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Current Calculator Product\"/>
    </mc:Choice>
  </mc:AlternateContent>
  <workbookProtection workbookAlgorithmName="SHA-512" workbookHashValue="cmpWwGJ4uaNmzDyEcFVaGvCtBMnxp/SPPvxCABipUtm1YjYrFD6GGRvU/ols/k4iWcTiilVlpt2EALLBKHUEgQ==" workbookSaltValue="Zaq9gVS35o9rvueVQSUZhw==" workbookSpinCount="100000" lockStructure="1"/>
  <bookViews>
    <workbookView xWindow="2856" yWindow="1476" windowWidth="12240" windowHeight="6192" firstSheet="8" activeTab="8"/>
  </bookViews>
  <sheets>
    <sheet name="Solution Procedure" sheetId="3" state="hidden" r:id="rId1"/>
    <sheet name="Calculator" sheetId="7" state="hidden" r:id="rId2"/>
    <sheet name="Summary Utilization" sheetId="8" state="hidden" r:id="rId3"/>
    <sheet name="Groups" sheetId="10" state="hidden" r:id="rId4"/>
    <sheet name="Control" sheetId="9" state="hidden" r:id="rId5"/>
    <sheet name="Calculator Methodology" sheetId="13" state="hidden" r:id="rId6"/>
    <sheet name="DataDump" sheetId="14" state="hidden" r:id="rId7"/>
    <sheet name="Resulting Utilization" sheetId="12" state="hidden" r:id="rId8"/>
    <sheet name="Splash Screen" sheetId="15" r:id="rId9"/>
    <sheet name="Utilization Table" sheetId="1" state="hidden" r:id="rId10"/>
    <sheet name="Custom Utilization" sheetId="17" state="hidden" r:id="rId11"/>
    <sheet name="User Input" sheetId="18" state="hidden" r:id="rId12"/>
    <sheet name="User Utilization" sheetId="19" state="hidden" r:id="rId13"/>
    <sheet name="RX Tier Utilization" sheetId="16" state="hidden" r:id="rId14"/>
  </sheets>
  <functionGroups builtInGroupCount="18"/>
  <definedNames>
    <definedName name="_xlnm._FilterDatabase" localSheetId="4" hidden="1">Control!$A$9:$G$160</definedName>
    <definedName name="_xlnm._FilterDatabase" localSheetId="6" hidden="1">DataDump!$A$2:$I$443</definedName>
    <definedName name="_xlnm._FilterDatabase" localSheetId="13" hidden="1">'RX Tier Utilization'!$B$2:$E$13</definedName>
    <definedName name="_xlnm._FilterDatabase" localSheetId="2" hidden="1">'Summary Utilization'!$A$2:$K$255</definedName>
    <definedName name="_xlnm._FilterDatabase" localSheetId="9" hidden="1">'Utilization Table'!$A$3:$Y$6834</definedName>
    <definedName name="aaval">Control!$B$5</definedName>
    <definedName name="ACDiscount">Control!$B$4</definedName>
    <definedName name="AgeGroups">Control!$P$2:$P$9</definedName>
    <definedName name="ApproxAnswer">Calculator!$F$121</definedName>
    <definedName name="CSLUP">Calculator!$F$49:$O$75</definedName>
    <definedName name="CustomNames" localSheetId="12">'User Utilization'!$D$3:$K$3</definedName>
    <definedName name="CustomNames">'Custom Utilization'!$D$3:$K$3</definedName>
    <definedName name="CustVisible">Control!$F$2</definedName>
    <definedName name="ddval">Control!$B$3</definedName>
    <definedName name="Deciles1">Control!$R$2:$R$12</definedName>
    <definedName name="Deciles2">Control!$T$2:$T$11</definedName>
    <definedName name="Deciles3">Control!$V$2:$V$10</definedName>
    <definedName name="Deciles4">Control!$AH$2:$AH$9</definedName>
    <definedName name="DedLogic">Control!$F$6</definedName>
    <definedName name="DrugTierSection">Calculator!$C$78:$F$101</definedName>
    <definedName name="FScen">Control!$Z$2:$Z$19</definedName>
    <definedName name="GrpCalcMeth">Control!$B$2</definedName>
    <definedName name="HDays">'Utilization Table'!$P$2</definedName>
    <definedName name="ImportVisible">Control!$F$1</definedName>
    <definedName name="InclArray" localSheetId="3">Groups!$D$15:$N$34</definedName>
    <definedName name="InclInfo" localSheetId="3">Groups!$D$6:$N$12</definedName>
    <definedName name="InclInfoModels" localSheetId="3">Groups!$D$483:$N$486</definedName>
    <definedName name="InputAgeGroups">Calculator!$D$16:$D$23</definedName>
    <definedName name="InputCoins">Calculator!$I$49:$I$75</definedName>
    <definedName name="InputCopays">Calculator!$H$49:$H$75</definedName>
    <definedName name="InputDeciles">Calculator!$Q$16:$Q$23</definedName>
    <definedName name="InputDedBA">Calculator!$O$49:$O$75</definedName>
    <definedName name="InputFamMix">Calculator!$D$16:$F$23</definedName>
    <definedName name="InputFamSize">Calculator!$F$13</definedName>
    <definedName name="InputGenders">Calculator!$E$16:$E$23</definedName>
    <definedName name="InputGroupInfo">Groups!$D$6:$EC$12</definedName>
    <definedName name="InputInclusionInfo">Groups!$D$15:$EC$318</definedName>
    <definedName name="InputNumberGroups">Groups!$E$2</definedName>
    <definedName name="InputPossibleGroups">Groups!$I$2</definedName>
    <definedName name="InputServices">Calculator!$F$49:$F$75</definedName>
    <definedName name="InputTierCoins">Calculator!$I$88:$I$98</definedName>
    <definedName name="InputTierCopays">Calculator!$H$88:$H$98</definedName>
    <definedName name="InputTiers">Calculator!$G$88:$G$98</definedName>
    <definedName name="InputTiersCopCoinsUse">Calculator!$P$88:$P$98</definedName>
    <definedName name="InputUseEquivCoins">Calculator!$N$49:$N$75</definedName>
    <definedName name="InputUtilLev">Calculator!$F$16:$F$23</definedName>
    <definedName name="LTests">'Utilization Table'!$N$2</definedName>
    <definedName name="MFList">Control!$J$2:$J$3</definedName>
    <definedName name="modelnames" localSheetId="3">Groups!$B$483:$B$486</definedName>
    <definedName name="ModInputAgeGroups">Calculator!$T$16:$T$23</definedName>
    <definedName name="ModInputGenders">Calculator!$U$16:$U$23</definedName>
    <definedName name="MScen">Control!$Y$2:$Y$18</definedName>
    <definedName name="NAList">Control!$K$2</definedName>
    <definedName name="NAScen">Control!$AB$2:$AB$26</definedName>
    <definedName name="NoScen">Control!$X$2:$X$4</definedName>
    <definedName name="OCBenCSData">Calculator!$H$49:$K$75</definedName>
    <definedName name="OCDedData">Calculator!$D$30:$F$32</definedName>
    <definedName name="OCExtraData">Calculator!$I$38:$I$43</definedName>
    <definedName name="OCImportInfo1">Calculator!$K$30</definedName>
    <definedName name="OCImportInfo2">Calculator!$K$31</definedName>
    <definedName name="OCImportInfo3">Calculator!$K$32</definedName>
    <definedName name="OCMoopData">Calculator!$D$34:$F$36</definedName>
    <definedName name="OCRXImportInfo1">Calculator!$K$82</definedName>
    <definedName name="OCRXImportInfo2">Calculator!$K$83</definedName>
    <definedName name="OCRXImportInfo3">Calculator!$K$84</definedName>
    <definedName name="OCTierBefAft">Calculator!$Q$88:$Q$98</definedName>
    <definedName name="OCTierCopayCoins">Calculator!$H$88:$I$98</definedName>
    <definedName name="OCTierDedApplies">Calculator!$J$88:$J$98</definedName>
    <definedName name="OCTierDescr">Calculator!$C$88:$E$98</definedName>
    <definedName name="OCTierEquiv">Calculator!$N$88:$O$98</definedName>
    <definedName name="OOPCResultData">Calculator!$F$108:$F$121</definedName>
    <definedName name="OthDols">'Utilization Table'!$R$2</definedName>
    <definedName name="OtherProgramFlag">Control!$AF$2</definedName>
    <definedName name="OutputAnswer">Calculator!$F$108:$F$120</definedName>
    <definedName name="OutputError">Calculator!$I$102</definedName>
    <definedName name="OverallUtil">'Utilization Table'!$G$7127:$M$7153</definedName>
    <definedName name="_xlnm.Print_Area" localSheetId="0">'Solution Procedure'!$A$1:$M$380</definedName>
    <definedName name="PVisits">'Utilization Table'!$M$2</definedName>
    <definedName name="RXScen">Control!$AA$2:$AA$8</definedName>
    <definedName name="RXTiersYN">Control!$F$5</definedName>
    <definedName name="RXTypes">Control!$N$2:$N$7</definedName>
    <definedName name="ScenYN">Control!$F$4</definedName>
    <definedName name="Scripts">'Utilization Table'!$O$2</definedName>
    <definedName name="SpecialValues">Calculator!$I$40:$I$43</definedName>
    <definedName name="SRes" localSheetId="12">'User Utilization'!$D$34:$K$38</definedName>
    <definedName name="SRes">'Custom Utilization'!$D$31:$K$35</definedName>
    <definedName name="SummUtil">'Summary Utilization'!$A$3:$K$255</definedName>
    <definedName name="SummUtilDescr">Calculator!$H$16:$H$23</definedName>
    <definedName name="TierCSLUP">Calculator!$G$88:$O$98</definedName>
    <definedName name="TiersDedBA">Calculator!$Q$88:$Q$98</definedName>
    <definedName name="TierUTable">'RX Tier Utilization'!$A$3:$E$79</definedName>
    <definedName name="UIBaseUtil">'User Input'!$G$8:$K$15</definedName>
    <definedName name="UICtrlVals">'User Input'!$AP$8:$AT$15</definedName>
    <definedName name="UIHdr">'User Input'!$Q$7:$U$7</definedName>
    <definedName name="UIIntYN">Control!$F$7</definedName>
    <definedName name="UIUtil">'User Input'!$AU$8:$AY$15</definedName>
    <definedName name="UserInputBaseDemog">'User Input'!$D$8:$F$15</definedName>
    <definedName name="UserLevel">Control!$F$3</definedName>
    <definedName name="UserModDemog">'User Input'!$AZ$8:$BB$15</definedName>
    <definedName name="UserUtilNames">'User Input'!$C$8:$C$15</definedName>
    <definedName name="UTable" localSheetId="3">'Utilization Table'!#REF!</definedName>
    <definedName name="UTable">'Utilization Table'!$A$4:$I$6834</definedName>
    <definedName name="UTableExt">'Utilization Table'!$A$4:$V$6834</definedName>
    <definedName name="UtilIDX">Control!$B$6</definedName>
    <definedName name="UtilKey">Calculator!$W$16:$W$23</definedName>
    <definedName name="UtilTierRange">'Resulting Utilization'!$B$32:$B$42</definedName>
    <definedName name="UtilXREF">Control!$A$10:$F$160</definedName>
    <definedName name="ViewString">Calculator!$AB$9</definedName>
  </definedNames>
  <calcPr calcId="152511"/>
</workbook>
</file>

<file path=xl/calcChain.xml><?xml version="1.0" encoding="utf-8"?>
<calcChain xmlns="http://schemas.openxmlformats.org/spreadsheetml/2006/main">
  <c r="I2" i="1" l="1"/>
  <c r="J2" i="1" s="1"/>
  <c r="K3983" i="1" l="1"/>
  <c r="L3983" i="1" s="1"/>
  <c r="R4080" i="1"/>
  <c r="Q4080" i="1"/>
  <c r="P4080" i="1"/>
  <c r="O4080" i="1"/>
  <c r="N4080" i="1"/>
  <c r="M4080" i="1"/>
  <c r="K4080" i="1"/>
  <c r="L4080" i="1" s="1"/>
  <c r="R4079" i="1"/>
  <c r="Q4079" i="1"/>
  <c r="P4079" i="1"/>
  <c r="O4079" i="1"/>
  <c r="N4079" i="1"/>
  <c r="M4079" i="1"/>
  <c r="K4079" i="1"/>
  <c r="L4079" i="1" s="1"/>
  <c r="R4078" i="1"/>
  <c r="Q4078" i="1"/>
  <c r="P4078" i="1"/>
  <c r="O4078" i="1"/>
  <c r="N4078" i="1"/>
  <c r="M4078" i="1"/>
  <c r="K4078" i="1"/>
  <c r="L4078" i="1" s="1"/>
  <c r="R4077" i="1"/>
  <c r="Q4077" i="1"/>
  <c r="P4077" i="1"/>
  <c r="O4077" i="1"/>
  <c r="N4077" i="1"/>
  <c r="M4077" i="1"/>
  <c r="K4077" i="1"/>
  <c r="L4077" i="1" s="1"/>
  <c r="R4076" i="1"/>
  <c r="Q4076" i="1"/>
  <c r="P4076" i="1"/>
  <c r="O4076" i="1"/>
  <c r="N4076" i="1"/>
  <c r="M4076" i="1"/>
  <c r="K4076" i="1"/>
  <c r="L4076" i="1" s="1"/>
  <c r="R4075" i="1"/>
  <c r="Q4075" i="1"/>
  <c r="P4075" i="1"/>
  <c r="O4075" i="1"/>
  <c r="N4075" i="1"/>
  <c r="M4075" i="1"/>
  <c r="K4075" i="1"/>
  <c r="L4075" i="1" s="1"/>
  <c r="Q4074" i="1"/>
  <c r="P4074" i="1"/>
  <c r="O4074" i="1"/>
  <c r="N4074" i="1"/>
  <c r="M4074" i="1"/>
  <c r="K4074" i="1"/>
  <c r="R4074" i="1" s="1"/>
  <c r="R4073" i="1"/>
  <c r="Q4073" i="1"/>
  <c r="P4073" i="1"/>
  <c r="O4073" i="1"/>
  <c r="N4073" i="1"/>
  <c r="M4073" i="1"/>
  <c r="K4073" i="1"/>
  <c r="L4073" i="1" s="1"/>
  <c r="Q4072" i="1"/>
  <c r="P4072" i="1"/>
  <c r="O4072" i="1"/>
  <c r="N4072" i="1"/>
  <c r="M4072" i="1"/>
  <c r="K4072" i="1"/>
  <c r="R4072" i="1" s="1"/>
  <c r="R4071" i="1"/>
  <c r="Q4071" i="1"/>
  <c r="P4071" i="1"/>
  <c r="O4071" i="1"/>
  <c r="N4071" i="1"/>
  <c r="M4071" i="1"/>
  <c r="K4071" i="1"/>
  <c r="L4071" i="1" s="1"/>
  <c r="R4070" i="1"/>
  <c r="Q4070" i="1"/>
  <c r="P4070" i="1"/>
  <c r="O4070" i="1"/>
  <c r="N4070" i="1"/>
  <c r="M4070" i="1"/>
  <c r="K4070" i="1"/>
  <c r="L4070" i="1" s="1"/>
  <c r="Q4069" i="1"/>
  <c r="P4069" i="1"/>
  <c r="O4069" i="1"/>
  <c r="N4069" i="1"/>
  <c r="M4069" i="1"/>
  <c r="K4069" i="1"/>
  <c r="R4069" i="1" s="1"/>
  <c r="Q4068" i="1"/>
  <c r="P4068" i="1"/>
  <c r="O4068" i="1"/>
  <c r="N4068" i="1"/>
  <c r="M4068" i="1"/>
  <c r="K4068" i="1"/>
  <c r="R4068" i="1" s="1"/>
  <c r="R4067" i="1"/>
  <c r="Q4067" i="1"/>
  <c r="P4067" i="1"/>
  <c r="O4067" i="1"/>
  <c r="N4067" i="1"/>
  <c r="M4067" i="1"/>
  <c r="K4067" i="1"/>
  <c r="L4067" i="1" s="1"/>
  <c r="R4066" i="1"/>
  <c r="Q4066" i="1"/>
  <c r="P4066" i="1"/>
  <c r="O4066" i="1"/>
  <c r="N4066" i="1"/>
  <c r="M4066" i="1"/>
  <c r="K4066" i="1"/>
  <c r="L4066" i="1" s="1"/>
  <c r="Q4065" i="1"/>
  <c r="P4065" i="1"/>
  <c r="O4065" i="1"/>
  <c r="N4065" i="1"/>
  <c r="M4065" i="1"/>
  <c r="K4065" i="1"/>
  <c r="R4065" i="1" s="1"/>
  <c r="R4064" i="1"/>
  <c r="Q4064" i="1"/>
  <c r="P4064" i="1"/>
  <c r="O4064" i="1"/>
  <c r="N4064" i="1"/>
  <c r="M4064" i="1"/>
  <c r="K4064" i="1"/>
  <c r="L4064" i="1" s="1"/>
  <c r="Q4063" i="1"/>
  <c r="P4063" i="1"/>
  <c r="O4063" i="1"/>
  <c r="N4063" i="1"/>
  <c r="M4063" i="1"/>
  <c r="K4063" i="1"/>
  <c r="R4063" i="1" s="1"/>
  <c r="Q4062" i="1"/>
  <c r="P4062" i="1"/>
  <c r="O4062" i="1"/>
  <c r="N4062" i="1"/>
  <c r="M4062" i="1"/>
  <c r="K4062" i="1"/>
  <c r="R4062" i="1" s="1"/>
  <c r="Q4061" i="1"/>
  <c r="P4061" i="1"/>
  <c r="O4061" i="1"/>
  <c r="N4061" i="1"/>
  <c r="M4061" i="1"/>
  <c r="K4061" i="1"/>
  <c r="R4061" i="1" s="1"/>
  <c r="Q4060" i="1"/>
  <c r="P4060" i="1"/>
  <c r="O4060" i="1"/>
  <c r="N4060" i="1"/>
  <c r="M4060" i="1"/>
  <c r="K4060" i="1"/>
  <c r="R4060" i="1" s="1"/>
  <c r="R4059" i="1"/>
  <c r="Q4059" i="1"/>
  <c r="P4059" i="1"/>
  <c r="O4059" i="1"/>
  <c r="N4059" i="1"/>
  <c r="M4059" i="1"/>
  <c r="K4059" i="1"/>
  <c r="L4059" i="1" s="1"/>
  <c r="R4058" i="1"/>
  <c r="Q4058" i="1"/>
  <c r="P4058" i="1"/>
  <c r="O4058" i="1"/>
  <c r="N4058" i="1"/>
  <c r="M4058" i="1"/>
  <c r="K4058" i="1"/>
  <c r="L4058" i="1" s="1"/>
  <c r="R4057" i="1"/>
  <c r="Q4057" i="1"/>
  <c r="P4057" i="1"/>
  <c r="O4057" i="1"/>
  <c r="N4057" i="1"/>
  <c r="M4057" i="1"/>
  <c r="K4057" i="1"/>
  <c r="L4057" i="1" s="1"/>
  <c r="Q4056" i="1"/>
  <c r="P4056" i="1"/>
  <c r="O4056" i="1"/>
  <c r="N4056" i="1"/>
  <c r="M4056" i="1"/>
  <c r="K4056" i="1"/>
  <c r="R4056" i="1" s="1"/>
  <c r="R4055" i="1"/>
  <c r="Q4055" i="1"/>
  <c r="P4055" i="1"/>
  <c r="O4055" i="1"/>
  <c r="N4055" i="1"/>
  <c r="M4055" i="1"/>
  <c r="K4055" i="1"/>
  <c r="L4055" i="1" s="1"/>
  <c r="R4054" i="1"/>
  <c r="Q4054" i="1"/>
  <c r="P4054" i="1"/>
  <c r="O4054" i="1"/>
  <c r="N4054" i="1"/>
  <c r="M4054" i="1"/>
  <c r="K4054" i="1"/>
  <c r="L4054" i="1" s="1"/>
  <c r="R4053" i="1"/>
  <c r="Q4053" i="1"/>
  <c r="P4053" i="1"/>
  <c r="O4053" i="1"/>
  <c r="N4053" i="1"/>
  <c r="M4053" i="1"/>
  <c r="K4053" i="1"/>
  <c r="L4053" i="1" s="1"/>
  <c r="R4052" i="1"/>
  <c r="Q4052" i="1"/>
  <c r="P4052" i="1"/>
  <c r="O4052" i="1"/>
  <c r="N4052" i="1"/>
  <c r="M4052" i="1"/>
  <c r="K4052" i="1"/>
  <c r="L4052" i="1" s="1"/>
  <c r="R4051" i="1"/>
  <c r="Q4051" i="1"/>
  <c r="P4051" i="1"/>
  <c r="O4051" i="1"/>
  <c r="N4051" i="1"/>
  <c r="M4051" i="1"/>
  <c r="K4051" i="1"/>
  <c r="L4051" i="1" s="1"/>
  <c r="R4050" i="1"/>
  <c r="Q4050" i="1"/>
  <c r="P4050" i="1"/>
  <c r="O4050" i="1"/>
  <c r="N4050" i="1"/>
  <c r="M4050" i="1"/>
  <c r="K4050" i="1"/>
  <c r="L4050" i="1" s="1"/>
  <c r="R4049" i="1"/>
  <c r="Q4049" i="1"/>
  <c r="P4049" i="1"/>
  <c r="O4049" i="1"/>
  <c r="N4049" i="1"/>
  <c r="M4049" i="1"/>
  <c r="K4049" i="1"/>
  <c r="L4049" i="1" s="1"/>
  <c r="R4048" i="1"/>
  <c r="Q4048" i="1"/>
  <c r="P4048" i="1"/>
  <c r="O4048" i="1"/>
  <c r="N4048" i="1"/>
  <c r="M4048" i="1"/>
  <c r="K4048" i="1"/>
  <c r="L4048" i="1" s="1"/>
  <c r="Q4047" i="1"/>
  <c r="P4047" i="1"/>
  <c r="O4047" i="1"/>
  <c r="N4047" i="1"/>
  <c r="M4047" i="1"/>
  <c r="K4047" i="1"/>
  <c r="R4047" i="1" s="1"/>
  <c r="R4046" i="1"/>
  <c r="Q4046" i="1"/>
  <c r="P4046" i="1"/>
  <c r="O4046" i="1"/>
  <c r="N4046" i="1"/>
  <c r="M4046" i="1"/>
  <c r="K4046" i="1"/>
  <c r="L4046" i="1" s="1"/>
  <c r="Q4045" i="1"/>
  <c r="P4045" i="1"/>
  <c r="O4045" i="1"/>
  <c r="N4045" i="1"/>
  <c r="M4045" i="1"/>
  <c r="K4045" i="1"/>
  <c r="R4045" i="1" s="1"/>
  <c r="R4044" i="1"/>
  <c r="Q4044" i="1"/>
  <c r="P4044" i="1"/>
  <c r="O4044" i="1"/>
  <c r="N4044" i="1"/>
  <c r="M4044" i="1"/>
  <c r="K4044" i="1"/>
  <c r="L4044" i="1" s="1"/>
  <c r="R4043" i="1"/>
  <c r="Q4043" i="1"/>
  <c r="P4043" i="1"/>
  <c r="O4043" i="1"/>
  <c r="N4043" i="1"/>
  <c r="M4043" i="1"/>
  <c r="K4043" i="1"/>
  <c r="L4043" i="1" s="1"/>
  <c r="Q4042" i="1"/>
  <c r="P4042" i="1"/>
  <c r="O4042" i="1"/>
  <c r="N4042" i="1"/>
  <c r="M4042" i="1"/>
  <c r="K4042" i="1"/>
  <c r="R4042" i="1" s="1"/>
  <c r="Q4041" i="1"/>
  <c r="P4041" i="1"/>
  <c r="O4041" i="1"/>
  <c r="N4041" i="1"/>
  <c r="M4041" i="1"/>
  <c r="K4041" i="1"/>
  <c r="R4041" i="1" s="1"/>
  <c r="R4040" i="1"/>
  <c r="Q4040" i="1"/>
  <c r="P4040" i="1"/>
  <c r="O4040" i="1"/>
  <c r="N4040" i="1"/>
  <c r="M4040" i="1"/>
  <c r="K4040" i="1"/>
  <c r="L4040" i="1" s="1"/>
  <c r="R4039" i="1"/>
  <c r="Q4039" i="1"/>
  <c r="P4039" i="1"/>
  <c r="O4039" i="1"/>
  <c r="N4039" i="1"/>
  <c r="M4039" i="1"/>
  <c r="K4039" i="1"/>
  <c r="L4039" i="1" s="1"/>
  <c r="Q4038" i="1"/>
  <c r="P4038" i="1"/>
  <c r="O4038" i="1"/>
  <c r="N4038" i="1"/>
  <c r="M4038" i="1"/>
  <c r="K4038" i="1"/>
  <c r="R4038" i="1" s="1"/>
  <c r="R4037" i="1"/>
  <c r="Q4037" i="1"/>
  <c r="P4037" i="1"/>
  <c r="O4037" i="1"/>
  <c r="N4037" i="1"/>
  <c r="M4037" i="1"/>
  <c r="K4037" i="1"/>
  <c r="L4037" i="1" s="1"/>
  <c r="Q4036" i="1"/>
  <c r="P4036" i="1"/>
  <c r="O4036" i="1"/>
  <c r="N4036" i="1"/>
  <c r="M4036" i="1"/>
  <c r="K4036" i="1"/>
  <c r="R4036" i="1" s="1"/>
  <c r="Q4035" i="1"/>
  <c r="P4035" i="1"/>
  <c r="O4035" i="1"/>
  <c r="N4035" i="1"/>
  <c r="M4035" i="1"/>
  <c r="K4035" i="1"/>
  <c r="R4035" i="1" s="1"/>
  <c r="Q4034" i="1"/>
  <c r="P4034" i="1"/>
  <c r="O4034" i="1"/>
  <c r="N4034" i="1"/>
  <c r="M4034" i="1"/>
  <c r="K4034" i="1"/>
  <c r="R4034" i="1" s="1"/>
  <c r="Q4033" i="1"/>
  <c r="P4033" i="1"/>
  <c r="O4033" i="1"/>
  <c r="N4033" i="1"/>
  <c r="M4033" i="1"/>
  <c r="K4033" i="1"/>
  <c r="R4033" i="1" s="1"/>
  <c r="R4032" i="1"/>
  <c r="Q4032" i="1"/>
  <c r="P4032" i="1"/>
  <c r="O4032" i="1"/>
  <c r="N4032" i="1"/>
  <c r="M4032" i="1"/>
  <c r="K4032" i="1"/>
  <c r="L4032" i="1" s="1"/>
  <c r="R4031" i="1"/>
  <c r="Q4031" i="1"/>
  <c r="P4031" i="1"/>
  <c r="O4031" i="1"/>
  <c r="N4031" i="1"/>
  <c r="M4031" i="1"/>
  <c r="K4031" i="1"/>
  <c r="L4031" i="1" s="1"/>
  <c r="R4030" i="1"/>
  <c r="Q4030" i="1"/>
  <c r="P4030" i="1"/>
  <c r="O4030" i="1"/>
  <c r="N4030" i="1"/>
  <c r="M4030" i="1"/>
  <c r="K4030" i="1"/>
  <c r="L4030" i="1" s="1"/>
  <c r="Q4029" i="1"/>
  <c r="P4029" i="1"/>
  <c r="O4029" i="1"/>
  <c r="N4029" i="1"/>
  <c r="M4029" i="1"/>
  <c r="K4029" i="1"/>
  <c r="R4029" i="1" s="1"/>
  <c r="R4028" i="1"/>
  <c r="Q4028" i="1"/>
  <c r="P4028" i="1"/>
  <c r="O4028" i="1"/>
  <c r="N4028" i="1"/>
  <c r="M4028" i="1"/>
  <c r="K4028" i="1"/>
  <c r="L4028" i="1" s="1"/>
  <c r="R4027" i="1"/>
  <c r="Q4027" i="1"/>
  <c r="P4027" i="1"/>
  <c r="O4027" i="1"/>
  <c r="N4027" i="1"/>
  <c r="M4027" i="1"/>
  <c r="K4027" i="1"/>
  <c r="L4027" i="1" s="1"/>
  <c r="R4026" i="1"/>
  <c r="Q4026" i="1"/>
  <c r="P4026" i="1"/>
  <c r="O4026" i="1"/>
  <c r="N4026" i="1"/>
  <c r="M4026" i="1"/>
  <c r="K4026" i="1"/>
  <c r="L4026" i="1" s="1"/>
  <c r="R4025" i="1"/>
  <c r="Q4025" i="1"/>
  <c r="P4025" i="1"/>
  <c r="O4025" i="1"/>
  <c r="N4025" i="1"/>
  <c r="M4025" i="1"/>
  <c r="K4025" i="1"/>
  <c r="L4025" i="1" s="1"/>
  <c r="R4024" i="1"/>
  <c r="Q4024" i="1"/>
  <c r="P4024" i="1"/>
  <c r="O4024" i="1"/>
  <c r="N4024" i="1"/>
  <c r="M4024" i="1"/>
  <c r="K4024" i="1"/>
  <c r="L4024" i="1" s="1"/>
  <c r="R4023" i="1"/>
  <c r="Q4023" i="1"/>
  <c r="P4023" i="1"/>
  <c r="O4023" i="1"/>
  <c r="N4023" i="1"/>
  <c r="M4023" i="1"/>
  <c r="K4023" i="1"/>
  <c r="L4023" i="1" s="1"/>
  <c r="R4022" i="1"/>
  <c r="Q4022" i="1"/>
  <c r="P4022" i="1"/>
  <c r="O4022" i="1"/>
  <c r="N4022" i="1"/>
  <c r="M4022" i="1"/>
  <c r="K4022" i="1"/>
  <c r="L4022" i="1" s="1"/>
  <c r="R4021" i="1"/>
  <c r="Q4021" i="1"/>
  <c r="P4021" i="1"/>
  <c r="O4021" i="1"/>
  <c r="N4021" i="1"/>
  <c r="M4021" i="1"/>
  <c r="K4021" i="1"/>
  <c r="L4021" i="1" s="1"/>
  <c r="Q4020" i="1"/>
  <c r="P4020" i="1"/>
  <c r="O4020" i="1"/>
  <c r="N4020" i="1"/>
  <c r="M4020" i="1"/>
  <c r="K4020" i="1"/>
  <c r="R4020" i="1" s="1"/>
  <c r="R4019" i="1"/>
  <c r="Q4019" i="1"/>
  <c r="P4019" i="1"/>
  <c r="O4019" i="1"/>
  <c r="N4019" i="1"/>
  <c r="M4019" i="1"/>
  <c r="K4019" i="1"/>
  <c r="L4019" i="1" s="1"/>
  <c r="Q4018" i="1"/>
  <c r="P4018" i="1"/>
  <c r="O4018" i="1"/>
  <c r="N4018" i="1"/>
  <c r="M4018" i="1"/>
  <c r="K4018" i="1"/>
  <c r="R4018" i="1" s="1"/>
  <c r="R4017" i="1"/>
  <c r="Q4017" i="1"/>
  <c r="P4017" i="1"/>
  <c r="O4017" i="1"/>
  <c r="N4017" i="1"/>
  <c r="M4017" i="1"/>
  <c r="K4017" i="1"/>
  <c r="L4017" i="1" s="1"/>
  <c r="R4016" i="1"/>
  <c r="Q4016" i="1"/>
  <c r="P4016" i="1"/>
  <c r="O4016" i="1"/>
  <c r="N4016" i="1"/>
  <c r="M4016" i="1"/>
  <c r="K4016" i="1"/>
  <c r="L4016" i="1" s="1"/>
  <c r="Q4015" i="1"/>
  <c r="P4015" i="1"/>
  <c r="O4015" i="1"/>
  <c r="N4015" i="1"/>
  <c r="M4015" i="1"/>
  <c r="K4015" i="1"/>
  <c r="R4015" i="1" s="1"/>
  <c r="Q4014" i="1"/>
  <c r="P4014" i="1"/>
  <c r="O4014" i="1"/>
  <c r="N4014" i="1"/>
  <c r="M4014" i="1"/>
  <c r="K4014" i="1"/>
  <c r="R4014" i="1" s="1"/>
  <c r="R4013" i="1"/>
  <c r="Q4013" i="1"/>
  <c r="P4013" i="1"/>
  <c r="O4013" i="1"/>
  <c r="N4013" i="1"/>
  <c r="M4013" i="1"/>
  <c r="K4013" i="1"/>
  <c r="L4013" i="1" s="1"/>
  <c r="R4012" i="1"/>
  <c r="Q4012" i="1"/>
  <c r="P4012" i="1"/>
  <c r="O4012" i="1"/>
  <c r="N4012" i="1"/>
  <c r="M4012" i="1"/>
  <c r="K4012" i="1"/>
  <c r="L4012" i="1" s="1"/>
  <c r="Q4011" i="1"/>
  <c r="P4011" i="1"/>
  <c r="O4011" i="1"/>
  <c r="N4011" i="1"/>
  <c r="M4011" i="1"/>
  <c r="K4011" i="1"/>
  <c r="R4011" i="1" s="1"/>
  <c r="R4010" i="1"/>
  <c r="Q4010" i="1"/>
  <c r="P4010" i="1"/>
  <c r="O4010" i="1"/>
  <c r="N4010" i="1"/>
  <c r="M4010" i="1"/>
  <c r="K4010" i="1"/>
  <c r="L4010" i="1" s="1"/>
  <c r="Q4009" i="1"/>
  <c r="P4009" i="1"/>
  <c r="O4009" i="1"/>
  <c r="N4009" i="1"/>
  <c r="M4009" i="1"/>
  <c r="K4009" i="1"/>
  <c r="R4009" i="1" s="1"/>
  <c r="Q4008" i="1"/>
  <c r="P4008" i="1"/>
  <c r="O4008" i="1"/>
  <c r="N4008" i="1"/>
  <c r="M4008" i="1"/>
  <c r="K4008" i="1"/>
  <c r="R4008" i="1" s="1"/>
  <c r="Q4007" i="1"/>
  <c r="P4007" i="1"/>
  <c r="O4007" i="1"/>
  <c r="N4007" i="1"/>
  <c r="M4007" i="1"/>
  <c r="K4007" i="1"/>
  <c r="R4007" i="1" s="1"/>
  <c r="Q4006" i="1"/>
  <c r="P4006" i="1"/>
  <c r="O4006" i="1"/>
  <c r="N4006" i="1"/>
  <c r="M4006" i="1"/>
  <c r="K4006" i="1"/>
  <c r="R4006" i="1" s="1"/>
  <c r="R4005" i="1"/>
  <c r="Q4005" i="1"/>
  <c r="P4005" i="1"/>
  <c r="O4005" i="1"/>
  <c r="N4005" i="1"/>
  <c r="M4005" i="1"/>
  <c r="K4005" i="1"/>
  <c r="L4005" i="1" s="1"/>
  <c r="R4004" i="1"/>
  <c r="Q4004" i="1"/>
  <c r="P4004" i="1"/>
  <c r="O4004" i="1"/>
  <c r="N4004" i="1"/>
  <c r="M4004" i="1"/>
  <c r="K4004" i="1"/>
  <c r="L4004" i="1" s="1"/>
  <c r="R4003" i="1"/>
  <c r="Q4003" i="1"/>
  <c r="P4003" i="1"/>
  <c r="O4003" i="1"/>
  <c r="N4003" i="1"/>
  <c r="M4003" i="1"/>
  <c r="K4003" i="1"/>
  <c r="L4003" i="1" s="1"/>
  <c r="Q4002" i="1"/>
  <c r="P4002" i="1"/>
  <c r="O4002" i="1"/>
  <c r="N4002" i="1"/>
  <c r="M4002" i="1"/>
  <c r="K4002" i="1"/>
  <c r="L4002" i="1" s="1"/>
  <c r="R4001" i="1"/>
  <c r="Q4001" i="1"/>
  <c r="P4001" i="1"/>
  <c r="O4001" i="1"/>
  <c r="N4001" i="1"/>
  <c r="M4001" i="1"/>
  <c r="K4001" i="1"/>
  <c r="L4001" i="1" s="1"/>
  <c r="R4000" i="1"/>
  <c r="Q4000" i="1"/>
  <c r="P4000" i="1"/>
  <c r="O4000" i="1"/>
  <c r="N4000" i="1"/>
  <c r="M4000" i="1"/>
  <c r="K4000" i="1"/>
  <c r="L4000" i="1" s="1"/>
  <c r="R3999" i="1"/>
  <c r="Q3999" i="1"/>
  <c r="P3999" i="1"/>
  <c r="O3999" i="1"/>
  <c r="N3999" i="1"/>
  <c r="M3999" i="1"/>
  <c r="K3999" i="1"/>
  <c r="L3999" i="1" s="1"/>
  <c r="R3998" i="1"/>
  <c r="Q3998" i="1"/>
  <c r="P3998" i="1"/>
  <c r="O3998" i="1"/>
  <c r="N3998" i="1"/>
  <c r="M3998" i="1"/>
  <c r="K3998" i="1"/>
  <c r="L3998" i="1" s="1"/>
  <c r="R3997" i="1"/>
  <c r="Q3997" i="1"/>
  <c r="P3997" i="1"/>
  <c r="O3997" i="1"/>
  <c r="N3997" i="1"/>
  <c r="M3997" i="1"/>
  <c r="K3997" i="1"/>
  <c r="L3997" i="1" s="1"/>
  <c r="R3996" i="1"/>
  <c r="Q3996" i="1"/>
  <c r="P3996" i="1"/>
  <c r="O3996" i="1"/>
  <c r="N3996" i="1"/>
  <c r="M3996" i="1"/>
  <c r="K3996" i="1"/>
  <c r="L3996" i="1" s="1"/>
  <c r="R3995" i="1"/>
  <c r="Q3995" i="1"/>
  <c r="P3995" i="1"/>
  <c r="O3995" i="1"/>
  <c r="N3995" i="1"/>
  <c r="M3995" i="1"/>
  <c r="K3995" i="1"/>
  <c r="L3995" i="1" s="1"/>
  <c r="R3994" i="1"/>
  <c r="Q3994" i="1"/>
  <c r="P3994" i="1"/>
  <c r="O3994" i="1"/>
  <c r="N3994" i="1"/>
  <c r="M3994" i="1"/>
  <c r="K3994" i="1"/>
  <c r="L3994" i="1" s="1"/>
  <c r="Q3993" i="1"/>
  <c r="P3993" i="1"/>
  <c r="O3993" i="1"/>
  <c r="N3993" i="1"/>
  <c r="M3993" i="1"/>
  <c r="K3993" i="1"/>
  <c r="R3993" i="1" s="1"/>
  <c r="R3992" i="1"/>
  <c r="Q3992" i="1"/>
  <c r="P3992" i="1"/>
  <c r="O3992" i="1"/>
  <c r="N3992" i="1"/>
  <c r="M3992" i="1"/>
  <c r="K3992" i="1"/>
  <c r="L3992" i="1" s="1"/>
  <c r="Q3991" i="1"/>
  <c r="P3991" i="1"/>
  <c r="O3991" i="1"/>
  <c r="N3991" i="1"/>
  <c r="M3991" i="1"/>
  <c r="K3991" i="1"/>
  <c r="R3991" i="1" s="1"/>
  <c r="R3990" i="1"/>
  <c r="Q3990" i="1"/>
  <c r="P3990" i="1"/>
  <c r="O3990" i="1"/>
  <c r="N3990" i="1"/>
  <c r="M3990" i="1"/>
  <c r="K3990" i="1"/>
  <c r="L3990" i="1" s="1"/>
  <c r="R3989" i="1"/>
  <c r="Q3989" i="1"/>
  <c r="P3989" i="1"/>
  <c r="O3989" i="1"/>
  <c r="N3989" i="1"/>
  <c r="M3989" i="1"/>
  <c r="K3989" i="1"/>
  <c r="L3989" i="1" s="1"/>
  <c r="Q3988" i="1"/>
  <c r="P3988" i="1"/>
  <c r="O3988" i="1"/>
  <c r="N3988" i="1"/>
  <c r="M3988" i="1"/>
  <c r="K3988" i="1"/>
  <c r="R3988" i="1" s="1"/>
  <c r="Q3987" i="1"/>
  <c r="P3987" i="1"/>
  <c r="O3987" i="1"/>
  <c r="N3987" i="1"/>
  <c r="M3987" i="1"/>
  <c r="K3987" i="1"/>
  <c r="R3987" i="1" s="1"/>
  <c r="R3986" i="1"/>
  <c r="Q3986" i="1"/>
  <c r="P3986" i="1"/>
  <c r="O3986" i="1"/>
  <c r="N3986" i="1"/>
  <c r="M3986" i="1"/>
  <c r="K3986" i="1"/>
  <c r="L3986" i="1" s="1"/>
  <c r="R3985" i="1"/>
  <c r="Q3985" i="1"/>
  <c r="P3985" i="1"/>
  <c r="O3985" i="1"/>
  <c r="N3985" i="1"/>
  <c r="M3985" i="1"/>
  <c r="K3985" i="1"/>
  <c r="L3985" i="1" s="1"/>
  <c r="Q3984" i="1"/>
  <c r="P3984" i="1"/>
  <c r="O3984" i="1"/>
  <c r="N3984" i="1"/>
  <c r="M3984" i="1"/>
  <c r="K3984" i="1"/>
  <c r="R3984" i="1" s="1"/>
  <c r="R3983" i="1"/>
  <c r="Q3983" i="1"/>
  <c r="P3983" i="1"/>
  <c r="O3983" i="1"/>
  <c r="N3983" i="1"/>
  <c r="M3983" i="1"/>
  <c r="Q3982" i="1"/>
  <c r="P3982" i="1"/>
  <c r="O3982" i="1"/>
  <c r="N3982" i="1"/>
  <c r="M3982" i="1"/>
  <c r="K3982" i="1"/>
  <c r="R3982" i="1" s="1"/>
  <c r="Q3981" i="1"/>
  <c r="P3981" i="1"/>
  <c r="O3981" i="1"/>
  <c r="N3981" i="1"/>
  <c r="M3981" i="1"/>
  <c r="K3981" i="1"/>
  <c r="R3981" i="1" s="1"/>
  <c r="Q3980" i="1"/>
  <c r="P3980" i="1"/>
  <c r="O3980" i="1"/>
  <c r="N3980" i="1"/>
  <c r="M3980" i="1"/>
  <c r="K3980" i="1"/>
  <c r="R3980" i="1" s="1"/>
  <c r="Q3979" i="1"/>
  <c r="P3979" i="1"/>
  <c r="O3979" i="1"/>
  <c r="N3979" i="1"/>
  <c r="M3979" i="1"/>
  <c r="K3979" i="1"/>
  <c r="R3979" i="1" s="1"/>
  <c r="R3978" i="1"/>
  <c r="Q3978" i="1"/>
  <c r="P3978" i="1"/>
  <c r="O3978" i="1"/>
  <c r="N3978" i="1"/>
  <c r="M3978" i="1"/>
  <c r="K3978" i="1"/>
  <c r="L3978" i="1" s="1"/>
  <c r="R3977" i="1"/>
  <c r="Q3977" i="1"/>
  <c r="P3977" i="1"/>
  <c r="O3977" i="1"/>
  <c r="N3977" i="1"/>
  <c r="M3977" i="1"/>
  <c r="K3977" i="1"/>
  <c r="L3977" i="1" s="1"/>
  <c r="R3976" i="1"/>
  <c r="Q3976" i="1"/>
  <c r="P3976" i="1"/>
  <c r="O3976" i="1"/>
  <c r="N3976" i="1"/>
  <c r="M3976" i="1"/>
  <c r="K3976" i="1"/>
  <c r="L3976" i="1" s="1"/>
  <c r="Q3975" i="1"/>
  <c r="P3975" i="1"/>
  <c r="O3975" i="1"/>
  <c r="N3975" i="1"/>
  <c r="M3975" i="1"/>
  <c r="K3975" i="1"/>
  <c r="R3975" i="1" s="1"/>
  <c r="R3974" i="1"/>
  <c r="Q3974" i="1"/>
  <c r="P3974" i="1"/>
  <c r="O3974" i="1"/>
  <c r="N3974" i="1"/>
  <c r="M3974" i="1"/>
  <c r="K3974" i="1"/>
  <c r="L3974" i="1" s="1"/>
  <c r="R3973" i="1"/>
  <c r="Q3973" i="1"/>
  <c r="P3973" i="1"/>
  <c r="O3973" i="1"/>
  <c r="N3973" i="1"/>
  <c r="M3973" i="1"/>
  <c r="K3973" i="1"/>
  <c r="L3973" i="1" s="1"/>
  <c r="R3972" i="1"/>
  <c r="Q3972" i="1"/>
  <c r="P3972" i="1"/>
  <c r="O3972" i="1"/>
  <c r="N3972" i="1"/>
  <c r="M3972" i="1"/>
  <c r="K3972" i="1"/>
  <c r="L3972" i="1" s="1"/>
  <c r="R3971" i="1"/>
  <c r="Q3971" i="1"/>
  <c r="P3971" i="1"/>
  <c r="O3971" i="1"/>
  <c r="N3971" i="1"/>
  <c r="M3971" i="1"/>
  <c r="K3971" i="1"/>
  <c r="L3971" i="1" s="1"/>
  <c r="R3970" i="1"/>
  <c r="Q3970" i="1"/>
  <c r="P3970" i="1"/>
  <c r="O3970" i="1"/>
  <c r="N3970" i="1"/>
  <c r="M3970" i="1"/>
  <c r="K3970" i="1"/>
  <c r="L3970" i="1" s="1"/>
  <c r="R3969" i="1"/>
  <c r="Q3969" i="1"/>
  <c r="P3969" i="1"/>
  <c r="O3969" i="1"/>
  <c r="N3969" i="1"/>
  <c r="M3969" i="1"/>
  <c r="K3969" i="1"/>
  <c r="L3969" i="1" s="1"/>
  <c r="R3968" i="1"/>
  <c r="Q3968" i="1"/>
  <c r="P3968" i="1"/>
  <c r="O3968" i="1"/>
  <c r="N3968" i="1"/>
  <c r="M3968" i="1"/>
  <c r="K3968" i="1"/>
  <c r="L3968" i="1" s="1"/>
  <c r="R3967" i="1"/>
  <c r="Q3967" i="1"/>
  <c r="P3967" i="1"/>
  <c r="O3967" i="1"/>
  <c r="N3967" i="1"/>
  <c r="M3967" i="1"/>
  <c r="K3967" i="1"/>
  <c r="L3967" i="1" s="1"/>
  <c r="Q3966" i="1"/>
  <c r="P3966" i="1"/>
  <c r="O3966" i="1"/>
  <c r="N3966" i="1"/>
  <c r="M3966" i="1"/>
  <c r="K3966" i="1"/>
  <c r="R3966" i="1" s="1"/>
  <c r="R3965" i="1"/>
  <c r="Q3965" i="1"/>
  <c r="P3965" i="1"/>
  <c r="O3965" i="1"/>
  <c r="N3965" i="1"/>
  <c r="M3965" i="1"/>
  <c r="K3965" i="1"/>
  <c r="L3965" i="1" s="1"/>
  <c r="Q3964" i="1"/>
  <c r="P3964" i="1"/>
  <c r="O3964" i="1"/>
  <c r="N3964" i="1"/>
  <c r="M3964" i="1"/>
  <c r="K3964" i="1"/>
  <c r="R3964" i="1" s="1"/>
  <c r="R3963" i="1"/>
  <c r="Q3963" i="1"/>
  <c r="P3963" i="1"/>
  <c r="O3963" i="1"/>
  <c r="N3963" i="1"/>
  <c r="M3963" i="1"/>
  <c r="K3963" i="1"/>
  <c r="L3963" i="1" s="1"/>
  <c r="R3962" i="1"/>
  <c r="Q3962" i="1"/>
  <c r="P3962" i="1"/>
  <c r="O3962" i="1"/>
  <c r="N3962" i="1"/>
  <c r="M3962" i="1"/>
  <c r="K3962" i="1"/>
  <c r="L3962" i="1" s="1"/>
  <c r="Q3961" i="1"/>
  <c r="P3961" i="1"/>
  <c r="O3961" i="1"/>
  <c r="N3961" i="1"/>
  <c r="M3961" i="1"/>
  <c r="K3961" i="1"/>
  <c r="R3961" i="1" s="1"/>
  <c r="Q3960" i="1"/>
  <c r="P3960" i="1"/>
  <c r="O3960" i="1"/>
  <c r="N3960" i="1"/>
  <c r="M3960" i="1"/>
  <c r="K3960" i="1"/>
  <c r="R3960" i="1" s="1"/>
  <c r="R3959" i="1"/>
  <c r="Q3959" i="1"/>
  <c r="P3959" i="1"/>
  <c r="O3959" i="1"/>
  <c r="N3959" i="1"/>
  <c r="M3959" i="1"/>
  <c r="K3959" i="1"/>
  <c r="L3959" i="1" s="1"/>
  <c r="R3958" i="1"/>
  <c r="Q3958" i="1"/>
  <c r="P3958" i="1"/>
  <c r="O3958" i="1"/>
  <c r="N3958" i="1"/>
  <c r="M3958" i="1"/>
  <c r="K3958" i="1"/>
  <c r="L3958" i="1" s="1"/>
  <c r="Q3957" i="1"/>
  <c r="P3957" i="1"/>
  <c r="O3957" i="1"/>
  <c r="N3957" i="1"/>
  <c r="M3957" i="1"/>
  <c r="K3957" i="1"/>
  <c r="R3957" i="1" s="1"/>
  <c r="R3956" i="1"/>
  <c r="Q3956" i="1"/>
  <c r="P3956" i="1"/>
  <c r="O3956" i="1"/>
  <c r="N3956" i="1"/>
  <c r="M3956" i="1"/>
  <c r="K3956" i="1"/>
  <c r="L3956" i="1" s="1"/>
  <c r="Q3955" i="1"/>
  <c r="P3955" i="1"/>
  <c r="O3955" i="1"/>
  <c r="N3955" i="1"/>
  <c r="M3955" i="1"/>
  <c r="K3955" i="1"/>
  <c r="R3955" i="1" s="1"/>
  <c r="Q3954" i="1"/>
  <c r="P3954" i="1"/>
  <c r="O3954" i="1"/>
  <c r="N3954" i="1"/>
  <c r="M3954" i="1"/>
  <c r="K3954" i="1"/>
  <c r="R3954" i="1" s="1"/>
  <c r="Q3953" i="1"/>
  <c r="P3953" i="1"/>
  <c r="O3953" i="1"/>
  <c r="N3953" i="1"/>
  <c r="M3953" i="1"/>
  <c r="K3953" i="1"/>
  <c r="R3953" i="1" s="1"/>
  <c r="Q3952" i="1"/>
  <c r="P3952" i="1"/>
  <c r="O3952" i="1"/>
  <c r="N3952" i="1"/>
  <c r="M3952" i="1"/>
  <c r="K3952" i="1"/>
  <c r="R3952" i="1" s="1"/>
  <c r="R3951" i="1"/>
  <c r="Q3951" i="1"/>
  <c r="P3951" i="1"/>
  <c r="O3951" i="1"/>
  <c r="N3951" i="1"/>
  <c r="M3951" i="1"/>
  <c r="K3951" i="1"/>
  <c r="L3951" i="1" s="1"/>
  <c r="R3950" i="1"/>
  <c r="Q3950" i="1"/>
  <c r="P3950" i="1"/>
  <c r="O3950" i="1"/>
  <c r="N3950" i="1"/>
  <c r="M3950" i="1"/>
  <c r="K3950" i="1"/>
  <c r="L3950" i="1" s="1"/>
  <c r="R3949" i="1"/>
  <c r="Q3949" i="1"/>
  <c r="P3949" i="1"/>
  <c r="O3949" i="1"/>
  <c r="N3949" i="1"/>
  <c r="M3949" i="1"/>
  <c r="K3949" i="1"/>
  <c r="L3949" i="1" s="1"/>
  <c r="Q3948" i="1"/>
  <c r="P3948" i="1"/>
  <c r="O3948" i="1"/>
  <c r="N3948" i="1"/>
  <c r="M3948" i="1"/>
  <c r="K3948" i="1"/>
  <c r="R3948" i="1" s="1"/>
  <c r="R3947" i="1"/>
  <c r="Q3947" i="1"/>
  <c r="P3947" i="1"/>
  <c r="O3947" i="1"/>
  <c r="N3947" i="1"/>
  <c r="M3947" i="1"/>
  <c r="K3947" i="1"/>
  <c r="L3947" i="1" s="1"/>
  <c r="R3946" i="1"/>
  <c r="Q3946" i="1"/>
  <c r="P3946" i="1"/>
  <c r="O3946" i="1"/>
  <c r="N3946" i="1"/>
  <c r="M3946" i="1"/>
  <c r="K3946" i="1"/>
  <c r="L3946" i="1" s="1"/>
  <c r="R4002" i="1" l="1"/>
  <c r="L4006" i="1"/>
  <c r="L4007" i="1"/>
  <c r="L4008" i="1"/>
  <c r="L4009" i="1"/>
  <c r="L4011" i="1"/>
  <c r="L4014" i="1"/>
  <c r="L4015" i="1"/>
  <c r="L4018" i="1"/>
  <c r="L4020" i="1"/>
  <c r="L4029" i="1"/>
  <c r="L4033" i="1"/>
  <c r="L4034" i="1"/>
  <c r="L4035" i="1"/>
  <c r="L4036" i="1"/>
  <c r="L4038" i="1"/>
  <c r="L4041" i="1"/>
  <c r="L4042" i="1"/>
  <c r="L4045" i="1"/>
  <c r="L4047" i="1"/>
  <c r="L4056" i="1"/>
  <c r="L4060" i="1"/>
  <c r="L4061" i="1"/>
  <c r="L4062" i="1"/>
  <c r="L4063" i="1"/>
  <c r="L4065" i="1"/>
  <c r="L4068" i="1"/>
  <c r="L4069" i="1"/>
  <c r="L4072" i="1"/>
  <c r="L4074" i="1"/>
  <c r="L3948" i="1"/>
  <c r="L3952" i="1"/>
  <c r="L3953" i="1"/>
  <c r="L3954" i="1"/>
  <c r="L3955" i="1"/>
  <c r="L3957" i="1"/>
  <c r="L3960" i="1"/>
  <c r="L3961" i="1"/>
  <c r="L3964" i="1"/>
  <c r="L3966" i="1"/>
  <c r="L3975" i="1"/>
  <c r="L3979" i="1"/>
  <c r="L3980" i="1"/>
  <c r="L3981" i="1"/>
  <c r="L3982" i="1"/>
  <c r="L3984" i="1"/>
  <c r="L3987" i="1"/>
  <c r="L3988" i="1"/>
  <c r="L3991" i="1"/>
  <c r="L3993" i="1"/>
  <c r="F60" i="9"/>
  <c r="F59" i="9"/>
  <c r="A60" i="9"/>
  <c r="A59" i="9"/>
  <c r="A155" i="8"/>
  <c r="A154" i="8"/>
  <c r="X4134" i="1" l="1"/>
  <c r="W4134" i="1"/>
  <c r="U4134" i="1"/>
  <c r="X4133" i="1"/>
  <c r="W4133" i="1"/>
  <c r="U4133" i="1"/>
  <c r="X4132" i="1"/>
  <c r="W4132" i="1"/>
  <c r="U4132" i="1"/>
  <c r="X4131" i="1"/>
  <c r="W4131" i="1"/>
  <c r="U4131" i="1"/>
  <c r="X4130" i="1"/>
  <c r="W4130" i="1"/>
  <c r="U4130" i="1"/>
  <c r="X4129" i="1"/>
  <c r="W4129" i="1"/>
  <c r="U4129" i="1"/>
  <c r="W4128" i="1"/>
  <c r="U4128" i="1"/>
  <c r="X4127" i="1"/>
  <c r="W4127" i="1"/>
  <c r="U4127" i="1"/>
  <c r="W4126" i="1"/>
  <c r="U4126" i="1"/>
  <c r="X4125" i="1"/>
  <c r="W4125" i="1"/>
  <c r="U4125" i="1"/>
  <c r="X4124" i="1"/>
  <c r="W4124" i="1"/>
  <c r="U4124" i="1"/>
  <c r="W4123" i="1"/>
  <c r="U4123" i="1"/>
  <c r="W4122" i="1"/>
  <c r="U4122" i="1"/>
  <c r="X4121" i="1"/>
  <c r="W4121" i="1"/>
  <c r="U4121" i="1"/>
  <c r="X4120" i="1"/>
  <c r="W4120" i="1"/>
  <c r="U4120" i="1"/>
  <c r="W4119" i="1"/>
  <c r="U4119" i="1"/>
  <c r="X4118" i="1"/>
  <c r="W4118" i="1"/>
  <c r="U4118" i="1"/>
  <c r="W4117" i="1"/>
  <c r="U4117" i="1"/>
  <c r="W4116" i="1"/>
  <c r="U4116" i="1"/>
  <c r="W4115" i="1"/>
  <c r="U4115" i="1"/>
  <c r="W4114" i="1"/>
  <c r="U4114" i="1"/>
  <c r="X4113" i="1"/>
  <c r="W4113" i="1"/>
  <c r="U4113" i="1"/>
  <c r="X4112" i="1"/>
  <c r="W4112" i="1"/>
  <c r="U4112" i="1"/>
  <c r="X4111" i="1"/>
  <c r="W4111" i="1"/>
  <c r="U4111" i="1"/>
  <c r="W4110" i="1"/>
  <c r="U4110" i="1"/>
  <c r="Y4109" i="1"/>
  <c r="X4109" i="1"/>
  <c r="W4109" i="1"/>
  <c r="U4109" i="1"/>
  <c r="Y4108" i="1"/>
  <c r="X4108" i="1"/>
  <c r="W4108" i="1"/>
  <c r="U4108" i="1"/>
  <c r="X4107" i="1"/>
  <c r="W4107" i="1"/>
  <c r="U4107" i="1"/>
  <c r="X4106" i="1"/>
  <c r="W4106" i="1"/>
  <c r="U4106" i="1"/>
  <c r="X4105" i="1"/>
  <c r="W4105" i="1"/>
  <c r="U4105" i="1"/>
  <c r="X4104" i="1"/>
  <c r="W4104" i="1"/>
  <c r="U4104" i="1"/>
  <c r="X4103" i="1"/>
  <c r="W4103" i="1"/>
  <c r="U4103" i="1"/>
  <c r="X4102" i="1"/>
  <c r="W4102" i="1"/>
  <c r="U4102" i="1"/>
  <c r="W4101" i="1"/>
  <c r="U4101" i="1"/>
  <c r="X4100" i="1"/>
  <c r="W4100" i="1"/>
  <c r="U4100" i="1"/>
  <c r="W4099" i="1"/>
  <c r="U4099" i="1"/>
  <c r="X4098" i="1"/>
  <c r="W4098" i="1"/>
  <c r="U4098" i="1"/>
  <c r="X4097" i="1"/>
  <c r="W4097" i="1"/>
  <c r="U4097" i="1"/>
  <c r="W4096" i="1"/>
  <c r="U4096" i="1"/>
  <c r="W4095" i="1"/>
  <c r="U4095" i="1"/>
  <c r="X4094" i="1"/>
  <c r="W4094" i="1"/>
  <c r="U4094" i="1"/>
  <c r="X4093" i="1"/>
  <c r="W4093" i="1"/>
  <c r="U4093" i="1"/>
  <c r="W4092" i="1"/>
  <c r="U4092" i="1"/>
  <c r="X4091" i="1"/>
  <c r="W4091" i="1"/>
  <c r="U4091" i="1"/>
  <c r="W4090" i="1"/>
  <c r="U4090" i="1"/>
  <c r="W4089" i="1"/>
  <c r="U4089" i="1"/>
  <c r="W4088" i="1"/>
  <c r="U4088" i="1"/>
  <c r="W4087" i="1"/>
  <c r="U4087" i="1"/>
  <c r="X4086" i="1"/>
  <c r="W4086" i="1"/>
  <c r="U4086" i="1"/>
  <c r="X4085" i="1"/>
  <c r="W4085" i="1"/>
  <c r="U4085" i="1"/>
  <c r="X4084" i="1"/>
  <c r="W4084" i="1"/>
  <c r="U4084" i="1"/>
  <c r="W4083" i="1"/>
  <c r="U4083" i="1"/>
  <c r="Y4082" i="1"/>
  <c r="X4082" i="1"/>
  <c r="W4082" i="1"/>
  <c r="U4082" i="1"/>
  <c r="Y4081" i="1"/>
  <c r="X4081" i="1"/>
  <c r="W4081" i="1"/>
  <c r="U4081" i="1"/>
  <c r="R4134" i="1"/>
  <c r="R4133" i="1"/>
  <c r="R4132" i="1"/>
  <c r="R4131" i="1"/>
  <c r="R4130" i="1"/>
  <c r="R4129" i="1"/>
  <c r="R4127" i="1"/>
  <c r="R4125" i="1"/>
  <c r="R4124" i="1"/>
  <c r="R4121" i="1"/>
  <c r="R4120" i="1"/>
  <c r="R4118" i="1"/>
  <c r="R4113" i="1"/>
  <c r="R4112" i="1"/>
  <c r="R4111" i="1"/>
  <c r="R4109" i="1"/>
  <c r="R4108" i="1"/>
  <c r="R4107" i="1"/>
  <c r="R4106" i="1"/>
  <c r="R4105" i="1"/>
  <c r="R4104" i="1"/>
  <c r="R4103" i="1"/>
  <c r="R4102" i="1"/>
  <c r="R4100" i="1"/>
  <c r="R4098" i="1"/>
  <c r="R4097" i="1"/>
  <c r="R4094" i="1"/>
  <c r="R4093" i="1"/>
  <c r="R4091" i="1"/>
  <c r="R4086" i="1"/>
  <c r="R4085" i="1"/>
  <c r="R4084" i="1"/>
  <c r="R4082" i="1"/>
  <c r="R4081" i="1"/>
  <c r="Q4134" i="1"/>
  <c r="P4134" i="1"/>
  <c r="O4134" i="1"/>
  <c r="N4134" i="1"/>
  <c r="M4134" i="1"/>
  <c r="Q4133" i="1"/>
  <c r="P4133" i="1"/>
  <c r="O4133" i="1"/>
  <c r="N4133" i="1"/>
  <c r="M4133" i="1"/>
  <c r="Q4132" i="1"/>
  <c r="P4132" i="1"/>
  <c r="O4132" i="1"/>
  <c r="N4132" i="1"/>
  <c r="M4132" i="1"/>
  <c r="Q4131" i="1"/>
  <c r="P4131" i="1"/>
  <c r="O4131" i="1"/>
  <c r="N4131" i="1"/>
  <c r="M4131" i="1"/>
  <c r="Q4130" i="1"/>
  <c r="P4130" i="1"/>
  <c r="O4130" i="1"/>
  <c r="N4130" i="1"/>
  <c r="M4130" i="1"/>
  <c r="Q4129" i="1"/>
  <c r="P4129" i="1"/>
  <c r="O4129" i="1"/>
  <c r="N4129" i="1"/>
  <c r="M4129" i="1"/>
  <c r="Q4128" i="1"/>
  <c r="P4128" i="1"/>
  <c r="O4128" i="1"/>
  <c r="N4128" i="1"/>
  <c r="M4128" i="1"/>
  <c r="Q4127" i="1"/>
  <c r="P4127" i="1"/>
  <c r="O4127" i="1"/>
  <c r="N4127" i="1"/>
  <c r="M4127" i="1"/>
  <c r="Q4126" i="1"/>
  <c r="P4126" i="1"/>
  <c r="O4126" i="1"/>
  <c r="N4126" i="1"/>
  <c r="M4126" i="1"/>
  <c r="Q4125" i="1"/>
  <c r="P4125" i="1"/>
  <c r="O4125" i="1"/>
  <c r="N4125" i="1"/>
  <c r="M4125" i="1"/>
  <c r="Q4124" i="1"/>
  <c r="P4124" i="1"/>
  <c r="O4124" i="1"/>
  <c r="N4124" i="1"/>
  <c r="M4124" i="1"/>
  <c r="Q4123" i="1"/>
  <c r="P4123" i="1"/>
  <c r="O4123" i="1"/>
  <c r="N4123" i="1"/>
  <c r="M4123" i="1"/>
  <c r="Q4122" i="1"/>
  <c r="P4122" i="1"/>
  <c r="O4122" i="1"/>
  <c r="N4122" i="1"/>
  <c r="M4122" i="1"/>
  <c r="Q4121" i="1"/>
  <c r="P4121" i="1"/>
  <c r="O4121" i="1"/>
  <c r="N4121" i="1"/>
  <c r="M4121" i="1"/>
  <c r="Q4120" i="1"/>
  <c r="P4120" i="1"/>
  <c r="O4120" i="1"/>
  <c r="N4120" i="1"/>
  <c r="M4120" i="1"/>
  <c r="Q4119" i="1"/>
  <c r="P4119" i="1"/>
  <c r="O4119" i="1"/>
  <c r="N4119" i="1"/>
  <c r="M4119" i="1"/>
  <c r="Q4118" i="1"/>
  <c r="P4118" i="1"/>
  <c r="O4118" i="1"/>
  <c r="N4118" i="1"/>
  <c r="M4118" i="1"/>
  <c r="Q4117" i="1"/>
  <c r="P4117" i="1"/>
  <c r="O4117" i="1"/>
  <c r="N4117" i="1"/>
  <c r="M4117" i="1"/>
  <c r="Q4116" i="1"/>
  <c r="P4116" i="1"/>
  <c r="O4116" i="1"/>
  <c r="N4116" i="1"/>
  <c r="M4116" i="1"/>
  <c r="Q4115" i="1"/>
  <c r="P4115" i="1"/>
  <c r="O4115" i="1"/>
  <c r="N4115" i="1"/>
  <c r="M4115" i="1"/>
  <c r="Q4114" i="1"/>
  <c r="P4114" i="1"/>
  <c r="O4114" i="1"/>
  <c r="N4114" i="1"/>
  <c r="M4114" i="1"/>
  <c r="Q4113" i="1"/>
  <c r="P4113" i="1"/>
  <c r="O4113" i="1"/>
  <c r="N4113" i="1"/>
  <c r="M4113" i="1"/>
  <c r="Q4112" i="1"/>
  <c r="P4112" i="1"/>
  <c r="O4112" i="1"/>
  <c r="N4112" i="1"/>
  <c r="M4112" i="1"/>
  <c r="Q4111" i="1"/>
  <c r="P4111" i="1"/>
  <c r="O4111" i="1"/>
  <c r="N4111" i="1"/>
  <c r="M4111" i="1"/>
  <c r="Q4110" i="1"/>
  <c r="P4110" i="1"/>
  <c r="O4110" i="1"/>
  <c r="N4110" i="1"/>
  <c r="M4110" i="1"/>
  <c r="Q4109" i="1"/>
  <c r="P4109" i="1"/>
  <c r="O4109" i="1"/>
  <c r="N4109" i="1"/>
  <c r="M4109" i="1"/>
  <c r="Q4108" i="1"/>
  <c r="P4108" i="1"/>
  <c r="O4108" i="1"/>
  <c r="N4108" i="1"/>
  <c r="M4108" i="1"/>
  <c r="Q4107" i="1"/>
  <c r="P4107" i="1"/>
  <c r="O4107" i="1"/>
  <c r="N4107" i="1"/>
  <c r="M4107" i="1"/>
  <c r="Q4106" i="1"/>
  <c r="P4106" i="1"/>
  <c r="O4106" i="1"/>
  <c r="N4106" i="1"/>
  <c r="M4106" i="1"/>
  <c r="Q4105" i="1"/>
  <c r="P4105" i="1"/>
  <c r="O4105" i="1"/>
  <c r="N4105" i="1"/>
  <c r="M4105" i="1"/>
  <c r="Q4104" i="1"/>
  <c r="P4104" i="1"/>
  <c r="O4104" i="1"/>
  <c r="N4104" i="1"/>
  <c r="M4104" i="1"/>
  <c r="Q4103" i="1"/>
  <c r="P4103" i="1"/>
  <c r="O4103" i="1"/>
  <c r="N4103" i="1"/>
  <c r="M4103" i="1"/>
  <c r="Q4102" i="1"/>
  <c r="P4102" i="1"/>
  <c r="O4102" i="1"/>
  <c r="N4102" i="1"/>
  <c r="M4102" i="1"/>
  <c r="Q4101" i="1"/>
  <c r="P4101" i="1"/>
  <c r="O4101" i="1"/>
  <c r="N4101" i="1"/>
  <c r="M4101" i="1"/>
  <c r="Q4100" i="1"/>
  <c r="P4100" i="1"/>
  <c r="O4100" i="1"/>
  <c r="N4100" i="1"/>
  <c r="M4100" i="1"/>
  <c r="Q4099" i="1"/>
  <c r="P4099" i="1"/>
  <c r="O4099" i="1"/>
  <c r="N4099" i="1"/>
  <c r="M4099" i="1"/>
  <c r="Q4098" i="1"/>
  <c r="P4098" i="1"/>
  <c r="O4098" i="1"/>
  <c r="N4098" i="1"/>
  <c r="M4098" i="1"/>
  <c r="Q4097" i="1"/>
  <c r="P4097" i="1"/>
  <c r="O4097" i="1"/>
  <c r="N4097" i="1"/>
  <c r="M4097" i="1"/>
  <c r="Q4096" i="1"/>
  <c r="P4096" i="1"/>
  <c r="O4096" i="1"/>
  <c r="N4096" i="1"/>
  <c r="M4096" i="1"/>
  <c r="Q4095" i="1"/>
  <c r="P4095" i="1"/>
  <c r="O4095" i="1"/>
  <c r="N4095" i="1"/>
  <c r="M4095" i="1"/>
  <c r="Q4094" i="1"/>
  <c r="P4094" i="1"/>
  <c r="O4094" i="1"/>
  <c r="N4094" i="1"/>
  <c r="M4094" i="1"/>
  <c r="Q4093" i="1"/>
  <c r="P4093" i="1"/>
  <c r="O4093" i="1"/>
  <c r="N4093" i="1"/>
  <c r="M4093" i="1"/>
  <c r="Q4092" i="1"/>
  <c r="P4092" i="1"/>
  <c r="O4092" i="1"/>
  <c r="N4092" i="1"/>
  <c r="M4092" i="1"/>
  <c r="Q4091" i="1"/>
  <c r="P4091" i="1"/>
  <c r="O4091" i="1"/>
  <c r="N4091" i="1"/>
  <c r="M4091" i="1"/>
  <c r="Q4090" i="1"/>
  <c r="P4090" i="1"/>
  <c r="O4090" i="1"/>
  <c r="N4090" i="1"/>
  <c r="M4090" i="1"/>
  <c r="Q4089" i="1"/>
  <c r="P4089" i="1"/>
  <c r="O4089" i="1"/>
  <c r="N4089" i="1"/>
  <c r="M4089" i="1"/>
  <c r="Q4088" i="1"/>
  <c r="P4088" i="1"/>
  <c r="O4088" i="1"/>
  <c r="N4088" i="1"/>
  <c r="M4088" i="1"/>
  <c r="Q4087" i="1"/>
  <c r="P4087" i="1"/>
  <c r="O4087" i="1"/>
  <c r="N4087" i="1"/>
  <c r="M4087" i="1"/>
  <c r="Q4086" i="1"/>
  <c r="P4086" i="1"/>
  <c r="O4086" i="1"/>
  <c r="N4086" i="1"/>
  <c r="M4086" i="1"/>
  <c r="Q4085" i="1"/>
  <c r="P4085" i="1"/>
  <c r="O4085" i="1"/>
  <c r="N4085" i="1"/>
  <c r="M4085" i="1"/>
  <c r="Q4084" i="1"/>
  <c r="P4084" i="1"/>
  <c r="O4084" i="1"/>
  <c r="N4084" i="1"/>
  <c r="M4084" i="1"/>
  <c r="Q4083" i="1"/>
  <c r="P4083" i="1"/>
  <c r="O4083" i="1"/>
  <c r="N4083" i="1"/>
  <c r="M4083" i="1"/>
  <c r="Q4082" i="1"/>
  <c r="P4082" i="1"/>
  <c r="O4082" i="1"/>
  <c r="N4082" i="1"/>
  <c r="M4082" i="1"/>
  <c r="Q4081" i="1"/>
  <c r="P4081" i="1"/>
  <c r="O4081" i="1"/>
  <c r="N4081" i="1"/>
  <c r="M4081" i="1"/>
  <c r="K4134" i="1"/>
  <c r="L4134" i="1" s="1"/>
  <c r="K4133" i="1"/>
  <c r="L4133" i="1" s="1"/>
  <c r="K4132" i="1"/>
  <c r="L4132" i="1" s="1"/>
  <c r="K4131" i="1"/>
  <c r="L4131" i="1" s="1"/>
  <c r="K4130" i="1"/>
  <c r="L4130" i="1" s="1"/>
  <c r="K4129" i="1"/>
  <c r="L4129" i="1" s="1"/>
  <c r="K4128" i="1"/>
  <c r="R4128" i="1" s="1"/>
  <c r="X4128" i="1" s="1"/>
  <c r="K4127" i="1"/>
  <c r="L4127" i="1" s="1"/>
  <c r="K4126" i="1"/>
  <c r="L4126" i="1" s="1"/>
  <c r="K4125" i="1"/>
  <c r="L4125" i="1" s="1"/>
  <c r="K4124" i="1"/>
  <c r="L4124" i="1" s="1"/>
  <c r="K4123" i="1"/>
  <c r="R4123" i="1" s="1"/>
  <c r="X4123" i="1" s="1"/>
  <c r="K4122" i="1"/>
  <c r="L4122" i="1" s="1"/>
  <c r="K4121" i="1"/>
  <c r="L4121" i="1" s="1"/>
  <c r="K4120" i="1"/>
  <c r="L4120" i="1" s="1"/>
  <c r="K4119" i="1"/>
  <c r="L4119" i="1" s="1"/>
  <c r="K4118" i="1"/>
  <c r="L4118" i="1" s="1"/>
  <c r="K4117" i="1"/>
  <c r="L4117" i="1" s="1"/>
  <c r="K4116" i="1"/>
  <c r="R4116" i="1" s="1"/>
  <c r="X4116" i="1" s="1"/>
  <c r="K4115" i="1"/>
  <c r="R4115" i="1" s="1"/>
  <c r="X4115" i="1" s="1"/>
  <c r="K4114" i="1"/>
  <c r="L4114" i="1" s="1"/>
  <c r="K4113" i="1"/>
  <c r="L4113" i="1" s="1"/>
  <c r="K4112" i="1"/>
  <c r="L4112" i="1" s="1"/>
  <c r="K4111" i="1"/>
  <c r="L4111" i="1" s="1"/>
  <c r="K4110" i="1"/>
  <c r="L4110" i="1" s="1"/>
  <c r="K4109" i="1"/>
  <c r="L4109" i="1" s="1"/>
  <c r="K4108" i="1"/>
  <c r="L4108" i="1" s="1"/>
  <c r="K4107" i="1"/>
  <c r="L4107" i="1" s="1"/>
  <c r="K4106" i="1"/>
  <c r="L4106" i="1" s="1"/>
  <c r="K4105" i="1"/>
  <c r="L4105" i="1" s="1"/>
  <c r="K4104" i="1"/>
  <c r="L4104" i="1" s="1"/>
  <c r="K4103" i="1"/>
  <c r="L4103" i="1" s="1"/>
  <c r="K4102" i="1"/>
  <c r="L4102" i="1" s="1"/>
  <c r="K4101" i="1"/>
  <c r="R4101" i="1" s="1"/>
  <c r="X4101" i="1" s="1"/>
  <c r="K4100" i="1"/>
  <c r="L4100" i="1" s="1"/>
  <c r="K4099" i="1"/>
  <c r="R4099" i="1" s="1"/>
  <c r="X4099" i="1" s="1"/>
  <c r="K4098" i="1"/>
  <c r="L4098" i="1" s="1"/>
  <c r="K4097" i="1"/>
  <c r="L4097" i="1" s="1"/>
  <c r="K4096" i="1"/>
  <c r="R4096" i="1" s="1"/>
  <c r="X4096" i="1" s="1"/>
  <c r="K4095" i="1"/>
  <c r="L4095" i="1" s="1"/>
  <c r="K4094" i="1"/>
  <c r="L4094" i="1" s="1"/>
  <c r="K4093" i="1"/>
  <c r="L4093" i="1" s="1"/>
  <c r="K4092" i="1"/>
  <c r="R4092" i="1" s="1"/>
  <c r="X4092" i="1" s="1"/>
  <c r="K4091" i="1"/>
  <c r="L4091" i="1" s="1"/>
  <c r="K4090" i="1"/>
  <c r="L4090" i="1" s="1"/>
  <c r="K4089" i="1"/>
  <c r="R4089" i="1" s="1"/>
  <c r="X4089" i="1" s="1"/>
  <c r="K4088" i="1"/>
  <c r="R4088" i="1" s="1"/>
  <c r="X4088" i="1" s="1"/>
  <c r="K4087" i="1"/>
  <c r="L4087" i="1" s="1"/>
  <c r="K4086" i="1"/>
  <c r="L4086" i="1" s="1"/>
  <c r="K4085" i="1"/>
  <c r="L4085" i="1" s="1"/>
  <c r="K4084" i="1"/>
  <c r="L4084" i="1" s="1"/>
  <c r="K4083" i="1"/>
  <c r="L4083" i="1" s="1"/>
  <c r="K4082" i="1"/>
  <c r="L4082" i="1" s="1"/>
  <c r="K4081" i="1"/>
  <c r="L4081" i="1" s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R4117" i="1" l="1"/>
  <c r="X4117" i="1" s="1"/>
  <c r="L4101" i="1"/>
  <c r="V4108" i="1"/>
  <c r="V4109" i="1"/>
  <c r="L4089" i="1"/>
  <c r="R4095" i="1"/>
  <c r="X4095" i="1" s="1"/>
  <c r="R4119" i="1"/>
  <c r="X4119" i="1" s="1"/>
  <c r="L4099" i="1"/>
  <c r="L4115" i="1"/>
  <c r="L4123" i="1"/>
  <c r="R4087" i="1"/>
  <c r="X4087" i="1" s="1"/>
  <c r="R4090" i="1"/>
  <c r="X4090" i="1" s="1"/>
  <c r="R4110" i="1"/>
  <c r="X4110" i="1" s="1"/>
  <c r="R4114" i="1"/>
  <c r="X4114" i="1" s="1"/>
  <c r="R4122" i="1"/>
  <c r="X4122" i="1" s="1"/>
  <c r="R4126" i="1"/>
  <c r="X4126" i="1" s="1"/>
  <c r="V4081" i="1"/>
  <c r="V4082" i="1"/>
  <c r="L4088" i="1"/>
  <c r="L4092" i="1"/>
  <c r="L4096" i="1"/>
  <c r="L4116" i="1"/>
  <c r="L4128" i="1"/>
  <c r="R4083" i="1"/>
  <c r="X4083" i="1" s="1"/>
  <c r="F160" i="9"/>
  <c r="A160" i="9"/>
  <c r="F159" i="9"/>
  <c r="A159" i="9"/>
  <c r="F158" i="9"/>
  <c r="A158" i="9"/>
  <c r="F157" i="9"/>
  <c r="A157" i="9"/>
  <c r="F156" i="9"/>
  <c r="A156" i="9"/>
  <c r="F155" i="9"/>
  <c r="A155" i="9"/>
  <c r="F154" i="9"/>
  <c r="A154" i="9"/>
  <c r="F153" i="9"/>
  <c r="A153" i="9"/>
  <c r="F152" i="9"/>
  <c r="A152" i="9"/>
  <c r="F151" i="9"/>
  <c r="A151" i="9"/>
  <c r="F150" i="9"/>
  <c r="A150" i="9"/>
  <c r="F149" i="9"/>
  <c r="A149" i="9"/>
  <c r="F148" i="9"/>
  <c r="A148" i="9"/>
  <c r="F147" i="9"/>
  <c r="A147" i="9"/>
  <c r="F146" i="9"/>
  <c r="A146" i="9"/>
  <c r="F145" i="9"/>
  <c r="A145" i="9"/>
  <c r="F144" i="9"/>
  <c r="A144" i="9"/>
  <c r="F143" i="9"/>
  <c r="A143" i="9"/>
  <c r="F142" i="9"/>
  <c r="A142" i="9"/>
  <c r="F141" i="9"/>
  <c r="A141" i="9"/>
  <c r="F140" i="9"/>
  <c r="A140" i="9"/>
  <c r="F139" i="9"/>
  <c r="A139" i="9"/>
  <c r="F138" i="9"/>
  <c r="A138" i="9"/>
  <c r="F137" i="9"/>
  <c r="A137" i="9"/>
  <c r="F136" i="9"/>
  <c r="A136" i="9"/>
  <c r="F135" i="9"/>
  <c r="A135" i="9"/>
  <c r="F134" i="9"/>
  <c r="A134" i="9"/>
  <c r="F133" i="9"/>
  <c r="A133" i="9"/>
  <c r="F132" i="9"/>
  <c r="A132" i="9"/>
  <c r="F131" i="9"/>
  <c r="A131" i="9"/>
  <c r="F130" i="9"/>
  <c r="A130" i="9"/>
  <c r="F129" i="9"/>
  <c r="A129" i="9"/>
  <c r="F128" i="9"/>
  <c r="A128" i="9"/>
  <c r="F127" i="9"/>
  <c r="A127" i="9"/>
  <c r="F126" i="9"/>
  <c r="A126" i="9"/>
  <c r="F125" i="9"/>
  <c r="A125" i="9"/>
  <c r="F124" i="9"/>
  <c r="A124" i="9"/>
  <c r="F123" i="9"/>
  <c r="A123" i="9"/>
  <c r="F122" i="9"/>
  <c r="A122" i="9"/>
  <c r="F121" i="9"/>
  <c r="A121" i="9"/>
  <c r="F120" i="9"/>
  <c r="A120" i="9"/>
  <c r="F119" i="9"/>
  <c r="A119" i="9"/>
  <c r="F118" i="9"/>
  <c r="A118" i="9"/>
  <c r="F117" i="9"/>
  <c r="A117" i="9"/>
  <c r="F116" i="9"/>
  <c r="A116" i="9"/>
  <c r="F115" i="9"/>
  <c r="A115" i="9"/>
  <c r="F114" i="9"/>
  <c r="A114" i="9"/>
  <c r="F113" i="9"/>
  <c r="A113" i="9"/>
  <c r="F112" i="9"/>
  <c r="A112" i="9"/>
  <c r="F111" i="9"/>
  <c r="A111" i="9"/>
  <c r="F110" i="9"/>
  <c r="A110" i="9"/>
  <c r="F109" i="9"/>
  <c r="A109" i="9"/>
  <c r="F108" i="9"/>
  <c r="A108" i="9"/>
  <c r="F107" i="9"/>
  <c r="A107" i="9"/>
  <c r="F106" i="9"/>
  <c r="A106" i="9"/>
  <c r="F105" i="9"/>
  <c r="A105" i="9"/>
  <c r="F104" i="9"/>
  <c r="A104" i="9"/>
  <c r="F103" i="9"/>
  <c r="A103" i="9"/>
  <c r="F102" i="9"/>
  <c r="A102" i="9"/>
  <c r="F101" i="9"/>
  <c r="A101" i="9"/>
  <c r="F100" i="9"/>
  <c r="A100" i="9"/>
  <c r="F99" i="9"/>
  <c r="A99" i="9"/>
  <c r="F98" i="9"/>
  <c r="A98" i="9"/>
  <c r="F97" i="9"/>
  <c r="A97" i="9"/>
  <c r="F96" i="9"/>
  <c r="A96" i="9"/>
  <c r="F95" i="9"/>
  <c r="A95" i="9"/>
  <c r="F94" i="9"/>
  <c r="A94" i="9"/>
  <c r="F93" i="9"/>
  <c r="A93" i="9"/>
  <c r="F92" i="9"/>
  <c r="A92" i="9"/>
  <c r="F91" i="9"/>
  <c r="A91" i="9"/>
  <c r="F90" i="9"/>
  <c r="A90" i="9"/>
  <c r="F89" i="9"/>
  <c r="A89" i="9"/>
  <c r="F88" i="9"/>
  <c r="A88" i="9"/>
  <c r="F87" i="9"/>
  <c r="A87" i="9"/>
  <c r="F86" i="9"/>
  <c r="A86" i="9"/>
  <c r="F85" i="9"/>
  <c r="A85" i="9"/>
  <c r="F84" i="9"/>
  <c r="A84" i="9"/>
  <c r="F83" i="9"/>
  <c r="A83" i="9"/>
  <c r="F82" i="9"/>
  <c r="A82" i="9"/>
  <c r="F81" i="9"/>
  <c r="A81" i="9"/>
  <c r="F80" i="9"/>
  <c r="A80" i="9"/>
  <c r="F79" i="9"/>
  <c r="A79" i="9"/>
  <c r="F78" i="9"/>
  <c r="A78" i="9"/>
  <c r="F77" i="9"/>
  <c r="A77" i="9"/>
  <c r="A6834" i="1"/>
  <c r="A6833" i="1"/>
  <c r="A6832" i="1"/>
  <c r="A6831" i="1"/>
  <c r="A6830" i="1"/>
  <c r="A6829" i="1"/>
  <c r="A6828" i="1"/>
  <c r="A6827" i="1"/>
  <c r="A6826" i="1"/>
  <c r="A6825" i="1"/>
  <c r="A6824" i="1"/>
  <c r="A6823" i="1"/>
  <c r="A6822" i="1"/>
  <c r="A6821" i="1"/>
  <c r="A6820" i="1"/>
  <c r="A6819" i="1"/>
  <c r="A6818" i="1"/>
  <c r="A6817" i="1"/>
  <c r="A6816" i="1"/>
  <c r="A6815" i="1"/>
  <c r="A6814" i="1"/>
  <c r="A6813" i="1"/>
  <c r="A6812" i="1"/>
  <c r="A6811" i="1"/>
  <c r="A6810" i="1"/>
  <c r="A6809" i="1"/>
  <c r="A6808" i="1"/>
  <c r="A6807" i="1"/>
  <c r="A6806" i="1"/>
  <c r="A6805" i="1"/>
  <c r="A6804" i="1"/>
  <c r="A6803" i="1"/>
  <c r="A6802" i="1"/>
  <c r="A6801" i="1"/>
  <c r="A6800" i="1"/>
  <c r="A6799" i="1"/>
  <c r="A6798" i="1"/>
  <c r="A6797" i="1"/>
  <c r="A6796" i="1"/>
  <c r="A6795" i="1"/>
  <c r="A6794" i="1"/>
  <c r="A6793" i="1"/>
  <c r="A6792" i="1"/>
  <c r="A6791" i="1"/>
  <c r="A6790" i="1"/>
  <c r="A6789" i="1"/>
  <c r="A6788" i="1"/>
  <c r="A6787" i="1"/>
  <c r="A6786" i="1"/>
  <c r="A6785" i="1"/>
  <c r="A6784" i="1"/>
  <c r="A6783" i="1"/>
  <c r="A6782" i="1"/>
  <c r="A6781" i="1"/>
  <c r="A6780" i="1"/>
  <c r="A6779" i="1"/>
  <c r="A6778" i="1"/>
  <c r="A6777" i="1"/>
  <c r="A6776" i="1"/>
  <c r="A6775" i="1"/>
  <c r="A6774" i="1"/>
  <c r="A6773" i="1"/>
  <c r="A6772" i="1"/>
  <c r="A6771" i="1"/>
  <c r="A6770" i="1"/>
  <c r="A6769" i="1"/>
  <c r="A6768" i="1"/>
  <c r="A6767" i="1"/>
  <c r="A6766" i="1"/>
  <c r="A6765" i="1"/>
  <c r="A6764" i="1"/>
  <c r="A6763" i="1"/>
  <c r="A6762" i="1"/>
  <c r="A6761" i="1"/>
  <c r="A6760" i="1"/>
  <c r="A6759" i="1"/>
  <c r="A6758" i="1"/>
  <c r="A6757" i="1"/>
  <c r="A6756" i="1"/>
  <c r="A6755" i="1"/>
  <c r="A6754" i="1"/>
  <c r="A6753" i="1"/>
  <c r="A6752" i="1"/>
  <c r="A6751" i="1"/>
  <c r="A6750" i="1"/>
  <c r="A6749" i="1"/>
  <c r="A6748" i="1"/>
  <c r="A6747" i="1"/>
  <c r="A6746" i="1"/>
  <c r="A6745" i="1"/>
  <c r="A6744" i="1"/>
  <c r="A6743" i="1"/>
  <c r="A6742" i="1"/>
  <c r="A6741" i="1"/>
  <c r="A6740" i="1"/>
  <c r="A6739" i="1"/>
  <c r="A6738" i="1"/>
  <c r="A6737" i="1"/>
  <c r="A6736" i="1"/>
  <c r="A6735" i="1"/>
  <c r="A6734" i="1"/>
  <c r="A6733" i="1"/>
  <c r="A6732" i="1"/>
  <c r="A6731" i="1"/>
  <c r="A6730" i="1"/>
  <c r="A6729" i="1"/>
  <c r="A6728" i="1"/>
  <c r="A6727" i="1"/>
  <c r="A6726" i="1"/>
  <c r="A6725" i="1"/>
  <c r="A6724" i="1"/>
  <c r="A6723" i="1"/>
  <c r="A6722" i="1"/>
  <c r="A6721" i="1"/>
  <c r="A6720" i="1"/>
  <c r="A6719" i="1"/>
  <c r="A6718" i="1"/>
  <c r="A6717" i="1"/>
  <c r="A6716" i="1"/>
  <c r="A6715" i="1"/>
  <c r="A6714" i="1"/>
  <c r="A6713" i="1"/>
  <c r="A6712" i="1"/>
  <c r="A6711" i="1"/>
  <c r="A6710" i="1"/>
  <c r="A6709" i="1"/>
  <c r="A6708" i="1"/>
  <c r="A6707" i="1"/>
  <c r="A6706" i="1"/>
  <c r="A6705" i="1"/>
  <c r="A6704" i="1"/>
  <c r="A6703" i="1"/>
  <c r="A6702" i="1"/>
  <c r="A6701" i="1"/>
  <c r="A6700" i="1"/>
  <c r="A6699" i="1"/>
  <c r="A6698" i="1"/>
  <c r="A6697" i="1"/>
  <c r="A6696" i="1"/>
  <c r="A6695" i="1"/>
  <c r="A6694" i="1"/>
  <c r="A6693" i="1"/>
  <c r="A6692" i="1"/>
  <c r="A6691" i="1"/>
  <c r="A6690" i="1"/>
  <c r="A6689" i="1"/>
  <c r="A6688" i="1"/>
  <c r="A6687" i="1"/>
  <c r="A6686" i="1"/>
  <c r="A6685" i="1"/>
  <c r="A6684" i="1"/>
  <c r="A6683" i="1"/>
  <c r="A6682" i="1"/>
  <c r="A6681" i="1"/>
  <c r="A6680" i="1"/>
  <c r="A6679" i="1"/>
  <c r="A6678" i="1"/>
  <c r="A6677" i="1"/>
  <c r="A6676" i="1"/>
  <c r="A6675" i="1"/>
  <c r="A6674" i="1"/>
  <c r="A6673" i="1"/>
  <c r="A6672" i="1"/>
  <c r="A6671" i="1"/>
  <c r="A6670" i="1"/>
  <c r="A6669" i="1"/>
  <c r="A6668" i="1"/>
  <c r="A6667" i="1"/>
  <c r="A6666" i="1"/>
  <c r="A6665" i="1"/>
  <c r="A6664" i="1"/>
  <c r="A6663" i="1"/>
  <c r="A6662" i="1"/>
  <c r="A6661" i="1"/>
  <c r="A6660" i="1"/>
  <c r="A6659" i="1"/>
  <c r="A6658" i="1"/>
  <c r="A6657" i="1"/>
  <c r="A6656" i="1"/>
  <c r="A6655" i="1"/>
  <c r="A6654" i="1"/>
  <c r="A6653" i="1"/>
  <c r="A6652" i="1"/>
  <c r="A6651" i="1"/>
  <c r="A6650" i="1"/>
  <c r="A6649" i="1"/>
  <c r="A6648" i="1"/>
  <c r="A6647" i="1"/>
  <c r="A6646" i="1"/>
  <c r="A6645" i="1"/>
  <c r="A6644" i="1"/>
  <c r="A6643" i="1"/>
  <c r="A6642" i="1"/>
  <c r="A6641" i="1"/>
  <c r="A6640" i="1"/>
  <c r="A6639" i="1"/>
  <c r="A6638" i="1"/>
  <c r="A6637" i="1"/>
  <c r="A6636" i="1"/>
  <c r="A6635" i="1"/>
  <c r="A6634" i="1"/>
  <c r="A6633" i="1"/>
  <c r="A6632" i="1"/>
  <c r="A6631" i="1"/>
  <c r="A6630" i="1"/>
  <c r="A6629" i="1"/>
  <c r="A6628" i="1"/>
  <c r="A6627" i="1"/>
  <c r="A6626" i="1"/>
  <c r="A6625" i="1"/>
  <c r="A6624" i="1"/>
  <c r="A6623" i="1"/>
  <c r="A6622" i="1"/>
  <c r="A6621" i="1"/>
  <c r="A6620" i="1"/>
  <c r="A6619" i="1"/>
  <c r="A6618" i="1"/>
  <c r="A6617" i="1"/>
  <c r="A6616" i="1"/>
  <c r="A6615" i="1"/>
  <c r="A6614" i="1"/>
  <c r="A6613" i="1"/>
  <c r="A6612" i="1"/>
  <c r="A6611" i="1"/>
  <c r="A6610" i="1"/>
  <c r="A6609" i="1"/>
  <c r="A6608" i="1"/>
  <c r="A6607" i="1"/>
  <c r="A6606" i="1"/>
  <c r="A6605" i="1"/>
  <c r="A6604" i="1"/>
  <c r="A6603" i="1"/>
  <c r="A6602" i="1"/>
  <c r="A6601" i="1"/>
  <c r="A6600" i="1"/>
  <c r="A6599" i="1"/>
  <c r="A6598" i="1"/>
  <c r="A6597" i="1"/>
  <c r="A6596" i="1"/>
  <c r="A6595" i="1"/>
  <c r="A6594" i="1"/>
  <c r="A6593" i="1"/>
  <c r="A6592" i="1"/>
  <c r="A6591" i="1"/>
  <c r="A6590" i="1"/>
  <c r="A6589" i="1"/>
  <c r="A6588" i="1"/>
  <c r="A6587" i="1"/>
  <c r="A6586" i="1"/>
  <c r="A6585" i="1"/>
  <c r="A6584" i="1"/>
  <c r="A6583" i="1"/>
  <c r="A6582" i="1"/>
  <c r="A6581" i="1"/>
  <c r="A6580" i="1"/>
  <c r="A6579" i="1"/>
  <c r="A6578" i="1"/>
  <c r="A6577" i="1"/>
  <c r="A6576" i="1"/>
  <c r="A6575" i="1"/>
  <c r="A6574" i="1"/>
  <c r="A6573" i="1"/>
  <c r="A6572" i="1"/>
  <c r="A6571" i="1"/>
  <c r="A6570" i="1"/>
  <c r="A6569" i="1"/>
  <c r="A6568" i="1"/>
  <c r="A6567" i="1"/>
  <c r="A6566" i="1"/>
  <c r="A6565" i="1"/>
  <c r="A6564" i="1"/>
  <c r="A6563" i="1"/>
  <c r="A6562" i="1"/>
  <c r="A6561" i="1"/>
  <c r="A6560" i="1"/>
  <c r="A6559" i="1"/>
  <c r="A6558" i="1"/>
  <c r="A6557" i="1"/>
  <c r="A6556" i="1"/>
  <c r="A6555" i="1"/>
  <c r="A6554" i="1"/>
  <c r="A6553" i="1"/>
  <c r="A6552" i="1"/>
  <c r="A6551" i="1"/>
  <c r="A6550" i="1"/>
  <c r="A6549" i="1"/>
  <c r="A6548" i="1"/>
  <c r="A6547" i="1"/>
  <c r="A6546" i="1"/>
  <c r="A6545" i="1"/>
  <c r="A6544" i="1"/>
  <c r="A6543" i="1"/>
  <c r="A6542" i="1"/>
  <c r="A6541" i="1"/>
  <c r="A6540" i="1"/>
  <c r="A6539" i="1"/>
  <c r="A6538" i="1"/>
  <c r="A6537" i="1"/>
  <c r="A6536" i="1"/>
  <c r="A6535" i="1"/>
  <c r="A6534" i="1"/>
  <c r="A6533" i="1"/>
  <c r="A6532" i="1"/>
  <c r="A6531" i="1"/>
  <c r="A6530" i="1"/>
  <c r="A6529" i="1"/>
  <c r="A6528" i="1"/>
  <c r="A6527" i="1"/>
  <c r="A6526" i="1"/>
  <c r="A6525" i="1"/>
  <c r="A6524" i="1"/>
  <c r="A6523" i="1"/>
  <c r="A6522" i="1"/>
  <c r="A6521" i="1"/>
  <c r="A6520" i="1"/>
  <c r="A6519" i="1"/>
  <c r="A6518" i="1"/>
  <c r="A6517" i="1"/>
  <c r="A6516" i="1"/>
  <c r="A6515" i="1"/>
  <c r="A6514" i="1"/>
  <c r="A6513" i="1"/>
  <c r="A6512" i="1"/>
  <c r="A6511" i="1"/>
  <c r="A6510" i="1"/>
  <c r="A6509" i="1"/>
  <c r="A6508" i="1"/>
  <c r="A6507" i="1"/>
  <c r="A6506" i="1"/>
  <c r="A6505" i="1"/>
  <c r="A6504" i="1"/>
  <c r="A6503" i="1"/>
  <c r="A6502" i="1"/>
  <c r="A6501" i="1"/>
  <c r="A6500" i="1"/>
  <c r="A6499" i="1"/>
  <c r="A6498" i="1"/>
  <c r="A6497" i="1"/>
  <c r="A6496" i="1"/>
  <c r="A6495" i="1"/>
  <c r="A6494" i="1"/>
  <c r="A6493" i="1"/>
  <c r="A6492" i="1"/>
  <c r="A6491" i="1"/>
  <c r="A6490" i="1"/>
  <c r="A6489" i="1"/>
  <c r="A6488" i="1"/>
  <c r="A6487" i="1"/>
  <c r="A6486" i="1"/>
  <c r="A6485" i="1"/>
  <c r="A6484" i="1"/>
  <c r="A6483" i="1"/>
  <c r="A6482" i="1"/>
  <c r="A6481" i="1"/>
  <c r="A6480" i="1"/>
  <c r="A6479" i="1"/>
  <c r="A6478" i="1"/>
  <c r="A6477" i="1"/>
  <c r="A6476" i="1"/>
  <c r="A6475" i="1"/>
  <c r="A6474" i="1"/>
  <c r="A6473" i="1"/>
  <c r="A6472" i="1"/>
  <c r="A6471" i="1"/>
  <c r="A6470" i="1"/>
  <c r="A6469" i="1"/>
  <c r="A6468" i="1"/>
  <c r="A6467" i="1"/>
  <c r="A6466" i="1"/>
  <c r="A6465" i="1"/>
  <c r="A6464" i="1"/>
  <c r="A6463" i="1"/>
  <c r="A6462" i="1"/>
  <c r="A6461" i="1"/>
  <c r="A6460" i="1"/>
  <c r="A6459" i="1"/>
  <c r="A6458" i="1"/>
  <c r="A6457" i="1"/>
  <c r="A6456" i="1"/>
  <c r="A6455" i="1"/>
  <c r="A6454" i="1"/>
  <c r="A6453" i="1"/>
  <c r="A6452" i="1"/>
  <c r="A6451" i="1"/>
  <c r="A6450" i="1"/>
  <c r="A6449" i="1"/>
  <c r="A6448" i="1"/>
  <c r="A6447" i="1"/>
  <c r="A6446" i="1"/>
  <c r="A6445" i="1"/>
  <c r="A6444" i="1"/>
  <c r="A6443" i="1"/>
  <c r="A6442" i="1"/>
  <c r="A6441" i="1"/>
  <c r="A6440" i="1"/>
  <c r="A6439" i="1"/>
  <c r="A6438" i="1"/>
  <c r="A6437" i="1"/>
  <c r="A6436" i="1"/>
  <c r="A6435" i="1"/>
  <c r="A6434" i="1"/>
  <c r="A6433" i="1"/>
  <c r="A6432" i="1"/>
  <c r="A6431" i="1"/>
  <c r="A6430" i="1"/>
  <c r="A6429" i="1"/>
  <c r="A6428" i="1"/>
  <c r="A6427" i="1"/>
  <c r="A6426" i="1"/>
  <c r="A6425" i="1"/>
  <c r="A6424" i="1"/>
  <c r="A6423" i="1"/>
  <c r="A6422" i="1"/>
  <c r="A6421" i="1"/>
  <c r="A6420" i="1"/>
  <c r="A6419" i="1"/>
  <c r="A6418" i="1"/>
  <c r="A6417" i="1"/>
  <c r="A6416" i="1"/>
  <c r="A6415" i="1"/>
  <c r="A6414" i="1"/>
  <c r="A6413" i="1"/>
  <c r="A6412" i="1"/>
  <c r="A6411" i="1"/>
  <c r="A6410" i="1"/>
  <c r="A6409" i="1"/>
  <c r="A6408" i="1"/>
  <c r="A6407" i="1"/>
  <c r="A6406" i="1"/>
  <c r="A6405" i="1"/>
  <c r="A6404" i="1"/>
  <c r="A6403" i="1"/>
  <c r="A6402" i="1"/>
  <c r="A6401" i="1"/>
  <c r="A6400" i="1"/>
  <c r="A6399" i="1"/>
  <c r="A6398" i="1"/>
  <c r="A6397" i="1"/>
  <c r="A6396" i="1"/>
  <c r="A6395" i="1"/>
  <c r="A6394" i="1"/>
  <c r="A6393" i="1"/>
  <c r="A6392" i="1"/>
  <c r="A6391" i="1"/>
  <c r="A6390" i="1"/>
  <c r="A6389" i="1"/>
  <c r="A6388" i="1"/>
  <c r="A6387" i="1"/>
  <c r="A6386" i="1"/>
  <c r="A6385" i="1"/>
  <c r="A6384" i="1"/>
  <c r="A6383" i="1"/>
  <c r="A6382" i="1"/>
  <c r="A6381" i="1"/>
  <c r="A6380" i="1"/>
  <c r="A6379" i="1"/>
  <c r="A6378" i="1"/>
  <c r="A6377" i="1"/>
  <c r="A6376" i="1"/>
  <c r="A6375" i="1"/>
  <c r="A6374" i="1"/>
  <c r="A6373" i="1"/>
  <c r="A6372" i="1"/>
  <c r="A6371" i="1"/>
  <c r="A6370" i="1"/>
  <c r="A6369" i="1"/>
  <c r="A6368" i="1"/>
  <c r="A6367" i="1"/>
  <c r="A6366" i="1"/>
  <c r="A6365" i="1"/>
  <c r="A6364" i="1"/>
  <c r="A6363" i="1"/>
  <c r="A6362" i="1"/>
  <c r="A6361" i="1"/>
  <c r="A6360" i="1"/>
  <c r="A6359" i="1"/>
  <c r="A6358" i="1"/>
  <c r="A6357" i="1"/>
  <c r="A6356" i="1"/>
  <c r="A6355" i="1"/>
  <c r="A6354" i="1"/>
  <c r="A6353" i="1"/>
  <c r="A6352" i="1"/>
  <c r="A6351" i="1"/>
  <c r="A6350" i="1"/>
  <c r="A6349" i="1"/>
  <c r="A6348" i="1"/>
  <c r="A6347" i="1"/>
  <c r="A6346" i="1"/>
  <c r="A6345" i="1"/>
  <c r="A6344" i="1"/>
  <c r="A6343" i="1"/>
  <c r="A6342" i="1"/>
  <c r="A6341" i="1"/>
  <c r="A6340" i="1"/>
  <c r="A6339" i="1"/>
  <c r="A6338" i="1"/>
  <c r="A6337" i="1"/>
  <c r="A6336" i="1"/>
  <c r="A6335" i="1"/>
  <c r="A6334" i="1"/>
  <c r="A6333" i="1"/>
  <c r="A6332" i="1"/>
  <c r="A6331" i="1"/>
  <c r="A6330" i="1"/>
  <c r="A6329" i="1"/>
  <c r="A6328" i="1"/>
  <c r="A6327" i="1"/>
  <c r="A6326" i="1"/>
  <c r="A6325" i="1"/>
  <c r="A6324" i="1"/>
  <c r="A6323" i="1"/>
  <c r="A6322" i="1"/>
  <c r="A6321" i="1"/>
  <c r="A6320" i="1"/>
  <c r="A6319" i="1"/>
  <c r="A6318" i="1"/>
  <c r="A6317" i="1"/>
  <c r="A6316" i="1"/>
  <c r="A6315" i="1"/>
  <c r="A6314" i="1"/>
  <c r="A6313" i="1"/>
  <c r="A6312" i="1"/>
  <c r="A6311" i="1"/>
  <c r="A6310" i="1"/>
  <c r="A6309" i="1"/>
  <c r="A6308" i="1"/>
  <c r="A6307" i="1"/>
  <c r="A6306" i="1"/>
  <c r="A6305" i="1"/>
  <c r="A6304" i="1"/>
  <c r="A6303" i="1"/>
  <c r="A6302" i="1"/>
  <c r="A6301" i="1"/>
  <c r="A6300" i="1"/>
  <c r="A6299" i="1"/>
  <c r="A6298" i="1"/>
  <c r="A6297" i="1"/>
  <c r="A6296" i="1"/>
  <c r="A6295" i="1"/>
  <c r="A6294" i="1"/>
  <c r="A6293" i="1"/>
  <c r="A6292" i="1"/>
  <c r="A6291" i="1"/>
  <c r="A6290" i="1"/>
  <c r="A6289" i="1"/>
  <c r="A6288" i="1"/>
  <c r="A6287" i="1"/>
  <c r="A6286" i="1"/>
  <c r="A6285" i="1"/>
  <c r="A6284" i="1"/>
  <c r="A6283" i="1"/>
  <c r="A6282" i="1"/>
  <c r="A6281" i="1"/>
  <c r="A6280" i="1"/>
  <c r="A6279" i="1"/>
  <c r="A6278" i="1"/>
  <c r="A6277" i="1"/>
  <c r="A6276" i="1"/>
  <c r="A6275" i="1"/>
  <c r="A6274" i="1"/>
  <c r="A6273" i="1"/>
  <c r="A6272" i="1"/>
  <c r="A6271" i="1"/>
  <c r="A6270" i="1"/>
  <c r="A6269" i="1"/>
  <c r="A6268" i="1"/>
  <c r="A6267" i="1"/>
  <c r="A6266" i="1"/>
  <c r="A6265" i="1"/>
  <c r="A6264" i="1"/>
  <c r="A6263" i="1"/>
  <c r="A6262" i="1"/>
  <c r="A6261" i="1"/>
  <c r="A6260" i="1"/>
  <c r="A6259" i="1"/>
  <c r="A6258" i="1"/>
  <c r="A6257" i="1"/>
  <c r="A6256" i="1"/>
  <c r="A6255" i="1"/>
  <c r="A6254" i="1"/>
  <c r="A6253" i="1"/>
  <c r="A6252" i="1"/>
  <c r="A6251" i="1"/>
  <c r="A6250" i="1"/>
  <c r="A6249" i="1"/>
  <c r="A6248" i="1"/>
  <c r="A6247" i="1"/>
  <c r="A6246" i="1"/>
  <c r="A6245" i="1"/>
  <c r="A6244" i="1"/>
  <c r="A6243" i="1"/>
  <c r="A6242" i="1"/>
  <c r="A6241" i="1"/>
  <c r="A6240" i="1"/>
  <c r="A6239" i="1"/>
  <c r="A6238" i="1"/>
  <c r="A6237" i="1"/>
  <c r="A6236" i="1"/>
  <c r="A6235" i="1"/>
  <c r="A6234" i="1"/>
  <c r="A6233" i="1"/>
  <c r="A6232" i="1"/>
  <c r="A6231" i="1"/>
  <c r="A6230" i="1"/>
  <c r="A6229" i="1"/>
  <c r="A6228" i="1"/>
  <c r="A6227" i="1"/>
  <c r="A6226" i="1"/>
  <c r="A6225" i="1"/>
  <c r="A6224" i="1"/>
  <c r="A6223" i="1"/>
  <c r="A6222" i="1"/>
  <c r="A6221" i="1"/>
  <c r="A6220" i="1"/>
  <c r="A6219" i="1"/>
  <c r="A6218" i="1"/>
  <c r="A6217" i="1"/>
  <c r="A6216" i="1"/>
  <c r="A6215" i="1"/>
  <c r="A6214" i="1"/>
  <c r="A6213" i="1"/>
  <c r="A6212" i="1"/>
  <c r="A6211" i="1"/>
  <c r="A6210" i="1"/>
  <c r="A6209" i="1"/>
  <c r="A6208" i="1"/>
  <c r="A6207" i="1"/>
  <c r="A6206" i="1"/>
  <c r="A6205" i="1"/>
  <c r="A6204" i="1"/>
  <c r="A6203" i="1"/>
  <c r="A6202" i="1"/>
  <c r="A6201" i="1"/>
  <c r="A6200" i="1"/>
  <c r="A6199" i="1"/>
  <c r="A6198" i="1"/>
  <c r="A6197" i="1"/>
  <c r="A6196" i="1"/>
  <c r="A6195" i="1"/>
  <c r="A6194" i="1"/>
  <c r="A6193" i="1"/>
  <c r="A6192" i="1"/>
  <c r="A6191" i="1"/>
  <c r="A6190" i="1"/>
  <c r="A6189" i="1"/>
  <c r="A6188" i="1"/>
  <c r="A6187" i="1"/>
  <c r="A6186" i="1"/>
  <c r="A6185" i="1"/>
  <c r="A6184" i="1"/>
  <c r="A6183" i="1"/>
  <c r="A6182" i="1"/>
  <c r="A6181" i="1"/>
  <c r="A6180" i="1"/>
  <c r="A6179" i="1"/>
  <c r="A6178" i="1"/>
  <c r="A6177" i="1"/>
  <c r="A6176" i="1"/>
  <c r="A6175" i="1"/>
  <c r="A6174" i="1"/>
  <c r="A6173" i="1"/>
  <c r="A6172" i="1"/>
  <c r="A6171" i="1"/>
  <c r="A6170" i="1"/>
  <c r="A6169" i="1"/>
  <c r="A6168" i="1"/>
  <c r="A6167" i="1"/>
  <c r="A6166" i="1"/>
  <c r="A6165" i="1"/>
  <c r="A6164" i="1"/>
  <c r="A6163" i="1"/>
  <c r="A6162" i="1"/>
  <c r="A6161" i="1"/>
  <c r="A6160" i="1"/>
  <c r="A6159" i="1"/>
  <c r="A6158" i="1"/>
  <c r="A6157" i="1"/>
  <c r="A6156" i="1"/>
  <c r="A6155" i="1"/>
  <c r="A6154" i="1"/>
  <c r="A6153" i="1"/>
  <c r="A6152" i="1"/>
  <c r="A6151" i="1"/>
  <c r="A6150" i="1"/>
  <c r="A6149" i="1"/>
  <c r="A6148" i="1"/>
  <c r="A6147" i="1"/>
  <c r="A6146" i="1"/>
  <c r="A6145" i="1"/>
  <c r="A6144" i="1"/>
  <c r="A6143" i="1"/>
  <c r="A6142" i="1"/>
  <c r="A6141" i="1"/>
  <c r="A6140" i="1"/>
  <c r="A6139" i="1"/>
  <c r="A6138" i="1"/>
  <c r="A6137" i="1"/>
  <c r="A6136" i="1"/>
  <c r="A6135" i="1"/>
  <c r="A6134" i="1"/>
  <c r="A6133" i="1"/>
  <c r="A6132" i="1"/>
  <c r="A6131" i="1"/>
  <c r="A6130" i="1"/>
  <c r="A6129" i="1"/>
  <c r="A6128" i="1"/>
  <c r="A6127" i="1"/>
  <c r="A6126" i="1"/>
  <c r="A6125" i="1"/>
  <c r="A6124" i="1"/>
  <c r="A6123" i="1"/>
  <c r="A6122" i="1"/>
  <c r="A6121" i="1"/>
  <c r="A6120" i="1"/>
  <c r="A6119" i="1"/>
  <c r="A6118" i="1"/>
  <c r="A6117" i="1"/>
  <c r="A6116" i="1"/>
  <c r="A6115" i="1"/>
  <c r="A6114" i="1"/>
  <c r="A6113" i="1"/>
  <c r="A6112" i="1"/>
  <c r="A6111" i="1"/>
  <c r="A6110" i="1"/>
  <c r="A6109" i="1"/>
  <c r="A6108" i="1"/>
  <c r="A6107" i="1"/>
  <c r="A6106" i="1"/>
  <c r="A6105" i="1"/>
  <c r="A6104" i="1"/>
  <c r="A6103" i="1"/>
  <c r="A6102" i="1"/>
  <c r="A6101" i="1"/>
  <c r="A6100" i="1"/>
  <c r="A6099" i="1"/>
  <c r="A6098" i="1"/>
  <c r="A6097" i="1"/>
  <c r="A6096" i="1"/>
  <c r="A6095" i="1"/>
  <c r="A6094" i="1"/>
  <c r="A6093" i="1"/>
  <c r="A6092" i="1"/>
  <c r="A6091" i="1"/>
  <c r="A6090" i="1"/>
  <c r="A6089" i="1"/>
  <c r="A6088" i="1"/>
  <c r="A6087" i="1"/>
  <c r="A6086" i="1"/>
  <c r="A6085" i="1"/>
  <c r="A6084" i="1"/>
  <c r="A6083" i="1"/>
  <c r="A6082" i="1"/>
  <c r="A6081" i="1"/>
  <c r="A6080" i="1"/>
  <c r="A6079" i="1"/>
  <c r="A6078" i="1"/>
  <c r="A6077" i="1"/>
  <c r="A6076" i="1"/>
  <c r="A6075" i="1"/>
  <c r="A6074" i="1"/>
  <c r="A6073" i="1"/>
  <c r="A6072" i="1"/>
  <c r="A6071" i="1"/>
  <c r="A6070" i="1"/>
  <c r="A6069" i="1"/>
  <c r="A6068" i="1"/>
  <c r="A6067" i="1"/>
  <c r="A6066" i="1"/>
  <c r="A6065" i="1"/>
  <c r="A6064" i="1"/>
  <c r="A6063" i="1"/>
  <c r="A6062" i="1"/>
  <c r="A6061" i="1"/>
  <c r="A6060" i="1"/>
  <c r="A6059" i="1"/>
  <c r="A6058" i="1"/>
  <c r="A6057" i="1"/>
  <c r="A6056" i="1"/>
  <c r="A6055" i="1"/>
  <c r="A6054" i="1"/>
  <c r="A6053" i="1"/>
  <c r="A6052" i="1"/>
  <c r="A6051" i="1"/>
  <c r="A6050" i="1"/>
  <c r="A6049" i="1"/>
  <c r="A6048" i="1"/>
  <c r="A6047" i="1"/>
  <c r="A6046" i="1"/>
  <c r="A6045" i="1"/>
  <c r="A6044" i="1"/>
  <c r="A6043" i="1"/>
  <c r="A6042" i="1"/>
  <c r="A6041" i="1"/>
  <c r="A6040" i="1"/>
  <c r="A6039" i="1"/>
  <c r="A6038" i="1"/>
  <c r="A6037" i="1"/>
  <c r="A6036" i="1"/>
  <c r="A6035" i="1"/>
  <c r="A6034" i="1"/>
  <c r="A6033" i="1"/>
  <c r="A6032" i="1"/>
  <c r="A6031" i="1"/>
  <c r="A6030" i="1"/>
  <c r="A6029" i="1"/>
  <c r="A6028" i="1"/>
  <c r="A6027" i="1"/>
  <c r="A6026" i="1"/>
  <c r="A6025" i="1"/>
  <c r="A6024" i="1"/>
  <c r="A6023" i="1"/>
  <c r="A6022" i="1"/>
  <c r="A6021" i="1"/>
  <c r="A6020" i="1"/>
  <c r="A6019" i="1"/>
  <c r="A6018" i="1"/>
  <c r="A6017" i="1"/>
  <c r="A6016" i="1"/>
  <c r="A6015" i="1"/>
  <c r="A6014" i="1"/>
  <c r="A6013" i="1"/>
  <c r="A6012" i="1"/>
  <c r="A6011" i="1"/>
  <c r="A6010" i="1"/>
  <c r="A6009" i="1"/>
  <c r="A6008" i="1"/>
  <c r="A6007" i="1"/>
  <c r="A6006" i="1"/>
  <c r="A6005" i="1"/>
  <c r="A6004" i="1"/>
  <c r="A6003" i="1"/>
  <c r="A6002" i="1"/>
  <c r="A6001" i="1"/>
  <c r="A6000" i="1"/>
  <c r="A5999" i="1"/>
  <c r="A5998" i="1"/>
  <c r="A5997" i="1"/>
  <c r="A5996" i="1"/>
  <c r="A5995" i="1"/>
  <c r="A5994" i="1"/>
  <c r="A5993" i="1"/>
  <c r="A5992" i="1"/>
  <c r="A5991" i="1"/>
  <c r="A5990" i="1"/>
  <c r="A5989" i="1"/>
  <c r="A5988" i="1"/>
  <c r="A5987" i="1"/>
  <c r="A5986" i="1"/>
  <c r="A5985" i="1"/>
  <c r="A5984" i="1"/>
  <c r="A5983" i="1"/>
  <c r="A5982" i="1"/>
  <c r="A5981" i="1"/>
  <c r="A5980" i="1"/>
  <c r="A5979" i="1"/>
  <c r="A5978" i="1"/>
  <c r="A5977" i="1"/>
  <c r="A5976" i="1"/>
  <c r="A5975" i="1"/>
  <c r="A5974" i="1"/>
  <c r="A5973" i="1"/>
  <c r="A5972" i="1"/>
  <c r="A5971" i="1"/>
  <c r="A5970" i="1"/>
  <c r="A5969" i="1"/>
  <c r="A5968" i="1"/>
  <c r="A5967" i="1"/>
  <c r="A5966" i="1"/>
  <c r="A5965" i="1"/>
  <c r="A5964" i="1"/>
  <c r="A5963" i="1"/>
  <c r="A5962" i="1"/>
  <c r="A5961" i="1"/>
  <c r="A5960" i="1"/>
  <c r="A5959" i="1"/>
  <c r="A5958" i="1"/>
  <c r="A5957" i="1"/>
  <c r="A5956" i="1"/>
  <c r="A5955" i="1"/>
  <c r="A5954" i="1"/>
  <c r="A5953" i="1"/>
  <c r="A5952" i="1"/>
  <c r="A5951" i="1"/>
  <c r="A5950" i="1"/>
  <c r="A5949" i="1"/>
  <c r="A5948" i="1"/>
  <c r="A5947" i="1"/>
  <c r="A5946" i="1"/>
  <c r="A5945" i="1"/>
  <c r="A5944" i="1"/>
  <c r="A5943" i="1"/>
  <c r="A5942" i="1"/>
  <c r="A5941" i="1"/>
  <c r="A5940" i="1"/>
  <c r="A5939" i="1"/>
  <c r="A5938" i="1"/>
  <c r="A5937" i="1"/>
  <c r="A5936" i="1"/>
  <c r="A5935" i="1"/>
  <c r="A5934" i="1"/>
  <c r="A5933" i="1"/>
  <c r="A5932" i="1"/>
  <c r="A5931" i="1"/>
  <c r="A5930" i="1"/>
  <c r="A5929" i="1"/>
  <c r="A5928" i="1"/>
  <c r="A5927" i="1"/>
  <c r="A5926" i="1"/>
  <c r="A5925" i="1"/>
  <c r="A5924" i="1"/>
  <c r="A5923" i="1"/>
  <c r="A5922" i="1"/>
  <c r="A5921" i="1"/>
  <c r="A5920" i="1"/>
  <c r="A5919" i="1"/>
  <c r="A5918" i="1"/>
  <c r="A5917" i="1"/>
  <c r="A5916" i="1"/>
  <c r="A5915" i="1"/>
  <c r="A5914" i="1"/>
  <c r="A5913" i="1"/>
  <c r="A5912" i="1"/>
  <c r="A5911" i="1"/>
  <c r="A5910" i="1"/>
  <c r="A5909" i="1"/>
  <c r="A5908" i="1"/>
  <c r="A5907" i="1"/>
  <c r="A5906" i="1"/>
  <c r="A5905" i="1"/>
  <c r="A5904" i="1"/>
  <c r="A5903" i="1"/>
  <c r="A5902" i="1"/>
  <c r="A5901" i="1"/>
  <c r="A5900" i="1"/>
  <c r="A5899" i="1"/>
  <c r="A5898" i="1"/>
  <c r="A5897" i="1"/>
  <c r="A5896" i="1"/>
  <c r="A5895" i="1"/>
  <c r="A5894" i="1"/>
  <c r="A5893" i="1"/>
  <c r="A5892" i="1"/>
  <c r="A5891" i="1"/>
  <c r="A5890" i="1"/>
  <c r="A5889" i="1"/>
  <c r="A5888" i="1"/>
  <c r="A5887" i="1"/>
  <c r="A5886" i="1"/>
  <c r="A5885" i="1"/>
  <c r="A5884" i="1"/>
  <c r="A5883" i="1"/>
  <c r="A5882" i="1"/>
  <c r="A5881" i="1"/>
  <c r="A5880" i="1"/>
  <c r="A5879" i="1"/>
  <c r="A5878" i="1"/>
  <c r="A5877" i="1"/>
  <c r="A5876" i="1"/>
  <c r="A5875" i="1"/>
  <c r="A5874" i="1"/>
  <c r="A5873" i="1"/>
  <c r="A5872" i="1"/>
  <c r="A5871" i="1"/>
  <c r="A5870" i="1"/>
  <c r="A5869" i="1"/>
  <c r="A5868" i="1"/>
  <c r="A5867" i="1"/>
  <c r="A5866" i="1"/>
  <c r="A5865" i="1"/>
  <c r="A5864" i="1"/>
  <c r="A5863" i="1"/>
  <c r="A5862" i="1"/>
  <c r="A5861" i="1"/>
  <c r="A5860" i="1"/>
  <c r="A5859" i="1"/>
  <c r="A5858" i="1"/>
  <c r="A5857" i="1"/>
  <c r="A5856" i="1"/>
  <c r="A5855" i="1"/>
  <c r="A5854" i="1"/>
  <c r="A5853" i="1"/>
  <c r="A5852" i="1"/>
  <c r="A5851" i="1"/>
  <c r="A5850" i="1"/>
  <c r="A5849" i="1"/>
  <c r="A5848" i="1"/>
  <c r="A5847" i="1"/>
  <c r="A5846" i="1"/>
  <c r="A5845" i="1"/>
  <c r="A5844" i="1"/>
  <c r="A5843" i="1"/>
  <c r="A5842" i="1"/>
  <c r="A5841" i="1"/>
  <c r="A5840" i="1"/>
  <c r="A5839" i="1"/>
  <c r="A5838" i="1"/>
  <c r="A5837" i="1"/>
  <c r="A5836" i="1"/>
  <c r="A5835" i="1"/>
  <c r="A5834" i="1"/>
  <c r="A5833" i="1"/>
  <c r="A5832" i="1"/>
  <c r="A5831" i="1"/>
  <c r="A5830" i="1"/>
  <c r="A5829" i="1"/>
  <c r="A5828" i="1"/>
  <c r="A5827" i="1"/>
  <c r="A5826" i="1"/>
  <c r="A5825" i="1"/>
  <c r="A5824" i="1"/>
  <c r="A5823" i="1"/>
  <c r="A5822" i="1"/>
  <c r="A5821" i="1"/>
  <c r="A5820" i="1"/>
  <c r="A5819" i="1"/>
  <c r="A5818" i="1"/>
  <c r="A5817" i="1"/>
  <c r="A5816" i="1"/>
  <c r="A5815" i="1"/>
  <c r="A5814" i="1"/>
  <c r="A5813" i="1"/>
  <c r="A5812" i="1"/>
  <c r="A5811" i="1"/>
  <c r="A5810" i="1"/>
  <c r="A5809" i="1"/>
  <c r="A5808" i="1"/>
  <c r="A5807" i="1"/>
  <c r="A5806" i="1"/>
  <c r="A5805" i="1"/>
  <c r="A5804" i="1"/>
  <c r="A5803" i="1"/>
  <c r="A5802" i="1"/>
  <c r="A5801" i="1"/>
  <c r="A5800" i="1"/>
  <c r="A5799" i="1"/>
  <c r="A5798" i="1"/>
  <c r="A5797" i="1"/>
  <c r="A5796" i="1"/>
  <c r="A5795" i="1"/>
  <c r="A5794" i="1"/>
  <c r="A5793" i="1"/>
  <c r="A5792" i="1"/>
  <c r="A5791" i="1"/>
  <c r="A5790" i="1"/>
  <c r="A5789" i="1"/>
  <c r="A5788" i="1"/>
  <c r="A5787" i="1"/>
  <c r="A5786" i="1"/>
  <c r="A5785" i="1"/>
  <c r="A5784" i="1"/>
  <c r="A5783" i="1"/>
  <c r="A5782" i="1"/>
  <c r="A5781" i="1"/>
  <c r="A5780" i="1"/>
  <c r="A5779" i="1"/>
  <c r="A5778" i="1"/>
  <c r="A5777" i="1"/>
  <c r="A5776" i="1"/>
  <c r="A5775" i="1"/>
  <c r="A5774" i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X4080" i="1" l="1"/>
  <c r="X4079" i="1"/>
  <c r="X4078" i="1"/>
  <c r="X4077" i="1"/>
  <c r="X4076" i="1"/>
  <c r="X4075" i="1"/>
  <c r="X4074" i="1"/>
  <c r="X4073" i="1"/>
  <c r="X4072" i="1"/>
  <c r="X4071" i="1"/>
  <c r="X4070" i="1"/>
  <c r="X4069" i="1"/>
  <c r="X4068" i="1"/>
  <c r="X4067" i="1"/>
  <c r="X4066" i="1"/>
  <c r="X4065" i="1"/>
  <c r="X4064" i="1"/>
  <c r="X4063" i="1"/>
  <c r="X4062" i="1"/>
  <c r="X4061" i="1"/>
  <c r="X4060" i="1"/>
  <c r="X4059" i="1"/>
  <c r="X4058" i="1"/>
  <c r="X4057" i="1"/>
  <c r="X4056" i="1"/>
  <c r="X4055" i="1"/>
  <c r="X4054" i="1"/>
  <c r="X4053" i="1"/>
  <c r="X4052" i="1"/>
  <c r="X4051" i="1"/>
  <c r="X4050" i="1"/>
  <c r="X4049" i="1"/>
  <c r="X4048" i="1"/>
  <c r="X4047" i="1"/>
  <c r="X4046" i="1"/>
  <c r="X4045" i="1"/>
  <c r="X4044" i="1"/>
  <c r="X4043" i="1"/>
  <c r="X4042" i="1"/>
  <c r="X4041" i="1"/>
  <c r="X4040" i="1"/>
  <c r="X4039" i="1"/>
  <c r="X4038" i="1"/>
  <c r="X4037" i="1"/>
  <c r="X4036" i="1"/>
  <c r="X4035" i="1"/>
  <c r="X4034" i="1"/>
  <c r="X4033" i="1"/>
  <c r="X4032" i="1"/>
  <c r="X4031" i="1"/>
  <c r="X4030" i="1"/>
  <c r="X4029" i="1"/>
  <c r="X4028" i="1"/>
  <c r="X4027" i="1"/>
  <c r="X4026" i="1"/>
  <c r="X4025" i="1"/>
  <c r="X4024" i="1"/>
  <c r="X4023" i="1"/>
  <c r="X4022" i="1"/>
  <c r="X4021" i="1"/>
  <c r="X4020" i="1"/>
  <c r="X4019" i="1"/>
  <c r="X4018" i="1"/>
  <c r="X4017" i="1"/>
  <c r="X4016" i="1"/>
  <c r="X4015" i="1"/>
  <c r="X4014" i="1"/>
  <c r="X4013" i="1"/>
  <c r="X4012" i="1"/>
  <c r="X4011" i="1"/>
  <c r="X4010" i="1"/>
  <c r="X4009" i="1"/>
  <c r="X4008" i="1"/>
  <c r="X4007" i="1"/>
  <c r="X4006" i="1"/>
  <c r="X4005" i="1"/>
  <c r="X4004" i="1"/>
  <c r="X4003" i="1"/>
  <c r="X4002" i="1"/>
  <c r="X4001" i="1"/>
  <c r="X4000" i="1"/>
  <c r="X3999" i="1"/>
  <c r="X3998" i="1"/>
  <c r="X3997" i="1"/>
  <c r="X3996" i="1"/>
  <c r="X3995" i="1"/>
  <c r="X3994" i="1"/>
  <c r="X3993" i="1"/>
  <c r="X3992" i="1"/>
  <c r="X3991" i="1"/>
  <c r="X3990" i="1"/>
  <c r="X3989" i="1"/>
  <c r="X3988" i="1"/>
  <c r="X3987" i="1"/>
  <c r="X3986" i="1"/>
  <c r="X3985" i="1"/>
  <c r="X3984" i="1"/>
  <c r="X3983" i="1"/>
  <c r="X3982" i="1"/>
  <c r="X3981" i="1"/>
  <c r="X3980" i="1"/>
  <c r="X3979" i="1"/>
  <c r="X3978" i="1"/>
  <c r="X3977" i="1"/>
  <c r="X3976" i="1"/>
  <c r="X3975" i="1"/>
  <c r="X3974" i="1"/>
  <c r="X3973" i="1"/>
  <c r="X3972" i="1"/>
  <c r="X3971" i="1"/>
  <c r="X3970" i="1"/>
  <c r="X3969" i="1"/>
  <c r="X3968" i="1"/>
  <c r="X3967" i="1"/>
  <c r="X3966" i="1"/>
  <c r="X3965" i="1"/>
  <c r="X3964" i="1"/>
  <c r="X3963" i="1"/>
  <c r="X3962" i="1"/>
  <c r="X3961" i="1"/>
  <c r="X3960" i="1"/>
  <c r="X3959" i="1"/>
  <c r="X3958" i="1"/>
  <c r="X3957" i="1"/>
  <c r="X3956" i="1"/>
  <c r="X3955" i="1"/>
  <c r="X3954" i="1"/>
  <c r="X3953" i="1"/>
  <c r="X3952" i="1"/>
  <c r="X3951" i="1"/>
  <c r="X3950" i="1"/>
  <c r="X3949" i="1"/>
  <c r="X3948" i="1"/>
  <c r="X3947" i="1"/>
  <c r="X3946" i="1"/>
  <c r="X3945" i="1"/>
  <c r="X3944" i="1"/>
  <c r="X3943" i="1"/>
  <c r="X3942" i="1"/>
  <c r="X3941" i="1"/>
  <c r="X3940" i="1"/>
  <c r="X3939" i="1"/>
  <c r="X3938" i="1"/>
  <c r="X3937" i="1"/>
  <c r="X3936" i="1"/>
  <c r="X3935" i="1"/>
  <c r="X3934" i="1"/>
  <c r="X3933" i="1"/>
  <c r="X3932" i="1"/>
  <c r="X3931" i="1"/>
  <c r="X3930" i="1"/>
  <c r="X3929" i="1"/>
  <c r="X3928" i="1"/>
  <c r="X3927" i="1"/>
  <c r="X3926" i="1"/>
  <c r="X3925" i="1"/>
  <c r="X3924" i="1"/>
  <c r="X3923" i="1"/>
  <c r="X3922" i="1"/>
  <c r="X3921" i="1"/>
  <c r="X3920" i="1"/>
  <c r="X3919" i="1"/>
  <c r="X3918" i="1"/>
  <c r="X3917" i="1"/>
  <c r="X3916" i="1"/>
  <c r="X3915" i="1"/>
  <c r="X3914" i="1"/>
  <c r="X3913" i="1"/>
  <c r="X3912" i="1"/>
  <c r="X3911" i="1"/>
  <c r="X3910" i="1"/>
  <c r="X3909" i="1"/>
  <c r="X3908" i="1"/>
  <c r="X3907" i="1"/>
  <c r="X3906" i="1"/>
  <c r="X3905" i="1"/>
  <c r="X3904" i="1"/>
  <c r="X3903" i="1"/>
  <c r="X3902" i="1"/>
  <c r="X3901" i="1"/>
  <c r="X3900" i="1"/>
  <c r="X3899" i="1"/>
  <c r="X3898" i="1"/>
  <c r="X3897" i="1"/>
  <c r="X3896" i="1"/>
  <c r="X3895" i="1"/>
  <c r="X3894" i="1"/>
  <c r="X3892" i="1"/>
  <c r="X3893" i="1"/>
  <c r="L7128" i="1"/>
  <c r="M7128" i="1" s="1"/>
  <c r="Y4055" i="1"/>
  <c r="Y4054" i="1"/>
  <c r="Y4028" i="1"/>
  <c r="Y4027" i="1"/>
  <c r="Y4001" i="1"/>
  <c r="Y4000" i="1"/>
  <c r="Y3974" i="1"/>
  <c r="Y3973" i="1"/>
  <c r="Y3947" i="1"/>
  <c r="Y3946" i="1"/>
  <c r="Y3920" i="1"/>
  <c r="Y3919" i="1"/>
  <c r="Y3893" i="1"/>
  <c r="Y3892" i="1"/>
  <c r="U4080" i="1"/>
  <c r="U4079" i="1"/>
  <c r="U4078" i="1"/>
  <c r="U4077" i="1"/>
  <c r="U4076" i="1"/>
  <c r="U4075" i="1"/>
  <c r="U4074" i="1"/>
  <c r="U4073" i="1"/>
  <c r="U4072" i="1"/>
  <c r="U4071" i="1"/>
  <c r="U4070" i="1"/>
  <c r="U4069" i="1"/>
  <c r="U4068" i="1"/>
  <c r="U4066" i="1"/>
  <c r="U4065" i="1"/>
  <c r="U4064" i="1"/>
  <c r="U4063" i="1"/>
  <c r="U4062" i="1"/>
  <c r="U4061" i="1"/>
  <c r="U4060" i="1"/>
  <c r="U4059" i="1"/>
  <c r="U4058" i="1"/>
  <c r="U4057" i="1"/>
  <c r="U4056" i="1"/>
  <c r="U4055" i="1"/>
  <c r="U4054" i="1"/>
  <c r="U4053" i="1"/>
  <c r="U4052" i="1"/>
  <c r="U4051" i="1"/>
  <c r="U4050" i="1"/>
  <c r="U4049" i="1"/>
  <c r="U4048" i="1"/>
  <c r="U4047" i="1"/>
  <c r="U4046" i="1"/>
  <c r="U4045" i="1"/>
  <c r="U4044" i="1"/>
  <c r="U4043" i="1"/>
  <c r="U4042" i="1"/>
  <c r="U4041" i="1"/>
  <c r="U4040" i="1"/>
  <c r="U4039" i="1"/>
  <c r="U4038" i="1"/>
  <c r="U4037" i="1"/>
  <c r="U4036" i="1"/>
  <c r="U4035" i="1"/>
  <c r="U4034" i="1"/>
  <c r="U4033" i="1"/>
  <c r="U4032" i="1"/>
  <c r="U4031" i="1"/>
  <c r="U4030" i="1"/>
  <c r="U4029" i="1"/>
  <c r="U4028" i="1"/>
  <c r="U4027" i="1"/>
  <c r="U4026" i="1"/>
  <c r="U4025" i="1"/>
  <c r="U4024" i="1"/>
  <c r="U4023" i="1"/>
  <c r="U4022" i="1"/>
  <c r="U4021" i="1"/>
  <c r="U4020" i="1"/>
  <c r="U4019" i="1"/>
  <c r="U4018" i="1"/>
  <c r="U4017" i="1"/>
  <c r="U4016" i="1"/>
  <c r="U4015" i="1"/>
  <c r="U4014" i="1"/>
  <c r="U4013" i="1"/>
  <c r="U4012" i="1"/>
  <c r="U4011" i="1"/>
  <c r="U4010" i="1"/>
  <c r="U4009" i="1"/>
  <c r="U4008" i="1"/>
  <c r="U4007" i="1"/>
  <c r="U4006" i="1"/>
  <c r="U4005" i="1"/>
  <c r="U4004" i="1"/>
  <c r="U4003" i="1"/>
  <c r="U4002" i="1"/>
  <c r="U4001" i="1"/>
  <c r="U4000" i="1"/>
  <c r="U3999" i="1"/>
  <c r="U3998" i="1"/>
  <c r="U3997" i="1"/>
  <c r="U3996" i="1"/>
  <c r="U3995" i="1"/>
  <c r="U3994" i="1"/>
  <c r="U3993" i="1"/>
  <c r="U3992" i="1"/>
  <c r="U3991" i="1"/>
  <c r="U3990" i="1"/>
  <c r="U3989" i="1"/>
  <c r="U3988" i="1"/>
  <c r="U3987" i="1"/>
  <c r="U3986" i="1"/>
  <c r="U3985" i="1"/>
  <c r="U3984" i="1"/>
  <c r="U3983" i="1"/>
  <c r="U3982" i="1"/>
  <c r="U3981" i="1"/>
  <c r="U3980" i="1"/>
  <c r="U3979" i="1"/>
  <c r="U3978" i="1"/>
  <c r="U3977" i="1"/>
  <c r="U3976" i="1"/>
  <c r="U3975" i="1"/>
  <c r="U3974" i="1"/>
  <c r="U3973" i="1"/>
  <c r="U3972" i="1"/>
  <c r="U3971" i="1"/>
  <c r="U3970" i="1"/>
  <c r="U3969" i="1"/>
  <c r="U3968" i="1"/>
  <c r="U3967" i="1"/>
  <c r="U3966" i="1"/>
  <c r="U3965" i="1"/>
  <c r="U3964" i="1"/>
  <c r="U3963" i="1"/>
  <c r="U3962" i="1"/>
  <c r="U3961" i="1"/>
  <c r="U3960" i="1"/>
  <c r="U3959" i="1"/>
  <c r="U3958" i="1"/>
  <c r="U3957" i="1"/>
  <c r="U3956" i="1"/>
  <c r="U3955" i="1"/>
  <c r="U3954" i="1"/>
  <c r="U3953" i="1"/>
  <c r="U3952" i="1"/>
  <c r="U3951" i="1"/>
  <c r="U3950" i="1"/>
  <c r="U3949" i="1"/>
  <c r="U3948" i="1"/>
  <c r="U3947" i="1"/>
  <c r="U3946" i="1"/>
  <c r="U3945" i="1"/>
  <c r="U3944" i="1"/>
  <c r="U3943" i="1"/>
  <c r="U3942" i="1"/>
  <c r="U3941" i="1"/>
  <c r="U3940" i="1"/>
  <c r="U3939" i="1"/>
  <c r="U3938" i="1"/>
  <c r="U3937" i="1"/>
  <c r="U3936" i="1"/>
  <c r="U3935" i="1"/>
  <c r="U3934" i="1"/>
  <c r="U3933" i="1"/>
  <c r="U3932" i="1"/>
  <c r="U3931" i="1"/>
  <c r="U3930" i="1"/>
  <c r="U3929" i="1"/>
  <c r="U3928" i="1"/>
  <c r="U3927" i="1"/>
  <c r="U3926" i="1"/>
  <c r="U3925" i="1"/>
  <c r="U3924" i="1"/>
  <c r="U3923" i="1"/>
  <c r="U3922" i="1"/>
  <c r="U3921" i="1"/>
  <c r="U3920" i="1"/>
  <c r="U3919" i="1"/>
  <c r="U3918" i="1"/>
  <c r="U3917" i="1"/>
  <c r="U3916" i="1"/>
  <c r="U3915" i="1"/>
  <c r="U3914" i="1"/>
  <c r="U3913" i="1"/>
  <c r="U3912" i="1"/>
  <c r="U3911" i="1"/>
  <c r="U3910" i="1"/>
  <c r="U3909" i="1"/>
  <c r="U3908" i="1"/>
  <c r="U3907" i="1"/>
  <c r="U3906" i="1"/>
  <c r="U3905" i="1"/>
  <c r="U3904" i="1"/>
  <c r="U3903" i="1"/>
  <c r="U3902" i="1"/>
  <c r="U3901" i="1"/>
  <c r="U3900" i="1"/>
  <c r="U3899" i="1"/>
  <c r="U3898" i="1"/>
  <c r="U3897" i="1"/>
  <c r="U3896" i="1"/>
  <c r="U3895" i="1"/>
  <c r="U3894" i="1"/>
  <c r="U3893" i="1"/>
  <c r="U3892" i="1"/>
  <c r="L7153" i="1"/>
  <c r="L7152" i="1"/>
  <c r="L7151" i="1"/>
  <c r="L7150" i="1"/>
  <c r="L7149" i="1"/>
  <c r="M7149" i="1" s="1"/>
  <c r="L7148" i="1"/>
  <c r="L7146" i="1"/>
  <c r="L7144" i="1"/>
  <c r="L7143" i="1"/>
  <c r="L7140" i="1"/>
  <c r="L7139" i="1"/>
  <c r="L7137" i="1"/>
  <c r="L7136" i="1"/>
  <c r="L7132" i="1"/>
  <c r="L7131" i="1"/>
  <c r="L7130" i="1"/>
  <c r="K7153" i="1"/>
  <c r="K7152" i="1"/>
  <c r="K7151" i="1"/>
  <c r="K7150" i="1"/>
  <c r="K7149" i="1"/>
  <c r="K7148" i="1"/>
  <c r="K7147" i="1"/>
  <c r="L7147" i="1" s="1"/>
  <c r="K7146" i="1"/>
  <c r="K7145" i="1"/>
  <c r="L7145" i="1" s="1"/>
  <c r="K7144" i="1"/>
  <c r="K7143" i="1"/>
  <c r="K7142" i="1"/>
  <c r="L7142" i="1" s="1"/>
  <c r="K7141" i="1"/>
  <c r="L7141" i="1" s="1"/>
  <c r="K7140" i="1"/>
  <c r="K7139" i="1"/>
  <c r="K7138" i="1"/>
  <c r="L7138" i="1" s="1"/>
  <c r="K7137" i="1"/>
  <c r="K7136" i="1"/>
  <c r="K7135" i="1"/>
  <c r="L7135" i="1" s="1"/>
  <c r="K7134" i="1"/>
  <c r="L7134" i="1" s="1"/>
  <c r="K7133" i="1"/>
  <c r="L7133" i="1" s="1"/>
  <c r="K7132" i="1"/>
  <c r="K7131" i="1"/>
  <c r="K7130" i="1"/>
  <c r="K7129" i="1"/>
  <c r="L7129" i="1" s="1"/>
  <c r="K7128" i="1"/>
  <c r="K7127" i="1"/>
  <c r="W4080" i="1"/>
  <c r="W4079" i="1"/>
  <c r="W4078" i="1"/>
  <c r="W4077" i="1"/>
  <c r="W4076" i="1"/>
  <c r="W4075" i="1"/>
  <c r="W4074" i="1"/>
  <c r="W4073" i="1"/>
  <c r="W4072" i="1"/>
  <c r="W4071" i="1"/>
  <c r="W4070" i="1"/>
  <c r="W4069" i="1"/>
  <c r="W4068" i="1"/>
  <c r="W4067" i="1"/>
  <c r="W4066" i="1"/>
  <c r="W4065" i="1"/>
  <c r="W4064" i="1"/>
  <c r="W4063" i="1"/>
  <c r="W4062" i="1"/>
  <c r="W4061" i="1"/>
  <c r="W4060" i="1"/>
  <c r="W4059" i="1"/>
  <c r="W4058" i="1"/>
  <c r="W4057" i="1"/>
  <c r="W4056" i="1"/>
  <c r="W4055" i="1"/>
  <c r="W4054" i="1"/>
  <c r="W4053" i="1"/>
  <c r="W4052" i="1"/>
  <c r="W4051" i="1"/>
  <c r="W4050" i="1"/>
  <c r="W4049" i="1"/>
  <c r="W4048" i="1"/>
  <c r="W4047" i="1"/>
  <c r="W4046" i="1"/>
  <c r="W4045" i="1"/>
  <c r="W4044" i="1"/>
  <c r="W4043" i="1"/>
  <c r="W4042" i="1"/>
  <c r="W4041" i="1"/>
  <c r="W4040" i="1"/>
  <c r="W4039" i="1"/>
  <c r="W4038" i="1"/>
  <c r="W4037" i="1"/>
  <c r="W4036" i="1"/>
  <c r="W4035" i="1"/>
  <c r="W4034" i="1"/>
  <c r="W4033" i="1"/>
  <c r="W4032" i="1"/>
  <c r="W4031" i="1"/>
  <c r="W4030" i="1"/>
  <c r="W4029" i="1"/>
  <c r="W4028" i="1"/>
  <c r="W4027" i="1"/>
  <c r="W4026" i="1"/>
  <c r="W4025" i="1"/>
  <c r="W4024" i="1"/>
  <c r="W4023" i="1"/>
  <c r="W4022" i="1"/>
  <c r="W4021" i="1"/>
  <c r="W4020" i="1"/>
  <c r="W4019" i="1"/>
  <c r="W4018" i="1"/>
  <c r="W4017" i="1"/>
  <c r="W4016" i="1"/>
  <c r="W4015" i="1"/>
  <c r="W4014" i="1"/>
  <c r="W4013" i="1"/>
  <c r="W4012" i="1"/>
  <c r="W4011" i="1"/>
  <c r="W4010" i="1"/>
  <c r="W4009" i="1"/>
  <c r="W4008" i="1"/>
  <c r="W4007" i="1"/>
  <c r="W4006" i="1"/>
  <c r="W4005" i="1"/>
  <c r="W4004" i="1"/>
  <c r="W4003" i="1"/>
  <c r="W4002" i="1"/>
  <c r="W4001" i="1"/>
  <c r="W4000" i="1"/>
  <c r="W3999" i="1"/>
  <c r="W3998" i="1"/>
  <c r="W3997" i="1"/>
  <c r="W3996" i="1"/>
  <c r="W3995" i="1"/>
  <c r="W3994" i="1"/>
  <c r="W3993" i="1"/>
  <c r="W3992" i="1"/>
  <c r="W3991" i="1"/>
  <c r="W3990" i="1"/>
  <c r="W3989" i="1"/>
  <c r="W3988" i="1"/>
  <c r="W3987" i="1"/>
  <c r="W3986" i="1"/>
  <c r="W3985" i="1"/>
  <c r="W3984" i="1"/>
  <c r="W3983" i="1"/>
  <c r="W3982" i="1"/>
  <c r="W3981" i="1"/>
  <c r="W3980" i="1"/>
  <c r="W3979" i="1"/>
  <c r="W3978" i="1"/>
  <c r="W3977" i="1"/>
  <c r="W3976" i="1"/>
  <c r="W3975" i="1"/>
  <c r="W3974" i="1"/>
  <c r="W3973" i="1"/>
  <c r="W3972" i="1"/>
  <c r="W3971" i="1"/>
  <c r="W3970" i="1"/>
  <c r="W3969" i="1"/>
  <c r="W3968" i="1"/>
  <c r="W3967" i="1"/>
  <c r="W3966" i="1"/>
  <c r="W3965" i="1"/>
  <c r="W3964" i="1"/>
  <c r="W3963" i="1"/>
  <c r="W3962" i="1"/>
  <c r="W3961" i="1"/>
  <c r="W3960" i="1"/>
  <c r="W3959" i="1"/>
  <c r="W3958" i="1"/>
  <c r="W3957" i="1"/>
  <c r="W3956" i="1"/>
  <c r="W3955" i="1"/>
  <c r="W3954" i="1"/>
  <c r="W3953" i="1"/>
  <c r="W3952" i="1"/>
  <c r="W3951" i="1"/>
  <c r="W3950" i="1"/>
  <c r="W3949" i="1"/>
  <c r="W3948" i="1"/>
  <c r="W3947" i="1"/>
  <c r="W3946" i="1"/>
  <c r="W3945" i="1"/>
  <c r="W3944" i="1"/>
  <c r="W3943" i="1"/>
  <c r="W3942" i="1"/>
  <c r="W3941" i="1"/>
  <c r="W3940" i="1"/>
  <c r="W3939" i="1"/>
  <c r="W3938" i="1"/>
  <c r="W3937" i="1"/>
  <c r="W3936" i="1"/>
  <c r="W3935" i="1"/>
  <c r="W3934" i="1"/>
  <c r="W3933" i="1"/>
  <c r="W3932" i="1"/>
  <c r="W3931" i="1"/>
  <c r="W3930" i="1"/>
  <c r="W3929" i="1"/>
  <c r="W3928" i="1"/>
  <c r="W3927" i="1"/>
  <c r="W3926" i="1"/>
  <c r="W3925" i="1"/>
  <c r="W3924" i="1"/>
  <c r="W3923" i="1"/>
  <c r="W3922" i="1"/>
  <c r="W3921" i="1"/>
  <c r="W3920" i="1"/>
  <c r="W3919" i="1"/>
  <c r="M7132" i="1" l="1"/>
  <c r="M7130" i="1"/>
  <c r="M7139" i="1"/>
  <c r="M7140" i="1"/>
  <c r="M7143" i="1"/>
  <c r="M7151" i="1"/>
  <c r="M7146" i="1"/>
  <c r="M7131" i="1"/>
  <c r="M7137" i="1"/>
  <c r="M7148" i="1"/>
  <c r="M7152" i="1"/>
  <c r="M7141" i="1"/>
  <c r="M7145" i="1"/>
  <c r="M7153" i="1"/>
  <c r="M7150" i="1"/>
  <c r="M7144" i="1"/>
  <c r="M7147" i="1"/>
  <c r="M7136" i="1"/>
  <c r="M7135" i="1"/>
  <c r="M7129" i="1"/>
  <c r="M7133" i="1"/>
  <c r="M7138" i="1"/>
  <c r="M7142" i="1"/>
  <c r="M7134" i="1"/>
  <c r="W3918" i="1" l="1"/>
  <c r="W3917" i="1"/>
  <c r="W3916" i="1"/>
  <c r="W3915" i="1"/>
  <c r="W3912" i="1"/>
  <c r="W3911" i="1"/>
  <c r="W3910" i="1"/>
  <c r="W3909" i="1"/>
  <c r="W3908" i="1"/>
  <c r="W3907" i="1"/>
  <c r="W3906" i="1"/>
  <c r="W3905" i="1"/>
  <c r="W3903" i="1"/>
  <c r="W3902" i="1"/>
  <c r="W3901" i="1"/>
  <c r="W3900" i="1"/>
  <c r="W3899" i="1"/>
  <c r="W3898" i="1"/>
  <c r="W3895" i="1"/>
  <c r="W3894" i="1"/>
  <c r="W3893" i="1"/>
  <c r="W3892" i="1"/>
  <c r="W3914" i="1"/>
  <c r="W3913" i="1"/>
  <c r="W3904" i="1"/>
  <c r="W3897" i="1"/>
  <c r="W3896" i="1"/>
  <c r="Y4084" i="1" l="1"/>
  <c r="V4084" i="1" s="1"/>
  <c r="Y4116" i="1"/>
  <c r="V4116" i="1" s="1"/>
  <c r="Y4100" i="1"/>
  <c r="V4100" i="1" s="1"/>
  <c r="Y4093" i="1"/>
  <c r="V4093" i="1" s="1"/>
  <c r="Y4092" i="1"/>
  <c r="V4092" i="1" s="1"/>
  <c r="Y4133" i="1"/>
  <c r="V4133" i="1" s="1"/>
  <c r="Y4132" i="1"/>
  <c r="V4132" i="1" s="1"/>
  <c r="Y4125" i="1"/>
  <c r="V4125" i="1" s="1"/>
  <c r="Y4124" i="1"/>
  <c r="V4124" i="1" s="1"/>
  <c r="Y4117" i="1"/>
  <c r="V4117" i="1" s="1"/>
  <c r="Y4101" i="1"/>
  <c r="V4101" i="1" s="1"/>
  <c r="Y4085" i="1"/>
  <c r="V4085" i="1" s="1"/>
  <c r="Y4096" i="1"/>
  <c r="V4096" i="1" s="1"/>
  <c r="Y4089" i="1"/>
  <c r="V4089" i="1" s="1"/>
  <c r="Y4129" i="1"/>
  <c r="V4129" i="1" s="1"/>
  <c r="Y4088" i="1"/>
  <c r="V4088" i="1" s="1"/>
  <c r="Y4120" i="1"/>
  <c r="V4120" i="1" s="1"/>
  <c r="Y4103" i="1"/>
  <c r="V4103" i="1" s="1"/>
  <c r="Y4086" i="1"/>
  <c r="V4086" i="1" s="1"/>
  <c r="Y4118" i="1"/>
  <c r="V4118" i="1" s="1"/>
  <c r="Y4091" i="1"/>
  <c r="V4091" i="1" s="1"/>
  <c r="Y4123" i="1"/>
  <c r="V4123" i="1" s="1"/>
  <c r="Y4098" i="1"/>
  <c r="V4098" i="1" s="1"/>
  <c r="Y4097" i="1"/>
  <c r="V4097" i="1" s="1"/>
  <c r="Y4090" i="1"/>
  <c r="V4090" i="1" s="1"/>
  <c r="Y4128" i="1"/>
  <c r="V4128" i="1" s="1"/>
  <c r="Y4111" i="1"/>
  <c r="V4111" i="1" s="1"/>
  <c r="Y4094" i="1"/>
  <c r="V4094" i="1" s="1"/>
  <c r="Y4126" i="1"/>
  <c r="V4126" i="1" s="1"/>
  <c r="Y4099" i="1"/>
  <c r="V4099" i="1" s="1"/>
  <c r="Y4131" i="1"/>
  <c r="V4131" i="1" s="1"/>
  <c r="Y4104" i="1"/>
  <c r="V4104" i="1" s="1"/>
  <c r="Y4113" i="1"/>
  <c r="V4113" i="1" s="1"/>
  <c r="Y4112" i="1"/>
  <c r="V4112" i="1" s="1"/>
  <c r="Y4106" i="1"/>
  <c r="V4106" i="1" s="1"/>
  <c r="Y4105" i="1"/>
  <c r="V4105" i="1" s="1"/>
  <c r="Y4127" i="1"/>
  <c r="V4127" i="1" s="1"/>
  <c r="Y4087" i="1"/>
  <c r="V4087" i="1" s="1"/>
  <c r="Y4119" i="1"/>
  <c r="V4119" i="1" s="1"/>
  <c r="Y4102" i="1"/>
  <c r="V4102" i="1" s="1"/>
  <c r="Y4134" i="1"/>
  <c r="V4134" i="1" s="1"/>
  <c r="Y4107" i="1"/>
  <c r="V4107" i="1" s="1"/>
  <c r="Y4122" i="1"/>
  <c r="V4122" i="1" s="1"/>
  <c r="Y4121" i="1"/>
  <c r="V4121" i="1" s="1"/>
  <c r="Y4114" i="1"/>
  <c r="V4114" i="1" s="1"/>
  <c r="Y4095" i="1"/>
  <c r="V4095" i="1" s="1"/>
  <c r="Y4110" i="1"/>
  <c r="V4110" i="1" s="1"/>
  <c r="Y4083" i="1"/>
  <c r="V4083" i="1" s="1"/>
  <c r="Y4115" i="1"/>
  <c r="V4115" i="1" s="1"/>
  <c r="Y4130" i="1"/>
  <c r="V4130" i="1" s="1"/>
  <c r="Y3897" i="1"/>
  <c r="V3897" i="1" s="1"/>
  <c r="Y3898" i="1"/>
  <c r="V3898" i="1" s="1"/>
  <c r="Y3911" i="1"/>
  <c r="V3911" i="1" s="1"/>
  <c r="Y3896" i="1"/>
  <c r="V3896" i="1" s="1"/>
  <c r="Y3914" i="1"/>
  <c r="V3914" i="1" s="1"/>
  <c r="Y3895" i="1"/>
  <c r="V3895" i="1" s="1"/>
  <c r="Y3901" i="1"/>
  <c r="V3901" i="1" s="1"/>
  <c r="Y3906" i="1"/>
  <c r="V3906" i="1" s="1"/>
  <c r="Y3910" i="1"/>
  <c r="V3910" i="1" s="1"/>
  <c r="Y3916" i="1"/>
  <c r="V3916" i="1" s="1"/>
  <c r="Y4066" i="1"/>
  <c r="V4066" i="1" s="1"/>
  <c r="Y4006" i="1"/>
  <c r="V4006" i="1" s="1"/>
  <c r="Y3982" i="1"/>
  <c r="V3982" i="1" s="1"/>
  <c r="Y3927" i="1"/>
  <c r="V3927" i="1" s="1"/>
  <c r="Y4047" i="1"/>
  <c r="V4047" i="1" s="1"/>
  <c r="Y4035" i="1"/>
  <c r="V4035" i="1" s="1"/>
  <c r="Y3991" i="1"/>
  <c r="V3991" i="1" s="1"/>
  <c r="Y3963" i="1"/>
  <c r="V3963" i="1" s="1"/>
  <c r="Y3938" i="1"/>
  <c r="V3938" i="1" s="1"/>
  <c r="Y4075" i="1"/>
  <c r="V4075" i="1" s="1"/>
  <c r="Y4018" i="1"/>
  <c r="V4018" i="1" s="1"/>
  <c r="Y3955" i="1"/>
  <c r="V3955" i="1" s="1"/>
  <c r="Y3954" i="1"/>
  <c r="V3954" i="1" s="1"/>
  <c r="Y3943" i="1"/>
  <c r="V3943" i="1" s="1"/>
  <c r="Y4003" i="1"/>
  <c r="Y4067" i="1"/>
  <c r="V4067" i="1" s="1"/>
  <c r="Y3986" i="1"/>
  <c r="V3986" i="1" s="1"/>
  <c r="Y4002" i="1"/>
  <c r="V4002" i="1" s="1"/>
  <c r="Y4026" i="1"/>
  <c r="V4026" i="1" s="1"/>
  <c r="Y4058" i="1"/>
  <c r="V4058" i="1" s="1"/>
  <c r="Y3978" i="1"/>
  <c r="V3978" i="1" s="1"/>
  <c r="Y3967" i="1"/>
  <c r="V3967" i="1" s="1"/>
  <c r="Y4031" i="1"/>
  <c r="V4031" i="1" s="1"/>
  <c r="Y4079" i="1"/>
  <c r="V4079" i="1" s="1"/>
  <c r="Y4015" i="1"/>
  <c r="V4015" i="1" s="1"/>
  <c r="Y4017" i="1"/>
  <c r="V4017" i="1" s="1"/>
  <c r="Y3933" i="1"/>
  <c r="Y3940" i="1"/>
  <c r="V3940" i="1" s="1"/>
  <c r="Y3956" i="1"/>
  <c r="V3956" i="1" s="1"/>
  <c r="Y3964" i="1"/>
  <c r="V3964" i="1" s="1"/>
  <c r="Y3969" i="1"/>
  <c r="V3969" i="1" s="1"/>
  <c r="Y3988" i="1"/>
  <c r="V3988" i="1" s="1"/>
  <c r="Y3996" i="1"/>
  <c r="V3996" i="1" s="1"/>
  <c r="Y4004" i="1"/>
  <c r="V4004" i="1" s="1"/>
  <c r="Y4029" i="1"/>
  <c r="V4029" i="1" s="1"/>
  <c r="Y4073" i="1"/>
  <c r="V4073" i="1" s="1"/>
  <c r="Y4065" i="1"/>
  <c r="V4065" i="1" s="1"/>
  <c r="Y4060" i="1"/>
  <c r="V4060" i="1" s="1"/>
  <c r="Y3926" i="1"/>
  <c r="V3926" i="1" s="1"/>
  <c r="Y3987" i="1"/>
  <c r="V3987" i="1" s="1"/>
  <c r="Y4030" i="1"/>
  <c r="V4030" i="1" s="1"/>
  <c r="Y4078" i="1"/>
  <c r="V4078" i="1" s="1"/>
  <c r="Y3936" i="1"/>
  <c r="V3936" i="1" s="1"/>
  <c r="Y3992" i="1"/>
  <c r="V3992" i="1" s="1"/>
  <c r="Y4008" i="1"/>
  <c r="V4008" i="1" s="1"/>
  <c r="Y4040" i="1"/>
  <c r="V4040" i="1" s="1"/>
  <c r="Y4013" i="1"/>
  <c r="V4013" i="1" s="1"/>
  <c r="Y3984" i="1"/>
  <c r="V3984" i="1" s="1"/>
  <c r="Y4045" i="1"/>
  <c r="V4045" i="1" s="1"/>
  <c r="Y4057" i="1"/>
  <c r="V4057" i="1" s="1"/>
  <c r="Y4056" i="1"/>
  <c r="V4056" i="1" s="1"/>
  <c r="Y3995" i="1"/>
  <c r="V3995" i="1" s="1"/>
  <c r="Y3932" i="1"/>
  <c r="V3932" i="1" s="1"/>
  <c r="Y4016" i="1"/>
  <c r="V4016" i="1" s="1"/>
  <c r="Y3951" i="1"/>
  <c r="V3951" i="1" s="1"/>
  <c r="Y3942" i="1"/>
  <c r="V3942" i="1" s="1"/>
  <c r="Y3928" i="1"/>
  <c r="V3928" i="1" s="1"/>
  <c r="Y3953" i="1"/>
  <c r="V3953" i="1" s="1"/>
  <c r="Y3997" i="1"/>
  <c r="V3997" i="1" s="1"/>
  <c r="Y4032" i="1"/>
  <c r="V4032" i="1" s="1"/>
  <c r="Y4080" i="1"/>
  <c r="V4080" i="1" s="1"/>
  <c r="Y4070" i="1"/>
  <c r="V4070" i="1" s="1"/>
  <c r="Y4020" i="1"/>
  <c r="V4020" i="1" s="1"/>
  <c r="Y3962" i="1"/>
  <c r="V3962" i="1" s="1"/>
  <c r="Y3959" i="1"/>
  <c r="V3959" i="1" s="1"/>
  <c r="Y4019" i="1"/>
  <c r="V4019" i="1" s="1"/>
  <c r="Y4071" i="1"/>
  <c r="Y3990" i="1"/>
  <c r="V3990" i="1" s="1"/>
  <c r="Y4010" i="1"/>
  <c r="V4010" i="1" s="1"/>
  <c r="Y4034" i="1"/>
  <c r="V4034" i="1" s="1"/>
  <c r="Y4074" i="1"/>
  <c r="V4074" i="1" s="1"/>
  <c r="Y3931" i="1"/>
  <c r="V3931" i="1" s="1"/>
  <c r="Y3975" i="1"/>
  <c r="V3975" i="1" s="1"/>
  <c r="Y4043" i="1"/>
  <c r="V4043" i="1" s="1"/>
  <c r="Y3968" i="1"/>
  <c r="V3968" i="1" s="1"/>
  <c r="Y4024" i="1"/>
  <c r="V4024" i="1" s="1"/>
  <c r="Y3941" i="1"/>
  <c r="V3941" i="1" s="1"/>
  <c r="Y4025" i="1"/>
  <c r="V4025" i="1" s="1"/>
  <c r="Y3925" i="1"/>
  <c r="V3925" i="1" s="1"/>
  <c r="Y3924" i="1"/>
  <c r="V3924" i="1" s="1"/>
  <c r="Y3961" i="1"/>
  <c r="V3961" i="1" s="1"/>
  <c r="Y3960" i="1"/>
  <c r="V3960" i="1" s="1"/>
  <c r="Y3972" i="1"/>
  <c r="V3972" i="1" s="1"/>
  <c r="Y4021" i="1"/>
  <c r="V4021" i="1" s="1"/>
  <c r="Y4036" i="1"/>
  <c r="V4036" i="1" s="1"/>
  <c r="Y4061" i="1"/>
  <c r="V4061" i="1" s="1"/>
  <c r="Y3934" i="1"/>
  <c r="V3934" i="1" s="1"/>
  <c r="Y4038" i="1"/>
  <c r="V4038" i="1" s="1"/>
  <c r="Y3976" i="1"/>
  <c r="V3976" i="1" s="1"/>
  <c r="Y4053" i="1"/>
  <c r="V4053" i="1" s="1"/>
  <c r="Y4063" i="1"/>
  <c r="V4063" i="1" s="1"/>
  <c r="Y3989" i="1"/>
  <c r="V3989" i="1" s="1"/>
  <c r="Y3948" i="1"/>
  <c r="V3948" i="1" s="1"/>
  <c r="Y4012" i="1"/>
  <c r="V4012" i="1" s="1"/>
  <c r="Y4069" i="1"/>
  <c r="V4069" i="1" s="1"/>
  <c r="Y3979" i="1"/>
  <c r="V3979" i="1" s="1"/>
  <c r="Y3929" i="1"/>
  <c r="V3929" i="1" s="1"/>
  <c r="Y4044" i="1"/>
  <c r="V4044" i="1" s="1"/>
  <c r="Y3923" i="1"/>
  <c r="V3923" i="1" s="1"/>
  <c r="Y3971" i="1"/>
  <c r="V3971" i="1" s="1"/>
  <c r="Y4039" i="1"/>
  <c r="V4039" i="1" s="1"/>
  <c r="Y3950" i="1"/>
  <c r="V3950" i="1" s="1"/>
  <c r="Y3994" i="1"/>
  <c r="V3994" i="1" s="1"/>
  <c r="Y4014" i="1"/>
  <c r="V4014" i="1" s="1"/>
  <c r="Y4042" i="1"/>
  <c r="V4042" i="1" s="1"/>
  <c r="Y3930" i="1"/>
  <c r="V3930" i="1" s="1"/>
  <c r="Y3939" i="1"/>
  <c r="V3939" i="1" s="1"/>
  <c r="Y3999" i="1"/>
  <c r="V3999" i="1" s="1"/>
  <c r="Y4059" i="1"/>
  <c r="V4059" i="1" s="1"/>
  <c r="Y4076" i="1"/>
  <c r="V4076" i="1" s="1"/>
  <c r="Y4046" i="1"/>
  <c r="V4046" i="1" s="1"/>
  <c r="Y3993" i="1"/>
  <c r="V3993" i="1" s="1"/>
  <c r="Y4049" i="1"/>
  <c r="V4049" i="1" s="1"/>
  <c r="Y3921" i="1"/>
  <c r="V3921" i="1" s="1"/>
  <c r="Y3965" i="1"/>
  <c r="V3965" i="1" s="1"/>
  <c r="Y3957" i="1"/>
  <c r="V3957" i="1" s="1"/>
  <c r="Y3952" i="1"/>
  <c r="V3952" i="1" s="1"/>
  <c r="Y3985" i="1"/>
  <c r="V3985" i="1" s="1"/>
  <c r="Y3980" i="1"/>
  <c r="V3980" i="1" s="1"/>
  <c r="Y4005" i="1"/>
  <c r="V4005" i="1" s="1"/>
  <c r="Y4041" i="1"/>
  <c r="V4041" i="1" s="1"/>
  <c r="Y4048" i="1"/>
  <c r="V4048" i="1" s="1"/>
  <c r="Y4064" i="1"/>
  <c r="V4064" i="1" s="1"/>
  <c r="Y4072" i="1"/>
  <c r="V4072" i="1" s="1"/>
  <c r="Y4077" i="1"/>
  <c r="V4077" i="1" s="1"/>
  <c r="Y3966" i="1"/>
  <c r="V3966" i="1" s="1"/>
  <c r="Y4007" i="1"/>
  <c r="V4007" i="1" s="1"/>
  <c r="Y4062" i="1"/>
  <c r="V4062" i="1" s="1"/>
  <c r="Y3945" i="1"/>
  <c r="V3945" i="1" s="1"/>
  <c r="Y4009" i="1"/>
  <c r="V4009" i="1" s="1"/>
  <c r="Y4037" i="1"/>
  <c r="V4037" i="1" s="1"/>
  <c r="Y4052" i="1"/>
  <c r="V4052" i="1" s="1"/>
  <c r="Y3922" i="1"/>
  <c r="V3922" i="1" s="1"/>
  <c r="Y3935" i="1"/>
  <c r="V3935" i="1" s="1"/>
  <c r="Y3983" i="1"/>
  <c r="V3983" i="1" s="1"/>
  <c r="Y4051" i="1"/>
  <c r="V4051" i="1" s="1"/>
  <c r="Y3970" i="1"/>
  <c r="V3970" i="1" s="1"/>
  <c r="Y3998" i="1"/>
  <c r="V3998" i="1" s="1"/>
  <c r="Y4022" i="1"/>
  <c r="V4022" i="1" s="1"/>
  <c r="Y4050" i="1"/>
  <c r="V4050" i="1" s="1"/>
  <c r="Y3958" i="1"/>
  <c r="V3958" i="1" s="1"/>
  <c r="Y4011" i="1"/>
  <c r="V4011" i="1" s="1"/>
  <c r="Y3937" i="1"/>
  <c r="V3937" i="1" s="1"/>
  <c r="Y3949" i="1"/>
  <c r="V3949" i="1" s="1"/>
  <c r="Y3977" i="1"/>
  <c r="V3977" i="1" s="1"/>
  <c r="Y4033" i="1"/>
  <c r="V4033" i="1" s="1"/>
  <c r="Y4068" i="1"/>
  <c r="V4068" i="1" s="1"/>
  <c r="Y4023" i="1"/>
  <c r="V4023" i="1" s="1"/>
  <c r="Y3944" i="1"/>
  <c r="V3944" i="1" s="1"/>
  <c r="Y3981" i="1"/>
  <c r="V3981" i="1" s="1"/>
  <c r="Y3907" i="1"/>
  <c r="V3907" i="1" s="1"/>
  <c r="Y3904" i="1"/>
  <c r="V3904" i="1" s="1"/>
  <c r="Y3899" i="1"/>
  <c r="V3899" i="1" s="1"/>
  <c r="Y3903" i="1"/>
  <c r="V3903" i="1" s="1"/>
  <c r="Y3908" i="1"/>
  <c r="V3908" i="1" s="1"/>
  <c r="Y3912" i="1"/>
  <c r="V3912" i="1" s="1"/>
  <c r="Y3918" i="1"/>
  <c r="V3918" i="1" s="1"/>
  <c r="Y3902" i="1"/>
  <c r="V3902" i="1" s="1"/>
  <c r="Y3917" i="1"/>
  <c r="V3917" i="1" s="1"/>
  <c r="Y3913" i="1"/>
  <c r="V3913" i="1" s="1"/>
  <c r="Y3894" i="1"/>
  <c r="V3894" i="1" s="1"/>
  <c r="Y3900" i="1"/>
  <c r="V3900" i="1" s="1"/>
  <c r="Y3905" i="1"/>
  <c r="V3905" i="1" s="1"/>
  <c r="Y3909" i="1"/>
  <c r="V3909" i="1" s="1"/>
  <c r="Y3915" i="1"/>
  <c r="V3915" i="1" s="1"/>
  <c r="V3892" i="1"/>
  <c r="V3973" i="1"/>
  <c r="V3947" i="1"/>
  <c r="V4055" i="1"/>
  <c r="V4054" i="1"/>
  <c r="V4071" i="1"/>
  <c r="V4027" i="1"/>
  <c r="V4001" i="1"/>
  <c r="V4028" i="1"/>
  <c r="V4003" i="1"/>
  <c r="V4000" i="1"/>
  <c r="V3946" i="1"/>
  <c r="V3919" i="1"/>
  <c r="V3933" i="1"/>
  <c r="V3920" i="1"/>
  <c r="V3974" i="1"/>
  <c r="V3893" i="1"/>
  <c r="D8" i="18"/>
  <c r="AZ8" i="18" s="1"/>
  <c r="D31" i="19" s="1"/>
  <c r="E8" i="18"/>
  <c r="BA8" i="18" s="1"/>
  <c r="D32" i="19" s="1"/>
  <c r="D9" i="18"/>
  <c r="AZ9" i="18" s="1"/>
  <c r="E31" i="19" s="1"/>
  <c r="D10" i="18"/>
  <c r="AZ10" i="18" s="1"/>
  <c r="F31" i="19" s="1"/>
  <c r="A153" i="8"/>
  <c r="A152" i="8"/>
  <c r="A151" i="8"/>
  <c r="A150" i="8"/>
  <c r="A149" i="8"/>
  <c r="A148" i="8"/>
  <c r="A147" i="8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V2" i="1" l="1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U15" i="18" l="1"/>
  <c r="T15" i="18"/>
  <c r="S15" i="18"/>
  <c r="R15" i="18"/>
  <c r="Q15" i="18"/>
  <c r="U14" i="18"/>
  <c r="T14" i="18"/>
  <c r="S14" i="18"/>
  <c r="R14" i="18"/>
  <c r="Q14" i="18"/>
  <c r="U13" i="18"/>
  <c r="T13" i="18"/>
  <c r="S13" i="18"/>
  <c r="R13" i="18"/>
  <c r="Q13" i="18"/>
  <c r="U12" i="18"/>
  <c r="T12" i="18"/>
  <c r="S12" i="18"/>
  <c r="R12" i="18"/>
  <c r="Q12" i="18"/>
  <c r="U11" i="18"/>
  <c r="T11" i="18"/>
  <c r="S11" i="18"/>
  <c r="R11" i="18"/>
  <c r="Q11" i="18"/>
  <c r="U10" i="18"/>
  <c r="T10" i="18"/>
  <c r="S10" i="18"/>
  <c r="R10" i="18"/>
  <c r="Q10" i="18"/>
  <c r="U9" i="18"/>
  <c r="T9" i="18"/>
  <c r="S9" i="18"/>
  <c r="R9" i="18"/>
  <c r="Q9" i="18"/>
  <c r="U8" i="18"/>
  <c r="T8" i="18"/>
  <c r="S8" i="18"/>
  <c r="R8" i="18"/>
  <c r="Q8" i="18"/>
  <c r="W23" i="7" l="1"/>
  <c r="W22" i="7"/>
  <c r="W21" i="7"/>
  <c r="W20" i="7"/>
  <c r="W19" i="7"/>
  <c r="W18" i="7"/>
  <c r="W17" i="7"/>
  <c r="W16" i="7"/>
  <c r="F15" i="18" l="1"/>
  <c r="E15" i="18"/>
  <c r="BA15" i="18" s="1"/>
  <c r="K32" i="19" s="1"/>
  <c r="D15" i="18"/>
  <c r="AZ15" i="18" s="1"/>
  <c r="F14" i="18"/>
  <c r="E14" i="18"/>
  <c r="BA14" i="18" s="1"/>
  <c r="J32" i="19" s="1"/>
  <c r="D14" i="18"/>
  <c r="AZ14" i="18" s="1"/>
  <c r="F13" i="18"/>
  <c r="E13" i="18"/>
  <c r="BA13" i="18" s="1"/>
  <c r="I32" i="19" s="1"/>
  <c r="D13" i="18"/>
  <c r="AZ13" i="18" s="1"/>
  <c r="F12" i="18"/>
  <c r="E12" i="18"/>
  <c r="BA12" i="18" s="1"/>
  <c r="H32" i="19" s="1"/>
  <c r="D12" i="18"/>
  <c r="AZ12" i="18" s="1"/>
  <c r="F11" i="18"/>
  <c r="E11" i="18"/>
  <c r="BA11" i="18" s="1"/>
  <c r="G32" i="19" s="1"/>
  <c r="D11" i="18"/>
  <c r="AZ11" i="18" s="1"/>
  <c r="G31" i="19" s="1"/>
  <c r="F10" i="18"/>
  <c r="E10" i="18"/>
  <c r="BA10" i="18" s="1"/>
  <c r="F32" i="19" s="1"/>
  <c r="F9" i="18"/>
  <c r="E9" i="18"/>
  <c r="BA9" i="18" s="1"/>
  <c r="E32" i="19" s="1"/>
  <c r="F8" i="18"/>
  <c r="K31" i="19" l="1"/>
  <c r="S31" i="19" s="1"/>
  <c r="H31" i="19"/>
  <c r="P31" i="19" s="1"/>
  <c r="J31" i="19"/>
  <c r="R31" i="19" s="1"/>
  <c r="I31" i="19"/>
  <c r="Q31" i="19" s="1"/>
  <c r="D171" i="8"/>
  <c r="A171" i="8" s="1"/>
  <c r="D170" i="8"/>
  <c r="A170" i="8" s="1"/>
  <c r="D169" i="8"/>
  <c r="A169" i="8" s="1"/>
  <c r="D168" i="8"/>
  <c r="A168" i="8" s="1"/>
  <c r="D167" i="8"/>
  <c r="A167" i="8" s="1"/>
  <c r="D166" i="8"/>
  <c r="A166" i="8" s="1"/>
  <c r="D165" i="8"/>
  <c r="A165" i="8" s="1"/>
  <c r="D164" i="8"/>
  <c r="A164" i="8" s="1"/>
  <c r="R4566" i="1"/>
  <c r="Q4566" i="1"/>
  <c r="P4566" i="1"/>
  <c r="N4566" i="1"/>
  <c r="M4566" i="1"/>
  <c r="A4566" i="1"/>
  <c r="R4565" i="1"/>
  <c r="Q4565" i="1"/>
  <c r="P4565" i="1"/>
  <c r="N4565" i="1"/>
  <c r="M4565" i="1"/>
  <c r="A4565" i="1"/>
  <c r="R4564" i="1"/>
  <c r="Q4564" i="1"/>
  <c r="P4564" i="1"/>
  <c r="N4564" i="1"/>
  <c r="M4564" i="1"/>
  <c r="A4564" i="1"/>
  <c r="R4563" i="1"/>
  <c r="Q4563" i="1"/>
  <c r="P4563" i="1"/>
  <c r="N4563" i="1"/>
  <c r="M4563" i="1"/>
  <c r="A4563" i="1"/>
  <c r="R4562" i="1"/>
  <c r="Q4562" i="1"/>
  <c r="P4562" i="1"/>
  <c r="O4562" i="1"/>
  <c r="M4562" i="1"/>
  <c r="A4562" i="1"/>
  <c r="R4561" i="1"/>
  <c r="Q4561" i="1"/>
  <c r="P4561" i="1"/>
  <c r="O4561" i="1"/>
  <c r="M4561" i="1"/>
  <c r="A4561" i="1"/>
  <c r="P4560" i="1"/>
  <c r="O4560" i="1"/>
  <c r="N4560" i="1"/>
  <c r="M4560" i="1"/>
  <c r="A4560" i="1"/>
  <c r="R4559" i="1"/>
  <c r="Q4559" i="1"/>
  <c r="P4559" i="1"/>
  <c r="O4559" i="1"/>
  <c r="N4559" i="1"/>
  <c r="A4559" i="1"/>
  <c r="P4558" i="1"/>
  <c r="O4558" i="1"/>
  <c r="N4558" i="1"/>
  <c r="M4558" i="1"/>
  <c r="A4558" i="1"/>
  <c r="R4557" i="1"/>
  <c r="Q4557" i="1"/>
  <c r="P4557" i="1"/>
  <c r="O4557" i="1"/>
  <c r="N4557" i="1"/>
  <c r="A4557" i="1"/>
  <c r="R4556" i="1"/>
  <c r="Q4556" i="1"/>
  <c r="P4556" i="1"/>
  <c r="O4556" i="1"/>
  <c r="N4556" i="1"/>
  <c r="A4556" i="1"/>
  <c r="P4555" i="1"/>
  <c r="O4555" i="1"/>
  <c r="N4555" i="1"/>
  <c r="M4555" i="1"/>
  <c r="A4555" i="1"/>
  <c r="P4554" i="1"/>
  <c r="O4554" i="1"/>
  <c r="N4554" i="1"/>
  <c r="M4554" i="1"/>
  <c r="A4554" i="1"/>
  <c r="R4553" i="1"/>
  <c r="Q4553" i="1"/>
  <c r="P4553" i="1"/>
  <c r="O4553" i="1"/>
  <c r="N4553" i="1"/>
  <c r="A4553" i="1"/>
  <c r="R4552" i="1"/>
  <c r="Q4552" i="1"/>
  <c r="P4552" i="1"/>
  <c r="O4552" i="1"/>
  <c r="M4552" i="1"/>
  <c r="A4552" i="1"/>
  <c r="P4551" i="1"/>
  <c r="O4551" i="1"/>
  <c r="N4551" i="1"/>
  <c r="M4551" i="1"/>
  <c r="A4551" i="1"/>
  <c r="R4550" i="1"/>
  <c r="Q4550" i="1"/>
  <c r="P4550" i="1"/>
  <c r="O4550" i="1"/>
  <c r="N4550" i="1"/>
  <c r="A4550" i="1"/>
  <c r="P4549" i="1"/>
  <c r="O4549" i="1"/>
  <c r="N4549" i="1"/>
  <c r="M4549" i="1"/>
  <c r="A4549" i="1"/>
  <c r="P4548" i="1"/>
  <c r="O4548" i="1"/>
  <c r="N4548" i="1"/>
  <c r="M4548" i="1"/>
  <c r="A4548" i="1"/>
  <c r="P4547" i="1"/>
  <c r="O4547" i="1"/>
  <c r="N4547" i="1"/>
  <c r="M4547" i="1"/>
  <c r="A4547" i="1"/>
  <c r="P4546" i="1"/>
  <c r="O4546" i="1"/>
  <c r="N4546" i="1"/>
  <c r="M4546" i="1"/>
  <c r="A4546" i="1"/>
  <c r="R4545" i="1"/>
  <c r="Q4545" i="1"/>
  <c r="P4545" i="1"/>
  <c r="O4545" i="1"/>
  <c r="M4545" i="1"/>
  <c r="A4545" i="1"/>
  <c r="R4544" i="1"/>
  <c r="Q4544" i="1"/>
  <c r="P4544" i="1"/>
  <c r="O4544" i="1"/>
  <c r="M4544" i="1"/>
  <c r="A4544" i="1"/>
  <c r="R4543" i="1"/>
  <c r="Q4543" i="1"/>
  <c r="P4543" i="1"/>
  <c r="O4543" i="1"/>
  <c r="N4543" i="1"/>
  <c r="A4543" i="1"/>
  <c r="P4542" i="1"/>
  <c r="O4542" i="1"/>
  <c r="N4542" i="1"/>
  <c r="M4542" i="1"/>
  <c r="A4542" i="1"/>
  <c r="R4541" i="1"/>
  <c r="Q4541" i="1"/>
  <c r="P4541" i="1"/>
  <c r="O4541" i="1"/>
  <c r="N4541" i="1"/>
  <c r="M4541" i="1"/>
  <c r="A4541" i="1"/>
  <c r="R4540" i="1"/>
  <c r="Q4540" i="1"/>
  <c r="O4540" i="1"/>
  <c r="N4540" i="1"/>
  <c r="M4540" i="1"/>
  <c r="A4540" i="1"/>
  <c r="R4539" i="1"/>
  <c r="Q4539" i="1"/>
  <c r="P4539" i="1"/>
  <c r="N4539" i="1"/>
  <c r="M4539" i="1"/>
  <c r="A4539" i="1"/>
  <c r="R4538" i="1"/>
  <c r="Q4538" i="1"/>
  <c r="P4538" i="1"/>
  <c r="N4538" i="1"/>
  <c r="M4538" i="1"/>
  <c r="A4538" i="1"/>
  <c r="R4537" i="1"/>
  <c r="Q4537" i="1"/>
  <c r="P4537" i="1"/>
  <c r="N4537" i="1"/>
  <c r="M4537" i="1"/>
  <c r="A4537" i="1"/>
  <c r="R4536" i="1"/>
  <c r="Q4536" i="1"/>
  <c r="P4536" i="1"/>
  <c r="N4536" i="1"/>
  <c r="M4536" i="1"/>
  <c r="A4536" i="1"/>
  <c r="R4535" i="1"/>
  <c r="Q4535" i="1"/>
  <c r="P4535" i="1"/>
  <c r="O4535" i="1"/>
  <c r="M4535" i="1"/>
  <c r="A4535" i="1"/>
  <c r="R4534" i="1"/>
  <c r="Q4534" i="1"/>
  <c r="P4534" i="1"/>
  <c r="O4534" i="1"/>
  <c r="M4534" i="1"/>
  <c r="A4534" i="1"/>
  <c r="P4533" i="1"/>
  <c r="O4533" i="1"/>
  <c r="N4533" i="1"/>
  <c r="M4533" i="1"/>
  <c r="A4533" i="1"/>
  <c r="R4532" i="1"/>
  <c r="Q4532" i="1"/>
  <c r="P4532" i="1"/>
  <c r="O4532" i="1"/>
  <c r="N4532" i="1"/>
  <c r="A4532" i="1"/>
  <c r="P4531" i="1"/>
  <c r="O4531" i="1"/>
  <c r="N4531" i="1"/>
  <c r="M4531" i="1"/>
  <c r="A4531" i="1"/>
  <c r="R4530" i="1"/>
  <c r="Q4530" i="1"/>
  <c r="P4530" i="1"/>
  <c r="O4530" i="1"/>
  <c r="N4530" i="1"/>
  <c r="A4530" i="1"/>
  <c r="R4529" i="1"/>
  <c r="Q4529" i="1"/>
  <c r="P4529" i="1"/>
  <c r="O4529" i="1"/>
  <c r="N4529" i="1"/>
  <c r="A4529" i="1"/>
  <c r="P4528" i="1"/>
  <c r="O4528" i="1"/>
  <c r="N4528" i="1"/>
  <c r="M4528" i="1"/>
  <c r="A4528" i="1"/>
  <c r="P4527" i="1"/>
  <c r="O4527" i="1"/>
  <c r="N4527" i="1"/>
  <c r="M4527" i="1"/>
  <c r="A4527" i="1"/>
  <c r="R4526" i="1"/>
  <c r="Q4526" i="1"/>
  <c r="P4526" i="1"/>
  <c r="O4526" i="1"/>
  <c r="N4526" i="1"/>
  <c r="A4526" i="1"/>
  <c r="R4525" i="1"/>
  <c r="Q4525" i="1"/>
  <c r="P4525" i="1"/>
  <c r="O4525" i="1"/>
  <c r="M4525" i="1"/>
  <c r="A4525" i="1"/>
  <c r="P4524" i="1"/>
  <c r="O4524" i="1"/>
  <c r="N4524" i="1"/>
  <c r="M4524" i="1"/>
  <c r="A4524" i="1"/>
  <c r="R4523" i="1"/>
  <c r="Q4523" i="1"/>
  <c r="P4523" i="1"/>
  <c r="O4523" i="1"/>
  <c r="N4523" i="1"/>
  <c r="A4523" i="1"/>
  <c r="P4522" i="1"/>
  <c r="O4522" i="1"/>
  <c r="N4522" i="1"/>
  <c r="M4522" i="1"/>
  <c r="A4522" i="1"/>
  <c r="P4521" i="1"/>
  <c r="O4521" i="1"/>
  <c r="N4521" i="1"/>
  <c r="M4521" i="1"/>
  <c r="A4521" i="1"/>
  <c r="P4520" i="1"/>
  <c r="O4520" i="1"/>
  <c r="N4520" i="1"/>
  <c r="M4520" i="1"/>
  <c r="A4520" i="1"/>
  <c r="P4519" i="1"/>
  <c r="O4519" i="1"/>
  <c r="N4519" i="1"/>
  <c r="M4519" i="1"/>
  <c r="A4519" i="1"/>
  <c r="R4518" i="1"/>
  <c r="Q4518" i="1"/>
  <c r="P4518" i="1"/>
  <c r="O4518" i="1"/>
  <c r="M4518" i="1"/>
  <c r="A4518" i="1"/>
  <c r="R4517" i="1"/>
  <c r="Q4517" i="1"/>
  <c r="P4517" i="1"/>
  <c r="O4517" i="1"/>
  <c r="M4517" i="1"/>
  <c r="A4517" i="1"/>
  <c r="R4516" i="1"/>
  <c r="Q4516" i="1"/>
  <c r="P4516" i="1"/>
  <c r="O4516" i="1"/>
  <c r="N4516" i="1"/>
  <c r="A4516" i="1"/>
  <c r="P4515" i="1"/>
  <c r="O4515" i="1"/>
  <c r="N4515" i="1"/>
  <c r="M4515" i="1"/>
  <c r="A4515" i="1"/>
  <c r="R4514" i="1"/>
  <c r="Q4514" i="1"/>
  <c r="P4514" i="1"/>
  <c r="O4514" i="1"/>
  <c r="N4514" i="1"/>
  <c r="M4514" i="1"/>
  <c r="A4514" i="1"/>
  <c r="R4513" i="1"/>
  <c r="Q4513" i="1"/>
  <c r="O4513" i="1"/>
  <c r="N4513" i="1"/>
  <c r="M4513" i="1"/>
  <c r="A4513" i="1"/>
  <c r="R4512" i="1"/>
  <c r="Q4512" i="1"/>
  <c r="P4512" i="1"/>
  <c r="N4512" i="1"/>
  <c r="M4512" i="1"/>
  <c r="A4512" i="1"/>
  <c r="R4511" i="1"/>
  <c r="Q4511" i="1"/>
  <c r="P4511" i="1"/>
  <c r="N4511" i="1"/>
  <c r="M4511" i="1"/>
  <c r="A4511" i="1"/>
  <c r="R4510" i="1"/>
  <c r="Q4510" i="1"/>
  <c r="P4510" i="1"/>
  <c r="N4510" i="1"/>
  <c r="M4510" i="1"/>
  <c r="A4510" i="1"/>
  <c r="R4509" i="1"/>
  <c r="Q4509" i="1"/>
  <c r="P4509" i="1"/>
  <c r="N4509" i="1"/>
  <c r="M4509" i="1"/>
  <c r="A4509" i="1"/>
  <c r="R4508" i="1"/>
  <c r="Q4508" i="1"/>
  <c r="P4508" i="1"/>
  <c r="O4508" i="1"/>
  <c r="M4508" i="1"/>
  <c r="A4508" i="1"/>
  <c r="R4507" i="1"/>
  <c r="Q4507" i="1"/>
  <c r="P4507" i="1"/>
  <c r="O4507" i="1"/>
  <c r="M4507" i="1"/>
  <c r="A4507" i="1"/>
  <c r="P4506" i="1"/>
  <c r="O4506" i="1"/>
  <c r="N4506" i="1"/>
  <c r="M4506" i="1"/>
  <c r="A4506" i="1"/>
  <c r="R4505" i="1"/>
  <c r="Q4505" i="1"/>
  <c r="P4505" i="1"/>
  <c r="O4505" i="1"/>
  <c r="N4505" i="1"/>
  <c r="A4505" i="1"/>
  <c r="P4504" i="1"/>
  <c r="O4504" i="1"/>
  <c r="N4504" i="1"/>
  <c r="M4504" i="1"/>
  <c r="A4504" i="1"/>
  <c r="R4503" i="1"/>
  <c r="Q4503" i="1"/>
  <c r="P4503" i="1"/>
  <c r="O4503" i="1"/>
  <c r="N4503" i="1"/>
  <c r="A4503" i="1"/>
  <c r="R4502" i="1"/>
  <c r="Q4502" i="1"/>
  <c r="P4502" i="1"/>
  <c r="O4502" i="1"/>
  <c r="N4502" i="1"/>
  <c r="A4502" i="1"/>
  <c r="P4501" i="1"/>
  <c r="O4501" i="1"/>
  <c r="N4501" i="1"/>
  <c r="M4501" i="1"/>
  <c r="A4501" i="1"/>
  <c r="P4500" i="1"/>
  <c r="O4500" i="1"/>
  <c r="N4500" i="1"/>
  <c r="M4500" i="1"/>
  <c r="A4500" i="1"/>
  <c r="R4499" i="1"/>
  <c r="Q4499" i="1"/>
  <c r="P4499" i="1"/>
  <c r="O4499" i="1"/>
  <c r="N4499" i="1"/>
  <c r="A4499" i="1"/>
  <c r="R4498" i="1"/>
  <c r="Q4498" i="1"/>
  <c r="P4498" i="1"/>
  <c r="O4498" i="1"/>
  <c r="M4498" i="1"/>
  <c r="A4498" i="1"/>
  <c r="P4497" i="1"/>
  <c r="O4497" i="1"/>
  <c r="N4497" i="1"/>
  <c r="M4497" i="1"/>
  <c r="A4497" i="1"/>
  <c r="R4496" i="1"/>
  <c r="Q4496" i="1"/>
  <c r="P4496" i="1"/>
  <c r="O4496" i="1"/>
  <c r="N4496" i="1"/>
  <c r="A4496" i="1"/>
  <c r="P4495" i="1"/>
  <c r="O4495" i="1"/>
  <c r="N4495" i="1"/>
  <c r="M4495" i="1"/>
  <c r="A4495" i="1"/>
  <c r="P4494" i="1"/>
  <c r="O4494" i="1"/>
  <c r="N4494" i="1"/>
  <c r="M4494" i="1"/>
  <c r="A4494" i="1"/>
  <c r="P4493" i="1"/>
  <c r="O4493" i="1"/>
  <c r="N4493" i="1"/>
  <c r="M4493" i="1"/>
  <c r="A4493" i="1"/>
  <c r="P4492" i="1"/>
  <c r="O4492" i="1"/>
  <c r="N4492" i="1"/>
  <c r="M4492" i="1"/>
  <c r="A4492" i="1"/>
  <c r="R4491" i="1"/>
  <c r="Q4491" i="1"/>
  <c r="P4491" i="1"/>
  <c r="O4491" i="1"/>
  <c r="M4491" i="1"/>
  <c r="A4491" i="1"/>
  <c r="R4490" i="1"/>
  <c r="Q4490" i="1"/>
  <c r="P4490" i="1"/>
  <c r="O4490" i="1"/>
  <c r="M4490" i="1"/>
  <c r="A4490" i="1"/>
  <c r="R4489" i="1"/>
  <c r="Q4489" i="1"/>
  <c r="P4489" i="1"/>
  <c r="O4489" i="1"/>
  <c r="N4489" i="1"/>
  <c r="A4489" i="1"/>
  <c r="P4488" i="1"/>
  <c r="O4488" i="1"/>
  <c r="N4488" i="1"/>
  <c r="M4488" i="1"/>
  <c r="A4488" i="1"/>
  <c r="R4487" i="1"/>
  <c r="Q4487" i="1"/>
  <c r="P4487" i="1"/>
  <c r="O4487" i="1"/>
  <c r="N4487" i="1"/>
  <c r="M4487" i="1"/>
  <c r="A4487" i="1"/>
  <c r="R4486" i="1"/>
  <c r="Q4486" i="1"/>
  <c r="O4486" i="1"/>
  <c r="N4486" i="1"/>
  <c r="M4486" i="1"/>
  <c r="A4486" i="1"/>
  <c r="R4485" i="1"/>
  <c r="Q4485" i="1"/>
  <c r="P4485" i="1"/>
  <c r="N4485" i="1"/>
  <c r="M4485" i="1"/>
  <c r="A4485" i="1"/>
  <c r="R4484" i="1"/>
  <c r="Q4484" i="1"/>
  <c r="P4484" i="1"/>
  <c r="N4484" i="1"/>
  <c r="M4484" i="1"/>
  <c r="A4484" i="1"/>
  <c r="R4483" i="1"/>
  <c r="Q4483" i="1"/>
  <c r="P4483" i="1"/>
  <c r="N4483" i="1"/>
  <c r="M4483" i="1"/>
  <c r="A4483" i="1"/>
  <c r="R4482" i="1"/>
  <c r="Q4482" i="1"/>
  <c r="P4482" i="1"/>
  <c r="N4482" i="1"/>
  <c r="M4482" i="1"/>
  <c r="A4482" i="1"/>
  <c r="R4481" i="1"/>
  <c r="Q4481" i="1"/>
  <c r="P4481" i="1"/>
  <c r="O4481" i="1"/>
  <c r="M4481" i="1"/>
  <c r="A4481" i="1"/>
  <c r="R4480" i="1"/>
  <c r="Q4480" i="1"/>
  <c r="P4480" i="1"/>
  <c r="O4480" i="1"/>
  <c r="M4480" i="1"/>
  <c r="A4480" i="1"/>
  <c r="P4479" i="1"/>
  <c r="O4479" i="1"/>
  <c r="N4479" i="1"/>
  <c r="M4479" i="1"/>
  <c r="A4479" i="1"/>
  <c r="R4478" i="1"/>
  <c r="Q4478" i="1"/>
  <c r="P4478" i="1"/>
  <c r="O4478" i="1"/>
  <c r="N4478" i="1"/>
  <c r="A4478" i="1"/>
  <c r="P4477" i="1"/>
  <c r="O4477" i="1"/>
  <c r="N4477" i="1"/>
  <c r="M4477" i="1"/>
  <c r="A4477" i="1"/>
  <c r="R4476" i="1"/>
  <c r="Q4476" i="1"/>
  <c r="P4476" i="1"/>
  <c r="O4476" i="1"/>
  <c r="N4476" i="1"/>
  <c r="A4476" i="1"/>
  <c r="R4475" i="1"/>
  <c r="Q4475" i="1"/>
  <c r="P4475" i="1"/>
  <c r="O4475" i="1"/>
  <c r="N4475" i="1"/>
  <c r="A4475" i="1"/>
  <c r="P4474" i="1"/>
  <c r="O4474" i="1"/>
  <c r="N4474" i="1"/>
  <c r="M4474" i="1"/>
  <c r="A4474" i="1"/>
  <c r="P4473" i="1"/>
  <c r="O4473" i="1"/>
  <c r="N4473" i="1"/>
  <c r="M4473" i="1"/>
  <c r="A4473" i="1"/>
  <c r="R4472" i="1"/>
  <c r="Q4472" i="1"/>
  <c r="P4472" i="1"/>
  <c r="O4472" i="1"/>
  <c r="N4472" i="1"/>
  <c r="A4472" i="1"/>
  <c r="R4471" i="1"/>
  <c r="Q4471" i="1"/>
  <c r="P4471" i="1"/>
  <c r="O4471" i="1"/>
  <c r="M4471" i="1"/>
  <c r="A4471" i="1"/>
  <c r="P4470" i="1"/>
  <c r="O4470" i="1"/>
  <c r="N4470" i="1"/>
  <c r="M4470" i="1"/>
  <c r="A4470" i="1"/>
  <c r="R4469" i="1"/>
  <c r="Q4469" i="1"/>
  <c r="P4469" i="1"/>
  <c r="O4469" i="1"/>
  <c r="N4469" i="1"/>
  <c r="A4469" i="1"/>
  <c r="P4468" i="1"/>
  <c r="O4468" i="1"/>
  <c r="N4468" i="1"/>
  <c r="M4468" i="1"/>
  <c r="A4468" i="1"/>
  <c r="P4467" i="1"/>
  <c r="O4467" i="1"/>
  <c r="N4467" i="1"/>
  <c r="M4467" i="1"/>
  <c r="A4467" i="1"/>
  <c r="P4466" i="1"/>
  <c r="O4466" i="1"/>
  <c r="N4466" i="1"/>
  <c r="M4466" i="1"/>
  <c r="A4466" i="1"/>
  <c r="P4465" i="1"/>
  <c r="O4465" i="1"/>
  <c r="N4465" i="1"/>
  <c r="M4465" i="1"/>
  <c r="A4465" i="1"/>
  <c r="R4464" i="1"/>
  <c r="Q4464" i="1"/>
  <c r="P4464" i="1"/>
  <c r="O4464" i="1"/>
  <c r="M4464" i="1"/>
  <c r="A4464" i="1"/>
  <c r="R4463" i="1"/>
  <c r="Q4463" i="1"/>
  <c r="P4463" i="1"/>
  <c r="O4463" i="1"/>
  <c r="M4463" i="1"/>
  <c r="A4463" i="1"/>
  <c r="R4462" i="1"/>
  <c r="Q4462" i="1"/>
  <c r="P4462" i="1"/>
  <c r="O4462" i="1"/>
  <c r="N4462" i="1"/>
  <c r="A4462" i="1"/>
  <c r="P4461" i="1"/>
  <c r="O4461" i="1"/>
  <c r="N4461" i="1"/>
  <c r="M4461" i="1"/>
  <c r="A4461" i="1"/>
  <c r="R4460" i="1"/>
  <c r="Q4460" i="1"/>
  <c r="P4460" i="1"/>
  <c r="O4460" i="1"/>
  <c r="N4460" i="1"/>
  <c r="M4460" i="1"/>
  <c r="A4460" i="1"/>
  <c r="R4459" i="1"/>
  <c r="Q4459" i="1"/>
  <c r="O4459" i="1"/>
  <c r="N4459" i="1"/>
  <c r="M4459" i="1"/>
  <c r="A4459" i="1"/>
  <c r="R4458" i="1"/>
  <c r="Q4458" i="1"/>
  <c r="P4458" i="1"/>
  <c r="N4458" i="1"/>
  <c r="M4458" i="1"/>
  <c r="A4458" i="1"/>
  <c r="R4457" i="1"/>
  <c r="Q4457" i="1"/>
  <c r="P4457" i="1"/>
  <c r="N4457" i="1"/>
  <c r="M4457" i="1"/>
  <c r="A4457" i="1"/>
  <c r="R4456" i="1"/>
  <c r="Q4456" i="1"/>
  <c r="P4456" i="1"/>
  <c r="N4456" i="1"/>
  <c r="M4456" i="1"/>
  <c r="A4456" i="1"/>
  <c r="R4455" i="1"/>
  <c r="Q4455" i="1"/>
  <c r="P4455" i="1"/>
  <c r="N4455" i="1"/>
  <c r="M4455" i="1"/>
  <c r="A4455" i="1"/>
  <c r="R4454" i="1"/>
  <c r="Q4454" i="1"/>
  <c r="P4454" i="1"/>
  <c r="O4454" i="1"/>
  <c r="M4454" i="1"/>
  <c r="A4454" i="1"/>
  <c r="R4453" i="1"/>
  <c r="Q4453" i="1"/>
  <c r="P4453" i="1"/>
  <c r="O4453" i="1"/>
  <c r="M4453" i="1"/>
  <c r="A4453" i="1"/>
  <c r="P4452" i="1"/>
  <c r="O4452" i="1"/>
  <c r="N4452" i="1"/>
  <c r="M4452" i="1"/>
  <c r="A4452" i="1"/>
  <c r="R4451" i="1"/>
  <c r="Q4451" i="1"/>
  <c r="P4451" i="1"/>
  <c r="O4451" i="1"/>
  <c r="N4451" i="1"/>
  <c r="A4451" i="1"/>
  <c r="P4450" i="1"/>
  <c r="O4450" i="1"/>
  <c r="N4450" i="1"/>
  <c r="M4450" i="1"/>
  <c r="A4450" i="1"/>
  <c r="R4449" i="1"/>
  <c r="Q4449" i="1"/>
  <c r="P4449" i="1"/>
  <c r="O4449" i="1"/>
  <c r="N4449" i="1"/>
  <c r="A4449" i="1"/>
  <c r="R4448" i="1"/>
  <c r="Q4448" i="1"/>
  <c r="P4448" i="1"/>
  <c r="O4448" i="1"/>
  <c r="N4448" i="1"/>
  <c r="A4448" i="1"/>
  <c r="P4447" i="1"/>
  <c r="O4447" i="1"/>
  <c r="N4447" i="1"/>
  <c r="M4447" i="1"/>
  <c r="A4447" i="1"/>
  <c r="P4446" i="1"/>
  <c r="O4446" i="1"/>
  <c r="N4446" i="1"/>
  <c r="M4446" i="1"/>
  <c r="A4446" i="1"/>
  <c r="R4445" i="1"/>
  <c r="Q4445" i="1"/>
  <c r="P4445" i="1"/>
  <c r="O4445" i="1"/>
  <c r="N4445" i="1"/>
  <c r="A4445" i="1"/>
  <c r="R4444" i="1"/>
  <c r="Q4444" i="1"/>
  <c r="P4444" i="1"/>
  <c r="O4444" i="1"/>
  <c r="M4444" i="1"/>
  <c r="A4444" i="1"/>
  <c r="P4443" i="1"/>
  <c r="O4443" i="1"/>
  <c r="N4443" i="1"/>
  <c r="M4443" i="1"/>
  <c r="A4443" i="1"/>
  <c r="R4442" i="1"/>
  <c r="Q4442" i="1"/>
  <c r="P4442" i="1"/>
  <c r="O4442" i="1"/>
  <c r="N4442" i="1"/>
  <c r="A4442" i="1"/>
  <c r="P4441" i="1"/>
  <c r="O4441" i="1"/>
  <c r="N4441" i="1"/>
  <c r="M4441" i="1"/>
  <c r="A4441" i="1"/>
  <c r="P4440" i="1"/>
  <c r="O4440" i="1"/>
  <c r="N4440" i="1"/>
  <c r="M4440" i="1"/>
  <c r="A4440" i="1"/>
  <c r="P4439" i="1"/>
  <c r="O4439" i="1"/>
  <c r="N4439" i="1"/>
  <c r="M4439" i="1"/>
  <c r="A4439" i="1"/>
  <c r="P4438" i="1"/>
  <c r="O4438" i="1"/>
  <c r="N4438" i="1"/>
  <c r="M4438" i="1"/>
  <c r="A4438" i="1"/>
  <c r="R4437" i="1"/>
  <c r="Q4437" i="1"/>
  <c r="P4437" i="1"/>
  <c r="O4437" i="1"/>
  <c r="M4437" i="1"/>
  <c r="A4437" i="1"/>
  <c r="R4436" i="1"/>
  <c r="Q4436" i="1"/>
  <c r="P4436" i="1"/>
  <c r="O4436" i="1"/>
  <c r="M4436" i="1"/>
  <c r="A4436" i="1"/>
  <c r="R4435" i="1"/>
  <c r="Q4435" i="1"/>
  <c r="P4435" i="1"/>
  <c r="O4435" i="1"/>
  <c r="N4435" i="1"/>
  <c r="A4435" i="1"/>
  <c r="P4434" i="1"/>
  <c r="O4434" i="1"/>
  <c r="N4434" i="1"/>
  <c r="M4434" i="1"/>
  <c r="A4434" i="1"/>
  <c r="R4433" i="1"/>
  <c r="Q4433" i="1"/>
  <c r="P4433" i="1"/>
  <c r="O4433" i="1"/>
  <c r="N4433" i="1"/>
  <c r="M4433" i="1"/>
  <c r="A4433" i="1"/>
  <c r="R4432" i="1"/>
  <c r="Q4432" i="1"/>
  <c r="O4432" i="1"/>
  <c r="N4432" i="1"/>
  <c r="M4432" i="1"/>
  <c r="A4432" i="1"/>
  <c r="R4431" i="1"/>
  <c r="Q4431" i="1"/>
  <c r="P4431" i="1"/>
  <c r="N4431" i="1"/>
  <c r="M4431" i="1"/>
  <c r="A4431" i="1"/>
  <c r="R4430" i="1"/>
  <c r="Q4430" i="1"/>
  <c r="P4430" i="1"/>
  <c r="N4430" i="1"/>
  <c r="M4430" i="1"/>
  <c r="A4430" i="1"/>
  <c r="R4429" i="1"/>
  <c r="Q4429" i="1"/>
  <c r="P4429" i="1"/>
  <c r="N4429" i="1"/>
  <c r="M4429" i="1"/>
  <c r="A4429" i="1"/>
  <c r="R4428" i="1"/>
  <c r="Q4428" i="1"/>
  <c r="P4428" i="1"/>
  <c r="N4428" i="1"/>
  <c r="M4428" i="1"/>
  <c r="A4428" i="1"/>
  <c r="R4427" i="1"/>
  <c r="Q4427" i="1"/>
  <c r="P4427" i="1"/>
  <c r="O4427" i="1"/>
  <c r="M4427" i="1"/>
  <c r="A4427" i="1"/>
  <c r="R4426" i="1"/>
  <c r="Q4426" i="1"/>
  <c r="P4426" i="1"/>
  <c r="O4426" i="1"/>
  <c r="M4426" i="1"/>
  <c r="A4426" i="1"/>
  <c r="P4425" i="1"/>
  <c r="O4425" i="1"/>
  <c r="N4425" i="1"/>
  <c r="M4425" i="1"/>
  <c r="A4425" i="1"/>
  <c r="R4424" i="1"/>
  <c r="Q4424" i="1"/>
  <c r="P4424" i="1"/>
  <c r="O4424" i="1"/>
  <c r="N4424" i="1"/>
  <c r="A4424" i="1"/>
  <c r="P4423" i="1"/>
  <c r="O4423" i="1"/>
  <c r="N4423" i="1"/>
  <c r="M4423" i="1"/>
  <c r="A4423" i="1"/>
  <c r="R4422" i="1"/>
  <c r="Q4422" i="1"/>
  <c r="P4422" i="1"/>
  <c r="O4422" i="1"/>
  <c r="N4422" i="1"/>
  <c r="A4422" i="1"/>
  <c r="R4421" i="1"/>
  <c r="Q4421" i="1"/>
  <c r="P4421" i="1"/>
  <c r="O4421" i="1"/>
  <c r="N4421" i="1"/>
  <c r="A4421" i="1"/>
  <c r="P4420" i="1"/>
  <c r="O4420" i="1"/>
  <c r="N4420" i="1"/>
  <c r="M4420" i="1"/>
  <c r="A4420" i="1"/>
  <c r="P4419" i="1"/>
  <c r="O4419" i="1"/>
  <c r="N4419" i="1"/>
  <c r="M4419" i="1"/>
  <c r="A4419" i="1"/>
  <c r="R4418" i="1"/>
  <c r="Q4418" i="1"/>
  <c r="P4418" i="1"/>
  <c r="O4418" i="1"/>
  <c r="N4418" i="1"/>
  <c r="A4418" i="1"/>
  <c r="R4417" i="1"/>
  <c r="Q4417" i="1"/>
  <c r="P4417" i="1"/>
  <c r="O4417" i="1"/>
  <c r="M4417" i="1"/>
  <c r="A4417" i="1"/>
  <c r="P4416" i="1"/>
  <c r="O4416" i="1"/>
  <c r="N4416" i="1"/>
  <c r="M4416" i="1"/>
  <c r="A4416" i="1"/>
  <c r="R4415" i="1"/>
  <c r="Q4415" i="1"/>
  <c r="P4415" i="1"/>
  <c r="O4415" i="1"/>
  <c r="N4415" i="1"/>
  <c r="A4415" i="1"/>
  <c r="P4414" i="1"/>
  <c r="O4414" i="1"/>
  <c r="N4414" i="1"/>
  <c r="M4414" i="1"/>
  <c r="A4414" i="1"/>
  <c r="P4413" i="1"/>
  <c r="O4413" i="1"/>
  <c r="N4413" i="1"/>
  <c r="M4413" i="1"/>
  <c r="A4413" i="1"/>
  <c r="P4412" i="1"/>
  <c r="O4412" i="1"/>
  <c r="N4412" i="1"/>
  <c r="M4412" i="1"/>
  <c r="A4412" i="1"/>
  <c r="P4411" i="1"/>
  <c r="O4411" i="1"/>
  <c r="N4411" i="1"/>
  <c r="M4411" i="1"/>
  <c r="A4411" i="1"/>
  <c r="R4410" i="1"/>
  <c r="Q4410" i="1"/>
  <c r="P4410" i="1"/>
  <c r="O4410" i="1"/>
  <c r="M4410" i="1"/>
  <c r="A4410" i="1"/>
  <c r="R4409" i="1"/>
  <c r="Q4409" i="1"/>
  <c r="P4409" i="1"/>
  <c r="O4409" i="1"/>
  <c r="M4409" i="1"/>
  <c r="A4409" i="1"/>
  <c r="R4408" i="1"/>
  <c r="Q4408" i="1"/>
  <c r="P4408" i="1"/>
  <c r="O4408" i="1"/>
  <c r="N4408" i="1"/>
  <c r="A4408" i="1"/>
  <c r="P4407" i="1"/>
  <c r="O4407" i="1"/>
  <c r="N4407" i="1"/>
  <c r="M4407" i="1"/>
  <c r="A4407" i="1"/>
  <c r="R4406" i="1"/>
  <c r="Q4406" i="1"/>
  <c r="P4406" i="1"/>
  <c r="O4406" i="1"/>
  <c r="N4406" i="1"/>
  <c r="M4406" i="1"/>
  <c r="A4406" i="1"/>
  <c r="R4405" i="1"/>
  <c r="Q4405" i="1"/>
  <c r="O4405" i="1"/>
  <c r="N4405" i="1"/>
  <c r="M4405" i="1"/>
  <c r="A4405" i="1"/>
  <c r="R4404" i="1"/>
  <c r="Q4404" i="1"/>
  <c r="P4404" i="1"/>
  <c r="N4404" i="1"/>
  <c r="M4404" i="1"/>
  <c r="A4404" i="1"/>
  <c r="R4403" i="1"/>
  <c r="Q4403" i="1"/>
  <c r="P4403" i="1"/>
  <c r="N4403" i="1"/>
  <c r="M4403" i="1"/>
  <c r="A4403" i="1"/>
  <c r="R4402" i="1"/>
  <c r="Q4402" i="1"/>
  <c r="P4402" i="1"/>
  <c r="N4402" i="1"/>
  <c r="M4402" i="1"/>
  <c r="A4402" i="1"/>
  <c r="R4401" i="1"/>
  <c r="Q4401" i="1"/>
  <c r="P4401" i="1"/>
  <c r="N4401" i="1"/>
  <c r="M4401" i="1"/>
  <c r="A4401" i="1"/>
  <c r="R4400" i="1"/>
  <c r="Q4400" i="1"/>
  <c r="P4400" i="1"/>
  <c r="O4400" i="1"/>
  <c r="M4400" i="1"/>
  <c r="A4400" i="1"/>
  <c r="R4399" i="1"/>
  <c r="Q4399" i="1"/>
  <c r="P4399" i="1"/>
  <c r="O4399" i="1"/>
  <c r="M4399" i="1"/>
  <c r="A4399" i="1"/>
  <c r="P4398" i="1"/>
  <c r="O4398" i="1"/>
  <c r="N4398" i="1"/>
  <c r="M4398" i="1"/>
  <c r="A4398" i="1"/>
  <c r="R4397" i="1"/>
  <c r="Q4397" i="1"/>
  <c r="P4397" i="1"/>
  <c r="O4397" i="1"/>
  <c r="N4397" i="1"/>
  <c r="A4397" i="1"/>
  <c r="P4396" i="1"/>
  <c r="O4396" i="1"/>
  <c r="N4396" i="1"/>
  <c r="M4396" i="1"/>
  <c r="A4396" i="1"/>
  <c r="R4395" i="1"/>
  <c r="Q4395" i="1"/>
  <c r="P4395" i="1"/>
  <c r="O4395" i="1"/>
  <c r="N4395" i="1"/>
  <c r="A4395" i="1"/>
  <c r="R4394" i="1"/>
  <c r="Q4394" i="1"/>
  <c r="P4394" i="1"/>
  <c r="O4394" i="1"/>
  <c r="N4394" i="1"/>
  <c r="A4394" i="1"/>
  <c r="P4393" i="1"/>
  <c r="O4393" i="1"/>
  <c r="N4393" i="1"/>
  <c r="M4393" i="1"/>
  <c r="A4393" i="1"/>
  <c r="P4392" i="1"/>
  <c r="O4392" i="1"/>
  <c r="N4392" i="1"/>
  <c r="M4392" i="1"/>
  <c r="A4392" i="1"/>
  <c r="R4391" i="1"/>
  <c r="Q4391" i="1"/>
  <c r="P4391" i="1"/>
  <c r="O4391" i="1"/>
  <c r="N4391" i="1"/>
  <c r="A4391" i="1"/>
  <c r="R4390" i="1"/>
  <c r="Q4390" i="1"/>
  <c r="P4390" i="1"/>
  <c r="O4390" i="1"/>
  <c r="M4390" i="1"/>
  <c r="A4390" i="1"/>
  <c r="P4389" i="1"/>
  <c r="O4389" i="1"/>
  <c r="N4389" i="1"/>
  <c r="M4389" i="1"/>
  <c r="A4389" i="1"/>
  <c r="R4388" i="1"/>
  <c r="Q4388" i="1"/>
  <c r="P4388" i="1"/>
  <c r="O4388" i="1"/>
  <c r="N4388" i="1"/>
  <c r="A4388" i="1"/>
  <c r="P4387" i="1"/>
  <c r="O4387" i="1"/>
  <c r="N4387" i="1"/>
  <c r="M4387" i="1"/>
  <c r="A4387" i="1"/>
  <c r="P4386" i="1"/>
  <c r="O4386" i="1"/>
  <c r="N4386" i="1"/>
  <c r="M4386" i="1"/>
  <c r="A4386" i="1"/>
  <c r="P4385" i="1"/>
  <c r="O4385" i="1"/>
  <c r="N4385" i="1"/>
  <c r="M4385" i="1"/>
  <c r="A4385" i="1"/>
  <c r="P4384" i="1"/>
  <c r="O4384" i="1"/>
  <c r="N4384" i="1"/>
  <c r="M4384" i="1"/>
  <c r="A4384" i="1"/>
  <c r="R4383" i="1"/>
  <c r="Q4383" i="1"/>
  <c r="P4383" i="1"/>
  <c r="O4383" i="1"/>
  <c r="M4383" i="1"/>
  <c r="A4383" i="1"/>
  <c r="R4382" i="1"/>
  <c r="Q4382" i="1"/>
  <c r="P4382" i="1"/>
  <c r="O4382" i="1"/>
  <c r="M4382" i="1"/>
  <c r="A4382" i="1"/>
  <c r="R4381" i="1"/>
  <c r="Q4381" i="1"/>
  <c r="P4381" i="1"/>
  <c r="O4381" i="1"/>
  <c r="N4381" i="1"/>
  <c r="A4381" i="1"/>
  <c r="P4380" i="1"/>
  <c r="O4380" i="1"/>
  <c r="N4380" i="1"/>
  <c r="M4380" i="1"/>
  <c r="A4380" i="1"/>
  <c r="R4379" i="1"/>
  <c r="Q4379" i="1"/>
  <c r="P4379" i="1"/>
  <c r="O4379" i="1"/>
  <c r="N4379" i="1"/>
  <c r="M4379" i="1"/>
  <c r="A4379" i="1"/>
  <c r="R4378" i="1"/>
  <c r="Q4378" i="1"/>
  <c r="O4378" i="1"/>
  <c r="N4378" i="1"/>
  <c r="M4378" i="1"/>
  <c r="A4378" i="1"/>
  <c r="R4377" i="1"/>
  <c r="Q4377" i="1"/>
  <c r="P4377" i="1"/>
  <c r="N4377" i="1"/>
  <c r="M4377" i="1"/>
  <c r="A4377" i="1"/>
  <c r="R4376" i="1"/>
  <c r="Q4376" i="1"/>
  <c r="P4376" i="1"/>
  <c r="N4376" i="1"/>
  <c r="M4376" i="1"/>
  <c r="A4376" i="1"/>
  <c r="R4375" i="1"/>
  <c r="Q4375" i="1"/>
  <c r="P4375" i="1"/>
  <c r="N4375" i="1"/>
  <c r="M4375" i="1"/>
  <c r="A4375" i="1"/>
  <c r="R4374" i="1"/>
  <c r="Q4374" i="1"/>
  <c r="P4374" i="1"/>
  <c r="N4374" i="1"/>
  <c r="M4374" i="1"/>
  <c r="A4374" i="1"/>
  <c r="R4373" i="1"/>
  <c r="Q4373" i="1"/>
  <c r="P4373" i="1"/>
  <c r="O4373" i="1"/>
  <c r="M4373" i="1"/>
  <c r="A4373" i="1"/>
  <c r="R4372" i="1"/>
  <c r="Q4372" i="1"/>
  <c r="P4372" i="1"/>
  <c r="O4372" i="1"/>
  <c r="M4372" i="1"/>
  <c r="A4372" i="1"/>
  <c r="P4371" i="1"/>
  <c r="O4371" i="1"/>
  <c r="N4371" i="1"/>
  <c r="M4371" i="1"/>
  <c r="A4371" i="1"/>
  <c r="R4370" i="1"/>
  <c r="Q4370" i="1"/>
  <c r="P4370" i="1"/>
  <c r="O4370" i="1"/>
  <c r="N4370" i="1"/>
  <c r="A4370" i="1"/>
  <c r="P4369" i="1"/>
  <c r="O4369" i="1"/>
  <c r="N4369" i="1"/>
  <c r="M4369" i="1"/>
  <c r="A4369" i="1"/>
  <c r="R4368" i="1"/>
  <c r="Q4368" i="1"/>
  <c r="P4368" i="1"/>
  <c r="O4368" i="1"/>
  <c r="N4368" i="1"/>
  <c r="A4368" i="1"/>
  <c r="R4367" i="1"/>
  <c r="Q4367" i="1"/>
  <c r="P4367" i="1"/>
  <c r="O4367" i="1"/>
  <c r="N4367" i="1"/>
  <c r="A4367" i="1"/>
  <c r="P4366" i="1"/>
  <c r="O4366" i="1"/>
  <c r="N4366" i="1"/>
  <c r="M4366" i="1"/>
  <c r="A4366" i="1"/>
  <c r="P4365" i="1"/>
  <c r="O4365" i="1"/>
  <c r="N4365" i="1"/>
  <c r="M4365" i="1"/>
  <c r="A4365" i="1"/>
  <c r="R4364" i="1"/>
  <c r="Q4364" i="1"/>
  <c r="P4364" i="1"/>
  <c r="O4364" i="1"/>
  <c r="N4364" i="1"/>
  <c r="A4364" i="1"/>
  <c r="R4363" i="1"/>
  <c r="Q4363" i="1"/>
  <c r="P4363" i="1"/>
  <c r="O4363" i="1"/>
  <c r="M4363" i="1"/>
  <c r="A4363" i="1"/>
  <c r="P4362" i="1"/>
  <c r="O4362" i="1"/>
  <c r="N4362" i="1"/>
  <c r="M4362" i="1"/>
  <c r="A4362" i="1"/>
  <c r="R4361" i="1"/>
  <c r="Q4361" i="1"/>
  <c r="P4361" i="1"/>
  <c r="O4361" i="1"/>
  <c r="N4361" i="1"/>
  <c r="A4361" i="1"/>
  <c r="P4360" i="1"/>
  <c r="O4360" i="1"/>
  <c r="N4360" i="1"/>
  <c r="M4360" i="1"/>
  <c r="A4360" i="1"/>
  <c r="P4359" i="1"/>
  <c r="O4359" i="1"/>
  <c r="N4359" i="1"/>
  <c r="M4359" i="1"/>
  <c r="A4359" i="1"/>
  <c r="P4358" i="1"/>
  <c r="O4358" i="1"/>
  <c r="N4358" i="1"/>
  <c r="M4358" i="1"/>
  <c r="A4358" i="1"/>
  <c r="P4357" i="1"/>
  <c r="O4357" i="1"/>
  <c r="N4357" i="1"/>
  <c r="M4357" i="1"/>
  <c r="A4357" i="1"/>
  <c r="R4356" i="1"/>
  <c r="Q4356" i="1"/>
  <c r="P4356" i="1"/>
  <c r="O4356" i="1"/>
  <c r="M4356" i="1"/>
  <c r="A4356" i="1"/>
  <c r="R4355" i="1"/>
  <c r="Q4355" i="1"/>
  <c r="P4355" i="1"/>
  <c r="O4355" i="1"/>
  <c r="M4355" i="1"/>
  <c r="A4355" i="1"/>
  <c r="R4354" i="1"/>
  <c r="Q4354" i="1"/>
  <c r="P4354" i="1"/>
  <c r="O4354" i="1"/>
  <c r="N4354" i="1"/>
  <c r="A4354" i="1"/>
  <c r="P4353" i="1"/>
  <c r="O4353" i="1"/>
  <c r="N4353" i="1"/>
  <c r="M4353" i="1"/>
  <c r="A4353" i="1"/>
  <c r="R4352" i="1"/>
  <c r="Q4352" i="1"/>
  <c r="P4352" i="1"/>
  <c r="O4352" i="1"/>
  <c r="N4352" i="1"/>
  <c r="M4352" i="1"/>
  <c r="A4352" i="1"/>
  <c r="R4351" i="1"/>
  <c r="Q4351" i="1"/>
  <c r="O4351" i="1"/>
  <c r="N4351" i="1"/>
  <c r="M4351" i="1"/>
  <c r="A4351" i="1"/>
  <c r="S32" i="19"/>
  <c r="Q32" i="19"/>
  <c r="P32" i="19"/>
  <c r="O31" i="19"/>
  <c r="M32" i="19"/>
  <c r="L32" i="19"/>
  <c r="AT3" i="19"/>
  <c r="AS3" i="19"/>
  <c r="AR3" i="19"/>
  <c r="AQ3" i="19"/>
  <c r="AP3" i="19"/>
  <c r="AN3" i="19"/>
  <c r="AM3" i="19"/>
  <c r="AL3" i="19"/>
  <c r="AK3" i="19"/>
  <c r="AJ3" i="19"/>
  <c r="AI3" i="19"/>
  <c r="AH3" i="19"/>
  <c r="AF3" i="19"/>
  <c r="AE3" i="19"/>
  <c r="AD3" i="19"/>
  <c r="AC3" i="19"/>
  <c r="AB3" i="19"/>
  <c r="AA3" i="19"/>
  <c r="Z3" i="19"/>
  <c r="X3" i="19"/>
  <c r="W3" i="19"/>
  <c r="R32" i="19" l="1"/>
  <c r="M31" i="19"/>
  <c r="O32" i="19"/>
  <c r="C58" i="19" l="1"/>
  <c r="C57" i="19"/>
  <c r="C56" i="19"/>
  <c r="C55" i="19"/>
  <c r="C54" i="19"/>
  <c r="C52" i="19"/>
  <c r="C51" i="19"/>
  <c r="S3" i="19"/>
  <c r="R3" i="19"/>
  <c r="Q3" i="19"/>
  <c r="P3" i="19"/>
  <c r="O3" i="19"/>
  <c r="M3" i="19"/>
  <c r="L3" i="19"/>
  <c r="I4150" i="1" l="1"/>
  <c r="Q4150" i="1" s="1"/>
  <c r="D163" i="8"/>
  <c r="A163" i="8" s="1"/>
  <c r="D162" i="8"/>
  <c r="A162" i="8" s="1"/>
  <c r="D161" i="8"/>
  <c r="A161" i="8" s="1"/>
  <c r="D160" i="8"/>
  <c r="A160" i="8" s="1"/>
  <c r="D159" i="8"/>
  <c r="A159" i="8" s="1"/>
  <c r="D158" i="8"/>
  <c r="A158" i="8" s="1"/>
  <c r="D157" i="8"/>
  <c r="A157" i="8" s="1"/>
  <c r="D156" i="8"/>
  <c r="A156" i="8" s="1"/>
  <c r="R4350" i="1"/>
  <c r="Q4350" i="1"/>
  <c r="P4350" i="1"/>
  <c r="N4350" i="1"/>
  <c r="M4350" i="1"/>
  <c r="R4349" i="1"/>
  <c r="Q4349" i="1"/>
  <c r="P4349" i="1"/>
  <c r="N4349" i="1"/>
  <c r="M4349" i="1"/>
  <c r="R4348" i="1"/>
  <c r="Q4348" i="1"/>
  <c r="P4348" i="1"/>
  <c r="N4348" i="1"/>
  <c r="M4348" i="1"/>
  <c r="R4347" i="1"/>
  <c r="Q4347" i="1"/>
  <c r="P4347" i="1"/>
  <c r="N4347" i="1"/>
  <c r="M4347" i="1"/>
  <c r="R4346" i="1"/>
  <c r="Q4346" i="1"/>
  <c r="P4346" i="1"/>
  <c r="O4346" i="1"/>
  <c r="M4346" i="1"/>
  <c r="R4345" i="1"/>
  <c r="Q4345" i="1"/>
  <c r="P4345" i="1"/>
  <c r="O4345" i="1"/>
  <c r="M4345" i="1"/>
  <c r="P4344" i="1"/>
  <c r="O4344" i="1"/>
  <c r="N4344" i="1"/>
  <c r="M4344" i="1"/>
  <c r="R4343" i="1"/>
  <c r="Q4343" i="1"/>
  <c r="P4343" i="1"/>
  <c r="O4343" i="1"/>
  <c r="N4343" i="1"/>
  <c r="P4342" i="1"/>
  <c r="O4342" i="1"/>
  <c r="N4342" i="1"/>
  <c r="M4342" i="1"/>
  <c r="R4341" i="1"/>
  <c r="Q4341" i="1"/>
  <c r="P4341" i="1"/>
  <c r="O4341" i="1"/>
  <c r="N4341" i="1"/>
  <c r="R4340" i="1"/>
  <c r="Q4340" i="1"/>
  <c r="P4340" i="1"/>
  <c r="O4340" i="1"/>
  <c r="N4340" i="1"/>
  <c r="P4339" i="1"/>
  <c r="O4339" i="1"/>
  <c r="N4339" i="1"/>
  <c r="M4339" i="1"/>
  <c r="P4338" i="1"/>
  <c r="O4338" i="1"/>
  <c r="N4338" i="1"/>
  <c r="M4338" i="1"/>
  <c r="R4337" i="1"/>
  <c r="Q4337" i="1"/>
  <c r="P4337" i="1"/>
  <c r="O4337" i="1"/>
  <c r="N4337" i="1"/>
  <c r="R4336" i="1"/>
  <c r="Q4336" i="1"/>
  <c r="P4336" i="1"/>
  <c r="O4336" i="1"/>
  <c r="M4336" i="1"/>
  <c r="P4335" i="1"/>
  <c r="O4335" i="1"/>
  <c r="N4335" i="1"/>
  <c r="M4335" i="1"/>
  <c r="R4334" i="1"/>
  <c r="Q4334" i="1"/>
  <c r="P4334" i="1"/>
  <c r="O4334" i="1"/>
  <c r="N4334" i="1"/>
  <c r="P4333" i="1"/>
  <c r="O4333" i="1"/>
  <c r="N4333" i="1"/>
  <c r="M4333" i="1"/>
  <c r="P4332" i="1"/>
  <c r="O4332" i="1"/>
  <c r="N4332" i="1"/>
  <c r="M4332" i="1"/>
  <c r="P4331" i="1"/>
  <c r="O4331" i="1"/>
  <c r="N4331" i="1"/>
  <c r="M4331" i="1"/>
  <c r="P4330" i="1"/>
  <c r="O4330" i="1"/>
  <c r="N4330" i="1"/>
  <c r="M4330" i="1"/>
  <c r="R4329" i="1"/>
  <c r="Q4329" i="1"/>
  <c r="P4329" i="1"/>
  <c r="O4329" i="1"/>
  <c r="M4329" i="1"/>
  <c r="R4328" i="1"/>
  <c r="Q4328" i="1"/>
  <c r="P4328" i="1"/>
  <c r="O4328" i="1"/>
  <c r="M4328" i="1"/>
  <c r="R4327" i="1"/>
  <c r="Q4327" i="1"/>
  <c r="P4327" i="1"/>
  <c r="O4327" i="1"/>
  <c r="N4327" i="1"/>
  <c r="P4326" i="1"/>
  <c r="O4326" i="1"/>
  <c r="N4326" i="1"/>
  <c r="M4326" i="1"/>
  <c r="R4325" i="1"/>
  <c r="Q4325" i="1"/>
  <c r="P4325" i="1"/>
  <c r="O4325" i="1"/>
  <c r="N4325" i="1"/>
  <c r="M4325" i="1"/>
  <c r="R4324" i="1"/>
  <c r="Q4324" i="1"/>
  <c r="O4324" i="1"/>
  <c r="N4324" i="1"/>
  <c r="M4324" i="1"/>
  <c r="R4323" i="1"/>
  <c r="Q4323" i="1"/>
  <c r="P4323" i="1"/>
  <c r="N4323" i="1"/>
  <c r="M4323" i="1"/>
  <c r="R4322" i="1"/>
  <c r="Q4322" i="1"/>
  <c r="P4322" i="1"/>
  <c r="N4322" i="1"/>
  <c r="M4322" i="1"/>
  <c r="R4321" i="1"/>
  <c r="Q4321" i="1"/>
  <c r="P4321" i="1"/>
  <c r="N4321" i="1"/>
  <c r="M4321" i="1"/>
  <c r="R4320" i="1"/>
  <c r="Q4320" i="1"/>
  <c r="P4320" i="1"/>
  <c r="N4320" i="1"/>
  <c r="M4320" i="1"/>
  <c r="R4319" i="1"/>
  <c r="Q4319" i="1"/>
  <c r="P4319" i="1"/>
  <c r="O4319" i="1"/>
  <c r="M4319" i="1"/>
  <c r="R4318" i="1"/>
  <c r="Q4318" i="1"/>
  <c r="P4318" i="1"/>
  <c r="O4318" i="1"/>
  <c r="M4318" i="1"/>
  <c r="P4317" i="1"/>
  <c r="O4317" i="1"/>
  <c r="N4317" i="1"/>
  <c r="M4317" i="1"/>
  <c r="R4316" i="1"/>
  <c r="Q4316" i="1"/>
  <c r="P4316" i="1"/>
  <c r="O4316" i="1"/>
  <c r="N4316" i="1"/>
  <c r="P4315" i="1"/>
  <c r="O4315" i="1"/>
  <c r="N4315" i="1"/>
  <c r="M4315" i="1"/>
  <c r="R4314" i="1"/>
  <c r="Q4314" i="1"/>
  <c r="P4314" i="1"/>
  <c r="O4314" i="1"/>
  <c r="N4314" i="1"/>
  <c r="R4313" i="1"/>
  <c r="Q4313" i="1"/>
  <c r="P4313" i="1"/>
  <c r="O4313" i="1"/>
  <c r="N4313" i="1"/>
  <c r="P4312" i="1"/>
  <c r="O4312" i="1"/>
  <c r="N4312" i="1"/>
  <c r="M4312" i="1"/>
  <c r="P4311" i="1"/>
  <c r="O4311" i="1"/>
  <c r="N4311" i="1"/>
  <c r="M4311" i="1"/>
  <c r="R4310" i="1"/>
  <c r="Q4310" i="1"/>
  <c r="P4310" i="1"/>
  <c r="O4310" i="1"/>
  <c r="N4310" i="1"/>
  <c r="R4309" i="1"/>
  <c r="Q4309" i="1"/>
  <c r="P4309" i="1"/>
  <c r="O4309" i="1"/>
  <c r="M4309" i="1"/>
  <c r="P4308" i="1"/>
  <c r="O4308" i="1"/>
  <c r="N4308" i="1"/>
  <c r="M4308" i="1"/>
  <c r="R4307" i="1"/>
  <c r="Q4307" i="1"/>
  <c r="P4307" i="1"/>
  <c r="O4307" i="1"/>
  <c r="N4307" i="1"/>
  <c r="P4306" i="1"/>
  <c r="O4306" i="1"/>
  <c r="N4306" i="1"/>
  <c r="M4306" i="1"/>
  <c r="P4305" i="1"/>
  <c r="O4305" i="1"/>
  <c r="N4305" i="1"/>
  <c r="M4305" i="1"/>
  <c r="P4304" i="1"/>
  <c r="O4304" i="1"/>
  <c r="N4304" i="1"/>
  <c r="M4304" i="1"/>
  <c r="P4303" i="1"/>
  <c r="O4303" i="1"/>
  <c r="N4303" i="1"/>
  <c r="M4303" i="1"/>
  <c r="R4302" i="1"/>
  <c r="Q4302" i="1"/>
  <c r="P4302" i="1"/>
  <c r="O4302" i="1"/>
  <c r="M4302" i="1"/>
  <c r="R4301" i="1"/>
  <c r="Q4301" i="1"/>
  <c r="P4301" i="1"/>
  <c r="O4301" i="1"/>
  <c r="M4301" i="1"/>
  <c r="R4300" i="1"/>
  <c r="Q4300" i="1"/>
  <c r="P4300" i="1"/>
  <c r="O4300" i="1"/>
  <c r="N4300" i="1"/>
  <c r="P4299" i="1"/>
  <c r="O4299" i="1"/>
  <c r="N4299" i="1"/>
  <c r="M4299" i="1"/>
  <c r="R4298" i="1"/>
  <c r="Q4298" i="1"/>
  <c r="P4298" i="1"/>
  <c r="O4298" i="1"/>
  <c r="N4298" i="1"/>
  <c r="M4298" i="1"/>
  <c r="R4297" i="1"/>
  <c r="Q4297" i="1"/>
  <c r="O4297" i="1"/>
  <c r="N4297" i="1"/>
  <c r="M4297" i="1"/>
  <c r="R4296" i="1"/>
  <c r="Q4296" i="1"/>
  <c r="P4296" i="1"/>
  <c r="N4296" i="1"/>
  <c r="M4296" i="1"/>
  <c r="R4295" i="1"/>
  <c r="Q4295" i="1"/>
  <c r="P4295" i="1"/>
  <c r="N4295" i="1"/>
  <c r="M4295" i="1"/>
  <c r="R4294" i="1"/>
  <c r="Q4294" i="1"/>
  <c r="P4294" i="1"/>
  <c r="N4294" i="1"/>
  <c r="M4294" i="1"/>
  <c r="R4293" i="1"/>
  <c r="Q4293" i="1"/>
  <c r="P4293" i="1"/>
  <c r="N4293" i="1"/>
  <c r="M4293" i="1"/>
  <c r="R4292" i="1"/>
  <c r="Q4292" i="1"/>
  <c r="P4292" i="1"/>
  <c r="O4292" i="1"/>
  <c r="M4292" i="1"/>
  <c r="R4291" i="1"/>
  <c r="Q4291" i="1"/>
  <c r="P4291" i="1"/>
  <c r="O4291" i="1"/>
  <c r="M4291" i="1"/>
  <c r="P4290" i="1"/>
  <c r="O4290" i="1"/>
  <c r="N4290" i="1"/>
  <c r="M4290" i="1"/>
  <c r="R4289" i="1"/>
  <c r="Q4289" i="1"/>
  <c r="P4289" i="1"/>
  <c r="O4289" i="1"/>
  <c r="N4289" i="1"/>
  <c r="P4288" i="1"/>
  <c r="O4288" i="1"/>
  <c r="N4288" i="1"/>
  <c r="M4288" i="1"/>
  <c r="R4287" i="1"/>
  <c r="Q4287" i="1"/>
  <c r="P4287" i="1"/>
  <c r="O4287" i="1"/>
  <c r="N4287" i="1"/>
  <c r="R4286" i="1"/>
  <c r="Q4286" i="1"/>
  <c r="P4286" i="1"/>
  <c r="O4286" i="1"/>
  <c r="N4286" i="1"/>
  <c r="P4285" i="1"/>
  <c r="O4285" i="1"/>
  <c r="N4285" i="1"/>
  <c r="M4285" i="1"/>
  <c r="P4284" i="1"/>
  <c r="O4284" i="1"/>
  <c r="N4284" i="1"/>
  <c r="M4284" i="1"/>
  <c r="R4283" i="1"/>
  <c r="Q4283" i="1"/>
  <c r="P4283" i="1"/>
  <c r="O4283" i="1"/>
  <c r="N4283" i="1"/>
  <c r="R4282" i="1"/>
  <c r="Q4282" i="1"/>
  <c r="P4282" i="1"/>
  <c r="O4282" i="1"/>
  <c r="M4282" i="1"/>
  <c r="P4281" i="1"/>
  <c r="O4281" i="1"/>
  <c r="N4281" i="1"/>
  <c r="M4281" i="1"/>
  <c r="R4280" i="1"/>
  <c r="Q4280" i="1"/>
  <c r="P4280" i="1"/>
  <c r="O4280" i="1"/>
  <c r="N4280" i="1"/>
  <c r="P4279" i="1"/>
  <c r="O4279" i="1"/>
  <c r="N4279" i="1"/>
  <c r="M4279" i="1"/>
  <c r="P4278" i="1"/>
  <c r="O4278" i="1"/>
  <c r="N4278" i="1"/>
  <c r="M4278" i="1"/>
  <c r="P4277" i="1"/>
  <c r="O4277" i="1"/>
  <c r="N4277" i="1"/>
  <c r="M4277" i="1"/>
  <c r="P4276" i="1"/>
  <c r="O4276" i="1"/>
  <c r="N4276" i="1"/>
  <c r="M4276" i="1"/>
  <c r="R4275" i="1"/>
  <c r="Q4275" i="1"/>
  <c r="P4275" i="1"/>
  <c r="O4275" i="1"/>
  <c r="M4275" i="1"/>
  <c r="R4274" i="1"/>
  <c r="Q4274" i="1"/>
  <c r="P4274" i="1"/>
  <c r="O4274" i="1"/>
  <c r="M4274" i="1"/>
  <c r="R4273" i="1"/>
  <c r="Q4273" i="1"/>
  <c r="P4273" i="1"/>
  <c r="O4273" i="1"/>
  <c r="N4273" i="1"/>
  <c r="P4272" i="1"/>
  <c r="O4272" i="1"/>
  <c r="N4272" i="1"/>
  <c r="M4272" i="1"/>
  <c r="R4271" i="1"/>
  <c r="Q4271" i="1"/>
  <c r="P4271" i="1"/>
  <c r="O4271" i="1"/>
  <c r="N4271" i="1"/>
  <c r="M4271" i="1"/>
  <c r="R4270" i="1"/>
  <c r="Q4270" i="1"/>
  <c r="O4270" i="1"/>
  <c r="N4270" i="1"/>
  <c r="M4270" i="1"/>
  <c r="R4269" i="1"/>
  <c r="Q4269" i="1"/>
  <c r="P4269" i="1"/>
  <c r="N4269" i="1"/>
  <c r="M4269" i="1"/>
  <c r="R4268" i="1"/>
  <c r="Q4268" i="1"/>
  <c r="P4268" i="1"/>
  <c r="N4268" i="1"/>
  <c r="M4268" i="1"/>
  <c r="R4267" i="1"/>
  <c r="Q4267" i="1"/>
  <c r="P4267" i="1"/>
  <c r="N4267" i="1"/>
  <c r="M4267" i="1"/>
  <c r="R4266" i="1"/>
  <c r="Q4266" i="1"/>
  <c r="P4266" i="1"/>
  <c r="N4266" i="1"/>
  <c r="M4266" i="1"/>
  <c r="R4265" i="1"/>
  <c r="Q4265" i="1"/>
  <c r="P4265" i="1"/>
  <c r="O4265" i="1"/>
  <c r="M4265" i="1"/>
  <c r="R4264" i="1"/>
  <c r="Q4264" i="1"/>
  <c r="P4264" i="1"/>
  <c r="O4264" i="1"/>
  <c r="M4264" i="1"/>
  <c r="P4263" i="1"/>
  <c r="O4263" i="1"/>
  <c r="N4263" i="1"/>
  <c r="M4263" i="1"/>
  <c r="R4262" i="1"/>
  <c r="Q4262" i="1"/>
  <c r="P4262" i="1"/>
  <c r="O4262" i="1"/>
  <c r="N4262" i="1"/>
  <c r="P4261" i="1"/>
  <c r="O4261" i="1"/>
  <c r="N4261" i="1"/>
  <c r="M4261" i="1"/>
  <c r="R4260" i="1"/>
  <c r="Q4260" i="1"/>
  <c r="P4260" i="1"/>
  <c r="O4260" i="1"/>
  <c r="N4260" i="1"/>
  <c r="R4259" i="1"/>
  <c r="Q4259" i="1"/>
  <c r="P4259" i="1"/>
  <c r="O4259" i="1"/>
  <c r="N4259" i="1"/>
  <c r="P4258" i="1"/>
  <c r="O4258" i="1"/>
  <c r="N4258" i="1"/>
  <c r="M4258" i="1"/>
  <c r="P4257" i="1"/>
  <c r="O4257" i="1"/>
  <c r="N4257" i="1"/>
  <c r="M4257" i="1"/>
  <c r="R4256" i="1"/>
  <c r="Q4256" i="1"/>
  <c r="P4256" i="1"/>
  <c r="O4256" i="1"/>
  <c r="N4256" i="1"/>
  <c r="R4255" i="1"/>
  <c r="Q4255" i="1"/>
  <c r="P4255" i="1"/>
  <c r="O4255" i="1"/>
  <c r="M4255" i="1"/>
  <c r="P4254" i="1"/>
  <c r="O4254" i="1"/>
  <c r="N4254" i="1"/>
  <c r="M4254" i="1"/>
  <c r="R4253" i="1"/>
  <c r="Q4253" i="1"/>
  <c r="P4253" i="1"/>
  <c r="O4253" i="1"/>
  <c r="N4253" i="1"/>
  <c r="P4252" i="1"/>
  <c r="O4252" i="1"/>
  <c r="N4252" i="1"/>
  <c r="M4252" i="1"/>
  <c r="P4251" i="1"/>
  <c r="O4251" i="1"/>
  <c r="N4251" i="1"/>
  <c r="M4251" i="1"/>
  <c r="P4250" i="1"/>
  <c r="O4250" i="1"/>
  <c r="N4250" i="1"/>
  <c r="M4250" i="1"/>
  <c r="P4249" i="1"/>
  <c r="O4249" i="1"/>
  <c r="N4249" i="1"/>
  <c r="M4249" i="1"/>
  <c r="R4248" i="1"/>
  <c r="Q4248" i="1"/>
  <c r="P4248" i="1"/>
  <c r="O4248" i="1"/>
  <c r="M4248" i="1"/>
  <c r="R4247" i="1"/>
  <c r="Q4247" i="1"/>
  <c r="P4247" i="1"/>
  <c r="O4247" i="1"/>
  <c r="M4247" i="1"/>
  <c r="R4246" i="1"/>
  <c r="Q4246" i="1"/>
  <c r="P4246" i="1"/>
  <c r="O4246" i="1"/>
  <c r="N4246" i="1"/>
  <c r="P4245" i="1"/>
  <c r="O4245" i="1"/>
  <c r="N4245" i="1"/>
  <c r="M4245" i="1"/>
  <c r="R4244" i="1"/>
  <c r="Q4244" i="1"/>
  <c r="P4244" i="1"/>
  <c r="O4244" i="1"/>
  <c r="N4244" i="1"/>
  <c r="M4244" i="1"/>
  <c r="R4243" i="1"/>
  <c r="Q4243" i="1"/>
  <c r="O4243" i="1"/>
  <c r="N4243" i="1"/>
  <c r="M4243" i="1"/>
  <c r="R4242" i="1"/>
  <c r="Q4242" i="1"/>
  <c r="P4242" i="1"/>
  <c r="N4242" i="1"/>
  <c r="M4242" i="1"/>
  <c r="R4241" i="1"/>
  <c r="Q4241" i="1"/>
  <c r="P4241" i="1"/>
  <c r="N4241" i="1"/>
  <c r="M4241" i="1"/>
  <c r="R4240" i="1"/>
  <c r="Q4240" i="1"/>
  <c r="P4240" i="1"/>
  <c r="N4240" i="1"/>
  <c r="M4240" i="1"/>
  <c r="R4239" i="1"/>
  <c r="Q4239" i="1"/>
  <c r="P4239" i="1"/>
  <c r="N4239" i="1"/>
  <c r="M4239" i="1"/>
  <c r="R4238" i="1"/>
  <c r="Q4238" i="1"/>
  <c r="P4238" i="1"/>
  <c r="O4238" i="1"/>
  <c r="M4238" i="1"/>
  <c r="R4237" i="1"/>
  <c r="Q4237" i="1"/>
  <c r="P4237" i="1"/>
  <c r="O4237" i="1"/>
  <c r="M4237" i="1"/>
  <c r="P4236" i="1"/>
  <c r="O4236" i="1"/>
  <c r="N4236" i="1"/>
  <c r="M4236" i="1"/>
  <c r="R4235" i="1"/>
  <c r="Q4235" i="1"/>
  <c r="P4235" i="1"/>
  <c r="O4235" i="1"/>
  <c r="N4235" i="1"/>
  <c r="P4234" i="1"/>
  <c r="O4234" i="1"/>
  <c r="N4234" i="1"/>
  <c r="M4234" i="1"/>
  <c r="R4233" i="1"/>
  <c r="Q4233" i="1"/>
  <c r="P4233" i="1"/>
  <c r="O4233" i="1"/>
  <c r="N4233" i="1"/>
  <c r="R4232" i="1"/>
  <c r="Q4232" i="1"/>
  <c r="P4232" i="1"/>
  <c r="O4232" i="1"/>
  <c r="N4232" i="1"/>
  <c r="P4231" i="1"/>
  <c r="O4231" i="1"/>
  <c r="N4231" i="1"/>
  <c r="M4231" i="1"/>
  <c r="P4230" i="1"/>
  <c r="O4230" i="1"/>
  <c r="N4230" i="1"/>
  <c r="M4230" i="1"/>
  <c r="R4229" i="1"/>
  <c r="Q4229" i="1"/>
  <c r="P4229" i="1"/>
  <c r="O4229" i="1"/>
  <c r="N4229" i="1"/>
  <c r="R4228" i="1"/>
  <c r="Q4228" i="1"/>
  <c r="P4228" i="1"/>
  <c r="O4228" i="1"/>
  <c r="M4228" i="1"/>
  <c r="P4227" i="1"/>
  <c r="O4227" i="1"/>
  <c r="N4227" i="1"/>
  <c r="M4227" i="1"/>
  <c r="R4226" i="1"/>
  <c r="Q4226" i="1"/>
  <c r="P4226" i="1"/>
  <c r="O4226" i="1"/>
  <c r="N4226" i="1"/>
  <c r="P4225" i="1"/>
  <c r="O4225" i="1"/>
  <c r="N4225" i="1"/>
  <c r="M4225" i="1"/>
  <c r="P4224" i="1"/>
  <c r="O4224" i="1"/>
  <c r="N4224" i="1"/>
  <c r="M4224" i="1"/>
  <c r="P4223" i="1"/>
  <c r="O4223" i="1"/>
  <c r="N4223" i="1"/>
  <c r="M4223" i="1"/>
  <c r="P4222" i="1"/>
  <c r="O4222" i="1"/>
  <c r="N4222" i="1"/>
  <c r="M4222" i="1"/>
  <c r="R4221" i="1"/>
  <c r="Q4221" i="1"/>
  <c r="P4221" i="1"/>
  <c r="O4221" i="1"/>
  <c r="M4221" i="1"/>
  <c r="R4220" i="1"/>
  <c r="Q4220" i="1"/>
  <c r="P4220" i="1"/>
  <c r="O4220" i="1"/>
  <c r="M4220" i="1"/>
  <c r="R4219" i="1"/>
  <c r="Q4219" i="1"/>
  <c r="P4219" i="1"/>
  <c r="O4219" i="1"/>
  <c r="N4219" i="1"/>
  <c r="P4218" i="1"/>
  <c r="O4218" i="1"/>
  <c r="N4218" i="1"/>
  <c r="M4218" i="1"/>
  <c r="R4217" i="1"/>
  <c r="Q4217" i="1"/>
  <c r="P4217" i="1"/>
  <c r="O4217" i="1"/>
  <c r="N4217" i="1"/>
  <c r="M4217" i="1"/>
  <c r="R4216" i="1"/>
  <c r="Q4216" i="1"/>
  <c r="O4216" i="1"/>
  <c r="N4216" i="1"/>
  <c r="M4216" i="1"/>
  <c r="R4215" i="1"/>
  <c r="Q4215" i="1"/>
  <c r="P4215" i="1"/>
  <c r="N4215" i="1"/>
  <c r="M4215" i="1"/>
  <c r="R4214" i="1"/>
  <c r="Q4214" i="1"/>
  <c r="P4214" i="1"/>
  <c r="N4214" i="1"/>
  <c r="M4214" i="1"/>
  <c r="R4213" i="1"/>
  <c r="Q4213" i="1"/>
  <c r="P4213" i="1"/>
  <c r="N4213" i="1"/>
  <c r="M4213" i="1"/>
  <c r="R4212" i="1"/>
  <c r="Q4212" i="1"/>
  <c r="P4212" i="1"/>
  <c r="N4212" i="1"/>
  <c r="M4212" i="1"/>
  <c r="R4211" i="1"/>
  <c r="Q4211" i="1"/>
  <c r="P4211" i="1"/>
  <c r="O4211" i="1"/>
  <c r="M4211" i="1"/>
  <c r="R4210" i="1"/>
  <c r="Q4210" i="1"/>
  <c r="P4210" i="1"/>
  <c r="O4210" i="1"/>
  <c r="M4210" i="1"/>
  <c r="P4209" i="1"/>
  <c r="O4209" i="1"/>
  <c r="N4209" i="1"/>
  <c r="M4209" i="1"/>
  <c r="R4208" i="1"/>
  <c r="Q4208" i="1"/>
  <c r="P4208" i="1"/>
  <c r="O4208" i="1"/>
  <c r="N4208" i="1"/>
  <c r="P4207" i="1"/>
  <c r="O4207" i="1"/>
  <c r="N4207" i="1"/>
  <c r="M4207" i="1"/>
  <c r="R4206" i="1"/>
  <c r="Q4206" i="1"/>
  <c r="P4206" i="1"/>
  <c r="O4206" i="1"/>
  <c r="N4206" i="1"/>
  <c r="R4205" i="1"/>
  <c r="Q4205" i="1"/>
  <c r="P4205" i="1"/>
  <c r="O4205" i="1"/>
  <c r="N4205" i="1"/>
  <c r="P4204" i="1"/>
  <c r="O4204" i="1"/>
  <c r="N4204" i="1"/>
  <c r="M4204" i="1"/>
  <c r="P4203" i="1"/>
  <c r="O4203" i="1"/>
  <c r="N4203" i="1"/>
  <c r="M4203" i="1"/>
  <c r="R4202" i="1"/>
  <c r="Q4202" i="1"/>
  <c r="P4202" i="1"/>
  <c r="O4202" i="1"/>
  <c r="N4202" i="1"/>
  <c r="R4201" i="1"/>
  <c r="Q4201" i="1"/>
  <c r="P4201" i="1"/>
  <c r="O4201" i="1"/>
  <c r="M4201" i="1"/>
  <c r="P4200" i="1"/>
  <c r="O4200" i="1"/>
  <c r="N4200" i="1"/>
  <c r="M4200" i="1"/>
  <c r="R4199" i="1"/>
  <c r="Q4199" i="1"/>
  <c r="P4199" i="1"/>
  <c r="O4199" i="1"/>
  <c r="N4199" i="1"/>
  <c r="P4198" i="1"/>
  <c r="O4198" i="1"/>
  <c r="N4198" i="1"/>
  <c r="M4198" i="1"/>
  <c r="P4197" i="1"/>
  <c r="O4197" i="1"/>
  <c r="N4197" i="1"/>
  <c r="M4197" i="1"/>
  <c r="P4196" i="1"/>
  <c r="O4196" i="1"/>
  <c r="N4196" i="1"/>
  <c r="M4196" i="1"/>
  <c r="P4195" i="1"/>
  <c r="O4195" i="1"/>
  <c r="N4195" i="1"/>
  <c r="M4195" i="1"/>
  <c r="R4194" i="1"/>
  <c r="Q4194" i="1"/>
  <c r="P4194" i="1"/>
  <c r="O4194" i="1"/>
  <c r="M4194" i="1"/>
  <c r="R4193" i="1"/>
  <c r="Q4193" i="1"/>
  <c r="P4193" i="1"/>
  <c r="O4193" i="1"/>
  <c r="M4193" i="1"/>
  <c r="R4192" i="1"/>
  <c r="Q4192" i="1"/>
  <c r="P4192" i="1"/>
  <c r="O4192" i="1"/>
  <c r="N4192" i="1"/>
  <c r="P4191" i="1"/>
  <c r="O4191" i="1"/>
  <c r="N4191" i="1"/>
  <c r="M4191" i="1"/>
  <c r="R4190" i="1"/>
  <c r="Q4190" i="1"/>
  <c r="P4190" i="1"/>
  <c r="O4190" i="1"/>
  <c r="N4190" i="1"/>
  <c r="M4190" i="1"/>
  <c r="R4189" i="1"/>
  <c r="Q4189" i="1"/>
  <c r="O4189" i="1"/>
  <c r="N4189" i="1"/>
  <c r="M4189" i="1"/>
  <c r="R4188" i="1"/>
  <c r="Q4188" i="1"/>
  <c r="P4188" i="1"/>
  <c r="N4188" i="1"/>
  <c r="M4188" i="1"/>
  <c r="R4187" i="1"/>
  <c r="Q4187" i="1"/>
  <c r="P4187" i="1"/>
  <c r="N4187" i="1"/>
  <c r="M4187" i="1"/>
  <c r="R4186" i="1"/>
  <c r="Q4186" i="1"/>
  <c r="P4186" i="1"/>
  <c r="N4186" i="1"/>
  <c r="M4186" i="1"/>
  <c r="R4185" i="1"/>
  <c r="Q4185" i="1"/>
  <c r="P4185" i="1"/>
  <c r="N4185" i="1"/>
  <c r="M4185" i="1"/>
  <c r="R4184" i="1"/>
  <c r="Q4184" i="1"/>
  <c r="P4184" i="1"/>
  <c r="O4184" i="1"/>
  <c r="M4184" i="1"/>
  <c r="R4183" i="1"/>
  <c r="Q4183" i="1"/>
  <c r="P4183" i="1"/>
  <c r="O4183" i="1"/>
  <c r="M4183" i="1"/>
  <c r="P4182" i="1"/>
  <c r="O4182" i="1"/>
  <c r="N4182" i="1"/>
  <c r="M4182" i="1"/>
  <c r="R4181" i="1"/>
  <c r="Q4181" i="1"/>
  <c r="P4181" i="1"/>
  <c r="O4181" i="1"/>
  <c r="N4181" i="1"/>
  <c r="P4180" i="1"/>
  <c r="O4180" i="1"/>
  <c r="N4180" i="1"/>
  <c r="M4180" i="1"/>
  <c r="R4179" i="1"/>
  <c r="Q4179" i="1"/>
  <c r="P4179" i="1"/>
  <c r="O4179" i="1"/>
  <c r="N4179" i="1"/>
  <c r="R4178" i="1"/>
  <c r="Q4178" i="1"/>
  <c r="P4178" i="1"/>
  <c r="O4178" i="1"/>
  <c r="N4178" i="1"/>
  <c r="P4177" i="1"/>
  <c r="O4177" i="1"/>
  <c r="N4177" i="1"/>
  <c r="M4177" i="1"/>
  <c r="P4176" i="1"/>
  <c r="O4176" i="1"/>
  <c r="N4176" i="1"/>
  <c r="M4176" i="1"/>
  <c r="R4175" i="1"/>
  <c r="Q4175" i="1"/>
  <c r="P4175" i="1"/>
  <c r="O4175" i="1"/>
  <c r="N4175" i="1"/>
  <c r="R4174" i="1"/>
  <c r="Q4174" i="1"/>
  <c r="P4174" i="1"/>
  <c r="O4174" i="1"/>
  <c r="M4174" i="1"/>
  <c r="P4173" i="1"/>
  <c r="O4173" i="1"/>
  <c r="N4173" i="1"/>
  <c r="M4173" i="1"/>
  <c r="R4172" i="1"/>
  <c r="Q4172" i="1"/>
  <c r="P4172" i="1"/>
  <c r="O4172" i="1"/>
  <c r="N4172" i="1"/>
  <c r="P4171" i="1"/>
  <c r="O4171" i="1"/>
  <c r="N4171" i="1"/>
  <c r="M4171" i="1"/>
  <c r="P4170" i="1"/>
  <c r="O4170" i="1"/>
  <c r="N4170" i="1"/>
  <c r="M4170" i="1"/>
  <c r="P4169" i="1"/>
  <c r="O4169" i="1"/>
  <c r="N4169" i="1"/>
  <c r="M4169" i="1"/>
  <c r="P4168" i="1"/>
  <c r="O4168" i="1"/>
  <c r="N4168" i="1"/>
  <c r="M4168" i="1"/>
  <c r="R4167" i="1"/>
  <c r="Q4167" i="1"/>
  <c r="P4167" i="1"/>
  <c r="O4167" i="1"/>
  <c r="M4167" i="1"/>
  <c r="R4166" i="1"/>
  <c r="Q4166" i="1"/>
  <c r="P4166" i="1"/>
  <c r="O4166" i="1"/>
  <c r="M4166" i="1"/>
  <c r="R4165" i="1"/>
  <c r="Q4165" i="1"/>
  <c r="P4165" i="1"/>
  <c r="O4165" i="1"/>
  <c r="N4165" i="1"/>
  <c r="P4164" i="1"/>
  <c r="O4164" i="1"/>
  <c r="N4164" i="1"/>
  <c r="M4164" i="1"/>
  <c r="R4163" i="1"/>
  <c r="Q4163" i="1"/>
  <c r="P4163" i="1"/>
  <c r="O4163" i="1"/>
  <c r="N4163" i="1"/>
  <c r="M4163" i="1"/>
  <c r="R4162" i="1"/>
  <c r="Q4162" i="1"/>
  <c r="O4162" i="1"/>
  <c r="N4162" i="1"/>
  <c r="M4162" i="1"/>
  <c r="R4161" i="1"/>
  <c r="Q4161" i="1"/>
  <c r="P4161" i="1"/>
  <c r="N4161" i="1"/>
  <c r="M4161" i="1"/>
  <c r="R4160" i="1"/>
  <c r="Q4160" i="1"/>
  <c r="P4160" i="1"/>
  <c r="N4160" i="1"/>
  <c r="M4160" i="1"/>
  <c r="R4159" i="1"/>
  <c r="Q4159" i="1"/>
  <c r="P4159" i="1"/>
  <c r="N4159" i="1"/>
  <c r="M4159" i="1"/>
  <c r="R4158" i="1"/>
  <c r="Q4158" i="1"/>
  <c r="P4158" i="1"/>
  <c r="N4158" i="1"/>
  <c r="M4158" i="1"/>
  <c r="R4157" i="1"/>
  <c r="Q4157" i="1"/>
  <c r="P4157" i="1"/>
  <c r="O4157" i="1"/>
  <c r="M4157" i="1"/>
  <c r="R4156" i="1"/>
  <c r="Q4156" i="1"/>
  <c r="P4156" i="1"/>
  <c r="O4156" i="1"/>
  <c r="M4156" i="1"/>
  <c r="P4155" i="1"/>
  <c r="O4155" i="1"/>
  <c r="N4155" i="1"/>
  <c r="M4155" i="1"/>
  <c r="R4154" i="1"/>
  <c r="Q4154" i="1"/>
  <c r="P4154" i="1"/>
  <c r="O4154" i="1"/>
  <c r="N4154" i="1"/>
  <c r="P4153" i="1"/>
  <c r="O4153" i="1"/>
  <c r="N4153" i="1"/>
  <c r="M4153" i="1"/>
  <c r="R4152" i="1"/>
  <c r="Q4152" i="1"/>
  <c r="P4152" i="1"/>
  <c r="O4152" i="1"/>
  <c r="N4152" i="1"/>
  <c r="R4151" i="1"/>
  <c r="Q4151" i="1"/>
  <c r="P4151" i="1"/>
  <c r="O4151" i="1"/>
  <c r="N4151" i="1"/>
  <c r="P4150" i="1"/>
  <c r="O4150" i="1"/>
  <c r="N4150" i="1"/>
  <c r="M4150" i="1"/>
  <c r="P4149" i="1"/>
  <c r="O4149" i="1"/>
  <c r="N4149" i="1"/>
  <c r="M4149" i="1"/>
  <c r="R4148" i="1"/>
  <c r="Q4148" i="1"/>
  <c r="P4148" i="1"/>
  <c r="O4148" i="1"/>
  <c r="N4148" i="1"/>
  <c r="R4147" i="1"/>
  <c r="Q4147" i="1"/>
  <c r="P4147" i="1"/>
  <c r="O4147" i="1"/>
  <c r="M4147" i="1"/>
  <c r="P4146" i="1"/>
  <c r="O4146" i="1"/>
  <c r="N4146" i="1"/>
  <c r="M4146" i="1"/>
  <c r="R4145" i="1"/>
  <c r="Q4145" i="1"/>
  <c r="P4145" i="1"/>
  <c r="O4145" i="1"/>
  <c r="N4145" i="1"/>
  <c r="P4144" i="1"/>
  <c r="O4144" i="1"/>
  <c r="N4144" i="1"/>
  <c r="M4144" i="1"/>
  <c r="P4143" i="1"/>
  <c r="O4143" i="1"/>
  <c r="N4143" i="1"/>
  <c r="M4143" i="1"/>
  <c r="P4142" i="1"/>
  <c r="O4142" i="1"/>
  <c r="N4142" i="1"/>
  <c r="M4142" i="1"/>
  <c r="P4141" i="1"/>
  <c r="O4141" i="1"/>
  <c r="N4141" i="1"/>
  <c r="M4141" i="1"/>
  <c r="R4140" i="1"/>
  <c r="Q4140" i="1"/>
  <c r="P4140" i="1"/>
  <c r="O4140" i="1"/>
  <c r="M4140" i="1"/>
  <c r="R4139" i="1"/>
  <c r="Q4139" i="1"/>
  <c r="P4139" i="1"/>
  <c r="O4139" i="1"/>
  <c r="M4139" i="1"/>
  <c r="R4138" i="1"/>
  <c r="Q4138" i="1"/>
  <c r="P4138" i="1"/>
  <c r="O4138" i="1"/>
  <c r="N4138" i="1"/>
  <c r="P4137" i="1"/>
  <c r="O4137" i="1"/>
  <c r="N4137" i="1"/>
  <c r="M4137" i="1"/>
  <c r="R4136" i="1"/>
  <c r="Q4136" i="1"/>
  <c r="P4136" i="1"/>
  <c r="O4136" i="1"/>
  <c r="N4136" i="1"/>
  <c r="M4136" i="1"/>
  <c r="R4135" i="1"/>
  <c r="Q4135" i="1"/>
  <c r="O4135" i="1"/>
  <c r="N4135" i="1"/>
  <c r="M4135" i="1"/>
  <c r="I4350" i="1"/>
  <c r="O4350" i="1" s="1"/>
  <c r="H4350" i="1"/>
  <c r="I4349" i="1"/>
  <c r="H4349" i="1"/>
  <c r="I4348" i="1"/>
  <c r="H4348" i="1"/>
  <c r="I4347" i="1"/>
  <c r="H4347" i="1"/>
  <c r="I4346" i="1"/>
  <c r="N4346" i="1" s="1"/>
  <c r="H4346" i="1"/>
  <c r="I4345" i="1"/>
  <c r="N4345" i="1" s="1"/>
  <c r="H4345" i="1"/>
  <c r="I4344" i="1"/>
  <c r="Q4344" i="1" s="1"/>
  <c r="H4344" i="1"/>
  <c r="I4343" i="1"/>
  <c r="M4343" i="1" s="1"/>
  <c r="H4343" i="1"/>
  <c r="I4342" i="1"/>
  <c r="Q4342" i="1" s="1"/>
  <c r="H4342" i="1"/>
  <c r="I4341" i="1"/>
  <c r="M4341" i="1" s="1"/>
  <c r="H4341" i="1"/>
  <c r="I4340" i="1"/>
  <c r="M4340" i="1" s="1"/>
  <c r="H4340" i="1"/>
  <c r="I4339" i="1"/>
  <c r="H4339" i="1"/>
  <c r="I4338" i="1"/>
  <c r="Q4338" i="1" s="1"/>
  <c r="H4338" i="1"/>
  <c r="I4337" i="1"/>
  <c r="M4337" i="1" s="1"/>
  <c r="H4337" i="1"/>
  <c r="I4336" i="1"/>
  <c r="N4336" i="1" s="1"/>
  <c r="H4336" i="1"/>
  <c r="I4335" i="1"/>
  <c r="Q4335" i="1" s="1"/>
  <c r="H4335" i="1"/>
  <c r="I4334" i="1"/>
  <c r="M4334" i="1" s="1"/>
  <c r="H4334" i="1"/>
  <c r="I4333" i="1"/>
  <c r="Q4333" i="1" s="1"/>
  <c r="H4333" i="1"/>
  <c r="I4332" i="1"/>
  <c r="Q4332" i="1" s="1"/>
  <c r="H4332" i="1"/>
  <c r="I4331" i="1"/>
  <c r="Q4331" i="1" s="1"/>
  <c r="H4331" i="1"/>
  <c r="I4330" i="1"/>
  <c r="Q4330" i="1" s="1"/>
  <c r="H4330" i="1"/>
  <c r="I4329" i="1"/>
  <c r="N4329" i="1" s="1"/>
  <c r="H4329" i="1"/>
  <c r="I4328" i="1"/>
  <c r="N4328" i="1" s="1"/>
  <c r="H4328" i="1"/>
  <c r="I4327" i="1"/>
  <c r="M4327" i="1" s="1"/>
  <c r="H4327" i="1"/>
  <c r="I4326" i="1"/>
  <c r="Q4326" i="1" s="1"/>
  <c r="H4326" i="1"/>
  <c r="I4325" i="1"/>
  <c r="H4325" i="1"/>
  <c r="I4323" i="1"/>
  <c r="O4323" i="1" s="1"/>
  <c r="H4323" i="1"/>
  <c r="I4322" i="1"/>
  <c r="O4322" i="1" s="1"/>
  <c r="H4322" i="1"/>
  <c r="I4321" i="1"/>
  <c r="O4321" i="1" s="1"/>
  <c r="H4321" i="1"/>
  <c r="I4320" i="1"/>
  <c r="O4320" i="1" s="1"/>
  <c r="H4320" i="1"/>
  <c r="I4319" i="1"/>
  <c r="N4319" i="1" s="1"/>
  <c r="H4319" i="1"/>
  <c r="I4318" i="1"/>
  <c r="N4318" i="1" s="1"/>
  <c r="H4318" i="1"/>
  <c r="I4317" i="1"/>
  <c r="Q4317" i="1" s="1"/>
  <c r="H4317" i="1"/>
  <c r="I4316" i="1"/>
  <c r="M4316" i="1" s="1"/>
  <c r="H4316" i="1"/>
  <c r="I4315" i="1"/>
  <c r="Q4315" i="1" s="1"/>
  <c r="H4315" i="1"/>
  <c r="I4314" i="1"/>
  <c r="M4314" i="1" s="1"/>
  <c r="H4314" i="1"/>
  <c r="I4313" i="1"/>
  <c r="M4313" i="1" s="1"/>
  <c r="H4313" i="1"/>
  <c r="I4312" i="1"/>
  <c r="Q4312" i="1" s="1"/>
  <c r="H4312" i="1"/>
  <c r="I4311" i="1"/>
  <c r="Q4311" i="1" s="1"/>
  <c r="H4311" i="1"/>
  <c r="I4310" i="1"/>
  <c r="M4310" i="1" s="1"/>
  <c r="H4310" i="1"/>
  <c r="I4309" i="1"/>
  <c r="H4309" i="1"/>
  <c r="I4308" i="1"/>
  <c r="Q4308" i="1" s="1"/>
  <c r="H4308" i="1"/>
  <c r="I4307" i="1"/>
  <c r="M4307" i="1" s="1"/>
  <c r="H4307" i="1"/>
  <c r="I4306" i="1"/>
  <c r="Q4306" i="1" s="1"/>
  <c r="H4306" i="1"/>
  <c r="I4305" i="1"/>
  <c r="Q4305" i="1" s="1"/>
  <c r="H4305" i="1"/>
  <c r="I4304" i="1"/>
  <c r="Q4304" i="1" s="1"/>
  <c r="H4304" i="1"/>
  <c r="I4303" i="1"/>
  <c r="Q4303" i="1" s="1"/>
  <c r="H4303" i="1"/>
  <c r="I4302" i="1"/>
  <c r="N4302" i="1" s="1"/>
  <c r="H4302" i="1"/>
  <c r="I4301" i="1"/>
  <c r="N4301" i="1" s="1"/>
  <c r="H4301" i="1"/>
  <c r="I4300" i="1"/>
  <c r="M4300" i="1" s="1"/>
  <c r="H4300" i="1"/>
  <c r="I4299" i="1"/>
  <c r="Q4299" i="1" s="1"/>
  <c r="H4299" i="1"/>
  <c r="I4298" i="1"/>
  <c r="H4298" i="1"/>
  <c r="I4296" i="1"/>
  <c r="O4296" i="1" s="1"/>
  <c r="H4296" i="1"/>
  <c r="I4295" i="1"/>
  <c r="O4295" i="1" s="1"/>
  <c r="H4295" i="1"/>
  <c r="I4294" i="1"/>
  <c r="O4294" i="1" s="1"/>
  <c r="H4294" i="1"/>
  <c r="I4293" i="1"/>
  <c r="O4293" i="1" s="1"/>
  <c r="H4293" i="1"/>
  <c r="I4292" i="1"/>
  <c r="N4292" i="1" s="1"/>
  <c r="H4292" i="1"/>
  <c r="I4291" i="1"/>
  <c r="N4291" i="1" s="1"/>
  <c r="H4291" i="1"/>
  <c r="I4290" i="1"/>
  <c r="Q4290" i="1" s="1"/>
  <c r="H4290" i="1"/>
  <c r="I4289" i="1"/>
  <c r="M4289" i="1" s="1"/>
  <c r="H4289" i="1"/>
  <c r="I4288" i="1"/>
  <c r="Q4288" i="1" s="1"/>
  <c r="H4288" i="1"/>
  <c r="I4287" i="1"/>
  <c r="M4287" i="1" s="1"/>
  <c r="H4287" i="1"/>
  <c r="I4286" i="1"/>
  <c r="M4286" i="1" s="1"/>
  <c r="H4286" i="1"/>
  <c r="I4285" i="1"/>
  <c r="Q4285" i="1" s="1"/>
  <c r="H4285" i="1"/>
  <c r="I4284" i="1"/>
  <c r="Q4284" i="1" s="1"/>
  <c r="H4284" i="1"/>
  <c r="I4283" i="1"/>
  <c r="M4283" i="1" s="1"/>
  <c r="H4283" i="1"/>
  <c r="I4282" i="1"/>
  <c r="N4282" i="1" s="1"/>
  <c r="H4282" i="1"/>
  <c r="I4281" i="1"/>
  <c r="Q4281" i="1" s="1"/>
  <c r="H4281" i="1"/>
  <c r="I4280" i="1"/>
  <c r="M4280" i="1" s="1"/>
  <c r="H4280" i="1"/>
  <c r="I4279" i="1"/>
  <c r="Q4279" i="1" s="1"/>
  <c r="H4279" i="1"/>
  <c r="I4278" i="1"/>
  <c r="Q4278" i="1" s="1"/>
  <c r="H4278" i="1"/>
  <c r="I4277" i="1"/>
  <c r="Q4277" i="1" s="1"/>
  <c r="H4277" i="1"/>
  <c r="I4276" i="1"/>
  <c r="Q4276" i="1" s="1"/>
  <c r="H4276" i="1"/>
  <c r="I4275" i="1"/>
  <c r="N4275" i="1" s="1"/>
  <c r="H4275" i="1"/>
  <c r="I4274" i="1"/>
  <c r="N4274" i="1" s="1"/>
  <c r="H4274" i="1"/>
  <c r="I4273" i="1"/>
  <c r="M4273" i="1" s="1"/>
  <c r="H4273" i="1"/>
  <c r="I4272" i="1"/>
  <c r="Q4272" i="1" s="1"/>
  <c r="H4272" i="1"/>
  <c r="I4271" i="1"/>
  <c r="H4271" i="1"/>
  <c r="I4269" i="1"/>
  <c r="O4269" i="1" s="1"/>
  <c r="H4269" i="1"/>
  <c r="I4268" i="1"/>
  <c r="O4268" i="1" s="1"/>
  <c r="H4268" i="1"/>
  <c r="I4267" i="1"/>
  <c r="O4267" i="1" s="1"/>
  <c r="H4267" i="1"/>
  <c r="I4266" i="1"/>
  <c r="O4266" i="1" s="1"/>
  <c r="H4266" i="1"/>
  <c r="I4265" i="1"/>
  <c r="N4265" i="1" s="1"/>
  <c r="H4265" i="1"/>
  <c r="I4264" i="1"/>
  <c r="N4264" i="1" s="1"/>
  <c r="H4264" i="1"/>
  <c r="I4263" i="1"/>
  <c r="Q4263" i="1" s="1"/>
  <c r="H4263" i="1"/>
  <c r="I4262" i="1"/>
  <c r="M4262" i="1" s="1"/>
  <c r="H4262" i="1"/>
  <c r="I4261" i="1"/>
  <c r="Q4261" i="1" s="1"/>
  <c r="H4261" i="1"/>
  <c r="I4260" i="1"/>
  <c r="M4260" i="1" s="1"/>
  <c r="H4260" i="1"/>
  <c r="I4259" i="1"/>
  <c r="M4259" i="1" s="1"/>
  <c r="H4259" i="1"/>
  <c r="I4258" i="1"/>
  <c r="Q4258" i="1" s="1"/>
  <c r="H4258" i="1"/>
  <c r="I4257" i="1"/>
  <c r="Q4257" i="1" s="1"/>
  <c r="H4257" i="1"/>
  <c r="I4256" i="1"/>
  <c r="M4256" i="1" s="1"/>
  <c r="H4256" i="1"/>
  <c r="I4255" i="1"/>
  <c r="N4255" i="1" s="1"/>
  <c r="H4255" i="1"/>
  <c r="I4254" i="1"/>
  <c r="Q4254" i="1" s="1"/>
  <c r="H4254" i="1"/>
  <c r="I4253" i="1"/>
  <c r="M4253" i="1" s="1"/>
  <c r="H4253" i="1"/>
  <c r="I4252" i="1"/>
  <c r="Q4252" i="1" s="1"/>
  <c r="H4252" i="1"/>
  <c r="I4251" i="1"/>
  <c r="Q4251" i="1" s="1"/>
  <c r="H4251" i="1"/>
  <c r="I4250" i="1"/>
  <c r="Q4250" i="1" s="1"/>
  <c r="H4250" i="1"/>
  <c r="I4249" i="1"/>
  <c r="Q4249" i="1" s="1"/>
  <c r="H4249" i="1"/>
  <c r="I4248" i="1"/>
  <c r="N4248" i="1" s="1"/>
  <c r="H4248" i="1"/>
  <c r="I4247" i="1"/>
  <c r="H4247" i="1"/>
  <c r="I4246" i="1"/>
  <c r="M4246" i="1" s="1"/>
  <c r="H4246" i="1"/>
  <c r="I4245" i="1"/>
  <c r="Q4245" i="1" s="1"/>
  <c r="H4245" i="1"/>
  <c r="I4244" i="1"/>
  <c r="H4244" i="1"/>
  <c r="I4242" i="1"/>
  <c r="O4242" i="1" s="1"/>
  <c r="H4242" i="1"/>
  <c r="I4241" i="1"/>
  <c r="O4241" i="1" s="1"/>
  <c r="H4241" i="1"/>
  <c r="I4240" i="1"/>
  <c r="O4240" i="1" s="1"/>
  <c r="H4240" i="1"/>
  <c r="I4239" i="1"/>
  <c r="O4239" i="1" s="1"/>
  <c r="H4239" i="1"/>
  <c r="I4238" i="1"/>
  <c r="N4238" i="1" s="1"/>
  <c r="H4238" i="1"/>
  <c r="I4237" i="1"/>
  <c r="N4237" i="1" s="1"/>
  <c r="H4237" i="1"/>
  <c r="I4236" i="1"/>
  <c r="Q4236" i="1" s="1"/>
  <c r="H4236" i="1"/>
  <c r="I4235" i="1"/>
  <c r="M4235" i="1" s="1"/>
  <c r="H4235" i="1"/>
  <c r="I4234" i="1"/>
  <c r="Q4234" i="1" s="1"/>
  <c r="H4234" i="1"/>
  <c r="I4233" i="1"/>
  <c r="M4233" i="1" s="1"/>
  <c r="H4233" i="1"/>
  <c r="I4232" i="1"/>
  <c r="M4232" i="1" s="1"/>
  <c r="H4232" i="1"/>
  <c r="I4231" i="1"/>
  <c r="Q4231" i="1" s="1"/>
  <c r="H4231" i="1"/>
  <c r="I4230" i="1"/>
  <c r="Q4230" i="1" s="1"/>
  <c r="H4230" i="1"/>
  <c r="I4229" i="1"/>
  <c r="M4229" i="1" s="1"/>
  <c r="H4229" i="1"/>
  <c r="I4228" i="1"/>
  <c r="N4228" i="1" s="1"/>
  <c r="H4228" i="1"/>
  <c r="I4227" i="1"/>
  <c r="Q4227" i="1" s="1"/>
  <c r="H4227" i="1"/>
  <c r="I4226" i="1"/>
  <c r="M4226" i="1" s="1"/>
  <c r="H4226" i="1"/>
  <c r="I4225" i="1"/>
  <c r="Q4225" i="1" s="1"/>
  <c r="H4225" i="1"/>
  <c r="I4224" i="1"/>
  <c r="Q4224" i="1" s="1"/>
  <c r="H4224" i="1"/>
  <c r="I4223" i="1"/>
  <c r="Q4223" i="1" s="1"/>
  <c r="H4223" i="1"/>
  <c r="I4222" i="1"/>
  <c r="Q4222" i="1" s="1"/>
  <c r="H4222" i="1"/>
  <c r="I4221" i="1"/>
  <c r="N4221" i="1" s="1"/>
  <c r="H4221" i="1"/>
  <c r="I4220" i="1"/>
  <c r="N4220" i="1" s="1"/>
  <c r="H4220" i="1"/>
  <c r="I4219" i="1"/>
  <c r="M4219" i="1" s="1"/>
  <c r="H4219" i="1"/>
  <c r="I4218" i="1"/>
  <c r="Q4218" i="1" s="1"/>
  <c r="H4218" i="1"/>
  <c r="I4217" i="1"/>
  <c r="H4217" i="1"/>
  <c r="I4215" i="1"/>
  <c r="O4215" i="1" s="1"/>
  <c r="H4215" i="1"/>
  <c r="I4214" i="1"/>
  <c r="H4214" i="1"/>
  <c r="I4213" i="1"/>
  <c r="H4213" i="1"/>
  <c r="I4212" i="1"/>
  <c r="H4212" i="1"/>
  <c r="I4211" i="1"/>
  <c r="N4211" i="1" s="1"/>
  <c r="H4211" i="1"/>
  <c r="I4210" i="1"/>
  <c r="N4210" i="1" s="1"/>
  <c r="H4210" i="1"/>
  <c r="I4209" i="1"/>
  <c r="Q4209" i="1" s="1"/>
  <c r="H4209" i="1"/>
  <c r="I4208" i="1"/>
  <c r="M4208" i="1" s="1"/>
  <c r="H4208" i="1"/>
  <c r="I4207" i="1"/>
  <c r="Q4207" i="1" s="1"/>
  <c r="H4207" i="1"/>
  <c r="I4206" i="1"/>
  <c r="M4206" i="1" s="1"/>
  <c r="H4206" i="1"/>
  <c r="I4205" i="1"/>
  <c r="M4205" i="1" s="1"/>
  <c r="H4205" i="1"/>
  <c r="I4204" i="1"/>
  <c r="Q4204" i="1" s="1"/>
  <c r="H4204" i="1"/>
  <c r="I4203" i="1"/>
  <c r="Q4203" i="1" s="1"/>
  <c r="H4203" i="1"/>
  <c r="I4202" i="1"/>
  <c r="M4202" i="1" s="1"/>
  <c r="H4202" i="1"/>
  <c r="I4201" i="1"/>
  <c r="N4201" i="1" s="1"/>
  <c r="H4201" i="1"/>
  <c r="I4200" i="1"/>
  <c r="Q4200" i="1" s="1"/>
  <c r="H4200" i="1"/>
  <c r="I4199" i="1"/>
  <c r="M4199" i="1" s="1"/>
  <c r="H4199" i="1"/>
  <c r="I4198" i="1"/>
  <c r="Q4198" i="1" s="1"/>
  <c r="H4198" i="1"/>
  <c r="I4197" i="1"/>
  <c r="Q4197" i="1" s="1"/>
  <c r="H4197" i="1"/>
  <c r="I4196" i="1"/>
  <c r="Q4196" i="1" s="1"/>
  <c r="H4196" i="1"/>
  <c r="I4195" i="1"/>
  <c r="Q4195" i="1" s="1"/>
  <c r="H4195" i="1"/>
  <c r="I4194" i="1"/>
  <c r="N4194" i="1" s="1"/>
  <c r="H4194" i="1"/>
  <c r="I4193" i="1"/>
  <c r="H4193" i="1"/>
  <c r="I4192" i="1"/>
  <c r="M4192" i="1" s="1"/>
  <c r="H4192" i="1"/>
  <c r="I4191" i="1"/>
  <c r="Q4191" i="1" s="1"/>
  <c r="H4191" i="1"/>
  <c r="I4190" i="1"/>
  <c r="H4190" i="1"/>
  <c r="I4188" i="1"/>
  <c r="O4188" i="1" s="1"/>
  <c r="H4188" i="1"/>
  <c r="I4187" i="1"/>
  <c r="O4187" i="1" s="1"/>
  <c r="H4187" i="1"/>
  <c r="I4186" i="1"/>
  <c r="O4186" i="1" s="1"/>
  <c r="H4186" i="1"/>
  <c r="I4185" i="1"/>
  <c r="O4185" i="1" s="1"/>
  <c r="H4185" i="1"/>
  <c r="I4184" i="1"/>
  <c r="N4184" i="1" s="1"/>
  <c r="H4184" i="1"/>
  <c r="I4183" i="1"/>
  <c r="N4183" i="1" s="1"/>
  <c r="H4183" i="1"/>
  <c r="I4182" i="1"/>
  <c r="Q4182" i="1" s="1"/>
  <c r="H4182" i="1"/>
  <c r="I4181" i="1"/>
  <c r="M4181" i="1" s="1"/>
  <c r="H4181" i="1"/>
  <c r="I4180" i="1"/>
  <c r="Q4180" i="1" s="1"/>
  <c r="H4180" i="1"/>
  <c r="I4179" i="1"/>
  <c r="M4179" i="1" s="1"/>
  <c r="H4179" i="1"/>
  <c r="I4178" i="1"/>
  <c r="M4178" i="1" s="1"/>
  <c r="H4178" i="1"/>
  <c r="I4177" i="1"/>
  <c r="Q4177" i="1" s="1"/>
  <c r="H4177" i="1"/>
  <c r="I4176" i="1"/>
  <c r="Q4176" i="1" s="1"/>
  <c r="H4176" i="1"/>
  <c r="I4175" i="1"/>
  <c r="M4175" i="1" s="1"/>
  <c r="H4175" i="1"/>
  <c r="I4174" i="1"/>
  <c r="N4174" i="1" s="1"/>
  <c r="H4174" i="1"/>
  <c r="I4173" i="1"/>
  <c r="Q4173" i="1" s="1"/>
  <c r="H4173" i="1"/>
  <c r="I4172" i="1"/>
  <c r="M4172" i="1" s="1"/>
  <c r="H4172" i="1"/>
  <c r="I4171" i="1"/>
  <c r="Q4171" i="1" s="1"/>
  <c r="H4171" i="1"/>
  <c r="I4170" i="1"/>
  <c r="Q4170" i="1" s="1"/>
  <c r="H4170" i="1"/>
  <c r="I4169" i="1"/>
  <c r="Q4169" i="1" s="1"/>
  <c r="H4169" i="1"/>
  <c r="I4168" i="1"/>
  <c r="Q4168" i="1" s="1"/>
  <c r="H4168" i="1"/>
  <c r="I4167" i="1"/>
  <c r="N4167" i="1" s="1"/>
  <c r="H4167" i="1"/>
  <c r="I4166" i="1"/>
  <c r="N4166" i="1" s="1"/>
  <c r="H4166" i="1"/>
  <c r="I4165" i="1"/>
  <c r="M4165" i="1" s="1"/>
  <c r="H4165" i="1"/>
  <c r="I4164" i="1"/>
  <c r="Q4164" i="1" s="1"/>
  <c r="H4164" i="1"/>
  <c r="I4163" i="1"/>
  <c r="H4163" i="1"/>
  <c r="I4324" i="1"/>
  <c r="P4324" i="1" s="1"/>
  <c r="H4324" i="1"/>
  <c r="I4297" i="1"/>
  <c r="P4297" i="1" s="1"/>
  <c r="H4297" i="1"/>
  <c r="I4270" i="1"/>
  <c r="P4270" i="1" s="1"/>
  <c r="H4270" i="1"/>
  <c r="I4243" i="1"/>
  <c r="P4243" i="1" s="1"/>
  <c r="H4243" i="1"/>
  <c r="I4216" i="1"/>
  <c r="P4216" i="1" s="1"/>
  <c r="H4216" i="1"/>
  <c r="H4189" i="1"/>
  <c r="I4189" i="1"/>
  <c r="P4189" i="1" s="1"/>
  <c r="I4162" i="1"/>
  <c r="P4162" i="1" s="1"/>
  <c r="H4162" i="1"/>
  <c r="E4350" i="1"/>
  <c r="A4350" i="1" s="1"/>
  <c r="E4349" i="1"/>
  <c r="A4349" i="1" s="1"/>
  <c r="E4348" i="1"/>
  <c r="A4348" i="1" s="1"/>
  <c r="E4347" i="1"/>
  <c r="A4347" i="1" s="1"/>
  <c r="E4346" i="1"/>
  <c r="A4346" i="1" s="1"/>
  <c r="E4345" i="1"/>
  <c r="A4345" i="1" s="1"/>
  <c r="E4344" i="1"/>
  <c r="A4344" i="1" s="1"/>
  <c r="E4343" i="1"/>
  <c r="A4343" i="1" s="1"/>
  <c r="E4342" i="1"/>
  <c r="A4342" i="1" s="1"/>
  <c r="E4341" i="1"/>
  <c r="A4341" i="1" s="1"/>
  <c r="E4340" i="1"/>
  <c r="A4340" i="1" s="1"/>
  <c r="E4339" i="1"/>
  <c r="A4339" i="1" s="1"/>
  <c r="E4338" i="1"/>
  <c r="A4338" i="1" s="1"/>
  <c r="E4337" i="1"/>
  <c r="A4337" i="1" s="1"/>
  <c r="E4336" i="1"/>
  <c r="A4336" i="1" s="1"/>
  <c r="E4335" i="1"/>
  <c r="A4335" i="1" s="1"/>
  <c r="E4334" i="1"/>
  <c r="A4334" i="1" s="1"/>
  <c r="E4333" i="1"/>
  <c r="A4333" i="1" s="1"/>
  <c r="E4332" i="1"/>
  <c r="A4332" i="1" s="1"/>
  <c r="E4331" i="1"/>
  <c r="A4331" i="1" s="1"/>
  <c r="E4330" i="1"/>
  <c r="A4330" i="1" s="1"/>
  <c r="E4329" i="1"/>
  <c r="A4329" i="1" s="1"/>
  <c r="E4328" i="1"/>
  <c r="A4328" i="1" s="1"/>
  <c r="E4327" i="1"/>
  <c r="A4327" i="1" s="1"/>
  <c r="E4326" i="1"/>
  <c r="A4326" i="1" s="1"/>
  <c r="E4325" i="1"/>
  <c r="A4325" i="1" s="1"/>
  <c r="E4324" i="1"/>
  <c r="A4324" i="1" s="1"/>
  <c r="E4323" i="1"/>
  <c r="A4323" i="1" s="1"/>
  <c r="E4322" i="1"/>
  <c r="A4322" i="1" s="1"/>
  <c r="E4321" i="1"/>
  <c r="A4321" i="1" s="1"/>
  <c r="E4320" i="1"/>
  <c r="A4320" i="1" s="1"/>
  <c r="E4319" i="1"/>
  <c r="A4319" i="1" s="1"/>
  <c r="E4318" i="1"/>
  <c r="A4318" i="1" s="1"/>
  <c r="E4317" i="1"/>
  <c r="A4317" i="1" s="1"/>
  <c r="E4316" i="1"/>
  <c r="A4316" i="1" s="1"/>
  <c r="E4315" i="1"/>
  <c r="A4315" i="1" s="1"/>
  <c r="E4314" i="1"/>
  <c r="A4314" i="1" s="1"/>
  <c r="E4313" i="1"/>
  <c r="A4313" i="1" s="1"/>
  <c r="E4312" i="1"/>
  <c r="A4312" i="1" s="1"/>
  <c r="E4311" i="1"/>
  <c r="A4311" i="1" s="1"/>
  <c r="E4310" i="1"/>
  <c r="A4310" i="1" s="1"/>
  <c r="E4309" i="1"/>
  <c r="A4309" i="1" s="1"/>
  <c r="E4308" i="1"/>
  <c r="A4308" i="1" s="1"/>
  <c r="E4307" i="1"/>
  <c r="A4307" i="1" s="1"/>
  <c r="E4306" i="1"/>
  <c r="A4306" i="1" s="1"/>
  <c r="E4305" i="1"/>
  <c r="A4305" i="1" s="1"/>
  <c r="E4304" i="1"/>
  <c r="A4304" i="1" s="1"/>
  <c r="E4303" i="1"/>
  <c r="A4303" i="1" s="1"/>
  <c r="E4302" i="1"/>
  <c r="A4302" i="1" s="1"/>
  <c r="E4301" i="1"/>
  <c r="A4301" i="1" s="1"/>
  <c r="E4300" i="1"/>
  <c r="A4300" i="1" s="1"/>
  <c r="E4299" i="1"/>
  <c r="A4299" i="1" s="1"/>
  <c r="E4298" i="1"/>
  <c r="A4298" i="1" s="1"/>
  <c r="E4297" i="1"/>
  <c r="A4297" i="1" s="1"/>
  <c r="E4296" i="1"/>
  <c r="A4296" i="1" s="1"/>
  <c r="E4295" i="1"/>
  <c r="A4295" i="1" s="1"/>
  <c r="E4294" i="1"/>
  <c r="A4294" i="1" s="1"/>
  <c r="E4293" i="1"/>
  <c r="A4293" i="1" s="1"/>
  <c r="E4292" i="1"/>
  <c r="A4292" i="1" s="1"/>
  <c r="E4291" i="1"/>
  <c r="A4291" i="1" s="1"/>
  <c r="E4290" i="1"/>
  <c r="A4290" i="1" s="1"/>
  <c r="E4289" i="1"/>
  <c r="A4289" i="1" s="1"/>
  <c r="E4288" i="1"/>
  <c r="A4288" i="1" s="1"/>
  <c r="E4287" i="1"/>
  <c r="A4287" i="1" s="1"/>
  <c r="E4286" i="1"/>
  <c r="A4286" i="1" s="1"/>
  <c r="E4285" i="1"/>
  <c r="A4285" i="1" s="1"/>
  <c r="E4284" i="1"/>
  <c r="A4284" i="1" s="1"/>
  <c r="E4283" i="1"/>
  <c r="A4283" i="1" s="1"/>
  <c r="E4282" i="1"/>
  <c r="A4282" i="1" s="1"/>
  <c r="E4281" i="1"/>
  <c r="A4281" i="1" s="1"/>
  <c r="E4280" i="1"/>
  <c r="A4280" i="1" s="1"/>
  <c r="E4279" i="1"/>
  <c r="A4279" i="1" s="1"/>
  <c r="E4278" i="1"/>
  <c r="A4278" i="1" s="1"/>
  <c r="E4277" i="1"/>
  <c r="A4277" i="1" s="1"/>
  <c r="E4276" i="1"/>
  <c r="A4276" i="1" s="1"/>
  <c r="E4275" i="1"/>
  <c r="A4275" i="1" s="1"/>
  <c r="E4274" i="1"/>
  <c r="A4274" i="1" s="1"/>
  <c r="E4273" i="1"/>
  <c r="A4273" i="1" s="1"/>
  <c r="E4272" i="1"/>
  <c r="A4272" i="1" s="1"/>
  <c r="E4271" i="1"/>
  <c r="A4271" i="1" s="1"/>
  <c r="E4270" i="1"/>
  <c r="A4270" i="1" s="1"/>
  <c r="E4269" i="1"/>
  <c r="A4269" i="1" s="1"/>
  <c r="E4268" i="1"/>
  <c r="A4268" i="1" s="1"/>
  <c r="E4267" i="1"/>
  <c r="A4267" i="1" s="1"/>
  <c r="E4266" i="1"/>
  <c r="A4266" i="1" s="1"/>
  <c r="E4265" i="1"/>
  <c r="A4265" i="1" s="1"/>
  <c r="E4264" i="1"/>
  <c r="A4264" i="1" s="1"/>
  <c r="E4263" i="1"/>
  <c r="A4263" i="1" s="1"/>
  <c r="E4262" i="1"/>
  <c r="A4262" i="1" s="1"/>
  <c r="E4261" i="1"/>
  <c r="A4261" i="1" s="1"/>
  <c r="E4260" i="1"/>
  <c r="A4260" i="1" s="1"/>
  <c r="E4259" i="1"/>
  <c r="A4259" i="1" s="1"/>
  <c r="E4258" i="1"/>
  <c r="A4258" i="1" s="1"/>
  <c r="E4257" i="1"/>
  <c r="A4257" i="1" s="1"/>
  <c r="E4256" i="1"/>
  <c r="A4256" i="1" s="1"/>
  <c r="E4255" i="1"/>
  <c r="A4255" i="1" s="1"/>
  <c r="E4254" i="1"/>
  <c r="A4254" i="1" s="1"/>
  <c r="E4253" i="1"/>
  <c r="A4253" i="1" s="1"/>
  <c r="E4252" i="1"/>
  <c r="A4252" i="1" s="1"/>
  <c r="E4251" i="1"/>
  <c r="A4251" i="1" s="1"/>
  <c r="E4250" i="1"/>
  <c r="A4250" i="1" s="1"/>
  <c r="E4249" i="1"/>
  <c r="A4249" i="1" s="1"/>
  <c r="E4248" i="1"/>
  <c r="A4248" i="1" s="1"/>
  <c r="E4247" i="1"/>
  <c r="A4247" i="1" s="1"/>
  <c r="E4246" i="1"/>
  <c r="A4246" i="1" s="1"/>
  <c r="E4245" i="1"/>
  <c r="A4245" i="1" s="1"/>
  <c r="E4244" i="1"/>
  <c r="A4244" i="1" s="1"/>
  <c r="E4243" i="1"/>
  <c r="A4243" i="1" s="1"/>
  <c r="E4242" i="1"/>
  <c r="A4242" i="1" s="1"/>
  <c r="E4241" i="1"/>
  <c r="A4241" i="1" s="1"/>
  <c r="E4240" i="1"/>
  <c r="A4240" i="1" s="1"/>
  <c r="E4239" i="1"/>
  <c r="A4239" i="1" s="1"/>
  <c r="E4238" i="1"/>
  <c r="A4238" i="1" s="1"/>
  <c r="E4237" i="1"/>
  <c r="A4237" i="1" s="1"/>
  <c r="E4236" i="1"/>
  <c r="A4236" i="1" s="1"/>
  <c r="E4235" i="1"/>
  <c r="A4235" i="1" s="1"/>
  <c r="E4234" i="1"/>
  <c r="A4234" i="1" s="1"/>
  <c r="E4233" i="1"/>
  <c r="A4233" i="1" s="1"/>
  <c r="E4232" i="1"/>
  <c r="A4232" i="1" s="1"/>
  <c r="E4231" i="1"/>
  <c r="A4231" i="1" s="1"/>
  <c r="E4230" i="1"/>
  <c r="A4230" i="1" s="1"/>
  <c r="E4229" i="1"/>
  <c r="A4229" i="1" s="1"/>
  <c r="E4228" i="1"/>
  <c r="A4228" i="1" s="1"/>
  <c r="E4227" i="1"/>
  <c r="A4227" i="1" s="1"/>
  <c r="E4226" i="1"/>
  <c r="A4226" i="1" s="1"/>
  <c r="E4225" i="1"/>
  <c r="A4225" i="1" s="1"/>
  <c r="E4224" i="1"/>
  <c r="A4224" i="1" s="1"/>
  <c r="E4223" i="1"/>
  <c r="A4223" i="1" s="1"/>
  <c r="E4222" i="1"/>
  <c r="A4222" i="1" s="1"/>
  <c r="E4221" i="1"/>
  <c r="A4221" i="1" s="1"/>
  <c r="E4220" i="1"/>
  <c r="A4220" i="1" s="1"/>
  <c r="E4219" i="1"/>
  <c r="A4219" i="1" s="1"/>
  <c r="E4218" i="1"/>
  <c r="A4218" i="1" s="1"/>
  <c r="E4217" i="1"/>
  <c r="A4217" i="1" s="1"/>
  <c r="E4216" i="1"/>
  <c r="A4216" i="1" s="1"/>
  <c r="E4215" i="1"/>
  <c r="A4215" i="1" s="1"/>
  <c r="E4214" i="1"/>
  <c r="A4214" i="1" s="1"/>
  <c r="E4213" i="1"/>
  <c r="A4213" i="1" s="1"/>
  <c r="E4212" i="1"/>
  <c r="A4212" i="1" s="1"/>
  <c r="E4211" i="1"/>
  <c r="A4211" i="1" s="1"/>
  <c r="E4210" i="1"/>
  <c r="A4210" i="1" s="1"/>
  <c r="E4209" i="1"/>
  <c r="A4209" i="1" s="1"/>
  <c r="E4208" i="1"/>
  <c r="A4208" i="1" s="1"/>
  <c r="E4207" i="1"/>
  <c r="A4207" i="1" s="1"/>
  <c r="E4206" i="1"/>
  <c r="A4206" i="1" s="1"/>
  <c r="E4205" i="1"/>
  <c r="A4205" i="1" s="1"/>
  <c r="E4204" i="1"/>
  <c r="A4204" i="1" s="1"/>
  <c r="E4203" i="1"/>
  <c r="A4203" i="1" s="1"/>
  <c r="E4202" i="1"/>
  <c r="A4202" i="1" s="1"/>
  <c r="E4201" i="1"/>
  <c r="A4201" i="1" s="1"/>
  <c r="E4200" i="1"/>
  <c r="A4200" i="1" s="1"/>
  <c r="E4199" i="1"/>
  <c r="A4199" i="1" s="1"/>
  <c r="E4198" i="1"/>
  <c r="A4198" i="1" s="1"/>
  <c r="E4197" i="1"/>
  <c r="A4197" i="1" s="1"/>
  <c r="E4196" i="1"/>
  <c r="A4196" i="1" s="1"/>
  <c r="E4195" i="1"/>
  <c r="A4195" i="1" s="1"/>
  <c r="E4194" i="1"/>
  <c r="A4194" i="1" s="1"/>
  <c r="E4193" i="1"/>
  <c r="A4193" i="1" s="1"/>
  <c r="E4192" i="1"/>
  <c r="A4192" i="1" s="1"/>
  <c r="E4191" i="1"/>
  <c r="A4191" i="1" s="1"/>
  <c r="E4190" i="1"/>
  <c r="A4190" i="1" s="1"/>
  <c r="E4189" i="1"/>
  <c r="A4189" i="1" s="1"/>
  <c r="E4188" i="1"/>
  <c r="A4188" i="1" s="1"/>
  <c r="E4187" i="1"/>
  <c r="A4187" i="1" s="1"/>
  <c r="E4186" i="1"/>
  <c r="A4186" i="1" s="1"/>
  <c r="E4185" i="1"/>
  <c r="A4185" i="1" s="1"/>
  <c r="E4184" i="1"/>
  <c r="A4184" i="1" s="1"/>
  <c r="E4183" i="1"/>
  <c r="A4183" i="1" s="1"/>
  <c r="E4182" i="1"/>
  <c r="A4182" i="1" s="1"/>
  <c r="E4181" i="1"/>
  <c r="A4181" i="1" s="1"/>
  <c r="E4180" i="1"/>
  <c r="A4180" i="1" s="1"/>
  <c r="E4179" i="1"/>
  <c r="A4179" i="1" s="1"/>
  <c r="E4178" i="1"/>
  <c r="A4178" i="1" s="1"/>
  <c r="E4177" i="1"/>
  <c r="A4177" i="1" s="1"/>
  <c r="E4176" i="1"/>
  <c r="A4176" i="1" s="1"/>
  <c r="E4175" i="1"/>
  <c r="A4175" i="1" s="1"/>
  <c r="E4174" i="1"/>
  <c r="A4174" i="1" s="1"/>
  <c r="E4173" i="1"/>
  <c r="A4173" i="1" s="1"/>
  <c r="E4172" i="1"/>
  <c r="A4172" i="1" s="1"/>
  <c r="E4171" i="1"/>
  <c r="A4171" i="1" s="1"/>
  <c r="E4170" i="1"/>
  <c r="A4170" i="1" s="1"/>
  <c r="E4169" i="1"/>
  <c r="A4169" i="1" s="1"/>
  <c r="E4168" i="1"/>
  <c r="A4168" i="1" s="1"/>
  <c r="E4167" i="1"/>
  <c r="A4167" i="1" s="1"/>
  <c r="E4166" i="1"/>
  <c r="A4166" i="1" s="1"/>
  <c r="E4165" i="1"/>
  <c r="A4165" i="1" s="1"/>
  <c r="E4164" i="1"/>
  <c r="A4164" i="1" s="1"/>
  <c r="E4163" i="1"/>
  <c r="A4163" i="1" s="1"/>
  <c r="E4162" i="1"/>
  <c r="A4162" i="1" s="1"/>
  <c r="H4161" i="1"/>
  <c r="H4160" i="1"/>
  <c r="H4159" i="1"/>
  <c r="H4158" i="1"/>
  <c r="H4157" i="1"/>
  <c r="H4156" i="1"/>
  <c r="H4155" i="1"/>
  <c r="H4154" i="1"/>
  <c r="H4153" i="1"/>
  <c r="H4152" i="1"/>
  <c r="H4151" i="1"/>
  <c r="H4150" i="1"/>
  <c r="H4149" i="1"/>
  <c r="H4148" i="1"/>
  <c r="H4147" i="1"/>
  <c r="H4146" i="1"/>
  <c r="H4145" i="1"/>
  <c r="H4144" i="1"/>
  <c r="H4143" i="1"/>
  <c r="H4142" i="1"/>
  <c r="H4141" i="1"/>
  <c r="H4140" i="1"/>
  <c r="H4139" i="1"/>
  <c r="H4138" i="1"/>
  <c r="H4137" i="1"/>
  <c r="H4136" i="1"/>
  <c r="H4135" i="1"/>
  <c r="I4161" i="1"/>
  <c r="O4161" i="1" s="1"/>
  <c r="I4160" i="1"/>
  <c r="O4160" i="1" s="1"/>
  <c r="I4159" i="1"/>
  <c r="O4159" i="1" s="1"/>
  <c r="I4158" i="1"/>
  <c r="O4158" i="1" s="1"/>
  <c r="I4157" i="1"/>
  <c r="N4157" i="1" s="1"/>
  <c r="I4156" i="1"/>
  <c r="N4156" i="1" s="1"/>
  <c r="I4155" i="1"/>
  <c r="Q4155" i="1" s="1"/>
  <c r="I4154" i="1"/>
  <c r="M4154" i="1" s="1"/>
  <c r="I4153" i="1"/>
  <c r="Q4153" i="1" s="1"/>
  <c r="I4152" i="1"/>
  <c r="M4152" i="1" s="1"/>
  <c r="I4151" i="1"/>
  <c r="M4151" i="1" s="1"/>
  <c r="I4149" i="1"/>
  <c r="Q4149" i="1" s="1"/>
  <c r="I4148" i="1"/>
  <c r="M4148" i="1" s="1"/>
  <c r="I4147" i="1"/>
  <c r="N4147" i="1" s="1"/>
  <c r="I4146" i="1"/>
  <c r="Q4146" i="1" s="1"/>
  <c r="I4145" i="1"/>
  <c r="M4145" i="1" s="1"/>
  <c r="I4144" i="1"/>
  <c r="Q4144" i="1" s="1"/>
  <c r="I4143" i="1"/>
  <c r="Q4143" i="1" s="1"/>
  <c r="I4142" i="1"/>
  <c r="Q4142" i="1" s="1"/>
  <c r="I4141" i="1"/>
  <c r="Q4141" i="1" s="1"/>
  <c r="I4140" i="1"/>
  <c r="N4140" i="1" s="1"/>
  <c r="I4139" i="1"/>
  <c r="N4139" i="1" s="1"/>
  <c r="I4138" i="1"/>
  <c r="M4138" i="1" s="1"/>
  <c r="I4137" i="1"/>
  <c r="Q4137" i="1" s="1"/>
  <c r="I4136" i="1"/>
  <c r="I4135" i="1"/>
  <c r="P4135" i="1" s="1"/>
  <c r="E4161" i="1"/>
  <c r="A4161" i="1" s="1"/>
  <c r="E4159" i="1"/>
  <c r="A4159" i="1" s="1"/>
  <c r="E4160" i="1"/>
  <c r="A4160" i="1" s="1"/>
  <c r="E4158" i="1"/>
  <c r="A4158" i="1" s="1"/>
  <c r="E4157" i="1"/>
  <c r="A4157" i="1" s="1"/>
  <c r="E4156" i="1"/>
  <c r="A4156" i="1" s="1"/>
  <c r="E4155" i="1"/>
  <c r="A4155" i="1" s="1"/>
  <c r="E4154" i="1"/>
  <c r="A4154" i="1" s="1"/>
  <c r="E4153" i="1"/>
  <c r="A4153" i="1" s="1"/>
  <c r="E4152" i="1"/>
  <c r="A4152" i="1" s="1"/>
  <c r="E4151" i="1"/>
  <c r="A4151" i="1" s="1"/>
  <c r="E4150" i="1"/>
  <c r="A4150" i="1" s="1"/>
  <c r="E4149" i="1"/>
  <c r="A4149" i="1" s="1"/>
  <c r="E4148" i="1"/>
  <c r="A4148" i="1" s="1"/>
  <c r="E4147" i="1"/>
  <c r="A4147" i="1" s="1"/>
  <c r="E4146" i="1"/>
  <c r="A4146" i="1" s="1"/>
  <c r="E4145" i="1"/>
  <c r="A4145" i="1" s="1"/>
  <c r="E4144" i="1"/>
  <c r="A4144" i="1" s="1"/>
  <c r="E4143" i="1"/>
  <c r="A4143" i="1" s="1"/>
  <c r="E4142" i="1"/>
  <c r="A4142" i="1" s="1"/>
  <c r="E4141" i="1"/>
  <c r="A4141" i="1" s="1"/>
  <c r="E4140" i="1"/>
  <c r="A4140" i="1" s="1"/>
  <c r="E4139" i="1"/>
  <c r="A4139" i="1" s="1"/>
  <c r="E4138" i="1"/>
  <c r="A4138" i="1" s="1"/>
  <c r="E4137" i="1"/>
  <c r="A4137" i="1" s="1"/>
  <c r="E4136" i="1"/>
  <c r="A4136" i="1" s="1"/>
  <c r="E4135" i="1"/>
  <c r="A4135" i="1" s="1"/>
  <c r="C55" i="17"/>
  <c r="C54" i="17"/>
  <c r="C53" i="17"/>
  <c r="C52" i="17"/>
  <c r="C51" i="17"/>
  <c r="C50" i="17"/>
  <c r="C49" i="17"/>
  <c r="C48" i="17"/>
  <c r="K35" i="17" a="1"/>
  <c r="K35" i="17" s="1"/>
  <c r="K40" i="17" s="1"/>
  <c r="K45" i="17" s="1"/>
  <c r="J35" i="17" a="1"/>
  <c r="J35" i="17" s="1"/>
  <c r="J40" i="17" s="1"/>
  <c r="J45" i="17" s="1"/>
  <c r="I35" i="17" a="1"/>
  <c r="I35" i="17" s="1"/>
  <c r="I40" i="17" s="1"/>
  <c r="I45" i="17" s="1"/>
  <c r="H35" i="17" a="1"/>
  <c r="H35" i="17" s="1"/>
  <c r="H40" i="17" s="1"/>
  <c r="H45" i="17" s="1"/>
  <c r="G35" i="17" a="1"/>
  <c r="G35" i="17" s="1"/>
  <c r="G40" i="17" s="1"/>
  <c r="G45" i="17" s="1"/>
  <c r="F35" i="17" a="1"/>
  <c r="F35" i="17" s="1"/>
  <c r="F40" i="17" s="1"/>
  <c r="F45" i="17" s="1"/>
  <c r="E35" i="17" a="1"/>
  <c r="E35" i="17" s="1"/>
  <c r="E40" i="17" s="1"/>
  <c r="E45" i="17" s="1"/>
  <c r="D35" i="17" a="1"/>
  <c r="D35" i="17" s="1"/>
  <c r="D40" i="17" s="1"/>
  <c r="D45" i="17" s="1"/>
  <c r="K34" i="17"/>
  <c r="K39" i="17" s="1"/>
  <c r="K44" i="17" s="1"/>
  <c r="J34" i="17"/>
  <c r="J39" i="17" s="1"/>
  <c r="J44" i="17" s="1"/>
  <c r="I34" i="17"/>
  <c r="I39" i="17" s="1"/>
  <c r="I44" i="17" s="1"/>
  <c r="H34" i="17"/>
  <c r="H39" i="17" s="1"/>
  <c r="H44" i="17" s="1"/>
  <c r="G34" i="17"/>
  <c r="G39" i="17" s="1"/>
  <c r="G44" i="17" s="1"/>
  <c r="F34" i="17"/>
  <c r="F39" i="17" s="1"/>
  <c r="F44" i="17" s="1"/>
  <c r="E34" i="17"/>
  <c r="E39" i="17" s="1"/>
  <c r="E44" i="17" s="1"/>
  <c r="D34" i="17"/>
  <c r="D39" i="17" s="1"/>
  <c r="D44" i="17" s="1"/>
  <c r="K33" i="17"/>
  <c r="K38" i="17" s="1"/>
  <c r="K43" i="17" s="1"/>
  <c r="J33" i="17"/>
  <c r="J38" i="17" s="1"/>
  <c r="J43" i="17" s="1"/>
  <c r="I33" i="17"/>
  <c r="I38" i="17" s="1"/>
  <c r="I43" i="17" s="1"/>
  <c r="H33" i="17"/>
  <c r="H38" i="17" s="1"/>
  <c r="H43" i="17" s="1"/>
  <c r="G33" i="17"/>
  <c r="G38" i="17" s="1"/>
  <c r="G43" i="17" s="1"/>
  <c r="F33" i="17"/>
  <c r="F38" i="17" s="1"/>
  <c r="F43" i="17" s="1"/>
  <c r="E33" i="17"/>
  <c r="E38" i="17" s="1"/>
  <c r="E43" i="17" s="1"/>
  <c r="D33" i="17"/>
  <c r="D38" i="17" s="1"/>
  <c r="D43" i="17" s="1"/>
  <c r="K32" i="17"/>
  <c r="K37" i="17" s="1"/>
  <c r="K42" i="17" s="1"/>
  <c r="J32" i="17"/>
  <c r="J37" i="17" s="1"/>
  <c r="J42" i="17" s="1"/>
  <c r="I32" i="17"/>
  <c r="I37" i="17" s="1"/>
  <c r="I42" i="17" s="1"/>
  <c r="H32" i="17"/>
  <c r="H37" i="17" s="1"/>
  <c r="H42" i="17" s="1"/>
  <c r="G32" i="17"/>
  <c r="G37" i="17" s="1"/>
  <c r="G42" i="17" s="1"/>
  <c r="F32" i="17"/>
  <c r="F37" i="17" s="1"/>
  <c r="F42" i="17" s="1"/>
  <c r="E32" i="17"/>
  <c r="E37" i="17" s="1"/>
  <c r="E42" i="17" s="1"/>
  <c r="D32" i="17"/>
  <c r="D37" i="17" s="1"/>
  <c r="D42" i="17" s="1"/>
  <c r="K31" i="17"/>
  <c r="K36" i="17" s="1"/>
  <c r="K41" i="17" s="1"/>
  <c r="J31" i="17"/>
  <c r="J36" i="17" s="1"/>
  <c r="J41" i="17" s="1"/>
  <c r="I31" i="17"/>
  <c r="I36" i="17" s="1"/>
  <c r="I41" i="17" s="1"/>
  <c r="I46" i="17" s="1"/>
  <c r="I47" i="17" s="1"/>
  <c r="H31" i="17"/>
  <c r="H36" i="17" s="1"/>
  <c r="H41" i="17" s="1"/>
  <c r="G31" i="17"/>
  <c r="G36" i="17" s="1"/>
  <c r="G41" i="17" s="1"/>
  <c r="F31" i="17"/>
  <c r="F36" i="17" s="1"/>
  <c r="F41" i="17" s="1"/>
  <c r="E31" i="17"/>
  <c r="E36" i="17" s="1"/>
  <c r="E41" i="17" s="1"/>
  <c r="E46" i="17" s="1"/>
  <c r="E47" i="17" s="1"/>
  <c r="D49" i="17" s="1"/>
  <c r="K157" i="8" s="1"/>
  <c r="D31" i="17"/>
  <c r="D36" i="17" s="1"/>
  <c r="D41" i="17" s="1"/>
  <c r="S3" i="17"/>
  <c r="R3" i="17"/>
  <c r="Q3" i="17"/>
  <c r="P3" i="17"/>
  <c r="O3" i="17"/>
  <c r="N3" i="17"/>
  <c r="M3" i="17"/>
  <c r="L3" i="17"/>
  <c r="Q1" i="1" l="1"/>
  <c r="K4168" i="1"/>
  <c r="R4168" i="1" s="1"/>
  <c r="K4191" i="1"/>
  <c r="L4191" i="1" s="1"/>
  <c r="K4205" i="1"/>
  <c r="L4205" i="1" s="1"/>
  <c r="K4238" i="1"/>
  <c r="L4238" i="1" s="1"/>
  <c r="K4251" i="1"/>
  <c r="L4251" i="1" s="1"/>
  <c r="K4263" i="1"/>
  <c r="L4263" i="1" s="1"/>
  <c r="K4282" i="1"/>
  <c r="L4282" i="1" s="1"/>
  <c r="K4290" i="1"/>
  <c r="L4290" i="1" s="1"/>
  <c r="K4305" i="1"/>
  <c r="L4305" i="1" s="1"/>
  <c r="K4315" i="1"/>
  <c r="L4315" i="1" s="1"/>
  <c r="K4340" i="1"/>
  <c r="L4340" i="1" s="1"/>
  <c r="K4243" i="1"/>
  <c r="L4243" i="1" s="1"/>
  <c r="K4297" i="1"/>
  <c r="L4297" i="1" s="1"/>
  <c r="K4163" i="1"/>
  <c r="L4163" i="1" s="1"/>
  <c r="K4165" i="1"/>
  <c r="L4165" i="1" s="1"/>
  <c r="K4167" i="1"/>
  <c r="L4167" i="1" s="1"/>
  <c r="K4169" i="1"/>
  <c r="R4169" i="1" s="1"/>
  <c r="K4171" i="1"/>
  <c r="R4171" i="1" s="1"/>
  <c r="K4173" i="1"/>
  <c r="R4173" i="1" s="1"/>
  <c r="K4175" i="1"/>
  <c r="L4175" i="1" s="1"/>
  <c r="K4177" i="1"/>
  <c r="R4177" i="1" s="1"/>
  <c r="K4179" i="1"/>
  <c r="L4179" i="1" s="1"/>
  <c r="K4181" i="1"/>
  <c r="L4181" i="1" s="1"/>
  <c r="K4183" i="1"/>
  <c r="L4183" i="1" s="1"/>
  <c r="K4185" i="1"/>
  <c r="L4185" i="1" s="1"/>
  <c r="K4187" i="1"/>
  <c r="L4187" i="1" s="1"/>
  <c r="K4190" i="1"/>
  <c r="L4190" i="1" s="1"/>
  <c r="K4192" i="1"/>
  <c r="L4192" i="1" s="1"/>
  <c r="K4194" i="1"/>
  <c r="L4194" i="1" s="1"/>
  <c r="K4196" i="1"/>
  <c r="L4196" i="1" s="1"/>
  <c r="K4198" i="1"/>
  <c r="L4198" i="1" s="1"/>
  <c r="K4200" i="1"/>
  <c r="L4200" i="1" s="1"/>
  <c r="K4202" i="1"/>
  <c r="L4202" i="1" s="1"/>
  <c r="K4204" i="1"/>
  <c r="L4204" i="1" s="1"/>
  <c r="K4208" i="1"/>
  <c r="L4208" i="1" s="1"/>
  <c r="K4210" i="1"/>
  <c r="L4210" i="1" s="1"/>
  <c r="K4217" i="1"/>
  <c r="L4217" i="1" s="1"/>
  <c r="K4219" i="1"/>
  <c r="L4219" i="1" s="1"/>
  <c r="K4221" i="1"/>
  <c r="L4221" i="1" s="1"/>
  <c r="K4223" i="1"/>
  <c r="R4223" i="1" s="1"/>
  <c r="K4225" i="1"/>
  <c r="L4225" i="1" s="1"/>
  <c r="K4227" i="1"/>
  <c r="R4227" i="1" s="1"/>
  <c r="K4229" i="1"/>
  <c r="L4229" i="1" s="1"/>
  <c r="K4231" i="1"/>
  <c r="R4231" i="1" s="1"/>
  <c r="K4233" i="1"/>
  <c r="L4233" i="1" s="1"/>
  <c r="K4235" i="1"/>
  <c r="L4235" i="1" s="1"/>
  <c r="K4237" i="1"/>
  <c r="L4237" i="1" s="1"/>
  <c r="K4239" i="1"/>
  <c r="L4239" i="1" s="1"/>
  <c r="K4241" i="1"/>
  <c r="L4241" i="1" s="1"/>
  <c r="K4244" i="1"/>
  <c r="L4244" i="1" s="1"/>
  <c r="K4246" i="1"/>
  <c r="L4246" i="1" s="1"/>
  <c r="K4248" i="1"/>
  <c r="L4248" i="1" s="1"/>
  <c r="K4250" i="1"/>
  <c r="L4250" i="1" s="1"/>
  <c r="K4252" i="1"/>
  <c r="R4252" i="1" s="1"/>
  <c r="K4254" i="1"/>
  <c r="L4254" i="1" s="1"/>
  <c r="K4256" i="1"/>
  <c r="L4256" i="1" s="1"/>
  <c r="K4258" i="1"/>
  <c r="L4258" i="1" s="1"/>
  <c r="K4260" i="1"/>
  <c r="L4260" i="1" s="1"/>
  <c r="K4262" i="1"/>
  <c r="L4262" i="1" s="1"/>
  <c r="K4264" i="1"/>
  <c r="L4264" i="1" s="1"/>
  <c r="K4266" i="1"/>
  <c r="L4266" i="1" s="1"/>
  <c r="K4268" i="1"/>
  <c r="L4268" i="1" s="1"/>
  <c r="K4271" i="1"/>
  <c r="L4271" i="1" s="1"/>
  <c r="K4273" i="1"/>
  <c r="L4273" i="1" s="1"/>
  <c r="K4275" i="1"/>
  <c r="L4275" i="1" s="1"/>
  <c r="K4277" i="1"/>
  <c r="L4277" i="1" s="1"/>
  <c r="K4279" i="1"/>
  <c r="L4279" i="1" s="1"/>
  <c r="K4281" i="1"/>
  <c r="L4281" i="1" s="1"/>
  <c r="K4283" i="1"/>
  <c r="L4283" i="1" s="1"/>
  <c r="K4285" i="1"/>
  <c r="L4285" i="1" s="1"/>
  <c r="K4287" i="1"/>
  <c r="L4287" i="1" s="1"/>
  <c r="K4289" i="1"/>
  <c r="L4289" i="1" s="1"/>
  <c r="K4291" i="1"/>
  <c r="L4291" i="1" s="1"/>
  <c r="K4293" i="1"/>
  <c r="L4293" i="1" s="1"/>
  <c r="K4295" i="1"/>
  <c r="L4295" i="1" s="1"/>
  <c r="K4298" i="1"/>
  <c r="L4298" i="1" s="1"/>
  <c r="K4300" i="1"/>
  <c r="L4300" i="1" s="1"/>
  <c r="K4302" i="1"/>
  <c r="L4302" i="1" s="1"/>
  <c r="K4304" i="1"/>
  <c r="L4304" i="1" s="1"/>
  <c r="K4306" i="1"/>
  <c r="L4306" i="1" s="1"/>
  <c r="K4308" i="1"/>
  <c r="L4308" i="1" s="1"/>
  <c r="K4310" i="1"/>
  <c r="L4310" i="1" s="1"/>
  <c r="K4312" i="1"/>
  <c r="L4312" i="1" s="1"/>
  <c r="K4314" i="1"/>
  <c r="L4314" i="1" s="1"/>
  <c r="K4316" i="1"/>
  <c r="L4316" i="1" s="1"/>
  <c r="K4318" i="1"/>
  <c r="L4318" i="1" s="1"/>
  <c r="K4320" i="1"/>
  <c r="L4320" i="1" s="1"/>
  <c r="K4322" i="1"/>
  <c r="L4322" i="1" s="1"/>
  <c r="K4325" i="1"/>
  <c r="L4325" i="1" s="1"/>
  <c r="K4327" i="1"/>
  <c r="L4327" i="1" s="1"/>
  <c r="K4329" i="1"/>
  <c r="L4329" i="1" s="1"/>
  <c r="K4331" i="1"/>
  <c r="L4331" i="1" s="1"/>
  <c r="K4333" i="1"/>
  <c r="L4333" i="1" s="1"/>
  <c r="K4335" i="1"/>
  <c r="L4335" i="1" s="1"/>
  <c r="K4337" i="1"/>
  <c r="L4337" i="1" s="1"/>
  <c r="K4345" i="1"/>
  <c r="L4345" i="1" s="1"/>
  <c r="B1" i="8"/>
  <c r="K4193" i="1"/>
  <c r="L4193" i="1" s="1"/>
  <c r="K4213" i="1"/>
  <c r="L4213" i="1" s="1"/>
  <c r="K4247" i="1"/>
  <c r="L4247" i="1" s="1"/>
  <c r="K4309" i="1"/>
  <c r="L4309" i="1" s="1"/>
  <c r="K4348" i="1"/>
  <c r="L4348" i="1" s="1"/>
  <c r="K4154" i="1"/>
  <c r="L4154" i="1" s="1"/>
  <c r="K4197" i="1"/>
  <c r="L4197" i="1" s="1"/>
  <c r="K4203" i="1"/>
  <c r="L4203" i="1" s="1"/>
  <c r="K4226" i="1"/>
  <c r="L4226" i="1" s="1"/>
  <c r="K4259" i="1"/>
  <c r="L4259" i="1" s="1"/>
  <c r="K4280" i="1"/>
  <c r="L4280" i="1" s="1"/>
  <c r="K4288" i="1"/>
  <c r="L4288" i="1" s="1"/>
  <c r="K4299" i="1"/>
  <c r="L4299" i="1" s="1"/>
  <c r="K4321" i="1"/>
  <c r="L4321" i="1" s="1"/>
  <c r="N4193" i="1"/>
  <c r="N4309" i="1"/>
  <c r="K4222" i="1"/>
  <c r="R4222" i="1" s="1"/>
  <c r="N4247" i="1"/>
  <c r="K4332" i="1"/>
  <c r="L4332" i="1" s="1"/>
  <c r="K4216" i="1"/>
  <c r="L4216" i="1" s="1"/>
  <c r="K4270" i="1"/>
  <c r="L4270" i="1" s="1"/>
  <c r="K4324" i="1"/>
  <c r="L4324" i="1" s="1"/>
  <c r="K4164" i="1"/>
  <c r="R4164" i="1" s="1"/>
  <c r="K4166" i="1"/>
  <c r="L4166" i="1" s="1"/>
  <c r="K4170" i="1"/>
  <c r="R4170" i="1" s="1"/>
  <c r="K4172" i="1"/>
  <c r="L4172" i="1" s="1"/>
  <c r="K4174" i="1"/>
  <c r="L4174" i="1" s="1"/>
  <c r="K4176" i="1"/>
  <c r="R4176" i="1" s="1"/>
  <c r="K4178" i="1"/>
  <c r="L4178" i="1" s="1"/>
  <c r="K4184" i="1"/>
  <c r="L4184" i="1" s="1"/>
  <c r="K4195" i="1"/>
  <c r="L4195" i="1" s="1"/>
  <c r="K4199" i="1"/>
  <c r="L4199" i="1" s="1"/>
  <c r="K4209" i="1"/>
  <c r="R4209" i="1" s="1"/>
  <c r="K4218" i="1"/>
  <c r="L4218" i="1" s="1"/>
  <c r="K4224" i="1"/>
  <c r="L4224" i="1" s="1"/>
  <c r="K4228" i="1"/>
  <c r="L4228" i="1" s="1"/>
  <c r="K4230" i="1"/>
  <c r="R4230" i="1" s="1"/>
  <c r="K4234" i="1"/>
  <c r="L4234" i="1" s="1"/>
  <c r="K4240" i="1"/>
  <c r="L4240" i="1" s="1"/>
  <c r="K4249" i="1"/>
  <c r="L4249" i="1" s="1"/>
  <c r="K4253" i="1"/>
  <c r="L4253" i="1" s="1"/>
  <c r="K4257" i="1"/>
  <c r="L4257" i="1" s="1"/>
  <c r="K4265" i="1"/>
  <c r="L4265" i="1" s="1"/>
  <c r="K4272" i="1"/>
  <c r="L4272" i="1" s="1"/>
  <c r="K4274" i="1"/>
  <c r="L4274" i="1" s="1"/>
  <c r="K4278" i="1"/>
  <c r="L4278" i="1" s="1"/>
  <c r="K4294" i="1"/>
  <c r="L4294" i="1" s="1"/>
  <c r="K4303" i="1"/>
  <c r="L4303" i="1" s="1"/>
  <c r="K4307" i="1"/>
  <c r="L4307" i="1" s="1"/>
  <c r="K4313" i="1"/>
  <c r="L4313" i="1" s="1"/>
  <c r="K4319" i="1"/>
  <c r="L4319" i="1" s="1"/>
  <c r="K4330" i="1"/>
  <c r="L4330" i="1" s="1"/>
  <c r="K4212" i="1"/>
  <c r="L4212" i="1" s="1"/>
  <c r="O4212" i="1"/>
  <c r="K4214" i="1"/>
  <c r="L4214" i="1" s="1"/>
  <c r="O4214" i="1"/>
  <c r="K4347" i="1"/>
  <c r="L4347" i="1" s="1"/>
  <c r="K4349" i="1"/>
  <c r="L4349" i="1" s="1"/>
  <c r="K4189" i="1"/>
  <c r="L4189" i="1" s="1"/>
  <c r="K4152" i="1"/>
  <c r="L4152" i="1" s="1"/>
  <c r="K4156" i="1"/>
  <c r="L4156" i="1" s="1"/>
  <c r="K4160" i="1"/>
  <c r="L4160" i="1" s="1"/>
  <c r="K4232" i="1"/>
  <c r="L4232" i="1" s="1"/>
  <c r="K4276" i="1"/>
  <c r="L4276" i="1" s="1"/>
  <c r="K4311" i="1"/>
  <c r="L4311" i="1" s="1"/>
  <c r="K4180" i="1"/>
  <c r="R4180" i="1" s="1"/>
  <c r="K4182" i="1"/>
  <c r="L4182" i="1" s="1"/>
  <c r="K4186" i="1"/>
  <c r="L4186" i="1" s="1"/>
  <c r="K4188" i="1"/>
  <c r="L4188" i="1" s="1"/>
  <c r="K4211" i="1"/>
  <c r="L4211" i="1" s="1"/>
  <c r="K4215" i="1"/>
  <c r="L4215" i="1" s="1"/>
  <c r="K4220" i="1"/>
  <c r="L4220" i="1" s="1"/>
  <c r="K4236" i="1"/>
  <c r="R4236" i="1" s="1"/>
  <c r="K4242" i="1"/>
  <c r="L4242" i="1" s="1"/>
  <c r="K4245" i="1"/>
  <c r="L4245" i="1" s="1"/>
  <c r="K4255" i="1"/>
  <c r="L4255" i="1" s="1"/>
  <c r="K4261" i="1"/>
  <c r="L4261" i="1" s="1"/>
  <c r="K4267" i="1"/>
  <c r="L4267" i="1" s="1"/>
  <c r="K4269" i="1"/>
  <c r="L4269" i="1" s="1"/>
  <c r="K4284" i="1"/>
  <c r="L4284" i="1" s="1"/>
  <c r="K4286" i="1"/>
  <c r="L4286" i="1" s="1"/>
  <c r="K4292" i="1"/>
  <c r="L4292" i="1" s="1"/>
  <c r="K4296" i="1"/>
  <c r="L4296" i="1" s="1"/>
  <c r="K4301" i="1"/>
  <c r="L4301" i="1" s="1"/>
  <c r="K4317" i="1"/>
  <c r="L4317" i="1" s="1"/>
  <c r="K4323" i="1"/>
  <c r="L4323" i="1" s="1"/>
  <c r="K4326" i="1"/>
  <c r="L4326" i="1" s="1"/>
  <c r="K4328" i="1"/>
  <c r="L4328" i="1" s="1"/>
  <c r="K4334" i="1"/>
  <c r="L4334" i="1" s="1"/>
  <c r="K4336" i="1"/>
  <c r="L4336" i="1" s="1"/>
  <c r="K4338" i="1"/>
  <c r="L4338" i="1" s="1"/>
  <c r="K4344" i="1"/>
  <c r="R4344" i="1" s="1"/>
  <c r="K4346" i="1"/>
  <c r="L4346" i="1" s="1"/>
  <c r="K4350" i="1"/>
  <c r="L4350" i="1" s="1"/>
  <c r="K4342" i="1"/>
  <c r="L4342" i="1" s="1"/>
  <c r="K4341" i="1"/>
  <c r="L4341" i="1" s="1"/>
  <c r="K4339" i="1"/>
  <c r="L4339" i="1" s="1"/>
  <c r="O4349" i="1"/>
  <c r="O4348" i="1"/>
  <c r="O4347" i="1"/>
  <c r="K4343" i="1"/>
  <c r="L4343" i="1" s="1"/>
  <c r="Q4339" i="1"/>
  <c r="K4201" i="1"/>
  <c r="L4201" i="1" s="1"/>
  <c r="K4206" i="1"/>
  <c r="L4206" i="1" s="1"/>
  <c r="K4207" i="1"/>
  <c r="R4207" i="1" s="1"/>
  <c r="O4213" i="1"/>
  <c r="K4162" i="1"/>
  <c r="L4162" i="1" s="1"/>
  <c r="K4150" i="1"/>
  <c r="R4150" i="1" s="1"/>
  <c r="K4136" i="1"/>
  <c r="L4136" i="1" s="1"/>
  <c r="K4140" i="1"/>
  <c r="L4140" i="1" s="1"/>
  <c r="K4144" i="1"/>
  <c r="R4144" i="1" s="1"/>
  <c r="K4148" i="1"/>
  <c r="L4148" i="1" s="1"/>
  <c r="K4137" i="1"/>
  <c r="R4137" i="1" s="1"/>
  <c r="K4149" i="1"/>
  <c r="R4149" i="1" s="1"/>
  <c r="K4153" i="1"/>
  <c r="R4153" i="1" s="1"/>
  <c r="K4157" i="1"/>
  <c r="L4157" i="1" s="1"/>
  <c r="K4161" i="1"/>
  <c r="L4161" i="1" s="1"/>
  <c r="K4138" i="1"/>
  <c r="L4138" i="1" s="1"/>
  <c r="K4146" i="1"/>
  <c r="R4146" i="1" s="1"/>
  <c r="K4135" i="1"/>
  <c r="L4135" i="1" s="1"/>
  <c r="K4139" i="1"/>
  <c r="L4139" i="1" s="1"/>
  <c r="K4143" i="1"/>
  <c r="R4143" i="1" s="1"/>
  <c r="K4147" i="1"/>
  <c r="L4147" i="1" s="1"/>
  <c r="K4151" i="1"/>
  <c r="L4151" i="1" s="1"/>
  <c r="K4155" i="1"/>
  <c r="R4155" i="1" s="1"/>
  <c r="K4159" i="1"/>
  <c r="L4159" i="1" s="1"/>
  <c r="K4142" i="1"/>
  <c r="R4142" i="1" s="1"/>
  <c r="K4158" i="1"/>
  <c r="L4158" i="1" s="1"/>
  <c r="K4141" i="1"/>
  <c r="R4141" i="1" s="1"/>
  <c r="K4145" i="1"/>
  <c r="L4145" i="1" s="1"/>
  <c r="H46" i="17"/>
  <c r="H47" i="17" s="1"/>
  <c r="D53" i="17" s="1"/>
  <c r="K161" i="8" s="1"/>
  <c r="D46" i="17"/>
  <c r="D47" i="17" s="1"/>
  <c r="D48" i="17" s="1"/>
  <c r="K156" i="8" s="1"/>
  <c r="F46" i="17"/>
  <c r="F47" i="17" s="1"/>
  <c r="J46" i="17"/>
  <c r="J47" i="17" s="1"/>
  <c r="D54" i="17" s="1"/>
  <c r="K162" i="8" s="1"/>
  <c r="G46" i="17"/>
  <c r="G47" i="17" s="1"/>
  <c r="D52" i="17" s="1"/>
  <c r="K160" i="8" s="1"/>
  <c r="K46" i="17"/>
  <c r="K47" i="17" s="1"/>
  <c r="D55" i="17" s="1"/>
  <c r="K163" i="8" s="1"/>
  <c r="BE12" i="10"/>
  <c r="BD12" i="10"/>
  <c r="BC12" i="10"/>
  <c r="AY12" i="10"/>
  <c r="AX12" i="10"/>
  <c r="AW12" i="10"/>
  <c r="AS12" i="10"/>
  <c r="AR12" i="10"/>
  <c r="AQ12" i="10"/>
  <c r="AM12" i="10"/>
  <c r="AL12" i="10"/>
  <c r="AK12" i="10"/>
  <c r="AG12" i="10"/>
  <c r="AF12" i="10"/>
  <c r="AE12" i="10"/>
  <c r="AA12" i="10"/>
  <c r="Z12" i="10"/>
  <c r="Y12" i="10"/>
  <c r="U12" i="10"/>
  <c r="T12" i="10"/>
  <c r="S12" i="10"/>
  <c r="O12" i="10"/>
  <c r="N12" i="10"/>
  <c r="M12" i="10"/>
  <c r="R4333" i="1" l="1"/>
  <c r="R4315" i="1"/>
  <c r="R4263" i="1"/>
  <c r="R4290" i="1"/>
  <c r="R4191" i="1"/>
  <c r="R4250" i="1"/>
  <c r="R4281" i="1"/>
  <c r="L4171" i="1"/>
  <c r="L4252" i="1"/>
  <c r="L4223" i="1"/>
  <c r="R4251" i="1"/>
  <c r="L4169" i="1"/>
  <c r="R4258" i="1"/>
  <c r="L4177" i="1"/>
  <c r="R4225" i="1"/>
  <c r="L4168" i="1"/>
  <c r="R4305" i="1"/>
  <c r="L4231" i="1"/>
  <c r="R4331" i="1"/>
  <c r="R4257" i="1"/>
  <c r="R4279" i="1"/>
  <c r="R4198" i="1"/>
  <c r="R4254" i="1"/>
  <c r="R4312" i="1"/>
  <c r="R4277" i="1"/>
  <c r="R4304" i="1"/>
  <c r="L4173" i="1"/>
  <c r="R4200" i="1"/>
  <c r="R4306" i="1"/>
  <c r="R4204" i="1"/>
  <c r="R4285" i="1"/>
  <c r="L4227" i="1"/>
  <c r="R4196" i="1"/>
  <c r="R4308" i="1"/>
  <c r="L4209" i="1"/>
  <c r="L4222" i="1"/>
  <c r="R4335" i="1"/>
  <c r="L4170" i="1"/>
  <c r="L4236" i="1"/>
  <c r="L4230" i="1"/>
  <c r="R4326" i="1"/>
  <c r="R4249" i="1"/>
  <c r="R4261" i="1"/>
  <c r="R4311" i="1"/>
  <c r="L4344" i="1"/>
  <c r="R4284" i="1"/>
  <c r="L4176" i="1"/>
  <c r="L4207" i="1"/>
  <c r="R4303" i="1"/>
  <c r="R4182" i="1"/>
  <c r="R4245" i="1"/>
  <c r="R4203" i="1"/>
  <c r="R4338" i="1"/>
  <c r="R4288" i="1"/>
  <c r="R4332" i="1"/>
  <c r="R4197" i="1"/>
  <c r="R4330" i="1"/>
  <c r="R4272" i="1"/>
  <c r="L4180" i="1"/>
  <c r="R4234" i="1"/>
  <c r="R4218" i="1"/>
  <c r="R4195" i="1"/>
  <c r="R4278" i="1"/>
  <c r="R4224" i="1"/>
  <c r="L4164" i="1"/>
  <c r="R4276" i="1"/>
  <c r="R4299" i="1"/>
  <c r="R4317" i="1"/>
  <c r="L4142" i="1"/>
  <c r="R4342" i="1"/>
  <c r="L4153" i="1"/>
  <c r="R4339" i="1"/>
  <c r="L4150" i="1"/>
  <c r="L4146" i="1"/>
  <c r="L4144" i="1"/>
  <c r="L4143" i="1"/>
  <c r="L4149" i="1"/>
  <c r="L4137" i="1"/>
  <c r="L4155" i="1"/>
  <c r="L4141" i="1"/>
  <c r="D51" i="17"/>
  <c r="K159" i="8" s="1"/>
  <c r="D50" i="17"/>
  <c r="K158" i="8" s="1"/>
  <c r="BE7" i="10"/>
  <c r="BD7" i="10"/>
  <c r="BC7" i="10"/>
  <c r="BB11" i="10"/>
  <c r="BB7" i="10" s="1"/>
  <c r="BA11" i="10"/>
  <c r="BA7" i="10" s="1"/>
  <c r="AZ11" i="10"/>
  <c r="AZ7" i="10" s="1"/>
  <c r="BE10" i="10"/>
  <c r="BD10" i="10"/>
  <c r="BC10" i="10"/>
  <c r="BB9" i="10"/>
  <c r="BA9" i="10"/>
  <c r="AZ9" i="10"/>
  <c r="AY7" i="10"/>
  <c r="AX7" i="10"/>
  <c r="AW7" i="10"/>
  <c r="AV11" i="10"/>
  <c r="AV7" i="10" s="1"/>
  <c r="AU11" i="10"/>
  <c r="AU7" i="10" s="1"/>
  <c r="AT11" i="10"/>
  <c r="AT7" i="10" s="1"/>
  <c r="AY10" i="10"/>
  <c r="AX10" i="10"/>
  <c r="AW10" i="10"/>
  <c r="AV9" i="10"/>
  <c r="AU9" i="10"/>
  <c r="AT9" i="10"/>
  <c r="AS7" i="10"/>
  <c r="AR7" i="10"/>
  <c r="AQ7" i="10"/>
  <c r="AP11" i="10"/>
  <c r="AP7" i="10" s="1"/>
  <c r="AO11" i="10"/>
  <c r="AO7" i="10" s="1"/>
  <c r="AN11" i="10"/>
  <c r="AN7" i="10" s="1"/>
  <c r="AS10" i="10"/>
  <c r="AR10" i="10"/>
  <c r="AQ10" i="10"/>
  <c r="AP9" i="10"/>
  <c r="AO9" i="10"/>
  <c r="AN9" i="10"/>
  <c r="AM7" i="10"/>
  <c r="AL7" i="10"/>
  <c r="AK7" i="10"/>
  <c r="AJ11" i="10"/>
  <c r="AJ7" i="10" s="1"/>
  <c r="AI11" i="10"/>
  <c r="AI7" i="10" s="1"/>
  <c r="AH11" i="10"/>
  <c r="AH7" i="10" s="1"/>
  <c r="AM10" i="10"/>
  <c r="AL10" i="10"/>
  <c r="AK10" i="10"/>
  <c r="AJ9" i="10"/>
  <c r="AI9" i="10"/>
  <c r="AH9" i="10"/>
  <c r="AG7" i="10"/>
  <c r="AF7" i="10"/>
  <c r="AE7" i="10"/>
  <c r="AD11" i="10"/>
  <c r="AD7" i="10" s="1"/>
  <c r="AC11" i="10"/>
  <c r="AC7" i="10" s="1"/>
  <c r="AB11" i="10"/>
  <c r="AB7" i="10" s="1"/>
  <c r="AG10" i="10"/>
  <c r="AF10" i="10"/>
  <c r="AE10" i="10"/>
  <c r="AD9" i="10"/>
  <c r="AC9" i="10"/>
  <c r="AB9" i="10"/>
  <c r="AA7" i="10"/>
  <c r="Z7" i="10"/>
  <c r="Y7" i="10"/>
  <c r="X11" i="10"/>
  <c r="X7" i="10" s="1"/>
  <c r="W11" i="10"/>
  <c r="W7" i="10" s="1"/>
  <c r="V11" i="10"/>
  <c r="V7" i="10" s="1"/>
  <c r="AA10" i="10"/>
  <c r="Z10" i="10"/>
  <c r="Y10" i="10"/>
  <c r="X9" i="10"/>
  <c r="W9" i="10"/>
  <c r="V9" i="10"/>
  <c r="U7" i="10"/>
  <c r="T7" i="10"/>
  <c r="S7" i="10"/>
  <c r="R11" i="10"/>
  <c r="R7" i="10" s="1"/>
  <c r="Q11" i="10"/>
  <c r="Q7" i="10" s="1"/>
  <c r="P11" i="10"/>
  <c r="P7" i="10" s="1"/>
  <c r="U10" i="10"/>
  <c r="T10" i="10"/>
  <c r="S10" i="10"/>
  <c r="R9" i="10"/>
  <c r="Q9" i="10"/>
  <c r="P9" i="10"/>
  <c r="O7" i="10"/>
  <c r="N7" i="10"/>
  <c r="M7" i="10"/>
  <c r="L11" i="10"/>
  <c r="L7" i="10" s="1"/>
  <c r="K11" i="10"/>
  <c r="K7" i="10" s="1"/>
  <c r="J11" i="10"/>
  <c r="J7" i="10" s="1"/>
  <c r="O10" i="10"/>
  <c r="N10" i="10"/>
  <c r="M10" i="10"/>
  <c r="L9" i="10"/>
  <c r="K9" i="10"/>
  <c r="J9" i="10"/>
  <c r="I10" i="10"/>
  <c r="H10" i="10"/>
  <c r="G10" i="10"/>
  <c r="F9" i="10"/>
  <c r="E9" i="10"/>
  <c r="D9" i="10"/>
  <c r="I12" i="10"/>
  <c r="I7" i="10" s="1"/>
  <c r="H12" i="10"/>
  <c r="H7" i="10" s="1"/>
  <c r="G12" i="10"/>
  <c r="G7" i="10" s="1"/>
  <c r="F11" i="10"/>
  <c r="F7" i="10" s="1"/>
  <c r="E11" i="10"/>
  <c r="E7" i="10" s="1"/>
  <c r="D11" i="10"/>
  <c r="AA109" i="7" l="1"/>
  <c r="AA108" i="7"/>
  <c r="C4" i="9" l="1"/>
  <c r="G116" i="7" l="1"/>
  <c r="G115" i="7"/>
  <c r="AB12" i="7" l="1"/>
  <c r="AB11" i="7"/>
  <c r="C102" i="7" s="1"/>
  <c r="G6" i="9" l="1"/>
  <c r="U4067" i="1" l="1"/>
  <c r="EC12" i="10" l="1"/>
  <c r="EB12" i="10"/>
  <c r="EA12" i="10"/>
  <c r="DZ12" i="10"/>
  <c r="DY12" i="10"/>
  <c r="DX12" i="10"/>
  <c r="DW12" i="10"/>
  <c r="DV12" i="10"/>
  <c r="DU12" i="10"/>
  <c r="DT12" i="10"/>
  <c r="EC10" i="10"/>
  <c r="EB10" i="10"/>
  <c r="EA10" i="10"/>
  <c r="DZ10" i="10"/>
  <c r="DY10" i="10"/>
  <c r="DX10" i="10"/>
  <c r="DW10" i="10"/>
  <c r="DV10" i="10"/>
  <c r="DU10" i="10"/>
  <c r="DT10" i="10"/>
  <c r="DS12" i="10"/>
  <c r="DS10" i="10"/>
  <c r="DR11" i="10"/>
  <c r="DQ11" i="10"/>
  <c r="DP11" i="10"/>
  <c r="DO11" i="10"/>
  <c r="DN11" i="10"/>
  <c r="DM11" i="10"/>
  <c r="DL11" i="10"/>
  <c r="DK11" i="10"/>
  <c r="DJ11" i="10"/>
  <c r="DI11" i="10"/>
  <c r="DR9" i="10"/>
  <c r="DQ9" i="10"/>
  <c r="DP9" i="10"/>
  <c r="DO9" i="10"/>
  <c r="DN9" i="10"/>
  <c r="DM9" i="10"/>
  <c r="DL9" i="10"/>
  <c r="DK9" i="10"/>
  <c r="DJ9" i="10"/>
  <c r="DI9" i="10"/>
  <c r="DH11" i="10"/>
  <c r="DH9" i="10"/>
  <c r="I318" i="10"/>
  <c r="H318" i="10"/>
  <c r="G318" i="10"/>
  <c r="D318" i="10"/>
  <c r="I317" i="10"/>
  <c r="H317" i="10"/>
  <c r="G317" i="10"/>
  <c r="D317" i="10"/>
  <c r="I316" i="10"/>
  <c r="H316" i="10"/>
  <c r="G316" i="10"/>
  <c r="D316" i="10"/>
  <c r="I315" i="10"/>
  <c r="H315" i="10"/>
  <c r="G315" i="10"/>
  <c r="D315" i="10"/>
  <c r="I314" i="10"/>
  <c r="H314" i="10"/>
  <c r="G314" i="10"/>
  <c r="D314" i="10"/>
  <c r="I313" i="10"/>
  <c r="H313" i="10"/>
  <c r="G313" i="10"/>
  <c r="D313" i="10"/>
  <c r="I312" i="10"/>
  <c r="H312" i="10"/>
  <c r="G312" i="10"/>
  <c r="D312" i="10"/>
  <c r="I311" i="10"/>
  <c r="H311" i="10"/>
  <c r="G311" i="10"/>
  <c r="D311" i="10"/>
  <c r="I310" i="10"/>
  <c r="H310" i="10"/>
  <c r="G310" i="10"/>
  <c r="D310" i="10"/>
  <c r="I309" i="10"/>
  <c r="H309" i="10"/>
  <c r="G309" i="10"/>
  <c r="D309" i="10"/>
  <c r="I308" i="10"/>
  <c r="H308" i="10"/>
  <c r="G308" i="10"/>
  <c r="D308" i="10"/>
  <c r="I280" i="10"/>
  <c r="H280" i="10"/>
  <c r="G280" i="10"/>
  <c r="D280" i="10"/>
  <c r="I279" i="10"/>
  <c r="H279" i="10"/>
  <c r="G279" i="10"/>
  <c r="D279" i="10"/>
  <c r="I278" i="10"/>
  <c r="H278" i="10"/>
  <c r="G278" i="10"/>
  <c r="D278" i="10"/>
  <c r="I277" i="10"/>
  <c r="H277" i="10"/>
  <c r="G277" i="10"/>
  <c r="D277" i="10"/>
  <c r="I276" i="10"/>
  <c r="H276" i="10"/>
  <c r="G276" i="10"/>
  <c r="D276" i="10"/>
  <c r="I275" i="10"/>
  <c r="H275" i="10"/>
  <c r="G275" i="10"/>
  <c r="D275" i="10"/>
  <c r="I274" i="10"/>
  <c r="H274" i="10"/>
  <c r="G274" i="10"/>
  <c r="D274" i="10"/>
  <c r="I273" i="10"/>
  <c r="H273" i="10"/>
  <c r="G273" i="10"/>
  <c r="D273" i="10"/>
  <c r="I272" i="10"/>
  <c r="H272" i="10"/>
  <c r="G272" i="10"/>
  <c r="D272" i="10"/>
  <c r="I271" i="10"/>
  <c r="H271" i="10"/>
  <c r="G271" i="10"/>
  <c r="D271" i="10"/>
  <c r="I270" i="10"/>
  <c r="H270" i="10"/>
  <c r="G270" i="10"/>
  <c r="D270" i="10"/>
  <c r="I242" i="10"/>
  <c r="H242" i="10"/>
  <c r="G242" i="10"/>
  <c r="D242" i="10"/>
  <c r="I241" i="10"/>
  <c r="H241" i="10"/>
  <c r="G241" i="10"/>
  <c r="D241" i="10"/>
  <c r="I240" i="10"/>
  <c r="H240" i="10"/>
  <c r="G240" i="10"/>
  <c r="D240" i="10"/>
  <c r="I239" i="10"/>
  <c r="H239" i="10"/>
  <c r="G239" i="10"/>
  <c r="D239" i="10"/>
  <c r="I238" i="10"/>
  <c r="H238" i="10"/>
  <c r="G238" i="10"/>
  <c r="D238" i="10"/>
  <c r="I237" i="10"/>
  <c r="H237" i="10"/>
  <c r="G237" i="10"/>
  <c r="D237" i="10"/>
  <c r="I236" i="10"/>
  <c r="H236" i="10"/>
  <c r="G236" i="10"/>
  <c r="D236" i="10"/>
  <c r="I235" i="10"/>
  <c r="H235" i="10"/>
  <c r="G235" i="10"/>
  <c r="D235" i="10"/>
  <c r="I234" i="10"/>
  <c r="H234" i="10"/>
  <c r="G234" i="10"/>
  <c r="D234" i="10"/>
  <c r="I233" i="10"/>
  <c r="H233" i="10"/>
  <c r="G233" i="10"/>
  <c r="D233" i="10"/>
  <c r="I232" i="10"/>
  <c r="H232" i="10"/>
  <c r="G232" i="10"/>
  <c r="D232" i="10"/>
  <c r="I204" i="10"/>
  <c r="H204" i="10"/>
  <c r="G204" i="10"/>
  <c r="D204" i="10"/>
  <c r="I203" i="10"/>
  <c r="H203" i="10"/>
  <c r="G203" i="10"/>
  <c r="D203" i="10"/>
  <c r="I202" i="10"/>
  <c r="H202" i="10"/>
  <c r="G202" i="10"/>
  <c r="D202" i="10"/>
  <c r="I201" i="10"/>
  <c r="H201" i="10"/>
  <c r="G201" i="10"/>
  <c r="D201" i="10"/>
  <c r="I200" i="10"/>
  <c r="H200" i="10"/>
  <c r="G200" i="10"/>
  <c r="D200" i="10"/>
  <c r="I199" i="10"/>
  <c r="H199" i="10"/>
  <c r="G199" i="10"/>
  <c r="D199" i="10"/>
  <c r="I198" i="10"/>
  <c r="H198" i="10"/>
  <c r="G198" i="10"/>
  <c r="D198" i="10"/>
  <c r="I197" i="10"/>
  <c r="H197" i="10"/>
  <c r="G197" i="10"/>
  <c r="D197" i="10"/>
  <c r="I196" i="10"/>
  <c r="H196" i="10"/>
  <c r="G196" i="10"/>
  <c r="D196" i="10"/>
  <c r="I195" i="10"/>
  <c r="H195" i="10"/>
  <c r="G195" i="10"/>
  <c r="D195" i="10"/>
  <c r="I194" i="10"/>
  <c r="H194" i="10"/>
  <c r="G194" i="10"/>
  <c r="D194" i="10"/>
  <c r="I166" i="10"/>
  <c r="H166" i="10"/>
  <c r="G166" i="10"/>
  <c r="D166" i="10"/>
  <c r="I165" i="10"/>
  <c r="H165" i="10"/>
  <c r="G165" i="10"/>
  <c r="D165" i="10"/>
  <c r="I164" i="10"/>
  <c r="H164" i="10"/>
  <c r="G164" i="10"/>
  <c r="D164" i="10"/>
  <c r="I163" i="10"/>
  <c r="H163" i="10"/>
  <c r="G163" i="10"/>
  <c r="D163" i="10"/>
  <c r="I162" i="10"/>
  <c r="H162" i="10"/>
  <c r="G162" i="10"/>
  <c r="D162" i="10"/>
  <c r="I161" i="10"/>
  <c r="H161" i="10"/>
  <c r="G161" i="10"/>
  <c r="D161" i="10"/>
  <c r="I160" i="10"/>
  <c r="H160" i="10"/>
  <c r="G160" i="10"/>
  <c r="D160" i="10"/>
  <c r="I159" i="10"/>
  <c r="H159" i="10"/>
  <c r="G159" i="10"/>
  <c r="D159" i="10"/>
  <c r="I158" i="10"/>
  <c r="H158" i="10"/>
  <c r="G158" i="10"/>
  <c r="D158" i="10"/>
  <c r="I157" i="10"/>
  <c r="H157" i="10"/>
  <c r="G157" i="10"/>
  <c r="D157" i="10"/>
  <c r="I156" i="10"/>
  <c r="H156" i="10"/>
  <c r="G156" i="10"/>
  <c r="D156" i="10"/>
  <c r="I128" i="10"/>
  <c r="H128" i="10"/>
  <c r="G128" i="10"/>
  <c r="D128" i="10"/>
  <c r="I127" i="10"/>
  <c r="H127" i="10"/>
  <c r="G127" i="10"/>
  <c r="D127" i="10"/>
  <c r="I126" i="10"/>
  <c r="H126" i="10"/>
  <c r="G126" i="10"/>
  <c r="D126" i="10"/>
  <c r="I125" i="10"/>
  <c r="H125" i="10"/>
  <c r="G125" i="10"/>
  <c r="D125" i="10"/>
  <c r="I124" i="10"/>
  <c r="H124" i="10"/>
  <c r="G124" i="10"/>
  <c r="D124" i="10"/>
  <c r="I123" i="10"/>
  <c r="H123" i="10"/>
  <c r="G123" i="10"/>
  <c r="D123" i="10"/>
  <c r="I122" i="10"/>
  <c r="H122" i="10"/>
  <c r="G122" i="10"/>
  <c r="D122" i="10"/>
  <c r="I121" i="10"/>
  <c r="H121" i="10"/>
  <c r="G121" i="10"/>
  <c r="D121" i="10"/>
  <c r="I120" i="10"/>
  <c r="H120" i="10"/>
  <c r="G120" i="10"/>
  <c r="D120" i="10"/>
  <c r="I119" i="10"/>
  <c r="H119" i="10"/>
  <c r="G119" i="10"/>
  <c r="D119" i="10"/>
  <c r="I118" i="10"/>
  <c r="H118" i="10"/>
  <c r="G118" i="10"/>
  <c r="D118" i="10"/>
  <c r="I90" i="10"/>
  <c r="H90" i="10"/>
  <c r="G90" i="10"/>
  <c r="D90" i="10"/>
  <c r="I89" i="10"/>
  <c r="H89" i="10"/>
  <c r="G89" i="10"/>
  <c r="D89" i="10"/>
  <c r="I88" i="10"/>
  <c r="H88" i="10"/>
  <c r="G88" i="10"/>
  <c r="D88" i="10"/>
  <c r="I87" i="10"/>
  <c r="H87" i="10"/>
  <c r="G87" i="10"/>
  <c r="D87" i="10"/>
  <c r="I86" i="10"/>
  <c r="H86" i="10"/>
  <c r="G86" i="10"/>
  <c r="D86" i="10"/>
  <c r="I85" i="10"/>
  <c r="H85" i="10"/>
  <c r="G85" i="10"/>
  <c r="D85" i="10"/>
  <c r="I84" i="10"/>
  <c r="H84" i="10"/>
  <c r="G84" i="10"/>
  <c r="D84" i="10"/>
  <c r="I83" i="10"/>
  <c r="H83" i="10"/>
  <c r="G83" i="10"/>
  <c r="D83" i="10"/>
  <c r="I82" i="10"/>
  <c r="H82" i="10"/>
  <c r="G82" i="10"/>
  <c r="D82" i="10"/>
  <c r="I81" i="10"/>
  <c r="H81" i="10"/>
  <c r="G81" i="10"/>
  <c r="D81" i="10"/>
  <c r="I80" i="10"/>
  <c r="H80" i="10"/>
  <c r="G80" i="10"/>
  <c r="D80" i="10"/>
  <c r="I52" i="10"/>
  <c r="H52" i="10"/>
  <c r="G52" i="10"/>
  <c r="D52" i="10"/>
  <c r="I51" i="10"/>
  <c r="H51" i="10"/>
  <c r="G51" i="10"/>
  <c r="D51" i="10"/>
  <c r="I50" i="10"/>
  <c r="H50" i="10"/>
  <c r="G50" i="10"/>
  <c r="D50" i="10"/>
  <c r="I49" i="10"/>
  <c r="H49" i="10"/>
  <c r="G49" i="10"/>
  <c r="D49" i="10"/>
  <c r="I48" i="10"/>
  <c r="H48" i="10"/>
  <c r="G48" i="10"/>
  <c r="D48" i="10"/>
  <c r="I47" i="10"/>
  <c r="H47" i="10"/>
  <c r="G47" i="10"/>
  <c r="D47" i="10"/>
  <c r="I46" i="10"/>
  <c r="H46" i="10"/>
  <c r="G46" i="10"/>
  <c r="D46" i="10"/>
  <c r="I45" i="10"/>
  <c r="H45" i="10"/>
  <c r="G45" i="10"/>
  <c r="D45" i="10"/>
  <c r="I44" i="10"/>
  <c r="H44" i="10"/>
  <c r="G44" i="10"/>
  <c r="D44" i="10"/>
  <c r="I43" i="10"/>
  <c r="H43" i="10"/>
  <c r="G43" i="10"/>
  <c r="D43" i="10"/>
  <c r="I42" i="10"/>
  <c r="H42" i="10"/>
  <c r="G42" i="10"/>
  <c r="D42" i="10"/>
  <c r="E273" i="10" l="1"/>
  <c r="E197" i="10"/>
  <c r="E121" i="10"/>
  <c r="E45" i="10"/>
  <c r="F235" i="10"/>
  <c r="F159" i="10"/>
  <c r="F83" i="10"/>
  <c r="E311" i="10"/>
  <c r="E235" i="10"/>
  <c r="F273" i="10"/>
  <c r="F197" i="10"/>
  <c r="F121" i="10"/>
  <c r="F45" i="10"/>
  <c r="F311" i="10"/>
  <c r="E159" i="10"/>
  <c r="E83" i="10"/>
  <c r="E312" i="10"/>
  <c r="E236" i="10"/>
  <c r="E160" i="10"/>
  <c r="E84" i="10"/>
  <c r="F274" i="10"/>
  <c r="F198" i="10"/>
  <c r="F122" i="10"/>
  <c r="E274" i="10"/>
  <c r="F312" i="10"/>
  <c r="F236" i="10"/>
  <c r="F160" i="10"/>
  <c r="F84" i="10"/>
  <c r="F46" i="10"/>
  <c r="E46" i="10"/>
  <c r="E122" i="10"/>
  <c r="E198" i="10"/>
  <c r="E316" i="10"/>
  <c r="E240" i="10"/>
  <c r="E164" i="10"/>
  <c r="E88" i="10"/>
  <c r="F278" i="10"/>
  <c r="F202" i="10"/>
  <c r="F126" i="10"/>
  <c r="F316" i="10"/>
  <c r="F240" i="10"/>
  <c r="F164" i="10"/>
  <c r="F88" i="10"/>
  <c r="F50" i="10"/>
  <c r="E278" i="10"/>
  <c r="E202" i="10"/>
  <c r="E126" i="10"/>
  <c r="E50" i="10"/>
  <c r="E271" i="10"/>
  <c r="E195" i="10"/>
  <c r="E119" i="10"/>
  <c r="E43" i="10"/>
  <c r="F233" i="10"/>
  <c r="F157" i="10"/>
  <c r="F81" i="10"/>
  <c r="F271" i="10"/>
  <c r="F195" i="10"/>
  <c r="F119" i="10"/>
  <c r="F43" i="10"/>
  <c r="F309" i="10"/>
  <c r="E309" i="10"/>
  <c r="E233" i="10"/>
  <c r="E81" i="10"/>
  <c r="E157" i="10"/>
  <c r="E275" i="10"/>
  <c r="E199" i="10"/>
  <c r="E123" i="10"/>
  <c r="E47" i="10"/>
  <c r="F313" i="10"/>
  <c r="F237" i="10"/>
  <c r="F161" i="10"/>
  <c r="F85" i="10"/>
  <c r="E237" i="10"/>
  <c r="F275" i="10"/>
  <c r="F199" i="10"/>
  <c r="F123" i="10"/>
  <c r="F47" i="10"/>
  <c r="E313" i="10"/>
  <c r="E85" i="10"/>
  <c r="E161" i="10"/>
  <c r="E279" i="10"/>
  <c r="E203" i="10"/>
  <c r="E127" i="10"/>
  <c r="E51" i="10"/>
  <c r="F317" i="10"/>
  <c r="F241" i="10"/>
  <c r="F165" i="10"/>
  <c r="F89" i="10"/>
  <c r="F279" i="10"/>
  <c r="F203" i="10"/>
  <c r="F127" i="10"/>
  <c r="F51" i="10"/>
  <c r="E317" i="10"/>
  <c r="E241" i="10"/>
  <c r="E89" i="10"/>
  <c r="E165" i="10"/>
  <c r="E277" i="10"/>
  <c r="E201" i="10"/>
  <c r="E125" i="10"/>
  <c r="E49" i="10"/>
  <c r="F315" i="10"/>
  <c r="F239" i="10"/>
  <c r="F163" i="10"/>
  <c r="F87" i="10"/>
  <c r="F277" i="10"/>
  <c r="F201" i="10"/>
  <c r="F125" i="10"/>
  <c r="F49" i="10"/>
  <c r="E315" i="10"/>
  <c r="E239" i="10"/>
  <c r="E87" i="10"/>
  <c r="E163" i="10"/>
  <c r="E308" i="10"/>
  <c r="E232" i="10"/>
  <c r="E156" i="10"/>
  <c r="E80" i="10"/>
  <c r="F270" i="10"/>
  <c r="F194" i="10"/>
  <c r="F118" i="10"/>
  <c r="E270" i="10"/>
  <c r="F308" i="10"/>
  <c r="F232" i="10"/>
  <c r="F156" i="10"/>
  <c r="F80" i="10"/>
  <c r="F42" i="10"/>
  <c r="E194" i="10"/>
  <c r="E42" i="10"/>
  <c r="E118" i="10"/>
  <c r="E310" i="10"/>
  <c r="E234" i="10"/>
  <c r="E158" i="10"/>
  <c r="E82" i="10"/>
  <c r="F196" i="10"/>
  <c r="F44" i="10"/>
  <c r="F310" i="10"/>
  <c r="F234" i="10"/>
  <c r="F158" i="10"/>
  <c r="F82" i="10"/>
  <c r="F272" i="10"/>
  <c r="F120" i="10"/>
  <c r="E272" i="10"/>
  <c r="E44" i="10"/>
  <c r="E120" i="10"/>
  <c r="E196" i="10"/>
  <c r="E314" i="10"/>
  <c r="E238" i="10"/>
  <c r="E162" i="10"/>
  <c r="E86" i="10"/>
  <c r="F200" i="10"/>
  <c r="F124" i="10"/>
  <c r="F48" i="10"/>
  <c r="F314" i="10"/>
  <c r="F238" i="10"/>
  <c r="F162" i="10"/>
  <c r="F86" i="10"/>
  <c r="F276" i="10"/>
  <c r="E276" i="10"/>
  <c r="E124" i="10"/>
  <c r="E48" i="10"/>
  <c r="E200" i="10"/>
  <c r="E318" i="10"/>
  <c r="E242" i="10"/>
  <c r="E166" i="10"/>
  <c r="E90" i="10"/>
  <c r="F204" i="10"/>
  <c r="F128" i="10"/>
  <c r="F52" i="10"/>
  <c r="E280" i="10"/>
  <c r="F318" i="10"/>
  <c r="F242" i="10"/>
  <c r="F166" i="10"/>
  <c r="F90" i="10"/>
  <c r="F280" i="10"/>
  <c r="E204" i="10"/>
  <c r="E52" i="10"/>
  <c r="E128" i="10"/>
  <c r="AI204" i="10" l="1"/>
  <c r="BA317" i="10"/>
  <c r="BA316" i="10"/>
  <c r="AV277" i="10"/>
  <c r="BA314" i="10"/>
  <c r="AO237" i="10"/>
  <c r="BB312" i="10"/>
  <c r="BA308" i="10"/>
  <c r="AV271" i="10"/>
  <c r="AP234" i="10"/>
  <c r="AV273" i="10"/>
  <c r="EC7" i="10"/>
  <c r="EB7" i="10"/>
  <c r="EA7" i="10"/>
  <c r="DZ7" i="10"/>
  <c r="DY7" i="10"/>
  <c r="DX7" i="10"/>
  <c r="DW7" i="10"/>
  <c r="DV7" i="10"/>
  <c r="DU7" i="10"/>
  <c r="DT7" i="10"/>
  <c r="DS7" i="10"/>
  <c r="DG12" i="10"/>
  <c r="DF12" i="10"/>
  <c r="DF7" i="10" s="1"/>
  <c r="DE12" i="10"/>
  <c r="DD12" i="10"/>
  <c r="DC12" i="10"/>
  <c r="DB12" i="10"/>
  <c r="DA12" i="10"/>
  <c r="CZ12" i="10"/>
  <c r="CY12" i="10"/>
  <c r="CX12" i="10"/>
  <c r="CW12" i="10"/>
  <c r="CV12" i="10"/>
  <c r="CU12" i="10"/>
  <c r="CT12" i="10"/>
  <c r="CS12" i="10"/>
  <c r="CR12" i="10"/>
  <c r="CQ12" i="10"/>
  <c r="CP12" i="10"/>
  <c r="CO12" i="10"/>
  <c r="CN12" i="10"/>
  <c r="CM12" i="10"/>
  <c r="CL12" i="10"/>
  <c r="CK12" i="10"/>
  <c r="CJ12" i="10"/>
  <c r="CI12" i="10"/>
  <c r="CH12" i="10"/>
  <c r="DG10" i="10"/>
  <c r="DF10" i="10"/>
  <c r="DE10" i="10"/>
  <c r="DD10" i="10"/>
  <c r="DC10" i="10"/>
  <c r="DB10" i="10"/>
  <c r="DA10" i="10"/>
  <c r="CZ10" i="10"/>
  <c r="CY10" i="10"/>
  <c r="CX10" i="10"/>
  <c r="CW10" i="10"/>
  <c r="CV10" i="10"/>
  <c r="CU10" i="10"/>
  <c r="CT10" i="10"/>
  <c r="CS10" i="10"/>
  <c r="CR10" i="10"/>
  <c r="CQ10" i="10"/>
  <c r="CP10" i="10"/>
  <c r="CO10" i="10"/>
  <c r="CN10" i="10"/>
  <c r="CM10" i="10"/>
  <c r="CL10" i="10"/>
  <c r="CK10" i="10"/>
  <c r="CJ10" i="10"/>
  <c r="CI10" i="10"/>
  <c r="CH10" i="10"/>
  <c r="CG12" i="10"/>
  <c r="CG10" i="10"/>
  <c r="DR7" i="10"/>
  <c r="DQ7" i="10"/>
  <c r="DP7" i="10"/>
  <c r="DO7" i="10"/>
  <c r="DN7" i="10"/>
  <c r="DM7" i="10"/>
  <c r="DL7" i="10"/>
  <c r="DK7" i="10"/>
  <c r="DJ7" i="10"/>
  <c r="DI7" i="10"/>
  <c r="DH7" i="10"/>
  <c r="EC318" i="10"/>
  <c r="EB318" i="10"/>
  <c r="EA318" i="10"/>
  <c r="DZ318" i="10"/>
  <c r="DY318" i="10"/>
  <c r="DX318" i="10"/>
  <c r="DW318" i="10"/>
  <c r="DV318" i="10"/>
  <c r="DU318" i="10"/>
  <c r="DT318" i="10"/>
  <c r="DS318" i="10"/>
  <c r="DR318" i="10"/>
  <c r="DQ318" i="10"/>
  <c r="DP318" i="10"/>
  <c r="DO318" i="10"/>
  <c r="DN318" i="10"/>
  <c r="DM318" i="10"/>
  <c r="DL318" i="10"/>
  <c r="DK318" i="10"/>
  <c r="DJ318" i="10"/>
  <c r="DI318" i="10"/>
  <c r="DH318" i="10"/>
  <c r="DG318" i="10"/>
  <c r="DF318" i="10"/>
  <c r="DE318" i="10"/>
  <c r="DD318" i="10"/>
  <c r="DC318" i="10"/>
  <c r="DB318" i="10"/>
  <c r="DA318" i="10"/>
  <c r="CZ318" i="10"/>
  <c r="CY318" i="10"/>
  <c r="CX318" i="10"/>
  <c r="CW318" i="10"/>
  <c r="CV318" i="10"/>
  <c r="CU318" i="10"/>
  <c r="CT318" i="10"/>
  <c r="CS318" i="10"/>
  <c r="CR318" i="10"/>
  <c r="CQ318" i="10"/>
  <c r="CP318" i="10"/>
  <c r="CO318" i="10"/>
  <c r="CN318" i="10"/>
  <c r="CM318" i="10"/>
  <c r="CL318" i="10"/>
  <c r="CK318" i="10"/>
  <c r="CJ318" i="10"/>
  <c r="CI318" i="10"/>
  <c r="CH318" i="10"/>
  <c r="CG318" i="10"/>
  <c r="CF318" i="10"/>
  <c r="CE318" i="10"/>
  <c r="CD318" i="10"/>
  <c r="CC318" i="10"/>
  <c r="CB318" i="10"/>
  <c r="CA318" i="10"/>
  <c r="BZ318" i="10"/>
  <c r="BY318" i="10"/>
  <c r="BX318" i="10"/>
  <c r="BW318" i="10"/>
  <c r="BV318" i="10"/>
  <c r="BU318" i="10"/>
  <c r="BT318" i="10"/>
  <c r="BS318" i="10"/>
  <c r="BR318" i="10"/>
  <c r="BQ318" i="10"/>
  <c r="BP318" i="10"/>
  <c r="BO318" i="10"/>
  <c r="BN318" i="10"/>
  <c r="BM318" i="10"/>
  <c r="BL318" i="10"/>
  <c r="BK318" i="10"/>
  <c r="BJ318" i="10"/>
  <c r="BI318" i="10"/>
  <c r="BH318" i="10"/>
  <c r="BG318" i="10"/>
  <c r="BF318" i="10"/>
  <c r="AY318" i="10"/>
  <c r="AX318" i="10"/>
  <c r="AW318" i="10"/>
  <c r="AV318" i="10"/>
  <c r="AU318" i="10"/>
  <c r="AT318" i="10"/>
  <c r="AS318" i="10"/>
  <c r="AR318" i="10"/>
  <c r="AQ318" i="10"/>
  <c r="AP318" i="10"/>
  <c r="AO318" i="10"/>
  <c r="AN318" i="10"/>
  <c r="AM318" i="10"/>
  <c r="AL318" i="10"/>
  <c r="AK318" i="10"/>
  <c r="AJ318" i="10"/>
  <c r="AI318" i="10"/>
  <c r="AH318" i="10"/>
  <c r="AG318" i="10"/>
  <c r="AF318" i="10"/>
  <c r="AE318" i="10"/>
  <c r="AD318" i="10"/>
  <c r="AC318" i="10"/>
  <c r="AB318" i="10"/>
  <c r="AA318" i="10"/>
  <c r="Z318" i="10"/>
  <c r="Y318" i="10"/>
  <c r="X318" i="10"/>
  <c r="W318" i="10"/>
  <c r="V318" i="10"/>
  <c r="U318" i="10"/>
  <c r="T318" i="10"/>
  <c r="S318" i="10"/>
  <c r="R318" i="10"/>
  <c r="Q318" i="10"/>
  <c r="P318" i="10"/>
  <c r="O318" i="10"/>
  <c r="N318" i="10"/>
  <c r="M318" i="10"/>
  <c r="L318" i="10"/>
  <c r="K318" i="10"/>
  <c r="J318" i="10"/>
  <c r="BE318" i="10"/>
  <c r="BD318" i="10"/>
  <c r="BC318" i="10"/>
  <c r="AZ318" i="10"/>
  <c r="EC317" i="10"/>
  <c r="EB317" i="10"/>
  <c r="EA317" i="10"/>
  <c r="DZ317" i="10"/>
  <c r="DY317" i="10"/>
  <c r="DX317" i="10"/>
  <c r="DW317" i="10"/>
  <c r="DV317" i="10"/>
  <c r="DU317" i="10"/>
  <c r="DT317" i="10"/>
  <c r="DS317" i="10"/>
  <c r="DR317" i="10"/>
  <c r="DQ317" i="10"/>
  <c r="DP317" i="10"/>
  <c r="DO317" i="10"/>
  <c r="DN317" i="10"/>
  <c r="DM317" i="10"/>
  <c r="DL317" i="10"/>
  <c r="DK317" i="10"/>
  <c r="DJ317" i="10"/>
  <c r="DI317" i="10"/>
  <c r="DH317" i="10"/>
  <c r="DG317" i="10"/>
  <c r="DF317" i="10"/>
  <c r="DE317" i="10"/>
  <c r="DD317" i="10"/>
  <c r="DC317" i="10"/>
  <c r="DB317" i="10"/>
  <c r="DA317" i="10"/>
  <c r="CZ317" i="10"/>
  <c r="CY317" i="10"/>
  <c r="CX317" i="10"/>
  <c r="CW317" i="10"/>
  <c r="CV317" i="10"/>
  <c r="CU317" i="10"/>
  <c r="CT317" i="10"/>
  <c r="CS317" i="10"/>
  <c r="CR317" i="10"/>
  <c r="CQ317" i="10"/>
  <c r="CP317" i="10"/>
  <c r="CO317" i="10"/>
  <c r="CN317" i="10"/>
  <c r="CM317" i="10"/>
  <c r="CL317" i="10"/>
  <c r="CK317" i="10"/>
  <c r="CJ317" i="10"/>
  <c r="CI317" i="10"/>
  <c r="CH317" i="10"/>
  <c r="CG317" i="10"/>
  <c r="CF317" i="10"/>
  <c r="CE317" i="10"/>
  <c r="CD317" i="10"/>
  <c r="CC317" i="10"/>
  <c r="CB317" i="10"/>
  <c r="CA317" i="10"/>
  <c r="BZ317" i="10"/>
  <c r="BY317" i="10"/>
  <c r="BX317" i="10"/>
  <c r="BW317" i="10"/>
  <c r="BV317" i="10"/>
  <c r="BU317" i="10"/>
  <c r="BT317" i="10"/>
  <c r="BS317" i="10"/>
  <c r="BR317" i="10"/>
  <c r="BQ317" i="10"/>
  <c r="BP317" i="10"/>
  <c r="BO317" i="10"/>
  <c r="BN317" i="10"/>
  <c r="BM317" i="10"/>
  <c r="BL317" i="10"/>
  <c r="BK317" i="10"/>
  <c r="BJ317" i="10"/>
  <c r="BI317" i="10"/>
  <c r="BH317" i="10"/>
  <c r="BG317" i="10"/>
  <c r="BF317" i="10"/>
  <c r="AY317" i="10"/>
  <c r="AX317" i="10"/>
  <c r="AW317" i="10"/>
  <c r="AV317" i="10"/>
  <c r="AU317" i="10"/>
  <c r="AT317" i="10"/>
  <c r="AS317" i="10"/>
  <c r="AR317" i="10"/>
  <c r="AQ317" i="10"/>
  <c r="AP317" i="10"/>
  <c r="AO317" i="10"/>
  <c r="AN317" i="10"/>
  <c r="AM317" i="10"/>
  <c r="AL317" i="10"/>
  <c r="AK317" i="10"/>
  <c r="AJ317" i="10"/>
  <c r="AI317" i="10"/>
  <c r="AH317" i="10"/>
  <c r="AG317" i="10"/>
  <c r="AF317" i="10"/>
  <c r="AE317" i="10"/>
  <c r="AD317" i="10"/>
  <c r="AC317" i="10"/>
  <c r="AB317" i="10"/>
  <c r="AA317" i="10"/>
  <c r="Z317" i="10"/>
  <c r="Y317" i="10"/>
  <c r="X317" i="10"/>
  <c r="W317" i="10"/>
  <c r="V317" i="10"/>
  <c r="U317" i="10"/>
  <c r="T317" i="10"/>
  <c r="S317" i="10"/>
  <c r="R317" i="10"/>
  <c r="Q317" i="10"/>
  <c r="P317" i="10"/>
  <c r="O317" i="10"/>
  <c r="N317" i="10"/>
  <c r="M317" i="10"/>
  <c r="L317" i="10"/>
  <c r="K317" i="10"/>
  <c r="J317" i="10"/>
  <c r="BE317" i="10"/>
  <c r="BD317" i="10"/>
  <c r="BC317" i="10"/>
  <c r="AZ317" i="10"/>
  <c r="EC316" i="10"/>
  <c r="EB316" i="10"/>
  <c r="EA316" i="10"/>
  <c r="DZ316" i="10"/>
  <c r="DY316" i="10"/>
  <c r="DX316" i="10"/>
  <c r="DW316" i="10"/>
  <c r="DV316" i="10"/>
  <c r="DU316" i="10"/>
  <c r="DT316" i="10"/>
  <c r="DS316" i="10"/>
  <c r="DR316" i="10"/>
  <c r="DQ316" i="10"/>
  <c r="DP316" i="10"/>
  <c r="DO316" i="10"/>
  <c r="DN316" i="10"/>
  <c r="DM316" i="10"/>
  <c r="DL316" i="10"/>
  <c r="DK316" i="10"/>
  <c r="DJ316" i="10"/>
  <c r="DI316" i="10"/>
  <c r="DH316" i="10"/>
  <c r="DG316" i="10"/>
  <c r="DF316" i="10"/>
  <c r="DE316" i="10"/>
  <c r="DD316" i="10"/>
  <c r="DC316" i="10"/>
  <c r="DB316" i="10"/>
  <c r="DA316" i="10"/>
  <c r="CZ316" i="10"/>
  <c r="CY316" i="10"/>
  <c r="CX316" i="10"/>
  <c r="CW316" i="10"/>
  <c r="CV316" i="10"/>
  <c r="CU316" i="10"/>
  <c r="CT316" i="10"/>
  <c r="CS316" i="10"/>
  <c r="CR316" i="10"/>
  <c r="CQ316" i="10"/>
  <c r="CP316" i="10"/>
  <c r="CO316" i="10"/>
  <c r="CN316" i="10"/>
  <c r="CM316" i="10"/>
  <c r="CL316" i="10"/>
  <c r="CK316" i="10"/>
  <c r="CJ316" i="10"/>
  <c r="CI316" i="10"/>
  <c r="CH316" i="10"/>
  <c r="CG316" i="10"/>
  <c r="CF316" i="10"/>
  <c r="CE316" i="10"/>
  <c r="CD316" i="10"/>
  <c r="CC316" i="10"/>
  <c r="CB316" i="10"/>
  <c r="CA316" i="10"/>
  <c r="BZ316" i="10"/>
  <c r="BY316" i="10"/>
  <c r="BX316" i="10"/>
  <c r="BW316" i="10"/>
  <c r="BV316" i="10"/>
  <c r="BU316" i="10"/>
  <c r="BT316" i="10"/>
  <c r="BS316" i="10"/>
  <c r="BR316" i="10"/>
  <c r="BQ316" i="10"/>
  <c r="BP316" i="10"/>
  <c r="BO316" i="10"/>
  <c r="BN316" i="10"/>
  <c r="BM316" i="10"/>
  <c r="BL316" i="10"/>
  <c r="BK316" i="10"/>
  <c r="BJ316" i="10"/>
  <c r="BI316" i="10"/>
  <c r="BH316" i="10"/>
  <c r="BG316" i="10"/>
  <c r="BF316" i="10"/>
  <c r="AY316" i="10"/>
  <c r="AX316" i="10"/>
  <c r="AW316" i="10"/>
  <c r="AV316" i="10"/>
  <c r="AU316" i="10"/>
  <c r="AT316" i="10"/>
  <c r="AS316" i="10"/>
  <c r="AR316" i="10"/>
  <c r="AQ316" i="10"/>
  <c r="AP316" i="10"/>
  <c r="AO316" i="10"/>
  <c r="AN316" i="10"/>
  <c r="AM316" i="10"/>
  <c r="AL316" i="10"/>
  <c r="AK316" i="10"/>
  <c r="AJ316" i="10"/>
  <c r="AI316" i="10"/>
  <c r="AH316" i="10"/>
  <c r="AG316" i="10"/>
  <c r="AF316" i="10"/>
  <c r="AE316" i="10"/>
  <c r="AD316" i="10"/>
  <c r="AC316" i="10"/>
  <c r="AB316" i="10"/>
  <c r="AA316" i="10"/>
  <c r="Z316" i="10"/>
  <c r="Y316" i="10"/>
  <c r="X316" i="10"/>
  <c r="W316" i="10"/>
  <c r="V316" i="10"/>
  <c r="U316" i="10"/>
  <c r="T316" i="10"/>
  <c r="S316" i="10"/>
  <c r="R316" i="10"/>
  <c r="Q316" i="10"/>
  <c r="P316" i="10"/>
  <c r="O316" i="10"/>
  <c r="N316" i="10"/>
  <c r="M316" i="10"/>
  <c r="L316" i="10"/>
  <c r="K316" i="10"/>
  <c r="J316" i="10"/>
  <c r="BE316" i="10"/>
  <c r="BD316" i="10"/>
  <c r="BC316" i="10"/>
  <c r="AZ316" i="10"/>
  <c r="EC315" i="10"/>
  <c r="EB315" i="10"/>
  <c r="EA315" i="10"/>
  <c r="DZ315" i="10"/>
  <c r="DY315" i="10"/>
  <c r="DX315" i="10"/>
  <c r="DW315" i="10"/>
  <c r="DV315" i="10"/>
  <c r="DU315" i="10"/>
  <c r="DT315" i="10"/>
  <c r="DS315" i="10"/>
  <c r="DR315" i="10"/>
  <c r="DQ315" i="10"/>
  <c r="DP315" i="10"/>
  <c r="DO315" i="10"/>
  <c r="DN315" i="10"/>
  <c r="DM315" i="10"/>
  <c r="DL315" i="10"/>
  <c r="DK315" i="10"/>
  <c r="DJ315" i="10"/>
  <c r="DI315" i="10"/>
  <c r="DH315" i="10"/>
  <c r="DG315" i="10"/>
  <c r="DF315" i="10"/>
  <c r="DE315" i="10"/>
  <c r="DD315" i="10"/>
  <c r="DC315" i="10"/>
  <c r="DB315" i="10"/>
  <c r="DA315" i="10"/>
  <c r="CZ315" i="10"/>
  <c r="CY315" i="10"/>
  <c r="CX315" i="10"/>
  <c r="CW315" i="10"/>
  <c r="CV315" i="10"/>
  <c r="CU315" i="10"/>
  <c r="CT315" i="10"/>
  <c r="CS315" i="10"/>
  <c r="CR315" i="10"/>
  <c r="CQ315" i="10"/>
  <c r="CP315" i="10"/>
  <c r="CO315" i="10"/>
  <c r="CN315" i="10"/>
  <c r="CM315" i="10"/>
  <c r="CL315" i="10"/>
  <c r="CK315" i="10"/>
  <c r="CJ315" i="10"/>
  <c r="CI315" i="10"/>
  <c r="CH315" i="10"/>
  <c r="CG315" i="10"/>
  <c r="CF315" i="10"/>
  <c r="CE315" i="10"/>
  <c r="CD315" i="10"/>
  <c r="CC315" i="10"/>
  <c r="CB315" i="10"/>
  <c r="CA315" i="10"/>
  <c r="BZ315" i="10"/>
  <c r="BY315" i="10"/>
  <c r="BX315" i="10"/>
  <c r="BW315" i="10"/>
  <c r="BV315" i="10"/>
  <c r="BU315" i="10"/>
  <c r="BT315" i="10"/>
  <c r="BS315" i="10"/>
  <c r="BR315" i="10"/>
  <c r="BQ315" i="10"/>
  <c r="BP315" i="10"/>
  <c r="BO315" i="10"/>
  <c r="BN315" i="10"/>
  <c r="BM315" i="10"/>
  <c r="BL315" i="10"/>
  <c r="BK315" i="10"/>
  <c r="BJ315" i="10"/>
  <c r="BI315" i="10"/>
  <c r="BH315" i="10"/>
  <c r="BG315" i="10"/>
  <c r="BF315" i="10"/>
  <c r="AY315" i="10"/>
  <c r="AX315" i="10"/>
  <c r="AW315" i="10"/>
  <c r="AV315" i="10"/>
  <c r="AU315" i="10"/>
  <c r="AT315" i="10"/>
  <c r="AS315" i="10"/>
  <c r="AR315" i="10"/>
  <c r="AQ315" i="10"/>
  <c r="AP315" i="10"/>
  <c r="AO315" i="10"/>
  <c r="AN315" i="10"/>
  <c r="AM315" i="10"/>
  <c r="AL315" i="10"/>
  <c r="AK315" i="10"/>
  <c r="AJ315" i="10"/>
  <c r="AI315" i="10"/>
  <c r="AH315" i="10"/>
  <c r="AG315" i="10"/>
  <c r="AF315" i="10"/>
  <c r="AE315" i="10"/>
  <c r="AD315" i="10"/>
  <c r="AC315" i="10"/>
  <c r="AB315" i="10"/>
  <c r="AA315" i="10"/>
  <c r="Z315" i="10"/>
  <c r="Y315" i="10"/>
  <c r="X315" i="10"/>
  <c r="W315" i="10"/>
  <c r="V315" i="10"/>
  <c r="U315" i="10"/>
  <c r="T315" i="10"/>
  <c r="S315" i="10"/>
  <c r="R315" i="10"/>
  <c r="Q315" i="10"/>
  <c r="P315" i="10"/>
  <c r="O315" i="10"/>
  <c r="N315" i="10"/>
  <c r="M315" i="10"/>
  <c r="L315" i="10"/>
  <c r="K315" i="10"/>
  <c r="J315" i="10"/>
  <c r="BE315" i="10"/>
  <c r="BD315" i="10"/>
  <c r="BC315" i="10"/>
  <c r="AZ315" i="10"/>
  <c r="EC314" i="10"/>
  <c r="EB314" i="10"/>
  <c r="EA314" i="10"/>
  <c r="DZ314" i="10"/>
  <c r="DY314" i="10"/>
  <c r="DX314" i="10"/>
  <c r="DW314" i="10"/>
  <c r="DV314" i="10"/>
  <c r="DU314" i="10"/>
  <c r="DT314" i="10"/>
  <c r="DS314" i="10"/>
  <c r="DR314" i="10"/>
  <c r="DQ314" i="10"/>
  <c r="DP314" i="10"/>
  <c r="DO314" i="10"/>
  <c r="DN314" i="10"/>
  <c r="DM314" i="10"/>
  <c r="DL314" i="10"/>
  <c r="DK314" i="10"/>
  <c r="DJ314" i="10"/>
  <c r="DI314" i="10"/>
  <c r="DH314" i="10"/>
  <c r="DG314" i="10"/>
  <c r="DF314" i="10"/>
  <c r="DE314" i="10"/>
  <c r="DD314" i="10"/>
  <c r="DC314" i="10"/>
  <c r="DB314" i="10"/>
  <c r="DA314" i="10"/>
  <c r="CZ314" i="10"/>
  <c r="CY314" i="10"/>
  <c r="CX314" i="10"/>
  <c r="CW314" i="10"/>
  <c r="CV314" i="10"/>
  <c r="CU314" i="10"/>
  <c r="CT314" i="10"/>
  <c r="CS314" i="10"/>
  <c r="CR314" i="10"/>
  <c r="CQ314" i="10"/>
  <c r="CP314" i="10"/>
  <c r="CO314" i="10"/>
  <c r="CN314" i="10"/>
  <c r="CM314" i="10"/>
  <c r="CL314" i="10"/>
  <c r="CK314" i="10"/>
  <c r="CJ314" i="10"/>
  <c r="CI314" i="10"/>
  <c r="CH314" i="10"/>
  <c r="CG314" i="10"/>
  <c r="CF314" i="10"/>
  <c r="CE314" i="10"/>
  <c r="CD314" i="10"/>
  <c r="CC314" i="10"/>
  <c r="CB314" i="10"/>
  <c r="CA314" i="10"/>
  <c r="BZ314" i="10"/>
  <c r="BY314" i="10"/>
  <c r="BX314" i="10"/>
  <c r="BW314" i="10"/>
  <c r="BV314" i="10"/>
  <c r="BU314" i="10"/>
  <c r="BT314" i="10"/>
  <c r="BS314" i="10"/>
  <c r="BR314" i="10"/>
  <c r="BQ314" i="10"/>
  <c r="BP314" i="10"/>
  <c r="BO314" i="10"/>
  <c r="BN314" i="10"/>
  <c r="BM314" i="10"/>
  <c r="BL314" i="10"/>
  <c r="BK314" i="10"/>
  <c r="BJ314" i="10"/>
  <c r="BI314" i="10"/>
  <c r="BH314" i="10"/>
  <c r="BG314" i="10"/>
  <c r="BF314" i="10"/>
  <c r="AY314" i="10"/>
  <c r="AX314" i="10"/>
  <c r="AW314" i="10"/>
  <c r="AV314" i="10"/>
  <c r="AU314" i="10"/>
  <c r="AT314" i="10"/>
  <c r="AS314" i="10"/>
  <c r="AR314" i="10"/>
  <c r="AQ314" i="10"/>
  <c r="AP314" i="10"/>
  <c r="AO314" i="10"/>
  <c r="AN314" i="10"/>
  <c r="AM314" i="10"/>
  <c r="AL314" i="10"/>
  <c r="AK314" i="10"/>
  <c r="AJ314" i="10"/>
  <c r="AI314" i="10"/>
  <c r="AH314" i="10"/>
  <c r="AG314" i="10"/>
  <c r="AF314" i="10"/>
  <c r="AE314" i="10"/>
  <c r="AD314" i="10"/>
  <c r="AC314" i="10"/>
  <c r="AB314" i="10"/>
  <c r="AA314" i="10"/>
  <c r="Z314" i="10"/>
  <c r="Y314" i="10"/>
  <c r="X314" i="10"/>
  <c r="W314" i="10"/>
  <c r="V314" i="10"/>
  <c r="U314" i="10"/>
  <c r="T314" i="10"/>
  <c r="S314" i="10"/>
  <c r="R314" i="10"/>
  <c r="Q314" i="10"/>
  <c r="P314" i="10"/>
  <c r="O314" i="10"/>
  <c r="N314" i="10"/>
  <c r="M314" i="10"/>
  <c r="L314" i="10"/>
  <c r="K314" i="10"/>
  <c r="J314" i="10"/>
  <c r="BE314" i="10"/>
  <c r="BD314" i="10"/>
  <c r="BC314" i="10"/>
  <c r="AZ314" i="10"/>
  <c r="EC313" i="10"/>
  <c r="EB313" i="10"/>
  <c r="EA313" i="10"/>
  <c r="DZ313" i="10"/>
  <c r="DY313" i="10"/>
  <c r="DX313" i="10"/>
  <c r="DW313" i="10"/>
  <c r="DV313" i="10"/>
  <c r="DU313" i="10"/>
  <c r="DT313" i="10"/>
  <c r="DS313" i="10"/>
  <c r="DR313" i="10"/>
  <c r="DQ313" i="10"/>
  <c r="DP313" i="10"/>
  <c r="DO313" i="10"/>
  <c r="DN313" i="10"/>
  <c r="DM313" i="10"/>
  <c r="DL313" i="10"/>
  <c r="DK313" i="10"/>
  <c r="DJ313" i="10"/>
  <c r="DI313" i="10"/>
  <c r="DH313" i="10"/>
  <c r="DG313" i="10"/>
  <c r="DF313" i="10"/>
  <c r="DE313" i="10"/>
  <c r="DD313" i="10"/>
  <c r="DC313" i="10"/>
  <c r="DB313" i="10"/>
  <c r="DA313" i="10"/>
  <c r="CZ313" i="10"/>
  <c r="CY313" i="10"/>
  <c r="CX313" i="10"/>
  <c r="CW313" i="10"/>
  <c r="CV313" i="10"/>
  <c r="CU313" i="10"/>
  <c r="CT313" i="10"/>
  <c r="CS313" i="10"/>
  <c r="CR313" i="10"/>
  <c r="CQ313" i="10"/>
  <c r="CP313" i="10"/>
  <c r="CO313" i="10"/>
  <c r="CN313" i="10"/>
  <c r="CM313" i="10"/>
  <c r="CL313" i="10"/>
  <c r="CK313" i="10"/>
  <c r="CJ313" i="10"/>
  <c r="CI313" i="10"/>
  <c r="CH313" i="10"/>
  <c r="CG313" i="10"/>
  <c r="CF313" i="10"/>
  <c r="CE313" i="10"/>
  <c r="CD313" i="10"/>
  <c r="CC313" i="10"/>
  <c r="CB313" i="10"/>
  <c r="CA313" i="10"/>
  <c r="BZ313" i="10"/>
  <c r="BY313" i="10"/>
  <c r="BX313" i="10"/>
  <c r="BW313" i="10"/>
  <c r="BV313" i="10"/>
  <c r="BU313" i="10"/>
  <c r="BT313" i="10"/>
  <c r="BS313" i="10"/>
  <c r="BR313" i="10"/>
  <c r="BQ313" i="10"/>
  <c r="BP313" i="10"/>
  <c r="BO313" i="10"/>
  <c r="BN313" i="10"/>
  <c r="BM313" i="10"/>
  <c r="BL313" i="10"/>
  <c r="BK313" i="10"/>
  <c r="BJ313" i="10"/>
  <c r="BI313" i="10"/>
  <c r="BH313" i="10"/>
  <c r="BG313" i="10"/>
  <c r="BF313" i="10"/>
  <c r="AY313" i="10"/>
  <c r="AX313" i="10"/>
  <c r="AW313" i="10"/>
  <c r="AV313" i="10"/>
  <c r="AU313" i="10"/>
  <c r="AT313" i="10"/>
  <c r="AS313" i="10"/>
  <c r="AR313" i="10"/>
  <c r="AQ313" i="10"/>
  <c r="AP313" i="10"/>
  <c r="AO313" i="10"/>
  <c r="AN313" i="10"/>
  <c r="AM313" i="10"/>
  <c r="AL313" i="10"/>
  <c r="AK313" i="10"/>
  <c r="AJ313" i="10"/>
  <c r="AI313" i="10"/>
  <c r="AH313" i="10"/>
  <c r="AG313" i="10"/>
  <c r="AF313" i="10"/>
  <c r="AE313" i="10"/>
  <c r="AD313" i="10"/>
  <c r="AC313" i="10"/>
  <c r="AB313" i="10"/>
  <c r="AA313" i="10"/>
  <c r="Z313" i="10"/>
  <c r="Y313" i="10"/>
  <c r="X313" i="10"/>
  <c r="W313" i="10"/>
  <c r="V313" i="10"/>
  <c r="U313" i="10"/>
  <c r="T313" i="10"/>
  <c r="S313" i="10"/>
  <c r="R313" i="10"/>
  <c r="Q313" i="10"/>
  <c r="P313" i="10"/>
  <c r="O313" i="10"/>
  <c r="N313" i="10"/>
  <c r="M313" i="10"/>
  <c r="L313" i="10"/>
  <c r="K313" i="10"/>
  <c r="J313" i="10"/>
  <c r="BE313" i="10"/>
  <c r="BD313" i="10"/>
  <c r="BC313" i="10"/>
  <c r="AZ313" i="10"/>
  <c r="EC312" i="10"/>
  <c r="EB312" i="10"/>
  <c r="EA312" i="10"/>
  <c r="DZ312" i="10"/>
  <c r="DY312" i="10"/>
  <c r="DX312" i="10"/>
  <c r="DW312" i="10"/>
  <c r="DV312" i="10"/>
  <c r="DU312" i="10"/>
  <c r="DT312" i="10"/>
  <c r="DS312" i="10"/>
  <c r="DR312" i="10"/>
  <c r="DQ312" i="10"/>
  <c r="DP312" i="10"/>
  <c r="DO312" i="10"/>
  <c r="DN312" i="10"/>
  <c r="DM312" i="10"/>
  <c r="DL312" i="10"/>
  <c r="DK312" i="10"/>
  <c r="DJ312" i="10"/>
  <c r="DI312" i="10"/>
  <c r="DH312" i="10"/>
  <c r="DG312" i="10"/>
  <c r="DF312" i="10"/>
  <c r="DE312" i="10"/>
  <c r="DD312" i="10"/>
  <c r="DC312" i="10"/>
  <c r="DB312" i="10"/>
  <c r="DA312" i="10"/>
  <c r="CZ312" i="10"/>
  <c r="CY312" i="10"/>
  <c r="CX312" i="10"/>
  <c r="CW312" i="10"/>
  <c r="CV312" i="10"/>
  <c r="CU312" i="10"/>
  <c r="CT312" i="10"/>
  <c r="CS312" i="10"/>
  <c r="CR312" i="10"/>
  <c r="CQ312" i="10"/>
  <c r="CP312" i="10"/>
  <c r="CO312" i="10"/>
  <c r="CN312" i="10"/>
  <c r="CM312" i="10"/>
  <c r="CL312" i="10"/>
  <c r="CK312" i="10"/>
  <c r="CJ312" i="10"/>
  <c r="CI312" i="10"/>
  <c r="CH312" i="10"/>
  <c r="CG312" i="10"/>
  <c r="CF312" i="10"/>
  <c r="CE312" i="10"/>
  <c r="CD312" i="10"/>
  <c r="CC312" i="10"/>
  <c r="CB312" i="10"/>
  <c r="CA312" i="10"/>
  <c r="BZ312" i="10"/>
  <c r="BY312" i="10"/>
  <c r="BX312" i="10"/>
  <c r="BW312" i="10"/>
  <c r="BV312" i="10"/>
  <c r="BU312" i="10"/>
  <c r="BT312" i="10"/>
  <c r="BS312" i="10"/>
  <c r="BR312" i="10"/>
  <c r="BQ312" i="10"/>
  <c r="BP312" i="10"/>
  <c r="BO312" i="10"/>
  <c r="BN312" i="10"/>
  <c r="BM312" i="10"/>
  <c r="BL312" i="10"/>
  <c r="BK312" i="10"/>
  <c r="BJ312" i="10"/>
  <c r="BI312" i="10"/>
  <c r="BH312" i="10"/>
  <c r="BG312" i="10"/>
  <c r="BF312" i="10"/>
  <c r="AY312" i="10"/>
  <c r="AX312" i="10"/>
  <c r="AW312" i="10"/>
  <c r="AV312" i="10"/>
  <c r="AU312" i="10"/>
  <c r="AT312" i="10"/>
  <c r="AS312" i="10"/>
  <c r="AR312" i="10"/>
  <c r="AQ312" i="10"/>
  <c r="AP312" i="10"/>
  <c r="AO312" i="10"/>
  <c r="AN312" i="10"/>
  <c r="AM312" i="10"/>
  <c r="AL312" i="10"/>
  <c r="AK312" i="10"/>
  <c r="AJ312" i="10"/>
  <c r="AI312" i="10"/>
  <c r="AH312" i="10"/>
  <c r="AG312" i="10"/>
  <c r="AF312" i="10"/>
  <c r="AE312" i="10"/>
  <c r="AD312" i="10"/>
  <c r="AC312" i="10"/>
  <c r="AB312" i="10"/>
  <c r="AA312" i="10"/>
  <c r="Z312" i="10"/>
  <c r="Y312" i="10"/>
  <c r="X312" i="10"/>
  <c r="W312" i="10"/>
  <c r="V312" i="10"/>
  <c r="U312" i="10"/>
  <c r="T312" i="10"/>
  <c r="S312" i="10"/>
  <c r="R312" i="10"/>
  <c r="Q312" i="10"/>
  <c r="P312" i="10"/>
  <c r="O312" i="10"/>
  <c r="N312" i="10"/>
  <c r="M312" i="10"/>
  <c r="L312" i="10"/>
  <c r="K312" i="10"/>
  <c r="J312" i="10"/>
  <c r="BE312" i="10"/>
  <c r="BD312" i="10"/>
  <c r="BC312" i="10"/>
  <c r="AZ312" i="10"/>
  <c r="EC311" i="10"/>
  <c r="EB311" i="10"/>
  <c r="EA311" i="10"/>
  <c r="DZ311" i="10"/>
  <c r="DY311" i="10"/>
  <c r="DX311" i="10"/>
  <c r="DW311" i="10"/>
  <c r="DV311" i="10"/>
  <c r="DU311" i="10"/>
  <c r="DT311" i="10"/>
  <c r="DS311" i="10"/>
  <c r="DR311" i="10"/>
  <c r="DQ311" i="10"/>
  <c r="DP311" i="10"/>
  <c r="DO311" i="10"/>
  <c r="DN311" i="10"/>
  <c r="DM311" i="10"/>
  <c r="DL311" i="10"/>
  <c r="DK311" i="10"/>
  <c r="DJ311" i="10"/>
  <c r="DI311" i="10"/>
  <c r="DH311" i="10"/>
  <c r="DG311" i="10"/>
  <c r="DF311" i="10"/>
  <c r="DE311" i="10"/>
  <c r="DD311" i="10"/>
  <c r="DC311" i="10"/>
  <c r="DB311" i="10"/>
  <c r="DA311" i="10"/>
  <c r="CZ311" i="10"/>
  <c r="CY311" i="10"/>
  <c r="CX311" i="10"/>
  <c r="CW311" i="10"/>
  <c r="CV311" i="10"/>
  <c r="CU311" i="10"/>
  <c r="CT311" i="10"/>
  <c r="CS311" i="10"/>
  <c r="CR311" i="10"/>
  <c r="CQ311" i="10"/>
  <c r="CP311" i="10"/>
  <c r="CO311" i="10"/>
  <c r="CN311" i="10"/>
  <c r="CM311" i="10"/>
  <c r="CL311" i="10"/>
  <c r="CK311" i="10"/>
  <c r="CJ311" i="10"/>
  <c r="CI311" i="10"/>
  <c r="CH311" i="10"/>
  <c r="CG311" i="10"/>
  <c r="CF311" i="10"/>
  <c r="CE311" i="10"/>
  <c r="CD311" i="10"/>
  <c r="CC311" i="10"/>
  <c r="CB311" i="10"/>
  <c r="CA311" i="10"/>
  <c r="BZ311" i="10"/>
  <c r="BY311" i="10"/>
  <c r="BX311" i="10"/>
  <c r="BW311" i="10"/>
  <c r="BV311" i="10"/>
  <c r="BU311" i="10"/>
  <c r="BT311" i="10"/>
  <c r="BS311" i="10"/>
  <c r="BR311" i="10"/>
  <c r="BQ311" i="10"/>
  <c r="BP311" i="10"/>
  <c r="BO311" i="10"/>
  <c r="BN311" i="10"/>
  <c r="BM311" i="10"/>
  <c r="BL311" i="10"/>
  <c r="BK311" i="10"/>
  <c r="BJ311" i="10"/>
  <c r="BI311" i="10"/>
  <c r="BH311" i="10"/>
  <c r="BG311" i="10"/>
  <c r="BF311" i="10"/>
  <c r="AY311" i="10"/>
  <c r="AX311" i="10"/>
  <c r="AW311" i="10"/>
  <c r="AV311" i="10"/>
  <c r="AU311" i="10"/>
  <c r="AT311" i="10"/>
  <c r="AS311" i="10"/>
  <c r="AR311" i="10"/>
  <c r="AQ311" i="10"/>
  <c r="AP311" i="10"/>
  <c r="AO311" i="10"/>
  <c r="AN311" i="10"/>
  <c r="AM311" i="10"/>
  <c r="AL311" i="10"/>
  <c r="AK311" i="10"/>
  <c r="AJ311" i="10"/>
  <c r="AI311" i="10"/>
  <c r="AH311" i="10"/>
  <c r="AG311" i="10"/>
  <c r="AF311" i="10"/>
  <c r="AE311" i="10"/>
  <c r="AD311" i="10"/>
  <c r="AC311" i="10"/>
  <c r="AB311" i="10"/>
  <c r="AA311" i="10"/>
  <c r="Z311" i="10"/>
  <c r="Y311" i="10"/>
  <c r="X311" i="10"/>
  <c r="W311" i="10"/>
  <c r="V311" i="10"/>
  <c r="U311" i="10"/>
  <c r="T311" i="10"/>
  <c r="S311" i="10"/>
  <c r="R311" i="10"/>
  <c r="Q311" i="10"/>
  <c r="P311" i="10"/>
  <c r="O311" i="10"/>
  <c r="N311" i="10"/>
  <c r="M311" i="10"/>
  <c r="L311" i="10"/>
  <c r="K311" i="10"/>
  <c r="J311" i="10"/>
  <c r="BE311" i="10"/>
  <c r="BD311" i="10"/>
  <c r="BC311" i="10"/>
  <c r="AZ311" i="10"/>
  <c r="EC310" i="10"/>
  <c r="EB310" i="10"/>
  <c r="EA310" i="10"/>
  <c r="DZ310" i="10"/>
  <c r="DY310" i="10"/>
  <c r="DX310" i="10"/>
  <c r="DW310" i="10"/>
  <c r="DV310" i="10"/>
  <c r="DU310" i="10"/>
  <c r="DT310" i="10"/>
  <c r="DS310" i="10"/>
  <c r="DR310" i="10"/>
  <c r="DQ310" i="10"/>
  <c r="DP310" i="10"/>
  <c r="DO310" i="10"/>
  <c r="DN310" i="10"/>
  <c r="DM310" i="10"/>
  <c r="DL310" i="10"/>
  <c r="DK310" i="10"/>
  <c r="DJ310" i="10"/>
  <c r="DI310" i="10"/>
  <c r="DH310" i="10"/>
  <c r="DG310" i="10"/>
  <c r="DF310" i="10"/>
  <c r="DE310" i="10"/>
  <c r="DD310" i="10"/>
  <c r="DC310" i="10"/>
  <c r="DB310" i="10"/>
  <c r="DA310" i="10"/>
  <c r="CZ310" i="10"/>
  <c r="CY310" i="10"/>
  <c r="CX310" i="10"/>
  <c r="CW310" i="10"/>
  <c r="CV310" i="10"/>
  <c r="CU310" i="10"/>
  <c r="CT310" i="10"/>
  <c r="CS310" i="10"/>
  <c r="CR310" i="10"/>
  <c r="CQ310" i="10"/>
  <c r="CP310" i="10"/>
  <c r="CO310" i="10"/>
  <c r="CN310" i="10"/>
  <c r="CM310" i="10"/>
  <c r="CL310" i="10"/>
  <c r="CK310" i="10"/>
  <c r="CJ310" i="10"/>
  <c r="CI310" i="10"/>
  <c r="CH310" i="10"/>
  <c r="CG310" i="10"/>
  <c r="CF310" i="10"/>
  <c r="CE310" i="10"/>
  <c r="CD310" i="10"/>
  <c r="CC310" i="10"/>
  <c r="CB310" i="10"/>
  <c r="CA310" i="10"/>
  <c r="BZ310" i="10"/>
  <c r="BY310" i="10"/>
  <c r="BX310" i="10"/>
  <c r="BW310" i="10"/>
  <c r="BV310" i="10"/>
  <c r="BU310" i="10"/>
  <c r="BT310" i="10"/>
  <c r="BS310" i="10"/>
  <c r="BR310" i="10"/>
  <c r="BQ310" i="10"/>
  <c r="BP310" i="10"/>
  <c r="BO310" i="10"/>
  <c r="BN310" i="10"/>
  <c r="BM310" i="10"/>
  <c r="BL310" i="10"/>
  <c r="BK310" i="10"/>
  <c r="BJ310" i="10"/>
  <c r="BI310" i="10"/>
  <c r="BH310" i="10"/>
  <c r="BG310" i="10"/>
  <c r="BF310" i="10"/>
  <c r="AY310" i="10"/>
  <c r="AX310" i="10"/>
  <c r="AW310" i="10"/>
  <c r="AV310" i="10"/>
  <c r="AU310" i="10"/>
  <c r="AT310" i="10"/>
  <c r="AS310" i="10"/>
  <c r="AR310" i="10"/>
  <c r="AQ310" i="10"/>
  <c r="AP310" i="10"/>
  <c r="AO310" i="10"/>
  <c r="AN310" i="10"/>
  <c r="AM310" i="10"/>
  <c r="AL310" i="10"/>
  <c r="AK310" i="10"/>
  <c r="AJ310" i="10"/>
  <c r="AI310" i="10"/>
  <c r="AH310" i="10"/>
  <c r="AG310" i="10"/>
  <c r="AF310" i="10"/>
  <c r="AE310" i="10"/>
  <c r="AD310" i="10"/>
  <c r="AC310" i="10"/>
  <c r="AB310" i="10"/>
  <c r="AA310" i="10"/>
  <c r="Z310" i="10"/>
  <c r="Y310" i="10"/>
  <c r="X310" i="10"/>
  <c r="W310" i="10"/>
  <c r="V310" i="10"/>
  <c r="U310" i="10"/>
  <c r="T310" i="10"/>
  <c r="S310" i="10"/>
  <c r="R310" i="10"/>
  <c r="Q310" i="10"/>
  <c r="P310" i="10"/>
  <c r="O310" i="10"/>
  <c r="N310" i="10"/>
  <c r="M310" i="10"/>
  <c r="L310" i="10"/>
  <c r="K310" i="10"/>
  <c r="J310" i="10"/>
  <c r="BE310" i="10"/>
  <c r="BD310" i="10"/>
  <c r="BC310" i="10"/>
  <c r="AZ310" i="10"/>
  <c r="EC309" i="10"/>
  <c r="EB309" i="10"/>
  <c r="EA309" i="10"/>
  <c r="DZ309" i="10"/>
  <c r="DY309" i="10"/>
  <c r="DX309" i="10"/>
  <c r="DW309" i="10"/>
  <c r="DV309" i="10"/>
  <c r="DU309" i="10"/>
  <c r="DT309" i="10"/>
  <c r="DS309" i="10"/>
  <c r="DR309" i="10"/>
  <c r="DQ309" i="10"/>
  <c r="DP309" i="10"/>
  <c r="DO309" i="10"/>
  <c r="DN309" i="10"/>
  <c r="DM309" i="10"/>
  <c r="DL309" i="10"/>
  <c r="DK309" i="10"/>
  <c r="DJ309" i="10"/>
  <c r="DI309" i="10"/>
  <c r="DH309" i="10"/>
  <c r="DG309" i="10"/>
  <c r="DF309" i="10"/>
  <c r="DE309" i="10"/>
  <c r="DD309" i="10"/>
  <c r="DC309" i="10"/>
  <c r="DB309" i="10"/>
  <c r="DA309" i="10"/>
  <c r="CZ309" i="10"/>
  <c r="CY309" i="10"/>
  <c r="CX309" i="10"/>
  <c r="CW309" i="10"/>
  <c r="CV309" i="10"/>
  <c r="CU309" i="10"/>
  <c r="CT309" i="10"/>
  <c r="CS309" i="10"/>
  <c r="CR309" i="10"/>
  <c r="CQ309" i="10"/>
  <c r="CP309" i="10"/>
  <c r="CO309" i="10"/>
  <c r="CN309" i="10"/>
  <c r="CM309" i="10"/>
  <c r="CL309" i="10"/>
  <c r="CK309" i="10"/>
  <c r="CJ309" i="10"/>
  <c r="CI309" i="10"/>
  <c r="CH309" i="10"/>
  <c r="CG309" i="10"/>
  <c r="CF309" i="10"/>
  <c r="CE309" i="10"/>
  <c r="CD309" i="10"/>
  <c r="CC309" i="10"/>
  <c r="CB309" i="10"/>
  <c r="CA309" i="10"/>
  <c r="BZ309" i="10"/>
  <c r="BY309" i="10"/>
  <c r="BX309" i="10"/>
  <c r="BW309" i="10"/>
  <c r="BV309" i="10"/>
  <c r="BU309" i="10"/>
  <c r="BT309" i="10"/>
  <c r="BS309" i="10"/>
  <c r="BR309" i="10"/>
  <c r="BQ309" i="10"/>
  <c r="BP309" i="10"/>
  <c r="BO309" i="10"/>
  <c r="BN309" i="10"/>
  <c r="BM309" i="10"/>
  <c r="BL309" i="10"/>
  <c r="BK309" i="10"/>
  <c r="BJ309" i="10"/>
  <c r="BI309" i="10"/>
  <c r="BH309" i="10"/>
  <c r="BG309" i="10"/>
  <c r="BF309" i="10"/>
  <c r="AY309" i="10"/>
  <c r="AX309" i="10"/>
  <c r="AW309" i="10"/>
  <c r="AV309" i="10"/>
  <c r="AU309" i="10"/>
  <c r="AT309" i="10"/>
  <c r="AS309" i="10"/>
  <c r="AR309" i="10"/>
  <c r="AQ309" i="10"/>
  <c r="AP309" i="10"/>
  <c r="AO309" i="10"/>
  <c r="AN309" i="10"/>
  <c r="AM309" i="10"/>
  <c r="AL309" i="10"/>
  <c r="AK309" i="10"/>
  <c r="AJ309" i="10"/>
  <c r="AI309" i="10"/>
  <c r="AH309" i="10"/>
  <c r="AG309" i="10"/>
  <c r="AF309" i="10"/>
  <c r="AE309" i="10"/>
  <c r="AD309" i="10"/>
  <c r="AC309" i="10"/>
  <c r="AB309" i="10"/>
  <c r="AA309" i="10"/>
  <c r="Z309" i="10"/>
  <c r="Y309" i="10"/>
  <c r="X309" i="10"/>
  <c r="W309" i="10"/>
  <c r="V309" i="10"/>
  <c r="U309" i="10"/>
  <c r="T309" i="10"/>
  <c r="S309" i="10"/>
  <c r="R309" i="10"/>
  <c r="Q309" i="10"/>
  <c r="P309" i="10"/>
  <c r="O309" i="10"/>
  <c r="N309" i="10"/>
  <c r="M309" i="10"/>
  <c r="L309" i="10"/>
  <c r="K309" i="10"/>
  <c r="J309" i="10"/>
  <c r="BE309" i="10"/>
  <c r="BD309" i="10"/>
  <c r="BC309" i="10"/>
  <c r="AZ309" i="10"/>
  <c r="EC308" i="10"/>
  <c r="EB308" i="10"/>
  <c r="EA308" i="10"/>
  <c r="DZ308" i="10"/>
  <c r="DY308" i="10"/>
  <c r="DX308" i="10"/>
  <c r="DW308" i="10"/>
  <c r="DV308" i="10"/>
  <c r="DU308" i="10"/>
  <c r="DT308" i="10"/>
  <c r="DS308" i="10"/>
  <c r="DR308" i="10"/>
  <c r="DQ308" i="10"/>
  <c r="DP308" i="10"/>
  <c r="DO308" i="10"/>
  <c r="DN308" i="10"/>
  <c r="DM308" i="10"/>
  <c r="DL308" i="10"/>
  <c r="DK308" i="10"/>
  <c r="DJ308" i="10"/>
  <c r="DI308" i="10"/>
  <c r="DH308" i="10"/>
  <c r="DG308" i="10"/>
  <c r="DF308" i="10"/>
  <c r="DE308" i="10"/>
  <c r="DD308" i="10"/>
  <c r="DC308" i="10"/>
  <c r="DB308" i="10"/>
  <c r="DA308" i="10"/>
  <c r="CZ308" i="10"/>
  <c r="CY308" i="10"/>
  <c r="CX308" i="10"/>
  <c r="CW308" i="10"/>
  <c r="CV308" i="10"/>
  <c r="CU308" i="10"/>
  <c r="CT308" i="10"/>
  <c r="CS308" i="10"/>
  <c r="CR308" i="10"/>
  <c r="CQ308" i="10"/>
  <c r="CP308" i="10"/>
  <c r="CO308" i="10"/>
  <c r="CN308" i="10"/>
  <c r="CM308" i="10"/>
  <c r="CL308" i="10"/>
  <c r="CK308" i="10"/>
  <c r="CJ308" i="10"/>
  <c r="CI308" i="10"/>
  <c r="CH308" i="10"/>
  <c r="CG308" i="10"/>
  <c r="CF308" i="10"/>
  <c r="CE308" i="10"/>
  <c r="CD308" i="10"/>
  <c r="CC308" i="10"/>
  <c r="CB308" i="10"/>
  <c r="CA308" i="10"/>
  <c r="BZ308" i="10"/>
  <c r="BY308" i="10"/>
  <c r="BX308" i="10"/>
  <c r="BW308" i="10"/>
  <c r="BV308" i="10"/>
  <c r="BU308" i="10"/>
  <c r="BT308" i="10"/>
  <c r="BS308" i="10"/>
  <c r="BR308" i="10"/>
  <c r="BQ308" i="10"/>
  <c r="BP308" i="10"/>
  <c r="BO308" i="10"/>
  <c r="BN308" i="10"/>
  <c r="BM308" i="10"/>
  <c r="BL308" i="10"/>
  <c r="BK308" i="10"/>
  <c r="BJ308" i="10"/>
  <c r="BI308" i="10"/>
  <c r="BH308" i="10"/>
  <c r="BG308" i="10"/>
  <c r="BF308" i="10"/>
  <c r="AY308" i="10"/>
  <c r="AX308" i="10"/>
  <c r="AW308" i="10"/>
  <c r="AV308" i="10"/>
  <c r="AU308" i="10"/>
  <c r="AT308" i="10"/>
  <c r="AS308" i="10"/>
  <c r="AR308" i="10"/>
  <c r="AQ308" i="10"/>
  <c r="AP308" i="10"/>
  <c r="AO308" i="10"/>
  <c r="AN308" i="10"/>
  <c r="AM308" i="10"/>
  <c r="AL308" i="10"/>
  <c r="AK308" i="10"/>
  <c r="AJ308" i="10"/>
  <c r="AI308" i="10"/>
  <c r="AH308" i="10"/>
  <c r="AG308" i="10"/>
  <c r="AF308" i="10"/>
  <c r="AE308" i="10"/>
  <c r="AD308" i="10"/>
  <c r="AC308" i="10"/>
  <c r="AB308" i="10"/>
  <c r="AA308" i="10"/>
  <c r="Z308" i="10"/>
  <c r="Y308" i="10"/>
  <c r="X308" i="10"/>
  <c r="W308" i="10"/>
  <c r="V308" i="10"/>
  <c r="U308" i="10"/>
  <c r="T308" i="10"/>
  <c r="S308" i="10"/>
  <c r="R308" i="10"/>
  <c r="Q308" i="10"/>
  <c r="P308" i="10"/>
  <c r="O308" i="10"/>
  <c r="N308" i="10"/>
  <c r="M308" i="10"/>
  <c r="L308" i="10"/>
  <c r="K308" i="10"/>
  <c r="J308" i="10"/>
  <c r="BE308" i="10"/>
  <c r="BD308" i="10"/>
  <c r="BC308" i="10"/>
  <c r="AZ308" i="10"/>
  <c r="EC280" i="10"/>
  <c r="EB280" i="10"/>
  <c r="EA280" i="10"/>
  <c r="DZ280" i="10"/>
  <c r="DY280" i="10"/>
  <c r="DX280" i="10"/>
  <c r="DW280" i="10"/>
  <c r="DV280" i="10"/>
  <c r="DU280" i="10"/>
  <c r="DT280" i="10"/>
  <c r="DS280" i="10"/>
  <c r="DR280" i="10"/>
  <c r="DQ280" i="10"/>
  <c r="DP280" i="10"/>
  <c r="DO280" i="10"/>
  <c r="DN280" i="10"/>
  <c r="DM280" i="10"/>
  <c r="DL280" i="10"/>
  <c r="DK280" i="10"/>
  <c r="DJ280" i="10"/>
  <c r="DI280" i="10"/>
  <c r="DH280" i="10"/>
  <c r="DG280" i="10"/>
  <c r="DF280" i="10"/>
  <c r="DE280" i="10"/>
  <c r="DD280" i="10"/>
  <c r="DC280" i="10"/>
  <c r="DB280" i="10"/>
  <c r="DA280" i="10"/>
  <c r="CZ280" i="10"/>
  <c r="CY280" i="10"/>
  <c r="CX280" i="10"/>
  <c r="CW280" i="10"/>
  <c r="CV280" i="10"/>
  <c r="CU280" i="10"/>
  <c r="CT280" i="10"/>
  <c r="CS280" i="10"/>
  <c r="CR280" i="10"/>
  <c r="CQ280" i="10"/>
  <c r="CP280" i="10"/>
  <c r="CO280" i="10"/>
  <c r="CN280" i="10"/>
  <c r="CM280" i="10"/>
  <c r="CL280" i="10"/>
  <c r="CK280" i="10"/>
  <c r="CJ280" i="10"/>
  <c r="CI280" i="10"/>
  <c r="CH280" i="10"/>
  <c r="CG280" i="10"/>
  <c r="CF280" i="10"/>
  <c r="CE280" i="10"/>
  <c r="CD280" i="10"/>
  <c r="CC280" i="10"/>
  <c r="CB280" i="10"/>
  <c r="CA280" i="10"/>
  <c r="BZ280" i="10"/>
  <c r="BY280" i="10"/>
  <c r="BX280" i="10"/>
  <c r="BW280" i="10"/>
  <c r="BV280" i="10"/>
  <c r="BU280" i="10"/>
  <c r="BT280" i="10"/>
  <c r="BS280" i="10"/>
  <c r="BR280" i="10"/>
  <c r="BQ280" i="10"/>
  <c r="BP280" i="10"/>
  <c r="BO280" i="10"/>
  <c r="BN280" i="10"/>
  <c r="BM280" i="10"/>
  <c r="BL280" i="10"/>
  <c r="BK280" i="10"/>
  <c r="BJ280" i="10"/>
  <c r="BI280" i="10"/>
  <c r="BH280" i="10"/>
  <c r="BG280" i="10"/>
  <c r="BF280" i="10"/>
  <c r="BE280" i="10"/>
  <c r="BD280" i="10"/>
  <c r="BC280" i="10"/>
  <c r="BB280" i="10"/>
  <c r="BA280" i="10"/>
  <c r="AZ280" i="10"/>
  <c r="AS280" i="10"/>
  <c r="AR280" i="10"/>
  <c r="AQ280" i="10"/>
  <c r="AP280" i="10"/>
  <c r="AO280" i="10"/>
  <c r="AN280" i="10"/>
  <c r="AM280" i="10"/>
  <c r="AL280" i="10"/>
  <c r="AK280" i="10"/>
  <c r="AJ280" i="10"/>
  <c r="AI280" i="10"/>
  <c r="AH280" i="10"/>
  <c r="AG280" i="10"/>
  <c r="AF280" i="10"/>
  <c r="AE280" i="10"/>
  <c r="AD280" i="10"/>
  <c r="AC280" i="10"/>
  <c r="AB280" i="10"/>
  <c r="AA280" i="10"/>
  <c r="Z280" i="10"/>
  <c r="Y280" i="10"/>
  <c r="X280" i="10"/>
  <c r="W280" i="10"/>
  <c r="V280" i="10"/>
  <c r="U280" i="10"/>
  <c r="T280" i="10"/>
  <c r="S280" i="10"/>
  <c r="R280" i="10"/>
  <c r="Q280" i="10"/>
  <c r="P280" i="10"/>
  <c r="O280" i="10"/>
  <c r="N280" i="10"/>
  <c r="M280" i="10"/>
  <c r="L280" i="10"/>
  <c r="K280" i="10"/>
  <c r="J280" i="10"/>
  <c r="AY280" i="10"/>
  <c r="AX280" i="10"/>
  <c r="AW280" i="10"/>
  <c r="AT280" i="10"/>
  <c r="EC279" i="10"/>
  <c r="EB279" i="10"/>
  <c r="EA279" i="10"/>
  <c r="DZ279" i="10"/>
  <c r="DY279" i="10"/>
  <c r="DX279" i="10"/>
  <c r="DW279" i="10"/>
  <c r="DV279" i="10"/>
  <c r="DU279" i="10"/>
  <c r="DT279" i="10"/>
  <c r="DS279" i="10"/>
  <c r="DR279" i="10"/>
  <c r="DQ279" i="10"/>
  <c r="DP279" i="10"/>
  <c r="DO279" i="10"/>
  <c r="DN279" i="10"/>
  <c r="DM279" i="10"/>
  <c r="DL279" i="10"/>
  <c r="DK279" i="10"/>
  <c r="DJ279" i="10"/>
  <c r="DI279" i="10"/>
  <c r="DH279" i="10"/>
  <c r="DG279" i="10"/>
  <c r="DF279" i="10"/>
  <c r="DE279" i="10"/>
  <c r="DD279" i="10"/>
  <c r="DC279" i="10"/>
  <c r="DB279" i="10"/>
  <c r="DA279" i="10"/>
  <c r="CZ279" i="10"/>
  <c r="CY279" i="10"/>
  <c r="CX279" i="10"/>
  <c r="CW279" i="10"/>
  <c r="CV279" i="10"/>
  <c r="CU279" i="10"/>
  <c r="CT279" i="10"/>
  <c r="CS279" i="10"/>
  <c r="CR279" i="10"/>
  <c r="CQ279" i="10"/>
  <c r="CP279" i="10"/>
  <c r="CO279" i="10"/>
  <c r="CN279" i="10"/>
  <c r="CM279" i="10"/>
  <c r="CL279" i="10"/>
  <c r="CK279" i="10"/>
  <c r="CJ279" i="10"/>
  <c r="CI279" i="10"/>
  <c r="CH279" i="10"/>
  <c r="CG279" i="10"/>
  <c r="CF279" i="10"/>
  <c r="CE279" i="10"/>
  <c r="CD279" i="10"/>
  <c r="CC279" i="10"/>
  <c r="CB279" i="10"/>
  <c r="CA279" i="10"/>
  <c r="BZ279" i="10"/>
  <c r="BY279" i="10"/>
  <c r="BX279" i="10"/>
  <c r="BW279" i="10"/>
  <c r="BV279" i="10"/>
  <c r="BU279" i="10"/>
  <c r="BT279" i="10"/>
  <c r="BS279" i="10"/>
  <c r="BR279" i="10"/>
  <c r="BQ279" i="10"/>
  <c r="BP279" i="10"/>
  <c r="BO279" i="10"/>
  <c r="BN279" i="10"/>
  <c r="BM279" i="10"/>
  <c r="BL279" i="10"/>
  <c r="BK279" i="10"/>
  <c r="BJ279" i="10"/>
  <c r="BI279" i="10"/>
  <c r="BH279" i="10"/>
  <c r="BG279" i="10"/>
  <c r="BF279" i="10"/>
  <c r="BE279" i="10"/>
  <c r="BD279" i="10"/>
  <c r="BC279" i="10"/>
  <c r="BB279" i="10"/>
  <c r="BA279" i="10"/>
  <c r="AZ279" i="10"/>
  <c r="AS279" i="10"/>
  <c r="AR279" i="10"/>
  <c r="AQ279" i="10"/>
  <c r="AP279" i="10"/>
  <c r="AO279" i="10"/>
  <c r="AN279" i="10"/>
  <c r="AM279" i="10"/>
  <c r="AL279" i="10"/>
  <c r="AK279" i="10"/>
  <c r="AJ279" i="10"/>
  <c r="AI279" i="10"/>
  <c r="AH279" i="10"/>
  <c r="AG279" i="10"/>
  <c r="AF279" i="10"/>
  <c r="AE279" i="10"/>
  <c r="AD279" i="10"/>
  <c r="AC279" i="10"/>
  <c r="AB279" i="10"/>
  <c r="AA279" i="10"/>
  <c r="Z279" i="10"/>
  <c r="Y279" i="10"/>
  <c r="X279" i="10"/>
  <c r="W279" i="10"/>
  <c r="V279" i="10"/>
  <c r="U279" i="10"/>
  <c r="T279" i="10"/>
  <c r="S279" i="10"/>
  <c r="R279" i="10"/>
  <c r="Q279" i="10"/>
  <c r="P279" i="10"/>
  <c r="O279" i="10"/>
  <c r="N279" i="10"/>
  <c r="M279" i="10"/>
  <c r="L279" i="10"/>
  <c r="K279" i="10"/>
  <c r="J279" i="10"/>
  <c r="AY279" i="10"/>
  <c r="AX279" i="10"/>
  <c r="AW279" i="10"/>
  <c r="AT279" i="10"/>
  <c r="EC278" i="10"/>
  <c r="EB278" i="10"/>
  <c r="EA278" i="10"/>
  <c r="DZ278" i="10"/>
  <c r="DY278" i="10"/>
  <c r="DX278" i="10"/>
  <c r="DW278" i="10"/>
  <c r="DV278" i="10"/>
  <c r="DU278" i="10"/>
  <c r="DT278" i="10"/>
  <c r="DS278" i="10"/>
  <c r="DR278" i="10"/>
  <c r="DQ278" i="10"/>
  <c r="DP278" i="10"/>
  <c r="DO278" i="10"/>
  <c r="DN278" i="10"/>
  <c r="DM278" i="10"/>
  <c r="DL278" i="10"/>
  <c r="DK278" i="10"/>
  <c r="DJ278" i="10"/>
  <c r="DI278" i="10"/>
  <c r="DH278" i="10"/>
  <c r="DG278" i="10"/>
  <c r="DF278" i="10"/>
  <c r="DE278" i="10"/>
  <c r="DD278" i="10"/>
  <c r="DC278" i="10"/>
  <c r="DB278" i="10"/>
  <c r="DA278" i="10"/>
  <c r="CZ278" i="10"/>
  <c r="CY278" i="10"/>
  <c r="CX278" i="10"/>
  <c r="CW278" i="10"/>
  <c r="CV278" i="10"/>
  <c r="CU278" i="10"/>
  <c r="CT278" i="10"/>
  <c r="CS278" i="10"/>
  <c r="CR278" i="10"/>
  <c r="CQ278" i="10"/>
  <c r="CP278" i="10"/>
  <c r="CO278" i="10"/>
  <c r="CN278" i="10"/>
  <c r="CM278" i="10"/>
  <c r="CL278" i="10"/>
  <c r="CK278" i="10"/>
  <c r="CJ278" i="10"/>
  <c r="CI278" i="10"/>
  <c r="CH278" i="10"/>
  <c r="CG278" i="10"/>
  <c r="CF278" i="10"/>
  <c r="CE278" i="10"/>
  <c r="CD278" i="10"/>
  <c r="CC278" i="10"/>
  <c r="CB278" i="10"/>
  <c r="CA278" i="10"/>
  <c r="BZ278" i="10"/>
  <c r="BY278" i="10"/>
  <c r="BX278" i="10"/>
  <c r="BW278" i="10"/>
  <c r="BV278" i="10"/>
  <c r="BU278" i="10"/>
  <c r="BT278" i="10"/>
  <c r="BS278" i="10"/>
  <c r="BR278" i="10"/>
  <c r="BQ278" i="10"/>
  <c r="BP278" i="10"/>
  <c r="BO278" i="10"/>
  <c r="BN278" i="10"/>
  <c r="BM278" i="10"/>
  <c r="BL278" i="10"/>
  <c r="BK278" i="10"/>
  <c r="BJ278" i="10"/>
  <c r="BI278" i="10"/>
  <c r="BH278" i="10"/>
  <c r="BG278" i="10"/>
  <c r="BF278" i="10"/>
  <c r="BE278" i="10"/>
  <c r="BD278" i="10"/>
  <c r="BC278" i="10"/>
  <c r="BB278" i="10"/>
  <c r="BA278" i="10"/>
  <c r="AZ278" i="10"/>
  <c r="AS278" i="10"/>
  <c r="AR278" i="10"/>
  <c r="AQ278" i="10"/>
  <c r="AP278" i="10"/>
  <c r="AO278" i="10"/>
  <c r="AN278" i="10"/>
  <c r="AM278" i="10"/>
  <c r="AL278" i="10"/>
  <c r="AK278" i="10"/>
  <c r="AJ278" i="10"/>
  <c r="AI278" i="10"/>
  <c r="AH278" i="10"/>
  <c r="AG278" i="10"/>
  <c r="AF278" i="10"/>
  <c r="AE278" i="10"/>
  <c r="AD278" i="10"/>
  <c r="AC278" i="10"/>
  <c r="AB278" i="10"/>
  <c r="AA278" i="10"/>
  <c r="Z278" i="10"/>
  <c r="Y278" i="10"/>
  <c r="X278" i="10"/>
  <c r="W278" i="10"/>
  <c r="V278" i="10"/>
  <c r="U278" i="10"/>
  <c r="T278" i="10"/>
  <c r="S278" i="10"/>
  <c r="R278" i="10"/>
  <c r="Q278" i="10"/>
  <c r="P278" i="10"/>
  <c r="O278" i="10"/>
  <c r="N278" i="10"/>
  <c r="M278" i="10"/>
  <c r="L278" i="10"/>
  <c r="K278" i="10"/>
  <c r="J278" i="10"/>
  <c r="AY278" i="10"/>
  <c r="AX278" i="10"/>
  <c r="AW278" i="10"/>
  <c r="AT278" i="10"/>
  <c r="EC277" i="10"/>
  <c r="EB277" i="10"/>
  <c r="EA277" i="10"/>
  <c r="DZ277" i="10"/>
  <c r="DY277" i="10"/>
  <c r="DX277" i="10"/>
  <c r="DW277" i="10"/>
  <c r="DV277" i="10"/>
  <c r="DU277" i="10"/>
  <c r="DT277" i="10"/>
  <c r="DS277" i="10"/>
  <c r="DR277" i="10"/>
  <c r="DQ277" i="10"/>
  <c r="DP277" i="10"/>
  <c r="DO277" i="10"/>
  <c r="DN277" i="10"/>
  <c r="DM277" i="10"/>
  <c r="DL277" i="10"/>
  <c r="DK277" i="10"/>
  <c r="DJ277" i="10"/>
  <c r="DI277" i="10"/>
  <c r="DH277" i="10"/>
  <c r="DG277" i="10"/>
  <c r="DF277" i="10"/>
  <c r="DE277" i="10"/>
  <c r="DD277" i="10"/>
  <c r="DC277" i="10"/>
  <c r="DB277" i="10"/>
  <c r="DA277" i="10"/>
  <c r="CZ277" i="10"/>
  <c r="CY277" i="10"/>
  <c r="CX277" i="10"/>
  <c r="CW277" i="10"/>
  <c r="CV277" i="10"/>
  <c r="CU277" i="10"/>
  <c r="CT277" i="10"/>
  <c r="CS277" i="10"/>
  <c r="CR277" i="10"/>
  <c r="CQ277" i="10"/>
  <c r="CP277" i="10"/>
  <c r="CO277" i="10"/>
  <c r="CN277" i="10"/>
  <c r="CM277" i="10"/>
  <c r="CL277" i="10"/>
  <c r="CK277" i="10"/>
  <c r="CJ277" i="10"/>
  <c r="CI277" i="10"/>
  <c r="CH277" i="10"/>
  <c r="CG277" i="10"/>
  <c r="CF277" i="10"/>
  <c r="CE277" i="10"/>
  <c r="CD277" i="10"/>
  <c r="CC277" i="10"/>
  <c r="CB277" i="10"/>
  <c r="CA277" i="10"/>
  <c r="BZ277" i="10"/>
  <c r="BY277" i="10"/>
  <c r="BX277" i="10"/>
  <c r="BW277" i="10"/>
  <c r="BV277" i="10"/>
  <c r="BU277" i="10"/>
  <c r="BT277" i="10"/>
  <c r="BS277" i="10"/>
  <c r="BR277" i="10"/>
  <c r="BQ277" i="10"/>
  <c r="BP277" i="10"/>
  <c r="BO277" i="10"/>
  <c r="BN277" i="10"/>
  <c r="BM277" i="10"/>
  <c r="BL277" i="10"/>
  <c r="BK277" i="10"/>
  <c r="BJ277" i="10"/>
  <c r="BI277" i="10"/>
  <c r="BH277" i="10"/>
  <c r="BG277" i="10"/>
  <c r="BF277" i="10"/>
  <c r="BE277" i="10"/>
  <c r="BD277" i="10"/>
  <c r="BC277" i="10"/>
  <c r="BB277" i="10"/>
  <c r="BA277" i="10"/>
  <c r="AZ277" i="10"/>
  <c r="AS277" i="10"/>
  <c r="AR277" i="10"/>
  <c r="AQ277" i="10"/>
  <c r="AP277" i="10"/>
  <c r="AO277" i="10"/>
  <c r="AN277" i="10"/>
  <c r="AM277" i="10"/>
  <c r="AL277" i="10"/>
  <c r="AK277" i="10"/>
  <c r="AJ277" i="10"/>
  <c r="AI277" i="10"/>
  <c r="AH277" i="10"/>
  <c r="AG277" i="10"/>
  <c r="AF277" i="10"/>
  <c r="AE277" i="10"/>
  <c r="AD277" i="10"/>
  <c r="AC277" i="10"/>
  <c r="AB277" i="10"/>
  <c r="AA277" i="10"/>
  <c r="Z277" i="10"/>
  <c r="Y277" i="10"/>
  <c r="X277" i="10"/>
  <c r="W277" i="10"/>
  <c r="V277" i="10"/>
  <c r="U277" i="10"/>
  <c r="T277" i="10"/>
  <c r="S277" i="10"/>
  <c r="R277" i="10"/>
  <c r="Q277" i="10"/>
  <c r="P277" i="10"/>
  <c r="O277" i="10"/>
  <c r="N277" i="10"/>
  <c r="M277" i="10"/>
  <c r="L277" i="10"/>
  <c r="K277" i="10"/>
  <c r="J277" i="10"/>
  <c r="AY277" i="10"/>
  <c r="AX277" i="10"/>
  <c r="AW277" i="10"/>
  <c r="AT277" i="10"/>
  <c r="EC276" i="10"/>
  <c r="EB276" i="10"/>
  <c r="EA276" i="10"/>
  <c r="DZ276" i="10"/>
  <c r="DY276" i="10"/>
  <c r="DX276" i="10"/>
  <c r="DW276" i="10"/>
  <c r="DV276" i="10"/>
  <c r="DU276" i="10"/>
  <c r="DT276" i="10"/>
  <c r="DS276" i="10"/>
  <c r="DR276" i="10"/>
  <c r="DQ276" i="10"/>
  <c r="DP276" i="10"/>
  <c r="DO276" i="10"/>
  <c r="DN276" i="10"/>
  <c r="DM276" i="10"/>
  <c r="DL276" i="10"/>
  <c r="DK276" i="10"/>
  <c r="DJ276" i="10"/>
  <c r="DI276" i="10"/>
  <c r="DH276" i="10"/>
  <c r="DG276" i="10"/>
  <c r="DF276" i="10"/>
  <c r="DE276" i="10"/>
  <c r="DD276" i="10"/>
  <c r="DC276" i="10"/>
  <c r="DB276" i="10"/>
  <c r="DA276" i="10"/>
  <c r="CZ276" i="10"/>
  <c r="CY276" i="10"/>
  <c r="CX276" i="10"/>
  <c r="CW276" i="10"/>
  <c r="CV276" i="10"/>
  <c r="CU276" i="10"/>
  <c r="CT276" i="10"/>
  <c r="CS276" i="10"/>
  <c r="CR276" i="10"/>
  <c r="CQ276" i="10"/>
  <c r="CP276" i="10"/>
  <c r="CO276" i="10"/>
  <c r="CN276" i="10"/>
  <c r="CM276" i="10"/>
  <c r="CL276" i="10"/>
  <c r="CK276" i="10"/>
  <c r="CJ276" i="10"/>
  <c r="CI276" i="10"/>
  <c r="CH276" i="10"/>
  <c r="CG276" i="10"/>
  <c r="CF276" i="10"/>
  <c r="CE276" i="10"/>
  <c r="CD276" i="10"/>
  <c r="CC276" i="10"/>
  <c r="CB276" i="10"/>
  <c r="CA276" i="10"/>
  <c r="BZ276" i="10"/>
  <c r="BY276" i="10"/>
  <c r="BX276" i="10"/>
  <c r="BW276" i="10"/>
  <c r="BV276" i="10"/>
  <c r="BU276" i="10"/>
  <c r="BT276" i="10"/>
  <c r="BS276" i="10"/>
  <c r="BR276" i="10"/>
  <c r="BQ276" i="10"/>
  <c r="BP276" i="10"/>
  <c r="BO276" i="10"/>
  <c r="BN276" i="10"/>
  <c r="BM276" i="10"/>
  <c r="BL276" i="10"/>
  <c r="BK276" i="10"/>
  <c r="BJ276" i="10"/>
  <c r="BI276" i="10"/>
  <c r="BH276" i="10"/>
  <c r="BG276" i="10"/>
  <c r="BF276" i="10"/>
  <c r="BE276" i="10"/>
  <c r="BD276" i="10"/>
  <c r="BC276" i="10"/>
  <c r="BB276" i="10"/>
  <c r="BA276" i="10"/>
  <c r="AZ276" i="10"/>
  <c r="AS276" i="10"/>
  <c r="AR276" i="10"/>
  <c r="AQ276" i="10"/>
  <c r="AP276" i="10"/>
  <c r="AO276" i="10"/>
  <c r="AN276" i="10"/>
  <c r="AM276" i="10"/>
  <c r="AL276" i="10"/>
  <c r="AK276" i="10"/>
  <c r="AJ276" i="10"/>
  <c r="AI276" i="10"/>
  <c r="AH276" i="10"/>
  <c r="AG276" i="10"/>
  <c r="AF276" i="10"/>
  <c r="AE276" i="10"/>
  <c r="AD276" i="10"/>
  <c r="AC276" i="10"/>
  <c r="AB276" i="10"/>
  <c r="AA276" i="10"/>
  <c r="Z276" i="10"/>
  <c r="Y276" i="10"/>
  <c r="X276" i="10"/>
  <c r="W276" i="10"/>
  <c r="V276" i="10"/>
  <c r="U276" i="10"/>
  <c r="T276" i="10"/>
  <c r="S276" i="10"/>
  <c r="R276" i="10"/>
  <c r="Q276" i="10"/>
  <c r="P276" i="10"/>
  <c r="O276" i="10"/>
  <c r="N276" i="10"/>
  <c r="M276" i="10"/>
  <c r="L276" i="10"/>
  <c r="K276" i="10"/>
  <c r="J276" i="10"/>
  <c r="AY276" i="10"/>
  <c r="AX276" i="10"/>
  <c r="AW276" i="10"/>
  <c r="AT276" i="10"/>
  <c r="EC275" i="10"/>
  <c r="EB275" i="10"/>
  <c r="EA275" i="10"/>
  <c r="DZ275" i="10"/>
  <c r="DY275" i="10"/>
  <c r="DX275" i="10"/>
  <c r="DW275" i="10"/>
  <c r="DV275" i="10"/>
  <c r="DU275" i="10"/>
  <c r="DT275" i="10"/>
  <c r="DS275" i="10"/>
  <c r="DR275" i="10"/>
  <c r="DQ275" i="10"/>
  <c r="DP275" i="10"/>
  <c r="DO275" i="10"/>
  <c r="DN275" i="10"/>
  <c r="DM275" i="10"/>
  <c r="DL275" i="10"/>
  <c r="DK275" i="10"/>
  <c r="DJ275" i="10"/>
  <c r="DI275" i="10"/>
  <c r="DH275" i="10"/>
  <c r="DG275" i="10"/>
  <c r="DF275" i="10"/>
  <c r="DE275" i="10"/>
  <c r="DD275" i="10"/>
  <c r="DC275" i="10"/>
  <c r="DB275" i="10"/>
  <c r="DA275" i="10"/>
  <c r="CZ275" i="10"/>
  <c r="CY275" i="10"/>
  <c r="CX275" i="10"/>
  <c r="CW275" i="10"/>
  <c r="CV275" i="10"/>
  <c r="CU275" i="10"/>
  <c r="CT275" i="10"/>
  <c r="CS275" i="10"/>
  <c r="CR275" i="10"/>
  <c r="CQ275" i="10"/>
  <c r="CP275" i="10"/>
  <c r="CO275" i="10"/>
  <c r="CN275" i="10"/>
  <c r="CM275" i="10"/>
  <c r="CL275" i="10"/>
  <c r="CK275" i="10"/>
  <c r="CJ275" i="10"/>
  <c r="CI275" i="10"/>
  <c r="CH275" i="10"/>
  <c r="CG275" i="10"/>
  <c r="CF275" i="10"/>
  <c r="CE275" i="10"/>
  <c r="CD275" i="10"/>
  <c r="CC275" i="10"/>
  <c r="CB275" i="10"/>
  <c r="CA275" i="10"/>
  <c r="BZ275" i="10"/>
  <c r="BY275" i="10"/>
  <c r="BX275" i="10"/>
  <c r="BW275" i="10"/>
  <c r="BV275" i="10"/>
  <c r="BU275" i="10"/>
  <c r="BT275" i="10"/>
  <c r="BS275" i="10"/>
  <c r="BR275" i="10"/>
  <c r="BQ275" i="10"/>
  <c r="BP275" i="10"/>
  <c r="BO275" i="10"/>
  <c r="BN275" i="10"/>
  <c r="BM275" i="10"/>
  <c r="BL275" i="10"/>
  <c r="BK275" i="10"/>
  <c r="BJ275" i="10"/>
  <c r="BI275" i="10"/>
  <c r="BH275" i="10"/>
  <c r="BG275" i="10"/>
  <c r="BF275" i="10"/>
  <c r="BE275" i="10"/>
  <c r="BD275" i="10"/>
  <c r="BC275" i="10"/>
  <c r="BB275" i="10"/>
  <c r="BA275" i="10"/>
  <c r="AZ275" i="10"/>
  <c r="AS275" i="10"/>
  <c r="AR275" i="10"/>
  <c r="AQ275" i="10"/>
  <c r="AP275" i="10"/>
  <c r="AO275" i="10"/>
  <c r="AN275" i="10"/>
  <c r="AM275" i="10"/>
  <c r="AL275" i="10"/>
  <c r="AK275" i="10"/>
  <c r="AJ275" i="10"/>
  <c r="AI275" i="10"/>
  <c r="AH275" i="10"/>
  <c r="AG275" i="10"/>
  <c r="AF275" i="10"/>
  <c r="AE275" i="10"/>
  <c r="AD275" i="10"/>
  <c r="AC275" i="10"/>
  <c r="AB275" i="10"/>
  <c r="AA275" i="10"/>
  <c r="Z275" i="10"/>
  <c r="Y275" i="10"/>
  <c r="X275" i="10"/>
  <c r="W275" i="10"/>
  <c r="V275" i="10"/>
  <c r="U275" i="10"/>
  <c r="T275" i="10"/>
  <c r="S275" i="10"/>
  <c r="R275" i="10"/>
  <c r="Q275" i="10"/>
  <c r="P275" i="10"/>
  <c r="O275" i="10"/>
  <c r="N275" i="10"/>
  <c r="M275" i="10"/>
  <c r="L275" i="10"/>
  <c r="K275" i="10"/>
  <c r="J275" i="10"/>
  <c r="AY275" i="10"/>
  <c r="AX275" i="10"/>
  <c r="AW275" i="10"/>
  <c r="AT275" i="10"/>
  <c r="EC274" i="10"/>
  <c r="EB274" i="10"/>
  <c r="EA274" i="10"/>
  <c r="DZ274" i="10"/>
  <c r="DY274" i="10"/>
  <c r="DX274" i="10"/>
  <c r="DW274" i="10"/>
  <c r="DV274" i="10"/>
  <c r="DU274" i="10"/>
  <c r="DT274" i="10"/>
  <c r="DS274" i="10"/>
  <c r="DR274" i="10"/>
  <c r="DQ274" i="10"/>
  <c r="DP274" i="10"/>
  <c r="DO274" i="10"/>
  <c r="DN274" i="10"/>
  <c r="DM274" i="10"/>
  <c r="DL274" i="10"/>
  <c r="DK274" i="10"/>
  <c r="DJ274" i="10"/>
  <c r="DI274" i="10"/>
  <c r="DH274" i="10"/>
  <c r="DG274" i="10"/>
  <c r="DF274" i="10"/>
  <c r="DE274" i="10"/>
  <c r="DD274" i="10"/>
  <c r="DC274" i="10"/>
  <c r="DB274" i="10"/>
  <c r="DA274" i="10"/>
  <c r="CZ274" i="10"/>
  <c r="CY274" i="10"/>
  <c r="CX274" i="10"/>
  <c r="CW274" i="10"/>
  <c r="CV274" i="10"/>
  <c r="CU274" i="10"/>
  <c r="CT274" i="10"/>
  <c r="CS274" i="10"/>
  <c r="CR274" i="10"/>
  <c r="CQ274" i="10"/>
  <c r="CP274" i="10"/>
  <c r="CO274" i="10"/>
  <c r="CN274" i="10"/>
  <c r="CM274" i="10"/>
  <c r="CL274" i="10"/>
  <c r="CK274" i="10"/>
  <c r="CJ274" i="10"/>
  <c r="CI274" i="10"/>
  <c r="CH274" i="10"/>
  <c r="CG274" i="10"/>
  <c r="CF274" i="10"/>
  <c r="CE274" i="10"/>
  <c r="CD274" i="10"/>
  <c r="CC274" i="10"/>
  <c r="CB274" i="10"/>
  <c r="CA274" i="10"/>
  <c r="BZ274" i="10"/>
  <c r="BY274" i="10"/>
  <c r="BX274" i="10"/>
  <c r="BW274" i="10"/>
  <c r="BV274" i="10"/>
  <c r="BU274" i="10"/>
  <c r="BT274" i="10"/>
  <c r="BS274" i="10"/>
  <c r="BR274" i="10"/>
  <c r="BQ274" i="10"/>
  <c r="BP274" i="10"/>
  <c r="BO274" i="10"/>
  <c r="BN274" i="10"/>
  <c r="BM274" i="10"/>
  <c r="BL274" i="10"/>
  <c r="BK274" i="10"/>
  <c r="BJ274" i="10"/>
  <c r="BI274" i="10"/>
  <c r="BH274" i="10"/>
  <c r="BG274" i="10"/>
  <c r="BF274" i="10"/>
  <c r="BE274" i="10"/>
  <c r="BD274" i="10"/>
  <c r="BC274" i="10"/>
  <c r="BB274" i="10"/>
  <c r="BA274" i="10"/>
  <c r="AZ274" i="10"/>
  <c r="AS274" i="10"/>
  <c r="AR274" i="10"/>
  <c r="AQ274" i="10"/>
  <c r="AP274" i="10"/>
  <c r="AO274" i="10"/>
  <c r="AN274" i="10"/>
  <c r="AM274" i="10"/>
  <c r="AL274" i="10"/>
  <c r="AK274" i="10"/>
  <c r="AJ274" i="10"/>
  <c r="AI274" i="10"/>
  <c r="AH274" i="10"/>
  <c r="AG274" i="10"/>
  <c r="AF274" i="10"/>
  <c r="AE274" i="10"/>
  <c r="AD274" i="10"/>
  <c r="AC274" i="10"/>
  <c r="AB274" i="10"/>
  <c r="AA274" i="10"/>
  <c r="Z274" i="10"/>
  <c r="Y274" i="10"/>
  <c r="X274" i="10"/>
  <c r="W274" i="10"/>
  <c r="V274" i="10"/>
  <c r="U274" i="10"/>
  <c r="T274" i="10"/>
  <c r="S274" i="10"/>
  <c r="R274" i="10"/>
  <c r="Q274" i="10"/>
  <c r="P274" i="10"/>
  <c r="O274" i="10"/>
  <c r="N274" i="10"/>
  <c r="M274" i="10"/>
  <c r="L274" i="10"/>
  <c r="K274" i="10"/>
  <c r="J274" i="10"/>
  <c r="AY274" i="10"/>
  <c r="AX274" i="10"/>
  <c r="AW274" i="10"/>
  <c r="AT274" i="10"/>
  <c r="EC273" i="10"/>
  <c r="EB273" i="10"/>
  <c r="EA273" i="10"/>
  <c r="DZ273" i="10"/>
  <c r="DY273" i="10"/>
  <c r="DX273" i="10"/>
  <c r="DW273" i="10"/>
  <c r="DV273" i="10"/>
  <c r="DU273" i="10"/>
  <c r="DT273" i="10"/>
  <c r="DS273" i="10"/>
  <c r="DR273" i="10"/>
  <c r="DQ273" i="10"/>
  <c r="DP273" i="10"/>
  <c r="DO273" i="10"/>
  <c r="DN273" i="10"/>
  <c r="DM273" i="10"/>
  <c r="DL273" i="10"/>
  <c r="DK273" i="10"/>
  <c r="DJ273" i="10"/>
  <c r="DI273" i="10"/>
  <c r="DH273" i="10"/>
  <c r="DG273" i="10"/>
  <c r="DF273" i="10"/>
  <c r="DE273" i="10"/>
  <c r="DD273" i="10"/>
  <c r="DC273" i="10"/>
  <c r="DB273" i="10"/>
  <c r="DA273" i="10"/>
  <c r="CZ273" i="10"/>
  <c r="CY273" i="10"/>
  <c r="CX273" i="10"/>
  <c r="CW273" i="10"/>
  <c r="CV273" i="10"/>
  <c r="CU273" i="10"/>
  <c r="CT273" i="10"/>
  <c r="CS273" i="10"/>
  <c r="CR273" i="10"/>
  <c r="CQ273" i="10"/>
  <c r="CP273" i="10"/>
  <c r="CO273" i="10"/>
  <c r="CN273" i="10"/>
  <c r="CM273" i="10"/>
  <c r="CL273" i="10"/>
  <c r="CK273" i="10"/>
  <c r="CJ273" i="10"/>
  <c r="CI273" i="10"/>
  <c r="CH273" i="10"/>
  <c r="CG273" i="10"/>
  <c r="CF273" i="10"/>
  <c r="CE273" i="10"/>
  <c r="CD273" i="10"/>
  <c r="CC273" i="10"/>
  <c r="CB273" i="10"/>
  <c r="CA273" i="10"/>
  <c r="BZ273" i="10"/>
  <c r="BY273" i="10"/>
  <c r="BX273" i="10"/>
  <c r="BW273" i="10"/>
  <c r="BV273" i="10"/>
  <c r="BU273" i="10"/>
  <c r="BT273" i="10"/>
  <c r="BS273" i="10"/>
  <c r="BR273" i="10"/>
  <c r="BQ273" i="10"/>
  <c r="BP273" i="10"/>
  <c r="BO273" i="10"/>
  <c r="BN273" i="10"/>
  <c r="BM273" i="10"/>
  <c r="BL273" i="10"/>
  <c r="BK273" i="10"/>
  <c r="BJ273" i="10"/>
  <c r="BI273" i="10"/>
  <c r="BH273" i="10"/>
  <c r="BG273" i="10"/>
  <c r="BF273" i="10"/>
  <c r="BE273" i="10"/>
  <c r="BD273" i="10"/>
  <c r="BC273" i="10"/>
  <c r="BB273" i="10"/>
  <c r="BA273" i="10"/>
  <c r="AZ273" i="10"/>
  <c r="AS273" i="10"/>
  <c r="AR273" i="10"/>
  <c r="AQ273" i="10"/>
  <c r="AP273" i="10"/>
  <c r="AO273" i="10"/>
  <c r="AN273" i="10"/>
  <c r="AM273" i="10"/>
  <c r="AL273" i="10"/>
  <c r="AK273" i="10"/>
  <c r="AJ273" i="10"/>
  <c r="AI273" i="10"/>
  <c r="AH273" i="10"/>
  <c r="AG273" i="10"/>
  <c r="AF273" i="10"/>
  <c r="AE273" i="10"/>
  <c r="AD273" i="10"/>
  <c r="AC273" i="10"/>
  <c r="AB273" i="10"/>
  <c r="AA273" i="10"/>
  <c r="Z273" i="10"/>
  <c r="Y273" i="10"/>
  <c r="X273" i="10"/>
  <c r="W273" i="10"/>
  <c r="V273" i="10"/>
  <c r="U273" i="10"/>
  <c r="T273" i="10"/>
  <c r="S273" i="10"/>
  <c r="R273" i="10"/>
  <c r="Q273" i="10"/>
  <c r="P273" i="10"/>
  <c r="O273" i="10"/>
  <c r="N273" i="10"/>
  <c r="M273" i="10"/>
  <c r="L273" i="10"/>
  <c r="K273" i="10"/>
  <c r="J273" i="10"/>
  <c r="AY273" i="10"/>
  <c r="AX273" i="10"/>
  <c r="AW273" i="10"/>
  <c r="AT273" i="10"/>
  <c r="EC272" i="10"/>
  <c r="EB272" i="10"/>
  <c r="EA272" i="10"/>
  <c r="DZ272" i="10"/>
  <c r="DY272" i="10"/>
  <c r="DX272" i="10"/>
  <c r="DW272" i="10"/>
  <c r="DV272" i="10"/>
  <c r="DU272" i="10"/>
  <c r="DT272" i="10"/>
  <c r="DS272" i="10"/>
  <c r="DR272" i="10"/>
  <c r="DQ272" i="10"/>
  <c r="DP272" i="10"/>
  <c r="DO272" i="10"/>
  <c r="DN272" i="10"/>
  <c r="DM272" i="10"/>
  <c r="DL272" i="10"/>
  <c r="DK272" i="10"/>
  <c r="DJ272" i="10"/>
  <c r="DI272" i="10"/>
  <c r="DH272" i="10"/>
  <c r="DG272" i="10"/>
  <c r="DF272" i="10"/>
  <c r="DE272" i="10"/>
  <c r="DD272" i="10"/>
  <c r="DC272" i="10"/>
  <c r="DB272" i="10"/>
  <c r="DA272" i="10"/>
  <c r="CZ272" i="10"/>
  <c r="CY272" i="10"/>
  <c r="CX272" i="10"/>
  <c r="CW272" i="10"/>
  <c r="CV272" i="10"/>
  <c r="CU272" i="10"/>
  <c r="CT272" i="10"/>
  <c r="CS272" i="10"/>
  <c r="CR272" i="10"/>
  <c r="CQ272" i="10"/>
  <c r="CP272" i="10"/>
  <c r="CO272" i="10"/>
  <c r="CN272" i="10"/>
  <c r="CM272" i="10"/>
  <c r="CL272" i="10"/>
  <c r="CK272" i="10"/>
  <c r="CJ272" i="10"/>
  <c r="CI272" i="10"/>
  <c r="CH272" i="10"/>
  <c r="CG272" i="10"/>
  <c r="CF272" i="10"/>
  <c r="CE272" i="10"/>
  <c r="CD272" i="10"/>
  <c r="CC272" i="10"/>
  <c r="CB272" i="10"/>
  <c r="CA272" i="10"/>
  <c r="BZ272" i="10"/>
  <c r="BY272" i="10"/>
  <c r="BX272" i="10"/>
  <c r="BW272" i="10"/>
  <c r="BV272" i="10"/>
  <c r="BU272" i="10"/>
  <c r="BT272" i="10"/>
  <c r="BS272" i="10"/>
  <c r="BR272" i="10"/>
  <c r="BQ272" i="10"/>
  <c r="BP272" i="10"/>
  <c r="BO272" i="10"/>
  <c r="BN272" i="10"/>
  <c r="BM272" i="10"/>
  <c r="BL272" i="10"/>
  <c r="BK272" i="10"/>
  <c r="BJ272" i="10"/>
  <c r="BI272" i="10"/>
  <c r="BH272" i="10"/>
  <c r="BG272" i="10"/>
  <c r="BF272" i="10"/>
  <c r="BE272" i="10"/>
  <c r="BD272" i="10"/>
  <c r="BC272" i="10"/>
  <c r="BB272" i="10"/>
  <c r="BA272" i="10"/>
  <c r="AZ272" i="10"/>
  <c r="AS272" i="10"/>
  <c r="AR272" i="10"/>
  <c r="AQ272" i="10"/>
  <c r="AP272" i="10"/>
  <c r="AO272" i="10"/>
  <c r="AN272" i="10"/>
  <c r="AM272" i="10"/>
  <c r="AL272" i="10"/>
  <c r="AK272" i="10"/>
  <c r="AJ272" i="10"/>
  <c r="AI272" i="10"/>
  <c r="AH272" i="10"/>
  <c r="AG272" i="10"/>
  <c r="AF272" i="10"/>
  <c r="AE272" i="10"/>
  <c r="AD272" i="10"/>
  <c r="AC272" i="10"/>
  <c r="AB272" i="10"/>
  <c r="AA272" i="10"/>
  <c r="Z272" i="10"/>
  <c r="Y272" i="10"/>
  <c r="X272" i="10"/>
  <c r="W272" i="10"/>
  <c r="V272" i="10"/>
  <c r="U272" i="10"/>
  <c r="T272" i="10"/>
  <c r="S272" i="10"/>
  <c r="R272" i="10"/>
  <c r="Q272" i="10"/>
  <c r="P272" i="10"/>
  <c r="O272" i="10"/>
  <c r="N272" i="10"/>
  <c r="M272" i="10"/>
  <c r="L272" i="10"/>
  <c r="K272" i="10"/>
  <c r="J272" i="10"/>
  <c r="AY272" i="10"/>
  <c r="AX272" i="10"/>
  <c r="AW272" i="10"/>
  <c r="AT272" i="10"/>
  <c r="EC271" i="10"/>
  <c r="EB271" i="10"/>
  <c r="EA271" i="10"/>
  <c r="DZ271" i="10"/>
  <c r="DY271" i="10"/>
  <c r="DX271" i="10"/>
  <c r="DW271" i="10"/>
  <c r="DV271" i="10"/>
  <c r="DU271" i="10"/>
  <c r="DT271" i="10"/>
  <c r="DS271" i="10"/>
  <c r="DR271" i="10"/>
  <c r="DQ271" i="10"/>
  <c r="DP271" i="10"/>
  <c r="DO271" i="10"/>
  <c r="DN271" i="10"/>
  <c r="DM271" i="10"/>
  <c r="DL271" i="10"/>
  <c r="DK271" i="10"/>
  <c r="DJ271" i="10"/>
  <c r="DI271" i="10"/>
  <c r="DH271" i="10"/>
  <c r="DG271" i="10"/>
  <c r="DF271" i="10"/>
  <c r="DE271" i="10"/>
  <c r="DD271" i="10"/>
  <c r="DC271" i="10"/>
  <c r="DB271" i="10"/>
  <c r="DA271" i="10"/>
  <c r="CZ271" i="10"/>
  <c r="CY271" i="10"/>
  <c r="CX271" i="10"/>
  <c r="CW271" i="10"/>
  <c r="CV271" i="10"/>
  <c r="CU271" i="10"/>
  <c r="CT271" i="10"/>
  <c r="CS271" i="10"/>
  <c r="CR271" i="10"/>
  <c r="CQ271" i="10"/>
  <c r="CP271" i="10"/>
  <c r="CO271" i="10"/>
  <c r="CN271" i="10"/>
  <c r="CM271" i="10"/>
  <c r="CL271" i="10"/>
  <c r="CK271" i="10"/>
  <c r="CJ271" i="10"/>
  <c r="CI271" i="10"/>
  <c r="CH271" i="10"/>
  <c r="CG271" i="10"/>
  <c r="CF271" i="10"/>
  <c r="CE271" i="10"/>
  <c r="CD271" i="10"/>
  <c r="CC271" i="10"/>
  <c r="CB271" i="10"/>
  <c r="CA271" i="10"/>
  <c r="BZ271" i="10"/>
  <c r="BY271" i="10"/>
  <c r="BX271" i="10"/>
  <c r="BW271" i="10"/>
  <c r="BV271" i="10"/>
  <c r="BU271" i="10"/>
  <c r="BT271" i="10"/>
  <c r="BS271" i="10"/>
  <c r="BR271" i="10"/>
  <c r="BQ271" i="10"/>
  <c r="BP271" i="10"/>
  <c r="BO271" i="10"/>
  <c r="BN271" i="10"/>
  <c r="BM271" i="10"/>
  <c r="BL271" i="10"/>
  <c r="BK271" i="10"/>
  <c r="BJ271" i="10"/>
  <c r="BI271" i="10"/>
  <c r="BH271" i="10"/>
  <c r="BG271" i="10"/>
  <c r="BF271" i="10"/>
  <c r="BE271" i="10"/>
  <c r="BD271" i="10"/>
  <c r="BC271" i="10"/>
  <c r="BB271" i="10"/>
  <c r="BA271" i="10"/>
  <c r="AZ271" i="10"/>
  <c r="AS271" i="10"/>
  <c r="AR271" i="10"/>
  <c r="AQ271" i="10"/>
  <c r="AP271" i="10"/>
  <c r="AO271" i="10"/>
  <c r="AN271" i="10"/>
  <c r="AM271" i="10"/>
  <c r="AL271" i="10"/>
  <c r="AK271" i="10"/>
  <c r="AJ271" i="10"/>
  <c r="AI271" i="10"/>
  <c r="AH271" i="10"/>
  <c r="AG271" i="10"/>
  <c r="AF271" i="10"/>
  <c r="AE271" i="10"/>
  <c r="AD271" i="10"/>
  <c r="AC271" i="10"/>
  <c r="AB271" i="10"/>
  <c r="AA271" i="10"/>
  <c r="Z271" i="10"/>
  <c r="Y271" i="10"/>
  <c r="X271" i="10"/>
  <c r="W271" i="10"/>
  <c r="V271" i="10"/>
  <c r="U271" i="10"/>
  <c r="T271" i="10"/>
  <c r="S271" i="10"/>
  <c r="R271" i="10"/>
  <c r="Q271" i="10"/>
  <c r="P271" i="10"/>
  <c r="O271" i="10"/>
  <c r="N271" i="10"/>
  <c r="M271" i="10"/>
  <c r="L271" i="10"/>
  <c r="K271" i="10"/>
  <c r="J271" i="10"/>
  <c r="AY271" i="10"/>
  <c r="AX271" i="10"/>
  <c r="AW271" i="10"/>
  <c r="AT271" i="10"/>
  <c r="EC270" i="10"/>
  <c r="EB270" i="10"/>
  <c r="EA270" i="10"/>
  <c r="DZ270" i="10"/>
  <c r="DY270" i="10"/>
  <c r="DX270" i="10"/>
  <c r="DW270" i="10"/>
  <c r="DV270" i="10"/>
  <c r="DU270" i="10"/>
  <c r="DT270" i="10"/>
  <c r="DS270" i="10"/>
  <c r="DR270" i="10"/>
  <c r="DQ270" i="10"/>
  <c r="DP270" i="10"/>
  <c r="DO270" i="10"/>
  <c r="DN270" i="10"/>
  <c r="DM270" i="10"/>
  <c r="DL270" i="10"/>
  <c r="DK270" i="10"/>
  <c r="DJ270" i="10"/>
  <c r="DI270" i="10"/>
  <c r="DH270" i="10"/>
  <c r="DG270" i="10"/>
  <c r="DF270" i="10"/>
  <c r="DE270" i="10"/>
  <c r="DD270" i="10"/>
  <c r="DC270" i="10"/>
  <c r="DB270" i="10"/>
  <c r="DA270" i="10"/>
  <c r="CZ270" i="10"/>
  <c r="CY270" i="10"/>
  <c r="CX270" i="10"/>
  <c r="CW270" i="10"/>
  <c r="CV270" i="10"/>
  <c r="CU270" i="10"/>
  <c r="CT270" i="10"/>
  <c r="CS270" i="10"/>
  <c r="CR270" i="10"/>
  <c r="CQ270" i="10"/>
  <c r="CP270" i="10"/>
  <c r="CO270" i="10"/>
  <c r="CN270" i="10"/>
  <c r="CM270" i="10"/>
  <c r="CL270" i="10"/>
  <c r="CK270" i="10"/>
  <c r="CJ270" i="10"/>
  <c r="CI270" i="10"/>
  <c r="CH270" i="10"/>
  <c r="CG270" i="10"/>
  <c r="CF270" i="10"/>
  <c r="CE270" i="10"/>
  <c r="CD270" i="10"/>
  <c r="CC270" i="10"/>
  <c r="CB270" i="10"/>
  <c r="CA270" i="10"/>
  <c r="BZ270" i="10"/>
  <c r="BY270" i="10"/>
  <c r="BX270" i="10"/>
  <c r="BW270" i="10"/>
  <c r="BV270" i="10"/>
  <c r="BU270" i="10"/>
  <c r="BT270" i="10"/>
  <c r="BS270" i="10"/>
  <c r="BR270" i="10"/>
  <c r="BQ270" i="10"/>
  <c r="BP270" i="10"/>
  <c r="BO270" i="10"/>
  <c r="BN270" i="10"/>
  <c r="BM270" i="10"/>
  <c r="BL270" i="10"/>
  <c r="BK270" i="10"/>
  <c r="BJ270" i="10"/>
  <c r="BI270" i="10"/>
  <c r="BH270" i="10"/>
  <c r="BG270" i="10"/>
  <c r="BF270" i="10"/>
  <c r="BE270" i="10"/>
  <c r="BD270" i="10"/>
  <c r="BC270" i="10"/>
  <c r="BB270" i="10"/>
  <c r="BA270" i="10"/>
  <c r="AZ270" i="10"/>
  <c r="AS270" i="10"/>
  <c r="AR270" i="10"/>
  <c r="AQ270" i="10"/>
  <c r="AP270" i="10"/>
  <c r="AO270" i="10"/>
  <c r="AN270" i="10"/>
  <c r="AM270" i="10"/>
  <c r="AL270" i="10"/>
  <c r="AK270" i="10"/>
  <c r="AJ270" i="10"/>
  <c r="AI270" i="10"/>
  <c r="AH270" i="10"/>
  <c r="AG270" i="10"/>
  <c r="AF270" i="10"/>
  <c r="AE270" i="10"/>
  <c r="AD270" i="10"/>
  <c r="AC270" i="10"/>
  <c r="AB270" i="10"/>
  <c r="AA270" i="10"/>
  <c r="Z270" i="10"/>
  <c r="Y270" i="10"/>
  <c r="X270" i="10"/>
  <c r="W270" i="10"/>
  <c r="V270" i="10"/>
  <c r="U270" i="10"/>
  <c r="T270" i="10"/>
  <c r="S270" i="10"/>
  <c r="R270" i="10"/>
  <c r="Q270" i="10"/>
  <c r="P270" i="10"/>
  <c r="O270" i="10"/>
  <c r="N270" i="10"/>
  <c r="M270" i="10"/>
  <c r="L270" i="10"/>
  <c r="K270" i="10"/>
  <c r="J270" i="10"/>
  <c r="AY270" i="10"/>
  <c r="AX270" i="10"/>
  <c r="AW270" i="10"/>
  <c r="AT270" i="10"/>
  <c r="EC242" i="10"/>
  <c r="EB242" i="10"/>
  <c r="EA242" i="10"/>
  <c r="DZ242" i="10"/>
  <c r="DY242" i="10"/>
  <c r="DX242" i="10"/>
  <c r="DW242" i="10"/>
  <c r="DV242" i="10"/>
  <c r="DU242" i="10"/>
  <c r="DT242" i="10"/>
  <c r="DS242" i="10"/>
  <c r="DR242" i="10"/>
  <c r="DQ242" i="10"/>
  <c r="DP242" i="10"/>
  <c r="DO242" i="10"/>
  <c r="DN242" i="10"/>
  <c r="DM242" i="10"/>
  <c r="DL242" i="10"/>
  <c r="DK242" i="10"/>
  <c r="DJ242" i="10"/>
  <c r="DI242" i="10"/>
  <c r="DH242" i="10"/>
  <c r="DG242" i="10"/>
  <c r="DF242" i="10"/>
  <c r="DE242" i="10"/>
  <c r="DD242" i="10"/>
  <c r="DC242" i="10"/>
  <c r="DB242" i="10"/>
  <c r="DA242" i="10"/>
  <c r="CZ242" i="10"/>
  <c r="CY242" i="10"/>
  <c r="CX242" i="10"/>
  <c r="CW242" i="10"/>
  <c r="CV242" i="10"/>
  <c r="CU242" i="10"/>
  <c r="CT242" i="10"/>
  <c r="CS242" i="10"/>
  <c r="CR242" i="10"/>
  <c r="CQ242" i="10"/>
  <c r="CP242" i="10"/>
  <c r="CO242" i="10"/>
  <c r="CN242" i="10"/>
  <c r="CM242" i="10"/>
  <c r="CL242" i="10"/>
  <c r="CK242" i="10"/>
  <c r="CJ242" i="10"/>
  <c r="CI242" i="10"/>
  <c r="CH242" i="10"/>
  <c r="CG242" i="10"/>
  <c r="CF242" i="10"/>
  <c r="CE242" i="10"/>
  <c r="CD242" i="10"/>
  <c r="CC242" i="10"/>
  <c r="CB242" i="10"/>
  <c r="CA242" i="10"/>
  <c r="BZ242" i="10"/>
  <c r="BY242" i="10"/>
  <c r="BX242" i="10"/>
  <c r="BW242" i="10"/>
  <c r="BV242" i="10"/>
  <c r="BU242" i="10"/>
  <c r="BT242" i="10"/>
  <c r="BS242" i="10"/>
  <c r="BR242" i="10"/>
  <c r="BQ242" i="10"/>
  <c r="BP242" i="10"/>
  <c r="BO242" i="10"/>
  <c r="BN242" i="10"/>
  <c r="BM242" i="10"/>
  <c r="BL242" i="10"/>
  <c r="BK242" i="10"/>
  <c r="BJ242" i="10"/>
  <c r="BI242" i="10"/>
  <c r="BH242" i="10"/>
  <c r="BG242" i="10"/>
  <c r="BF242" i="10"/>
  <c r="BE242" i="10"/>
  <c r="BD242" i="10"/>
  <c r="BC242" i="10"/>
  <c r="BB242" i="10"/>
  <c r="BA242" i="10"/>
  <c r="AZ242" i="10"/>
  <c r="AY242" i="10"/>
  <c r="AX242" i="10"/>
  <c r="AW242" i="10"/>
  <c r="AV242" i="10"/>
  <c r="AU242" i="10"/>
  <c r="AT242" i="10"/>
  <c r="AM242" i="10"/>
  <c r="AL242" i="10"/>
  <c r="AK242" i="10"/>
  <c r="AJ242" i="10"/>
  <c r="AI242" i="10"/>
  <c r="AH242" i="10"/>
  <c r="AG242" i="10"/>
  <c r="AF242" i="10"/>
  <c r="AE242" i="10"/>
  <c r="AD242" i="10"/>
  <c r="AC242" i="10"/>
  <c r="AB242" i="10"/>
  <c r="AA242" i="10"/>
  <c r="Z242" i="10"/>
  <c r="Y242" i="10"/>
  <c r="X242" i="10"/>
  <c r="W242" i="10"/>
  <c r="V242" i="10"/>
  <c r="U242" i="10"/>
  <c r="T242" i="10"/>
  <c r="S242" i="10"/>
  <c r="R242" i="10"/>
  <c r="Q242" i="10"/>
  <c r="P242" i="10"/>
  <c r="O242" i="10"/>
  <c r="N242" i="10"/>
  <c r="M242" i="10"/>
  <c r="L242" i="10"/>
  <c r="K242" i="10"/>
  <c r="J242" i="10"/>
  <c r="AS242" i="10"/>
  <c r="AR242" i="10"/>
  <c r="AQ242" i="10"/>
  <c r="AN242" i="10"/>
  <c r="EC241" i="10"/>
  <c r="EB241" i="10"/>
  <c r="EA241" i="10"/>
  <c r="DZ241" i="10"/>
  <c r="DY241" i="10"/>
  <c r="DX241" i="10"/>
  <c r="DW241" i="10"/>
  <c r="DV241" i="10"/>
  <c r="DU241" i="10"/>
  <c r="DT241" i="10"/>
  <c r="DS241" i="10"/>
  <c r="DR241" i="10"/>
  <c r="DQ241" i="10"/>
  <c r="DP241" i="10"/>
  <c r="DO241" i="10"/>
  <c r="DN241" i="10"/>
  <c r="DM241" i="10"/>
  <c r="DL241" i="10"/>
  <c r="DK241" i="10"/>
  <c r="DJ241" i="10"/>
  <c r="DI241" i="10"/>
  <c r="DH241" i="10"/>
  <c r="DG241" i="10"/>
  <c r="DF241" i="10"/>
  <c r="DE241" i="10"/>
  <c r="DD241" i="10"/>
  <c r="DC241" i="10"/>
  <c r="DB241" i="10"/>
  <c r="DA241" i="10"/>
  <c r="CZ241" i="10"/>
  <c r="CY241" i="10"/>
  <c r="CX241" i="10"/>
  <c r="CW241" i="10"/>
  <c r="CV241" i="10"/>
  <c r="CU241" i="10"/>
  <c r="CT241" i="10"/>
  <c r="CS241" i="10"/>
  <c r="CR241" i="10"/>
  <c r="CQ241" i="10"/>
  <c r="CP241" i="10"/>
  <c r="CO241" i="10"/>
  <c r="CN241" i="10"/>
  <c r="CM241" i="10"/>
  <c r="CL241" i="10"/>
  <c r="CK241" i="10"/>
  <c r="CJ241" i="10"/>
  <c r="CI241" i="10"/>
  <c r="CH241" i="10"/>
  <c r="CG241" i="10"/>
  <c r="CF241" i="10"/>
  <c r="CE241" i="10"/>
  <c r="CD241" i="10"/>
  <c r="CC241" i="10"/>
  <c r="CB241" i="10"/>
  <c r="CA241" i="10"/>
  <c r="BZ241" i="10"/>
  <c r="BY241" i="10"/>
  <c r="BX241" i="10"/>
  <c r="BW241" i="10"/>
  <c r="BV241" i="10"/>
  <c r="BU241" i="10"/>
  <c r="BT241" i="10"/>
  <c r="BS241" i="10"/>
  <c r="BR241" i="10"/>
  <c r="BQ241" i="10"/>
  <c r="BP241" i="10"/>
  <c r="BO241" i="10"/>
  <c r="BN241" i="10"/>
  <c r="BM241" i="10"/>
  <c r="BL241" i="10"/>
  <c r="BK241" i="10"/>
  <c r="BJ241" i="10"/>
  <c r="BI241" i="10"/>
  <c r="BH241" i="10"/>
  <c r="BG241" i="10"/>
  <c r="BF241" i="10"/>
  <c r="BE241" i="10"/>
  <c r="BD241" i="10"/>
  <c r="BC241" i="10"/>
  <c r="BB241" i="10"/>
  <c r="BA241" i="10"/>
  <c r="AZ241" i="10"/>
  <c r="AY241" i="10"/>
  <c r="AX241" i="10"/>
  <c r="AW241" i="10"/>
  <c r="AV241" i="10"/>
  <c r="AU241" i="10"/>
  <c r="AT241" i="10"/>
  <c r="AM241" i="10"/>
  <c r="AL241" i="10"/>
  <c r="AK241" i="10"/>
  <c r="AJ241" i="10"/>
  <c r="AI241" i="10"/>
  <c r="AH241" i="10"/>
  <c r="AG241" i="10"/>
  <c r="AF241" i="10"/>
  <c r="AE241" i="10"/>
  <c r="AD241" i="10"/>
  <c r="AC241" i="10"/>
  <c r="AB241" i="10"/>
  <c r="AA241" i="10"/>
  <c r="Z241" i="10"/>
  <c r="Y241" i="10"/>
  <c r="X241" i="10"/>
  <c r="W241" i="10"/>
  <c r="V241" i="10"/>
  <c r="U241" i="10"/>
  <c r="T241" i="10"/>
  <c r="S241" i="10"/>
  <c r="R241" i="10"/>
  <c r="Q241" i="10"/>
  <c r="P241" i="10"/>
  <c r="O241" i="10"/>
  <c r="N241" i="10"/>
  <c r="M241" i="10"/>
  <c r="L241" i="10"/>
  <c r="K241" i="10"/>
  <c r="J241" i="10"/>
  <c r="AS241" i="10"/>
  <c r="AR241" i="10"/>
  <c r="AQ241" i="10"/>
  <c r="AN241" i="10"/>
  <c r="EC240" i="10"/>
  <c r="EB240" i="10"/>
  <c r="EA240" i="10"/>
  <c r="DZ240" i="10"/>
  <c r="DY240" i="10"/>
  <c r="DX240" i="10"/>
  <c r="DW240" i="10"/>
  <c r="DV240" i="10"/>
  <c r="DU240" i="10"/>
  <c r="DT240" i="10"/>
  <c r="DS240" i="10"/>
  <c r="DR240" i="10"/>
  <c r="DQ240" i="10"/>
  <c r="DP240" i="10"/>
  <c r="DO240" i="10"/>
  <c r="DN240" i="10"/>
  <c r="DM240" i="10"/>
  <c r="DL240" i="10"/>
  <c r="DK240" i="10"/>
  <c r="DJ240" i="10"/>
  <c r="DI240" i="10"/>
  <c r="DH240" i="10"/>
  <c r="DG240" i="10"/>
  <c r="DF240" i="10"/>
  <c r="DE240" i="10"/>
  <c r="DD240" i="10"/>
  <c r="DC240" i="10"/>
  <c r="DB240" i="10"/>
  <c r="DA240" i="10"/>
  <c r="CZ240" i="10"/>
  <c r="CY240" i="10"/>
  <c r="CX240" i="10"/>
  <c r="CW240" i="10"/>
  <c r="CV240" i="10"/>
  <c r="CU240" i="10"/>
  <c r="CT240" i="10"/>
  <c r="CS240" i="10"/>
  <c r="CR240" i="10"/>
  <c r="CQ240" i="10"/>
  <c r="CP240" i="10"/>
  <c r="CO240" i="10"/>
  <c r="CN240" i="10"/>
  <c r="CM240" i="10"/>
  <c r="CL240" i="10"/>
  <c r="CK240" i="10"/>
  <c r="CJ240" i="10"/>
  <c r="CI240" i="10"/>
  <c r="CH240" i="10"/>
  <c r="CG240" i="10"/>
  <c r="CF240" i="10"/>
  <c r="CE240" i="10"/>
  <c r="CD240" i="10"/>
  <c r="CC240" i="10"/>
  <c r="CB240" i="10"/>
  <c r="CA240" i="10"/>
  <c r="BZ240" i="10"/>
  <c r="BY240" i="10"/>
  <c r="BX240" i="10"/>
  <c r="BW240" i="10"/>
  <c r="BV240" i="10"/>
  <c r="BU240" i="10"/>
  <c r="BT240" i="10"/>
  <c r="BS240" i="10"/>
  <c r="BR240" i="10"/>
  <c r="BQ240" i="10"/>
  <c r="BP240" i="10"/>
  <c r="BO240" i="10"/>
  <c r="BN240" i="10"/>
  <c r="BM240" i="10"/>
  <c r="BL240" i="10"/>
  <c r="BK240" i="10"/>
  <c r="BJ240" i="10"/>
  <c r="BI240" i="10"/>
  <c r="BH240" i="10"/>
  <c r="BG240" i="10"/>
  <c r="BF240" i="10"/>
  <c r="BE240" i="10"/>
  <c r="BD240" i="10"/>
  <c r="BC240" i="10"/>
  <c r="BB240" i="10"/>
  <c r="BA240" i="10"/>
  <c r="AZ240" i="10"/>
  <c r="AY240" i="10"/>
  <c r="AX240" i="10"/>
  <c r="AW240" i="10"/>
  <c r="AV240" i="10"/>
  <c r="AU240" i="10"/>
  <c r="AT240" i="10"/>
  <c r="AM240" i="10"/>
  <c r="AL240" i="10"/>
  <c r="AK240" i="10"/>
  <c r="AJ240" i="10"/>
  <c r="AI240" i="10"/>
  <c r="AH240" i="10"/>
  <c r="AG240" i="10"/>
  <c r="AF240" i="10"/>
  <c r="AE240" i="10"/>
  <c r="AD240" i="10"/>
  <c r="AC240" i="10"/>
  <c r="AB240" i="10"/>
  <c r="AA240" i="10"/>
  <c r="Z240" i="10"/>
  <c r="Y240" i="10"/>
  <c r="X240" i="10"/>
  <c r="W240" i="10"/>
  <c r="V240" i="10"/>
  <c r="U240" i="10"/>
  <c r="T240" i="10"/>
  <c r="S240" i="10"/>
  <c r="R240" i="10"/>
  <c r="Q240" i="10"/>
  <c r="P240" i="10"/>
  <c r="O240" i="10"/>
  <c r="N240" i="10"/>
  <c r="M240" i="10"/>
  <c r="L240" i="10"/>
  <c r="K240" i="10"/>
  <c r="J240" i="10"/>
  <c r="AS240" i="10"/>
  <c r="AR240" i="10"/>
  <c r="AQ240" i="10"/>
  <c r="AN240" i="10"/>
  <c r="EC239" i="10"/>
  <c r="EB239" i="10"/>
  <c r="EA239" i="10"/>
  <c r="DZ239" i="10"/>
  <c r="DY239" i="10"/>
  <c r="DX239" i="10"/>
  <c r="DW239" i="10"/>
  <c r="DV239" i="10"/>
  <c r="DU239" i="10"/>
  <c r="DT239" i="10"/>
  <c r="DS239" i="10"/>
  <c r="DR239" i="10"/>
  <c r="DQ239" i="10"/>
  <c r="DP239" i="10"/>
  <c r="DO239" i="10"/>
  <c r="DN239" i="10"/>
  <c r="DM239" i="10"/>
  <c r="DL239" i="10"/>
  <c r="DK239" i="10"/>
  <c r="DJ239" i="10"/>
  <c r="DI239" i="10"/>
  <c r="DH239" i="10"/>
  <c r="DG239" i="10"/>
  <c r="DF239" i="10"/>
  <c r="DE239" i="10"/>
  <c r="DD239" i="10"/>
  <c r="DC239" i="10"/>
  <c r="DB239" i="10"/>
  <c r="DA239" i="10"/>
  <c r="CZ239" i="10"/>
  <c r="CY239" i="10"/>
  <c r="CX239" i="10"/>
  <c r="CW239" i="10"/>
  <c r="CV239" i="10"/>
  <c r="CU239" i="10"/>
  <c r="CT239" i="10"/>
  <c r="CS239" i="10"/>
  <c r="CR239" i="10"/>
  <c r="CQ239" i="10"/>
  <c r="CP239" i="10"/>
  <c r="CO239" i="10"/>
  <c r="CN239" i="10"/>
  <c r="CM239" i="10"/>
  <c r="CL239" i="10"/>
  <c r="CK239" i="10"/>
  <c r="CJ239" i="10"/>
  <c r="CI239" i="10"/>
  <c r="CH239" i="10"/>
  <c r="CG239" i="10"/>
  <c r="CF239" i="10"/>
  <c r="CE239" i="10"/>
  <c r="CD239" i="10"/>
  <c r="CC239" i="10"/>
  <c r="CB239" i="10"/>
  <c r="CA239" i="10"/>
  <c r="BZ239" i="10"/>
  <c r="BY239" i="10"/>
  <c r="BX239" i="10"/>
  <c r="BW239" i="10"/>
  <c r="BV239" i="10"/>
  <c r="BU239" i="10"/>
  <c r="BT239" i="10"/>
  <c r="BS239" i="10"/>
  <c r="BR239" i="10"/>
  <c r="BQ239" i="10"/>
  <c r="BP239" i="10"/>
  <c r="BO239" i="10"/>
  <c r="BN239" i="10"/>
  <c r="BM239" i="10"/>
  <c r="BL239" i="10"/>
  <c r="BK239" i="10"/>
  <c r="BJ239" i="10"/>
  <c r="BI239" i="10"/>
  <c r="BH239" i="10"/>
  <c r="BG239" i="10"/>
  <c r="BF239" i="10"/>
  <c r="BE239" i="10"/>
  <c r="BD239" i="10"/>
  <c r="BC239" i="10"/>
  <c r="BB239" i="10"/>
  <c r="BA239" i="10"/>
  <c r="AZ239" i="10"/>
  <c r="AY239" i="10"/>
  <c r="AX239" i="10"/>
  <c r="AW239" i="10"/>
  <c r="AV239" i="10"/>
  <c r="AU239" i="10"/>
  <c r="AT239" i="10"/>
  <c r="AM239" i="10"/>
  <c r="AL239" i="10"/>
  <c r="AK239" i="10"/>
  <c r="AJ239" i="10"/>
  <c r="AI239" i="10"/>
  <c r="AH239" i="10"/>
  <c r="AG239" i="10"/>
  <c r="AF239" i="10"/>
  <c r="AE239" i="10"/>
  <c r="AD239" i="10"/>
  <c r="AC239" i="10"/>
  <c r="AB239" i="10"/>
  <c r="AA239" i="10"/>
  <c r="Z239" i="10"/>
  <c r="Y239" i="10"/>
  <c r="X239" i="10"/>
  <c r="W239" i="10"/>
  <c r="V239" i="10"/>
  <c r="U239" i="10"/>
  <c r="T239" i="10"/>
  <c r="S239" i="10"/>
  <c r="R239" i="10"/>
  <c r="Q239" i="10"/>
  <c r="P239" i="10"/>
  <c r="O239" i="10"/>
  <c r="N239" i="10"/>
  <c r="M239" i="10"/>
  <c r="L239" i="10"/>
  <c r="K239" i="10"/>
  <c r="J239" i="10"/>
  <c r="AS239" i="10"/>
  <c r="AR239" i="10"/>
  <c r="AQ239" i="10"/>
  <c r="AN239" i="10"/>
  <c r="EC238" i="10"/>
  <c r="EB238" i="10"/>
  <c r="EA238" i="10"/>
  <c r="DZ238" i="10"/>
  <c r="DY238" i="10"/>
  <c r="DX238" i="10"/>
  <c r="DW238" i="10"/>
  <c r="DV238" i="10"/>
  <c r="DU238" i="10"/>
  <c r="DT238" i="10"/>
  <c r="DS238" i="10"/>
  <c r="DR238" i="10"/>
  <c r="DQ238" i="10"/>
  <c r="DP238" i="10"/>
  <c r="DO238" i="10"/>
  <c r="DN238" i="10"/>
  <c r="DM238" i="10"/>
  <c r="DL238" i="10"/>
  <c r="DK238" i="10"/>
  <c r="DJ238" i="10"/>
  <c r="DI238" i="10"/>
  <c r="DH238" i="10"/>
  <c r="DG238" i="10"/>
  <c r="DF238" i="10"/>
  <c r="DE238" i="10"/>
  <c r="DD238" i="10"/>
  <c r="DC238" i="10"/>
  <c r="DB238" i="10"/>
  <c r="DA238" i="10"/>
  <c r="CZ238" i="10"/>
  <c r="CY238" i="10"/>
  <c r="CX238" i="10"/>
  <c r="CW238" i="10"/>
  <c r="CV238" i="10"/>
  <c r="CU238" i="10"/>
  <c r="CT238" i="10"/>
  <c r="CS238" i="10"/>
  <c r="CR238" i="10"/>
  <c r="CQ238" i="10"/>
  <c r="CP238" i="10"/>
  <c r="CO238" i="10"/>
  <c r="CN238" i="10"/>
  <c r="CM238" i="10"/>
  <c r="CL238" i="10"/>
  <c r="CK238" i="10"/>
  <c r="CJ238" i="10"/>
  <c r="CI238" i="10"/>
  <c r="CH238" i="10"/>
  <c r="CG238" i="10"/>
  <c r="CF238" i="10"/>
  <c r="CE238" i="10"/>
  <c r="CD238" i="10"/>
  <c r="CC238" i="10"/>
  <c r="CB238" i="10"/>
  <c r="CA238" i="10"/>
  <c r="BZ238" i="10"/>
  <c r="BY238" i="10"/>
  <c r="BX238" i="10"/>
  <c r="BW238" i="10"/>
  <c r="BV238" i="10"/>
  <c r="BU238" i="10"/>
  <c r="BT238" i="10"/>
  <c r="BS238" i="10"/>
  <c r="BR238" i="10"/>
  <c r="BQ238" i="10"/>
  <c r="BP238" i="10"/>
  <c r="BO238" i="10"/>
  <c r="BN238" i="10"/>
  <c r="BM238" i="10"/>
  <c r="BL238" i="10"/>
  <c r="BK238" i="10"/>
  <c r="BJ238" i="10"/>
  <c r="BI238" i="10"/>
  <c r="BH238" i="10"/>
  <c r="BG238" i="10"/>
  <c r="BF238" i="10"/>
  <c r="BE238" i="10"/>
  <c r="BD238" i="10"/>
  <c r="BC238" i="10"/>
  <c r="BB238" i="10"/>
  <c r="BA238" i="10"/>
  <c r="AZ238" i="10"/>
  <c r="AY238" i="10"/>
  <c r="AX238" i="10"/>
  <c r="AW238" i="10"/>
  <c r="AV238" i="10"/>
  <c r="AU238" i="10"/>
  <c r="AT238" i="10"/>
  <c r="AM238" i="10"/>
  <c r="AL238" i="10"/>
  <c r="AK238" i="10"/>
  <c r="AJ238" i="10"/>
  <c r="AI238" i="10"/>
  <c r="AH238" i="10"/>
  <c r="AG238" i="10"/>
  <c r="AF238" i="10"/>
  <c r="AE238" i="10"/>
  <c r="AD238" i="10"/>
  <c r="AC238" i="10"/>
  <c r="AB238" i="10"/>
  <c r="AA238" i="10"/>
  <c r="Z238" i="10"/>
  <c r="Y238" i="10"/>
  <c r="X238" i="10"/>
  <c r="W238" i="10"/>
  <c r="V238" i="10"/>
  <c r="U238" i="10"/>
  <c r="T238" i="10"/>
  <c r="S238" i="10"/>
  <c r="R238" i="10"/>
  <c r="Q238" i="10"/>
  <c r="P238" i="10"/>
  <c r="O238" i="10"/>
  <c r="N238" i="10"/>
  <c r="M238" i="10"/>
  <c r="L238" i="10"/>
  <c r="K238" i="10"/>
  <c r="J238" i="10"/>
  <c r="AS238" i="10"/>
  <c r="AR238" i="10"/>
  <c r="AQ238" i="10"/>
  <c r="AN238" i="10"/>
  <c r="EC237" i="10"/>
  <c r="EB237" i="10"/>
  <c r="EA237" i="10"/>
  <c r="DZ237" i="10"/>
  <c r="DY237" i="10"/>
  <c r="DX237" i="10"/>
  <c r="DW237" i="10"/>
  <c r="DV237" i="10"/>
  <c r="DU237" i="10"/>
  <c r="DT237" i="10"/>
  <c r="DS237" i="10"/>
  <c r="DR237" i="10"/>
  <c r="DQ237" i="10"/>
  <c r="DP237" i="10"/>
  <c r="DO237" i="10"/>
  <c r="DN237" i="10"/>
  <c r="DM237" i="10"/>
  <c r="DL237" i="10"/>
  <c r="DK237" i="10"/>
  <c r="DJ237" i="10"/>
  <c r="DI237" i="10"/>
  <c r="DH237" i="10"/>
  <c r="DG237" i="10"/>
  <c r="DF237" i="10"/>
  <c r="DE237" i="10"/>
  <c r="DD237" i="10"/>
  <c r="DC237" i="10"/>
  <c r="DB237" i="10"/>
  <c r="DA237" i="10"/>
  <c r="CZ237" i="10"/>
  <c r="CY237" i="10"/>
  <c r="CX237" i="10"/>
  <c r="CW237" i="10"/>
  <c r="CV237" i="10"/>
  <c r="CU237" i="10"/>
  <c r="CT237" i="10"/>
  <c r="CS237" i="10"/>
  <c r="CR237" i="10"/>
  <c r="CQ237" i="10"/>
  <c r="CP237" i="10"/>
  <c r="CO237" i="10"/>
  <c r="CN237" i="10"/>
  <c r="CM237" i="10"/>
  <c r="CL237" i="10"/>
  <c r="CK237" i="10"/>
  <c r="CJ237" i="10"/>
  <c r="CI237" i="10"/>
  <c r="CH237" i="10"/>
  <c r="CG237" i="10"/>
  <c r="CF237" i="10"/>
  <c r="CE237" i="10"/>
  <c r="CD237" i="10"/>
  <c r="CC237" i="10"/>
  <c r="CB237" i="10"/>
  <c r="CA237" i="10"/>
  <c r="BZ237" i="10"/>
  <c r="BY237" i="10"/>
  <c r="BX237" i="10"/>
  <c r="BW237" i="10"/>
  <c r="BV237" i="10"/>
  <c r="BU237" i="10"/>
  <c r="BT237" i="10"/>
  <c r="BS237" i="10"/>
  <c r="BR237" i="10"/>
  <c r="BQ237" i="10"/>
  <c r="BP237" i="10"/>
  <c r="BO237" i="10"/>
  <c r="BN237" i="10"/>
  <c r="BM237" i="10"/>
  <c r="BL237" i="10"/>
  <c r="BK237" i="10"/>
  <c r="BJ237" i="10"/>
  <c r="BI237" i="10"/>
  <c r="BH237" i="10"/>
  <c r="BG237" i="10"/>
  <c r="BF237" i="10"/>
  <c r="BE237" i="10"/>
  <c r="BD237" i="10"/>
  <c r="BC237" i="10"/>
  <c r="BB237" i="10"/>
  <c r="BA237" i="10"/>
  <c r="AZ237" i="10"/>
  <c r="AY237" i="10"/>
  <c r="AX237" i="10"/>
  <c r="AW237" i="10"/>
  <c r="AV237" i="10"/>
  <c r="AU237" i="10"/>
  <c r="AT237" i="10"/>
  <c r="AM237" i="10"/>
  <c r="AL237" i="10"/>
  <c r="AK237" i="10"/>
  <c r="AJ237" i="10"/>
  <c r="AI237" i="10"/>
  <c r="AH237" i="10"/>
  <c r="AG237" i="10"/>
  <c r="AF237" i="10"/>
  <c r="AE237" i="10"/>
  <c r="AD237" i="10"/>
  <c r="AC237" i="10"/>
  <c r="AB237" i="10"/>
  <c r="AA237" i="10"/>
  <c r="Z237" i="10"/>
  <c r="Y237" i="10"/>
  <c r="X237" i="10"/>
  <c r="W237" i="10"/>
  <c r="V237" i="10"/>
  <c r="U237" i="10"/>
  <c r="T237" i="10"/>
  <c r="S237" i="10"/>
  <c r="R237" i="10"/>
  <c r="Q237" i="10"/>
  <c r="P237" i="10"/>
  <c r="O237" i="10"/>
  <c r="N237" i="10"/>
  <c r="M237" i="10"/>
  <c r="L237" i="10"/>
  <c r="K237" i="10"/>
  <c r="J237" i="10"/>
  <c r="AS237" i="10"/>
  <c r="AR237" i="10"/>
  <c r="AQ237" i="10"/>
  <c r="AN237" i="10"/>
  <c r="EC236" i="10"/>
  <c r="EB236" i="10"/>
  <c r="EA236" i="10"/>
  <c r="DZ236" i="10"/>
  <c r="DY236" i="10"/>
  <c r="DX236" i="10"/>
  <c r="DW236" i="10"/>
  <c r="DV236" i="10"/>
  <c r="DU236" i="10"/>
  <c r="DT236" i="10"/>
  <c r="DS236" i="10"/>
  <c r="DR236" i="10"/>
  <c r="DQ236" i="10"/>
  <c r="DP236" i="10"/>
  <c r="DO236" i="10"/>
  <c r="DN236" i="10"/>
  <c r="DM236" i="10"/>
  <c r="DL236" i="10"/>
  <c r="DK236" i="10"/>
  <c r="DJ236" i="10"/>
  <c r="DI236" i="10"/>
  <c r="DH236" i="10"/>
  <c r="DG236" i="10"/>
  <c r="DF236" i="10"/>
  <c r="DE236" i="10"/>
  <c r="DD236" i="10"/>
  <c r="DC236" i="10"/>
  <c r="DB236" i="10"/>
  <c r="DA236" i="10"/>
  <c r="CZ236" i="10"/>
  <c r="CY236" i="10"/>
  <c r="CX236" i="10"/>
  <c r="CW236" i="10"/>
  <c r="CV236" i="10"/>
  <c r="CU236" i="10"/>
  <c r="CT236" i="10"/>
  <c r="CS236" i="10"/>
  <c r="CR236" i="10"/>
  <c r="CQ236" i="10"/>
  <c r="CP236" i="10"/>
  <c r="CO236" i="10"/>
  <c r="CN236" i="10"/>
  <c r="CM236" i="10"/>
  <c r="CL236" i="10"/>
  <c r="CK236" i="10"/>
  <c r="CJ236" i="10"/>
  <c r="CI236" i="10"/>
  <c r="CH236" i="10"/>
  <c r="CG236" i="10"/>
  <c r="CF236" i="10"/>
  <c r="CE236" i="10"/>
  <c r="CD236" i="10"/>
  <c r="CC236" i="10"/>
  <c r="CB236" i="10"/>
  <c r="CA236" i="10"/>
  <c r="BZ236" i="10"/>
  <c r="BY236" i="10"/>
  <c r="BX236" i="10"/>
  <c r="BW236" i="10"/>
  <c r="BV236" i="10"/>
  <c r="BU236" i="10"/>
  <c r="BT236" i="10"/>
  <c r="BS236" i="10"/>
  <c r="BR236" i="10"/>
  <c r="BQ236" i="10"/>
  <c r="BP236" i="10"/>
  <c r="BO236" i="10"/>
  <c r="BN236" i="10"/>
  <c r="BM236" i="10"/>
  <c r="BL236" i="10"/>
  <c r="BK236" i="10"/>
  <c r="BJ236" i="10"/>
  <c r="BI236" i="10"/>
  <c r="BH236" i="10"/>
  <c r="BG236" i="10"/>
  <c r="BF236" i="10"/>
  <c r="BE236" i="10"/>
  <c r="BD236" i="10"/>
  <c r="BC236" i="10"/>
  <c r="BB236" i="10"/>
  <c r="BA236" i="10"/>
  <c r="AZ236" i="10"/>
  <c r="AY236" i="10"/>
  <c r="AX236" i="10"/>
  <c r="AW236" i="10"/>
  <c r="AV236" i="10"/>
  <c r="AU236" i="10"/>
  <c r="AT236" i="10"/>
  <c r="AM236" i="10"/>
  <c r="AL236" i="10"/>
  <c r="AK236" i="10"/>
  <c r="AJ236" i="10"/>
  <c r="AI236" i="10"/>
  <c r="AH236" i="10"/>
  <c r="AG236" i="10"/>
  <c r="AF236" i="10"/>
  <c r="AE236" i="10"/>
  <c r="AD236" i="10"/>
  <c r="AC236" i="10"/>
  <c r="AB236" i="10"/>
  <c r="AA236" i="10"/>
  <c r="Z236" i="10"/>
  <c r="Y236" i="10"/>
  <c r="X236" i="10"/>
  <c r="W236" i="10"/>
  <c r="V236" i="10"/>
  <c r="U236" i="10"/>
  <c r="T236" i="10"/>
  <c r="S236" i="10"/>
  <c r="R236" i="10"/>
  <c r="Q236" i="10"/>
  <c r="P236" i="10"/>
  <c r="O236" i="10"/>
  <c r="N236" i="10"/>
  <c r="M236" i="10"/>
  <c r="L236" i="10"/>
  <c r="K236" i="10"/>
  <c r="J236" i="10"/>
  <c r="AS236" i="10"/>
  <c r="AR236" i="10"/>
  <c r="AQ236" i="10"/>
  <c r="AN236" i="10"/>
  <c r="EC235" i="10"/>
  <c r="EB235" i="10"/>
  <c r="EA235" i="10"/>
  <c r="DZ235" i="10"/>
  <c r="DY235" i="10"/>
  <c r="DX235" i="10"/>
  <c r="DW235" i="10"/>
  <c r="DV235" i="10"/>
  <c r="DU235" i="10"/>
  <c r="DT235" i="10"/>
  <c r="DS235" i="10"/>
  <c r="DR235" i="10"/>
  <c r="DQ235" i="10"/>
  <c r="DP235" i="10"/>
  <c r="DO235" i="10"/>
  <c r="DN235" i="10"/>
  <c r="DM235" i="10"/>
  <c r="DL235" i="10"/>
  <c r="DK235" i="10"/>
  <c r="DJ235" i="10"/>
  <c r="DI235" i="10"/>
  <c r="DH235" i="10"/>
  <c r="DG235" i="10"/>
  <c r="DF235" i="10"/>
  <c r="DE235" i="10"/>
  <c r="DD235" i="10"/>
  <c r="DC235" i="10"/>
  <c r="DB235" i="10"/>
  <c r="DA235" i="10"/>
  <c r="CZ235" i="10"/>
  <c r="CY235" i="10"/>
  <c r="CX235" i="10"/>
  <c r="CW235" i="10"/>
  <c r="CV235" i="10"/>
  <c r="CU235" i="10"/>
  <c r="CT235" i="10"/>
  <c r="CS235" i="10"/>
  <c r="CR235" i="10"/>
  <c r="CQ235" i="10"/>
  <c r="CP235" i="10"/>
  <c r="CO235" i="10"/>
  <c r="CN235" i="10"/>
  <c r="CM235" i="10"/>
  <c r="CL235" i="10"/>
  <c r="CK235" i="10"/>
  <c r="CJ235" i="10"/>
  <c r="CI235" i="10"/>
  <c r="CH235" i="10"/>
  <c r="CG235" i="10"/>
  <c r="CF235" i="10"/>
  <c r="CE235" i="10"/>
  <c r="CD235" i="10"/>
  <c r="CC235" i="10"/>
  <c r="CB235" i="10"/>
  <c r="CA235" i="10"/>
  <c r="BZ235" i="10"/>
  <c r="BY235" i="10"/>
  <c r="BX235" i="10"/>
  <c r="BW235" i="10"/>
  <c r="BV235" i="10"/>
  <c r="BU235" i="10"/>
  <c r="BT235" i="10"/>
  <c r="BS235" i="10"/>
  <c r="BR235" i="10"/>
  <c r="BQ235" i="10"/>
  <c r="BP235" i="10"/>
  <c r="BO235" i="10"/>
  <c r="BN235" i="10"/>
  <c r="BM235" i="10"/>
  <c r="BL235" i="10"/>
  <c r="BK235" i="10"/>
  <c r="BJ235" i="10"/>
  <c r="BI235" i="10"/>
  <c r="BH235" i="10"/>
  <c r="BG235" i="10"/>
  <c r="BF235" i="10"/>
  <c r="BE235" i="10"/>
  <c r="BD235" i="10"/>
  <c r="BC235" i="10"/>
  <c r="BB235" i="10"/>
  <c r="BA235" i="10"/>
  <c r="AZ235" i="10"/>
  <c r="AY235" i="10"/>
  <c r="AX235" i="10"/>
  <c r="AW235" i="10"/>
  <c r="AV235" i="10"/>
  <c r="AU235" i="10"/>
  <c r="AT235" i="10"/>
  <c r="AM235" i="10"/>
  <c r="AL235" i="10"/>
  <c r="AK235" i="10"/>
  <c r="AJ235" i="10"/>
  <c r="AI235" i="10"/>
  <c r="AH235" i="10"/>
  <c r="AG235" i="10"/>
  <c r="AF235" i="10"/>
  <c r="AE235" i="10"/>
  <c r="AD235" i="10"/>
  <c r="AC235" i="10"/>
  <c r="AB235" i="10"/>
  <c r="AA235" i="10"/>
  <c r="Z235" i="10"/>
  <c r="Y235" i="10"/>
  <c r="X235" i="10"/>
  <c r="W235" i="10"/>
  <c r="V235" i="10"/>
  <c r="U235" i="10"/>
  <c r="T235" i="10"/>
  <c r="S235" i="10"/>
  <c r="R235" i="10"/>
  <c r="Q235" i="10"/>
  <c r="P235" i="10"/>
  <c r="O235" i="10"/>
  <c r="N235" i="10"/>
  <c r="M235" i="10"/>
  <c r="L235" i="10"/>
  <c r="K235" i="10"/>
  <c r="J235" i="10"/>
  <c r="AS235" i="10"/>
  <c r="AR235" i="10"/>
  <c r="AQ235" i="10"/>
  <c r="AN235" i="10"/>
  <c r="EC234" i="10"/>
  <c r="EB234" i="10"/>
  <c r="EA234" i="10"/>
  <c r="DZ234" i="10"/>
  <c r="DY234" i="10"/>
  <c r="DX234" i="10"/>
  <c r="DW234" i="10"/>
  <c r="DV234" i="10"/>
  <c r="DU234" i="10"/>
  <c r="DT234" i="10"/>
  <c r="DS234" i="10"/>
  <c r="DR234" i="10"/>
  <c r="DQ234" i="10"/>
  <c r="DP234" i="10"/>
  <c r="DO234" i="10"/>
  <c r="DN234" i="10"/>
  <c r="DM234" i="10"/>
  <c r="DL234" i="10"/>
  <c r="DK234" i="10"/>
  <c r="DJ234" i="10"/>
  <c r="DI234" i="10"/>
  <c r="DH234" i="10"/>
  <c r="DG234" i="10"/>
  <c r="DF234" i="10"/>
  <c r="DE234" i="10"/>
  <c r="DD234" i="10"/>
  <c r="DC234" i="10"/>
  <c r="DB234" i="10"/>
  <c r="DA234" i="10"/>
  <c r="CZ234" i="10"/>
  <c r="CY234" i="10"/>
  <c r="CX234" i="10"/>
  <c r="CW234" i="10"/>
  <c r="CV234" i="10"/>
  <c r="CU234" i="10"/>
  <c r="CT234" i="10"/>
  <c r="CS234" i="10"/>
  <c r="CR234" i="10"/>
  <c r="CQ234" i="10"/>
  <c r="CP234" i="10"/>
  <c r="CO234" i="10"/>
  <c r="CN234" i="10"/>
  <c r="CM234" i="10"/>
  <c r="CL234" i="10"/>
  <c r="CK234" i="10"/>
  <c r="CJ234" i="10"/>
  <c r="CI234" i="10"/>
  <c r="CH234" i="10"/>
  <c r="CG234" i="10"/>
  <c r="CF234" i="10"/>
  <c r="CE234" i="10"/>
  <c r="CD234" i="10"/>
  <c r="CC234" i="10"/>
  <c r="CB234" i="10"/>
  <c r="CA234" i="10"/>
  <c r="BZ234" i="10"/>
  <c r="BY234" i="10"/>
  <c r="BX234" i="10"/>
  <c r="BW234" i="10"/>
  <c r="BV234" i="10"/>
  <c r="BU234" i="10"/>
  <c r="BT234" i="10"/>
  <c r="BS234" i="10"/>
  <c r="BR234" i="10"/>
  <c r="BQ234" i="10"/>
  <c r="BP234" i="10"/>
  <c r="BO234" i="10"/>
  <c r="BN234" i="10"/>
  <c r="BM234" i="10"/>
  <c r="BL234" i="10"/>
  <c r="BK234" i="10"/>
  <c r="BJ234" i="10"/>
  <c r="BI234" i="10"/>
  <c r="BH234" i="10"/>
  <c r="BG234" i="10"/>
  <c r="BF234" i="10"/>
  <c r="BE234" i="10"/>
  <c r="BD234" i="10"/>
  <c r="BC234" i="10"/>
  <c r="BB234" i="10"/>
  <c r="BA234" i="10"/>
  <c r="AZ234" i="10"/>
  <c r="AY234" i="10"/>
  <c r="AX234" i="10"/>
  <c r="AW234" i="10"/>
  <c r="AV234" i="10"/>
  <c r="AU234" i="10"/>
  <c r="AT234" i="10"/>
  <c r="AM234" i="10"/>
  <c r="AL234" i="10"/>
  <c r="AK234" i="10"/>
  <c r="AJ234" i="10"/>
  <c r="AI234" i="10"/>
  <c r="AH234" i="10"/>
  <c r="AG234" i="10"/>
  <c r="AF234" i="10"/>
  <c r="AE234" i="10"/>
  <c r="AD234" i="10"/>
  <c r="AC234" i="10"/>
  <c r="AB234" i="10"/>
  <c r="AA234" i="10"/>
  <c r="Z234" i="10"/>
  <c r="Y234" i="10"/>
  <c r="X234" i="10"/>
  <c r="W234" i="10"/>
  <c r="V234" i="10"/>
  <c r="U234" i="10"/>
  <c r="T234" i="10"/>
  <c r="S234" i="10"/>
  <c r="R234" i="10"/>
  <c r="Q234" i="10"/>
  <c r="P234" i="10"/>
  <c r="O234" i="10"/>
  <c r="N234" i="10"/>
  <c r="M234" i="10"/>
  <c r="L234" i="10"/>
  <c r="K234" i="10"/>
  <c r="J234" i="10"/>
  <c r="AS234" i="10"/>
  <c r="AR234" i="10"/>
  <c r="AQ234" i="10"/>
  <c r="AN234" i="10"/>
  <c r="EC233" i="10"/>
  <c r="EB233" i="10"/>
  <c r="EA233" i="10"/>
  <c r="DZ233" i="10"/>
  <c r="DY233" i="10"/>
  <c r="DX233" i="10"/>
  <c r="DW233" i="10"/>
  <c r="DV233" i="10"/>
  <c r="DU233" i="10"/>
  <c r="DT233" i="10"/>
  <c r="DS233" i="10"/>
  <c r="DR233" i="10"/>
  <c r="DQ233" i="10"/>
  <c r="DP233" i="10"/>
  <c r="DO233" i="10"/>
  <c r="DN233" i="10"/>
  <c r="DM233" i="10"/>
  <c r="DL233" i="10"/>
  <c r="DK233" i="10"/>
  <c r="DJ233" i="10"/>
  <c r="DI233" i="10"/>
  <c r="DH233" i="10"/>
  <c r="DG233" i="10"/>
  <c r="DF233" i="10"/>
  <c r="DE233" i="10"/>
  <c r="DD233" i="10"/>
  <c r="DC233" i="10"/>
  <c r="DB233" i="10"/>
  <c r="DA233" i="10"/>
  <c r="CZ233" i="10"/>
  <c r="CY233" i="10"/>
  <c r="CX233" i="10"/>
  <c r="CW233" i="10"/>
  <c r="CV233" i="10"/>
  <c r="CU233" i="10"/>
  <c r="CT233" i="10"/>
  <c r="CS233" i="10"/>
  <c r="CR233" i="10"/>
  <c r="CQ233" i="10"/>
  <c r="CP233" i="10"/>
  <c r="CO233" i="10"/>
  <c r="CN233" i="10"/>
  <c r="CM233" i="10"/>
  <c r="CL233" i="10"/>
  <c r="CK233" i="10"/>
  <c r="CJ233" i="10"/>
  <c r="CI233" i="10"/>
  <c r="CH233" i="10"/>
  <c r="CG233" i="10"/>
  <c r="CF233" i="10"/>
  <c r="CE233" i="10"/>
  <c r="CD233" i="10"/>
  <c r="CC233" i="10"/>
  <c r="CB233" i="10"/>
  <c r="CA233" i="10"/>
  <c r="BZ233" i="10"/>
  <c r="BY233" i="10"/>
  <c r="BX233" i="10"/>
  <c r="BW233" i="10"/>
  <c r="BV233" i="10"/>
  <c r="BU233" i="10"/>
  <c r="BT233" i="10"/>
  <c r="BS233" i="10"/>
  <c r="BR233" i="10"/>
  <c r="BQ233" i="10"/>
  <c r="BP233" i="10"/>
  <c r="BO233" i="10"/>
  <c r="BN233" i="10"/>
  <c r="BM233" i="10"/>
  <c r="BL233" i="10"/>
  <c r="BK233" i="10"/>
  <c r="BJ233" i="10"/>
  <c r="BI233" i="10"/>
  <c r="BH233" i="10"/>
  <c r="BG233" i="10"/>
  <c r="BF233" i="10"/>
  <c r="BE233" i="10"/>
  <c r="BD233" i="10"/>
  <c r="BC233" i="10"/>
  <c r="BB233" i="10"/>
  <c r="BA233" i="10"/>
  <c r="AZ233" i="10"/>
  <c r="AY233" i="10"/>
  <c r="AX233" i="10"/>
  <c r="AW233" i="10"/>
  <c r="AV233" i="10"/>
  <c r="AU233" i="10"/>
  <c r="AT233" i="10"/>
  <c r="AM233" i="10"/>
  <c r="AL233" i="10"/>
  <c r="AK233" i="10"/>
  <c r="AJ233" i="10"/>
  <c r="AI233" i="10"/>
  <c r="AH233" i="10"/>
  <c r="AG233" i="10"/>
  <c r="AF233" i="10"/>
  <c r="AE233" i="10"/>
  <c r="AD233" i="10"/>
  <c r="AC233" i="10"/>
  <c r="AB233" i="10"/>
  <c r="AA233" i="10"/>
  <c r="Z233" i="10"/>
  <c r="Y233" i="10"/>
  <c r="X233" i="10"/>
  <c r="W233" i="10"/>
  <c r="V233" i="10"/>
  <c r="U233" i="10"/>
  <c r="T233" i="10"/>
  <c r="S233" i="10"/>
  <c r="R233" i="10"/>
  <c r="Q233" i="10"/>
  <c r="P233" i="10"/>
  <c r="O233" i="10"/>
  <c r="N233" i="10"/>
  <c r="M233" i="10"/>
  <c r="L233" i="10"/>
  <c r="K233" i="10"/>
  <c r="J233" i="10"/>
  <c r="AS233" i="10"/>
  <c r="AR233" i="10"/>
  <c r="AQ233" i="10"/>
  <c r="AN233" i="10"/>
  <c r="EC232" i="10"/>
  <c r="EB232" i="10"/>
  <c r="EA232" i="10"/>
  <c r="DZ232" i="10"/>
  <c r="DY232" i="10"/>
  <c r="DX232" i="10"/>
  <c r="DW232" i="10"/>
  <c r="DV232" i="10"/>
  <c r="DU232" i="10"/>
  <c r="DT232" i="10"/>
  <c r="DS232" i="10"/>
  <c r="DR232" i="10"/>
  <c r="DQ232" i="10"/>
  <c r="DP232" i="10"/>
  <c r="DO232" i="10"/>
  <c r="DN232" i="10"/>
  <c r="DM232" i="10"/>
  <c r="DL232" i="10"/>
  <c r="DK232" i="10"/>
  <c r="DJ232" i="10"/>
  <c r="DI232" i="10"/>
  <c r="DH232" i="10"/>
  <c r="DG232" i="10"/>
  <c r="DF232" i="10"/>
  <c r="DE232" i="10"/>
  <c r="DD232" i="10"/>
  <c r="DC232" i="10"/>
  <c r="DB232" i="10"/>
  <c r="DA232" i="10"/>
  <c r="CZ232" i="10"/>
  <c r="CY232" i="10"/>
  <c r="CX232" i="10"/>
  <c r="CW232" i="10"/>
  <c r="CV232" i="10"/>
  <c r="CU232" i="10"/>
  <c r="CT232" i="10"/>
  <c r="CS232" i="10"/>
  <c r="CR232" i="10"/>
  <c r="CQ232" i="10"/>
  <c r="CP232" i="10"/>
  <c r="CO232" i="10"/>
  <c r="CN232" i="10"/>
  <c r="CM232" i="10"/>
  <c r="CL232" i="10"/>
  <c r="CK232" i="10"/>
  <c r="CJ232" i="10"/>
  <c r="CI232" i="10"/>
  <c r="CH232" i="10"/>
  <c r="CG232" i="10"/>
  <c r="CF232" i="10"/>
  <c r="CE232" i="10"/>
  <c r="CD232" i="10"/>
  <c r="CC232" i="10"/>
  <c r="CB232" i="10"/>
  <c r="CA232" i="10"/>
  <c r="BZ232" i="10"/>
  <c r="BY232" i="10"/>
  <c r="BX232" i="10"/>
  <c r="BW232" i="10"/>
  <c r="BV232" i="10"/>
  <c r="BU232" i="10"/>
  <c r="BT232" i="10"/>
  <c r="BS232" i="10"/>
  <c r="BR232" i="10"/>
  <c r="BQ232" i="10"/>
  <c r="BP232" i="10"/>
  <c r="BO232" i="10"/>
  <c r="BN232" i="10"/>
  <c r="BM232" i="10"/>
  <c r="BL232" i="10"/>
  <c r="BK232" i="10"/>
  <c r="BJ232" i="10"/>
  <c r="BI232" i="10"/>
  <c r="BH232" i="10"/>
  <c r="BG232" i="10"/>
  <c r="BF232" i="10"/>
  <c r="BE232" i="10"/>
  <c r="BD232" i="10"/>
  <c r="BC232" i="10"/>
  <c r="BB232" i="10"/>
  <c r="BA232" i="10"/>
  <c r="AZ232" i="10"/>
  <c r="AY232" i="10"/>
  <c r="AX232" i="10"/>
  <c r="AW232" i="10"/>
  <c r="AV232" i="10"/>
  <c r="AU232" i="10"/>
  <c r="AT232" i="10"/>
  <c r="AM232" i="10"/>
  <c r="AL232" i="10"/>
  <c r="AK232" i="10"/>
  <c r="AJ232" i="10"/>
  <c r="AI232" i="10"/>
  <c r="AH232" i="10"/>
  <c r="AG232" i="10"/>
  <c r="AF232" i="10"/>
  <c r="AE232" i="10"/>
  <c r="AD232" i="10"/>
  <c r="AC232" i="10"/>
  <c r="AB232" i="10"/>
  <c r="AA232" i="10"/>
  <c r="Z232" i="10"/>
  <c r="Y232" i="10"/>
  <c r="X232" i="10"/>
  <c r="W232" i="10"/>
  <c r="V232" i="10"/>
  <c r="U232" i="10"/>
  <c r="T232" i="10"/>
  <c r="S232" i="10"/>
  <c r="R232" i="10"/>
  <c r="Q232" i="10"/>
  <c r="P232" i="10"/>
  <c r="O232" i="10"/>
  <c r="N232" i="10"/>
  <c r="M232" i="10"/>
  <c r="L232" i="10"/>
  <c r="K232" i="10"/>
  <c r="J232" i="10"/>
  <c r="AS232" i="10"/>
  <c r="AR232" i="10"/>
  <c r="AQ232" i="10"/>
  <c r="AN232" i="10"/>
  <c r="EC204" i="10"/>
  <c r="EB204" i="10"/>
  <c r="EA204" i="10"/>
  <c r="DZ204" i="10"/>
  <c r="DY204" i="10"/>
  <c r="DX204" i="10"/>
  <c r="DW204" i="10"/>
  <c r="DV204" i="10"/>
  <c r="DU204" i="10"/>
  <c r="DT204" i="10"/>
  <c r="DS204" i="10"/>
  <c r="DR204" i="10"/>
  <c r="DQ204" i="10"/>
  <c r="DP204" i="10"/>
  <c r="DO204" i="10"/>
  <c r="DN204" i="10"/>
  <c r="DM204" i="10"/>
  <c r="DL204" i="10"/>
  <c r="DK204" i="10"/>
  <c r="DJ204" i="10"/>
  <c r="DI204" i="10"/>
  <c r="DH204" i="10"/>
  <c r="DG204" i="10"/>
  <c r="DF204" i="10"/>
  <c r="DE204" i="10"/>
  <c r="DD204" i="10"/>
  <c r="DC204" i="10"/>
  <c r="DB204" i="10"/>
  <c r="DA204" i="10"/>
  <c r="CZ204" i="10"/>
  <c r="CY204" i="10"/>
  <c r="CX204" i="10"/>
  <c r="CW204" i="10"/>
  <c r="CV204" i="10"/>
  <c r="CU204" i="10"/>
  <c r="CT204" i="10"/>
  <c r="CS204" i="10"/>
  <c r="CR204" i="10"/>
  <c r="CQ204" i="10"/>
  <c r="CP204" i="10"/>
  <c r="CO204" i="10"/>
  <c r="CN204" i="10"/>
  <c r="CM204" i="10"/>
  <c r="CL204" i="10"/>
  <c r="CK204" i="10"/>
  <c r="CJ204" i="10"/>
  <c r="CI204" i="10"/>
  <c r="CH204" i="10"/>
  <c r="CG204" i="10"/>
  <c r="CF204" i="10"/>
  <c r="CE204" i="10"/>
  <c r="CD204" i="10"/>
  <c r="CC204" i="10"/>
  <c r="CB204" i="10"/>
  <c r="CA204" i="10"/>
  <c r="BZ204" i="10"/>
  <c r="BY204" i="10"/>
  <c r="BX204" i="10"/>
  <c r="BW204" i="10"/>
  <c r="BV204" i="10"/>
  <c r="BU204" i="10"/>
  <c r="BT204" i="10"/>
  <c r="BS204" i="10"/>
  <c r="BR204" i="10"/>
  <c r="BQ204" i="10"/>
  <c r="BP204" i="10"/>
  <c r="BO204" i="10"/>
  <c r="BN204" i="10"/>
  <c r="BM204" i="10"/>
  <c r="BL204" i="10"/>
  <c r="BK204" i="10"/>
  <c r="BJ204" i="10"/>
  <c r="BI204" i="10"/>
  <c r="BH204" i="10"/>
  <c r="BG204" i="10"/>
  <c r="BF204" i="10"/>
  <c r="BE204" i="10"/>
  <c r="BD204" i="10"/>
  <c r="BC204" i="10"/>
  <c r="BB204" i="10"/>
  <c r="BA204" i="10"/>
  <c r="AZ204" i="10"/>
  <c r="AY204" i="10"/>
  <c r="AX204" i="10"/>
  <c r="AW204" i="10"/>
  <c r="AV204" i="10"/>
  <c r="AU204" i="10"/>
  <c r="AT204" i="10"/>
  <c r="AS204" i="10"/>
  <c r="AR204" i="10"/>
  <c r="AQ204" i="10"/>
  <c r="AP204" i="10"/>
  <c r="AO204" i="10"/>
  <c r="AN204" i="10"/>
  <c r="AG204" i="10"/>
  <c r="AF204" i="10"/>
  <c r="AE204" i="10"/>
  <c r="AD204" i="10"/>
  <c r="AC204" i="10"/>
  <c r="AB204" i="10"/>
  <c r="AA204" i="10"/>
  <c r="Z204" i="10"/>
  <c r="Y204" i="10"/>
  <c r="X204" i="10"/>
  <c r="W204" i="10"/>
  <c r="V204" i="10"/>
  <c r="U204" i="10"/>
  <c r="T204" i="10"/>
  <c r="S204" i="10"/>
  <c r="R204" i="10"/>
  <c r="Q204" i="10"/>
  <c r="P204" i="10"/>
  <c r="O204" i="10"/>
  <c r="N204" i="10"/>
  <c r="M204" i="10"/>
  <c r="L204" i="10"/>
  <c r="K204" i="10"/>
  <c r="J204" i="10"/>
  <c r="AM204" i="10"/>
  <c r="AL204" i="10"/>
  <c r="AK204" i="10"/>
  <c r="AJ204" i="10"/>
  <c r="AH204" i="10"/>
  <c r="EC203" i="10"/>
  <c r="EB203" i="10"/>
  <c r="EA203" i="10"/>
  <c r="DZ203" i="10"/>
  <c r="DY203" i="10"/>
  <c r="DX203" i="10"/>
  <c r="DW203" i="10"/>
  <c r="DV203" i="10"/>
  <c r="DU203" i="10"/>
  <c r="DT203" i="10"/>
  <c r="DS203" i="10"/>
  <c r="DR203" i="10"/>
  <c r="DQ203" i="10"/>
  <c r="DP203" i="10"/>
  <c r="DO203" i="10"/>
  <c r="DN203" i="10"/>
  <c r="DM203" i="10"/>
  <c r="DL203" i="10"/>
  <c r="DK203" i="10"/>
  <c r="DJ203" i="10"/>
  <c r="DI203" i="10"/>
  <c r="DH203" i="10"/>
  <c r="DG203" i="10"/>
  <c r="DF203" i="10"/>
  <c r="DE203" i="10"/>
  <c r="DD203" i="10"/>
  <c r="DC203" i="10"/>
  <c r="DB203" i="10"/>
  <c r="DA203" i="10"/>
  <c r="CZ203" i="10"/>
  <c r="CY203" i="10"/>
  <c r="CX203" i="10"/>
  <c r="CW203" i="10"/>
  <c r="CV203" i="10"/>
  <c r="CU203" i="10"/>
  <c r="CT203" i="10"/>
  <c r="CS203" i="10"/>
  <c r="CR203" i="10"/>
  <c r="CQ203" i="10"/>
  <c r="CP203" i="10"/>
  <c r="CO203" i="10"/>
  <c r="CN203" i="10"/>
  <c r="CM203" i="10"/>
  <c r="CL203" i="10"/>
  <c r="CK203" i="10"/>
  <c r="CJ203" i="10"/>
  <c r="CI203" i="10"/>
  <c r="CH203" i="10"/>
  <c r="CG203" i="10"/>
  <c r="CF203" i="10"/>
  <c r="CE203" i="10"/>
  <c r="CD203" i="10"/>
  <c r="CC203" i="10"/>
  <c r="CB203" i="10"/>
  <c r="CA203" i="10"/>
  <c r="BZ203" i="10"/>
  <c r="BY203" i="10"/>
  <c r="BX203" i="10"/>
  <c r="BW203" i="10"/>
  <c r="BV203" i="10"/>
  <c r="BU203" i="10"/>
  <c r="BT203" i="10"/>
  <c r="BS203" i="10"/>
  <c r="BR203" i="10"/>
  <c r="BQ203" i="10"/>
  <c r="BP203" i="10"/>
  <c r="BO203" i="10"/>
  <c r="BN203" i="10"/>
  <c r="BM203" i="10"/>
  <c r="BL203" i="10"/>
  <c r="BK203" i="10"/>
  <c r="BJ203" i="10"/>
  <c r="BI203" i="10"/>
  <c r="BH203" i="10"/>
  <c r="BG203" i="10"/>
  <c r="BF203" i="10"/>
  <c r="BE203" i="10"/>
  <c r="BD203" i="10"/>
  <c r="BC203" i="10"/>
  <c r="BB203" i="10"/>
  <c r="BA203" i="10"/>
  <c r="AZ203" i="10"/>
  <c r="AY203" i="10"/>
  <c r="AX203" i="10"/>
  <c r="AW203" i="10"/>
  <c r="AV203" i="10"/>
  <c r="AU203" i="10"/>
  <c r="AT203" i="10"/>
  <c r="AS203" i="10"/>
  <c r="AR203" i="10"/>
  <c r="AQ203" i="10"/>
  <c r="AP203" i="10"/>
  <c r="AO203" i="10"/>
  <c r="AN203" i="10"/>
  <c r="AG203" i="10"/>
  <c r="AF203" i="10"/>
  <c r="AE203" i="10"/>
  <c r="AD203" i="10"/>
  <c r="AC203" i="10"/>
  <c r="AB203" i="10"/>
  <c r="AA203" i="10"/>
  <c r="Z203" i="10"/>
  <c r="Y203" i="10"/>
  <c r="X203" i="10"/>
  <c r="W203" i="10"/>
  <c r="V203" i="10"/>
  <c r="U203" i="10"/>
  <c r="T203" i="10"/>
  <c r="S203" i="10"/>
  <c r="R203" i="10"/>
  <c r="Q203" i="10"/>
  <c r="P203" i="10"/>
  <c r="O203" i="10"/>
  <c r="N203" i="10"/>
  <c r="M203" i="10"/>
  <c r="L203" i="10"/>
  <c r="K203" i="10"/>
  <c r="J203" i="10"/>
  <c r="AM203" i="10"/>
  <c r="AL203" i="10"/>
  <c r="AK203" i="10"/>
  <c r="AH203" i="10"/>
  <c r="EC202" i="10"/>
  <c r="EB202" i="10"/>
  <c r="EA202" i="10"/>
  <c r="DZ202" i="10"/>
  <c r="DY202" i="10"/>
  <c r="DX202" i="10"/>
  <c r="DW202" i="10"/>
  <c r="DV202" i="10"/>
  <c r="DU202" i="10"/>
  <c r="DT202" i="10"/>
  <c r="DS202" i="10"/>
  <c r="DR202" i="10"/>
  <c r="DQ202" i="10"/>
  <c r="DP202" i="10"/>
  <c r="DO202" i="10"/>
  <c r="DN202" i="10"/>
  <c r="DM202" i="10"/>
  <c r="DL202" i="10"/>
  <c r="DK202" i="10"/>
  <c r="DJ202" i="10"/>
  <c r="DI202" i="10"/>
  <c r="DH202" i="10"/>
  <c r="DG202" i="10"/>
  <c r="DF202" i="10"/>
  <c r="DE202" i="10"/>
  <c r="DD202" i="10"/>
  <c r="DC202" i="10"/>
  <c r="DB202" i="10"/>
  <c r="DA202" i="10"/>
  <c r="CZ202" i="10"/>
  <c r="CY202" i="10"/>
  <c r="CX202" i="10"/>
  <c r="CW202" i="10"/>
  <c r="CV202" i="10"/>
  <c r="CU202" i="10"/>
  <c r="CT202" i="10"/>
  <c r="CS202" i="10"/>
  <c r="CR202" i="10"/>
  <c r="CQ202" i="10"/>
  <c r="CP202" i="10"/>
  <c r="CO202" i="10"/>
  <c r="CN202" i="10"/>
  <c r="CM202" i="10"/>
  <c r="CL202" i="10"/>
  <c r="CK202" i="10"/>
  <c r="CJ202" i="10"/>
  <c r="CI202" i="10"/>
  <c r="CH202" i="10"/>
  <c r="CG202" i="10"/>
  <c r="CF202" i="10"/>
  <c r="CE202" i="10"/>
  <c r="CD202" i="10"/>
  <c r="CC202" i="10"/>
  <c r="CB202" i="10"/>
  <c r="CA202" i="10"/>
  <c r="BZ202" i="10"/>
  <c r="BY202" i="10"/>
  <c r="BX202" i="10"/>
  <c r="BW202" i="10"/>
  <c r="BV202" i="10"/>
  <c r="BU202" i="10"/>
  <c r="BT202" i="10"/>
  <c r="BS202" i="10"/>
  <c r="BR202" i="10"/>
  <c r="BQ202" i="10"/>
  <c r="BP202" i="10"/>
  <c r="BO202" i="10"/>
  <c r="BN202" i="10"/>
  <c r="BM202" i="10"/>
  <c r="BL202" i="10"/>
  <c r="BK202" i="10"/>
  <c r="BJ202" i="10"/>
  <c r="BI202" i="10"/>
  <c r="BH202" i="10"/>
  <c r="BG202" i="10"/>
  <c r="BF202" i="10"/>
  <c r="BE202" i="10"/>
  <c r="BD202" i="10"/>
  <c r="BC202" i="10"/>
  <c r="BB202" i="10"/>
  <c r="BA202" i="10"/>
  <c r="AZ202" i="10"/>
  <c r="AY202" i="10"/>
  <c r="AX202" i="10"/>
  <c r="AW202" i="10"/>
  <c r="AV202" i="10"/>
  <c r="AU202" i="10"/>
  <c r="AT202" i="10"/>
  <c r="AS202" i="10"/>
  <c r="AR202" i="10"/>
  <c r="AQ202" i="10"/>
  <c r="AP202" i="10"/>
  <c r="AO202" i="10"/>
  <c r="AN202" i="10"/>
  <c r="AG202" i="10"/>
  <c r="AF202" i="10"/>
  <c r="AE202" i="10"/>
  <c r="AD202" i="10"/>
  <c r="AC202" i="10"/>
  <c r="AB202" i="10"/>
  <c r="AA202" i="10"/>
  <c r="Z202" i="10"/>
  <c r="Y202" i="10"/>
  <c r="X202" i="10"/>
  <c r="W202" i="10"/>
  <c r="V202" i="10"/>
  <c r="U202" i="10"/>
  <c r="T202" i="10"/>
  <c r="S202" i="10"/>
  <c r="R202" i="10"/>
  <c r="Q202" i="10"/>
  <c r="P202" i="10"/>
  <c r="O202" i="10"/>
  <c r="N202" i="10"/>
  <c r="M202" i="10"/>
  <c r="L202" i="10"/>
  <c r="K202" i="10"/>
  <c r="J202" i="10"/>
  <c r="AM202" i="10"/>
  <c r="AL202" i="10"/>
  <c r="AK202" i="10"/>
  <c r="AH202" i="10"/>
  <c r="EC201" i="10"/>
  <c r="EB201" i="10"/>
  <c r="EA201" i="10"/>
  <c r="DZ201" i="10"/>
  <c r="DY201" i="10"/>
  <c r="DX201" i="10"/>
  <c r="DW201" i="10"/>
  <c r="DV201" i="10"/>
  <c r="DU201" i="10"/>
  <c r="DT201" i="10"/>
  <c r="DS201" i="10"/>
  <c r="DR201" i="10"/>
  <c r="DQ201" i="10"/>
  <c r="DP201" i="10"/>
  <c r="DO201" i="10"/>
  <c r="DN201" i="10"/>
  <c r="DM201" i="10"/>
  <c r="DL201" i="10"/>
  <c r="DK201" i="10"/>
  <c r="DJ201" i="10"/>
  <c r="DI201" i="10"/>
  <c r="DH201" i="10"/>
  <c r="DG201" i="10"/>
  <c r="DF201" i="10"/>
  <c r="DE201" i="10"/>
  <c r="DD201" i="10"/>
  <c r="DC201" i="10"/>
  <c r="DB201" i="10"/>
  <c r="DA201" i="10"/>
  <c r="CZ201" i="10"/>
  <c r="CY201" i="10"/>
  <c r="CX201" i="10"/>
  <c r="CW201" i="10"/>
  <c r="CV201" i="10"/>
  <c r="CU201" i="10"/>
  <c r="CT201" i="10"/>
  <c r="CS201" i="10"/>
  <c r="CR201" i="10"/>
  <c r="CQ201" i="10"/>
  <c r="CP201" i="10"/>
  <c r="CO201" i="10"/>
  <c r="CN201" i="10"/>
  <c r="CM201" i="10"/>
  <c r="CL201" i="10"/>
  <c r="CK201" i="10"/>
  <c r="CJ201" i="10"/>
  <c r="CI201" i="10"/>
  <c r="CH201" i="10"/>
  <c r="CG201" i="10"/>
  <c r="CF201" i="10"/>
  <c r="CE201" i="10"/>
  <c r="CD201" i="10"/>
  <c r="CC201" i="10"/>
  <c r="CB201" i="10"/>
  <c r="CA201" i="10"/>
  <c r="BZ201" i="10"/>
  <c r="BY201" i="10"/>
  <c r="BX201" i="10"/>
  <c r="BW201" i="10"/>
  <c r="BV201" i="10"/>
  <c r="BU201" i="10"/>
  <c r="BT201" i="10"/>
  <c r="BS201" i="10"/>
  <c r="BR201" i="10"/>
  <c r="BQ201" i="10"/>
  <c r="BP201" i="10"/>
  <c r="BO201" i="10"/>
  <c r="BN201" i="10"/>
  <c r="BM201" i="10"/>
  <c r="BL201" i="10"/>
  <c r="BK201" i="10"/>
  <c r="BJ201" i="10"/>
  <c r="BI201" i="10"/>
  <c r="BH201" i="10"/>
  <c r="BG201" i="10"/>
  <c r="BF201" i="10"/>
  <c r="BE201" i="10"/>
  <c r="BD201" i="10"/>
  <c r="BC201" i="10"/>
  <c r="BB201" i="10"/>
  <c r="BA201" i="10"/>
  <c r="AZ201" i="10"/>
  <c r="AY201" i="10"/>
  <c r="AX201" i="10"/>
  <c r="AW201" i="10"/>
  <c r="AV201" i="10"/>
  <c r="AU201" i="10"/>
  <c r="AT201" i="10"/>
  <c r="AS201" i="10"/>
  <c r="AR201" i="10"/>
  <c r="AQ201" i="10"/>
  <c r="AP201" i="10"/>
  <c r="AO201" i="10"/>
  <c r="AN201" i="10"/>
  <c r="AG201" i="10"/>
  <c r="AF201" i="10"/>
  <c r="AE201" i="10"/>
  <c r="AD201" i="10"/>
  <c r="AC201" i="10"/>
  <c r="AB201" i="10"/>
  <c r="AA201" i="10"/>
  <c r="Z201" i="10"/>
  <c r="Y201" i="10"/>
  <c r="X201" i="10"/>
  <c r="W201" i="10"/>
  <c r="V201" i="10"/>
  <c r="U201" i="10"/>
  <c r="T201" i="10"/>
  <c r="S201" i="10"/>
  <c r="R201" i="10"/>
  <c r="Q201" i="10"/>
  <c r="P201" i="10"/>
  <c r="O201" i="10"/>
  <c r="N201" i="10"/>
  <c r="M201" i="10"/>
  <c r="L201" i="10"/>
  <c r="K201" i="10"/>
  <c r="J201" i="10"/>
  <c r="AM201" i="10"/>
  <c r="AL201" i="10"/>
  <c r="AK201" i="10"/>
  <c r="AH201" i="10"/>
  <c r="EC200" i="10"/>
  <c r="EB200" i="10"/>
  <c r="EA200" i="10"/>
  <c r="DZ200" i="10"/>
  <c r="DY200" i="10"/>
  <c r="DX200" i="10"/>
  <c r="DW200" i="10"/>
  <c r="DV200" i="10"/>
  <c r="DU200" i="10"/>
  <c r="DT200" i="10"/>
  <c r="DS200" i="10"/>
  <c r="DR200" i="10"/>
  <c r="DQ200" i="10"/>
  <c r="DP200" i="10"/>
  <c r="DO200" i="10"/>
  <c r="DN200" i="10"/>
  <c r="DM200" i="10"/>
  <c r="DL200" i="10"/>
  <c r="DK200" i="10"/>
  <c r="DJ200" i="10"/>
  <c r="DI200" i="10"/>
  <c r="DH200" i="10"/>
  <c r="DG200" i="10"/>
  <c r="DF200" i="10"/>
  <c r="DE200" i="10"/>
  <c r="DD200" i="10"/>
  <c r="DC200" i="10"/>
  <c r="DB200" i="10"/>
  <c r="DA200" i="10"/>
  <c r="CZ200" i="10"/>
  <c r="CY200" i="10"/>
  <c r="CX200" i="10"/>
  <c r="CW200" i="10"/>
  <c r="CV200" i="10"/>
  <c r="CU200" i="10"/>
  <c r="CT200" i="10"/>
  <c r="CS200" i="10"/>
  <c r="CR200" i="10"/>
  <c r="CQ200" i="10"/>
  <c r="CP200" i="10"/>
  <c r="CO200" i="10"/>
  <c r="CN200" i="10"/>
  <c r="CM200" i="10"/>
  <c r="CL200" i="10"/>
  <c r="CK200" i="10"/>
  <c r="CJ200" i="10"/>
  <c r="CI200" i="10"/>
  <c r="CH200" i="10"/>
  <c r="CG200" i="10"/>
  <c r="CF200" i="10"/>
  <c r="CE200" i="10"/>
  <c r="CD200" i="10"/>
  <c r="CC200" i="10"/>
  <c r="CB200" i="10"/>
  <c r="CA200" i="10"/>
  <c r="BZ200" i="10"/>
  <c r="BY200" i="10"/>
  <c r="BX200" i="10"/>
  <c r="BW200" i="10"/>
  <c r="BV200" i="10"/>
  <c r="BU200" i="10"/>
  <c r="BT200" i="10"/>
  <c r="BS200" i="10"/>
  <c r="BR200" i="10"/>
  <c r="BQ200" i="10"/>
  <c r="BP200" i="10"/>
  <c r="BO200" i="10"/>
  <c r="BN200" i="10"/>
  <c r="BM200" i="10"/>
  <c r="BL200" i="10"/>
  <c r="BK200" i="10"/>
  <c r="BJ200" i="10"/>
  <c r="BI200" i="10"/>
  <c r="BH200" i="10"/>
  <c r="BG200" i="10"/>
  <c r="BF200" i="10"/>
  <c r="BE200" i="10"/>
  <c r="BD200" i="10"/>
  <c r="BC200" i="10"/>
  <c r="BB200" i="10"/>
  <c r="BA200" i="10"/>
  <c r="AZ200" i="10"/>
  <c r="AY200" i="10"/>
  <c r="AX200" i="10"/>
  <c r="AW200" i="10"/>
  <c r="AV200" i="10"/>
  <c r="AU200" i="10"/>
  <c r="AT200" i="10"/>
  <c r="AS200" i="10"/>
  <c r="AR200" i="10"/>
  <c r="AQ200" i="10"/>
  <c r="AP200" i="10"/>
  <c r="AO200" i="10"/>
  <c r="AN200" i="10"/>
  <c r="AG200" i="10"/>
  <c r="AF200" i="10"/>
  <c r="AE200" i="10"/>
  <c r="AD200" i="10"/>
  <c r="AC200" i="10"/>
  <c r="AB200" i="10"/>
  <c r="AA200" i="10"/>
  <c r="Z200" i="10"/>
  <c r="Y200" i="10"/>
  <c r="X200" i="10"/>
  <c r="W200" i="10"/>
  <c r="V200" i="10"/>
  <c r="U200" i="10"/>
  <c r="T200" i="10"/>
  <c r="S200" i="10"/>
  <c r="R200" i="10"/>
  <c r="Q200" i="10"/>
  <c r="P200" i="10"/>
  <c r="O200" i="10"/>
  <c r="N200" i="10"/>
  <c r="M200" i="10"/>
  <c r="L200" i="10"/>
  <c r="K200" i="10"/>
  <c r="J200" i="10"/>
  <c r="AM200" i="10"/>
  <c r="AL200" i="10"/>
  <c r="AK200" i="10"/>
  <c r="AH200" i="10"/>
  <c r="EC199" i="10"/>
  <c r="EB199" i="10"/>
  <c r="EA199" i="10"/>
  <c r="DZ199" i="10"/>
  <c r="DY199" i="10"/>
  <c r="DX199" i="10"/>
  <c r="DW199" i="10"/>
  <c r="DV199" i="10"/>
  <c r="DU199" i="10"/>
  <c r="DT199" i="10"/>
  <c r="DS199" i="10"/>
  <c r="DR199" i="10"/>
  <c r="DQ199" i="10"/>
  <c r="DP199" i="10"/>
  <c r="DO199" i="10"/>
  <c r="DN199" i="10"/>
  <c r="DM199" i="10"/>
  <c r="DL199" i="10"/>
  <c r="DK199" i="10"/>
  <c r="DJ199" i="10"/>
  <c r="DI199" i="10"/>
  <c r="DH199" i="10"/>
  <c r="DG199" i="10"/>
  <c r="DF199" i="10"/>
  <c r="DE199" i="10"/>
  <c r="DD199" i="10"/>
  <c r="DC199" i="10"/>
  <c r="DB199" i="10"/>
  <c r="DA199" i="10"/>
  <c r="CZ199" i="10"/>
  <c r="CY199" i="10"/>
  <c r="CX199" i="10"/>
  <c r="CW199" i="10"/>
  <c r="CV199" i="10"/>
  <c r="CU199" i="10"/>
  <c r="CT199" i="10"/>
  <c r="CS199" i="10"/>
  <c r="CR199" i="10"/>
  <c r="CQ199" i="10"/>
  <c r="CP199" i="10"/>
  <c r="CO199" i="10"/>
  <c r="CN199" i="10"/>
  <c r="CM199" i="10"/>
  <c r="CL199" i="10"/>
  <c r="CK199" i="10"/>
  <c r="CJ199" i="10"/>
  <c r="CI199" i="10"/>
  <c r="CH199" i="10"/>
  <c r="CG199" i="10"/>
  <c r="CF199" i="10"/>
  <c r="CE199" i="10"/>
  <c r="CD199" i="10"/>
  <c r="CC199" i="10"/>
  <c r="CB199" i="10"/>
  <c r="CA199" i="10"/>
  <c r="BZ199" i="10"/>
  <c r="BY199" i="10"/>
  <c r="BX199" i="10"/>
  <c r="BW199" i="10"/>
  <c r="BV199" i="10"/>
  <c r="BU199" i="10"/>
  <c r="BT199" i="10"/>
  <c r="BS199" i="10"/>
  <c r="BR199" i="10"/>
  <c r="BQ199" i="10"/>
  <c r="BP199" i="10"/>
  <c r="BO199" i="10"/>
  <c r="BN199" i="10"/>
  <c r="BM199" i="10"/>
  <c r="BL199" i="10"/>
  <c r="BK199" i="10"/>
  <c r="BJ199" i="10"/>
  <c r="BI199" i="10"/>
  <c r="BH199" i="10"/>
  <c r="BG199" i="10"/>
  <c r="BF199" i="10"/>
  <c r="BE199" i="10"/>
  <c r="BD199" i="10"/>
  <c r="BC199" i="10"/>
  <c r="BB199" i="10"/>
  <c r="BA199" i="10"/>
  <c r="AZ199" i="10"/>
  <c r="AY199" i="10"/>
  <c r="AX199" i="10"/>
  <c r="AW199" i="10"/>
  <c r="AV199" i="10"/>
  <c r="AU199" i="10"/>
  <c r="AT199" i="10"/>
  <c r="AS199" i="10"/>
  <c r="AR199" i="10"/>
  <c r="AQ199" i="10"/>
  <c r="AP199" i="10"/>
  <c r="AO199" i="10"/>
  <c r="AN199" i="10"/>
  <c r="AG199" i="10"/>
  <c r="AF199" i="10"/>
  <c r="AE199" i="10"/>
  <c r="AD199" i="10"/>
  <c r="AC199" i="10"/>
  <c r="AB199" i="10"/>
  <c r="AA199" i="10"/>
  <c r="Z199" i="10"/>
  <c r="Y199" i="10"/>
  <c r="X199" i="10"/>
  <c r="W199" i="10"/>
  <c r="V199" i="10"/>
  <c r="U199" i="10"/>
  <c r="T199" i="10"/>
  <c r="S199" i="10"/>
  <c r="R199" i="10"/>
  <c r="Q199" i="10"/>
  <c r="P199" i="10"/>
  <c r="O199" i="10"/>
  <c r="N199" i="10"/>
  <c r="M199" i="10"/>
  <c r="L199" i="10"/>
  <c r="K199" i="10"/>
  <c r="J199" i="10"/>
  <c r="AM199" i="10"/>
  <c r="AL199" i="10"/>
  <c r="AK199" i="10"/>
  <c r="AH199" i="10"/>
  <c r="EC198" i="10"/>
  <c r="EB198" i="10"/>
  <c r="EA198" i="10"/>
  <c r="DZ198" i="10"/>
  <c r="DY198" i="10"/>
  <c r="DX198" i="10"/>
  <c r="DW198" i="10"/>
  <c r="DV198" i="10"/>
  <c r="DU198" i="10"/>
  <c r="DT198" i="10"/>
  <c r="DS198" i="10"/>
  <c r="DR198" i="10"/>
  <c r="DQ198" i="10"/>
  <c r="DP198" i="10"/>
  <c r="DO198" i="10"/>
  <c r="DN198" i="10"/>
  <c r="DM198" i="10"/>
  <c r="DL198" i="10"/>
  <c r="DK198" i="10"/>
  <c r="DJ198" i="10"/>
  <c r="DI198" i="10"/>
  <c r="DH198" i="10"/>
  <c r="DG198" i="10"/>
  <c r="DF198" i="10"/>
  <c r="DE198" i="10"/>
  <c r="DD198" i="10"/>
  <c r="DC198" i="10"/>
  <c r="DB198" i="10"/>
  <c r="DA198" i="10"/>
  <c r="CZ198" i="10"/>
  <c r="CY198" i="10"/>
  <c r="CX198" i="10"/>
  <c r="CW198" i="10"/>
  <c r="CV198" i="10"/>
  <c r="CU198" i="10"/>
  <c r="CT198" i="10"/>
  <c r="CS198" i="10"/>
  <c r="CR198" i="10"/>
  <c r="CQ198" i="10"/>
  <c r="CP198" i="10"/>
  <c r="CO198" i="10"/>
  <c r="CN198" i="10"/>
  <c r="CM198" i="10"/>
  <c r="CL198" i="10"/>
  <c r="CK198" i="10"/>
  <c r="CJ198" i="10"/>
  <c r="CI198" i="10"/>
  <c r="CH198" i="10"/>
  <c r="CG198" i="10"/>
  <c r="CF198" i="10"/>
  <c r="CE198" i="10"/>
  <c r="CD198" i="10"/>
  <c r="CC198" i="10"/>
  <c r="CB198" i="10"/>
  <c r="CA198" i="10"/>
  <c r="BZ198" i="10"/>
  <c r="BY198" i="10"/>
  <c r="BX198" i="10"/>
  <c r="BW198" i="10"/>
  <c r="BV198" i="10"/>
  <c r="BU198" i="10"/>
  <c r="BT198" i="10"/>
  <c r="BS198" i="10"/>
  <c r="BR198" i="10"/>
  <c r="BQ198" i="10"/>
  <c r="BP198" i="10"/>
  <c r="BO198" i="10"/>
  <c r="BN198" i="10"/>
  <c r="BM198" i="10"/>
  <c r="BL198" i="10"/>
  <c r="BK198" i="10"/>
  <c r="BJ198" i="10"/>
  <c r="BI198" i="10"/>
  <c r="BH198" i="10"/>
  <c r="BG198" i="10"/>
  <c r="BF198" i="10"/>
  <c r="BE198" i="10"/>
  <c r="BD198" i="10"/>
  <c r="BC198" i="10"/>
  <c r="BB198" i="10"/>
  <c r="BA198" i="10"/>
  <c r="AZ198" i="10"/>
  <c r="AY198" i="10"/>
  <c r="AX198" i="10"/>
  <c r="AW198" i="10"/>
  <c r="AV198" i="10"/>
  <c r="AU198" i="10"/>
  <c r="AT198" i="10"/>
  <c r="AS198" i="10"/>
  <c r="AR198" i="10"/>
  <c r="AQ198" i="10"/>
  <c r="AP198" i="10"/>
  <c r="AO198" i="10"/>
  <c r="AN198" i="10"/>
  <c r="AG198" i="10"/>
  <c r="AF198" i="10"/>
  <c r="AE198" i="10"/>
  <c r="AD198" i="10"/>
  <c r="AC198" i="10"/>
  <c r="AB198" i="10"/>
  <c r="AA198" i="10"/>
  <c r="Z198" i="10"/>
  <c r="Y198" i="10"/>
  <c r="X198" i="10"/>
  <c r="W198" i="10"/>
  <c r="V198" i="10"/>
  <c r="U198" i="10"/>
  <c r="T198" i="10"/>
  <c r="S198" i="10"/>
  <c r="R198" i="10"/>
  <c r="Q198" i="10"/>
  <c r="P198" i="10"/>
  <c r="O198" i="10"/>
  <c r="N198" i="10"/>
  <c r="M198" i="10"/>
  <c r="L198" i="10"/>
  <c r="K198" i="10"/>
  <c r="J198" i="10"/>
  <c r="AM198" i="10"/>
  <c r="AL198" i="10"/>
  <c r="AK198" i="10"/>
  <c r="AH198" i="10"/>
  <c r="EC197" i="10"/>
  <c r="EB197" i="10"/>
  <c r="EA197" i="10"/>
  <c r="DZ197" i="10"/>
  <c r="DY197" i="10"/>
  <c r="DX197" i="10"/>
  <c r="DW197" i="10"/>
  <c r="DV197" i="10"/>
  <c r="DU197" i="10"/>
  <c r="DT197" i="10"/>
  <c r="DS197" i="10"/>
  <c r="DR197" i="10"/>
  <c r="DQ197" i="10"/>
  <c r="DP197" i="10"/>
  <c r="DO197" i="10"/>
  <c r="DN197" i="10"/>
  <c r="DM197" i="10"/>
  <c r="DL197" i="10"/>
  <c r="DK197" i="10"/>
  <c r="DJ197" i="10"/>
  <c r="DI197" i="10"/>
  <c r="DH197" i="10"/>
  <c r="DG197" i="10"/>
  <c r="DF197" i="10"/>
  <c r="DE197" i="10"/>
  <c r="DD197" i="10"/>
  <c r="DC197" i="10"/>
  <c r="DB197" i="10"/>
  <c r="DA197" i="10"/>
  <c r="CZ197" i="10"/>
  <c r="CY197" i="10"/>
  <c r="CX197" i="10"/>
  <c r="CW197" i="10"/>
  <c r="CV197" i="10"/>
  <c r="CU197" i="10"/>
  <c r="CT197" i="10"/>
  <c r="CS197" i="10"/>
  <c r="CR197" i="10"/>
  <c r="CQ197" i="10"/>
  <c r="CP197" i="10"/>
  <c r="CO197" i="10"/>
  <c r="CN197" i="10"/>
  <c r="CM197" i="10"/>
  <c r="CL197" i="10"/>
  <c r="CK197" i="10"/>
  <c r="CJ197" i="10"/>
  <c r="CI197" i="10"/>
  <c r="CH197" i="10"/>
  <c r="CG197" i="10"/>
  <c r="CF197" i="10"/>
  <c r="CE197" i="10"/>
  <c r="CD197" i="10"/>
  <c r="CC197" i="10"/>
  <c r="CB197" i="10"/>
  <c r="CA197" i="10"/>
  <c r="BZ197" i="10"/>
  <c r="BY197" i="10"/>
  <c r="BX197" i="10"/>
  <c r="BW197" i="10"/>
  <c r="BV197" i="10"/>
  <c r="BU197" i="10"/>
  <c r="BT197" i="10"/>
  <c r="BS197" i="10"/>
  <c r="BR197" i="10"/>
  <c r="BQ197" i="10"/>
  <c r="BP197" i="10"/>
  <c r="BO197" i="10"/>
  <c r="BN197" i="10"/>
  <c r="BM197" i="10"/>
  <c r="BL197" i="10"/>
  <c r="BK197" i="10"/>
  <c r="BJ197" i="10"/>
  <c r="BI197" i="10"/>
  <c r="BH197" i="10"/>
  <c r="BG197" i="10"/>
  <c r="BF197" i="10"/>
  <c r="BE197" i="10"/>
  <c r="BD197" i="10"/>
  <c r="BC197" i="10"/>
  <c r="BB197" i="10"/>
  <c r="BA197" i="10"/>
  <c r="AZ197" i="10"/>
  <c r="AY197" i="10"/>
  <c r="AX197" i="10"/>
  <c r="AW197" i="10"/>
  <c r="AV197" i="10"/>
  <c r="AU197" i="10"/>
  <c r="AT197" i="10"/>
  <c r="AS197" i="10"/>
  <c r="AR197" i="10"/>
  <c r="AQ197" i="10"/>
  <c r="AP197" i="10"/>
  <c r="AO197" i="10"/>
  <c r="AN197" i="10"/>
  <c r="AG197" i="10"/>
  <c r="AF197" i="10"/>
  <c r="AE197" i="10"/>
  <c r="AD197" i="10"/>
  <c r="AC197" i="10"/>
  <c r="AB197" i="10"/>
  <c r="AA197" i="10"/>
  <c r="Z197" i="10"/>
  <c r="Y197" i="10"/>
  <c r="X197" i="10"/>
  <c r="W197" i="10"/>
  <c r="V197" i="10"/>
  <c r="U197" i="10"/>
  <c r="T197" i="10"/>
  <c r="S197" i="10"/>
  <c r="R197" i="10"/>
  <c r="Q197" i="10"/>
  <c r="P197" i="10"/>
  <c r="O197" i="10"/>
  <c r="N197" i="10"/>
  <c r="M197" i="10"/>
  <c r="L197" i="10"/>
  <c r="K197" i="10"/>
  <c r="J197" i="10"/>
  <c r="AM197" i="10"/>
  <c r="AL197" i="10"/>
  <c r="AK197" i="10"/>
  <c r="AH197" i="10"/>
  <c r="EC196" i="10"/>
  <c r="EB196" i="10"/>
  <c r="EA196" i="10"/>
  <c r="DZ196" i="10"/>
  <c r="DY196" i="10"/>
  <c r="DX196" i="10"/>
  <c r="DW196" i="10"/>
  <c r="DV196" i="10"/>
  <c r="DU196" i="10"/>
  <c r="DT196" i="10"/>
  <c r="DS196" i="10"/>
  <c r="DR196" i="10"/>
  <c r="DQ196" i="10"/>
  <c r="DP196" i="10"/>
  <c r="DO196" i="10"/>
  <c r="DN196" i="10"/>
  <c r="DM196" i="10"/>
  <c r="DL196" i="10"/>
  <c r="DK196" i="10"/>
  <c r="DJ196" i="10"/>
  <c r="DI196" i="10"/>
  <c r="DH196" i="10"/>
  <c r="DG196" i="10"/>
  <c r="DF196" i="10"/>
  <c r="DE196" i="10"/>
  <c r="DD196" i="10"/>
  <c r="DC196" i="10"/>
  <c r="DB196" i="10"/>
  <c r="DA196" i="10"/>
  <c r="CZ196" i="10"/>
  <c r="CY196" i="10"/>
  <c r="CX196" i="10"/>
  <c r="CW196" i="10"/>
  <c r="CV196" i="10"/>
  <c r="CU196" i="10"/>
  <c r="CT196" i="10"/>
  <c r="CS196" i="10"/>
  <c r="CR196" i="10"/>
  <c r="CQ196" i="10"/>
  <c r="CP196" i="10"/>
  <c r="CO196" i="10"/>
  <c r="CN196" i="10"/>
  <c r="CM196" i="10"/>
  <c r="CL196" i="10"/>
  <c r="CK196" i="10"/>
  <c r="CJ196" i="10"/>
  <c r="CI196" i="10"/>
  <c r="CH196" i="10"/>
  <c r="CG196" i="10"/>
  <c r="CF196" i="10"/>
  <c r="CE196" i="10"/>
  <c r="CD196" i="10"/>
  <c r="CC196" i="10"/>
  <c r="CB196" i="10"/>
  <c r="CA196" i="10"/>
  <c r="BZ196" i="10"/>
  <c r="BY196" i="10"/>
  <c r="BX196" i="10"/>
  <c r="BW196" i="10"/>
  <c r="BV196" i="10"/>
  <c r="BU196" i="10"/>
  <c r="BT196" i="10"/>
  <c r="BS196" i="10"/>
  <c r="BR196" i="10"/>
  <c r="BQ196" i="10"/>
  <c r="BP196" i="10"/>
  <c r="BO196" i="10"/>
  <c r="BN196" i="10"/>
  <c r="BM196" i="10"/>
  <c r="BL196" i="10"/>
  <c r="BK196" i="10"/>
  <c r="BJ196" i="10"/>
  <c r="BI196" i="10"/>
  <c r="BH196" i="10"/>
  <c r="BG196" i="10"/>
  <c r="BF196" i="10"/>
  <c r="BE196" i="10"/>
  <c r="BD196" i="10"/>
  <c r="BC196" i="10"/>
  <c r="BB196" i="10"/>
  <c r="BA196" i="10"/>
  <c r="AZ196" i="10"/>
  <c r="AY196" i="10"/>
  <c r="AX196" i="10"/>
  <c r="AW196" i="10"/>
  <c r="AV196" i="10"/>
  <c r="AU196" i="10"/>
  <c r="AT196" i="10"/>
  <c r="AS196" i="10"/>
  <c r="AR196" i="10"/>
  <c r="AQ196" i="10"/>
  <c r="AP196" i="10"/>
  <c r="AO196" i="10"/>
  <c r="AN196" i="10"/>
  <c r="AG196" i="10"/>
  <c r="AF196" i="10"/>
  <c r="AE196" i="10"/>
  <c r="AD196" i="10"/>
  <c r="AC196" i="10"/>
  <c r="AB196" i="10"/>
  <c r="AA196" i="10"/>
  <c r="Z196" i="10"/>
  <c r="Y196" i="10"/>
  <c r="X196" i="10"/>
  <c r="W196" i="10"/>
  <c r="V196" i="10"/>
  <c r="U196" i="10"/>
  <c r="T196" i="10"/>
  <c r="S196" i="10"/>
  <c r="R196" i="10"/>
  <c r="Q196" i="10"/>
  <c r="P196" i="10"/>
  <c r="O196" i="10"/>
  <c r="N196" i="10"/>
  <c r="M196" i="10"/>
  <c r="L196" i="10"/>
  <c r="K196" i="10"/>
  <c r="J196" i="10"/>
  <c r="AM196" i="10"/>
  <c r="AL196" i="10"/>
  <c r="AK196" i="10"/>
  <c r="AH196" i="10"/>
  <c r="EC195" i="10"/>
  <c r="EB195" i="10"/>
  <c r="EA195" i="10"/>
  <c r="DZ195" i="10"/>
  <c r="DY195" i="10"/>
  <c r="DX195" i="10"/>
  <c r="DW195" i="10"/>
  <c r="DV195" i="10"/>
  <c r="DU195" i="10"/>
  <c r="DT195" i="10"/>
  <c r="DS195" i="10"/>
  <c r="DR195" i="10"/>
  <c r="DQ195" i="10"/>
  <c r="DP195" i="10"/>
  <c r="DO195" i="10"/>
  <c r="DN195" i="10"/>
  <c r="DM195" i="10"/>
  <c r="DL195" i="10"/>
  <c r="DK195" i="10"/>
  <c r="DJ195" i="10"/>
  <c r="DI195" i="10"/>
  <c r="DH195" i="10"/>
  <c r="DG195" i="10"/>
  <c r="DF195" i="10"/>
  <c r="DE195" i="10"/>
  <c r="DD195" i="10"/>
  <c r="DC195" i="10"/>
  <c r="DB195" i="10"/>
  <c r="DA195" i="10"/>
  <c r="CZ195" i="10"/>
  <c r="CY195" i="10"/>
  <c r="CX195" i="10"/>
  <c r="CW195" i="10"/>
  <c r="CV195" i="10"/>
  <c r="CU195" i="10"/>
  <c r="CT195" i="10"/>
  <c r="CS195" i="10"/>
  <c r="CR195" i="10"/>
  <c r="CQ195" i="10"/>
  <c r="CP195" i="10"/>
  <c r="CO195" i="10"/>
  <c r="CN195" i="10"/>
  <c r="CM195" i="10"/>
  <c r="CL195" i="10"/>
  <c r="CK195" i="10"/>
  <c r="CJ195" i="10"/>
  <c r="CI195" i="10"/>
  <c r="CH195" i="10"/>
  <c r="CG195" i="10"/>
  <c r="CF195" i="10"/>
  <c r="CE195" i="10"/>
  <c r="CD195" i="10"/>
  <c r="CC195" i="10"/>
  <c r="CB195" i="10"/>
  <c r="CA195" i="10"/>
  <c r="BZ195" i="10"/>
  <c r="BY195" i="10"/>
  <c r="BX195" i="10"/>
  <c r="BW195" i="10"/>
  <c r="BV195" i="10"/>
  <c r="BU195" i="10"/>
  <c r="BT195" i="10"/>
  <c r="BS195" i="10"/>
  <c r="BR195" i="10"/>
  <c r="BQ195" i="10"/>
  <c r="BP195" i="10"/>
  <c r="BO195" i="10"/>
  <c r="BN195" i="10"/>
  <c r="BM195" i="10"/>
  <c r="BL195" i="10"/>
  <c r="BK195" i="10"/>
  <c r="BJ195" i="10"/>
  <c r="BI195" i="10"/>
  <c r="BH195" i="10"/>
  <c r="BG195" i="10"/>
  <c r="BF195" i="10"/>
  <c r="BE195" i="10"/>
  <c r="BD195" i="10"/>
  <c r="BC195" i="10"/>
  <c r="BB195" i="10"/>
  <c r="BA195" i="10"/>
  <c r="AZ195" i="10"/>
  <c r="AY195" i="10"/>
  <c r="AX195" i="10"/>
  <c r="AW195" i="10"/>
  <c r="AV195" i="10"/>
  <c r="AU195" i="10"/>
  <c r="AT195" i="10"/>
  <c r="AS195" i="10"/>
  <c r="AR195" i="10"/>
  <c r="AQ195" i="10"/>
  <c r="AP195" i="10"/>
  <c r="AO195" i="10"/>
  <c r="AN195" i="10"/>
  <c r="AG195" i="10"/>
  <c r="AF195" i="10"/>
  <c r="AE195" i="10"/>
  <c r="AD195" i="10"/>
  <c r="AC195" i="10"/>
  <c r="AB195" i="10"/>
  <c r="AA195" i="10"/>
  <c r="Z195" i="10"/>
  <c r="Y195" i="10"/>
  <c r="X195" i="10"/>
  <c r="W195" i="10"/>
  <c r="V195" i="10"/>
  <c r="U195" i="10"/>
  <c r="T195" i="10"/>
  <c r="S195" i="10"/>
  <c r="R195" i="10"/>
  <c r="Q195" i="10"/>
  <c r="P195" i="10"/>
  <c r="O195" i="10"/>
  <c r="N195" i="10"/>
  <c r="M195" i="10"/>
  <c r="L195" i="10"/>
  <c r="K195" i="10"/>
  <c r="J195" i="10"/>
  <c r="AM195" i="10"/>
  <c r="AL195" i="10"/>
  <c r="AK195" i="10"/>
  <c r="AH195" i="10"/>
  <c r="EC194" i="10"/>
  <c r="EB194" i="10"/>
  <c r="EA194" i="10"/>
  <c r="DZ194" i="10"/>
  <c r="DY194" i="10"/>
  <c r="DX194" i="10"/>
  <c r="DW194" i="10"/>
  <c r="DV194" i="10"/>
  <c r="DU194" i="10"/>
  <c r="DT194" i="10"/>
  <c r="DS194" i="10"/>
  <c r="DR194" i="10"/>
  <c r="DQ194" i="10"/>
  <c r="DP194" i="10"/>
  <c r="DO194" i="10"/>
  <c r="DN194" i="10"/>
  <c r="DM194" i="10"/>
  <c r="DL194" i="10"/>
  <c r="DK194" i="10"/>
  <c r="DJ194" i="10"/>
  <c r="DI194" i="10"/>
  <c r="DH194" i="10"/>
  <c r="DG194" i="10"/>
  <c r="DF194" i="10"/>
  <c r="DE194" i="10"/>
  <c r="DD194" i="10"/>
  <c r="DC194" i="10"/>
  <c r="DB194" i="10"/>
  <c r="DA194" i="10"/>
  <c r="CZ194" i="10"/>
  <c r="CY194" i="10"/>
  <c r="CX194" i="10"/>
  <c r="CW194" i="10"/>
  <c r="CV194" i="10"/>
  <c r="CU194" i="10"/>
  <c r="CT194" i="10"/>
  <c r="CS194" i="10"/>
  <c r="CR194" i="10"/>
  <c r="CQ194" i="10"/>
  <c r="CP194" i="10"/>
  <c r="CO194" i="10"/>
  <c r="CN194" i="10"/>
  <c r="CM194" i="10"/>
  <c r="CL194" i="10"/>
  <c r="CK194" i="10"/>
  <c r="CJ194" i="10"/>
  <c r="CI194" i="10"/>
  <c r="CH194" i="10"/>
  <c r="CG194" i="10"/>
  <c r="CF194" i="10"/>
  <c r="CE194" i="10"/>
  <c r="CD194" i="10"/>
  <c r="CC194" i="10"/>
  <c r="CB194" i="10"/>
  <c r="CA194" i="10"/>
  <c r="BZ194" i="10"/>
  <c r="BY194" i="10"/>
  <c r="BX194" i="10"/>
  <c r="BW194" i="10"/>
  <c r="BV194" i="10"/>
  <c r="BU194" i="10"/>
  <c r="BT194" i="10"/>
  <c r="BS194" i="10"/>
  <c r="BR194" i="10"/>
  <c r="BQ194" i="10"/>
  <c r="BP194" i="10"/>
  <c r="BO194" i="10"/>
  <c r="BN194" i="10"/>
  <c r="BM194" i="10"/>
  <c r="BL194" i="10"/>
  <c r="BK194" i="10"/>
  <c r="BJ194" i="10"/>
  <c r="BI194" i="10"/>
  <c r="BH194" i="10"/>
  <c r="BG194" i="10"/>
  <c r="BF194" i="10"/>
  <c r="BE194" i="10"/>
  <c r="BD194" i="10"/>
  <c r="BC194" i="10"/>
  <c r="BB194" i="10"/>
  <c r="BA194" i="10"/>
  <c r="AZ194" i="10"/>
  <c r="AY194" i="10"/>
  <c r="AX194" i="10"/>
  <c r="AW194" i="10"/>
  <c r="AV194" i="10"/>
  <c r="AU194" i="10"/>
  <c r="AT194" i="10"/>
  <c r="AS194" i="10"/>
  <c r="AR194" i="10"/>
  <c r="AQ194" i="10"/>
  <c r="AP194" i="10"/>
  <c r="AO194" i="10"/>
  <c r="AN194" i="10"/>
  <c r="AG194" i="10"/>
  <c r="AF194" i="10"/>
  <c r="AE194" i="10"/>
  <c r="AD194" i="10"/>
  <c r="AC194" i="10"/>
  <c r="AB194" i="10"/>
  <c r="AA194" i="10"/>
  <c r="Z194" i="10"/>
  <c r="Y194" i="10"/>
  <c r="X194" i="10"/>
  <c r="W194" i="10"/>
  <c r="V194" i="10"/>
  <c r="U194" i="10"/>
  <c r="T194" i="10"/>
  <c r="S194" i="10"/>
  <c r="R194" i="10"/>
  <c r="Q194" i="10"/>
  <c r="P194" i="10"/>
  <c r="O194" i="10"/>
  <c r="N194" i="10"/>
  <c r="M194" i="10"/>
  <c r="L194" i="10"/>
  <c r="K194" i="10"/>
  <c r="J194" i="10"/>
  <c r="AM194" i="10"/>
  <c r="AL194" i="10"/>
  <c r="AK194" i="10"/>
  <c r="AH194" i="10"/>
  <c r="EC166" i="10"/>
  <c r="EB166" i="10"/>
  <c r="EA166" i="10"/>
  <c r="DZ166" i="10"/>
  <c r="DY166" i="10"/>
  <c r="DX166" i="10"/>
  <c r="DW166" i="10"/>
  <c r="DV166" i="10"/>
  <c r="DU166" i="10"/>
  <c r="DT166" i="10"/>
  <c r="DS166" i="10"/>
  <c r="DR166" i="10"/>
  <c r="DQ166" i="10"/>
  <c r="DP166" i="10"/>
  <c r="DO166" i="10"/>
  <c r="DN166" i="10"/>
  <c r="DM166" i="10"/>
  <c r="DL166" i="10"/>
  <c r="DK166" i="10"/>
  <c r="DJ166" i="10"/>
  <c r="DI166" i="10"/>
  <c r="DH166" i="10"/>
  <c r="DG166" i="10"/>
  <c r="DF166" i="10"/>
  <c r="DE166" i="10"/>
  <c r="DD166" i="10"/>
  <c r="DC166" i="10"/>
  <c r="DB166" i="10"/>
  <c r="DA166" i="10"/>
  <c r="CZ166" i="10"/>
  <c r="CY166" i="10"/>
  <c r="CX166" i="10"/>
  <c r="CW166" i="10"/>
  <c r="CV166" i="10"/>
  <c r="CU166" i="10"/>
  <c r="CT166" i="10"/>
  <c r="CS166" i="10"/>
  <c r="CR166" i="10"/>
  <c r="CQ166" i="10"/>
  <c r="CP166" i="10"/>
  <c r="CO166" i="10"/>
  <c r="CN166" i="10"/>
  <c r="CM166" i="10"/>
  <c r="CL166" i="10"/>
  <c r="CK166" i="10"/>
  <c r="CJ166" i="10"/>
  <c r="CI166" i="10"/>
  <c r="CH166" i="10"/>
  <c r="CG166" i="10"/>
  <c r="CF166" i="10"/>
  <c r="CE166" i="10"/>
  <c r="CD166" i="10"/>
  <c r="CC166" i="10"/>
  <c r="CB166" i="10"/>
  <c r="CA166" i="10"/>
  <c r="BZ166" i="10"/>
  <c r="BY166" i="10"/>
  <c r="BX166" i="10"/>
  <c r="BW166" i="10"/>
  <c r="BV166" i="10"/>
  <c r="BU166" i="10"/>
  <c r="BT166" i="10"/>
  <c r="BS166" i="10"/>
  <c r="BR166" i="10"/>
  <c r="BQ166" i="10"/>
  <c r="BP166" i="10"/>
  <c r="BO166" i="10"/>
  <c r="BN166" i="10"/>
  <c r="BM166" i="10"/>
  <c r="BL166" i="10"/>
  <c r="BK166" i="10"/>
  <c r="BJ166" i="10"/>
  <c r="BI166" i="10"/>
  <c r="BH166" i="10"/>
  <c r="BG166" i="10"/>
  <c r="BF166" i="10"/>
  <c r="BE166" i="10"/>
  <c r="BD166" i="10"/>
  <c r="BC166" i="10"/>
  <c r="BB166" i="10"/>
  <c r="BA166" i="10"/>
  <c r="AZ166" i="10"/>
  <c r="AY166" i="10"/>
  <c r="AX166" i="10"/>
  <c r="AW166" i="10"/>
  <c r="AV166" i="10"/>
  <c r="AU166" i="10"/>
  <c r="AT166" i="10"/>
  <c r="AS166" i="10"/>
  <c r="AR166" i="10"/>
  <c r="AQ166" i="10"/>
  <c r="AP166" i="10"/>
  <c r="AO166" i="10"/>
  <c r="AN166" i="10"/>
  <c r="AM166" i="10"/>
  <c r="AL166" i="10"/>
  <c r="AK166" i="10"/>
  <c r="AJ166" i="10"/>
  <c r="AI166" i="10"/>
  <c r="AH166" i="10"/>
  <c r="AA166" i="10"/>
  <c r="Z166" i="10"/>
  <c r="Y166" i="10"/>
  <c r="X166" i="10"/>
  <c r="W166" i="10"/>
  <c r="V166" i="10"/>
  <c r="U166" i="10"/>
  <c r="T166" i="10"/>
  <c r="S166" i="10"/>
  <c r="R166" i="10"/>
  <c r="Q166" i="10"/>
  <c r="P166" i="10"/>
  <c r="O166" i="10"/>
  <c r="N166" i="10"/>
  <c r="M166" i="10"/>
  <c r="L166" i="10"/>
  <c r="K166" i="10"/>
  <c r="J166" i="10"/>
  <c r="AG166" i="10"/>
  <c r="AF166" i="10"/>
  <c r="AE166" i="10"/>
  <c r="AB166" i="10"/>
  <c r="EC165" i="10"/>
  <c r="EB165" i="10"/>
  <c r="EA165" i="10"/>
  <c r="DZ165" i="10"/>
  <c r="DY165" i="10"/>
  <c r="DX165" i="10"/>
  <c r="DW165" i="10"/>
  <c r="DV165" i="10"/>
  <c r="DU165" i="10"/>
  <c r="DT165" i="10"/>
  <c r="DS165" i="10"/>
  <c r="DR165" i="10"/>
  <c r="DQ165" i="10"/>
  <c r="DP165" i="10"/>
  <c r="DO165" i="10"/>
  <c r="DN165" i="10"/>
  <c r="DM165" i="10"/>
  <c r="DL165" i="10"/>
  <c r="DK165" i="10"/>
  <c r="DJ165" i="10"/>
  <c r="DI165" i="10"/>
  <c r="DH165" i="10"/>
  <c r="DG165" i="10"/>
  <c r="DF165" i="10"/>
  <c r="DE165" i="10"/>
  <c r="DD165" i="10"/>
  <c r="DC165" i="10"/>
  <c r="DB165" i="10"/>
  <c r="DA165" i="10"/>
  <c r="CZ165" i="10"/>
  <c r="CY165" i="10"/>
  <c r="CX165" i="10"/>
  <c r="CW165" i="10"/>
  <c r="CV165" i="10"/>
  <c r="CU165" i="10"/>
  <c r="CT165" i="10"/>
  <c r="CS165" i="10"/>
  <c r="CR165" i="10"/>
  <c r="CQ165" i="10"/>
  <c r="CP165" i="10"/>
  <c r="CO165" i="10"/>
  <c r="CN165" i="10"/>
  <c r="CM165" i="10"/>
  <c r="CL165" i="10"/>
  <c r="CK165" i="10"/>
  <c r="CJ165" i="10"/>
  <c r="CI165" i="10"/>
  <c r="CH165" i="10"/>
  <c r="CG165" i="10"/>
  <c r="CF165" i="10"/>
  <c r="CE165" i="10"/>
  <c r="CD165" i="10"/>
  <c r="CC165" i="10"/>
  <c r="CB165" i="10"/>
  <c r="CA165" i="10"/>
  <c r="BZ165" i="10"/>
  <c r="BY165" i="10"/>
  <c r="BX165" i="10"/>
  <c r="BW165" i="10"/>
  <c r="BV165" i="10"/>
  <c r="BU165" i="10"/>
  <c r="BT165" i="10"/>
  <c r="BS165" i="10"/>
  <c r="BR165" i="10"/>
  <c r="BQ165" i="10"/>
  <c r="BP165" i="10"/>
  <c r="BO165" i="10"/>
  <c r="BN165" i="10"/>
  <c r="BM165" i="10"/>
  <c r="BL165" i="10"/>
  <c r="BK165" i="10"/>
  <c r="BJ165" i="10"/>
  <c r="BI165" i="10"/>
  <c r="BH165" i="10"/>
  <c r="BG165" i="10"/>
  <c r="BF165" i="10"/>
  <c r="BE165" i="10"/>
  <c r="BD165" i="10"/>
  <c r="BC165" i="10"/>
  <c r="BB165" i="10"/>
  <c r="BA165" i="10"/>
  <c r="AZ165" i="10"/>
  <c r="AY165" i="10"/>
  <c r="AX165" i="10"/>
  <c r="AW165" i="10"/>
  <c r="AV165" i="10"/>
  <c r="AU165" i="10"/>
  <c r="AT165" i="10"/>
  <c r="AS165" i="10"/>
  <c r="AR165" i="10"/>
  <c r="AQ165" i="10"/>
  <c r="AP165" i="10"/>
  <c r="AO165" i="10"/>
  <c r="AN165" i="10"/>
  <c r="AM165" i="10"/>
  <c r="AL165" i="10"/>
  <c r="AK165" i="10"/>
  <c r="AJ165" i="10"/>
  <c r="AI165" i="10"/>
  <c r="AH165" i="10"/>
  <c r="AA165" i="10"/>
  <c r="Z165" i="10"/>
  <c r="Y165" i="10"/>
  <c r="X165" i="10"/>
  <c r="W165" i="10"/>
  <c r="V165" i="10"/>
  <c r="U165" i="10"/>
  <c r="T165" i="10"/>
  <c r="S165" i="10"/>
  <c r="R165" i="10"/>
  <c r="Q165" i="10"/>
  <c r="P165" i="10"/>
  <c r="O165" i="10"/>
  <c r="N165" i="10"/>
  <c r="M165" i="10"/>
  <c r="L165" i="10"/>
  <c r="K165" i="10"/>
  <c r="J165" i="10"/>
  <c r="AG165" i="10"/>
  <c r="AF165" i="10"/>
  <c r="AE165" i="10"/>
  <c r="AB165" i="10"/>
  <c r="EC164" i="10"/>
  <c r="EB164" i="10"/>
  <c r="EA164" i="10"/>
  <c r="DZ164" i="10"/>
  <c r="DY164" i="10"/>
  <c r="DX164" i="10"/>
  <c r="DW164" i="10"/>
  <c r="DV164" i="10"/>
  <c r="DU164" i="10"/>
  <c r="DT164" i="10"/>
  <c r="DS164" i="10"/>
  <c r="DR164" i="10"/>
  <c r="DQ164" i="10"/>
  <c r="DP164" i="10"/>
  <c r="DO164" i="10"/>
  <c r="DN164" i="10"/>
  <c r="DM164" i="10"/>
  <c r="DL164" i="10"/>
  <c r="DK164" i="10"/>
  <c r="DJ164" i="10"/>
  <c r="DI164" i="10"/>
  <c r="DH164" i="10"/>
  <c r="DG164" i="10"/>
  <c r="DF164" i="10"/>
  <c r="DE164" i="10"/>
  <c r="DD164" i="10"/>
  <c r="DC164" i="10"/>
  <c r="DB164" i="10"/>
  <c r="DA164" i="10"/>
  <c r="CZ164" i="10"/>
  <c r="CY164" i="10"/>
  <c r="CX164" i="10"/>
  <c r="CW164" i="10"/>
  <c r="CV164" i="10"/>
  <c r="CU164" i="10"/>
  <c r="CT164" i="10"/>
  <c r="CS164" i="10"/>
  <c r="CR164" i="10"/>
  <c r="CQ164" i="10"/>
  <c r="CP164" i="10"/>
  <c r="CO164" i="10"/>
  <c r="CN164" i="10"/>
  <c r="CM164" i="10"/>
  <c r="CL164" i="10"/>
  <c r="CK164" i="10"/>
  <c r="CJ164" i="10"/>
  <c r="CI164" i="10"/>
  <c r="CH164" i="10"/>
  <c r="CG164" i="10"/>
  <c r="CF164" i="10"/>
  <c r="CE164" i="10"/>
  <c r="CD164" i="10"/>
  <c r="CC164" i="10"/>
  <c r="CB164" i="10"/>
  <c r="CA164" i="10"/>
  <c r="BZ164" i="10"/>
  <c r="BY164" i="10"/>
  <c r="BX164" i="10"/>
  <c r="BW164" i="10"/>
  <c r="BV164" i="10"/>
  <c r="BU164" i="10"/>
  <c r="BT164" i="10"/>
  <c r="BS164" i="10"/>
  <c r="BR164" i="10"/>
  <c r="BQ164" i="10"/>
  <c r="BP164" i="10"/>
  <c r="BO164" i="10"/>
  <c r="BN164" i="10"/>
  <c r="BM164" i="10"/>
  <c r="BL164" i="10"/>
  <c r="BK164" i="10"/>
  <c r="BJ164" i="10"/>
  <c r="BI164" i="10"/>
  <c r="BH164" i="10"/>
  <c r="BG164" i="10"/>
  <c r="BF164" i="10"/>
  <c r="BE164" i="10"/>
  <c r="BD164" i="10"/>
  <c r="BC164" i="10"/>
  <c r="BB164" i="10"/>
  <c r="BA164" i="10"/>
  <c r="AZ164" i="10"/>
  <c r="AY164" i="10"/>
  <c r="AX164" i="10"/>
  <c r="AW164" i="10"/>
  <c r="AV164" i="10"/>
  <c r="AU164" i="10"/>
  <c r="AT164" i="10"/>
  <c r="AS164" i="10"/>
  <c r="AR164" i="10"/>
  <c r="AQ164" i="10"/>
  <c r="AP164" i="10"/>
  <c r="AO164" i="10"/>
  <c r="AN164" i="10"/>
  <c r="AM164" i="10"/>
  <c r="AL164" i="10"/>
  <c r="AK164" i="10"/>
  <c r="AJ164" i="10"/>
  <c r="AI164" i="10"/>
  <c r="AH164" i="10"/>
  <c r="AA164" i="10"/>
  <c r="Z164" i="10"/>
  <c r="Y164" i="10"/>
  <c r="X164" i="10"/>
  <c r="W164" i="10"/>
  <c r="V164" i="10"/>
  <c r="U164" i="10"/>
  <c r="T164" i="10"/>
  <c r="S164" i="10"/>
  <c r="R164" i="10"/>
  <c r="Q164" i="10"/>
  <c r="P164" i="10"/>
  <c r="O164" i="10"/>
  <c r="N164" i="10"/>
  <c r="M164" i="10"/>
  <c r="L164" i="10"/>
  <c r="K164" i="10"/>
  <c r="J164" i="10"/>
  <c r="AG164" i="10"/>
  <c r="AF164" i="10"/>
  <c r="AE164" i="10"/>
  <c r="AB164" i="10"/>
  <c r="EC163" i="10"/>
  <c r="EB163" i="10"/>
  <c r="EA163" i="10"/>
  <c r="DZ163" i="10"/>
  <c r="DY163" i="10"/>
  <c r="DX163" i="10"/>
  <c r="DW163" i="10"/>
  <c r="DV163" i="10"/>
  <c r="DU163" i="10"/>
  <c r="DT163" i="10"/>
  <c r="DS163" i="10"/>
  <c r="DR163" i="10"/>
  <c r="DQ163" i="10"/>
  <c r="DP163" i="10"/>
  <c r="DO163" i="10"/>
  <c r="DN163" i="10"/>
  <c r="DM163" i="10"/>
  <c r="DL163" i="10"/>
  <c r="DK163" i="10"/>
  <c r="DJ163" i="10"/>
  <c r="DI163" i="10"/>
  <c r="DH163" i="10"/>
  <c r="DG163" i="10"/>
  <c r="DF163" i="10"/>
  <c r="DE163" i="10"/>
  <c r="DD163" i="10"/>
  <c r="DC163" i="10"/>
  <c r="DB163" i="10"/>
  <c r="DA163" i="10"/>
  <c r="CZ163" i="10"/>
  <c r="CY163" i="10"/>
  <c r="CX163" i="10"/>
  <c r="CW163" i="10"/>
  <c r="CV163" i="10"/>
  <c r="CU163" i="10"/>
  <c r="CT163" i="10"/>
  <c r="CS163" i="10"/>
  <c r="CR163" i="10"/>
  <c r="CQ163" i="10"/>
  <c r="CP163" i="10"/>
  <c r="CO163" i="10"/>
  <c r="CN163" i="10"/>
  <c r="CM163" i="10"/>
  <c r="CL163" i="10"/>
  <c r="CK163" i="10"/>
  <c r="CJ163" i="10"/>
  <c r="CI163" i="10"/>
  <c r="CH163" i="10"/>
  <c r="CG163" i="10"/>
  <c r="CF163" i="10"/>
  <c r="CE163" i="10"/>
  <c r="CD163" i="10"/>
  <c r="CC163" i="10"/>
  <c r="CB163" i="10"/>
  <c r="CA163" i="10"/>
  <c r="BZ163" i="10"/>
  <c r="BY163" i="10"/>
  <c r="BX163" i="10"/>
  <c r="BW163" i="10"/>
  <c r="BV163" i="10"/>
  <c r="BU163" i="10"/>
  <c r="BT163" i="10"/>
  <c r="BS163" i="10"/>
  <c r="BR163" i="10"/>
  <c r="BQ163" i="10"/>
  <c r="BP163" i="10"/>
  <c r="BO163" i="10"/>
  <c r="BN163" i="10"/>
  <c r="BM163" i="10"/>
  <c r="BL163" i="10"/>
  <c r="BK163" i="10"/>
  <c r="BJ163" i="10"/>
  <c r="BI163" i="10"/>
  <c r="BH163" i="10"/>
  <c r="BG163" i="10"/>
  <c r="BF163" i="10"/>
  <c r="BE163" i="10"/>
  <c r="BD163" i="10"/>
  <c r="BC163" i="10"/>
  <c r="BB163" i="10"/>
  <c r="BA163" i="10"/>
  <c r="AZ163" i="10"/>
  <c r="AY163" i="10"/>
  <c r="AX163" i="10"/>
  <c r="AW163" i="10"/>
  <c r="AV163" i="10"/>
  <c r="AU163" i="10"/>
  <c r="AT163" i="10"/>
  <c r="AS163" i="10"/>
  <c r="AR163" i="10"/>
  <c r="AQ163" i="10"/>
  <c r="AP163" i="10"/>
  <c r="AO163" i="10"/>
  <c r="AN163" i="10"/>
  <c r="AM163" i="10"/>
  <c r="AL163" i="10"/>
  <c r="AK163" i="10"/>
  <c r="AJ163" i="10"/>
  <c r="AI163" i="10"/>
  <c r="AH163" i="10"/>
  <c r="AA163" i="10"/>
  <c r="Z163" i="10"/>
  <c r="Y163" i="10"/>
  <c r="X163" i="10"/>
  <c r="W163" i="10"/>
  <c r="V163" i="10"/>
  <c r="U163" i="10"/>
  <c r="T163" i="10"/>
  <c r="S163" i="10"/>
  <c r="R163" i="10"/>
  <c r="Q163" i="10"/>
  <c r="P163" i="10"/>
  <c r="O163" i="10"/>
  <c r="N163" i="10"/>
  <c r="M163" i="10"/>
  <c r="L163" i="10"/>
  <c r="K163" i="10"/>
  <c r="J163" i="10"/>
  <c r="AG163" i="10"/>
  <c r="AF163" i="10"/>
  <c r="AE163" i="10"/>
  <c r="AB163" i="10"/>
  <c r="EC162" i="10"/>
  <c r="EB162" i="10"/>
  <c r="EA162" i="10"/>
  <c r="DZ162" i="10"/>
  <c r="DY162" i="10"/>
  <c r="DX162" i="10"/>
  <c r="DW162" i="10"/>
  <c r="DV162" i="10"/>
  <c r="DU162" i="10"/>
  <c r="DT162" i="10"/>
  <c r="DS162" i="10"/>
  <c r="DR162" i="10"/>
  <c r="DQ162" i="10"/>
  <c r="DP162" i="10"/>
  <c r="DO162" i="10"/>
  <c r="DN162" i="10"/>
  <c r="DM162" i="10"/>
  <c r="DL162" i="10"/>
  <c r="DK162" i="10"/>
  <c r="DJ162" i="10"/>
  <c r="DI162" i="10"/>
  <c r="DH162" i="10"/>
  <c r="DG162" i="10"/>
  <c r="DF162" i="10"/>
  <c r="DE162" i="10"/>
  <c r="DD162" i="10"/>
  <c r="DC162" i="10"/>
  <c r="DB162" i="10"/>
  <c r="DA162" i="10"/>
  <c r="CZ162" i="10"/>
  <c r="CY162" i="10"/>
  <c r="CX162" i="10"/>
  <c r="CW162" i="10"/>
  <c r="CV162" i="10"/>
  <c r="CU162" i="10"/>
  <c r="CT162" i="10"/>
  <c r="CS162" i="10"/>
  <c r="CR162" i="10"/>
  <c r="CQ162" i="10"/>
  <c r="CP162" i="10"/>
  <c r="CO162" i="10"/>
  <c r="CN162" i="10"/>
  <c r="CM162" i="10"/>
  <c r="CL162" i="10"/>
  <c r="CK162" i="10"/>
  <c r="CJ162" i="10"/>
  <c r="CI162" i="10"/>
  <c r="CH162" i="10"/>
  <c r="CG162" i="10"/>
  <c r="CF162" i="10"/>
  <c r="CE162" i="10"/>
  <c r="CD162" i="10"/>
  <c r="CC162" i="10"/>
  <c r="CB162" i="10"/>
  <c r="CA162" i="10"/>
  <c r="BZ162" i="10"/>
  <c r="BY162" i="10"/>
  <c r="BX162" i="10"/>
  <c r="BW162" i="10"/>
  <c r="BV162" i="10"/>
  <c r="BU162" i="10"/>
  <c r="BT162" i="10"/>
  <c r="BS162" i="10"/>
  <c r="BR162" i="10"/>
  <c r="BQ162" i="10"/>
  <c r="BP162" i="10"/>
  <c r="BO162" i="10"/>
  <c r="BN162" i="10"/>
  <c r="BM162" i="10"/>
  <c r="BL162" i="10"/>
  <c r="BK162" i="10"/>
  <c r="BJ162" i="10"/>
  <c r="BI162" i="10"/>
  <c r="BH162" i="10"/>
  <c r="BG162" i="10"/>
  <c r="BF162" i="10"/>
  <c r="BE162" i="10"/>
  <c r="BD162" i="10"/>
  <c r="BC162" i="10"/>
  <c r="BB162" i="10"/>
  <c r="BA162" i="10"/>
  <c r="AZ162" i="10"/>
  <c r="AY162" i="10"/>
  <c r="AX162" i="10"/>
  <c r="AW162" i="10"/>
  <c r="AV162" i="10"/>
  <c r="AU162" i="10"/>
  <c r="AT162" i="10"/>
  <c r="AS162" i="10"/>
  <c r="AR162" i="10"/>
  <c r="AQ162" i="10"/>
  <c r="AP162" i="10"/>
  <c r="AO162" i="10"/>
  <c r="AN162" i="10"/>
  <c r="AM162" i="10"/>
  <c r="AL162" i="10"/>
  <c r="AK162" i="10"/>
  <c r="AJ162" i="10"/>
  <c r="AI162" i="10"/>
  <c r="AH162" i="10"/>
  <c r="AA162" i="10"/>
  <c r="Z162" i="10"/>
  <c r="Y162" i="10"/>
  <c r="X162" i="10"/>
  <c r="W162" i="10"/>
  <c r="V162" i="10"/>
  <c r="U162" i="10"/>
  <c r="T162" i="10"/>
  <c r="S162" i="10"/>
  <c r="R162" i="10"/>
  <c r="Q162" i="10"/>
  <c r="P162" i="10"/>
  <c r="O162" i="10"/>
  <c r="N162" i="10"/>
  <c r="M162" i="10"/>
  <c r="L162" i="10"/>
  <c r="K162" i="10"/>
  <c r="J162" i="10"/>
  <c r="AG162" i="10"/>
  <c r="AF162" i="10"/>
  <c r="AE162" i="10"/>
  <c r="AB162" i="10"/>
  <c r="EC161" i="10"/>
  <c r="EB161" i="10"/>
  <c r="EA161" i="10"/>
  <c r="DZ161" i="10"/>
  <c r="DY161" i="10"/>
  <c r="DX161" i="10"/>
  <c r="DW161" i="10"/>
  <c r="DV161" i="10"/>
  <c r="DU161" i="10"/>
  <c r="DT161" i="10"/>
  <c r="DS161" i="10"/>
  <c r="DR161" i="10"/>
  <c r="DQ161" i="10"/>
  <c r="DP161" i="10"/>
  <c r="DO161" i="10"/>
  <c r="DN161" i="10"/>
  <c r="DM161" i="10"/>
  <c r="DL161" i="10"/>
  <c r="DK161" i="10"/>
  <c r="DJ161" i="10"/>
  <c r="DI161" i="10"/>
  <c r="DH161" i="10"/>
  <c r="DG161" i="10"/>
  <c r="DF161" i="10"/>
  <c r="DE161" i="10"/>
  <c r="DD161" i="10"/>
  <c r="DC161" i="10"/>
  <c r="DB161" i="10"/>
  <c r="DA161" i="10"/>
  <c r="CZ161" i="10"/>
  <c r="CY161" i="10"/>
  <c r="CX161" i="10"/>
  <c r="CW161" i="10"/>
  <c r="CV161" i="10"/>
  <c r="CU161" i="10"/>
  <c r="CT161" i="10"/>
  <c r="CS161" i="10"/>
  <c r="CR161" i="10"/>
  <c r="CQ161" i="10"/>
  <c r="CP161" i="10"/>
  <c r="CO161" i="10"/>
  <c r="CN161" i="10"/>
  <c r="CM161" i="10"/>
  <c r="CL161" i="10"/>
  <c r="CK161" i="10"/>
  <c r="CJ161" i="10"/>
  <c r="CI161" i="10"/>
  <c r="CH161" i="10"/>
  <c r="CG161" i="10"/>
  <c r="CF161" i="10"/>
  <c r="CE161" i="10"/>
  <c r="CD161" i="10"/>
  <c r="CC161" i="10"/>
  <c r="CB161" i="10"/>
  <c r="CA161" i="10"/>
  <c r="BZ161" i="10"/>
  <c r="BY161" i="10"/>
  <c r="BX161" i="10"/>
  <c r="BW161" i="10"/>
  <c r="BV161" i="10"/>
  <c r="BU161" i="10"/>
  <c r="BT161" i="10"/>
  <c r="BS161" i="10"/>
  <c r="BR161" i="10"/>
  <c r="BQ161" i="10"/>
  <c r="BP161" i="10"/>
  <c r="BO161" i="10"/>
  <c r="BN161" i="10"/>
  <c r="BM161" i="10"/>
  <c r="BL161" i="10"/>
  <c r="BK161" i="10"/>
  <c r="BJ161" i="10"/>
  <c r="BI161" i="10"/>
  <c r="BH161" i="10"/>
  <c r="BG161" i="10"/>
  <c r="BF161" i="10"/>
  <c r="BE161" i="10"/>
  <c r="BD161" i="10"/>
  <c r="BC161" i="10"/>
  <c r="BB161" i="10"/>
  <c r="BA161" i="10"/>
  <c r="AZ161" i="10"/>
  <c r="AY161" i="10"/>
  <c r="AX161" i="10"/>
  <c r="AW161" i="10"/>
  <c r="AV161" i="10"/>
  <c r="AU161" i="10"/>
  <c r="AT161" i="10"/>
  <c r="AS161" i="10"/>
  <c r="AR161" i="10"/>
  <c r="AQ161" i="10"/>
  <c r="AP161" i="10"/>
  <c r="AO161" i="10"/>
  <c r="AN161" i="10"/>
  <c r="AM161" i="10"/>
  <c r="AL161" i="10"/>
  <c r="AK161" i="10"/>
  <c r="AJ161" i="10"/>
  <c r="AI161" i="10"/>
  <c r="AH161" i="10"/>
  <c r="AA161" i="10"/>
  <c r="Z161" i="10"/>
  <c r="Y161" i="10"/>
  <c r="X161" i="10"/>
  <c r="W161" i="10"/>
  <c r="V161" i="10"/>
  <c r="U161" i="10"/>
  <c r="T161" i="10"/>
  <c r="S161" i="10"/>
  <c r="R161" i="10"/>
  <c r="Q161" i="10"/>
  <c r="P161" i="10"/>
  <c r="O161" i="10"/>
  <c r="N161" i="10"/>
  <c r="M161" i="10"/>
  <c r="L161" i="10"/>
  <c r="K161" i="10"/>
  <c r="J161" i="10"/>
  <c r="AG161" i="10"/>
  <c r="AF161" i="10"/>
  <c r="AE161" i="10"/>
  <c r="AB161" i="10"/>
  <c r="EC160" i="10"/>
  <c r="EB160" i="10"/>
  <c r="EA160" i="10"/>
  <c r="DZ160" i="10"/>
  <c r="DY160" i="10"/>
  <c r="DX160" i="10"/>
  <c r="DW160" i="10"/>
  <c r="DV160" i="10"/>
  <c r="DU160" i="10"/>
  <c r="DT160" i="10"/>
  <c r="DS160" i="10"/>
  <c r="DR160" i="10"/>
  <c r="DQ160" i="10"/>
  <c r="DP160" i="10"/>
  <c r="DO160" i="10"/>
  <c r="DN160" i="10"/>
  <c r="DM160" i="10"/>
  <c r="DL160" i="10"/>
  <c r="DK160" i="10"/>
  <c r="DJ160" i="10"/>
  <c r="DI160" i="10"/>
  <c r="DH160" i="10"/>
  <c r="DG160" i="10"/>
  <c r="DF160" i="10"/>
  <c r="DE160" i="10"/>
  <c r="DD160" i="10"/>
  <c r="DC160" i="10"/>
  <c r="DB160" i="10"/>
  <c r="DA160" i="10"/>
  <c r="CZ160" i="10"/>
  <c r="CY160" i="10"/>
  <c r="CX160" i="10"/>
  <c r="CW160" i="10"/>
  <c r="CV160" i="10"/>
  <c r="CU160" i="10"/>
  <c r="CT160" i="10"/>
  <c r="CS160" i="10"/>
  <c r="CR160" i="10"/>
  <c r="CQ160" i="10"/>
  <c r="CP160" i="10"/>
  <c r="CO160" i="10"/>
  <c r="CN160" i="10"/>
  <c r="CM160" i="10"/>
  <c r="CL160" i="10"/>
  <c r="CK160" i="10"/>
  <c r="CJ160" i="10"/>
  <c r="CI160" i="10"/>
  <c r="CH160" i="10"/>
  <c r="CG160" i="10"/>
  <c r="CF160" i="10"/>
  <c r="CE160" i="10"/>
  <c r="CD160" i="10"/>
  <c r="CC160" i="10"/>
  <c r="CB160" i="10"/>
  <c r="CA160" i="10"/>
  <c r="BZ160" i="10"/>
  <c r="BY160" i="10"/>
  <c r="BX160" i="10"/>
  <c r="BW160" i="10"/>
  <c r="BV160" i="10"/>
  <c r="BU160" i="10"/>
  <c r="BT160" i="10"/>
  <c r="BS160" i="10"/>
  <c r="BR160" i="10"/>
  <c r="BQ160" i="10"/>
  <c r="BP160" i="10"/>
  <c r="BO160" i="10"/>
  <c r="BN160" i="10"/>
  <c r="BM160" i="10"/>
  <c r="BL160" i="10"/>
  <c r="BK160" i="10"/>
  <c r="BJ160" i="10"/>
  <c r="BI160" i="10"/>
  <c r="BH160" i="10"/>
  <c r="BG160" i="10"/>
  <c r="BF160" i="10"/>
  <c r="BE160" i="10"/>
  <c r="BD160" i="10"/>
  <c r="BC160" i="10"/>
  <c r="BB160" i="10"/>
  <c r="BA160" i="10"/>
  <c r="AZ160" i="10"/>
  <c r="AY160" i="10"/>
  <c r="AX160" i="10"/>
  <c r="AW160" i="10"/>
  <c r="AV160" i="10"/>
  <c r="AU160" i="10"/>
  <c r="AT160" i="10"/>
  <c r="AS160" i="10"/>
  <c r="AR160" i="10"/>
  <c r="AQ160" i="10"/>
  <c r="AP160" i="10"/>
  <c r="AO160" i="10"/>
  <c r="AN160" i="10"/>
  <c r="AM160" i="10"/>
  <c r="AL160" i="10"/>
  <c r="AK160" i="10"/>
  <c r="AJ160" i="10"/>
  <c r="AI160" i="10"/>
  <c r="AH160" i="10"/>
  <c r="AA160" i="10"/>
  <c r="Z160" i="10"/>
  <c r="Y160" i="10"/>
  <c r="X160" i="10"/>
  <c r="W160" i="10"/>
  <c r="V160" i="10"/>
  <c r="U160" i="10"/>
  <c r="T160" i="10"/>
  <c r="S160" i="10"/>
  <c r="R160" i="10"/>
  <c r="Q160" i="10"/>
  <c r="P160" i="10"/>
  <c r="O160" i="10"/>
  <c r="N160" i="10"/>
  <c r="M160" i="10"/>
  <c r="L160" i="10"/>
  <c r="K160" i="10"/>
  <c r="J160" i="10"/>
  <c r="AG160" i="10"/>
  <c r="AF160" i="10"/>
  <c r="AE160" i="10"/>
  <c r="AB160" i="10"/>
  <c r="EC159" i="10"/>
  <c r="EB159" i="10"/>
  <c r="EA159" i="10"/>
  <c r="DZ159" i="10"/>
  <c r="DY159" i="10"/>
  <c r="DX159" i="10"/>
  <c r="DW159" i="10"/>
  <c r="DV159" i="10"/>
  <c r="DU159" i="10"/>
  <c r="DT159" i="10"/>
  <c r="DS159" i="10"/>
  <c r="DR159" i="10"/>
  <c r="DQ159" i="10"/>
  <c r="DP159" i="10"/>
  <c r="DO159" i="10"/>
  <c r="DN159" i="10"/>
  <c r="DM159" i="10"/>
  <c r="DL159" i="10"/>
  <c r="DK159" i="10"/>
  <c r="DJ159" i="10"/>
  <c r="DI159" i="10"/>
  <c r="DH159" i="10"/>
  <c r="DG159" i="10"/>
  <c r="DF159" i="10"/>
  <c r="DE159" i="10"/>
  <c r="DD159" i="10"/>
  <c r="DC159" i="10"/>
  <c r="DB159" i="10"/>
  <c r="DA159" i="10"/>
  <c r="CZ159" i="10"/>
  <c r="CY159" i="10"/>
  <c r="CX159" i="10"/>
  <c r="CW159" i="10"/>
  <c r="CV159" i="10"/>
  <c r="CU159" i="10"/>
  <c r="CT159" i="10"/>
  <c r="CS159" i="10"/>
  <c r="CR159" i="10"/>
  <c r="CQ159" i="10"/>
  <c r="CP159" i="10"/>
  <c r="CO159" i="10"/>
  <c r="CN159" i="10"/>
  <c r="CM159" i="10"/>
  <c r="CL159" i="10"/>
  <c r="CK159" i="10"/>
  <c r="CJ159" i="10"/>
  <c r="CI159" i="10"/>
  <c r="CH159" i="10"/>
  <c r="CG159" i="10"/>
  <c r="CF159" i="10"/>
  <c r="CE159" i="10"/>
  <c r="CD159" i="10"/>
  <c r="CC159" i="10"/>
  <c r="CB159" i="10"/>
  <c r="CA159" i="10"/>
  <c r="BZ159" i="10"/>
  <c r="BY159" i="10"/>
  <c r="BX159" i="10"/>
  <c r="BW159" i="10"/>
  <c r="BV159" i="10"/>
  <c r="BU159" i="10"/>
  <c r="BT159" i="10"/>
  <c r="BS159" i="10"/>
  <c r="BR159" i="10"/>
  <c r="BQ159" i="10"/>
  <c r="BP159" i="10"/>
  <c r="BO159" i="10"/>
  <c r="BN159" i="10"/>
  <c r="BM159" i="10"/>
  <c r="BL159" i="10"/>
  <c r="BK159" i="10"/>
  <c r="BJ159" i="10"/>
  <c r="BI159" i="10"/>
  <c r="BH159" i="10"/>
  <c r="BG159" i="10"/>
  <c r="BF159" i="10"/>
  <c r="BE159" i="10"/>
  <c r="BD159" i="10"/>
  <c r="BC159" i="10"/>
  <c r="BB159" i="10"/>
  <c r="BA159" i="10"/>
  <c r="AZ159" i="10"/>
  <c r="AY159" i="10"/>
  <c r="AX159" i="10"/>
  <c r="AW159" i="10"/>
  <c r="AV159" i="10"/>
  <c r="AU159" i="10"/>
  <c r="AT159" i="10"/>
  <c r="AS159" i="10"/>
  <c r="AR159" i="10"/>
  <c r="AQ159" i="10"/>
  <c r="AP159" i="10"/>
  <c r="AO159" i="10"/>
  <c r="AN159" i="10"/>
  <c r="AM159" i="10"/>
  <c r="AL159" i="10"/>
  <c r="AK159" i="10"/>
  <c r="AJ159" i="10"/>
  <c r="AI159" i="10"/>
  <c r="AH159" i="10"/>
  <c r="AA159" i="10"/>
  <c r="Z159" i="10"/>
  <c r="Y159" i="10"/>
  <c r="X159" i="10"/>
  <c r="W159" i="10"/>
  <c r="V159" i="10"/>
  <c r="U159" i="10"/>
  <c r="T159" i="10"/>
  <c r="S159" i="10"/>
  <c r="R159" i="10"/>
  <c r="Q159" i="10"/>
  <c r="P159" i="10"/>
  <c r="O159" i="10"/>
  <c r="N159" i="10"/>
  <c r="M159" i="10"/>
  <c r="L159" i="10"/>
  <c r="K159" i="10"/>
  <c r="J159" i="10"/>
  <c r="AG159" i="10"/>
  <c r="AF159" i="10"/>
  <c r="AE159" i="10"/>
  <c r="AB159" i="10"/>
  <c r="EC158" i="10"/>
  <c r="EB158" i="10"/>
  <c r="EA158" i="10"/>
  <c r="DZ158" i="10"/>
  <c r="DY158" i="10"/>
  <c r="DX158" i="10"/>
  <c r="DW158" i="10"/>
  <c r="DV158" i="10"/>
  <c r="DU158" i="10"/>
  <c r="DT158" i="10"/>
  <c r="DS158" i="10"/>
  <c r="DR158" i="10"/>
  <c r="DQ158" i="10"/>
  <c r="DP158" i="10"/>
  <c r="DO158" i="10"/>
  <c r="DN158" i="10"/>
  <c r="DM158" i="10"/>
  <c r="DL158" i="10"/>
  <c r="DK158" i="10"/>
  <c r="DJ158" i="10"/>
  <c r="DI158" i="10"/>
  <c r="DH158" i="10"/>
  <c r="DG158" i="10"/>
  <c r="DF158" i="10"/>
  <c r="DE158" i="10"/>
  <c r="DD158" i="10"/>
  <c r="DC158" i="10"/>
  <c r="DB158" i="10"/>
  <c r="DA158" i="10"/>
  <c r="CZ158" i="10"/>
  <c r="CY158" i="10"/>
  <c r="CX158" i="10"/>
  <c r="CW158" i="10"/>
  <c r="CV158" i="10"/>
  <c r="CU158" i="10"/>
  <c r="CT158" i="10"/>
  <c r="CS158" i="10"/>
  <c r="CR158" i="10"/>
  <c r="CQ158" i="10"/>
  <c r="CP158" i="10"/>
  <c r="CO158" i="10"/>
  <c r="CN158" i="10"/>
  <c r="CM158" i="10"/>
  <c r="CL158" i="10"/>
  <c r="CK158" i="10"/>
  <c r="CJ158" i="10"/>
  <c r="CI158" i="10"/>
  <c r="CH158" i="10"/>
  <c r="CG158" i="10"/>
  <c r="CF158" i="10"/>
  <c r="CE158" i="10"/>
  <c r="CD158" i="10"/>
  <c r="CC158" i="10"/>
  <c r="CB158" i="10"/>
  <c r="CA158" i="10"/>
  <c r="BZ158" i="10"/>
  <c r="BY158" i="10"/>
  <c r="BX158" i="10"/>
  <c r="BW158" i="10"/>
  <c r="BV158" i="10"/>
  <c r="BU158" i="10"/>
  <c r="BT158" i="10"/>
  <c r="BS158" i="10"/>
  <c r="BR158" i="10"/>
  <c r="BQ158" i="10"/>
  <c r="BP158" i="10"/>
  <c r="BO158" i="10"/>
  <c r="BN158" i="10"/>
  <c r="BM158" i="10"/>
  <c r="BL158" i="10"/>
  <c r="BK158" i="10"/>
  <c r="BJ158" i="10"/>
  <c r="BI158" i="10"/>
  <c r="BH158" i="10"/>
  <c r="BG158" i="10"/>
  <c r="BF158" i="10"/>
  <c r="BE158" i="10"/>
  <c r="BD158" i="10"/>
  <c r="BC158" i="10"/>
  <c r="BB158" i="10"/>
  <c r="BA158" i="10"/>
  <c r="AZ158" i="10"/>
  <c r="AY158" i="10"/>
  <c r="AX158" i="10"/>
  <c r="AW158" i="10"/>
  <c r="AV158" i="10"/>
  <c r="AU158" i="10"/>
  <c r="AT158" i="10"/>
  <c r="AS158" i="10"/>
  <c r="AR158" i="10"/>
  <c r="AQ158" i="10"/>
  <c r="AP158" i="10"/>
  <c r="AO158" i="10"/>
  <c r="AN158" i="10"/>
  <c r="AM158" i="10"/>
  <c r="AL158" i="10"/>
  <c r="AK158" i="10"/>
  <c r="AJ158" i="10"/>
  <c r="AI158" i="10"/>
  <c r="AH158" i="10"/>
  <c r="AA158" i="10"/>
  <c r="Z158" i="10"/>
  <c r="Y158" i="10"/>
  <c r="X158" i="10"/>
  <c r="W158" i="10"/>
  <c r="V158" i="10"/>
  <c r="U158" i="10"/>
  <c r="T158" i="10"/>
  <c r="S158" i="10"/>
  <c r="R158" i="10"/>
  <c r="Q158" i="10"/>
  <c r="P158" i="10"/>
  <c r="O158" i="10"/>
  <c r="N158" i="10"/>
  <c r="M158" i="10"/>
  <c r="L158" i="10"/>
  <c r="K158" i="10"/>
  <c r="J158" i="10"/>
  <c r="AG158" i="10"/>
  <c r="AF158" i="10"/>
  <c r="AE158" i="10"/>
  <c r="AB158" i="10"/>
  <c r="EC157" i="10"/>
  <c r="EB157" i="10"/>
  <c r="EA157" i="10"/>
  <c r="DZ157" i="10"/>
  <c r="DY157" i="10"/>
  <c r="DX157" i="10"/>
  <c r="DW157" i="10"/>
  <c r="DV157" i="10"/>
  <c r="DU157" i="10"/>
  <c r="DT157" i="10"/>
  <c r="DS157" i="10"/>
  <c r="DR157" i="10"/>
  <c r="DQ157" i="10"/>
  <c r="DP157" i="10"/>
  <c r="DO157" i="10"/>
  <c r="DN157" i="10"/>
  <c r="DM157" i="10"/>
  <c r="DL157" i="10"/>
  <c r="DK157" i="10"/>
  <c r="DJ157" i="10"/>
  <c r="DI157" i="10"/>
  <c r="DH157" i="10"/>
  <c r="DG157" i="10"/>
  <c r="DF157" i="10"/>
  <c r="DE157" i="10"/>
  <c r="DD157" i="10"/>
  <c r="DC157" i="10"/>
  <c r="DB157" i="10"/>
  <c r="DA157" i="10"/>
  <c r="CZ157" i="10"/>
  <c r="CY157" i="10"/>
  <c r="CX157" i="10"/>
  <c r="CW157" i="10"/>
  <c r="CV157" i="10"/>
  <c r="CU157" i="10"/>
  <c r="CT157" i="10"/>
  <c r="CS157" i="10"/>
  <c r="CR157" i="10"/>
  <c r="CQ157" i="10"/>
  <c r="CP157" i="10"/>
  <c r="CO157" i="10"/>
  <c r="CN157" i="10"/>
  <c r="CM157" i="10"/>
  <c r="CL157" i="10"/>
  <c r="CK157" i="10"/>
  <c r="CJ157" i="10"/>
  <c r="CI157" i="10"/>
  <c r="CH157" i="10"/>
  <c r="CG157" i="10"/>
  <c r="CF157" i="10"/>
  <c r="CE157" i="10"/>
  <c r="CD157" i="10"/>
  <c r="CC157" i="10"/>
  <c r="CB157" i="10"/>
  <c r="CA157" i="10"/>
  <c r="BZ157" i="10"/>
  <c r="BY157" i="10"/>
  <c r="BX157" i="10"/>
  <c r="BW157" i="10"/>
  <c r="BV157" i="10"/>
  <c r="BU157" i="10"/>
  <c r="BT157" i="10"/>
  <c r="BS157" i="10"/>
  <c r="BR157" i="10"/>
  <c r="BQ157" i="10"/>
  <c r="BP157" i="10"/>
  <c r="BO157" i="10"/>
  <c r="BN157" i="10"/>
  <c r="BM157" i="10"/>
  <c r="BL157" i="10"/>
  <c r="BK157" i="10"/>
  <c r="BJ157" i="10"/>
  <c r="BI157" i="10"/>
  <c r="BH157" i="10"/>
  <c r="BG157" i="10"/>
  <c r="BF157" i="10"/>
  <c r="BE157" i="10"/>
  <c r="BD157" i="10"/>
  <c r="BC157" i="10"/>
  <c r="BB157" i="10"/>
  <c r="BA157" i="10"/>
  <c r="AZ157" i="10"/>
  <c r="AY157" i="10"/>
  <c r="AX157" i="10"/>
  <c r="AW157" i="10"/>
  <c r="AV157" i="10"/>
  <c r="AU157" i="10"/>
  <c r="AT157" i="10"/>
  <c r="AS157" i="10"/>
  <c r="AR157" i="10"/>
  <c r="AQ157" i="10"/>
  <c r="AP157" i="10"/>
  <c r="AO157" i="10"/>
  <c r="AN157" i="10"/>
  <c r="AM157" i="10"/>
  <c r="AL157" i="10"/>
  <c r="AK157" i="10"/>
  <c r="AJ157" i="10"/>
  <c r="AI157" i="10"/>
  <c r="AH157" i="10"/>
  <c r="AA157" i="10"/>
  <c r="Z157" i="10"/>
  <c r="Y157" i="10"/>
  <c r="X157" i="10"/>
  <c r="W157" i="10"/>
  <c r="V157" i="10"/>
  <c r="U157" i="10"/>
  <c r="T157" i="10"/>
  <c r="S157" i="10"/>
  <c r="R157" i="10"/>
  <c r="Q157" i="10"/>
  <c r="P157" i="10"/>
  <c r="O157" i="10"/>
  <c r="N157" i="10"/>
  <c r="M157" i="10"/>
  <c r="L157" i="10"/>
  <c r="K157" i="10"/>
  <c r="J157" i="10"/>
  <c r="AG157" i="10"/>
  <c r="AF157" i="10"/>
  <c r="AE157" i="10"/>
  <c r="AB157" i="10"/>
  <c r="EC156" i="10"/>
  <c r="EB156" i="10"/>
  <c r="EA156" i="10"/>
  <c r="DZ156" i="10"/>
  <c r="DY156" i="10"/>
  <c r="DX156" i="10"/>
  <c r="DW156" i="10"/>
  <c r="DV156" i="10"/>
  <c r="DU156" i="10"/>
  <c r="DT156" i="10"/>
  <c r="DS156" i="10"/>
  <c r="DR156" i="10"/>
  <c r="DQ156" i="10"/>
  <c r="DP156" i="10"/>
  <c r="DO156" i="10"/>
  <c r="DN156" i="10"/>
  <c r="DM156" i="10"/>
  <c r="DL156" i="10"/>
  <c r="DK156" i="10"/>
  <c r="DJ156" i="10"/>
  <c r="DI156" i="10"/>
  <c r="DH156" i="10"/>
  <c r="DG156" i="10"/>
  <c r="DF156" i="10"/>
  <c r="DE156" i="10"/>
  <c r="DD156" i="10"/>
  <c r="DC156" i="10"/>
  <c r="DB156" i="10"/>
  <c r="DA156" i="10"/>
  <c r="CZ156" i="10"/>
  <c r="CY156" i="10"/>
  <c r="CX156" i="10"/>
  <c r="CW156" i="10"/>
  <c r="CV156" i="10"/>
  <c r="CU156" i="10"/>
  <c r="CT156" i="10"/>
  <c r="CS156" i="10"/>
  <c r="CR156" i="10"/>
  <c r="CQ156" i="10"/>
  <c r="CP156" i="10"/>
  <c r="CO156" i="10"/>
  <c r="CN156" i="10"/>
  <c r="CM156" i="10"/>
  <c r="CL156" i="10"/>
  <c r="CK156" i="10"/>
  <c r="CJ156" i="10"/>
  <c r="CI156" i="10"/>
  <c r="CH156" i="10"/>
  <c r="CG156" i="10"/>
  <c r="CF156" i="10"/>
  <c r="CE156" i="10"/>
  <c r="CD156" i="10"/>
  <c r="CC156" i="10"/>
  <c r="CB156" i="10"/>
  <c r="CA156" i="10"/>
  <c r="BZ156" i="10"/>
  <c r="BY156" i="10"/>
  <c r="BX156" i="10"/>
  <c r="BW156" i="10"/>
  <c r="BV156" i="10"/>
  <c r="BU156" i="10"/>
  <c r="BT156" i="10"/>
  <c r="BS156" i="10"/>
  <c r="BR156" i="10"/>
  <c r="BQ156" i="10"/>
  <c r="BP156" i="10"/>
  <c r="BO156" i="10"/>
  <c r="BN156" i="10"/>
  <c r="BM156" i="10"/>
  <c r="BL156" i="10"/>
  <c r="BK156" i="10"/>
  <c r="BJ156" i="10"/>
  <c r="BI156" i="10"/>
  <c r="BH156" i="10"/>
  <c r="BG156" i="10"/>
  <c r="BF156" i="10"/>
  <c r="BE156" i="10"/>
  <c r="BD156" i="10"/>
  <c r="BC156" i="10"/>
  <c r="BB156" i="10"/>
  <c r="BA156" i="10"/>
  <c r="AZ156" i="10"/>
  <c r="AY156" i="10"/>
  <c r="AX156" i="10"/>
  <c r="AW156" i="10"/>
  <c r="AV156" i="10"/>
  <c r="AU156" i="10"/>
  <c r="AT156" i="10"/>
  <c r="AS156" i="10"/>
  <c r="AR156" i="10"/>
  <c r="AQ156" i="10"/>
  <c r="AP156" i="10"/>
  <c r="AO156" i="10"/>
  <c r="AN156" i="10"/>
  <c r="AM156" i="10"/>
  <c r="AL156" i="10"/>
  <c r="AK156" i="10"/>
  <c r="AJ156" i="10"/>
  <c r="AI156" i="10"/>
  <c r="AH156" i="10"/>
  <c r="AA156" i="10"/>
  <c r="Z156" i="10"/>
  <c r="Y156" i="10"/>
  <c r="X156" i="10"/>
  <c r="W156" i="10"/>
  <c r="V156" i="10"/>
  <c r="U156" i="10"/>
  <c r="T156" i="10"/>
  <c r="S156" i="10"/>
  <c r="R156" i="10"/>
  <c r="Q156" i="10"/>
  <c r="P156" i="10"/>
  <c r="O156" i="10"/>
  <c r="N156" i="10"/>
  <c r="M156" i="10"/>
  <c r="L156" i="10"/>
  <c r="K156" i="10"/>
  <c r="J156" i="10"/>
  <c r="AG156" i="10"/>
  <c r="AF156" i="10"/>
  <c r="AE156" i="10"/>
  <c r="AB156" i="10"/>
  <c r="EC128" i="10"/>
  <c r="EB128" i="10"/>
  <c r="EA128" i="10"/>
  <c r="DZ128" i="10"/>
  <c r="DY128" i="10"/>
  <c r="DX128" i="10"/>
  <c r="DW128" i="10"/>
  <c r="DV128" i="10"/>
  <c r="DU128" i="10"/>
  <c r="DT128" i="10"/>
  <c r="DS128" i="10"/>
  <c r="DR128" i="10"/>
  <c r="DQ128" i="10"/>
  <c r="DP128" i="10"/>
  <c r="DO128" i="10"/>
  <c r="DN128" i="10"/>
  <c r="DM128" i="10"/>
  <c r="DL128" i="10"/>
  <c r="DK128" i="10"/>
  <c r="DJ128" i="10"/>
  <c r="DI128" i="10"/>
  <c r="DH128" i="10"/>
  <c r="DG128" i="10"/>
  <c r="DF128" i="10"/>
  <c r="DE128" i="10"/>
  <c r="DD128" i="10"/>
  <c r="DC128" i="10"/>
  <c r="DB128" i="10"/>
  <c r="DA128" i="10"/>
  <c r="CZ128" i="10"/>
  <c r="CY128" i="10"/>
  <c r="CX128" i="10"/>
  <c r="CW128" i="10"/>
  <c r="CV128" i="10"/>
  <c r="CU128" i="10"/>
  <c r="CT128" i="10"/>
  <c r="CS128" i="10"/>
  <c r="CR128" i="10"/>
  <c r="CQ128" i="10"/>
  <c r="CP128" i="10"/>
  <c r="CO128" i="10"/>
  <c r="CN128" i="10"/>
  <c r="CM128" i="10"/>
  <c r="CL128" i="10"/>
  <c r="CK128" i="10"/>
  <c r="CJ128" i="10"/>
  <c r="CI128" i="10"/>
  <c r="CH128" i="10"/>
  <c r="CG128" i="10"/>
  <c r="CF128" i="10"/>
  <c r="CE128" i="10"/>
  <c r="CD128" i="10"/>
  <c r="CC128" i="10"/>
  <c r="CB128" i="10"/>
  <c r="CA128" i="10"/>
  <c r="BZ128" i="10"/>
  <c r="BY128" i="10"/>
  <c r="BX128" i="10"/>
  <c r="BW128" i="10"/>
  <c r="BV128" i="10"/>
  <c r="BU128" i="10"/>
  <c r="BT128" i="10"/>
  <c r="BS128" i="10"/>
  <c r="BR128" i="10"/>
  <c r="BQ128" i="10"/>
  <c r="BP128" i="10"/>
  <c r="BO128" i="10"/>
  <c r="BN128" i="10"/>
  <c r="BM128" i="10"/>
  <c r="BL128" i="10"/>
  <c r="BK128" i="10"/>
  <c r="BJ128" i="10"/>
  <c r="BI128" i="10"/>
  <c r="BH128" i="10"/>
  <c r="BG128" i="10"/>
  <c r="BF128" i="10"/>
  <c r="BE128" i="10"/>
  <c r="BD128" i="10"/>
  <c r="BC128" i="10"/>
  <c r="BB128" i="10"/>
  <c r="BA128" i="10"/>
  <c r="AZ128" i="10"/>
  <c r="AY128" i="10"/>
  <c r="AX128" i="10"/>
  <c r="AW128" i="10"/>
  <c r="AV128" i="10"/>
  <c r="AU128" i="10"/>
  <c r="AT128" i="10"/>
  <c r="AS128" i="10"/>
  <c r="AR128" i="10"/>
  <c r="AQ128" i="10"/>
  <c r="AP128" i="10"/>
  <c r="AO128" i="10"/>
  <c r="AN128" i="10"/>
  <c r="AM128" i="10"/>
  <c r="AL128" i="10"/>
  <c r="AK128" i="10"/>
  <c r="AJ128" i="10"/>
  <c r="AI128" i="10"/>
  <c r="AH128" i="10"/>
  <c r="AG128" i="10"/>
  <c r="AF128" i="10"/>
  <c r="AE128" i="10"/>
  <c r="AD128" i="10"/>
  <c r="AC128" i="10"/>
  <c r="AB128" i="10"/>
  <c r="U128" i="10"/>
  <c r="T128" i="10"/>
  <c r="S128" i="10"/>
  <c r="R128" i="10"/>
  <c r="Q128" i="10"/>
  <c r="P128" i="10"/>
  <c r="O128" i="10"/>
  <c r="N128" i="10"/>
  <c r="M128" i="10"/>
  <c r="L128" i="10"/>
  <c r="K128" i="10"/>
  <c r="J128" i="10"/>
  <c r="AA128" i="10"/>
  <c r="Z128" i="10"/>
  <c r="Y128" i="10"/>
  <c r="V128" i="10"/>
  <c r="EC127" i="10"/>
  <c r="EB127" i="10"/>
  <c r="EA127" i="10"/>
  <c r="DZ127" i="10"/>
  <c r="DY127" i="10"/>
  <c r="DX127" i="10"/>
  <c r="DW127" i="10"/>
  <c r="DV127" i="10"/>
  <c r="DU127" i="10"/>
  <c r="DT127" i="10"/>
  <c r="DS127" i="10"/>
  <c r="DR127" i="10"/>
  <c r="DQ127" i="10"/>
  <c r="DP127" i="10"/>
  <c r="DO127" i="10"/>
  <c r="DN127" i="10"/>
  <c r="DM127" i="10"/>
  <c r="DL127" i="10"/>
  <c r="DK127" i="10"/>
  <c r="DJ127" i="10"/>
  <c r="DI127" i="10"/>
  <c r="DH127" i="10"/>
  <c r="DG127" i="10"/>
  <c r="DF127" i="10"/>
  <c r="DE127" i="10"/>
  <c r="DD127" i="10"/>
  <c r="DC127" i="10"/>
  <c r="DB127" i="10"/>
  <c r="DA127" i="10"/>
  <c r="CZ127" i="10"/>
  <c r="CY127" i="10"/>
  <c r="CX127" i="10"/>
  <c r="CW127" i="10"/>
  <c r="CV127" i="10"/>
  <c r="CU127" i="10"/>
  <c r="CT127" i="10"/>
  <c r="CS127" i="10"/>
  <c r="CR127" i="10"/>
  <c r="CQ127" i="10"/>
  <c r="CP127" i="10"/>
  <c r="CO127" i="10"/>
  <c r="CN127" i="10"/>
  <c r="CM127" i="10"/>
  <c r="CL127" i="10"/>
  <c r="CK127" i="10"/>
  <c r="CJ127" i="10"/>
  <c r="CI127" i="10"/>
  <c r="CH127" i="10"/>
  <c r="CG127" i="10"/>
  <c r="CF127" i="10"/>
  <c r="CE127" i="10"/>
  <c r="CD127" i="10"/>
  <c r="CC127" i="10"/>
  <c r="CB127" i="10"/>
  <c r="CA127" i="10"/>
  <c r="BZ127" i="10"/>
  <c r="BY127" i="10"/>
  <c r="BX127" i="10"/>
  <c r="BW127" i="10"/>
  <c r="BV127" i="10"/>
  <c r="BU127" i="10"/>
  <c r="BT127" i="10"/>
  <c r="BS127" i="10"/>
  <c r="BR127" i="10"/>
  <c r="BQ127" i="10"/>
  <c r="BP127" i="10"/>
  <c r="BO127" i="10"/>
  <c r="BN127" i="10"/>
  <c r="BM127" i="10"/>
  <c r="BL127" i="10"/>
  <c r="BK127" i="10"/>
  <c r="BJ127" i="10"/>
  <c r="BI127" i="10"/>
  <c r="BH127" i="10"/>
  <c r="BG127" i="10"/>
  <c r="BF127" i="10"/>
  <c r="BE127" i="10"/>
  <c r="BD127" i="10"/>
  <c r="BC127" i="10"/>
  <c r="BB127" i="10"/>
  <c r="BA127" i="10"/>
  <c r="AZ127" i="10"/>
  <c r="AY127" i="10"/>
  <c r="AX127" i="10"/>
  <c r="AW127" i="10"/>
  <c r="AV127" i="10"/>
  <c r="AU127" i="10"/>
  <c r="AT127" i="10"/>
  <c r="AS127" i="10"/>
  <c r="AR127" i="10"/>
  <c r="AQ127" i="10"/>
  <c r="AP127" i="10"/>
  <c r="AO127" i="10"/>
  <c r="AN127" i="10"/>
  <c r="AM127" i="10"/>
  <c r="AL127" i="10"/>
  <c r="AK127" i="10"/>
  <c r="AJ127" i="10"/>
  <c r="AI127" i="10"/>
  <c r="AH127" i="10"/>
  <c r="AG127" i="10"/>
  <c r="AF127" i="10"/>
  <c r="AE127" i="10"/>
  <c r="AD127" i="10"/>
  <c r="AC127" i="10"/>
  <c r="AB127" i="10"/>
  <c r="U127" i="10"/>
  <c r="T127" i="10"/>
  <c r="S127" i="10"/>
  <c r="R127" i="10"/>
  <c r="Q127" i="10"/>
  <c r="P127" i="10"/>
  <c r="O127" i="10"/>
  <c r="N127" i="10"/>
  <c r="M127" i="10"/>
  <c r="L127" i="10"/>
  <c r="K127" i="10"/>
  <c r="J127" i="10"/>
  <c r="AA127" i="10"/>
  <c r="Z127" i="10"/>
  <c r="Y127" i="10"/>
  <c r="V127" i="10"/>
  <c r="EC126" i="10"/>
  <c r="EB126" i="10"/>
  <c r="EA126" i="10"/>
  <c r="DZ126" i="10"/>
  <c r="DY126" i="10"/>
  <c r="DX126" i="10"/>
  <c r="DW126" i="10"/>
  <c r="DV126" i="10"/>
  <c r="DU126" i="10"/>
  <c r="DT126" i="10"/>
  <c r="DS126" i="10"/>
  <c r="DR126" i="10"/>
  <c r="DQ126" i="10"/>
  <c r="DP126" i="10"/>
  <c r="DO126" i="10"/>
  <c r="DN126" i="10"/>
  <c r="DM126" i="10"/>
  <c r="DL126" i="10"/>
  <c r="DK126" i="10"/>
  <c r="DJ126" i="10"/>
  <c r="DI126" i="10"/>
  <c r="DH126" i="10"/>
  <c r="DG126" i="10"/>
  <c r="DF126" i="10"/>
  <c r="DE126" i="10"/>
  <c r="DD126" i="10"/>
  <c r="DC126" i="10"/>
  <c r="DB126" i="10"/>
  <c r="DA126" i="10"/>
  <c r="CZ126" i="10"/>
  <c r="CY126" i="10"/>
  <c r="CX126" i="10"/>
  <c r="CW126" i="10"/>
  <c r="CV126" i="10"/>
  <c r="CU126" i="10"/>
  <c r="CT126" i="10"/>
  <c r="CS126" i="10"/>
  <c r="CR126" i="10"/>
  <c r="CQ126" i="10"/>
  <c r="CP126" i="10"/>
  <c r="CO126" i="10"/>
  <c r="CN126" i="10"/>
  <c r="CM126" i="10"/>
  <c r="CL126" i="10"/>
  <c r="CK126" i="10"/>
  <c r="CJ126" i="10"/>
  <c r="CI126" i="10"/>
  <c r="CH126" i="10"/>
  <c r="CG126" i="10"/>
  <c r="CF126" i="10"/>
  <c r="CE126" i="10"/>
  <c r="CD126" i="10"/>
  <c r="CC126" i="10"/>
  <c r="CB126" i="10"/>
  <c r="CA126" i="10"/>
  <c r="BZ126" i="10"/>
  <c r="BY126" i="10"/>
  <c r="BX126" i="10"/>
  <c r="BW126" i="10"/>
  <c r="BV126" i="10"/>
  <c r="BU126" i="10"/>
  <c r="BT126" i="10"/>
  <c r="BS126" i="10"/>
  <c r="BR126" i="10"/>
  <c r="BQ126" i="10"/>
  <c r="BP126" i="10"/>
  <c r="BO126" i="10"/>
  <c r="BN126" i="10"/>
  <c r="BM126" i="10"/>
  <c r="BL126" i="10"/>
  <c r="BK126" i="10"/>
  <c r="BJ126" i="10"/>
  <c r="BI126" i="10"/>
  <c r="BH126" i="10"/>
  <c r="BG126" i="10"/>
  <c r="BF126" i="10"/>
  <c r="BE126" i="10"/>
  <c r="BD126" i="10"/>
  <c r="BC126" i="10"/>
  <c r="BB126" i="10"/>
  <c r="BA126" i="10"/>
  <c r="AZ126" i="10"/>
  <c r="AY126" i="10"/>
  <c r="AX126" i="10"/>
  <c r="AW126" i="10"/>
  <c r="AV126" i="10"/>
  <c r="AU126" i="10"/>
  <c r="AT126" i="10"/>
  <c r="AS126" i="10"/>
  <c r="AR126" i="10"/>
  <c r="AQ126" i="10"/>
  <c r="AP126" i="10"/>
  <c r="AO126" i="10"/>
  <c r="AN126" i="10"/>
  <c r="AM126" i="10"/>
  <c r="AL126" i="10"/>
  <c r="AK126" i="10"/>
  <c r="AJ126" i="10"/>
  <c r="AI126" i="10"/>
  <c r="AH126" i="10"/>
  <c r="AG126" i="10"/>
  <c r="AF126" i="10"/>
  <c r="AE126" i="10"/>
  <c r="AD126" i="10"/>
  <c r="AC126" i="10"/>
  <c r="AB126" i="10"/>
  <c r="U126" i="10"/>
  <c r="T126" i="10"/>
  <c r="S126" i="10"/>
  <c r="R126" i="10"/>
  <c r="Q126" i="10"/>
  <c r="P126" i="10"/>
  <c r="O126" i="10"/>
  <c r="N126" i="10"/>
  <c r="M126" i="10"/>
  <c r="L126" i="10"/>
  <c r="K126" i="10"/>
  <c r="J126" i="10"/>
  <c r="AA126" i="10"/>
  <c r="Z126" i="10"/>
  <c r="Y126" i="10"/>
  <c r="V126" i="10"/>
  <c r="EC125" i="10"/>
  <c r="EB125" i="10"/>
  <c r="EA125" i="10"/>
  <c r="DZ125" i="10"/>
  <c r="DY125" i="10"/>
  <c r="DX125" i="10"/>
  <c r="DW125" i="10"/>
  <c r="DV125" i="10"/>
  <c r="DU125" i="10"/>
  <c r="DT125" i="10"/>
  <c r="DS125" i="10"/>
  <c r="DR125" i="10"/>
  <c r="DQ125" i="10"/>
  <c r="DP125" i="10"/>
  <c r="DO125" i="10"/>
  <c r="DN125" i="10"/>
  <c r="DM125" i="10"/>
  <c r="DL125" i="10"/>
  <c r="DK125" i="10"/>
  <c r="DJ125" i="10"/>
  <c r="DI125" i="10"/>
  <c r="DH125" i="10"/>
  <c r="DG125" i="10"/>
  <c r="DF125" i="10"/>
  <c r="DE125" i="10"/>
  <c r="DD125" i="10"/>
  <c r="DC125" i="10"/>
  <c r="DB125" i="10"/>
  <c r="DA125" i="10"/>
  <c r="CZ125" i="10"/>
  <c r="CY125" i="10"/>
  <c r="CX125" i="10"/>
  <c r="CW125" i="10"/>
  <c r="CV125" i="10"/>
  <c r="CU125" i="10"/>
  <c r="CT125" i="10"/>
  <c r="CS125" i="10"/>
  <c r="CR125" i="10"/>
  <c r="CQ125" i="10"/>
  <c r="CP125" i="10"/>
  <c r="CO125" i="10"/>
  <c r="CN125" i="10"/>
  <c r="CM125" i="10"/>
  <c r="CL125" i="10"/>
  <c r="CK125" i="10"/>
  <c r="CJ125" i="10"/>
  <c r="CI125" i="10"/>
  <c r="CH125" i="10"/>
  <c r="CG125" i="10"/>
  <c r="CF125" i="10"/>
  <c r="CE125" i="10"/>
  <c r="CD125" i="10"/>
  <c r="CC125" i="10"/>
  <c r="CB125" i="10"/>
  <c r="CA125" i="10"/>
  <c r="BZ125" i="10"/>
  <c r="BY125" i="10"/>
  <c r="BX125" i="10"/>
  <c r="BW125" i="10"/>
  <c r="BV125" i="10"/>
  <c r="BU125" i="10"/>
  <c r="BT125" i="10"/>
  <c r="BS125" i="10"/>
  <c r="BR125" i="10"/>
  <c r="BQ125" i="10"/>
  <c r="BP125" i="10"/>
  <c r="BO125" i="10"/>
  <c r="BN125" i="10"/>
  <c r="BM125" i="10"/>
  <c r="BL125" i="10"/>
  <c r="BK125" i="10"/>
  <c r="BJ125" i="10"/>
  <c r="BI125" i="10"/>
  <c r="BH125" i="10"/>
  <c r="BG125" i="10"/>
  <c r="BF125" i="10"/>
  <c r="BE125" i="10"/>
  <c r="BD125" i="10"/>
  <c r="BC125" i="10"/>
  <c r="BB125" i="10"/>
  <c r="BA125" i="10"/>
  <c r="AZ125" i="10"/>
  <c r="AY125" i="10"/>
  <c r="AX125" i="10"/>
  <c r="AW125" i="10"/>
  <c r="AV125" i="10"/>
  <c r="AU125" i="10"/>
  <c r="AT125" i="10"/>
  <c r="AS125" i="10"/>
  <c r="AR125" i="10"/>
  <c r="AQ125" i="10"/>
  <c r="AP125" i="10"/>
  <c r="AO125" i="10"/>
  <c r="AN125" i="10"/>
  <c r="AM125" i="10"/>
  <c r="AL125" i="10"/>
  <c r="AK125" i="10"/>
  <c r="AJ125" i="10"/>
  <c r="AI125" i="10"/>
  <c r="AH125" i="10"/>
  <c r="AG125" i="10"/>
  <c r="AF125" i="10"/>
  <c r="AE125" i="10"/>
  <c r="AD125" i="10"/>
  <c r="AC125" i="10"/>
  <c r="AB125" i="10"/>
  <c r="U125" i="10"/>
  <c r="T125" i="10"/>
  <c r="S125" i="10"/>
  <c r="R125" i="10"/>
  <c r="Q125" i="10"/>
  <c r="P125" i="10"/>
  <c r="O125" i="10"/>
  <c r="N125" i="10"/>
  <c r="M125" i="10"/>
  <c r="L125" i="10"/>
  <c r="K125" i="10"/>
  <c r="J125" i="10"/>
  <c r="AA125" i="10"/>
  <c r="Z125" i="10"/>
  <c r="Y125" i="10"/>
  <c r="V125" i="10"/>
  <c r="EC124" i="10"/>
  <c r="EB124" i="10"/>
  <c r="EA124" i="10"/>
  <c r="DZ124" i="10"/>
  <c r="DY124" i="10"/>
  <c r="DX124" i="10"/>
  <c r="DW124" i="10"/>
  <c r="DV124" i="10"/>
  <c r="DU124" i="10"/>
  <c r="DT124" i="10"/>
  <c r="DS124" i="10"/>
  <c r="DR124" i="10"/>
  <c r="DQ124" i="10"/>
  <c r="DP124" i="10"/>
  <c r="DO124" i="10"/>
  <c r="DN124" i="10"/>
  <c r="DM124" i="10"/>
  <c r="DL124" i="10"/>
  <c r="DK124" i="10"/>
  <c r="DJ124" i="10"/>
  <c r="DI124" i="10"/>
  <c r="DH124" i="10"/>
  <c r="DG124" i="10"/>
  <c r="DF124" i="10"/>
  <c r="DE124" i="10"/>
  <c r="DD124" i="10"/>
  <c r="DC124" i="10"/>
  <c r="DB124" i="10"/>
  <c r="DA124" i="10"/>
  <c r="CZ124" i="10"/>
  <c r="CY124" i="10"/>
  <c r="CX124" i="10"/>
  <c r="CW124" i="10"/>
  <c r="CV124" i="10"/>
  <c r="CU124" i="10"/>
  <c r="CT124" i="10"/>
  <c r="CS124" i="10"/>
  <c r="CR124" i="10"/>
  <c r="CQ124" i="10"/>
  <c r="CP124" i="10"/>
  <c r="CO124" i="10"/>
  <c r="CN124" i="10"/>
  <c r="CM124" i="10"/>
  <c r="CL124" i="10"/>
  <c r="CK124" i="10"/>
  <c r="CJ124" i="10"/>
  <c r="CI124" i="10"/>
  <c r="CH124" i="10"/>
  <c r="CG124" i="10"/>
  <c r="CF124" i="10"/>
  <c r="CE124" i="10"/>
  <c r="CD124" i="10"/>
  <c r="CC124" i="10"/>
  <c r="CB124" i="10"/>
  <c r="CA124" i="10"/>
  <c r="BZ124" i="10"/>
  <c r="BY124" i="10"/>
  <c r="BX124" i="10"/>
  <c r="BW124" i="10"/>
  <c r="BV124" i="10"/>
  <c r="BU124" i="10"/>
  <c r="BT124" i="10"/>
  <c r="BS124" i="10"/>
  <c r="BR124" i="10"/>
  <c r="BQ124" i="10"/>
  <c r="BP124" i="10"/>
  <c r="BO124" i="10"/>
  <c r="BN124" i="10"/>
  <c r="BM124" i="10"/>
  <c r="BL124" i="10"/>
  <c r="BK124" i="10"/>
  <c r="BJ124" i="10"/>
  <c r="BI124" i="10"/>
  <c r="BH124" i="10"/>
  <c r="BG124" i="10"/>
  <c r="BF124" i="10"/>
  <c r="BE124" i="10"/>
  <c r="BD124" i="10"/>
  <c r="BC124" i="10"/>
  <c r="BB124" i="10"/>
  <c r="BA124" i="10"/>
  <c r="AZ124" i="10"/>
  <c r="AY124" i="10"/>
  <c r="AX124" i="10"/>
  <c r="AW124" i="10"/>
  <c r="AV124" i="10"/>
  <c r="AU124" i="10"/>
  <c r="AT124" i="10"/>
  <c r="AS124" i="10"/>
  <c r="AR124" i="10"/>
  <c r="AQ124" i="10"/>
  <c r="AP124" i="10"/>
  <c r="AO124" i="10"/>
  <c r="AN124" i="10"/>
  <c r="AM124" i="10"/>
  <c r="AL124" i="10"/>
  <c r="AK124" i="10"/>
  <c r="AJ124" i="10"/>
  <c r="AI124" i="10"/>
  <c r="AH124" i="10"/>
  <c r="AG124" i="10"/>
  <c r="AF124" i="10"/>
  <c r="AE124" i="10"/>
  <c r="AD124" i="10"/>
  <c r="AC124" i="10"/>
  <c r="AB124" i="10"/>
  <c r="U124" i="10"/>
  <c r="T124" i="10"/>
  <c r="S124" i="10"/>
  <c r="R124" i="10"/>
  <c r="Q124" i="10"/>
  <c r="P124" i="10"/>
  <c r="O124" i="10"/>
  <c r="N124" i="10"/>
  <c r="M124" i="10"/>
  <c r="L124" i="10"/>
  <c r="K124" i="10"/>
  <c r="J124" i="10"/>
  <c r="AA124" i="10"/>
  <c r="Z124" i="10"/>
  <c r="Y124" i="10"/>
  <c r="V124" i="10"/>
  <c r="EC123" i="10"/>
  <c r="EB123" i="10"/>
  <c r="EA123" i="10"/>
  <c r="DZ123" i="10"/>
  <c r="DY123" i="10"/>
  <c r="DX123" i="10"/>
  <c r="DW123" i="10"/>
  <c r="DV123" i="10"/>
  <c r="DU123" i="10"/>
  <c r="DT123" i="10"/>
  <c r="DS123" i="10"/>
  <c r="DR123" i="10"/>
  <c r="DQ123" i="10"/>
  <c r="DP123" i="10"/>
  <c r="DO123" i="10"/>
  <c r="DN123" i="10"/>
  <c r="DM123" i="10"/>
  <c r="DL123" i="10"/>
  <c r="DK123" i="10"/>
  <c r="DJ123" i="10"/>
  <c r="DI123" i="10"/>
  <c r="DH123" i="10"/>
  <c r="DG123" i="10"/>
  <c r="DF123" i="10"/>
  <c r="DE123" i="10"/>
  <c r="DD123" i="10"/>
  <c r="DC123" i="10"/>
  <c r="DB123" i="10"/>
  <c r="DA123" i="10"/>
  <c r="CZ123" i="10"/>
  <c r="CY123" i="10"/>
  <c r="CX123" i="10"/>
  <c r="CW123" i="10"/>
  <c r="CV123" i="10"/>
  <c r="CU123" i="10"/>
  <c r="CT123" i="10"/>
  <c r="CS123" i="10"/>
  <c r="CR123" i="10"/>
  <c r="CQ123" i="10"/>
  <c r="CP123" i="10"/>
  <c r="CO123" i="10"/>
  <c r="CN123" i="10"/>
  <c r="CM123" i="10"/>
  <c r="CL123" i="10"/>
  <c r="CK123" i="10"/>
  <c r="CJ123" i="10"/>
  <c r="CI123" i="10"/>
  <c r="CH123" i="10"/>
  <c r="CG123" i="10"/>
  <c r="CF123" i="10"/>
  <c r="CE123" i="10"/>
  <c r="CD123" i="10"/>
  <c r="CC123" i="10"/>
  <c r="CB123" i="10"/>
  <c r="CA123" i="10"/>
  <c r="BZ123" i="10"/>
  <c r="BY123" i="10"/>
  <c r="BX123" i="10"/>
  <c r="BW123" i="10"/>
  <c r="BV123" i="10"/>
  <c r="BU123" i="10"/>
  <c r="BT123" i="10"/>
  <c r="BS123" i="10"/>
  <c r="BR123" i="10"/>
  <c r="BQ123" i="10"/>
  <c r="BP123" i="10"/>
  <c r="BO123" i="10"/>
  <c r="BN123" i="10"/>
  <c r="BM123" i="10"/>
  <c r="BL123" i="10"/>
  <c r="BK123" i="10"/>
  <c r="BJ123" i="10"/>
  <c r="BI123" i="10"/>
  <c r="BH123" i="10"/>
  <c r="BG123" i="10"/>
  <c r="BF123" i="10"/>
  <c r="BE123" i="10"/>
  <c r="BD123" i="10"/>
  <c r="BC123" i="10"/>
  <c r="BB123" i="10"/>
  <c r="BA123" i="10"/>
  <c r="AZ123" i="10"/>
  <c r="AY123" i="10"/>
  <c r="AX123" i="10"/>
  <c r="AW123" i="10"/>
  <c r="AV123" i="10"/>
  <c r="AU123" i="10"/>
  <c r="AT123" i="10"/>
  <c r="AS123" i="10"/>
  <c r="AR123" i="10"/>
  <c r="AQ123" i="10"/>
  <c r="AP123" i="10"/>
  <c r="AO123" i="10"/>
  <c r="AN123" i="10"/>
  <c r="AM123" i="10"/>
  <c r="AL123" i="10"/>
  <c r="AK123" i="10"/>
  <c r="AJ123" i="10"/>
  <c r="AI123" i="10"/>
  <c r="AH123" i="10"/>
  <c r="AG123" i="10"/>
  <c r="AF123" i="10"/>
  <c r="AE123" i="10"/>
  <c r="AD123" i="10"/>
  <c r="AC123" i="10"/>
  <c r="AB123" i="10"/>
  <c r="U123" i="10"/>
  <c r="T123" i="10"/>
  <c r="S123" i="10"/>
  <c r="R123" i="10"/>
  <c r="Q123" i="10"/>
  <c r="P123" i="10"/>
  <c r="O123" i="10"/>
  <c r="N123" i="10"/>
  <c r="M123" i="10"/>
  <c r="L123" i="10"/>
  <c r="K123" i="10"/>
  <c r="J123" i="10"/>
  <c r="AA123" i="10"/>
  <c r="Z123" i="10"/>
  <c r="Y123" i="10"/>
  <c r="V123" i="10"/>
  <c r="EC122" i="10"/>
  <c r="EB122" i="10"/>
  <c r="EA122" i="10"/>
  <c r="DZ122" i="10"/>
  <c r="DY122" i="10"/>
  <c r="DX122" i="10"/>
  <c r="DW122" i="10"/>
  <c r="DV122" i="10"/>
  <c r="DU122" i="10"/>
  <c r="DT122" i="10"/>
  <c r="DS122" i="10"/>
  <c r="DR122" i="10"/>
  <c r="DQ122" i="10"/>
  <c r="DP122" i="10"/>
  <c r="DO122" i="10"/>
  <c r="DN122" i="10"/>
  <c r="DM122" i="10"/>
  <c r="DL122" i="10"/>
  <c r="DK122" i="10"/>
  <c r="DJ122" i="10"/>
  <c r="DI122" i="10"/>
  <c r="DH122" i="10"/>
  <c r="DG122" i="10"/>
  <c r="DF122" i="10"/>
  <c r="DE122" i="10"/>
  <c r="DD122" i="10"/>
  <c r="DC122" i="10"/>
  <c r="DB122" i="10"/>
  <c r="DA122" i="10"/>
  <c r="CZ122" i="10"/>
  <c r="CY122" i="10"/>
  <c r="CX122" i="10"/>
  <c r="CW122" i="10"/>
  <c r="CV122" i="10"/>
  <c r="CU122" i="10"/>
  <c r="CT122" i="10"/>
  <c r="CS122" i="10"/>
  <c r="CR122" i="10"/>
  <c r="CQ122" i="10"/>
  <c r="CP122" i="10"/>
  <c r="CO122" i="10"/>
  <c r="CN122" i="10"/>
  <c r="CM122" i="10"/>
  <c r="CL122" i="10"/>
  <c r="CK122" i="10"/>
  <c r="CJ122" i="10"/>
  <c r="CI122" i="10"/>
  <c r="CH122" i="10"/>
  <c r="CG122" i="10"/>
  <c r="CF122" i="10"/>
  <c r="CE122" i="10"/>
  <c r="CD122" i="10"/>
  <c r="CC122" i="10"/>
  <c r="CB122" i="10"/>
  <c r="CA122" i="10"/>
  <c r="BZ122" i="10"/>
  <c r="BY122" i="10"/>
  <c r="BX122" i="10"/>
  <c r="BW122" i="10"/>
  <c r="BV122" i="10"/>
  <c r="BU122" i="10"/>
  <c r="BT122" i="10"/>
  <c r="BS122" i="10"/>
  <c r="BR122" i="10"/>
  <c r="BQ122" i="10"/>
  <c r="BP122" i="10"/>
  <c r="BO122" i="10"/>
  <c r="BN122" i="10"/>
  <c r="BM122" i="10"/>
  <c r="BL122" i="10"/>
  <c r="BK122" i="10"/>
  <c r="BJ122" i="10"/>
  <c r="BI122" i="10"/>
  <c r="BH122" i="10"/>
  <c r="BG122" i="10"/>
  <c r="BF122" i="10"/>
  <c r="BE122" i="10"/>
  <c r="BD122" i="10"/>
  <c r="BC122" i="10"/>
  <c r="BB122" i="10"/>
  <c r="BA122" i="10"/>
  <c r="AZ122" i="10"/>
  <c r="AY122" i="10"/>
  <c r="AX122" i="10"/>
  <c r="AW122" i="10"/>
  <c r="AV122" i="10"/>
  <c r="AU122" i="10"/>
  <c r="AT122" i="10"/>
  <c r="AS122" i="10"/>
  <c r="AR122" i="10"/>
  <c r="AQ122" i="10"/>
  <c r="AP122" i="10"/>
  <c r="AO122" i="10"/>
  <c r="AN122" i="10"/>
  <c r="AM122" i="10"/>
  <c r="AL122" i="10"/>
  <c r="AK122" i="10"/>
  <c r="AJ122" i="10"/>
  <c r="AI122" i="10"/>
  <c r="AH122" i="10"/>
  <c r="AG122" i="10"/>
  <c r="AF122" i="10"/>
  <c r="AE122" i="10"/>
  <c r="AD122" i="10"/>
  <c r="AC122" i="10"/>
  <c r="AB122" i="10"/>
  <c r="U122" i="10"/>
  <c r="T122" i="10"/>
  <c r="S122" i="10"/>
  <c r="R122" i="10"/>
  <c r="Q122" i="10"/>
  <c r="P122" i="10"/>
  <c r="O122" i="10"/>
  <c r="N122" i="10"/>
  <c r="M122" i="10"/>
  <c r="L122" i="10"/>
  <c r="K122" i="10"/>
  <c r="J122" i="10"/>
  <c r="AA122" i="10"/>
  <c r="Z122" i="10"/>
  <c r="Y122" i="10"/>
  <c r="V122" i="10"/>
  <c r="EC121" i="10"/>
  <c r="EB121" i="10"/>
  <c r="EA121" i="10"/>
  <c r="DZ121" i="10"/>
  <c r="DY121" i="10"/>
  <c r="DX121" i="10"/>
  <c r="DW121" i="10"/>
  <c r="DV121" i="10"/>
  <c r="DU121" i="10"/>
  <c r="DT121" i="10"/>
  <c r="DS121" i="10"/>
  <c r="DR121" i="10"/>
  <c r="DQ121" i="10"/>
  <c r="DP121" i="10"/>
  <c r="DO121" i="10"/>
  <c r="DN121" i="10"/>
  <c r="DM121" i="10"/>
  <c r="DL121" i="10"/>
  <c r="DK121" i="10"/>
  <c r="DJ121" i="10"/>
  <c r="DI121" i="10"/>
  <c r="DH121" i="10"/>
  <c r="DG121" i="10"/>
  <c r="DF121" i="10"/>
  <c r="DE121" i="10"/>
  <c r="DD121" i="10"/>
  <c r="DC121" i="10"/>
  <c r="DB121" i="10"/>
  <c r="DA121" i="10"/>
  <c r="CZ121" i="10"/>
  <c r="CY121" i="10"/>
  <c r="CX121" i="10"/>
  <c r="CW121" i="10"/>
  <c r="CV121" i="10"/>
  <c r="CU121" i="10"/>
  <c r="CT121" i="10"/>
  <c r="CS121" i="10"/>
  <c r="CR121" i="10"/>
  <c r="CQ121" i="10"/>
  <c r="CP121" i="10"/>
  <c r="CO121" i="10"/>
  <c r="CN121" i="10"/>
  <c r="CM121" i="10"/>
  <c r="CL121" i="10"/>
  <c r="CK121" i="10"/>
  <c r="CJ121" i="10"/>
  <c r="CI121" i="10"/>
  <c r="CH121" i="10"/>
  <c r="CG121" i="10"/>
  <c r="CF121" i="10"/>
  <c r="CE121" i="10"/>
  <c r="CD121" i="10"/>
  <c r="CC121" i="10"/>
  <c r="CB121" i="10"/>
  <c r="CA121" i="10"/>
  <c r="BZ121" i="10"/>
  <c r="BY121" i="10"/>
  <c r="BX121" i="10"/>
  <c r="BW121" i="10"/>
  <c r="BV121" i="10"/>
  <c r="BU121" i="10"/>
  <c r="BT121" i="10"/>
  <c r="BS121" i="10"/>
  <c r="BR121" i="10"/>
  <c r="BQ121" i="10"/>
  <c r="BP121" i="10"/>
  <c r="BO121" i="10"/>
  <c r="BN121" i="10"/>
  <c r="BM121" i="10"/>
  <c r="BL121" i="10"/>
  <c r="BK121" i="10"/>
  <c r="BJ121" i="10"/>
  <c r="BI121" i="10"/>
  <c r="BH121" i="10"/>
  <c r="BG121" i="10"/>
  <c r="BF121" i="10"/>
  <c r="BE121" i="10"/>
  <c r="BD121" i="10"/>
  <c r="BC121" i="10"/>
  <c r="BB121" i="10"/>
  <c r="BA121" i="10"/>
  <c r="AZ121" i="10"/>
  <c r="AY121" i="10"/>
  <c r="AX121" i="10"/>
  <c r="AW121" i="10"/>
  <c r="AV121" i="10"/>
  <c r="AU121" i="10"/>
  <c r="AT121" i="10"/>
  <c r="AS121" i="10"/>
  <c r="AR121" i="10"/>
  <c r="AQ121" i="10"/>
  <c r="AP121" i="10"/>
  <c r="AO121" i="10"/>
  <c r="AN121" i="10"/>
  <c r="AM121" i="10"/>
  <c r="AL121" i="10"/>
  <c r="AK121" i="10"/>
  <c r="AJ121" i="10"/>
  <c r="AI121" i="10"/>
  <c r="AH121" i="10"/>
  <c r="AG121" i="10"/>
  <c r="AF121" i="10"/>
  <c r="AE121" i="10"/>
  <c r="AD121" i="10"/>
  <c r="AC121" i="10"/>
  <c r="AB121" i="10"/>
  <c r="U121" i="10"/>
  <c r="T121" i="10"/>
  <c r="S121" i="10"/>
  <c r="R121" i="10"/>
  <c r="Q121" i="10"/>
  <c r="P121" i="10"/>
  <c r="O121" i="10"/>
  <c r="N121" i="10"/>
  <c r="M121" i="10"/>
  <c r="L121" i="10"/>
  <c r="K121" i="10"/>
  <c r="J121" i="10"/>
  <c r="AA121" i="10"/>
  <c r="Z121" i="10"/>
  <c r="Y121" i="10"/>
  <c r="V121" i="10"/>
  <c r="EC120" i="10"/>
  <c r="EB120" i="10"/>
  <c r="EA120" i="10"/>
  <c r="DZ120" i="10"/>
  <c r="DY120" i="10"/>
  <c r="DX120" i="10"/>
  <c r="DW120" i="10"/>
  <c r="DV120" i="10"/>
  <c r="DU120" i="10"/>
  <c r="DT120" i="10"/>
  <c r="DS120" i="10"/>
  <c r="DR120" i="10"/>
  <c r="DQ120" i="10"/>
  <c r="DP120" i="10"/>
  <c r="DO120" i="10"/>
  <c r="DN120" i="10"/>
  <c r="DM120" i="10"/>
  <c r="DL120" i="10"/>
  <c r="DK120" i="10"/>
  <c r="DJ120" i="10"/>
  <c r="DI120" i="10"/>
  <c r="DH120" i="10"/>
  <c r="DG120" i="10"/>
  <c r="DF120" i="10"/>
  <c r="DE120" i="10"/>
  <c r="DD120" i="10"/>
  <c r="DC120" i="10"/>
  <c r="DB120" i="10"/>
  <c r="DA120" i="10"/>
  <c r="CZ120" i="10"/>
  <c r="CY120" i="10"/>
  <c r="CX120" i="10"/>
  <c r="CW120" i="10"/>
  <c r="CV120" i="10"/>
  <c r="CU120" i="10"/>
  <c r="CT120" i="10"/>
  <c r="CS120" i="10"/>
  <c r="CR120" i="10"/>
  <c r="CQ120" i="10"/>
  <c r="CP120" i="10"/>
  <c r="CO120" i="10"/>
  <c r="CN120" i="10"/>
  <c r="CM120" i="10"/>
  <c r="CL120" i="10"/>
  <c r="CK120" i="10"/>
  <c r="CJ120" i="10"/>
  <c r="CI120" i="10"/>
  <c r="CH120" i="10"/>
  <c r="CG120" i="10"/>
  <c r="CF120" i="10"/>
  <c r="CE120" i="10"/>
  <c r="CD120" i="10"/>
  <c r="CC120" i="10"/>
  <c r="CB120" i="10"/>
  <c r="CA120" i="10"/>
  <c r="BZ120" i="10"/>
  <c r="BY120" i="10"/>
  <c r="BX120" i="10"/>
  <c r="BW120" i="10"/>
  <c r="BV120" i="10"/>
  <c r="BU120" i="10"/>
  <c r="BT120" i="10"/>
  <c r="BS120" i="10"/>
  <c r="BR120" i="10"/>
  <c r="BQ120" i="10"/>
  <c r="BP120" i="10"/>
  <c r="BO120" i="10"/>
  <c r="BN120" i="10"/>
  <c r="BM120" i="10"/>
  <c r="BL120" i="10"/>
  <c r="BK120" i="10"/>
  <c r="BJ120" i="10"/>
  <c r="BI120" i="10"/>
  <c r="BH120" i="10"/>
  <c r="BG120" i="10"/>
  <c r="BF120" i="10"/>
  <c r="BE120" i="10"/>
  <c r="BD120" i="10"/>
  <c r="BC120" i="10"/>
  <c r="BB120" i="10"/>
  <c r="BA120" i="10"/>
  <c r="AZ120" i="10"/>
  <c r="AY120" i="10"/>
  <c r="AX120" i="10"/>
  <c r="AW120" i="10"/>
  <c r="AV120" i="10"/>
  <c r="AU120" i="10"/>
  <c r="AT120" i="10"/>
  <c r="AS120" i="10"/>
  <c r="AR120" i="10"/>
  <c r="AQ120" i="10"/>
  <c r="AP120" i="10"/>
  <c r="AO120" i="10"/>
  <c r="AN120" i="10"/>
  <c r="AM120" i="10"/>
  <c r="AL120" i="10"/>
  <c r="AK120" i="10"/>
  <c r="AJ120" i="10"/>
  <c r="AI120" i="10"/>
  <c r="AH120" i="10"/>
  <c r="AG120" i="10"/>
  <c r="AF120" i="10"/>
  <c r="AE120" i="10"/>
  <c r="AD120" i="10"/>
  <c r="AC120" i="10"/>
  <c r="AB120" i="10"/>
  <c r="U120" i="10"/>
  <c r="T120" i="10"/>
  <c r="S120" i="10"/>
  <c r="R120" i="10"/>
  <c r="Q120" i="10"/>
  <c r="P120" i="10"/>
  <c r="O120" i="10"/>
  <c r="N120" i="10"/>
  <c r="M120" i="10"/>
  <c r="L120" i="10"/>
  <c r="K120" i="10"/>
  <c r="J120" i="10"/>
  <c r="AA120" i="10"/>
  <c r="Z120" i="10"/>
  <c r="Y120" i="10"/>
  <c r="V120" i="10"/>
  <c r="EC119" i="10"/>
  <c r="EB119" i="10"/>
  <c r="EA119" i="10"/>
  <c r="DZ119" i="10"/>
  <c r="DY119" i="10"/>
  <c r="DX119" i="10"/>
  <c r="DW119" i="10"/>
  <c r="DV119" i="10"/>
  <c r="DU119" i="10"/>
  <c r="DT119" i="10"/>
  <c r="DS119" i="10"/>
  <c r="DR119" i="10"/>
  <c r="DQ119" i="10"/>
  <c r="DP119" i="10"/>
  <c r="DO119" i="10"/>
  <c r="DN119" i="10"/>
  <c r="DM119" i="10"/>
  <c r="DL119" i="10"/>
  <c r="DK119" i="10"/>
  <c r="DJ119" i="10"/>
  <c r="DI119" i="10"/>
  <c r="DH119" i="10"/>
  <c r="DG119" i="10"/>
  <c r="DF119" i="10"/>
  <c r="DE119" i="10"/>
  <c r="DD119" i="10"/>
  <c r="DC119" i="10"/>
  <c r="DB119" i="10"/>
  <c r="DA119" i="10"/>
  <c r="CZ119" i="10"/>
  <c r="CY119" i="10"/>
  <c r="CX119" i="10"/>
  <c r="CW119" i="10"/>
  <c r="CV119" i="10"/>
  <c r="CU119" i="10"/>
  <c r="CT119" i="10"/>
  <c r="CS119" i="10"/>
  <c r="CR119" i="10"/>
  <c r="CQ119" i="10"/>
  <c r="CP119" i="10"/>
  <c r="CO119" i="10"/>
  <c r="CN119" i="10"/>
  <c r="CM119" i="10"/>
  <c r="CL119" i="10"/>
  <c r="CK119" i="10"/>
  <c r="CJ119" i="10"/>
  <c r="CI119" i="10"/>
  <c r="CH119" i="10"/>
  <c r="CG119" i="10"/>
  <c r="CF119" i="10"/>
  <c r="CE119" i="10"/>
  <c r="CD119" i="10"/>
  <c r="CC119" i="10"/>
  <c r="CB119" i="10"/>
  <c r="CA119" i="10"/>
  <c r="BZ119" i="10"/>
  <c r="BY119" i="10"/>
  <c r="BX119" i="10"/>
  <c r="BW119" i="10"/>
  <c r="BV119" i="10"/>
  <c r="BU119" i="10"/>
  <c r="BT119" i="10"/>
  <c r="BS119" i="10"/>
  <c r="BR119" i="10"/>
  <c r="BQ119" i="10"/>
  <c r="BP119" i="10"/>
  <c r="BO119" i="10"/>
  <c r="BN119" i="10"/>
  <c r="BM119" i="10"/>
  <c r="BL119" i="10"/>
  <c r="BK119" i="10"/>
  <c r="BJ119" i="10"/>
  <c r="BI119" i="10"/>
  <c r="BH119" i="10"/>
  <c r="BG119" i="10"/>
  <c r="BF119" i="10"/>
  <c r="BE119" i="10"/>
  <c r="BD119" i="10"/>
  <c r="BC119" i="10"/>
  <c r="BB119" i="10"/>
  <c r="BA119" i="10"/>
  <c r="AZ119" i="10"/>
  <c r="AY119" i="10"/>
  <c r="AX119" i="10"/>
  <c r="AW119" i="10"/>
  <c r="AV119" i="10"/>
  <c r="AU119" i="10"/>
  <c r="AT119" i="10"/>
  <c r="AS119" i="10"/>
  <c r="AR119" i="10"/>
  <c r="AQ119" i="10"/>
  <c r="AP119" i="10"/>
  <c r="AO119" i="10"/>
  <c r="AN119" i="10"/>
  <c r="AM119" i="10"/>
  <c r="AL119" i="10"/>
  <c r="AK119" i="10"/>
  <c r="AJ119" i="10"/>
  <c r="AI119" i="10"/>
  <c r="AH119" i="10"/>
  <c r="AG119" i="10"/>
  <c r="AF119" i="10"/>
  <c r="AE119" i="10"/>
  <c r="AD119" i="10"/>
  <c r="AC119" i="10"/>
  <c r="AB119" i="10"/>
  <c r="U119" i="10"/>
  <c r="T119" i="10"/>
  <c r="S119" i="10"/>
  <c r="R119" i="10"/>
  <c r="Q119" i="10"/>
  <c r="P119" i="10"/>
  <c r="O119" i="10"/>
  <c r="N119" i="10"/>
  <c r="M119" i="10"/>
  <c r="L119" i="10"/>
  <c r="K119" i="10"/>
  <c r="J119" i="10"/>
  <c r="AA119" i="10"/>
  <c r="Z119" i="10"/>
  <c r="Y119" i="10"/>
  <c r="W119" i="10"/>
  <c r="V119" i="10"/>
  <c r="EC118" i="10"/>
  <c r="EB118" i="10"/>
  <c r="EA118" i="10"/>
  <c r="DZ118" i="10"/>
  <c r="DY118" i="10"/>
  <c r="DX118" i="10"/>
  <c r="DW118" i="10"/>
  <c r="DV118" i="10"/>
  <c r="DU118" i="10"/>
  <c r="DT118" i="10"/>
  <c r="DS118" i="10"/>
  <c r="DR118" i="10"/>
  <c r="DQ118" i="10"/>
  <c r="DP118" i="10"/>
  <c r="DO118" i="10"/>
  <c r="DN118" i="10"/>
  <c r="DM118" i="10"/>
  <c r="DL118" i="10"/>
  <c r="DK118" i="10"/>
  <c r="DJ118" i="10"/>
  <c r="DI118" i="10"/>
  <c r="DH118" i="10"/>
  <c r="DG118" i="10"/>
  <c r="DF118" i="10"/>
  <c r="DE118" i="10"/>
  <c r="DD118" i="10"/>
  <c r="DC118" i="10"/>
  <c r="DB118" i="10"/>
  <c r="DA118" i="10"/>
  <c r="CZ118" i="10"/>
  <c r="CY118" i="10"/>
  <c r="CX118" i="10"/>
  <c r="CW118" i="10"/>
  <c r="CV118" i="10"/>
  <c r="CU118" i="10"/>
  <c r="CT118" i="10"/>
  <c r="CS118" i="10"/>
  <c r="CR118" i="10"/>
  <c r="CQ118" i="10"/>
  <c r="CP118" i="10"/>
  <c r="CO118" i="10"/>
  <c r="CN118" i="10"/>
  <c r="CM118" i="10"/>
  <c r="CL118" i="10"/>
  <c r="CK118" i="10"/>
  <c r="CJ118" i="10"/>
  <c r="CI118" i="10"/>
  <c r="CH118" i="10"/>
  <c r="CG118" i="10"/>
  <c r="CF118" i="10"/>
  <c r="CE118" i="10"/>
  <c r="CD118" i="10"/>
  <c r="CC118" i="10"/>
  <c r="CB118" i="10"/>
  <c r="CA118" i="10"/>
  <c r="BZ118" i="10"/>
  <c r="BY118" i="10"/>
  <c r="BX118" i="10"/>
  <c r="BW118" i="10"/>
  <c r="BV118" i="10"/>
  <c r="BU118" i="10"/>
  <c r="BT118" i="10"/>
  <c r="BS118" i="10"/>
  <c r="BR118" i="10"/>
  <c r="BQ118" i="10"/>
  <c r="BP118" i="10"/>
  <c r="BO118" i="10"/>
  <c r="BN118" i="10"/>
  <c r="BM118" i="10"/>
  <c r="BL118" i="10"/>
  <c r="BK118" i="10"/>
  <c r="BJ118" i="10"/>
  <c r="BI118" i="10"/>
  <c r="BH118" i="10"/>
  <c r="BG118" i="10"/>
  <c r="BF118" i="10"/>
  <c r="BE118" i="10"/>
  <c r="BD118" i="10"/>
  <c r="BC118" i="10"/>
  <c r="BB118" i="10"/>
  <c r="BA118" i="10"/>
  <c r="AZ118" i="10"/>
  <c r="AY118" i="10"/>
  <c r="AX118" i="10"/>
  <c r="AW118" i="10"/>
  <c r="AV118" i="10"/>
  <c r="AU118" i="10"/>
  <c r="AT118" i="10"/>
  <c r="AS118" i="10"/>
  <c r="AR118" i="10"/>
  <c r="AQ118" i="10"/>
  <c r="AP118" i="10"/>
  <c r="AO118" i="10"/>
  <c r="AN118" i="10"/>
  <c r="AM118" i="10"/>
  <c r="AL118" i="10"/>
  <c r="AK118" i="10"/>
  <c r="AJ118" i="10"/>
  <c r="AI118" i="10"/>
  <c r="AH118" i="10"/>
  <c r="AG118" i="10"/>
  <c r="AF118" i="10"/>
  <c r="AE118" i="10"/>
  <c r="AD118" i="10"/>
  <c r="AC118" i="10"/>
  <c r="AB118" i="10"/>
  <c r="U118" i="10"/>
  <c r="T118" i="10"/>
  <c r="S118" i="10"/>
  <c r="R118" i="10"/>
  <c r="Q118" i="10"/>
  <c r="P118" i="10"/>
  <c r="O118" i="10"/>
  <c r="N118" i="10"/>
  <c r="M118" i="10"/>
  <c r="L118" i="10"/>
  <c r="K118" i="10"/>
  <c r="J118" i="10"/>
  <c r="AA118" i="10"/>
  <c r="Z118" i="10"/>
  <c r="Y118" i="10"/>
  <c r="V118" i="10"/>
  <c r="EC90" i="10"/>
  <c r="EB90" i="10"/>
  <c r="EA90" i="10"/>
  <c r="DZ90" i="10"/>
  <c r="DY90" i="10"/>
  <c r="DX90" i="10"/>
  <c r="DW90" i="10"/>
  <c r="DV90" i="10"/>
  <c r="DU90" i="10"/>
  <c r="DT90" i="10"/>
  <c r="DS90" i="10"/>
  <c r="DR90" i="10"/>
  <c r="DQ90" i="10"/>
  <c r="DP90" i="10"/>
  <c r="DO90" i="10"/>
  <c r="DN90" i="10"/>
  <c r="DM90" i="10"/>
  <c r="DL90" i="10"/>
  <c r="DK90" i="10"/>
  <c r="DJ90" i="10"/>
  <c r="DI90" i="10"/>
  <c r="DH90" i="10"/>
  <c r="DG90" i="10"/>
  <c r="DF90" i="10"/>
  <c r="DE90" i="10"/>
  <c r="DD90" i="10"/>
  <c r="DC90" i="10"/>
  <c r="DB90" i="10"/>
  <c r="DA90" i="10"/>
  <c r="CZ90" i="10"/>
  <c r="CY90" i="10"/>
  <c r="CX90" i="10"/>
  <c r="CW90" i="10"/>
  <c r="CV90" i="10"/>
  <c r="CU90" i="10"/>
  <c r="CT90" i="10"/>
  <c r="CS90" i="10"/>
  <c r="CR90" i="10"/>
  <c r="CQ90" i="10"/>
  <c r="CP90" i="10"/>
  <c r="CO90" i="10"/>
  <c r="CN90" i="10"/>
  <c r="CM90" i="10"/>
  <c r="CL90" i="10"/>
  <c r="CK90" i="10"/>
  <c r="CJ90" i="10"/>
  <c r="CI90" i="10"/>
  <c r="CH90" i="10"/>
  <c r="CG90" i="10"/>
  <c r="CF90" i="10"/>
  <c r="CE90" i="10"/>
  <c r="CD90" i="10"/>
  <c r="CC90" i="10"/>
  <c r="CB90" i="10"/>
  <c r="CA90" i="10"/>
  <c r="BZ90" i="10"/>
  <c r="BY90" i="10"/>
  <c r="BX90" i="10"/>
  <c r="BW90" i="10"/>
  <c r="BV90" i="10"/>
  <c r="BU90" i="10"/>
  <c r="BT90" i="10"/>
  <c r="BS90" i="10"/>
  <c r="BR90" i="10"/>
  <c r="BQ90" i="10"/>
  <c r="BP90" i="10"/>
  <c r="BO90" i="10"/>
  <c r="BN90" i="10"/>
  <c r="BM90" i="10"/>
  <c r="BL90" i="10"/>
  <c r="BK90" i="10"/>
  <c r="BJ90" i="10"/>
  <c r="BI90" i="10"/>
  <c r="BH90" i="10"/>
  <c r="BG90" i="10"/>
  <c r="BF90" i="10"/>
  <c r="BE90" i="10"/>
  <c r="BD90" i="10"/>
  <c r="BC90" i="10"/>
  <c r="BB90" i="10"/>
  <c r="BA90" i="10"/>
  <c r="AZ90" i="10"/>
  <c r="AY90" i="10"/>
  <c r="AX90" i="10"/>
  <c r="AW90" i="10"/>
  <c r="AV90" i="10"/>
  <c r="AU90" i="10"/>
  <c r="AT90" i="10"/>
  <c r="AS90" i="10"/>
  <c r="AR90" i="10"/>
  <c r="AQ90" i="10"/>
  <c r="AP90" i="10"/>
  <c r="AO90" i="10"/>
  <c r="AN90" i="10"/>
  <c r="AM90" i="10"/>
  <c r="AL90" i="10"/>
  <c r="AK90" i="10"/>
  <c r="AJ90" i="10"/>
  <c r="AI90" i="10"/>
  <c r="AH90" i="10"/>
  <c r="AG90" i="10"/>
  <c r="AF90" i="10"/>
  <c r="AE90" i="10"/>
  <c r="AD90" i="10"/>
  <c r="AC90" i="10"/>
  <c r="AB90" i="10"/>
  <c r="AA90" i="10"/>
  <c r="Z90" i="10"/>
  <c r="Y90" i="10"/>
  <c r="X90" i="10"/>
  <c r="W90" i="10"/>
  <c r="V90" i="10"/>
  <c r="O90" i="10"/>
  <c r="N90" i="10"/>
  <c r="M90" i="10"/>
  <c r="L90" i="10"/>
  <c r="K90" i="10"/>
  <c r="J90" i="10"/>
  <c r="U90" i="10"/>
  <c r="T90" i="10"/>
  <c r="S90" i="10"/>
  <c r="P90" i="10"/>
  <c r="EC89" i="10"/>
  <c r="EB89" i="10"/>
  <c r="EA89" i="10"/>
  <c r="DZ89" i="10"/>
  <c r="DY89" i="10"/>
  <c r="DX89" i="10"/>
  <c r="DW89" i="10"/>
  <c r="DV89" i="10"/>
  <c r="DU89" i="10"/>
  <c r="DT89" i="10"/>
  <c r="DS89" i="10"/>
  <c r="DR89" i="10"/>
  <c r="DQ89" i="10"/>
  <c r="DP89" i="10"/>
  <c r="DO89" i="10"/>
  <c r="DN89" i="10"/>
  <c r="DM89" i="10"/>
  <c r="DL89" i="10"/>
  <c r="DK89" i="10"/>
  <c r="DJ89" i="10"/>
  <c r="DI89" i="10"/>
  <c r="DH89" i="10"/>
  <c r="DG89" i="10"/>
  <c r="DF89" i="10"/>
  <c r="DE89" i="10"/>
  <c r="DD89" i="10"/>
  <c r="DC89" i="10"/>
  <c r="DB89" i="10"/>
  <c r="DA89" i="10"/>
  <c r="CZ89" i="10"/>
  <c r="CY89" i="10"/>
  <c r="CX89" i="10"/>
  <c r="CW89" i="10"/>
  <c r="CV89" i="10"/>
  <c r="CU89" i="10"/>
  <c r="CT89" i="10"/>
  <c r="CS89" i="10"/>
  <c r="CR89" i="10"/>
  <c r="CQ89" i="10"/>
  <c r="CP89" i="10"/>
  <c r="CO89" i="10"/>
  <c r="CN89" i="10"/>
  <c r="CM89" i="10"/>
  <c r="CL89" i="10"/>
  <c r="CK89" i="10"/>
  <c r="CJ89" i="10"/>
  <c r="CI89" i="10"/>
  <c r="CH89" i="10"/>
  <c r="CG89" i="10"/>
  <c r="CF89" i="10"/>
  <c r="CE89" i="10"/>
  <c r="CD89" i="10"/>
  <c r="CC89" i="10"/>
  <c r="CB89" i="10"/>
  <c r="CA89" i="10"/>
  <c r="BZ89" i="10"/>
  <c r="BY89" i="10"/>
  <c r="BX89" i="10"/>
  <c r="BW89" i="10"/>
  <c r="BV89" i="10"/>
  <c r="BU89" i="10"/>
  <c r="BT89" i="10"/>
  <c r="BS89" i="10"/>
  <c r="BR89" i="10"/>
  <c r="BQ89" i="10"/>
  <c r="BP89" i="10"/>
  <c r="BO89" i="10"/>
  <c r="BN89" i="10"/>
  <c r="BM89" i="10"/>
  <c r="BL89" i="10"/>
  <c r="BK89" i="10"/>
  <c r="BJ89" i="10"/>
  <c r="BI89" i="10"/>
  <c r="BH89" i="10"/>
  <c r="BG89" i="10"/>
  <c r="BF89" i="10"/>
  <c r="BE89" i="10"/>
  <c r="BD89" i="10"/>
  <c r="BC89" i="10"/>
  <c r="BB89" i="10"/>
  <c r="BA89" i="10"/>
  <c r="AZ89" i="10"/>
  <c r="AY89" i="10"/>
  <c r="AX89" i="10"/>
  <c r="AW89" i="10"/>
  <c r="AV89" i="10"/>
  <c r="AU89" i="10"/>
  <c r="AT89" i="10"/>
  <c r="AS89" i="10"/>
  <c r="AR89" i="10"/>
  <c r="AQ89" i="10"/>
  <c r="AP89" i="10"/>
  <c r="AO89" i="10"/>
  <c r="AN89" i="10"/>
  <c r="AM89" i="10"/>
  <c r="AL89" i="10"/>
  <c r="AK89" i="10"/>
  <c r="AJ89" i="10"/>
  <c r="AI89" i="10"/>
  <c r="AH89" i="10"/>
  <c r="AG89" i="10"/>
  <c r="AF89" i="10"/>
  <c r="AE89" i="10"/>
  <c r="AD89" i="10"/>
  <c r="AC89" i="10"/>
  <c r="AB89" i="10"/>
  <c r="AA89" i="10"/>
  <c r="Z89" i="10"/>
  <c r="Y89" i="10"/>
  <c r="X89" i="10"/>
  <c r="W89" i="10"/>
  <c r="V89" i="10"/>
  <c r="O89" i="10"/>
  <c r="N89" i="10"/>
  <c r="M89" i="10"/>
  <c r="L89" i="10"/>
  <c r="K89" i="10"/>
  <c r="J89" i="10"/>
  <c r="U89" i="10"/>
  <c r="T89" i="10"/>
  <c r="S89" i="10"/>
  <c r="P89" i="10"/>
  <c r="EC88" i="10"/>
  <c r="EB88" i="10"/>
  <c r="EA88" i="10"/>
  <c r="DZ88" i="10"/>
  <c r="DY88" i="10"/>
  <c r="DX88" i="10"/>
  <c r="DW88" i="10"/>
  <c r="DV88" i="10"/>
  <c r="DU88" i="10"/>
  <c r="DT88" i="10"/>
  <c r="DS88" i="10"/>
  <c r="DR88" i="10"/>
  <c r="DQ88" i="10"/>
  <c r="DP88" i="10"/>
  <c r="DO88" i="10"/>
  <c r="DN88" i="10"/>
  <c r="DM88" i="10"/>
  <c r="DL88" i="10"/>
  <c r="DK88" i="10"/>
  <c r="DJ88" i="10"/>
  <c r="DI88" i="10"/>
  <c r="DH88" i="10"/>
  <c r="DG88" i="10"/>
  <c r="DF88" i="10"/>
  <c r="DE88" i="10"/>
  <c r="DD88" i="10"/>
  <c r="DC88" i="10"/>
  <c r="DB88" i="10"/>
  <c r="DA88" i="10"/>
  <c r="CZ88" i="10"/>
  <c r="CY88" i="10"/>
  <c r="CX88" i="10"/>
  <c r="CW88" i="10"/>
  <c r="CV88" i="10"/>
  <c r="CU88" i="10"/>
  <c r="CT88" i="10"/>
  <c r="CS88" i="10"/>
  <c r="CR88" i="10"/>
  <c r="CQ88" i="10"/>
  <c r="CP88" i="10"/>
  <c r="CO88" i="10"/>
  <c r="CN88" i="10"/>
  <c r="CM88" i="10"/>
  <c r="CL88" i="10"/>
  <c r="CK88" i="10"/>
  <c r="CJ88" i="10"/>
  <c r="CI88" i="10"/>
  <c r="CH88" i="10"/>
  <c r="CG88" i="10"/>
  <c r="CF88" i="10"/>
  <c r="CE88" i="10"/>
  <c r="CD88" i="10"/>
  <c r="CC88" i="10"/>
  <c r="CB88" i="10"/>
  <c r="CA88" i="10"/>
  <c r="BZ88" i="10"/>
  <c r="BY88" i="10"/>
  <c r="BX88" i="10"/>
  <c r="BW88" i="10"/>
  <c r="BV88" i="10"/>
  <c r="BU88" i="10"/>
  <c r="BT88" i="10"/>
  <c r="BS88" i="10"/>
  <c r="BR88" i="10"/>
  <c r="BQ88" i="10"/>
  <c r="BP88" i="10"/>
  <c r="BO88" i="10"/>
  <c r="BN88" i="10"/>
  <c r="BM88" i="10"/>
  <c r="BL88" i="10"/>
  <c r="BK88" i="10"/>
  <c r="BJ88" i="10"/>
  <c r="BI88" i="10"/>
  <c r="BH88" i="10"/>
  <c r="BG88" i="10"/>
  <c r="BF88" i="10"/>
  <c r="BE88" i="10"/>
  <c r="BD88" i="10"/>
  <c r="BC88" i="10"/>
  <c r="BB88" i="10"/>
  <c r="BA88" i="10"/>
  <c r="AZ88" i="10"/>
  <c r="AY88" i="10"/>
  <c r="AX88" i="10"/>
  <c r="AW88" i="10"/>
  <c r="AV88" i="10"/>
  <c r="AU88" i="10"/>
  <c r="AT88" i="10"/>
  <c r="AS88" i="10"/>
  <c r="AR88" i="10"/>
  <c r="AQ88" i="10"/>
  <c r="AP88" i="10"/>
  <c r="AO88" i="10"/>
  <c r="AN88" i="10"/>
  <c r="AM88" i="10"/>
  <c r="AL88" i="10"/>
  <c r="AK88" i="10"/>
  <c r="AJ88" i="10"/>
  <c r="AI88" i="10"/>
  <c r="AH88" i="10"/>
  <c r="AG88" i="10"/>
  <c r="AF88" i="10"/>
  <c r="AE88" i="10"/>
  <c r="AD88" i="10"/>
  <c r="AC88" i="10"/>
  <c r="AB88" i="10"/>
  <c r="AA88" i="10"/>
  <c r="Z88" i="10"/>
  <c r="Y88" i="10"/>
  <c r="X88" i="10"/>
  <c r="W88" i="10"/>
  <c r="V88" i="10"/>
  <c r="O88" i="10"/>
  <c r="N88" i="10"/>
  <c r="M88" i="10"/>
  <c r="L88" i="10"/>
  <c r="K88" i="10"/>
  <c r="J88" i="10"/>
  <c r="U88" i="10"/>
  <c r="T88" i="10"/>
  <c r="S88" i="10"/>
  <c r="P88" i="10"/>
  <c r="EC87" i="10"/>
  <c r="EB87" i="10"/>
  <c r="EA87" i="10"/>
  <c r="DZ87" i="10"/>
  <c r="DY87" i="10"/>
  <c r="DX87" i="10"/>
  <c r="DW87" i="10"/>
  <c r="DV87" i="10"/>
  <c r="DU87" i="10"/>
  <c r="DT87" i="10"/>
  <c r="DS87" i="10"/>
  <c r="DR87" i="10"/>
  <c r="DQ87" i="10"/>
  <c r="DP87" i="10"/>
  <c r="DO87" i="10"/>
  <c r="DN87" i="10"/>
  <c r="DM87" i="10"/>
  <c r="DL87" i="10"/>
  <c r="DK87" i="10"/>
  <c r="DJ87" i="10"/>
  <c r="DI87" i="10"/>
  <c r="DH87" i="10"/>
  <c r="DG87" i="10"/>
  <c r="DF87" i="10"/>
  <c r="DE87" i="10"/>
  <c r="DD87" i="10"/>
  <c r="DC87" i="10"/>
  <c r="DB87" i="10"/>
  <c r="DA87" i="10"/>
  <c r="CZ87" i="10"/>
  <c r="CY87" i="10"/>
  <c r="CX87" i="10"/>
  <c r="CW87" i="10"/>
  <c r="CV87" i="10"/>
  <c r="CU87" i="10"/>
  <c r="CT87" i="10"/>
  <c r="CS87" i="10"/>
  <c r="CR87" i="10"/>
  <c r="CQ87" i="10"/>
  <c r="CP87" i="10"/>
  <c r="CO87" i="10"/>
  <c r="CN87" i="10"/>
  <c r="CM87" i="10"/>
  <c r="CL87" i="10"/>
  <c r="CK87" i="10"/>
  <c r="CJ87" i="10"/>
  <c r="CI87" i="10"/>
  <c r="CH87" i="10"/>
  <c r="CG87" i="10"/>
  <c r="CF87" i="10"/>
  <c r="CE87" i="10"/>
  <c r="CD87" i="10"/>
  <c r="CC87" i="10"/>
  <c r="CB87" i="10"/>
  <c r="CA87" i="10"/>
  <c r="BZ87" i="10"/>
  <c r="BY87" i="10"/>
  <c r="BX87" i="10"/>
  <c r="BW87" i="10"/>
  <c r="BV87" i="10"/>
  <c r="BU87" i="10"/>
  <c r="BT87" i="10"/>
  <c r="BS87" i="10"/>
  <c r="BR87" i="10"/>
  <c r="BQ87" i="10"/>
  <c r="BP87" i="10"/>
  <c r="BO87" i="10"/>
  <c r="BN87" i="10"/>
  <c r="BM87" i="10"/>
  <c r="BL87" i="10"/>
  <c r="BK87" i="10"/>
  <c r="BJ87" i="10"/>
  <c r="BI87" i="10"/>
  <c r="BH87" i="10"/>
  <c r="BG87" i="10"/>
  <c r="BF87" i="10"/>
  <c r="BE87" i="10"/>
  <c r="BD87" i="10"/>
  <c r="BC87" i="10"/>
  <c r="BB87" i="10"/>
  <c r="BA87" i="10"/>
  <c r="AZ87" i="10"/>
  <c r="AY87" i="10"/>
  <c r="AX87" i="10"/>
  <c r="AW87" i="10"/>
  <c r="AV87" i="10"/>
  <c r="AU87" i="10"/>
  <c r="AT87" i="10"/>
  <c r="AS87" i="10"/>
  <c r="AR87" i="10"/>
  <c r="AQ87" i="10"/>
  <c r="AP87" i="10"/>
  <c r="AO87" i="10"/>
  <c r="AN87" i="10"/>
  <c r="AM87" i="10"/>
  <c r="AL87" i="10"/>
  <c r="AK87" i="10"/>
  <c r="AJ87" i="10"/>
  <c r="AI87" i="10"/>
  <c r="AH87" i="10"/>
  <c r="AG87" i="10"/>
  <c r="AF87" i="10"/>
  <c r="AE87" i="10"/>
  <c r="AD87" i="10"/>
  <c r="AC87" i="10"/>
  <c r="AB87" i="10"/>
  <c r="AA87" i="10"/>
  <c r="Z87" i="10"/>
  <c r="Y87" i="10"/>
  <c r="X87" i="10"/>
  <c r="W87" i="10"/>
  <c r="V87" i="10"/>
  <c r="O87" i="10"/>
  <c r="N87" i="10"/>
  <c r="M87" i="10"/>
  <c r="L87" i="10"/>
  <c r="K87" i="10"/>
  <c r="J87" i="10"/>
  <c r="U87" i="10"/>
  <c r="T87" i="10"/>
  <c r="S87" i="10"/>
  <c r="P87" i="10"/>
  <c r="EC86" i="10"/>
  <c r="EB86" i="10"/>
  <c r="EA86" i="10"/>
  <c r="DZ86" i="10"/>
  <c r="DY86" i="10"/>
  <c r="DX86" i="10"/>
  <c r="DW86" i="10"/>
  <c r="DV86" i="10"/>
  <c r="DU86" i="10"/>
  <c r="DT86" i="10"/>
  <c r="DS86" i="10"/>
  <c r="DR86" i="10"/>
  <c r="DQ86" i="10"/>
  <c r="DP86" i="10"/>
  <c r="DO86" i="10"/>
  <c r="DN86" i="10"/>
  <c r="DM86" i="10"/>
  <c r="DL86" i="10"/>
  <c r="DK86" i="10"/>
  <c r="DJ86" i="10"/>
  <c r="DI86" i="10"/>
  <c r="DH86" i="10"/>
  <c r="DG86" i="10"/>
  <c r="DF86" i="10"/>
  <c r="DE86" i="10"/>
  <c r="DD86" i="10"/>
  <c r="DC86" i="10"/>
  <c r="DB86" i="10"/>
  <c r="DA86" i="10"/>
  <c r="CZ86" i="10"/>
  <c r="CY86" i="10"/>
  <c r="CX86" i="10"/>
  <c r="CW86" i="10"/>
  <c r="CV86" i="10"/>
  <c r="CU86" i="10"/>
  <c r="CT86" i="10"/>
  <c r="CS86" i="10"/>
  <c r="CR86" i="10"/>
  <c r="CQ86" i="10"/>
  <c r="CP86" i="10"/>
  <c r="CO86" i="10"/>
  <c r="CN86" i="10"/>
  <c r="CM86" i="10"/>
  <c r="CL86" i="10"/>
  <c r="CK86" i="10"/>
  <c r="CJ86" i="10"/>
  <c r="CI86" i="10"/>
  <c r="CH86" i="10"/>
  <c r="CG86" i="10"/>
  <c r="CF86" i="10"/>
  <c r="CE86" i="10"/>
  <c r="CD86" i="10"/>
  <c r="CC86" i="10"/>
  <c r="CB86" i="10"/>
  <c r="CA86" i="10"/>
  <c r="BZ86" i="10"/>
  <c r="BY86" i="10"/>
  <c r="BX86" i="10"/>
  <c r="BW86" i="10"/>
  <c r="BV86" i="10"/>
  <c r="BU86" i="10"/>
  <c r="BT86" i="10"/>
  <c r="BS86" i="10"/>
  <c r="BR86" i="10"/>
  <c r="BQ86" i="10"/>
  <c r="BP86" i="10"/>
  <c r="BO86" i="10"/>
  <c r="BN86" i="10"/>
  <c r="BM86" i="10"/>
  <c r="BL86" i="10"/>
  <c r="BK86" i="10"/>
  <c r="BJ86" i="10"/>
  <c r="BI86" i="10"/>
  <c r="BH86" i="10"/>
  <c r="BG86" i="10"/>
  <c r="BF86" i="10"/>
  <c r="BE86" i="10"/>
  <c r="BD86" i="10"/>
  <c r="BC86" i="10"/>
  <c r="BB86" i="10"/>
  <c r="BA86" i="10"/>
  <c r="AZ86" i="10"/>
  <c r="AY86" i="10"/>
  <c r="AX86" i="10"/>
  <c r="AW86" i="10"/>
  <c r="AV86" i="10"/>
  <c r="AU86" i="10"/>
  <c r="AT86" i="10"/>
  <c r="AS86" i="10"/>
  <c r="AR86" i="10"/>
  <c r="AQ86" i="10"/>
  <c r="AP86" i="10"/>
  <c r="AO86" i="10"/>
  <c r="AN86" i="10"/>
  <c r="AM86" i="10"/>
  <c r="AL86" i="10"/>
  <c r="AK86" i="10"/>
  <c r="AJ86" i="10"/>
  <c r="AI86" i="10"/>
  <c r="AH86" i="10"/>
  <c r="AG86" i="10"/>
  <c r="AF86" i="10"/>
  <c r="AE86" i="10"/>
  <c r="AD86" i="10"/>
  <c r="AC86" i="10"/>
  <c r="AB86" i="10"/>
  <c r="AA86" i="10"/>
  <c r="Z86" i="10"/>
  <c r="Y86" i="10"/>
  <c r="X86" i="10"/>
  <c r="W86" i="10"/>
  <c r="V86" i="10"/>
  <c r="O86" i="10"/>
  <c r="N86" i="10"/>
  <c r="M86" i="10"/>
  <c r="L86" i="10"/>
  <c r="K86" i="10"/>
  <c r="J86" i="10"/>
  <c r="U86" i="10"/>
  <c r="T86" i="10"/>
  <c r="S86" i="10"/>
  <c r="P86" i="10"/>
  <c r="EC85" i="10"/>
  <c r="EB85" i="10"/>
  <c r="EA85" i="10"/>
  <c r="DZ85" i="10"/>
  <c r="DY85" i="10"/>
  <c r="DX85" i="10"/>
  <c r="DW85" i="10"/>
  <c r="DV85" i="10"/>
  <c r="DU85" i="10"/>
  <c r="DT85" i="10"/>
  <c r="DS85" i="10"/>
  <c r="DR85" i="10"/>
  <c r="DQ85" i="10"/>
  <c r="DP85" i="10"/>
  <c r="DO85" i="10"/>
  <c r="DN85" i="10"/>
  <c r="DM85" i="10"/>
  <c r="DL85" i="10"/>
  <c r="DK85" i="10"/>
  <c r="DJ85" i="10"/>
  <c r="DI85" i="10"/>
  <c r="DH85" i="10"/>
  <c r="DG85" i="10"/>
  <c r="DF85" i="10"/>
  <c r="DE85" i="10"/>
  <c r="DD85" i="10"/>
  <c r="DC85" i="10"/>
  <c r="DB85" i="10"/>
  <c r="DA85" i="10"/>
  <c r="CZ85" i="10"/>
  <c r="CY85" i="10"/>
  <c r="CX85" i="10"/>
  <c r="CW85" i="10"/>
  <c r="CV85" i="10"/>
  <c r="CU85" i="10"/>
  <c r="CT85" i="10"/>
  <c r="CS85" i="10"/>
  <c r="CR85" i="10"/>
  <c r="CQ85" i="10"/>
  <c r="CP85" i="10"/>
  <c r="CO85" i="10"/>
  <c r="CN85" i="10"/>
  <c r="CM85" i="10"/>
  <c r="CL85" i="10"/>
  <c r="CK85" i="10"/>
  <c r="CJ85" i="10"/>
  <c r="CI85" i="10"/>
  <c r="CH85" i="10"/>
  <c r="CG85" i="10"/>
  <c r="CF85" i="10"/>
  <c r="CE85" i="10"/>
  <c r="CD85" i="10"/>
  <c r="CC85" i="10"/>
  <c r="CB85" i="10"/>
  <c r="CA85" i="10"/>
  <c r="BZ85" i="10"/>
  <c r="BY85" i="10"/>
  <c r="BX85" i="10"/>
  <c r="BW85" i="10"/>
  <c r="BV85" i="10"/>
  <c r="BU85" i="10"/>
  <c r="BT85" i="10"/>
  <c r="BS85" i="10"/>
  <c r="BR85" i="10"/>
  <c r="BQ85" i="10"/>
  <c r="BP85" i="10"/>
  <c r="BO85" i="10"/>
  <c r="BN85" i="10"/>
  <c r="BM85" i="10"/>
  <c r="BL85" i="10"/>
  <c r="BK85" i="10"/>
  <c r="BJ85" i="10"/>
  <c r="BI85" i="10"/>
  <c r="BH85" i="10"/>
  <c r="BG85" i="10"/>
  <c r="BF85" i="10"/>
  <c r="BE85" i="10"/>
  <c r="BD85" i="10"/>
  <c r="BC85" i="10"/>
  <c r="BB85" i="10"/>
  <c r="BA85" i="10"/>
  <c r="AZ85" i="10"/>
  <c r="AY85" i="10"/>
  <c r="AX85" i="10"/>
  <c r="AW85" i="10"/>
  <c r="AV85" i="10"/>
  <c r="AU85" i="10"/>
  <c r="AT85" i="10"/>
  <c r="AS85" i="10"/>
  <c r="AR85" i="10"/>
  <c r="AQ85" i="10"/>
  <c r="AP85" i="10"/>
  <c r="AO85" i="10"/>
  <c r="AN85" i="10"/>
  <c r="AM85" i="10"/>
  <c r="AL85" i="10"/>
  <c r="AK85" i="10"/>
  <c r="AJ85" i="10"/>
  <c r="AI85" i="10"/>
  <c r="AH85" i="10"/>
  <c r="AG85" i="10"/>
  <c r="AF85" i="10"/>
  <c r="AE85" i="10"/>
  <c r="AD85" i="10"/>
  <c r="AC85" i="10"/>
  <c r="AB85" i="10"/>
  <c r="AA85" i="10"/>
  <c r="Z85" i="10"/>
  <c r="Y85" i="10"/>
  <c r="X85" i="10"/>
  <c r="W85" i="10"/>
  <c r="V85" i="10"/>
  <c r="O85" i="10"/>
  <c r="N85" i="10"/>
  <c r="M85" i="10"/>
  <c r="L85" i="10"/>
  <c r="K85" i="10"/>
  <c r="J85" i="10"/>
  <c r="U85" i="10"/>
  <c r="T85" i="10"/>
  <c r="S85" i="10"/>
  <c r="P85" i="10"/>
  <c r="EC84" i="10"/>
  <c r="EB84" i="10"/>
  <c r="EA84" i="10"/>
  <c r="DZ84" i="10"/>
  <c r="DY84" i="10"/>
  <c r="DX84" i="10"/>
  <c r="DW84" i="10"/>
  <c r="DV84" i="10"/>
  <c r="DU84" i="10"/>
  <c r="DT84" i="10"/>
  <c r="DS84" i="10"/>
  <c r="DR84" i="10"/>
  <c r="DQ84" i="10"/>
  <c r="DP84" i="10"/>
  <c r="DO84" i="10"/>
  <c r="DN84" i="10"/>
  <c r="DM84" i="10"/>
  <c r="DL84" i="10"/>
  <c r="DK84" i="10"/>
  <c r="DJ84" i="10"/>
  <c r="DI84" i="10"/>
  <c r="DH84" i="10"/>
  <c r="DG84" i="10"/>
  <c r="DF84" i="10"/>
  <c r="DE84" i="10"/>
  <c r="DD84" i="10"/>
  <c r="DC84" i="10"/>
  <c r="DB84" i="10"/>
  <c r="DA84" i="10"/>
  <c r="CZ84" i="10"/>
  <c r="CY84" i="10"/>
  <c r="CX84" i="10"/>
  <c r="CW84" i="10"/>
  <c r="CV84" i="10"/>
  <c r="CU84" i="10"/>
  <c r="CT84" i="10"/>
  <c r="CS84" i="10"/>
  <c r="CR84" i="10"/>
  <c r="CQ84" i="10"/>
  <c r="CP84" i="10"/>
  <c r="CO84" i="10"/>
  <c r="CN84" i="10"/>
  <c r="CM84" i="10"/>
  <c r="CL84" i="10"/>
  <c r="CK84" i="10"/>
  <c r="CJ84" i="10"/>
  <c r="CI84" i="10"/>
  <c r="CH84" i="10"/>
  <c r="CG84" i="10"/>
  <c r="CF84" i="10"/>
  <c r="CE84" i="10"/>
  <c r="CD84" i="10"/>
  <c r="CC84" i="10"/>
  <c r="CB84" i="10"/>
  <c r="CA84" i="10"/>
  <c r="BZ84" i="10"/>
  <c r="BY84" i="10"/>
  <c r="BX84" i="10"/>
  <c r="BW84" i="10"/>
  <c r="BV84" i="10"/>
  <c r="BU84" i="10"/>
  <c r="BT84" i="10"/>
  <c r="BS84" i="10"/>
  <c r="BR84" i="10"/>
  <c r="BQ84" i="10"/>
  <c r="BP84" i="10"/>
  <c r="BO84" i="10"/>
  <c r="BN84" i="10"/>
  <c r="BM84" i="10"/>
  <c r="BL84" i="10"/>
  <c r="BK84" i="10"/>
  <c r="BJ84" i="10"/>
  <c r="BI84" i="10"/>
  <c r="BH84" i="10"/>
  <c r="BG84" i="10"/>
  <c r="BF84" i="10"/>
  <c r="BE84" i="10"/>
  <c r="BD84" i="10"/>
  <c r="BC84" i="10"/>
  <c r="BB84" i="10"/>
  <c r="BA84" i="10"/>
  <c r="AZ84" i="10"/>
  <c r="AY84" i="10"/>
  <c r="AX84" i="10"/>
  <c r="AW84" i="10"/>
  <c r="AV84" i="10"/>
  <c r="AU84" i="10"/>
  <c r="AT84" i="10"/>
  <c r="AS84" i="10"/>
  <c r="AR84" i="10"/>
  <c r="AQ84" i="10"/>
  <c r="AP84" i="10"/>
  <c r="AO84" i="10"/>
  <c r="AN84" i="10"/>
  <c r="AM84" i="10"/>
  <c r="AL84" i="10"/>
  <c r="AK84" i="10"/>
  <c r="AJ84" i="10"/>
  <c r="AI84" i="10"/>
  <c r="AH84" i="10"/>
  <c r="AG84" i="10"/>
  <c r="AF84" i="10"/>
  <c r="AE84" i="10"/>
  <c r="AD84" i="10"/>
  <c r="AC84" i="10"/>
  <c r="AB84" i="10"/>
  <c r="AA84" i="10"/>
  <c r="Z84" i="10"/>
  <c r="Y84" i="10"/>
  <c r="X84" i="10"/>
  <c r="W84" i="10"/>
  <c r="V84" i="10"/>
  <c r="O84" i="10"/>
  <c r="N84" i="10"/>
  <c r="M84" i="10"/>
  <c r="L84" i="10"/>
  <c r="K84" i="10"/>
  <c r="J84" i="10"/>
  <c r="U84" i="10"/>
  <c r="T84" i="10"/>
  <c r="S84" i="10"/>
  <c r="P84" i="10"/>
  <c r="EC83" i="10"/>
  <c r="EB83" i="10"/>
  <c r="EA83" i="10"/>
  <c r="DZ83" i="10"/>
  <c r="DY83" i="10"/>
  <c r="DX83" i="10"/>
  <c r="DW83" i="10"/>
  <c r="DV83" i="10"/>
  <c r="DU83" i="10"/>
  <c r="DT83" i="10"/>
  <c r="DS83" i="10"/>
  <c r="DR83" i="10"/>
  <c r="DQ83" i="10"/>
  <c r="DP83" i="10"/>
  <c r="DO83" i="10"/>
  <c r="DN83" i="10"/>
  <c r="DM83" i="10"/>
  <c r="DL83" i="10"/>
  <c r="DK83" i="10"/>
  <c r="DJ83" i="10"/>
  <c r="DI83" i="10"/>
  <c r="DH83" i="10"/>
  <c r="DG83" i="10"/>
  <c r="DF83" i="10"/>
  <c r="DE83" i="10"/>
  <c r="DD83" i="10"/>
  <c r="DC83" i="10"/>
  <c r="DB83" i="10"/>
  <c r="DA83" i="10"/>
  <c r="CZ83" i="10"/>
  <c r="CY83" i="10"/>
  <c r="CX83" i="10"/>
  <c r="CW83" i="10"/>
  <c r="CV83" i="10"/>
  <c r="CU83" i="10"/>
  <c r="CT83" i="10"/>
  <c r="CS83" i="10"/>
  <c r="CR83" i="10"/>
  <c r="CQ83" i="10"/>
  <c r="CP83" i="10"/>
  <c r="CO83" i="10"/>
  <c r="CN83" i="10"/>
  <c r="CM83" i="10"/>
  <c r="CL83" i="10"/>
  <c r="CK83" i="10"/>
  <c r="CJ83" i="10"/>
  <c r="CI83" i="10"/>
  <c r="CH83" i="10"/>
  <c r="CG83" i="10"/>
  <c r="CF83" i="10"/>
  <c r="CE83" i="10"/>
  <c r="CD83" i="10"/>
  <c r="CC83" i="10"/>
  <c r="CB83" i="10"/>
  <c r="CA83" i="10"/>
  <c r="BZ83" i="10"/>
  <c r="BY83" i="10"/>
  <c r="BX83" i="10"/>
  <c r="BW83" i="10"/>
  <c r="BV83" i="10"/>
  <c r="BU83" i="10"/>
  <c r="BT83" i="10"/>
  <c r="BS83" i="10"/>
  <c r="BR83" i="10"/>
  <c r="BQ83" i="10"/>
  <c r="BP83" i="10"/>
  <c r="BO83" i="10"/>
  <c r="BN83" i="10"/>
  <c r="BM83" i="10"/>
  <c r="BL83" i="10"/>
  <c r="BK83" i="10"/>
  <c r="BJ83" i="10"/>
  <c r="BI83" i="10"/>
  <c r="BH83" i="10"/>
  <c r="BG83" i="10"/>
  <c r="BF83" i="10"/>
  <c r="BE83" i="10"/>
  <c r="BD83" i="10"/>
  <c r="BC83" i="10"/>
  <c r="BB83" i="10"/>
  <c r="BA83" i="10"/>
  <c r="AZ83" i="10"/>
  <c r="AY83" i="10"/>
  <c r="AX83" i="10"/>
  <c r="AW83" i="10"/>
  <c r="AV83" i="10"/>
  <c r="AU83" i="10"/>
  <c r="AT83" i="10"/>
  <c r="AS83" i="10"/>
  <c r="AR83" i="10"/>
  <c r="AQ83" i="10"/>
  <c r="AP83" i="10"/>
  <c r="AO83" i="10"/>
  <c r="AN83" i="10"/>
  <c r="AM83" i="10"/>
  <c r="AL83" i="10"/>
  <c r="AK83" i="10"/>
  <c r="AJ83" i="10"/>
  <c r="AI83" i="10"/>
  <c r="AH83" i="10"/>
  <c r="AG83" i="10"/>
  <c r="AF83" i="10"/>
  <c r="AE83" i="10"/>
  <c r="AD83" i="10"/>
  <c r="AC83" i="10"/>
  <c r="AB83" i="10"/>
  <c r="AA83" i="10"/>
  <c r="Z83" i="10"/>
  <c r="Y83" i="10"/>
  <c r="X83" i="10"/>
  <c r="W83" i="10"/>
  <c r="V83" i="10"/>
  <c r="O83" i="10"/>
  <c r="N83" i="10"/>
  <c r="M83" i="10"/>
  <c r="L83" i="10"/>
  <c r="K83" i="10"/>
  <c r="J83" i="10"/>
  <c r="U83" i="10"/>
  <c r="T83" i="10"/>
  <c r="S83" i="10"/>
  <c r="P83" i="10"/>
  <c r="EC82" i="10"/>
  <c r="EB82" i="10"/>
  <c r="EA82" i="10"/>
  <c r="DZ82" i="10"/>
  <c r="DY82" i="10"/>
  <c r="DX82" i="10"/>
  <c r="DW82" i="10"/>
  <c r="DV82" i="10"/>
  <c r="DU82" i="10"/>
  <c r="DT82" i="10"/>
  <c r="DS82" i="10"/>
  <c r="DR82" i="10"/>
  <c r="DQ82" i="10"/>
  <c r="DP82" i="10"/>
  <c r="DO82" i="10"/>
  <c r="DN82" i="10"/>
  <c r="DM82" i="10"/>
  <c r="DL82" i="10"/>
  <c r="DK82" i="10"/>
  <c r="DJ82" i="10"/>
  <c r="DI82" i="10"/>
  <c r="DH82" i="10"/>
  <c r="DG82" i="10"/>
  <c r="DF82" i="10"/>
  <c r="DE82" i="10"/>
  <c r="DD82" i="10"/>
  <c r="DC82" i="10"/>
  <c r="DB82" i="10"/>
  <c r="DA82" i="10"/>
  <c r="CZ82" i="10"/>
  <c r="CY82" i="10"/>
  <c r="CX82" i="10"/>
  <c r="CW82" i="10"/>
  <c r="CV82" i="10"/>
  <c r="CU82" i="10"/>
  <c r="CT82" i="10"/>
  <c r="CS82" i="10"/>
  <c r="CR82" i="10"/>
  <c r="CQ82" i="10"/>
  <c r="CP82" i="10"/>
  <c r="CO82" i="10"/>
  <c r="CN82" i="10"/>
  <c r="CM82" i="10"/>
  <c r="CL82" i="10"/>
  <c r="CK82" i="10"/>
  <c r="CJ82" i="10"/>
  <c r="CI82" i="10"/>
  <c r="CH82" i="10"/>
  <c r="CG82" i="10"/>
  <c r="CF82" i="10"/>
  <c r="CE82" i="10"/>
  <c r="CD82" i="10"/>
  <c r="CC82" i="10"/>
  <c r="CB82" i="10"/>
  <c r="CA82" i="10"/>
  <c r="BZ82" i="10"/>
  <c r="BY82" i="10"/>
  <c r="BX82" i="10"/>
  <c r="BW82" i="10"/>
  <c r="BV82" i="10"/>
  <c r="BU82" i="10"/>
  <c r="BT82" i="10"/>
  <c r="BS82" i="10"/>
  <c r="BR82" i="10"/>
  <c r="BQ82" i="10"/>
  <c r="BP82" i="10"/>
  <c r="BO82" i="10"/>
  <c r="BN82" i="10"/>
  <c r="BM82" i="10"/>
  <c r="BL82" i="10"/>
  <c r="BK82" i="10"/>
  <c r="BJ82" i="10"/>
  <c r="BI82" i="10"/>
  <c r="BH82" i="10"/>
  <c r="BG82" i="10"/>
  <c r="BF82" i="10"/>
  <c r="BE82" i="10"/>
  <c r="BD82" i="10"/>
  <c r="BC82" i="10"/>
  <c r="BB82" i="10"/>
  <c r="BA82" i="10"/>
  <c r="AZ82" i="10"/>
  <c r="AY82" i="10"/>
  <c r="AX82" i="10"/>
  <c r="AW82" i="10"/>
  <c r="AV82" i="10"/>
  <c r="AU82" i="10"/>
  <c r="AT82" i="10"/>
  <c r="AS82" i="10"/>
  <c r="AR82" i="10"/>
  <c r="AQ82" i="10"/>
  <c r="AP82" i="10"/>
  <c r="AO82" i="10"/>
  <c r="AN82" i="10"/>
  <c r="AM82" i="10"/>
  <c r="AL82" i="10"/>
  <c r="AK82" i="10"/>
  <c r="AJ82" i="10"/>
  <c r="AI82" i="10"/>
  <c r="AH82" i="10"/>
  <c r="AG82" i="10"/>
  <c r="AF82" i="10"/>
  <c r="AE82" i="10"/>
  <c r="AD82" i="10"/>
  <c r="AC82" i="10"/>
  <c r="AB82" i="10"/>
  <c r="AA82" i="10"/>
  <c r="Z82" i="10"/>
  <c r="Y82" i="10"/>
  <c r="X82" i="10"/>
  <c r="W82" i="10"/>
  <c r="V82" i="10"/>
  <c r="O82" i="10"/>
  <c r="N82" i="10"/>
  <c r="M82" i="10"/>
  <c r="L82" i="10"/>
  <c r="K82" i="10"/>
  <c r="J82" i="10"/>
  <c r="U82" i="10"/>
  <c r="T82" i="10"/>
  <c r="S82" i="10"/>
  <c r="P82" i="10"/>
  <c r="EC81" i="10"/>
  <c r="EB81" i="10"/>
  <c r="EA81" i="10"/>
  <c r="DZ81" i="10"/>
  <c r="DY81" i="10"/>
  <c r="DX81" i="10"/>
  <c r="DW81" i="10"/>
  <c r="DV81" i="10"/>
  <c r="DU81" i="10"/>
  <c r="DT81" i="10"/>
  <c r="DS81" i="10"/>
  <c r="DR81" i="10"/>
  <c r="DQ81" i="10"/>
  <c r="DP81" i="10"/>
  <c r="DO81" i="10"/>
  <c r="DN81" i="10"/>
  <c r="DM81" i="10"/>
  <c r="DL81" i="10"/>
  <c r="DK81" i="10"/>
  <c r="DJ81" i="10"/>
  <c r="DI81" i="10"/>
  <c r="DH81" i="10"/>
  <c r="DG81" i="10"/>
  <c r="DF81" i="10"/>
  <c r="DE81" i="10"/>
  <c r="DD81" i="10"/>
  <c r="DC81" i="10"/>
  <c r="DB81" i="10"/>
  <c r="DA81" i="10"/>
  <c r="CZ81" i="10"/>
  <c r="CY81" i="10"/>
  <c r="CX81" i="10"/>
  <c r="CW81" i="10"/>
  <c r="CV81" i="10"/>
  <c r="CU81" i="10"/>
  <c r="CT81" i="10"/>
  <c r="CS81" i="10"/>
  <c r="CR81" i="10"/>
  <c r="CQ81" i="10"/>
  <c r="CP81" i="10"/>
  <c r="CO81" i="10"/>
  <c r="CN81" i="10"/>
  <c r="CM81" i="10"/>
  <c r="CL81" i="10"/>
  <c r="CK81" i="10"/>
  <c r="CJ81" i="10"/>
  <c r="CI81" i="10"/>
  <c r="CH81" i="10"/>
  <c r="CG81" i="10"/>
  <c r="CF81" i="10"/>
  <c r="CE81" i="10"/>
  <c r="CD81" i="10"/>
  <c r="CC81" i="10"/>
  <c r="CB81" i="10"/>
  <c r="CA81" i="10"/>
  <c r="BZ81" i="10"/>
  <c r="BY81" i="10"/>
  <c r="BX81" i="10"/>
  <c r="BW81" i="10"/>
  <c r="BV81" i="10"/>
  <c r="BU81" i="10"/>
  <c r="BT81" i="10"/>
  <c r="BS81" i="10"/>
  <c r="BR81" i="10"/>
  <c r="BQ81" i="10"/>
  <c r="BP81" i="10"/>
  <c r="BO81" i="10"/>
  <c r="BN81" i="10"/>
  <c r="BM81" i="10"/>
  <c r="BL81" i="10"/>
  <c r="BK81" i="10"/>
  <c r="BJ81" i="10"/>
  <c r="BI81" i="10"/>
  <c r="BH81" i="10"/>
  <c r="BG81" i="10"/>
  <c r="BF81" i="10"/>
  <c r="BE81" i="10"/>
  <c r="BD81" i="10"/>
  <c r="BC81" i="10"/>
  <c r="BB81" i="10"/>
  <c r="BA81" i="10"/>
  <c r="AZ81" i="10"/>
  <c r="AY81" i="10"/>
  <c r="AX81" i="10"/>
  <c r="AW81" i="10"/>
  <c r="AV81" i="10"/>
  <c r="AU81" i="10"/>
  <c r="AT81" i="10"/>
  <c r="AS81" i="10"/>
  <c r="AR81" i="10"/>
  <c r="AQ81" i="10"/>
  <c r="AP81" i="10"/>
  <c r="AO81" i="10"/>
  <c r="AN81" i="10"/>
  <c r="AM81" i="10"/>
  <c r="AL81" i="10"/>
  <c r="AK81" i="10"/>
  <c r="AJ81" i="10"/>
  <c r="AI81" i="10"/>
  <c r="AH81" i="10"/>
  <c r="AG81" i="10"/>
  <c r="AF81" i="10"/>
  <c r="AE81" i="10"/>
  <c r="AD81" i="10"/>
  <c r="AC81" i="10"/>
  <c r="AB81" i="10"/>
  <c r="AA81" i="10"/>
  <c r="Z81" i="10"/>
  <c r="Y81" i="10"/>
  <c r="X81" i="10"/>
  <c r="W81" i="10"/>
  <c r="V81" i="10"/>
  <c r="O81" i="10"/>
  <c r="N81" i="10"/>
  <c r="M81" i="10"/>
  <c r="L81" i="10"/>
  <c r="K81" i="10"/>
  <c r="J81" i="10"/>
  <c r="U81" i="10"/>
  <c r="T81" i="10"/>
  <c r="S81" i="10"/>
  <c r="P81" i="10"/>
  <c r="EC80" i="10"/>
  <c r="EB80" i="10"/>
  <c r="EA80" i="10"/>
  <c r="DZ80" i="10"/>
  <c r="DY80" i="10"/>
  <c r="DX80" i="10"/>
  <c r="DW80" i="10"/>
  <c r="DV80" i="10"/>
  <c r="DU80" i="10"/>
  <c r="DT80" i="10"/>
  <c r="DS80" i="10"/>
  <c r="DR80" i="10"/>
  <c r="DQ80" i="10"/>
  <c r="DP80" i="10"/>
  <c r="DO80" i="10"/>
  <c r="DN80" i="10"/>
  <c r="DM80" i="10"/>
  <c r="DL80" i="10"/>
  <c r="DK80" i="10"/>
  <c r="DJ80" i="10"/>
  <c r="DI80" i="10"/>
  <c r="DH80" i="10"/>
  <c r="DG80" i="10"/>
  <c r="DF80" i="10"/>
  <c r="DE80" i="10"/>
  <c r="DD80" i="10"/>
  <c r="DC80" i="10"/>
  <c r="DB80" i="10"/>
  <c r="DA80" i="10"/>
  <c r="CZ80" i="10"/>
  <c r="CY80" i="10"/>
  <c r="CX80" i="10"/>
  <c r="CW80" i="10"/>
  <c r="CV80" i="10"/>
  <c r="CU80" i="10"/>
  <c r="CT80" i="10"/>
  <c r="CS80" i="10"/>
  <c r="CR80" i="10"/>
  <c r="CQ80" i="10"/>
  <c r="CP80" i="10"/>
  <c r="CO80" i="10"/>
  <c r="CN80" i="10"/>
  <c r="CM80" i="10"/>
  <c r="CL80" i="10"/>
  <c r="CK80" i="10"/>
  <c r="CJ80" i="10"/>
  <c r="CI80" i="10"/>
  <c r="CH80" i="10"/>
  <c r="CG80" i="10"/>
  <c r="CF80" i="10"/>
  <c r="CE80" i="10"/>
  <c r="CD80" i="10"/>
  <c r="CC80" i="10"/>
  <c r="CB80" i="10"/>
  <c r="CA80" i="10"/>
  <c r="BZ80" i="10"/>
  <c r="BY80" i="10"/>
  <c r="BX80" i="10"/>
  <c r="BW80" i="10"/>
  <c r="BV80" i="10"/>
  <c r="BU80" i="10"/>
  <c r="BT80" i="10"/>
  <c r="BS80" i="10"/>
  <c r="BR80" i="10"/>
  <c r="BQ80" i="10"/>
  <c r="BP80" i="10"/>
  <c r="BO80" i="10"/>
  <c r="BN80" i="10"/>
  <c r="BM80" i="10"/>
  <c r="BL80" i="10"/>
  <c r="BK80" i="10"/>
  <c r="BJ80" i="10"/>
  <c r="BI80" i="10"/>
  <c r="BH80" i="10"/>
  <c r="BG80" i="10"/>
  <c r="BF80" i="10"/>
  <c r="BE80" i="10"/>
  <c r="BD80" i="10"/>
  <c r="BC80" i="10"/>
  <c r="BB80" i="10"/>
  <c r="BA80" i="10"/>
  <c r="AZ80" i="10"/>
  <c r="AY80" i="10"/>
  <c r="AX80" i="10"/>
  <c r="AW80" i="10"/>
  <c r="AV80" i="10"/>
  <c r="AU80" i="10"/>
  <c r="AT80" i="10"/>
  <c r="AS80" i="10"/>
  <c r="AR80" i="10"/>
  <c r="AQ80" i="10"/>
  <c r="AP80" i="10"/>
  <c r="AO80" i="10"/>
  <c r="AN80" i="10"/>
  <c r="AM80" i="10"/>
  <c r="AL80" i="10"/>
  <c r="AK80" i="10"/>
  <c r="AJ80" i="10"/>
  <c r="AI80" i="10"/>
  <c r="AH80" i="10"/>
  <c r="AG80" i="10"/>
  <c r="AF80" i="10"/>
  <c r="AE80" i="10"/>
  <c r="AD80" i="10"/>
  <c r="AC80" i="10"/>
  <c r="AB80" i="10"/>
  <c r="AA80" i="10"/>
  <c r="Z80" i="10"/>
  <c r="Y80" i="10"/>
  <c r="X80" i="10"/>
  <c r="W80" i="10"/>
  <c r="V80" i="10"/>
  <c r="O80" i="10"/>
  <c r="N80" i="10"/>
  <c r="M80" i="10"/>
  <c r="L80" i="10"/>
  <c r="K80" i="10"/>
  <c r="J80" i="10"/>
  <c r="U80" i="10"/>
  <c r="T80" i="10"/>
  <c r="S80" i="10"/>
  <c r="P80" i="10"/>
  <c r="EC52" i="10"/>
  <c r="EB52" i="10"/>
  <c r="EA52" i="10"/>
  <c r="DZ52" i="10"/>
  <c r="DY52" i="10"/>
  <c r="DX52" i="10"/>
  <c r="DW52" i="10"/>
  <c r="DV52" i="10"/>
  <c r="DU52" i="10"/>
  <c r="DT52" i="10"/>
  <c r="DS52" i="10"/>
  <c r="DR52" i="10"/>
  <c r="DQ52" i="10"/>
  <c r="DP52" i="10"/>
  <c r="DO52" i="10"/>
  <c r="DN52" i="10"/>
  <c r="DM52" i="10"/>
  <c r="DL52" i="10"/>
  <c r="DK52" i="10"/>
  <c r="DJ52" i="10"/>
  <c r="DI52" i="10"/>
  <c r="DH52" i="10"/>
  <c r="DG52" i="10"/>
  <c r="DF52" i="10"/>
  <c r="DE52" i="10"/>
  <c r="DD52" i="10"/>
  <c r="DC52" i="10"/>
  <c r="DB52" i="10"/>
  <c r="DA52" i="10"/>
  <c r="CZ52" i="10"/>
  <c r="CY52" i="10"/>
  <c r="CX52" i="10"/>
  <c r="CW52" i="10"/>
  <c r="CV52" i="10"/>
  <c r="CU52" i="10"/>
  <c r="CT52" i="10"/>
  <c r="CS52" i="10"/>
  <c r="CR52" i="10"/>
  <c r="CQ52" i="10"/>
  <c r="CP52" i="10"/>
  <c r="CO52" i="10"/>
  <c r="CN52" i="10"/>
  <c r="CM52" i="10"/>
  <c r="CL52" i="10"/>
  <c r="CK52" i="10"/>
  <c r="CJ52" i="10"/>
  <c r="CI52" i="10"/>
  <c r="CH52" i="10"/>
  <c r="CG52" i="10"/>
  <c r="CF52" i="10"/>
  <c r="CE52" i="10"/>
  <c r="CD52" i="10"/>
  <c r="CC52" i="10"/>
  <c r="CB52" i="10"/>
  <c r="CA52" i="10"/>
  <c r="BZ52" i="10"/>
  <c r="BY52" i="10"/>
  <c r="BX52" i="10"/>
  <c r="BW52" i="10"/>
  <c r="BV52" i="10"/>
  <c r="BU52" i="10"/>
  <c r="BT52" i="10"/>
  <c r="BS52" i="10"/>
  <c r="BR52" i="10"/>
  <c r="BQ52" i="10"/>
  <c r="BP52" i="10"/>
  <c r="BO52" i="10"/>
  <c r="BN52" i="10"/>
  <c r="BM52" i="10"/>
  <c r="BL52" i="10"/>
  <c r="BK52" i="10"/>
  <c r="BJ52" i="10"/>
  <c r="BI52" i="10"/>
  <c r="BH52" i="10"/>
  <c r="BG52" i="10"/>
  <c r="BF52" i="10"/>
  <c r="BE52" i="10"/>
  <c r="BD52" i="10"/>
  <c r="BC52" i="10"/>
  <c r="BB52" i="10"/>
  <c r="BA52" i="10"/>
  <c r="AZ52" i="10"/>
  <c r="AY52" i="10"/>
  <c r="AX52" i="10"/>
  <c r="AW52" i="10"/>
  <c r="AV52" i="10"/>
  <c r="AU52" i="10"/>
  <c r="AT52" i="10"/>
  <c r="AS52" i="10"/>
  <c r="AR52" i="10"/>
  <c r="AQ52" i="10"/>
  <c r="AP52" i="10"/>
  <c r="AO52" i="10"/>
  <c r="AN52" i="10"/>
  <c r="AM52" i="10"/>
  <c r="AL52" i="10"/>
  <c r="AK52" i="10"/>
  <c r="AJ52" i="10"/>
  <c r="AI52" i="10"/>
  <c r="AH52" i="10"/>
  <c r="AG52" i="10"/>
  <c r="AF52" i="10"/>
  <c r="AE52" i="10"/>
  <c r="AD52" i="10"/>
  <c r="AC52" i="10"/>
  <c r="AB52" i="10"/>
  <c r="AA52" i="10"/>
  <c r="Z52" i="10"/>
  <c r="Y52" i="10"/>
  <c r="X52" i="10"/>
  <c r="W52" i="10"/>
  <c r="V52" i="10"/>
  <c r="U52" i="10"/>
  <c r="T52" i="10"/>
  <c r="S52" i="10"/>
  <c r="R52" i="10"/>
  <c r="Q52" i="10"/>
  <c r="P52" i="10"/>
  <c r="O52" i="10"/>
  <c r="N52" i="10"/>
  <c r="M52" i="10"/>
  <c r="J52" i="10"/>
  <c r="EC51" i="10"/>
  <c r="EB51" i="10"/>
  <c r="EA51" i="10"/>
  <c r="DZ51" i="10"/>
  <c r="DY51" i="10"/>
  <c r="DX51" i="10"/>
  <c r="DW51" i="10"/>
  <c r="DV51" i="10"/>
  <c r="DU51" i="10"/>
  <c r="DT51" i="10"/>
  <c r="DS51" i="10"/>
  <c r="DR51" i="10"/>
  <c r="DQ51" i="10"/>
  <c r="DP51" i="10"/>
  <c r="DO51" i="10"/>
  <c r="DN51" i="10"/>
  <c r="DM51" i="10"/>
  <c r="DL51" i="10"/>
  <c r="DK51" i="10"/>
  <c r="DJ51" i="10"/>
  <c r="DI51" i="10"/>
  <c r="DH51" i="10"/>
  <c r="DG51" i="10"/>
  <c r="DF51" i="10"/>
  <c r="DE51" i="10"/>
  <c r="DD51" i="10"/>
  <c r="DC51" i="10"/>
  <c r="DB51" i="10"/>
  <c r="DA51" i="10"/>
  <c r="CZ51" i="10"/>
  <c r="CY51" i="10"/>
  <c r="CX51" i="10"/>
  <c r="CW51" i="10"/>
  <c r="CV51" i="10"/>
  <c r="CU51" i="10"/>
  <c r="CT51" i="10"/>
  <c r="CS51" i="10"/>
  <c r="CR51" i="10"/>
  <c r="CQ51" i="10"/>
  <c r="CP51" i="10"/>
  <c r="CO51" i="10"/>
  <c r="CN51" i="10"/>
  <c r="CM51" i="10"/>
  <c r="CL51" i="10"/>
  <c r="CK51" i="10"/>
  <c r="CJ51" i="10"/>
  <c r="CI51" i="10"/>
  <c r="CH51" i="10"/>
  <c r="CG51" i="10"/>
  <c r="CF51" i="10"/>
  <c r="CE51" i="10"/>
  <c r="CD51" i="10"/>
  <c r="CC51" i="10"/>
  <c r="CB51" i="10"/>
  <c r="CA51" i="10"/>
  <c r="BZ51" i="10"/>
  <c r="BY51" i="10"/>
  <c r="BX51" i="10"/>
  <c r="BW51" i="10"/>
  <c r="BV51" i="10"/>
  <c r="BU51" i="10"/>
  <c r="BT51" i="10"/>
  <c r="BS51" i="10"/>
  <c r="BR51" i="10"/>
  <c r="BQ51" i="10"/>
  <c r="BP51" i="10"/>
  <c r="BO51" i="10"/>
  <c r="BN51" i="10"/>
  <c r="BM51" i="10"/>
  <c r="BL51" i="10"/>
  <c r="BK51" i="10"/>
  <c r="BJ51" i="10"/>
  <c r="BI51" i="10"/>
  <c r="BH51" i="10"/>
  <c r="BG51" i="10"/>
  <c r="BF51" i="10"/>
  <c r="BE51" i="10"/>
  <c r="BD51" i="10"/>
  <c r="BC51" i="10"/>
  <c r="BB51" i="10"/>
  <c r="BA51" i="10"/>
  <c r="AZ51" i="10"/>
  <c r="AY51" i="10"/>
  <c r="AX51" i="10"/>
  <c r="AW51" i="10"/>
  <c r="AV51" i="10"/>
  <c r="AU51" i="10"/>
  <c r="AT51" i="10"/>
  <c r="AS51" i="10"/>
  <c r="AR51" i="10"/>
  <c r="AQ51" i="10"/>
  <c r="AP51" i="10"/>
  <c r="AO51" i="10"/>
  <c r="AN51" i="10"/>
  <c r="AM51" i="10"/>
  <c r="AL51" i="10"/>
  <c r="AK51" i="10"/>
  <c r="AJ51" i="10"/>
  <c r="AI51" i="10"/>
  <c r="AH51" i="10"/>
  <c r="AG51" i="10"/>
  <c r="AF51" i="10"/>
  <c r="AE51" i="10"/>
  <c r="AD51" i="10"/>
  <c r="AC51" i="10"/>
  <c r="AB51" i="10"/>
  <c r="AA51" i="10"/>
  <c r="Z51" i="10"/>
  <c r="Y51" i="10"/>
  <c r="X51" i="10"/>
  <c r="W51" i="10"/>
  <c r="V51" i="10"/>
  <c r="U51" i="10"/>
  <c r="T51" i="10"/>
  <c r="S51" i="10"/>
  <c r="R51" i="10"/>
  <c r="Q51" i="10"/>
  <c r="P51" i="10"/>
  <c r="O51" i="10"/>
  <c r="N51" i="10"/>
  <c r="M51" i="10"/>
  <c r="J51" i="10"/>
  <c r="EC50" i="10"/>
  <c r="EB50" i="10"/>
  <c r="EA50" i="10"/>
  <c r="DZ50" i="10"/>
  <c r="DY50" i="10"/>
  <c r="DX50" i="10"/>
  <c r="DW50" i="10"/>
  <c r="DV50" i="10"/>
  <c r="DU50" i="10"/>
  <c r="DT50" i="10"/>
  <c r="DS50" i="10"/>
  <c r="DR50" i="10"/>
  <c r="DQ50" i="10"/>
  <c r="DP50" i="10"/>
  <c r="DO50" i="10"/>
  <c r="DN50" i="10"/>
  <c r="DM50" i="10"/>
  <c r="DL50" i="10"/>
  <c r="DK50" i="10"/>
  <c r="DJ50" i="10"/>
  <c r="DI50" i="10"/>
  <c r="DH50" i="10"/>
  <c r="DG50" i="10"/>
  <c r="DF50" i="10"/>
  <c r="DE50" i="10"/>
  <c r="DD50" i="10"/>
  <c r="DC50" i="10"/>
  <c r="DB50" i="10"/>
  <c r="DA50" i="10"/>
  <c r="CZ50" i="10"/>
  <c r="CY50" i="10"/>
  <c r="CX50" i="10"/>
  <c r="CW50" i="10"/>
  <c r="CV50" i="10"/>
  <c r="CU50" i="10"/>
  <c r="CT50" i="10"/>
  <c r="CS50" i="10"/>
  <c r="CR50" i="10"/>
  <c r="CQ50" i="10"/>
  <c r="CP50" i="10"/>
  <c r="CO50" i="10"/>
  <c r="CN50" i="10"/>
  <c r="CM50" i="10"/>
  <c r="CL50" i="10"/>
  <c r="CK50" i="10"/>
  <c r="CJ50" i="10"/>
  <c r="CI50" i="10"/>
  <c r="CH50" i="10"/>
  <c r="CG50" i="10"/>
  <c r="CF50" i="10"/>
  <c r="CE50" i="10"/>
  <c r="CD50" i="10"/>
  <c r="CC50" i="10"/>
  <c r="CB50" i="10"/>
  <c r="CA50" i="10"/>
  <c r="BZ50" i="10"/>
  <c r="BY50" i="10"/>
  <c r="BX50" i="10"/>
  <c r="BW50" i="10"/>
  <c r="BV50" i="10"/>
  <c r="BU50" i="10"/>
  <c r="BT50" i="10"/>
  <c r="BS50" i="10"/>
  <c r="BR50" i="10"/>
  <c r="BQ50" i="10"/>
  <c r="BP50" i="10"/>
  <c r="BO50" i="10"/>
  <c r="BN50" i="10"/>
  <c r="BM50" i="10"/>
  <c r="BL50" i="10"/>
  <c r="BK50" i="10"/>
  <c r="BJ50" i="10"/>
  <c r="BI50" i="10"/>
  <c r="BH50" i="10"/>
  <c r="BG50" i="10"/>
  <c r="BF50" i="10"/>
  <c r="BE50" i="10"/>
  <c r="BD50" i="10"/>
  <c r="BC50" i="10"/>
  <c r="BB50" i="10"/>
  <c r="BA50" i="10"/>
  <c r="AZ50" i="10"/>
  <c r="AY50" i="10"/>
  <c r="AX50" i="10"/>
  <c r="AW50" i="10"/>
  <c r="AV50" i="10"/>
  <c r="AU50" i="10"/>
  <c r="AT50" i="10"/>
  <c r="AS50" i="10"/>
  <c r="AR50" i="10"/>
  <c r="AQ50" i="10"/>
  <c r="AP50" i="10"/>
  <c r="AO50" i="10"/>
  <c r="AN50" i="10"/>
  <c r="AM50" i="10"/>
  <c r="AL50" i="10"/>
  <c r="AK50" i="10"/>
  <c r="AJ50" i="10"/>
  <c r="AI50" i="10"/>
  <c r="AH50" i="10"/>
  <c r="AG50" i="10"/>
  <c r="AF50" i="10"/>
  <c r="AE50" i="10"/>
  <c r="AD50" i="10"/>
  <c r="AC50" i="10"/>
  <c r="AB50" i="10"/>
  <c r="AA50" i="10"/>
  <c r="Z50" i="10"/>
  <c r="Y50" i="10"/>
  <c r="X50" i="10"/>
  <c r="W50" i="10"/>
  <c r="V50" i="10"/>
  <c r="U50" i="10"/>
  <c r="T50" i="10"/>
  <c r="S50" i="10"/>
  <c r="R50" i="10"/>
  <c r="Q50" i="10"/>
  <c r="P50" i="10"/>
  <c r="O50" i="10"/>
  <c r="N50" i="10"/>
  <c r="M50" i="10"/>
  <c r="J50" i="10"/>
  <c r="EC49" i="10"/>
  <c r="EB49" i="10"/>
  <c r="EA49" i="10"/>
  <c r="DZ49" i="10"/>
  <c r="DY49" i="10"/>
  <c r="DX49" i="10"/>
  <c r="DW49" i="10"/>
  <c r="DV49" i="10"/>
  <c r="DU49" i="10"/>
  <c r="DT49" i="10"/>
  <c r="DS49" i="10"/>
  <c r="DR49" i="10"/>
  <c r="DQ49" i="10"/>
  <c r="DP49" i="10"/>
  <c r="DO49" i="10"/>
  <c r="DN49" i="10"/>
  <c r="DM49" i="10"/>
  <c r="DL49" i="10"/>
  <c r="DK49" i="10"/>
  <c r="DJ49" i="10"/>
  <c r="DI49" i="10"/>
  <c r="DH49" i="10"/>
  <c r="DG49" i="10"/>
  <c r="DF49" i="10"/>
  <c r="DE49" i="10"/>
  <c r="DD49" i="10"/>
  <c r="DC49" i="10"/>
  <c r="DB49" i="10"/>
  <c r="DA49" i="10"/>
  <c r="CZ49" i="10"/>
  <c r="CY49" i="10"/>
  <c r="CX49" i="10"/>
  <c r="CW49" i="10"/>
  <c r="CV49" i="10"/>
  <c r="CU49" i="10"/>
  <c r="CT49" i="10"/>
  <c r="CS49" i="10"/>
  <c r="CR49" i="10"/>
  <c r="CQ49" i="10"/>
  <c r="CP49" i="10"/>
  <c r="CO49" i="10"/>
  <c r="CN49" i="10"/>
  <c r="CM49" i="10"/>
  <c r="CL49" i="10"/>
  <c r="CK49" i="10"/>
  <c r="CJ49" i="10"/>
  <c r="CI49" i="10"/>
  <c r="CH49" i="10"/>
  <c r="CG49" i="10"/>
  <c r="CF49" i="10"/>
  <c r="CE49" i="10"/>
  <c r="CD49" i="10"/>
  <c r="CC49" i="10"/>
  <c r="CB49" i="10"/>
  <c r="CA49" i="10"/>
  <c r="BZ49" i="10"/>
  <c r="BY49" i="10"/>
  <c r="BX49" i="10"/>
  <c r="BW49" i="10"/>
  <c r="BV49" i="10"/>
  <c r="BU49" i="10"/>
  <c r="BT49" i="10"/>
  <c r="BS49" i="10"/>
  <c r="BR49" i="10"/>
  <c r="BQ49" i="10"/>
  <c r="BP49" i="10"/>
  <c r="BO49" i="10"/>
  <c r="BN49" i="10"/>
  <c r="BM49" i="10"/>
  <c r="BL49" i="10"/>
  <c r="BK49" i="10"/>
  <c r="BJ49" i="10"/>
  <c r="BI49" i="10"/>
  <c r="BH49" i="10"/>
  <c r="BG49" i="10"/>
  <c r="BF49" i="10"/>
  <c r="BE49" i="10"/>
  <c r="BD49" i="10"/>
  <c r="BC49" i="10"/>
  <c r="BB49" i="10"/>
  <c r="BA49" i="10"/>
  <c r="AZ49" i="10"/>
  <c r="AY49" i="10"/>
  <c r="AX49" i="10"/>
  <c r="AW49" i="10"/>
  <c r="AV49" i="10"/>
  <c r="AU49" i="10"/>
  <c r="AT49" i="10"/>
  <c r="AS49" i="10"/>
  <c r="AR49" i="10"/>
  <c r="AQ49" i="10"/>
  <c r="AP49" i="10"/>
  <c r="AO49" i="10"/>
  <c r="AN49" i="10"/>
  <c r="AM49" i="10"/>
  <c r="AL49" i="10"/>
  <c r="AK49" i="10"/>
  <c r="AJ49" i="10"/>
  <c r="AI49" i="10"/>
  <c r="AH49" i="10"/>
  <c r="AG49" i="10"/>
  <c r="AF49" i="10"/>
  <c r="AE49" i="10"/>
  <c r="AD49" i="10"/>
  <c r="AC49" i="10"/>
  <c r="AB49" i="10"/>
  <c r="AA49" i="10"/>
  <c r="Z49" i="10"/>
  <c r="Y49" i="10"/>
  <c r="X49" i="10"/>
  <c r="W49" i="10"/>
  <c r="V49" i="10"/>
  <c r="U49" i="10"/>
  <c r="T49" i="10"/>
  <c r="S49" i="10"/>
  <c r="R49" i="10"/>
  <c r="Q49" i="10"/>
  <c r="P49" i="10"/>
  <c r="O49" i="10"/>
  <c r="N49" i="10"/>
  <c r="M49" i="10"/>
  <c r="J49" i="10"/>
  <c r="EC48" i="10"/>
  <c r="EB48" i="10"/>
  <c r="EA48" i="10"/>
  <c r="DZ48" i="10"/>
  <c r="DY48" i="10"/>
  <c r="DX48" i="10"/>
  <c r="DW48" i="10"/>
  <c r="DV48" i="10"/>
  <c r="DU48" i="10"/>
  <c r="DT48" i="10"/>
  <c r="DS48" i="10"/>
  <c r="DR48" i="10"/>
  <c r="DQ48" i="10"/>
  <c r="DP48" i="10"/>
  <c r="DO48" i="10"/>
  <c r="DN48" i="10"/>
  <c r="DM48" i="10"/>
  <c r="DL48" i="10"/>
  <c r="DK48" i="10"/>
  <c r="DJ48" i="10"/>
  <c r="DI48" i="10"/>
  <c r="DH48" i="10"/>
  <c r="DG48" i="10"/>
  <c r="DF48" i="10"/>
  <c r="DE48" i="10"/>
  <c r="DD48" i="10"/>
  <c r="DC48" i="10"/>
  <c r="DB48" i="10"/>
  <c r="DA48" i="10"/>
  <c r="CZ48" i="10"/>
  <c r="CY48" i="10"/>
  <c r="CX48" i="10"/>
  <c r="CW48" i="10"/>
  <c r="CV48" i="10"/>
  <c r="CU48" i="10"/>
  <c r="CT48" i="10"/>
  <c r="CS48" i="10"/>
  <c r="CR48" i="10"/>
  <c r="CQ48" i="10"/>
  <c r="CP48" i="10"/>
  <c r="CO48" i="10"/>
  <c r="CN48" i="10"/>
  <c r="CM48" i="10"/>
  <c r="CL48" i="10"/>
  <c r="CK48" i="10"/>
  <c r="CJ48" i="10"/>
  <c r="CI48" i="10"/>
  <c r="CH48" i="10"/>
  <c r="CG48" i="10"/>
  <c r="CF48" i="10"/>
  <c r="CE48" i="10"/>
  <c r="CD48" i="10"/>
  <c r="CC48" i="10"/>
  <c r="CB48" i="10"/>
  <c r="CA48" i="10"/>
  <c r="BZ48" i="10"/>
  <c r="BY48" i="10"/>
  <c r="BX48" i="10"/>
  <c r="BW48" i="10"/>
  <c r="BV48" i="10"/>
  <c r="BU48" i="10"/>
  <c r="BT48" i="10"/>
  <c r="BS48" i="10"/>
  <c r="BR48" i="10"/>
  <c r="BQ48" i="10"/>
  <c r="BP48" i="10"/>
  <c r="BO48" i="10"/>
  <c r="BN48" i="10"/>
  <c r="BM48" i="10"/>
  <c r="BL48" i="10"/>
  <c r="BK48" i="10"/>
  <c r="BJ48" i="10"/>
  <c r="BI48" i="10"/>
  <c r="BH48" i="10"/>
  <c r="BG48" i="10"/>
  <c r="BF48" i="10"/>
  <c r="BE48" i="10"/>
  <c r="BD48" i="10"/>
  <c r="BC48" i="10"/>
  <c r="BB48" i="10"/>
  <c r="BA48" i="10"/>
  <c r="AZ48" i="10"/>
  <c r="AY48" i="10"/>
  <c r="AX48" i="10"/>
  <c r="AW48" i="10"/>
  <c r="AV48" i="10"/>
  <c r="AU48" i="10"/>
  <c r="AT48" i="10"/>
  <c r="AS48" i="10"/>
  <c r="AR48" i="10"/>
  <c r="AQ48" i="10"/>
  <c r="AP48" i="10"/>
  <c r="AO48" i="10"/>
  <c r="AN48" i="10"/>
  <c r="AM48" i="10"/>
  <c r="AL48" i="10"/>
  <c r="AK48" i="10"/>
  <c r="AJ48" i="10"/>
  <c r="AI48" i="10"/>
  <c r="AH48" i="10"/>
  <c r="AG48" i="10"/>
  <c r="AF48" i="10"/>
  <c r="AE48" i="10"/>
  <c r="AD48" i="10"/>
  <c r="AC48" i="10"/>
  <c r="AB48" i="10"/>
  <c r="AA48" i="10"/>
  <c r="Z48" i="10"/>
  <c r="Y48" i="10"/>
  <c r="X48" i="10"/>
  <c r="W48" i="10"/>
  <c r="V48" i="10"/>
  <c r="U48" i="10"/>
  <c r="T48" i="10"/>
  <c r="S48" i="10"/>
  <c r="R48" i="10"/>
  <c r="Q48" i="10"/>
  <c r="P48" i="10"/>
  <c r="O48" i="10"/>
  <c r="N48" i="10"/>
  <c r="M48" i="10"/>
  <c r="J48" i="10"/>
  <c r="EC47" i="10"/>
  <c r="EB47" i="10"/>
  <c r="EA47" i="10"/>
  <c r="DZ47" i="10"/>
  <c r="DY47" i="10"/>
  <c r="DX47" i="10"/>
  <c r="DW47" i="10"/>
  <c r="DV47" i="10"/>
  <c r="DU47" i="10"/>
  <c r="DT47" i="10"/>
  <c r="DS47" i="10"/>
  <c r="DR47" i="10"/>
  <c r="DQ47" i="10"/>
  <c r="DP47" i="10"/>
  <c r="DO47" i="10"/>
  <c r="DN47" i="10"/>
  <c r="DM47" i="10"/>
  <c r="DL47" i="10"/>
  <c r="DK47" i="10"/>
  <c r="DJ47" i="10"/>
  <c r="DI47" i="10"/>
  <c r="DH47" i="10"/>
  <c r="DG47" i="10"/>
  <c r="DF47" i="10"/>
  <c r="DE47" i="10"/>
  <c r="DD47" i="10"/>
  <c r="DC47" i="10"/>
  <c r="DB47" i="10"/>
  <c r="DA47" i="10"/>
  <c r="CZ47" i="10"/>
  <c r="CY47" i="10"/>
  <c r="CX47" i="10"/>
  <c r="CW47" i="10"/>
  <c r="CV47" i="10"/>
  <c r="CU47" i="10"/>
  <c r="CT47" i="10"/>
  <c r="CS47" i="10"/>
  <c r="CR47" i="10"/>
  <c r="CQ47" i="10"/>
  <c r="CP47" i="10"/>
  <c r="CO47" i="10"/>
  <c r="CN47" i="10"/>
  <c r="CM47" i="10"/>
  <c r="CL47" i="10"/>
  <c r="CK47" i="10"/>
  <c r="CJ47" i="10"/>
  <c r="CI47" i="10"/>
  <c r="CH47" i="10"/>
  <c r="CG47" i="10"/>
  <c r="CF47" i="10"/>
  <c r="CE47" i="10"/>
  <c r="CD47" i="10"/>
  <c r="CC47" i="10"/>
  <c r="CB47" i="10"/>
  <c r="CA47" i="10"/>
  <c r="BZ47" i="10"/>
  <c r="BY47" i="10"/>
  <c r="BX47" i="10"/>
  <c r="BW47" i="10"/>
  <c r="BV47" i="10"/>
  <c r="BU47" i="10"/>
  <c r="BT47" i="10"/>
  <c r="BS47" i="10"/>
  <c r="BR47" i="10"/>
  <c r="BQ47" i="10"/>
  <c r="BP47" i="10"/>
  <c r="BO47" i="10"/>
  <c r="BN47" i="10"/>
  <c r="BM47" i="10"/>
  <c r="BL47" i="10"/>
  <c r="BK47" i="10"/>
  <c r="BJ47" i="10"/>
  <c r="BI47" i="10"/>
  <c r="BH47" i="10"/>
  <c r="BG47" i="10"/>
  <c r="BF47" i="10"/>
  <c r="BE47" i="10"/>
  <c r="BD47" i="10"/>
  <c r="BC47" i="10"/>
  <c r="BB47" i="10"/>
  <c r="BA47" i="10"/>
  <c r="AZ47" i="10"/>
  <c r="AY47" i="10"/>
  <c r="AX47" i="10"/>
  <c r="AW47" i="10"/>
  <c r="AV47" i="10"/>
  <c r="AU47" i="10"/>
  <c r="AT47" i="10"/>
  <c r="AS47" i="10"/>
  <c r="AR47" i="10"/>
  <c r="AQ47" i="10"/>
  <c r="AP47" i="10"/>
  <c r="AO47" i="10"/>
  <c r="AN47" i="10"/>
  <c r="AM47" i="10"/>
  <c r="AL47" i="10"/>
  <c r="AK47" i="10"/>
  <c r="AJ47" i="10"/>
  <c r="AI47" i="10"/>
  <c r="AH47" i="10"/>
  <c r="AG47" i="10"/>
  <c r="AF47" i="10"/>
  <c r="AE47" i="10"/>
  <c r="AD47" i="10"/>
  <c r="AC47" i="10"/>
  <c r="AB47" i="10"/>
  <c r="AA47" i="10"/>
  <c r="Z47" i="10"/>
  <c r="Y47" i="10"/>
  <c r="X47" i="10"/>
  <c r="W47" i="10"/>
  <c r="V47" i="10"/>
  <c r="U47" i="10"/>
  <c r="T47" i="10"/>
  <c r="S47" i="10"/>
  <c r="R47" i="10"/>
  <c r="Q47" i="10"/>
  <c r="P47" i="10"/>
  <c r="O47" i="10"/>
  <c r="N47" i="10"/>
  <c r="M47" i="10"/>
  <c r="J47" i="10"/>
  <c r="EC46" i="10"/>
  <c r="EB46" i="10"/>
  <c r="EA46" i="10"/>
  <c r="DZ46" i="10"/>
  <c r="DY46" i="10"/>
  <c r="DX46" i="10"/>
  <c r="DW46" i="10"/>
  <c r="DV46" i="10"/>
  <c r="DU46" i="10"/>
  <c r="DT46" i="10"/>
  <c r="DS46" i="10"/>
  <c r="DR46" i="10"/>
  <c r="DQ46" i="10"/>
  <c r="DP46" i="10"/>
  <c r="DO46" i="10"/>
  <c r="DN46" i="10"/>
  <c r="DM46" i="10"/>
  <c r="DL46" i="10"/>
  <c r="DK46" i="10"/>
  <c r="DJ46" i="10"/>
  <c r="DI46" i="10"/>
  <c r="DH46" i="10"/>
  <c r="DG46" i="10"/>
  <c r="DF46" i="10"/>
  <c r="DE46" i="10"/>
  <c r="DD46" i="10"/>
  <c r="DC46" i="10"/>
  <c r="DB46" i="10"/>
  <c r="DA46" i="10"/>
  <c r="CZ46" i="10"/>
  <c r="CY46" i="10"/>
  <c r="CX46" i="10"/>
  <c r="CW46" i="10"/>
  <c r="CV46" i="10"/>
  <c r="CU46" i="10"/>
  <c r="CT46" i="10"/>
  <c r="CS46" i="10"/>
  <c r="CR46" i="10"/>
  <c r="CQ46" i="10"/>
  <c r="CP46" i="10"/>
  <c r="CO46" i="10"/>
  <c r="CN46" i="10"/>
  <c r="CM46" i="10"/>
  <c r="CL46" i="10"/>
  <c r="CK46" i="10"/>
  <c r="CJ46" i="10"/>
  <c r="CI46" i="10"/>
  <c r="CH46" i="10"/>
  <c r="CG46" i="10"/>
  <c r="CF46" i="10"/>
  <c r="CE46" i="10"/>
  <c r="CD46" i="10"/>
  <c r="CC46" i="10"/>
  <c r="CB46" i="10"/>
  <c r="CA46" i="10"/>
  <c r="BZ46" i="10"/>
  <c r="BY46" i="10"/>
  <c r="BX46" i="10"/>
  <c r="BW46" i="10"/>
  <c r="BV46" i="10"/>
  <c r="BU46" i="10"/>
  <c r="BT46" i="10"/>
  <c r="BS46" i="10"/>
  <c r="BR46" i="10"/>
  <c r="BQ46" i="10"/>
  <c r="BP46" i="10"/>
  <c r="BO46" i="10"/>
  <c r="BN46" i="10"/>
  <c r="BM46" i="10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J46" i="10"/>
  <c r="EC45" i="10"/>
  <c r="EB45" i="10"/>
  <c r="EA45" i="10"/>
  <c r="DZ45" i="10"/>
  <c r="DY45" i="10"/>
  <c r="DX45" i="10"/>
  <c r="DW45" i="10"/>
  <c r="DV45" i="10"/>
  <c r="DU45" i="10"/>
  <c r="DT45" i="10"/>
  <c r="DS45" i="10"/>
  <c r="DR45" i="10"/>
  <c r="DQ45" i="10"/>
  <c r="DP45" i="10"/>
  <c r="DO45" i="10"/>
  <c r="DN45" i="10"/>
  <c r="DM45" i="10"/>
  <c r="DL45" i="10"/>
  <c r="DK45" i="10"/>
  <c r="DJ45" i="10"/>
  <c r="DI45" i="10"/>
  <c r="DH45" i="10"/>
  <c r="DG45" i="10"/>
  <c r="DF45" i="10"/>
  <c r="DE45" i="10"/>
  <c r="DD45" i="10"/>
  <c r="DC45" i="10"/>
  <c r="DB45" i="10"/>
  <c r="DA45" i="10"/>
  <c r="CZ45" i="10"/>
  <c r="CY45" i="10"/>
  <c r="CX45" i="10"/>
  <c r="CW45" i="10"/>
  <c r="CV45" i="10"/>
  <c r="CU45" i="10"/>
  <c r="CT45" i="10"/>
  <c r="CS45" i="10"/>
  <c r="CR45" i="10"/>
  <c r="CQ45" i="10"/>
  <c r="CP45" i="10"/>
  <c r="CO45" i="10"/>
  <c r="CN45" i="10"/>
  <c r="CM45" i="10"/>
  <c r="CL45" i="10"/>
  <c r="CK45" i="10"/>
  <c r="CJ45" i="10"/>
  <c r="CI45" i="10"/>
  <c r="CH45" i="10"/>
  <c r="CG45" i="10"/>
  <c r="CF45" i="10"/>
  <c r="CE45" i="10"/>
  <c r="CD45" i="10"/>
  <c r="CC45" i="10"/>
  <c r="CB45" i="10"/>
  <c r="CA45" i="10"/>
  <c r="BZ45" i="10"/>
  <c r="BY45" i="10"/>
  <c r="BX45" i="10"/>
  <c r="BW45" i="10"/>
  <c r="BV45" i="10"/>
  <c r="BU45" i="10"/>
  <c r="BT45" i="10"/>
  <c r="BS45" i="10"/>
  <c r="BR45" i="10"/>
  <c r="BQ45" i="10"/>
  <c r="BP45" i="10"/>
  <c r="BO45" i="10"/>
  <c r="BN45" i="10"/>
  <c r="BM45" i="10"/>
  <c r="BL45" i="10"/>
  <c r="BK45" i="10"/>
  <c r="BJ45" i="10"/>
  <c r="BI45" i="10"/>
  <c r="BH45" i="10"/>
  <c r="BG45" i="10"/>
  <c r="BF45" i="10"/>
  <c r="BE45" i="10"/>
  <c r="BD45" i="10"/>
  <c r="BC45" i="10"/>
  <c r="BB45" i="10"/>
  <c r="BA45" i="10"/>
  <c r="AZ45" i="10"/>
  <c r="AY45" i="10"/>
  <c r="AX45" i="10"/>
  <c r="AW45" i="10"/>
  <c r="AV45" i="10"/>
  <c r="AU45" i="10"/>
  <c r="AT45" i="10"/>
  <c r="AS45" i="10"/>
  <c r="AR45" i="10"/>
  <c r="AQ45" i="10"/>
  <c r="AP45" i="10"/>
  <c r="AO45" i="10"/>
  <c r="AN45" i="10"/>
  <c r="AM45" i="10"/>
  <c r="AL45" i="10"/>
  <c r="AK45" i="10"/>
  <c r="AJ45" i="10"/>
  <c r="AI45" i="10"/>
  <c r="AH45" i="10"/>
  <c r="AG45" i="10"/>
  <c r="AF45" i="10"/>
  <c r="AE45" i="10"/>
  <c r="AD45" i="10"/>
  <c r="AC45" i="10"/>
  <c r="AB45" i="10"/>
  <c r="AA45" i="10"/>
  <c r="Z45" i="10"/>
  <c r="Y45" i="10"/>
  <c r="X45" i="10"/>
  <c r="W45" i="10"/>
  <c r="V45" i="10"/>
  <c r="U45" i="10"/>
  <c r="T45" i="10"/>
  <c r="S45" i="10"/>
  <c r="R45" i="10"/>
  <c r="Q45" i="10"/>
  <c r="P45" i="10"/>
  <c r="O45" i="10"/>
  <c r="N45" i="10"/>
  <c r="M45" i="10"/>
  <c r="J45" i="10"/>
  <c r="EC44" i="10"/>
  <c r="EB44" i="10"/>
  <c r="EA44" i="10"/>
  <c r="DZ44" i="10"/>
  <c r="DY44" i="10"/>
  <c r="DX44" i="10"/>
  <c r="DW44" i="10"/>
  <c r="DV44" i="10"/>
  <c r="DU44" i="10"/>
  <c r="DT44" i="10"/>
  <c r="DS44" i="10"/>
  <c r="DR44" i="10"/>
  <c r="DQ44" i="10"/>
  <c r="DP44" i="10"/>
  <c r="DO44" i="10"/>
  <c r="DN44" i="10"/>
  <c r="DM44" i="10"/>
  <c r="DL44" i="10"/>
  <c r="DK44" i="10"/>
  <c r="DJ44" i="10"/>
  <c r="DI44" i="10"/>
  <c r="DH44" i="10"/>
  <c r="DG44" i="10"/>
  <c r="DF44" i="10"/>
  <c r="DE44" i="10"/>
  <c r="DD44" i="10"/>
  <c r="DC44" i="10"/>
  <c r="DB44" i="10"/>
  <c r="DA44" i="10"/>
  <c r="CZ44" i="10"/>
  <c r="CY44" i="10"/>
  <c r="CX44" i="10"/>
  <c r="CW44" i="10"/>
  <c r="CV44" i="10"/>
  <c r="CU44" i="10"/>
  <c r="CT44" i="10"/>
  <c r="CS44" i="10"/>
  <c r="CR44" i="10"/>
  <c r="CQ44" i="10"/>
  <c r="CP44" i="10"/>
  <c r="CO44" i="10"/>
  <c r="CN44" i="10"/>
  <c r="CM44" i="10"/>
  <c r="CL44" i="10"/>
  <c r="CK44" i="10"/>
  <c r="CJ44" i="10"/>
  <c r="CI44" i="10"/>
  <c r="CH44" i="10"/>
  <c r="CG44" i="10"/>
  <c r="CF44" i="10"/>
  <c r="CE44" i="10"/>
  <c r="CD44" i="10"/>
  <c r="CC44" i="10"/>
  <c r="CB44" i="10"/>
  <c r="CA44" i="10"/>
  <c r="BZ44" i="10"/>
  <c r="BY44" i="10"/>
  <c r="BX44" i="10"/>
  <c r="BW44" i="10"/>
  <c r="BV44" i="10"/>
  <c r="BU44" i="10"/>
  <c r="BT44" i="10"/>
  <c r="BS44" i="10"/>
  <c r="BR44" i="10"/>
  <c r="BQ44" i="10"/>
  <c r="BP44" i="10"/>
  <c r="BO44" i="10"/>
  <c r="BN44" i="10"/>
  <c r="BM44" i="10"/>
  <c r="BL44" i="10"/>
  <c r="BK44" i="10"/>
  <c r="BJ44" i="10"/>
  <c r="BI44" i="10"/>
  <c r="BH44" i="10"/>
  <c r="BG44" i="10"/>
  <c r="BF44" i="10"/>
  <c r="BE44" i="10"/>
  <c r="BD44" i="10"/>
  <c r="BC44" i="10"/>
  <c r="BB44" i="10"/>
  <c r="BA44" i="10"/>
  <c r="AZ44" i="10"/>
  <c r="AY44" i="10"/>
  <c r="AX44" i="10"/>
  <c r="AW44" i="10"/>
  <c r="AV44" i="10"/>
  <c r="AU44" i="10"/>
  <c r="AT44" i="10"/>
  <c r="AS44" i="10"/>
  <c r="AR44" i="10"/>
  <c r="AQ44" i="10"/>
  <c r="AP44" i="10"/>
  <c r="AO44" i="10"/>
  <c r="AN44" i="10"/>
  <c r="AM44" i="10"/>
  <c r="AL44" i="10"/>
  <c r="AK44" i="10"/>
  <c r="AJ44" i="10"/>
  <c r="AI44" i="10"/>
  <c r="AH44" i="10"/>
  <c r="AG44" i="10"/>
  <c r="AF44" i="10"/>
  <c r="AE44" i="10"/>
  <c r="AD44" i="10"/>
  <c r="AC44" i="10"/>
  <c r="AB44" i="10"/>
  <c r="AA44" i="10"/>
  <c r="Z44" i="10"/>
  <c r="Y44" i="10"/>
  <c r="X44" i="10"/>
  <c r="W44" i="10"/>
  <c r="V44" i="10"/>
  <c r="U44" i="10"/>
  <c r="T44" i="10"/>
  <c r="S44" i="10"/>
  <c r="R44" i="10"/>
  <c r="Q44" i="10"/>
  <c r="P44" i="10"/>
  <c r="O44" i="10"/>
  <c r="N44" i="10"/>
  <c r="M44" i="10"/>
  <c r="J44" i="10"/>
  <c r="EC43" i="10"/>
  <c r="EB43" i="10"/>
  <c r="EA43" i="10"/>
  <c r="DZ43" i="10"/>
  <c r="DY43" i="10"/>
  <c r="DX43" i="10"/>
  <c r="DW43" i="10"/>
  <c r="DV43" i="10"/>
  <c r="DU43" i="10"/>
  <c r="DT43" i="10"/>
  <c r="DS43" i="10"/>
  <c r="DR43" i="10"/>
  <c r="DQ43" i="10"/>
  <c r="DP43" i="10"/>
  <c r="DO43" i="10"/>
  <c r="DN43" i="10"/>
  <c r="DM43" i="10"/>
  <c r="DL43" i="10"/>
  <c r="DK43" i="10"/>
  <c r="DJ43" i="10"/>
  <c r="DI43" i="10"/>
  <c r="DH43" i="10"/>
  <c r="DG43" i="10"/>
  <c r="DF43" i="10"/>
  <c r="DE43" i="10"/>
  <c r="DD43" i="10"/>
  <c r="DC43" i="10"/>
  <c r="DB43" i="10"/>
  <c r="DA43" i="10"/>
  <c r="CZ43" i="10"/>
  <c r="CY43" i="10"/>
  <c r="CX43" i="10"/>
  <c r="CW43" i="10"/>
  <c r="CV43" i="10"/>
  <c r="CU43" i="10"/>
  <c r="CT43" i="10"/>
  <c r="CS43" i="10"/>
  <c r="CR43" i="10"/>
  <c r="CQ43" i="10"/>
  <c r="CP43" i="10"/>
  <c r="CO43" i="10"/>
  <c r="CN43" i="10"/>
  <c r="CM43" i="10"/>
  <c r="CL43" i="10"/>
  <c r="CK43" i="10"/>
  <c r="CJ43" i="10"/>
  <c r="CI43" i="10"/>
  <c r="CH43" i="10"/>
  <c r="CG43" i="10"/>
  <c r="CF43" i="10"/>
  <c r="CE43" i="10"/>
  <c r="CD43" i="10"/>
  <c r="CC43" i="10"/>
  <c r="CB43" i="10"/>
  <c r="CA43" i="10"/>
  <c r="BZ43" i="10"/>
  <c r="BY43" i="10"/>
  <c r="BX43" i="10"/>
  <c r="BW43" i="10"/>
  <c r="BV43" i="10"/>
  <c r="BU43" i="10"/>
  <c r="BT43" i="10"/>
  <c r="BS43" i="10"/>
  <c r="BR43" i="10"/>
  <c r="BQ43" i="10"/>
  <c r="BP43" i="10"/>
  <c r="BO43" i="10"/>
  <c r="BN43" i="10"/>
  <c r="BM43" i="10"/>
  <c r="BL43" i="10"/>
  <c r="BK43" i="10"/>
  <c r="BJ43" i="10"/>
  <c r="BI43" i="10"/>
  <c r="BH43" i="10"/>
  <c r="BG43" i="10"/>
  <c r="BF43" i="10"/>
  <c r="BE43" i="10"/>
  <c r="BD43" i="10"/>
  <c r="BC43" i="10"/>
  <c r="BB43" i="10"/>
  <c r="BA43" i="10"/>
  <c r="AZ43" i="10"/>
  <c r="AY43" i="10"/>
  <c r="AX43" i="10"/>
  <c r="AW43" i="10"/>
  <c r="AV43" i="10"/>
  <c r="AU43" i="10"/>
  <c r="AT43" i="10"/>
  <c r="AS43" i="10"/>
  <c r="AR43" i="10"/>
  <c r="AQ43" i="10"/>
  <c r="AP43" i="10"/>
  <c r="AO43" i="10"/>
  <c r="AN43" i="10"/>
  <c r="AM43" i="10"/>
  <c r="AL43" i="10"/>
  <c r="AK43" i="10"/>
  <c r="AJ43" i="10"/>
  <c r="AI43" i="10"/>
  <c r="AH43" i="10"/>
  <c r="AG43" i="10"/>
  <c r="AF43" i="10"/>
  <c r="AE43" i="10"/>
  <c r="AD43" i="10"/>
  <c r="AC43" i="10"/>
  <c r="AB43" i="10"/>
  <c r="AA43" i="10"/>
  <c r="Z43" i="10"/>
  <c r="Y43" i="10"/>
  <c r="X43" i="10"/>
  <c r="W43" i="10"/>
  <c r="V43" i="10"/>
  <c r="U43" i="10"/>
  <c r="T43" i="10"/>
  <c r="S43" i="10"/>
  <c r="R43" i="10"/>
  <c r="Q43" i="10"/>
  <c r="P43" i="10"/>
  <c r="O43" i="10"/>
  <c r="N43" i="10"/>
  <c r="M43" i="10"/>
  <c r="J43" i="10"/>
  <c r="O42" i="10"/>
  <c r="N42" i="10"/>
  <c r="J42" i="10"/>
  <c r="EC42" i="10"/>
  <c r="EB42" i="10"/>
  <c r="EA42" i="10"/>
  <c r="DZ42" i="10"/>
  <c r="DY42" i="10"/>
  <c r="DX42" i="10"/>
  <c r="DW42" i="10"/>
  <c r="DV42" i="10"/>
  <c r="DU42" i="10"/>
  <c r="DT42" i="10"/>
  <c r="DS42" i="10"/>
  <c r="DR42" i="10"/>
  <c r="DQ42" i="10"/>
  <c r="DP42" i="10"/>
  <c r="DO42" i="10"/>
  <c r="DN42" i="10"/>
  <c r="DM42" i="10"/>
  <c r="DL42" i="10"/>
  <c r="DK42" i="10"/>
  <c r="DJ42" i="10"/>
  <c r="DI42" i="10"/>
  <c r="DH42" i="10"/>
  <c r="DG42" i="10"/>
  <c r="DF42" i="10"/>
  <c r="DE42" i="10"/>
  <c r="DD42" i="10"/>
  <c r="DC42" i="10"/>
  <c r="DB42" i="10"/>
  <c r="DA42" i="10"/>
  <c r="CZ42" i="10"/>
  <c r="CY42" i="10"/>
  <c r="CX42" i="10"/>
  <c r="CW42" i="10"/>
  <c r="CV42" i="10"/>
  <c r="CU42" i="10"/>
  <c r="CT42" i="10"/>
  <c r="CS42" i="10"/>
  <c r="CR42" i="10"/>
  <c r="CQ42" i="10"/>
  <c r="CP42" i="10"/>
  <c r="CO42" i="10"/>
  <c r="CN42" i="10"/>
  <c r="CM42" i="10"/>
  <c r="CL42" i="10"/>
  <c r="CK42" i="10"/>
  <c r="CJ42" i="10"/>
  <c r="CI42" i="10"/>
  <c r="CH42" i="10"/>
  <c r="CG42" i="10"/>
  <c r="CF42" i="10"/>
  <c r="CE42" i="10"/>
  <c r="CD42" i="10"/>
  <c r="CC42" i="10"/>
  <c r="CB42" i="10"/>
  <c r="CA42" i="10"/>
  <c r="BZ42" i="10"/>
  <c r="BY42" i="10"/>
  <c r="BX42" i="10"/>
  <c r="BW42" i="10"/>
  <c r="BV42" i="10"/>
  <c r="BU42" i="10"/>
  <c r="BT42" i="10"/>
  <c r="BS42" i="10"/>
  <c r="BR42" i="10"/>
  <c r="BQ42" i="10"/>
  <c r="BP42" i="10"/>
  <c r="BO42" i="10"/>
  <c r="BN42" i="10"/>
  <c r="BM42" i="10"/>
  <c r="BL42" i="10"/>
  <c r="BK42" i="10"/>
  <c r="BJ42" i="10"/>
  <c r="BI42" i="10"/>
  <c r="BH42" i="10"/>
  <c r="BG42" i="10"/>
  <c r="BF42" i="10"/>
  <c r="BE42" i="10"/>
  <c r="BD42" i="10"/>
  <c r="BC42" i="10"/>
  <c r="BB42" i="10"/>
  <c r="BA42" i="10"/>
  <c r="AZ42" i="10"/>
  <c r="AY42" i="10"/>
  <c r="AX42" i="10"/>
  <c r="AW42" i="10"/>
  <c r="AV42" i="10"/>
  <c r="AU42" i="10"/>
  <c r="AT42" i="10"/>
  <c r="AS42" i="10"/>
  <c r="AR42" i="10"/>
  <c r="AQ42" i="10"/>
  <c r="AP42" i="10"/>
  <c r="AO42" i="10"/>
  <c r="AN42" i="10"/>
  <c r="AM42" i="10"/>
  <c r="AL42" i="10"/>
  <c r="AK42" i="10"/>
  <c r="AJ42" i="10"/>
  <c r="AI42" i="10"/>
  <c r="AH42" i="10"/>
  <c r="AG42" i="10"/>
  <c r="AF42" i="10"/>
  <c r="AE42" i="10"/>
  <c r="AD42" i="10"/>
  <c r="AC42" i="10"/>
  <c r="AB42" i="10"/>
  <c r="AA42" i="10"/>
  <c r="Z42" i="10"/>
  <c r="Y42" i="10"/>
  <c r="X42" i="10"/>
  <c r="W42" i="10"/>
  <c r="V42" i="10"/>
  <c r="U42" i="10"/>
  <c r="T42" i="10"/>
  <c r="S42" i="10"/>
  <c r="R42" i="10"/>
  <c r="Q42" i="10"/>
  <c r="P42" i="10"/>
  <c r="M42" i="10"/>
  <c r="EC307" i="10"/>
  <c r="EC306" i="10"/>
  <c r="EC305" i="10"/>
  <c r="EC304" i="10"/>
  <c r="EC303" i="10"/>
  <c r="EC302" i="10"/>
  <c r="EC301" i="10"/>
  <c r="EC300" i="10"/>
  <c r="EC299" i="10"/>
  <c r="EC298" i="10"/>
  <c r="EC297" i="10"/>
  <c r="EC296" i="10"/>
  <c r="EC295" i="10"/>
  <c r="EC294" i="10"/>
  <c r="EC293" i="10"/>
  <c r="EC292" i="10"/>
  <c r="EC291" i="10"/>
  <c r="EC290" i="10"/>
  <c r="EC289" i="10"/>
  <c r="EC288" i="10"/>
  <c r="EC287" i="10"/>
  <c r="EC286" i="10"/>
  <c r="EC285" i="10"/>
  <c r="EC284" i="10"/>
  <c r="EC283" i="10"/>
  <c r="EC282" i="10"/>
  <c r="EC281" i="10"/>
  <c r="EC269" i="10"/>
  <c r="EC268" i="10"/>
  <c r="EC267" i="10"/>
  <c r="EC266" i="10"/>
  <c r="EC265" i="10"/>
  <c r="EC264" i="10"/>
  <c r="EC263" i="10"/>
  <c r="EC262" i="10"/>
  <c r="EC261" i="10"/>
  <c r="EC260" i="10"/>
  <c r="EC259" i="10"/>
  <c r="EC258" i="10"/>
  <c r="EC257" i="10"/>
  <c r="EC256" i="10"/>
  <c r="EC255" i="10"/>
  <c r="EC254" i="10"/>
  <c r="EC253" i="10"/>
  <c r="EC252" i="10"/>
  <c r="EC251" i="10"/>
  <c r="EC250" i="10"/>
  <c r="EC249" i="10"/>
  <c r="EC248" i="10"/>
  <c r="EC247" i="10"/>
  <c r="EC246" i="10"/>
  <c r="EC245" i="10"/>
  <c r="EC244" i="10"/>
  <c r="EC243" i="10"/>
  <c r="EC231" i="10"/>
  <c r="EC230" i="10"/>
  <c r="EC229" i="10"/>
  <c r="EC228" i="10"/>
  <c r="EC227" i="10"/>
  <c r="EC226" i="10"/>
  <c r="EC225" i="10"/>
  <c r="EC224" i="10"/>
  <c r="EC223" i="10"/>
  <c r="EC222" i="10"/>
  <c r="EC221" i="10"/>
  <c r="EC220" i="10"/>
  <c r="EC219" i="10"/>
  <c r="EC218" i="10"/>
  <c r="EC217" i="10"/>
  <c r="EC216" i="10"/>
  <c r="EC215" i="10"/>
  <c r="EC214" i="10"/>
  <c r="EC213" i="10"/>
  <c r="EC212" i="10"/>
  <c r="EC211" i="10"/>
  <c r="EC210" i="10"/>
  <c r="EC209" i="10"/>
  <c r="EC208" i="10"/>
  <c r="EC207" i="10"/>
  <c r="EC206" i="10"/>
  <c r="EC205" i="10"/>
  <c r="EC193" i="10"/>
  <c r="EC192" i="10"/>
  <c r="EC191" i="10"/>
  <c r="EC190" i="10"/>
  <c r="EC189" i="10"/>
  <c r="EC188" i="10"/>
  <c r="EC187" i="10"/>
  <c r="EC186" i="10"/>
  <c r="EC185" i="10"/>
  <c r="EC184" i="10"/>
  <c r="EC183" i="10"/>
  <c r="EC182" i="10"/>
  <c r="EC181" i="10"/>
  <c r="EC180" i="10"/>
  <c r="EC179" i="10"/>
  <c r="EC178" i="10"/>
  <c r="EC177" i="10"/>
  <c r="EC176" i="10"/>
  <c r="EC175" i="10"/>
  <c r="EC174" i="10"/>
  <c r="EC173" i="10"/>
  <c r="EC172" i="10"/>
  <c r="EC171" i="10"/>
  <c r="EC170" i="10"/>
  <c r="EC169" i="10"/>
  <c r="EC168" i="10"/>
  <c r="EC167" i="10"/>
  <c r="EC155" i="10"/>
  <c r="EC154" i="10"/>
  <c r="EC153" i="10"/>
  <c r="EC152" i="10"/>
  <c r="EC151" i="10"/>
  <c r="EC150" i="10"/>
  <c r="EC149" i="10"/>
  <c r="EC148" i="10"/>
  <c r="EC147" i="10"/>
  <c r="EC146" i="10"/>
  <c r="EC145" i="10"/>
  <c r="EC144" i="10"/>
  <c r="EC143" i="10"/>
  <c r="EC142" i="10"/>
  <c r="EC141" i="10"/>
  <c r="EC140" i="10"/>
  <c r="EC139" i="10"/>
  <c r="EC138" i="10"/>
  <c r="EC137" i="10"/>
  <c r="EC136" i="10"/>
  <c r="EC135" i="10"/>
  <c r="EC134" i="10"/>
  <c r="EC133" i="10"/>
  <c r="EC132" i="10"/>
  <c r="EC131" i="10"/>
  <c r="EC130" i="10"/>
  <c r="EC129" i="10"/>
  <c r="EC117" i="10"/>
  <c r="EC116" i="10"/>
  <c r="EC115" i="10"/>
  <c r="EC114" i="10"/>
  <c r="EC113" i="10"/>
  <c r="EC112" i="10"/>
  <c r="EC111" i="10"/>
  <c r="EC110" i="10"/>
  <c r="EC109" i="10"/>
  <c r="EC108" i="10"/>
  <c r="EC107" i="10"/>
  <c r="EC106" i="10"/>
  <c r="EC105" i="10"/>
  <c r="EC104" i="10"/>
  <c r="EC103" i="10"/>
  <c r="EC102" i="10"/>
  <c r="EC101" i="10"/>
  <c r="EC100" i="10"/>
  <c r="EC99" i="10"/>
  <c r="EC98" i="10"/>
  <c r="EC97" i="10"/>
  <c r="EC96" i="10"/>
  <c r="EC95" i="10"/>
  <c r="EC94" i="10"/>
  <c r="EC93" i="10"/>
  <c r="EC92" i="10"/>
  <c r="EC91" i="10"/>
  <c r="EC79" i="10"/>
  <c r="EC78" i="10"/>
  <c r="EC77" i="10"/>
  <c r="EC76" i="10"/>
  <c r="EC75" i="10"/>
  <c r="EC74" i="10"/>
  <c r="EC73" i="10"/>
  <c r="EC72" i="10"/>
  <c r="EC71" i="10"/>
  <c r="EC70" i="10"/>
  <c r="EC69" i="10"/>
  <c r="EC68" i="10"/>
  <c r="EC67" i="10"/>
  <c r="EC66" i="10"/>
  <c r="EC65" i="10"/>
  <c r="EC64" i="10"/>
  <c r="EC63" i="10"/>
  <c r="EC62" i="10"/>
  <c r="EC61" i="10"/>
  <c r="EC60" i="10"/>
  <c r="EC59" i="10"/>
  <c r="EC58" i="10"/>
  <c r="EC57" i="10"/>
  <c r="EC56" i="10"/>
  <c r="EC55" i="10"/>
  <c r="EC54" i="10"/>
  <c r="EC53" i="10"/>
  <c r="EC41" i="10"/>
  <c r="EC40" i="10"/>
  <c r="EC39" i="10"/>
  <c r="EC38" i="10"/>
  <c r="EC37" i="10"/>
  <c r="EC36" i="10"/>
  <c r="EC35" i="10"/>
  <c r="EC34" i="10"/>
  <c r="EC33" i="10"/>
  <c r="EC32" i="10"/>
  <c r="EC31" i="10"/>
  <c r="EC30" i="10"/>
  <c r="EC29" i="10"/>
  <c r="EC28" i="10"/>
  <c r="EC27" i="10"/>
  <c r="EC26" i="10"/>
  <c r="EC25" i="10"/>
  <c r="EC24" i="10"/>
  <c r="EC23" i="10"/>
  <c r="EC22" i="10"/>
  <c r="EC21" i="10"/>
  <c r="EC20" i="10"/>
  <c r="EC19" i="10"/>
  <c r="EC18" i="10"/>
  <c r="EC17" i="10"/>
  <c r="EC16" i="10"/>
  <c r="EC15" i="10"/>
  <c r="EB307" i="10"/>
  <c r="EB306" i="10"/>
  <c r="EB305" i="10"/>
  <c r="EB304" i="10"/>
  <c r="EB303" i="10"/>
  <c r="EB302" i="10"/>
  <c r="EB301" i="10"/>
  <c r="EB300" i="10"/>
  <c r="EB299" i="10"/>
  <c r="EB298" i="10"/>
  <c r="EB297" i="10"/>
  <c r="EB296" i="10"/>
  <c r="EB295" i="10"/>
  <c r="EB294" i="10"/>
  <c r="EB293" i="10"/>
  <c r="EB292" i="10"/>
  <c r="EB291" i="10"/>
  <c r="EB290" i="10"/>
  <c r="EB289" i="10"/>
  <c r="EB288" i="10"/>
  <c r="EB287" i="10"/>
  <c r="EB286" i="10"/>
  <c r="EB285" i="10"/>
  <c r="EB284" i="10"/>
  <c r="EB283" i="10"/>
  <c r="EB282" i="10"/>
  <c r="EB281" i="10"/>
  <c r="EB269" i="10"/>
  <c r="EB268" i="10"/>
  <c r="EB267" i="10"/>
  <c r="EB266" i="10"/>
  <c r="EB265" i="10"/>
  <c r="EB264" i="10"/>
  <c r="EB263" i="10"/>
  <c r="EB262" i="10"/>
  <c r="EB261" i="10"/>
  <c r="EB260" i="10"/>
  <c r="EB259" i="10"/>
  <c r="EB258" i="10"/>
  <c r="EB257" i="10"/>
  <c r="EB256" i="10"/>
  <c r="EB255" i="10"/>
  <c r="EB254" i="10"/>
  <c r="EB253" i="10"/>
  <c r="EB252" i="10"/>
  <c r="EB251" i="10"/>
  <c r="EB250" i="10"/>
  <c r="EB249" i="10"/>
  <c r="EB248" i="10"/>
  <c r="EB247" i="10"/>
  <c r="EB246" i="10"/>
  <c r="EB245" i="10"/>
  <c r="EB244" i="10"/>
  <c r="EB243" i="10"/>
  <c r="EB231" i="10"/>
  <c r="EB230" i="10"/>
  <c r="EB229" i="10"/>
  <c r="EB228" i="10"/>
  <c r="EB227" i="10"/>
  <c r="EB226" i="10"/>
  <c r="EB225" i="10"/>
  <c r="EB224" i="10"/>
  <c r="EB223" i="10"/>
  <c r="EB222" i="10"/>
  <c r="EB221" i="10"/>
  <c r="EB220" i="10"/>
  <c r="EB219" i="10"/>
  <c r="EB218" i="10"/>
  <c r="EB217" i="10"/>
  <c r="EB216" i="10"/>
  <c r="EB215" i="10"/>
  <c r="EB214" i="10"/>
  <c r="EB213" i="10"/>
  <c r="EB212" i="10"/>
  <c r="EB211" i="10"/>
  <c r="EB210" i="10"/>
  <c r="EB209" i="10"/>
  <c r="EB208" i="10"/>
  <c r="EB207" i="10"/>
  <c r="EB206" i="10"/>
  <c r="EB205" i="10"/>
  <c r="EB193" i="10"/>
  <c r="EB192" i="10"/>
  <c r="EB191" i="10"/>
  <c r="EB190" i="10"/>
  <c r="EB189" i="10"/>
  <c r="EB188" i="10"/>
  <c r="EB187" i="10"/>
  <c r="EB186" i="10"/>
  <c r="EB185" i="10"/>
  <c r="EB184" i="10"/>
  <c r="EB183" i="10"/>
  <c r="EB182" i="10"/>
  <c r="EB181" i="10"/>
  <c r="EB180" i="10"/>
  <c r="EB179" i="10"/>
  <c r="EB178" i="10"/>
  <c r="EB177" i="10"/>
  <c r="EB176" i="10"/>
  <c r="EB175" i="10"/>
  <c r="EB174" i="10"/>
  <c r="EB173" i="10"/>
  <c r="EB172" i="10"/>
  <c r="EB171" i="10"/>
  <c r="EB170" i="10"/>
  <c r="EB169" i="10"/>
  <c r="EB168" i="10"/>
  <c r="EB167" i="10"/>
  <c r="EB155" i="10"/>
  <c r="EB154" i="10"/>
  <c r="EB153" i="10"/>
  <c r="EB152" i="10"/>
  <c r="EB151" i="10"/>
  <c r="EB150" i="10"/>
  <c r="EB149" i="10"/>
  <c r="EB148" i="10"/>
  <c r="EB147" i="10"/>
  <c r="EB146" i="10"/>
  <c r="EB145" i="10"/>
  <c r="EB144" i="10"/>
  <c r="EB143" i="10"/>
  <c r="EB142" i="10"/>
  <c r="EB141" i="10"/>
  <c r="EB140" i="10"/>
  <c r="EB139" i="10"/>
  <c r="EB138" i="10"/>
  <c r="EB137" i="10"/>
  <c r="EB136" i="10"/>
  <c r="EB135" i="10"/>
  <c r="EB134" i="10"/>
  <c r="EB133" i="10"/>
  <c r="EB132" i="10"/>
  <c r="EB131" i="10"/>
  <c r="EB130" i="10"/>
  <c r="EB129" i="10"/>
  <c r="EB117" i="10"/>
  <c r="EB116" i="10"/>
  <c r="EB115" i="10"/>
  <c r="EB114" i="10"/>
  <c r="EB113" i="10"/>
  <c r="EB112" i="10"/>
  <c r="EB111" i="10"/>
  <c r="EB110" i="10"/>
  <c r="EB109" i="10"/>
  <c r="EB108" i="10"/>
  <c r="EB107" i="10"/>
  <c r="EB106" i="10"/>
  <c r="EB105" i="10"/>
  <c r="EB104" i="10"/>
  <c r="EB103" i="10"/>
  <c r="EB102" i="10"/>
  <c r="EB101" i="10"/>
  <c r="EB100" i="10"/>
  <c r="EB99" i="10"/>
  <c r="EB98" i="10"/>
  <c r="EB97" i="10"/>
  <c r="EB96" i="10"/>
  <c r="EB95" i="10"/>
  <c r="EB94" i="10"/>
  <c r="EB93" i="10"/>
  <c r="EB92" i="10"/>
  <c r="EB91" i="10"/>
  <c r="EB79" i="10"/>
  <c r="EB78" i="10"/>
  <c r="EB77" i="10"/>
  <c r="EB76" i="10"/>
  <c r="EB75" i="10"/>
  <c r="EB74" i="10"/>
  <c r="EB73" i="10"/>
  <c r="EB72" i="10"/>
  <c r="EB71" i="10"/>
  <c r="EB70" i="10"/>
  <c r="EB69" i="10"/>
  <c r="EB68" i="10"/>
  <c r="EB67" i="10"/>
  <c r="EB66" i="10"/>
  <c r="EB65" i="10"/>
  <c r="EB64" i="10"/>
  <c r="EB63" i="10"/>
  <c r="EB62" i="10"/>
  <c r="EB61" i="10"/>
  <c r="EB60" i="10"/>
  <c r="EB59" i="10"/>
  <c r="EB58" i="10"/>
  <c r="EB57" i="10"/>
  <c r="EB56" i="10"/>
  <c r="EB55" i="10"/>
  <c r="EB54" i="10"/>
  <c r="EB53" i="10"/>
  <c r="EB41" i="10"/>
  <c r="EB40" i="10"/>
  <c r="EB39" i="10"/>
  <c r="EB38" i="10"/>
  <c r="EB37" i="10"/>
  <c r="EB36" i="10"/>
  <c r="EB35" i="10"/>
  <c r="EB34" i="10"/>
  <c r="EB33" i="10"/>
  <c r="EB32" i="10"/>
  <c r="EB31" i="10"/>
  <c r="EB30" i="10"/>
  <c r="EB29" i="10"/>
  <c r="EB28" i="10"/>
  <c r="EB27" i="10"/>
  <c r="EB26" i="10"/>
  <c r="EB25" i="10"/>
  <c r="EB24" i="10"/>
  <c r="EB23" i="10"/>
  <c r="EB22" i="10"/>
  <c r="EB21" i="10"/>
  <c r="EB20" i="10"/>
  <c r="EB19" i="10"/>
  <c r="EB18" i="10"/>
  <c r="EB17" i="10"/>
  <c r="EB16" i="10"/>
  <c r="EB15" i="10"/>
  <c r="EA307" i="10"/>
  <c r="EA306" i="10"/>
  <c r="EA305" i="10"/>
  <c r="EA304" i="10"/>
  <c r="EA303" i="10"/>
  <c r="EA302" i="10"/>
  <c r="EA301" i="10"/>
  <c r="EA300" i="10"/>
  <c r="EA299" i="10"/>
  <c r="EA298" i="10"/>
  <c r="EA297" i="10"/>
  <c r="EA296" i="10"/>
  <c r="EA295" i="10"/>
  <c r="EA294" i="10"/>
  <c r="EA293" i="10"/>
  <c r="EA292" i="10"/>
  <c r="EA291" i="10"/>
  <c r="EA290" i="10"/>
  <c r="EA289" i="10"/>
  <c r="EA288" i="10"/>
  <c r="EA287" i="10"/>
  <c r="EA286" i="10"/>
  <c r="EA285" i="10"/>
  <c r="EA284" i="10"/>
  <c r="EA283" i="10"/>
  <c r="EA282" i="10"/>
  <c r="EA281" i="10"/>
  <c r="EA269" i="10"/>
  <c r="EA268" i="10"/>
  <c r="EA267" i="10"/>
  <c r="EA266" i="10"/>
  <c r="EA265" i="10"/>
  <c r="EA264" i="10"/>
  <c r="EA263" i="10"/>
  <c r="EA262" i="10"/>
  <c r="EA261" i="10"/>
  <c r="EA260" i="10"/>
  <c r="EA259" i="10"/>
  <c r="EA258" i="10"/>
  <c r="EA257" i="10"/>
  <c r="EA256" i="10"/>
  <c r="EA255" i="10"/>
  <c r="EA254" i="10"/>
  <c r="EA253" i="10"/>
  <c r="EA252" i="10"/>
  <c r="EA251" i="10"/>
  <c r="EA250" i="10"/>
  <c r="EA249" i="10"/>
  <c r="EA248" i="10"/>
  <c r="EA247" i="10"/>
  <c r="EA246" i="10"/>
  <c r="EA245" i="10"/>
  <c r="EA244" i="10"/>
  <c r="EA243" i="10"/>
  <c r="EA231" i="10"/>
  <c r="EA230" i="10"/>
  <c r="EA229" i="10"/>
  <c r="EA228" i="10"/>
  <c r="EA227" i="10"/>
  <c r="EA226" i="10"/>
  <c r="EA225" i="10"/>
  <c r="EA224" i="10"/>
  <c r="EA223" i="10"/>
  <c r="EA222" i="10"/>
  <c r="EA221" i="10"/>
  <c r="EA220" i="10"/>
  <c r="EA219" i="10"/>
  <c r="EA218" i="10"/>
  <c r="EA217" i="10"/>
  <c r="EA216" i="10"/>
  <c r="EA215" i="10"/>
  <c r="EA214" i="10"/>
  <c r="EA213" i="10"/>
  <c r="EA212" i="10"/>
  <c r="EA211" i="10"/>
  <c r="EA210" i="10"/>
  <c r="EA209" i="10"/>
  <c r="EA208" i="10"/>
  <c r="EA207" i="10"/>
  <c r="EA206" i="10"/>
  <c r="EA205" i="10"/>
  <c r="EA193" i="10"/>
  <c r="EA192" i="10"/>
  <c r="EA191" i="10"/>
  <c r="EA190" i="10"/>
  <c r="EA189" i="10"/>
  <c r="EA188" i="10"/>
  <c r="EA187" i="10"/>
  <c r="EA186" i="10"/>
  <c r="EA185" i="10"/>
  <c r="EA184" i="10"/>
  <c r="EA183" i="10"/>
  <c r="EA182" i="10"/>
  <c r="EA181" i="10"/>
  <c r="EA180" i="10"/>
  <c r="EA179" i="10"/>
  <c r="EA178" i="10"/>
  <c r="EA177" i="10"/>
  <c r="EA176" i="10"/>
  <c r="EA175" i="10"/>
  <c r="EA174" i="10"/>
  <c r="EA173" i="10"/>
  <c r="EA172" i="10"/>
  <c r="EA171" i="10"/>
  <c r="EA170" i="10"/>
  <c r="EA169" i="10"/>
  <c r="EA168" i="10"/>
  <c r="EA167" i="10"/>
  <c r="EA155" i="10"/>
  <c r="EA154" i="10"/>
  <c r="EA153" i="10"/>
  <c r="EA152" i="10"/>
  <c r="EA151" i="10"/>
  <c r="EA150" i="10"/>
  <c r="EA149" i="10"/>
  <c r="EA148" i="10"/>
  <c r="EA147" i="10"/>
  <c r="EA146" i="10"/>
  <c r="EA145" i="10"/>
  <c r="EA144" i="10"/>
  <c r="EA143" i="10"/>
  <c r="EA142" i="10"/>
  <c r="EA141" i="10"/>
  <c r="EA140" i="10"/>
  <c r="EA139" i="10"/>
  <c r="EA138" i="10"/>
  <c r="EA137" i="10"/>
  <c r="EA136" i="10"/>
  <c r="EA135" i="10"/>
  <c r="EA134" i="10"/>
  <c r="EA133" i="10"/>
  <c r="EA132" i="10"/>
  <c r="EA131" i="10"/>
  <c r="EA130" i="10"/>
  <c r="EA129" i="10"/>
  <c r="EA117" i="10"/>
  <c r="EA116" i="10"/>
  <c r="EA115" i="10"/>
  <c r="EA114" i="10"/>
  <c r="EA113" i="10"/>
  <c r="EA112" i="10"/>
  <c r="EA111" i="10"/>
  <c r="EA110" i="10"/>
  <c r="EA109" i="10"/>
  <c r="EA108" i="10"/>
  <c r="EA107" i="10"/>
  <c r="EA106" i="10"/>
  <c r="EA105" i="10"/>
  <c r="EA104" i="10"/>
  <c r="EA103" i="10"/>
  <c r="EA102" i="10"/>
  <c r="EA101" i="10"/>
  <c r="EA100" i="10"/>
  <c r="EA99" i="10"/>
  <c r="EA98" i="10"/>
  <c r="EA97" i="10"/>
  <c r="EA96" i="10"/>
  <c r="EA95" i="10"/>
  <c r="EA94" i="10"/>
  <c r="EA93" i="10"/>
  <c r="EA92" i="10"/>
  <c r="EA91" i="10"/>
  <c r="EA79" i="10"/>
  <c r="EA78" i="10"/>
  <c r="EA77" i="10"/>
  <c r="EA76" i="10"/>
  <c r="EA75" i="10"/>
  <c r="EA74" i="10"/>
  <c r="EA73" i="10"/>
  <c r="EA72" i="10"/>
  <c r="EA71" i="10"/>
  <c r="EA70" i="10"/>
  <c r="EA69" i="10"/>
  <c r="EA68" i="10"/>
  <c r="EA67" i="10"/>
  <c r="EA66" i="10"/>
  <c r="EA65" i="10"/>
  <c r="EA64" i="10"/>
  <c r="EA63" i="10"/>
  <c r="EA62" i="10"/>
  <c r="EA61" i="10"/>
  <c r="EA60" i="10"/>
  <c r="EA59" i="10"/>
  <c r="EA58" i="10"/>
  <c r="EA57" i="10"/>
  <c r="EA56" i="10"/>
  <c r="EA55" i="10"/>
  <c r="EA54" i="10"/>
  <c r="EA53" i="10"/>
  <c r="EA41" i="10"/>
  <c r="EA40" i="10"/>
  <c r="EA39" i="10"/>
  <c r="EA38" i="10"/>
  <c r="EA37" i="10"/>
  <c r="EA36" i="10"/>
  <c r="EA35" i="10"/>
  <c r="EA34" i="10"/>
  <c r="EA33" i="10"/>
  <c r="EA32" i="10"/>
  <c r="EA31" i="10"/>
  <c r="EA30" i="10"/>
  <c r="EA29" i="10"/>
  <c r="EA28" i="10"/>
  <c r="EA27" i="10"/>
  <c r="EA26" i="10"/>
  <c r="EA25" i="10"/>
  <c r="EA24" i="10"/>
  <c r="EA23" i="10"/>
  <c r="EA22" i="10"/>
  <c r="EA21" i="10"/>
  <c r="EA20" i="10"/>
  <c r="EA19" i="10"/>
  <c r="EA18" i="10"/>
  <c r="EA17" i="10"/>
  <c r="EA16" i="10"/>
  <c r="EA15" i="10"/>
  <c r="DZ307" i="10"/>
  <c r="DZ306" i="10"/>
  <c r="DZ305" i="10"/>
  <c r="DZ304" i="10"/>
  <c r="DZ303" i="10"/>
  <c r="DZ302" i="10"/>
  <c r="DZ301" i="10"/>
  <c r="DZ300" i="10"/>
  <c r="DZ299" i="10"/>
  <c r="DZ298" i="10"/>
  <c r="DZ297" i="10"/>
  <c r="DZ296" i="10"/>
  <c r="DZ295" i="10"/>
  <c r="DZ294" i="10"/>
  <c r="DZ293" i="10"/>
  <c r="DZ292" i="10"/>
  <c r="DZ291" i="10"/>
  <c r="DZ290" i="10"/>
  <c r="DZ289" i="10"/>
  <c r="DZ288" i="10"/>
  <c r="DZ287" i="10"/>
  <c r="DZ286" i="10"/>
  <c r="DZ285" i="10"/>
  <c r="DZ284" i="10"/>
  <c r="DZ283" i="10"/>
  <c r="DZ282" i="10"/>
  <c r="DZ281" i="10"/>
  <c r="DZ269" i="10"/>
  <c r="DZ268" i="10"/>
  <c r="DZ267" i="10"/>
  <c r="DZ266" i="10"/>
  <c r="DZ265" i="10"/>
  <c r="DZ264" i="10"/>
  <c r="DZ263" i="10"/>
  <c r="DZ262" i="10"/>
  <c r="DZ261" i="10"/>
  <c r="DZ260" i="10"/>
  <c r="DZ259" i="10"/>
  <c r="DZ258" i="10"/>
  <c r="DZ257" i="10"/>
  <c r="DZ256" i="10"/>
  <c r="DZ255" i="10"/>
  <c r="DZ254" i="10"/>
  <c r="DZ253" i="10"/>
  <c r="DZ252" i="10"/>
  <c r="DZ251" i="10"/>
  <c r="DZ250" i="10"/>
  <c r="DZ249" i="10"/>
  <c r="DZ248" i="10"/>
  <c r="DZ247" i="10"/>
  <c r="DZ246" i="10"/>
  <c r="DZ245" i="10"/>
  <c r="DZ244" i="10"/>
  <c r="DZ243" i="10"/>
  <c r="DZ231" i="10"/>
  <c r="DZ230" i="10"/>
  <c r="DZ229" i="10"/>
  <c r="DZ228" i="10"/>
  <c r="DZ227" i="10"/>
  <c r="DZ226" i="10"/>
  <c r="DZ225" i="10"/>
  <c r="DZ224" i="10"/>
  <c r="DZ223" i="10"/>
  <c r="DZ222" i="10"/>
  <c r="DZ221" i="10"/>
  <c r="DZ220" i="10"/>
  <c r="DZ219" i="10"/>
  <c r="DZ218" i="10"/>
  <c r="DZ217" i="10"/>
  <c r="DZ216" i="10"/>
  <c r="DZ215" i="10"/>
  <c r="DZ214" i="10"/>
  <c r="DZ213" i="10"/>
  <c r="DZ212" i="10"/>
  <c r="DZ211" i="10"/>
  <c r="DZ210" i="10"/>
  <c r="DZ209" i="10"/>
  <c r="DZ208" i="10"/>
  <c r="DZ207" i="10"/>
  <c r="DZ206" i="10"/>
  <c r="DZ205" i="10"/>
  <c r="DZ193" i="10"/>
  <c r="DZ192" i="10"/>
  <c r="DZ191" i="10"/>
  <c r="DZ190" i="10"/>
  <c r="DZ189" i="10"/>
  <c r="DZ188" i="10"/>
  <c r="DZ187" i="10"/>
  <c r="DZ186" i="10"/>
  <c r="DZ185" i="10"/>
  <c r="DZ184" i="10"/>
  <c r="DZ183" i="10"/>
  <c r="DZ182" i="10"/>
  <c r="DZ181" i="10"/>
  <c r="DZ180" i="10"/>
  <c r="DZ179" i="10"/>
  <c r="DZ178" i="10"/>
  <c r="DZ177" i="10"/>
  <c r="DZ176" i="10"/>
  <c r="DZ175" i="10"/>
  <c r="DZ174" i="10"/>
  <c r="DZ173" i="10"/>
  <c r="DZ172" i="10"/>
  <c r="DZ171" i="10"/>
  <c r="DZ170" i="10"/>
  <c r="DZ169" i="10"/>
  <c r="DZ168" i="10"/>
  <c r="DZ167" i="10"/>
  <c r="DZ155" i="10"/>
  <c r="DZ154" i="10"/>
  <c r="DZ153" i="10"/>
  <c r="DZ152" i="10"/>
  <c r="DZ151" i="10"/>
  <c r="DZ150" i="10"/>
  <c r="DZ149" i="10"/>
  <c r="DZ148" i="10"/>
  <c r="DZ147" i="10"/>
  <c r="DZ146" i="10"/>
  <c r="DZ145" i="10"/>
  <c r="DZ144" i="10"/>
  <c r="DZ143" i="10"/>
  <c r="DZ142" i="10"/>
  <c r="DZ141" i="10"/>
  <c r="DZ140" i="10"/>
  <c r="DZ139" i="10"/>
  <c r="DZ138" i="10"/>
  <c r="DZ137" i="10"/>
  <c r="DZ136" i="10"/>
  <c r="DZ135" i="10"/>
  <c r="DZ134" i="10"/>
  <c r="DZ133" i="10"/>
  <c r="DZ132" i="10"/>
  <c r="DZ131" i="10"/>
  <c r="DZ130" i="10"/>
  <c r="DZ129" i="10"/>
  <c r="DZ117" i="10"/>
  <c r="DZ116" i="10"/>
  <c r="DZ115" i="10"/>
  <c r="DZ114" i="10"/>
  <c r="DZ113" i="10"/>
  <c r="DZ112" i="10"/>
  <c r="DZ111" i="10"/>
  <c r="DZ110" i="10"/>
  <c r="DZ109" i="10"/>
  <c r="DZ108" i="10"/>
  <c r="DZ107" i="10"/>
  <c r="DZ106" i="10"/>
  <c r="DZ105" i="10"/>
  <c r="DZ104" i="10"/>
  <c r="DZ103" i="10"/>
  <c r="DZ102" i="10"/>
  <c r="DZ101" i="10"/>
  <c r="DZ100" i="10"/>
  <c r="DZ99" i="10"/>
  <c r="DZ98" i="10"/>
  <c r="DZ97" i="10"/>
  <c r="DZ96" i="10"/>
  <c r="DZ95" i="10"/>
  <c r="DZ94" i="10"/>
  <c r="DZ93" i="10"/>
  <c r="DZ92" i="10"/>
  <c r="DZ91" i="10"/>
  <c r="DZ79" i="10"/>
  <c r="DZ78" i="10"/>
  <c r="DZ77" i="10"/>
  <c r="DZ76" i="10"/>
  <c r="DZ75" i="10"/>
  <c r="DZ74" i="10"/>
  <c r="DZ73" i="10"/>
  <c r="DZ72" i="10"/>
  <c r="DZ71" i="10"/>
  <c r="DZ70" i="10"/>
  <c r="DZ69" i="10"/>
  <c r="DZ68" i="10"/>
  <c r="DZ67" i="10"/>
  <c r="DZ66" i="10"/>
  <c r="DZ65" i="10"/>
  <c r="DZ64" i="10"/>
  <c r="DZ63" i="10"/>
  <c r="DZ62" i="10"/>
  <c r="DZ61" i="10"/>
  <c r="DZ60" i="10"/>
  <c r="DZ59" i="10"/>
  <c r="DZ58" i="10"/>
  <c r="DZ57" i="10"/>
  <c r="DZ56" i="10"/>
  <c r="DZ55" i="10"/>
  <c r="DZ54" i="10"/>
  <c r="DZ53" i="10"/>
  <c r="DZ41" i="10"/>
  <c r="DZ40" i="10"/>
  <c r="DZ39" i="10"/>
  <c r="DZ38" i="10"/>
  <c r="DZ37" i="10"/>
  <c r="DZ36" i="10"/>
  <c r="DZ35" i="10"/>
  <c r="DZ34" i="10"/>
  <c r="DZ33" i="10"/>
  <c r="DZ32" i="10"/>
  <c r="DZ31" i="10"/>
  <c r="DZ30" i="10"/>
  <c r="DZ29" i="10"/>
  <c r="DZ28" i="10"/>
  <c r="DZ27" i="10"/>
  <c r="DZ26" i="10"/>
  <c r="DZ25" i="10"/>
  <c r="DZ24" i="10"/>
  <c r="DZ23" i="10"/>
  <c r="DZ22" i="10"/>
  <c r="DZ21" i="10"/>
  <c r="DZ20" i="10"/>
  <c r="DZ19" i="10"/>
  <c r="DZ18" i="10"/>
  <c r="DZ17" i="10"/>
  <c r="DZ16" i="10"/>
  <c r="DZ15" i="10"/>
  <c r="DY307" i="10"/>
  <c r="DY306" i="10"/>
  <c r="DY305" i="10"/>
  <c r="DY304" i="10"/>
  <c r="DY303" i="10"/>
  <c r="DY302" i="10"/>
  <c r="DY301" i="10"/>
  <c r="DY300" i="10"/>
  <c r="DY299" i="10"/>
  <c r="DY298" i="10"/>
  <c r="DY297" i="10"/>
  <c r="DY296" i="10"/>
  <c r="DY295" i="10"/>
  <c r="DY294" i="10"/>
  <c r="DY293" i="10"/>
  <c r="DY292" i="10"/>
  <c r="DY291" i="10"/>
  <c r="DY290" i="10"/>
  <c r="DY289" i="10"/>
  <c r="DY288" i="10"/>
  <c r="DY287" i="10"/>
  <c r="DY286" i="10"/>
  <c r="DY285" i="10"/>
  <c r="DY284" i="10"/>
  <c r="DY283" i="10"/>
  <c r="DY282" i="10"/>
  <c r="DY281" i="10"/>
  <c r="DY269" i="10"/>
  <c r="DY268" i="10"/>
  <c r="DY267" i="10"/>
  <c r="DY266" i="10"/>
  <c r="DY265" i="10"/>
  <c r="DY264" i="10"/>
  <c r="DY263" i="10"/>
  <c r="DY262" i="10"/>
  <c r="DY261" i="10"/>
  <c r="DY260" i="10"/>
  <c r="DY259" i="10"/>
  <c r="DY258" i="10"/>
  <c r="DY257" i="10"/>
  <c r="DY256" i="10"/>
  <c r="DY255" i="10"/>
  <c r="DY254" i="10"/>
  <c r="DY253" i="10"/>
  <c r="DY252" i="10"/>
  <c r="DY251" i="10"/>
  <c r="DY250" i="10"/>
  <c r="DY249" i="10"/>
  <c r="DY248" i="10"/>
  <c r="DY247" i="10"/>
  <c r="DY246" i="10"/>
  <c r="DY245" i="10"/>
  <c r="DY244" i="10"/>
  <c r="DY243" i="10"/>
  <c r="DY231" i="10"/>
  <c r="DY230" i="10"/>
  <c r="DY229" i="10"/>
  <c r="DY228" i="10"/>
  <c r="DY227" i="10"/>
  <c r="DY226" i="10"/>
  <c r="DY225" i="10"/>
  <c r="DY224" i="10"/>
  <c r="DY223" i="10"/>
  <c r="DY222" i="10"/>
  <c r="DY221" i="10"/>
  <c r="DY220" i="10"/>
  <c r="DY219" i="10"/>
  <c r="DY218" i="10"/>
  <c r="DY217" i="10"/>
  <c r="DY216" i="10"/>
  <c r="DY215" i="10"/>
  <c r="DY214" i="10"/>
  <c r="DY213" i="10"/>
  <c r="DY212" i="10"/>
  <c r="DY211" i="10"/>
  <c r="DY210" i="10"/>
  <c r="DY209" i="10"/>
  <c r="DY208" i="10"/>
  <c r="DY207" i="10"/>
  <c r="DY206" i="10"/>
  <c r="DY205" i="10"/>
  <c r="DY193" i="10"/>
  <c r="DY192" i="10"/>
  <c r="DY191" i="10"/>
  <c r="DY190" i="10"/>
  <c r="DY189" i="10"/>
  <c r="DY188" i="10"/>
  <c r="DY187" i="10"/>
  <c r="DY186" i="10"/>
  <c r="DY185" i="10"/>
  <c r="DY184" i="10"/>
  <c r="DY183" i="10"/>
  <c r="DY182" i="10"/>
  <c r="DY181" i="10"/>
  <c r="DY180" i="10"/>
  <c r="DY179" i="10"/>
  <c r="DY178" i="10"/>
  <c r="DY177" i="10"/>
  <c r="DY176" i="10"/>
  <c r="DY175" i="10"/>
  <c r="DY174" i="10"/>
  <c r="DY173" i="10"/>
  <c r="DY172" i="10"/>
  <c r="DY171" i="10"/>
  <c r="DY170" i="10"/>
  <c r="DY169" i="10"/>
  <c r="DY168" i="10"/>
  <c r="DY167" i="10"/>
  <c r="DY155" i="10"/>
  <c r="DY154" i="10"/>
  <c r="DY153" i="10"/>
  <c r="DY152" i="10"/>
  <c r="DY151" i="10"/>
  <c r="DY150" i="10"/>
  <c r="DY149" i="10"/>
  <c r="DY148" i="10"/>
  <c r="DY147" i="10"/>
  <c r="DY146" i="10"/>
  <c r="DY145" i="10"/>
  <c r="DY144" i="10"/>
  <c r="DY143" i="10"/>
  <c r="DY142" i="10"/>
  <c r="DY141" i="10"/>
  <c r="DY140" i="10"/>
  <c r="DY139" i="10"/>
  <c r="DY138" i="10"/>
  <c r="DY137" i="10"/>
  <c r="DY136" i="10"/>
  <c r="DY135" i="10"/>
  <c r="DY134" i="10"/>
  <c r="DY133" i="10"/>
  <c r="DY132" i="10"/>
  <c r="DY131" i="10"/>
  <c r="DY130" i="10"/>
  <c r="DY129" i="10"/>
  <c r="DY117" i="10"/>
  <c r="DY116" i="10"/>
  <c r="DY115" i="10"/>
  <c r="DY114" i="10"/>
  <c r="DY113" i="10"/>
  <c r="DY112" i="10"/>
  <c r="DY111" i="10"/>
  <c r="DY110" i="10"/>
  <c r="DY109" i="10"/>
  <c r="DY108" i="10"/>
  <c r="DY107" i="10"/>
  <c r="DY106" i="10"/>
  <c r="DY105" i="10"/>
  <c r="DY104" i="10"/>
  <c r="DY103" i="10"/>
  <c r="DY102" i="10"/>
  <c r="DY101" i="10"/>
  <c r="DY100" i="10"/>
  <c r="DY99" i="10"/>
  <c r="DY98" i="10"/>
  <c r="DY97" i="10"/>
  <c r="DY96" i="10"/>
  <c r="DY95" i="10"/>
  <c r="DY94" i="10"/>
  <c r="DY93" i="10"/>
  <c r="DY92" i="10"/>
  <c r="DY91" i="10"/>
  <c r="DY79" i="10"/>
  <c r="DY78" i="10"/>
  <c r="DY77" i="10"/>
  <c r="DY76" i="10"/>
  <c r="DY75" i="10"/>
  <c r="DY74" i="10"/>
  <c r="DY73" i="10"/>
  <c r="DY72" i="10"/>
  <c r="DY71" i="10"/>
  <c r="DY70" i="10"/>
  <c r="DY69" i="10"/>
  <c r="DY68" i="10"/>
  <c r="DY67" i="10"/>
  <c r="DY66" i="10"/>
  <c r="DY65" i="10"/>
  <c r="DY64" i="10"/>
  <c r="DY63" i="10"/>
  <c r="DY62" i="10"/>
  <c r="DY61" i="10"/>
  <c r="DY60" i="10"/>
  <c r="DY59" i="10"/>
  <c r="DY58" i="10"/>
  <c r="DY57" i="10"/>
  <c r="DY56" i="10"/>
  <c r="DY55" i="10"/>
  <c r="DY54" i="10"/>
  <c r="DY53" i="10"/>
  <c r="DY41" i="10"/>
  <c r="DY40" i="10"/>
  <c r="DY39" i="10"/>
  <c r="DY38" i="10"/>
  <c r="DY37" i="10"/>
  <c r="DY36" i="10"/>
  <c r="DY35" i="10"/>
  <c r="DY34" i="10"/>
  <c r="DY33" i="10"/>
  <c r="DY32" i="10"/>
  <c r="DY31" i="10"/>
  <c r="DY30" i="10"/>
  <c r="DY29" i="10"/>
  <c r="DY28" i="10"/>
  <c r="DY27" i="10"/>
  <c r="DY26" i="10"/>
  <c r="DY25" i="10"/>
  <c r="DY24" i="10"/>
  <c r="DY23" i="10"/>
  <c r="DY22" i="10"/>
  <c r="DY21" i="10"/>
  <c r="DY20" i="10"/>
  <c r="DY19" i="10"/>
  <c r="DY18" i="10"/>
  <c r="DY17" i="10"/>
  <c r="DY16" i="10"/>
  <c r="DY15" i="10"/>
  <c r="DX307" i="10"/>
  <c r="DX306" i="10"/>
  <c r="DX305" i="10"/>
  <c r="DX304" i="10"/>
  <c r="DX303" i="10"/>
  <c r="DX302" i="10"/>
  <c r="DX301" i="10"/>
  <c r="DX300" i="10"/>
  <c r="DX299" i="10"/>
  <c r="DX298" i="10"/>
  <c r="DX297" i="10"/>
  <c r="DX296" i="10"/>
  <c r="DX295" i="10"/>
  <c r="DX294" i="10"/>
  <c r="DX293" i="10"/>
  <c r="DX292" i="10"/>
  <c r="DX291" i="10"/>
  <c r="DX290" i="10"/>
  <c r="DX289" i="10"/>
  <c r="DX288" i="10"/>
  <c r="DX287" i="10"/>
  <c r="DX286" i="10"/>
  <c r="DX285" i="10"/>
  <c r="DX284" i="10"/>
  <c r="DX283" i="10"/>
  <c r="DX282" i="10"/>
  <c r="DX281" i="10"/>
  <c r="DX269" i="10"/>
  <c r="DX268" i="10"/>
  <c r="DX267" i="10"/>
  <c r="DX266" i="10"/>
  <c r="DX265" i="10"/>
  <c r="DX264" i="10"/>
  <c r="DX263" i="10"/>
  <c r="DX262" i="10"/>
  <c r="DX261" i="10"/>
  <c r="DX260" i="10"/>
  <c r="DX259" i="10"/>
  <c r="DX258" i="10"/>
  <c r="DX257" i="10"/>
  <c r="DX256" i="10"/>
  <c r="DX255" i="10"/>
  <c r="DX254" i="10"/>
  <c r="DX253" i="10"/>
  <c r="DX252" i="10"/>
  <c r="DX251" i="10"/>
  <c r="DX250" i="10"/>
  <c r="DX249" i="10"/>
  <c r="DX248" i="10"/>
  <c r="DX247" i="10"/>
  <c r="DX246" i="10"/>
  <c r="DX245" i="10"/>
  <c r="DX244" i="10"/>
  <c r="DX243" i="10"/>
  <c r="DX231" i="10"/>
  <c r="DX230" i="10"/>
  <c r="DX229" i="10"/>
  <c r="DX228" i="10"/>
  <c r="DX227" i="10"/>
  <c r="DX226" i="10"/>
  <c r="DX225" i="10"/>
  <c r="DX224" i="10"/>
  <c r="DX223" i="10"/>
  <c r="DX222" i="10"/>
  <c r="DX221" i="10"/>
  <c r="DX220" i="10"/>
  <c r="DX219" i="10"/>
  <c r="DX218" i="10"/>
  <c r="DX217" i="10"/>
  <c r="DX216" i="10"/>
  <c r="DX215" i="10"/>
  <c r="DX214" i="10"/>
  <c r="DX213" i="10"/>
  <c r="DX212" i="10"/>
  <c r="DX211" i="10"/>
  <c r="DX210" i="10"/>
  <c r="DX209" i="10"/>
  <c r="DX208" i="10"/>
  <c r="DX207" i="10"/>
  <c r="DX206" i="10"/>
  <c r="DX205" i="10"/>
  <c r="DX193" i="10"/>
  <c r="DX192" i="10"/>
  <c r="DX191" i="10"/>
  <c r="DX190" i="10"/>
  <c r="DX189" i="10"/>
  <c r="DX188" i="10"/>
  <c r="DX187" i="10"/>
  <c r="DX186" i="10"/>
  <c r="DX185" i="10"/>
  <c r="DX184" i="10"/>
  <c r="DX183" i="10"/>
  <c r="DX182" i="10"/>
  <c r="DX181" i="10"/>
  <c r="DX180" i="10"/>
  <c r="DX179" i="10"/>
  <c r="DX178" i="10"/>
  <c r="DX177" i="10"/>
  <c r="DX176" i="10"/>
  <c r="DX175" i="10"/>
  <c r="DX174" i="10"/>
  <c r="DX173" i="10"/>
  <c r="DX172" i="10"/>
  <c r="DX171" i="10"/>
  <c r="DX170" i="10"/>
  <c r="DX169" i="10"/>
  <c r="DX168" i="10"/>
  <c r="DX167" i="10"/>
  <c r="DX155" i="10"/>
  <c r="DX154" i="10"/>
  <c r="DX153" i="10"/>
  <c r="DX152" i="10"/>
  <c r="DX151" i="10"/>
  <c r="DX150" i="10"/>
  <c r="DX149" i="10"/>
  <c r="DX148" i="10"/>
  <c r="DX147" i="10"/>
  <c r="DX146" i="10"/>
  <c r="DX145" i="10"/>
  <c r="DX144" i="10"/>
  <c r="DX143" i="10"/>
  <c r="DX142" i="10"/>
  <c r="DX141" i="10"/>
  <c r="DX140" i="10"/>
  <c r="DX139" i="10"/>
  <c r="DX138" i="10"/>
  <c r="DX137" i="10"/>
  <c r="DX136" i="10"/>
  <c r="DX135" i="10"/>
  <c r="DX134" i="10"/>
  <c r="DX133" i="10"/>
  <c r="DX132" i="10"/>
  <c r="DX131" i="10"/>
  <c r="DX130" i="10"/>
  <c r="DX129" i="10"/>
  <c r="DX117" i="10"/>
  <c r="DX116" i="10"/>
  <c r="DX115" i="10"/>
  <c r="DX114" i="10"/>
  <c r="DX113" i="10"/>
  <c r="DX112" i="10"/>
  <c r="DX111" i="10"/>
  <c r="DX110" i="10"/>
  <c r="DX109" i="10"/>
  <c r="DX108" i="10"/>
  <c r="DX107" i="10"/>
  <c r="DX106" i="10"/>
  <c r="DX105" i="10"/>
  <c r="DX104" i="10"/>
  <c r="DX103" i="10"/>
  <c r="DX102" i="10"/>
  <c r="DX101" i="10"/>
  <c r="DX100" i="10"/>
  <c r="DX99" i="10"/>
  <c r="DX98" i="10"/>
  <c r="DX97" i="10"/>
  <c r="DX96" i="10"/>
  <c r="DX95" i="10"/>
  <c r="DX94" i="10"/>
  <c r="DX93" i="10"/>
  <c r="DX92" i="10"/>
  <c r="DX91" i="10"/>
  <c r="DX79" i="10"/>
  <c r="DX78" i="10"/>
  <c r="DX77" i="10"/>
  <c r="DX76" i="10"/>
  <c r="DX75" i="10"/>
  <c r="DX74" i="10"/>
  <c r="DX73" i="10"/>
  <c r="DX72" i="10"/>
  <c r="DX71" i="10"/>
  <c r="DX70" i="10"/>
  <c r="DX69" i="10"/>
  <c r="DX68" i="10"/>
  <c r="DX67" i="10"/>
  <c r="DX66" i="10"/>
  <c r="DX65" i="10"/>
  <c r="DX64" i="10"/>
  <c r="DX63" i="10"/>
  <c r="DX62" i="10"/>
  <c r="DX61" i="10"/>
  <c r="DX60" i="10"/>
  <c r="DX59" i="10"/>
  <c r="DX58" i="10"/>
  <c r="DX57" i="10"/>
  <c r="DX56" i="10"/>
  <c r="DX55" i="10"/>
  <c r="DX54" i="10"/>
  <c r="DX53" i="10"/>
  <c r="DX41" i="10"/>
  <c r="DX40" i="10"/>
  <c r="DX39" i="10"/>
  <c r="DX38" i="10"/>
  <c r="DX37" i="10"/>
  <c r="DX36" i="10"/>
  <c r="DX35" i="10"/>
  <c r="DX34" i="10"/>
  <c r="DX33" i="10"/>
  <c r="DX32" i="10"/>
  <c r="DX31" i="10"/>
  <c r="DX30" i="10"/>
  <c r="DX29" i="10"/>
  <c r="DX28" i="10"/>
  <c r="DX27" i="10"/>
  <c r="DX26" i="10"/>
  <c r="DX25" i="10"/>
  <c r="DX24" i="10"/>
  <c r="DX23" i="10"/>
  <c r="DX22" i="10"/>
  <c r="DX21" i="10"/>
  <c r="DX20" i="10"/>
  <c r="DX19" i="10"/>
  <c r="DX18" i="10"/>
  <c r="DX17" i="10"/>
  <c r="DX16" i="10"/>
  <c r="DX15" i="10"/>
  <c r="DW307" i="10"/>
  <c r="DW306" i="10"/>
  <c r="DW305" i="10"/>
  <c r="DW304" i="10"/>
  <c r="DW303" i="10"/>
  <c r="DW302" i="10"/>
  <c r="DW301" i="10"/>
  <c r="DW300" i="10"/>
  <c r="DW299" i="10"/>
  <c r="DW298" i="10"/>
  <c r="DW297" i="10"/>
  <c r="DW296" i="10"/>
  <c r="DW295" i="10"/>
  <c r="DW294" i="10"/>
  <c r="DW293" i="10"/>
  <c r="DW292" i="10"/>
  <c r="DW291" i="10"/>
  <c r="DW290" i="10"/>
  <c r="DW289" i="10"/>
  <c r="DW288" i="10"/>
  <c r="DW287" i="10"/>
  <c r="DW286" i="10"/>
  <c r="DW285" i="10"/>
  <c r="DW284" i="10"/>
  <c r="DW283" i="10"/>
  <c r="DW282" i="10"/>
  <c r="DW281" i="10"/>
  <c r="DW269" i="10"/>
  <c r="DW268" i="10"/>
  <c r="DW267" i="10"/>
  <c r="DW266" i="10"/>
  <c r="DW265" i="10"/>
  <c r="DW264" i="10"/>
  <c r="DW263" i="10"/>
  <c r="DW262" i="10"/>
  <c r="DW261" i="10"/>
  <c r="DW260" i="10"/>
  <c r="DW259" i="10"/>
  <c r="DW258" i="10"/>
  <c r="DW257" i="10"/>
  <c r="DW256" i="10"/>
  <c r="DW255" i="10"/>
  <c r="DW254" i="10"/>
  <c r="DW253" i="10"/>
  <c r="DW252" i="10"/>
  <c r="DW251" i="10"/>
  <c r="DW250" i="10"/>
  <c r="DW249" i="10"/>
  <c r="DW248" i="10"/>
  <c r="DW247" i="10"/>
  <c r="DW246" i="10"/>
  <c r="DW245" i="10"/>
  <c r="DW244" i="10"/>
  <c r="DW243" i="10"/>
  <c r="DW231" i="10"/>
  <c r="DW230" i="10"/>
  <c r="DW229" i="10"/>
  <c r="DW228" i="10"/>
  <c r="DW227" i="10"/>
  <c r="DW226" i="10"/>
  <c r="DW225" i="10"/>
  <c r="DW224" i="10"/>
  <c r="DW223" i="10"/>
  <c r="DW222" i="10"/>
  <c r="DW221" i="10"/>
  <c r="DW220" i="10"/>
  <c r="DW219" i="10"/>
  <c r="DW218" i="10"/>
  <c r="DW217" i="10"/>
  <c r="DW216" i="10"/>
  <c r="DW215" i="10"/>
  <c r="DW214" i="10"/>
  <c r="DW213" i="10"/>
  <c r="DW212" i="10"/>
  <c r="DW211" i="10"/>
  <c r="DW210" i="10"/>
  <c r="DW209" i="10"/>
  <c r="DW208" i="10"/>
  <c r="DW207" i="10"/>
  <c r="DW206" i="10"/>
  <c r="DW205" i="10"/>
  <c r="DW193" i="10"/>
  <c r="DW192" i="10"/>
  <c r="DW191" i="10"/>
  <c r="DW190" i="10"/>
  <c r="DW189" i="10"/>
  <c r="DW188" i="10"/>
  <c r="DW187" i="10"/>
  <c r="DW186" i="10"/>
  <c r="DW185" i="10"/>
  <c r="DW184" i="10"/>
  <c r="DW183" i="10"/>
  <c r="DW182" i="10"/>
  <c r="DW181" i="10"/>
  <c r="DW180" i="10"/>
  <c r="DW179" i="10"/>
  <c r="DW178" i="10"/>
  <c r="DW177" i="10"/>
  <c r="DW176" i="10"/>
  <c r="DW175" i="10"/>
  <c r="DW174" i="10"/>
  <c r="DW173" i="10"/>
  <c r="DW172" i="10"/>
  <c r="DW171" i="10"/>
  <c r="DW170" i="10"/>
  <c r="DW169" i="10"/>
  <c r="DW168" i="10"/>
  <c r="DW167" i="10"/>
  <c r="DW155" i="10"/>
  <c r="DW154" i="10"/>
  <c r="DW153" i="10"/>
  <c r="DW152" i="10"/>
  <c r="DW151" i="10"/>
  <c r="DW150" i="10"/>
  <c r="DW149" i="10"/>
  <c r="DW148" i="10"/>
  <c r="DW147" i="10"/>
  <c r="DW146" i="10"/>
  <c r="DW145" i="10"/>
  <c r="DW144" i="10"/>
  <c r="DW143" i="10"/>
  <c r="DW142" i="10"/>
  <c r="DW141" i="10"/>
  <c r="DW140" i="10"/>
  <c r="DW139" i="10"/>
  <c r="DW138" i="10"/>
  <c r="DW137" i="10"/>
  <c r="DW136" i="10"/>
  <c r="DW135" i="10"/>
  <c r="DW134" i="10"/>
  <c r="DW133" i="10"/>
  <c r="DW132" i="10"/>
  <c r="DW131" i="10"/>
  <c r="DW130" i="10"/>
  <c r="DW129" i="10"/>
  <c r="DW117" i="10"/>
  <c r="DW116" i="10"/>
  <c r="DW115" i="10"/>
  <c r="DW114" i="10"/>
  <c r="DW113" i="10"/>
  <c r="DW112" i="10"/>
  <c r="DW111" i="10"/>
  <c r="DW110" i="10"/>
  <c r="DW109" i="10"/>
  <c r="DW108" i="10"/>
  <c r="DW107" i="10"/>
  <c r="DW106" i="10"/>
  <c r="DW105" i="10"/>
  <c r="DW104" i="10"/>
  <c r="DW103" i="10"/>
  <c r="DW102" i="10"/>
  <c r="DW101" i="10"/>
  <c r="DW100" i="10"/>
  <c r="DW99" i="10"/>
  <c r="DW98" i="10"/>
  <c r="DW97" i="10"/>
  <c r="DW96" i="10"/>
  <c r="DW95" i="10"/>
  <c r="DW94" i="10"/>
  <c r="DW93" i="10"/>
  <c r="DW92" i="10"/>
  <c r="DW91" i="10"/>
  <c r="DW79" i="10"/>
  <c r="DW78" i="10"/>
  <c r="DW77" i="10"/>
  <c r="DW76" i="10"/>
  <c r="DW75" i="10"/>
  <c r="DW74" i="10"/>
  <c r="DW73" i="10"/>
  <c r="DW72" i="10"/>
  <c r="DW71" i="10"/>
  <c r="DW70" i="10"/>
  <c r="DW69" i="10"/>
  <c r="DW68" i="10"/>
  <c r="DW67" i="10"/>
  <c r="DW66" i="10"/>
  <c r="DW65" i="10"/>
  <c r="DW64" i="10"/>
  <c r="DW63" i="10"/>
  <c r="DW62" i="10"/>
  <c r="DW61" i="10"/>
  <c r="DW60" i="10"/>
  <c r="DW59" i="10"/>
  <c r="DW58" i="10"/>
  <c r="DW57" i="10"/>
  <c r="DW56" i="10"/>
  <c r="DW55" i="10"/>
  <c r="DW54" i="10"/>
  <c r="DW53" i="10"/>
  <c r="DW41" i="10"/>
  <c r="DW40" i="10"/>
  <c r="DW39" i="10"/>
  <c r="DW38" i="10"/>
  <c r="DW37" i="10"/>
  <c r="DW36" i="10"/>
  <c r="DW35" i="10"/>
  <c r="DW34" i="10"/>
  <c r="DW33" i="10"/>
  <c r="DW32" i="10"/>
  <c r="DW31" i="10"/>
  <c r="DW30" i="10"/>
  <c r="DW29" i="10"/>
  <c r="DW28" i="10"/>
  <c r="DW27" i="10"/>
  <c r="DW26" i="10"/>
  <c r="DW25" i="10"/>
  <c r="DW24" i="10"/>
  <c r="DW23" i="10"/>
  <c r="DW22" i="10"/>
  <c r="DW21" i="10"/>
  <c r="DW20" i="10"/>
  <c r="DW19" i="10"/>
  <c r="DW18" i="10"/>
  <c r="DW17" i="10"/>
  <c r="DW16" i="10"/>
  <c r="DW15" i="10"/>
  <c r="DV307" i="10"/>
  <c r="DV306" i="10"/>
  <c r="DV305" i="10"/>
  <c r="DV304" i="10"/>
  <c r="DV303" i="10"/>
  <c r="DV302" i="10"/>
  <c r="DV301" i="10"/>
  <c r="DV300" i="10"/>
  <c r="DV299" i="10"/>
  <c r="DV298" i="10"/>
  <c r="DV297" i="10"/>
  <c r="DV296" i="10"/>
  <c r="DV295" i="10"/>
  <c r="DV294" i="10"/>
  <c r="DV293" i="10"/>
  <c r="DV292" i="10"/>
  <c r="DV291" i="10"/>
  <c r="DV290" i="10"/>
  <c r="DV289" i="10"/>
  <c r="DV288" i="10"/>
  <c r="DV287" i="10"/>
  <c r="DV286" i="10"/>
  <c r="DV285" i="10"/>
  <c r="DV284" i="10"/>
  <c r="DV283" i="10"/>
  <c r="DV282" i="10"/>
  <c r="DV281" i="10"/>
  <c r="DV269" i="10"/>
  <c r="DV268" i="10"/>
  <c r="DV267" i="10"/>
  <c r="DV266" i="10"/>
  <c r="DV265" i="10"/>
  <c r="DV264" i="10"/>
  <c r="DV263" i="10"/>
  <c r="DV262" i="10"/>
  <c r="DV261" i="10"/>
  <c r="DV260" i="10"/>
  <c r="DV259" i="10"/>
  <c r="DV258" i="10"/>
  <c r="DV257" i="10"/>
  <c r="DV256" i="10"/>
  <c r="DV255" i="10"/>
  <c r="DV254" i="10"/>
  <c r="DV253" i="10"/>
  <c r="DV252" i="10"/>
  <c r="DV251" i="10"/>
  <c r="DV250" i="10"/>
  <c r="DV249" i="10"/>
  <c r="DV248" i="10"/>
  <c r="DV247" i="10"/>
  <c r="DV246" i="10"/>
  <c r="DV245" i="10"/>
  <c r="DV244" i="10"/>
  <c r="DV243" i="10"/>
  <c r="DV231" i="10"/>
  <c r="DV230" i="10"/>
  <c r="DV229" i="10"/>
  <c r="DV228" i="10"/>
  <c r="DV227" i="10"/>
  <c r="DV226" i="10"/>
  <c r="DV225" i="10"/>
  <c r="DV224" i="10"/>
  <c r="DV223" i="10"/>
  <c r="DV222" i="10"/>
  <c r="DV221" i="10"/>
  <c r="DV220" i="10"/>
  <c r="DV219" i="10"/>
  <c r="DV218" i="10"/>
  <c r="DV217" i="10"/>
  <c r="DV216" i="10"/>
  <c r="DV215" i="10"/>
  <c r="DV214" i="10"/>
  <c r="DV213" i="10"/>
  <c r="DV212" i="10"/>
  <c r="DV211" i="10"/>
  <c r="DV210" i="10"/>
  <c r="DV209" i="10"/>
  <c r="DV208" i="10"/>
  <c r="DV207" i="10"/>
  <c r="DV206" i="10"/>
  <c r="DV205" i="10"/>
  <c r="DV193" i="10"/>
  <c r="DV192" i="10"/>
  <c r="DV191" i="10"/>
  <c r="DV190" i="10"/>
  <c r="DV189" i="10"/>
  <c r="DV188" i="10"/>
  <c r="DV187" i="10"/>
  <c r="DV186" i="10"/>
  <c r="DV185" i="10"/>
  <c r="DV184" i="10"/>
  <c r="DV183" i="10"/>
  <c r="DV182" i="10"/>
  <c r="DV181" i="10"/>
  <c r="DV180" i="10"/>
  <c r="DV179" i="10"/>
  <c r="DV178" i="10"/>
  <c r="DV177" i="10"/>
  <c r="DV176" i="10"/>
  <c r="DV175" i="10"/>
  <c r="DV174" i="10"/>
  <c r="DV173" i="10"/>
  <c r="DV172" i="10"/>
  <c r="DV171" i="10"/>
  <c r="DV170" i="10"/>
  <c r="DV169" i="10"/>
  <c r="DV168" i="10"/>
  <c r="DV167" i="10"/>
  <c r="DV155" i="10"/>
  <c r="DV154" i="10"/>
  <c r="DV153" i="10"/>
  <c r="DV152" i="10"/>
  <c r="DV151" i="10"/>
  <c r="DV150" i="10"/>
  <c r="DV149" i="10"/>
  <c r="DV148" i="10"/>
  <c r="DV147" i="10"/>
  <c r="DV146" i="10"/>
  <c r="DV145" i="10"/>
  <c r="DV144" i="10"/>
  <c r="DV143" i="10"/>
  <c r="DV142" i="10"/>
  <c r="DV141" i="10"/>
  <c r="DV140" i="10"/>
  <c r="DV139" i="10"/>
  <c r="DV138" i="10"/>
  <c r="DV137" i="10"/>
  <c r="DV136" i="10"/>
  <c r="DV135" i="10"/>
  <c r="DV134" i="10"/>
  <c r="DV133" i="10"/>
  <c r="DV132" i="10"/>
  <c r="DV131" i="10"/>
  <c r="DV130" i="10"/>
  <c r="DV129" i="10"/>
  <c r="DV117" i="10"/>
  <c r="DV116" i="10"/>
  <c r="DV115" i="10"/>
  <c r="DV114" i="10"/>
  <c r="DV113" i="10"/>
  <c r="DV112" i="10"/>
  <c r="DV111" i="10"/>
  <c r="DV110" i="10"/>
  <c r="DV109" i="10"/>
  <c r="DV108" i="10"/>
  <c r="DV107" i="10"/>
  <c r="DV106" i="10"/>
  <c r="DV105" i="10"/>
  <c r="DV104" i="10"/>
  <c r="DV103" i="10"/>
  <c r="DV102" i="10"/>
  <c r="DV101" i="10"/>
  <c r="DV100" i="10"/>
  <c r="DV99" i="10"/>
  <c r="DV98" i="10"/>
  <c r="DV97" i="10"/>
  <c r="DV96" i="10"/>
  <c r="DV95" i="10"/>
  <c r="DV94" i="10"/>
  <c r="DV93" i="10"/>
  <c r="DV92" i="10"/>
  <c r="DV91" i="10"/>
  <c r="DV79" i="10"/>
  <c r="DV78" i="10"/>
  <c r="DV77" i="10"/>
  <c r="DV76" i="10"/>
  <c r="DV75" i="10"/>
  <c r="DV74" i="10"/>
  <c r="DV73" i="10"/>
  <c r="DV72" i="10"/>
  <c r="DV71" i="10"/>
  <c r="DV70" i="10"/>
  <c r="DV69" i="10"/>
  <c r="DV68" i="10"/>
  <c r="DV67" i="10"/>
  <c r="DV66" i="10"/>
  <c r="DV65" i="10"/>
  <c r="DV64" i="10"/>
  <c r="DV63" i="10"/>
  <c r="DV62" i="10"/>
  <c r="DV61" i="10"/>
  <c r="DV60" i="10"/>
  <c r="DV59" i="10"/>
  <c r="DV58" i="10"/>
  <c r="DV57" i="10"/>
  <c r="DV56" i="10"/>
  <c r="DV55" i="10"/>
  <c r="DV54" i="10"/>
  <c r="DV53" i="10"/>
  <c r="DV41" i="10"/>
  <c r="DV40" i="10"/>
  <c r="DV39" i="10"/>
  <c r="DV38" i="10"/>
  <c r="DV37" i="10"/>
  <c r="DV36" i="10"/>
  <c r="DV35" i="10"/>
  <c r="DV34" i="10"/>
  <c r="DV33" i="10"/>
  <c r="DV32" i="10"/>
  <c r="DV31" i="10"/>
  <c r="DV30" i="10"/>
  <c r="DV29" i="10"/>
  <c r="DV28" i="10"/>
  <c r="DV27" i="10"/>
  <c r="DV26" i="10"/>
  <c r="DV25" i="10"/>
  <c r="DV24" i="10"/>
  <c r="DV23" i="10"/>
  <c r="DV22" i="10"/>
  <c r="DV21" i="10"/>
  <c r="DV20" i="10"/>
  <c r="DV19" i="10"/>
  <c r="DV18" i="10"/>
  <c r="DV17" i="10"/>
  <c r="DV16" i="10"/>
  <c r="DV15" i="10"/>
  <c r="DU307" i="10"/>
  <c r="DU306" i="10"/>
  <c r="DU305" i="10"/>
  <c r="DU304" i="10"/>
  <c r="DU303" i="10"/>
  <c r="DU302" i="10"/>
  <c r="DU301" i="10"/>
  <c r="DU300" i="10"/>
  <c r="DU299" i="10"/>
  <c r="DU298" i="10"/>
  <c r="DU297" i="10"/>
  <c r="DU296" i="10"/>
  <c r="DU295" i="10"/>
  <c r="DU294" i="10"/>
  <c r="DU293" i="10"/>
  <c r="DU292" i="10"/>
  <c r="DU291" i="10"/>
  <c r="DU290" i="10"/>
  <c r="DU289" i="10"/>
  <c r="DU288" i="10"/>
  <c r="DU287" i="10"/>
  <c r="DU286" i="10"/>
  <c r="DU285" i="10"/>
  <c r="DU284" i="10"/>
  <c r="DU283" i="10"/>
  <c r="DU282" i="10"/>
  <c r="DU281" i="10"/>
  <c r="DU269" i="10"/>
  <c r="DU268" i="10"/>
  <c r="DU267" i="10"/>
  <c r="DU266" i="10"/>
  <c r="DU265" i="10"/>
  <c r="DU264" i="10"/>
  <c r="DU263" i="10"/>
  <c r="DU262" i="10"/>
  <c r="DU261" i="10"/>
  <c r="DU260" i="10"/>
  <c r="DU259" i="10"/>
  <c r="DU258" i="10"/>
  <c r="DU257" i="10"/>
  <c r="DU256" i="10"/>
  <c r="DU255" i="10"/>
  <c r="DU254" i="10"/>
  <c r="DU253" i="10"/>
  <c r="DU252" i="10"/>
  <c r="DU251" i="10"/>
  <c r="DU250" i="10"/>
  <c r="DU249" i="10"/>
  <c r="DU248" i="10"/>
  <c r="DU247" i="10"/>
  <c r="DU246" i="10"/>
  <c r="DU245" i="10"/>
  <c r="DU244" i="10"/>
  <c r="DU243" i="10"/>
  <c r="DU231" i="10"/>
  <c r="DU230" i="10"/>
  <c r="DU229" i="10"/>
  <c r="DU228" i="10"/>
  <c r="DU227" i="10"/>
  <c r="DU226" i="10"/>
  <c r="DU225" i="10"/>
  <c r="DU224" i="10"/>
  <c r="DU223" i="10"/>
  <c r="DU222" i="10"/>
  <c r="DU221" i="10"/>
  <c r="DU220" i="10"/>
  <c r="DU219" i="10"/>
  <c r="DU218" i="10"/>
  <c r="DU217" i="10"/>
  <c r="DU216" i="10"/>
  <c r="DU215" i="10"/>
  <c r="DU214" i="10"/>
  <c r="DU213" i="10"/>
  <c r="DU212" i="10"/>
  <c r="DU211" i="10"/>
  <c r="DU210" i="10"/>
  <c r="DU209" i="10"/>
  <c r="DU208" i="10"/>
  <c r="DU207" i="10"/>
  <c r="DU206" i="10"/>
  <c r="DU205" i="10"/>
  <c r="DU193" i="10"/>
  <c r="DU192" i="10"/>
  <c r="DU191" i="10"/>
  <c r="DU190" i="10"/>
  <c r="DU189" i="10"/>
  <c r="DU188" i="10"/>
  <c r="DU187" i="10"/>
  <c r="DU186" i="10"/>
  <c r="DU185" i="10"/>
  <c r="DU184" i="10"/>
  <c r="DU183" i="10"/>
  <c r="DU182" i="10"/>
  <c r="DU181" i="10"/>
  <c r="DU180" i="10"/>
  <c r="DU179" i="10"/>
  <c r="DU178" i="10"/>
  <c r="DU177" i="10"/>
  <c r="DU176" i="10"/>
  <c r="DU175" i="10"/>
  <c r="DU174" i="10"/>
  <c r="DU173" i="10"/>
  <c r="DU172" i="10"/>
  <c r="DU171" i="10"/>
  <c r="DU170" i="10"/>
  <c r="DU169" i="10"/>
  <c r="DU168" i="10"/>
  <c r="DU167" i="10"/>
  <c r="DU155" i="10"/>
  <c r="DU154" i="10"/>
  <c r="DU153" i="10"/>
  <c r="DU152" i="10"/>
  <c r="DU151" i="10"/>
  <c r="DU150" i="10"/>
  <c r="DU149" i="10"/>
  <c r="DU148" i="10"/>
  <c r="DU147" i="10"/>
  <c r="DU146" i="10"/>
  <c r="DU145" i="10"/>
  <c r="DU144" i="10"/>
  <c r="DU143" i="10"/>
  <c r="DU142" i="10"/>
  <c r="DU141" i="10"/>
  <c r="DU140" i="10"/>
  <c r="DU139" i="10"/>
  <c r="DU138" i="10"/>
  <c r="DU137" i="10"/>
  <c r="DU136" i="10"/>
  <c r="DU135" i="10"/>
  <c r="DU134" i="10"/>
  <c r="DU133" i="10"/>
  <c r="DU132" i="10"/>
  <c r="DU131" i="10"/>
  <c r="DU130" i="10"/>
  <c r="DU129" i="10"/>
  <c r="DU117" i="10"/>
  <c r="DU116" i="10"/>
  <c r="DU115" i="10"/>
  <c r="DU114" i="10"/>
  <c r="DU113" i="10"/>
  <c r="DU112" i="10"/>
  <c r="DU111" i="10"/>
  <c r="DU110" i="10"/>
  <c r="DU109" i="10"/>
  <c r="DU108" i="10"/>
  <c r="DU107" i="10"/>
  <c r="DU106" i="10"/>
  <c r="DU105" i="10"/>
  <c r="DU104" i="10"/>
  <c r="DU103" i="10"/>
  <c r="DU102" i="10"/>
  <c r="DU101" i="10"/>
  <c r="DU100" i="10"/>
  <c r="DU99" i="10"/>
  <c r="DU98" i="10"/>
  <c r="DU97" i="10"/>
  <c r="DU96" i="10"/>
  <c r="DU95" i="10"/>
  <c r="DU94" i="10"/>
  <c r="DU93" i="10"/>
  <c r="DU92" i="10"/>
  <c r="DU91" i="10"/>
  <c r="DU79" i="10"/>
  <c r="DU78" i="10"/>
  <c r="DU77" i="10"/>
  <c r="DU76" i="10"/>
  <c r="DU75" i="10"/>
  <c r="DU74" i="10"/>
  <c r="DU73" i="10"/>
  <c r="DU72" i="10"/>
  <c r="DU71" i="10"/>
  <c r="DU70" i="10"/>
  <c r="DU69" i="10"/>
  <c r="DU68" i="10"/>
  <c r="DU67" i="10"/>
  <c r="DU66" i="10"/>
  <c r="DU65" i="10"/>
  <c r="DU64" i="10"/>
  <c r="DU63" i="10"/>
  <c r="DU62" i="10"/>
  <c r="DU61" i="10"/>
  <c r="DU60" i="10"/>
  <c r="DU59" i="10"/>
  <c r="DU58" i="10"/>
  <c r="DU57" i="10"/>
  <c r="DU56" i="10"/>
  <c r="DU55" i="10"/>
  <c r="DU54" i="10"/>
  <c r="DU53" i="10"/>
  <c r="DU41" i="10"/>
  <c r="DU40" i="10"/>
  <c r="DU39" i="10"/>
  <c r="DU38" i="10"/>
  <c r="DU37" i="10"/>
  <c r="DU36" i="10"/>
  <c r="DU35" i="10"/>
  <c r="DU34" i="10"/>
  <c r="DU33" i="10"/>
  <c r="DU32" i="10"/>
  <c r="DU31" i="10"/>
  <c r="DU30" i="10"/>
  <c r="DU29" i="10"/>
  <c r="DU28" i="10"/>
  <c r="DU27" i="10"/>
  <c r="DU26" i="10"/>
  <c r="DU25" i="10"/>
  <c r="DU24" i="10"/>
  <c r="DU23" i="10"/>
  <c r="DU22" i="10"/>
  <c r="DU21" i="10"/>
  <c r="DU20" i="10"/>
  <c r="DU19" i="10"/>
  <c r="DU18" i="10"/>
  <c r="DU17" i="10"/>
  <c r="DU16" i="10"/>
  <c r="DU15" i="10"/>
  <c r="DT307" i="10"/>
  <c r="DT306" i="10"/>
  <c r="DT305" i="10"/>
  <c r="DT304" i="10"/>
  <c r="DT303" i="10"/>
  <c r="DT302" i="10"/>
  <c r="DT301" i="10"/>
  <c r="DT300" i="10"/>
  <c r="DT299" i="10"/>
  <c r="DT298" i="10"/>
  <c r="DT297" i="10"/>
  <c r="DT296" i="10"/>
  <c r="DT295" i="10"/>
  <c r="DT294" i="10"/>
  <c r="DT293" i="10"/>
  <c r="DT292" i="10"/>
  <c r="DT291" i="10"/>
  <c r="DT290" i="10"/>
  <c r="DT289" i="10"/>
  <c r="DT288" i="10"/>
  <c r="DT287" i="10"/>
  <c r="DT286" i="10"/>
  <c r="DT285" i="10"/>
  <c r="DT284" i="10"/>
  <c r="DT283" i="10"/>
  <c r="DT282" i="10"/>
  <c r="DT281" i="10"/>
  <c r="DT269" i="10"/>
  <c r="DT268" i="10"/>
  <c r="DT267" i="10"/>
  <c r="DT266" i="10"/>
  <c r="DT265" i="10"/>
  <c r="DT264" i="10"/>
  <c r="DT263" i="10"/>
  <c r="DT262" i="10"/>
  <c r="DT261" i="10"/>
  <c r="DT260" i="10"/>
  <c r="DT259" i="10"/>
  <c r="DT258" i="10"/>
  <c r="DT257" i="10"/>
  <c r="DT256" i="10"/>
  <c r="DT255" i="10"/>
  <c r="DT254" i="10"/>
  <c r="DT253" i="10"/>
  <c r="DT252" i="10"/>
  <c r="DT251" i="10"/>
  <c r="DT250" i="10"/>
  <c r="DT249" i="10"/>
  <c r="DT248" i="10"/>
  <c r="DT247" i="10"/>
  <c r="DT246" i="10"/>
  <c r="DT245" i="10"/>
  <c r="DT244" i="10"/>
  <c r="DT243" i="10"/>
  <c r="DT231" i="10"/>
  <c r="DT230" i="10"/>
  <c r="DT229" i="10"/>
  <c r="DT228" i="10"/>
  <c r="DT227" i="10"/>
  <c r="DT226" i="10"/>
  <c r="DT225" i="10"/>
  <c r="DT224" i="10"/>
  <c r="DT223" i="10"/>
  <c r="DT222" i="10"/>
  <c r="DT221" i="10"/>
  <c r="DT220" i="10"/>
  <c r="DT219" i="10"/>
  <c r="DT218" i="10"/>
  <c r="DT217" i="10"/>
  <c r="DT216" i="10"/>
  <c r="DT215" i="10"/>
  <c r="DT214" i="10"/>
  <c r="DT213" i="10"/>
  <c r="DT212" i="10"/>
  <c r="DT211" i="10"/>
  <c r="DT210" i="10"/>
  <c r="DT209" i="10"/>
  <c r="DT208" i="10"/>
  <c r="DT207" i="10"/>
  <c r="DT206" i="10"/>
  <c r="DT205" i="10"/>
  <c r="DT193" i="10"/>
  <c r="DT192" i="10"/>
  <c r="DT191" i="10"/>
  <c r="DT190" i="10"/>
  <c r="DT189" i="10"/>
  <c r="DT188" i="10"/>
  <c r="DT187" i="10"/>
  <c r="DT186" i="10"/>
  <c r="DT185" i="10"/>
  <c r="DT184" i="10"/>
  <c r="DT183" i="10"/>
  <c r="DT182" i="10"/>
  <c r="DT181" i="10"/>
  <c r="DT180" i="10"/>
  <c r="DT179" i="10"/>
  <c r="DT178" i="10"/>
  <c r="DT177" i="10"/>
  <c r="DT176" i="10"/>
  <c r="DT175" i="10"/>
  <c r="DT174" i="10"/>
  <c r="DT173" i="10"/>
  <c r="DT172" i="10"/>
  <c r="DT171" i="10"/>
  <c r="DT170" i="10"/>
  <c r="DT169" i="10"/>
  <c r="DT168" i="10"/>
  <c r="DT167" i="10"/>
  <c r="DT155" i="10"/>
  <c r="DT154" i="10"/>
  <c r="DT153" i="10"/>
  <c r="DT152" i="10"/>
  <c r="DT151" i="10"/>
  <c r="DT150" i="10"/>
  <c r="DT149" i="10"/>
  <c r="DT148" i="10"/>
  <c r="DT147" i="10"/>
  <c r="DT146" i="10"/>
  <c r="DT145" i="10"/>
  <c r="DT144" i="10"/>
  <c r="DT143" i="10"/>
  <c r="DT142" i="10"/>
  <c r="DT141" i="10"/>
  <c r="DT140" i="10"/>
  <c r="DT139" i="10"/>
  <c r="DT138" i="10"/>
  <c r="DT137" i="10"/>
  <c r="DT136" i="10"/>
  <c r="DT135" i="10"/>
  <c r="DT134" i="10"/>
  <c r="DT133" i="10"/>
  <c r="DT132" i="10"/>
  <c r="DT131" i="10"/>
  <c r="DT130" i="10"/>
  <c r="DT129" i="10"/>
  <c r="DT117" i="10"/>
  <c r="DT116" i="10"/>
  <c r="DT115" i="10"/>
  <c r="DT114" i="10"/>
  <c r="DT113" i="10"/>
  <c r="DT112" i="10"/>
  <c r="DT111" i="10"/>
  <c r="DT110" i="10"/>
  <c r="DT109" i="10"/>
  <c r="DT108" i="10"/>
  <c r="DT107" i="10"/>
  <c r="DT106" i="10"/>
  <c r="DT105" i="10"/>
  <c r="DT104" i="10"/>
  <c r="DT103" i="10"/>
  <c r="DT102" i="10"/>
  <c r="DT101" i="10"/>
  <c r="DT100" i="10"/>
  <c r="DT99" i="10"/>
  <c r="DT98" i="10"/>
  <c r="DT97" i="10"/>
  <c r="DT96" i="10"/>
  <c r="DT95" i="10"/>
  <c r="DT94" i="10"/>
  <c r="DT93" i="10"/>
  <c r="DT92" i="10"/>
  <c r="DT91" i="10"/>
  <c r="DT79" i="10"/>
  <c r="DT78" i="10"/>
  <c r="DT77" i="10"/>
  <c r="DT76" i="10"/>
  <c r="DT75" i="10"/>
  <c r="DT74" i="10"/>
  <c r="DT73" i="10"/>
  <c r="DT72" i="10"/>
  <c r="DT71" i="10"/>
  <c r="DT70" i="10"/>
  <c r="DT69" i="10"/>
  <c r="DT68" i="10"/>
  <c r="DT67" i="10"/>
  <c r="DT66" i="10"/>
  <c r="DT65" i="10"/>
  <c r="DT64" i="10"/>
  <c r="DT63" i="10"/>
  <c r="DT62" i="10"/>
  <c r="DT61" i="10"/>
  <c r="DT60" i="10"/>
  <c r="DT59" i="10"/>
  <c r="DT58" i="10"/>
  <c r="DT57" i="10"/>
  <c r="DT56" i="10"/>
  <c r="DT55" i="10"/>
  <c r="DT54" i="10"/>
  <c r="DT53" i="10"/>
  <c r="DT41" i="10"/>
  <c r="DT40" i="10"/>
  <c r="DT39" i="10"/>
  <c r="DT38" i="10"/>
  <c r="DT37" i="10"/>
  <c r="DT36" i="10"/>
  <c r="DT35" i="10"/>
  <c r="DT34" i="10"/>
  <c r="DT33" i="10"/>
  <c r="DT32" i="10"/>
  <c r="DT31" i="10"/>
  <c r="DT30" i="10"/>
  <c r="DT29" i="10"/>
  <c r="DT28" i="10"/>
  <c r="DT27" i="10"/>
  <c r="DT26" i="10"/>
  <c r="DT25" i="10"/>
  <c r="DT24" i="10"/>
  <c r="DT23" i="10"/>
  <c r="DT22" i="10"/>
  <c r="DT21" i="10"/>
  <c r="DT20" i="10"/>
  <c r="DT19" i="10"/>
  <c r="DT18" i="10"/>
  <c r="DT17" i="10"/>
  <c r="DT16" i="10"/>
  <c r="DT15" i="10"/>
  <c r="DS307" i="10"/>
  <c r="DS306" i="10"/>
  <c r="DS305" i="10"/>
  <c r="DS304" i="10"/>
  <c r="DS303" i="10"/>
  <c r="DS302" i="10"/>
  <c r="DS301" i="10"/>
  <c r="DS300" i="10"/>
  <c r="DS299" i="10"/>
  <c r="DS298" i="10"/>
  <c r="DS297" i="10"/>
  <c r="DS296" i="10"/>
  <c r="DS295" i="10"/>
  <c r="DS294" i="10"/>
  <c r="DS293" i="10"/>
  <c r="DS292" i="10"/>
  <c r="DS291" i="10"/>
  <c r="DS290" i="10"/>
  <c r="DS289" i="10"/>
  <c r="DS288" i="10"/>
  <c r="DS287" i="10"/>
  <c r="DS286" i="10"/>
  <c r="DS285" i="10"/>
  <c r="DS284" i="10"/>
  <c r="DS283" i="10"/>
  <c r="DS282" i="10"/>
  <c r="DS281" i="10"/>
  <c r="DS269" i="10"/>
  <c r="DS268" i="10"/>
  <c r="DS267" i="10"/>
  <c r="DS266" i="10"/>
  <c r="DS265" i="10"/>
  <c r="DS264" i="10"/>
  <c r="DS263" i="10"/>
  <c r="DS262" i="10"/>
  <c r="DS261" i="10"/>
  <c r="DS260" i="10"/>
  <c r="DS259" i="10"/>
  <c r="DS258" i="10"/>
  <c r="DS257" i="10"/>
  <c r="DS256" i="10"/>
  <c r="DS255" i="10"/>
  <c r="DS254" i="10"/>
  <c r="DS253" i="10"/>
  <c r="DS252" i="10"/>
  <c r="DS251" i="10"/>
  <c r="DS250" i="10"/>
  <c r="DS249" i="10"/>
  <c r="DS248" i="10"/>
  <c r="DS247" i="10"/>
  <c r="DS246" i="10"/>
  <c r="DS245" i="10"/>
  <c r="DS244" i="10"/>
  <c r="DS243" i="10"/>
  <c r="DS231" i="10"/>
  <c r="DS230" i="10"/>
  <c r="DS229" i="10"/>
  <c r="DS228" i="10"/>
  <c r="DS227" i="10"/>
  <c r="DS226" i="10"/>
  <c r="DS225" i="10"/>
  <c r="DS224" i="10"/>
  <c r="DS223" i="10"/>
  <c r="DS222" i="10"/>
  <c r="DS221" i="10"/>
  <c r="DS220" i="10"/>
  <c r="DS219" i="10"/>
  <c r="DS218" i="10"/>
  <c r="DS217" i="10"/>
  <c r="DS216" i="10"/>
  <c r="DS215" i="10"/>
  <c r="DS214" i="10"/>
  <c r="DS213" i="10"/>
  <c r="DS212" i="10"/>
  <c r="DS211" i="10"/>
  <c r="DS210" i="10"/>
  <c r="DS209" i="10"/>
  <c r="DS208" i="10"/>
  <c r="DS207" i="10"/>
  <c r="DS206" i="10"/>
  <c r="DS205" i="10"/>
  <c r="DS193" i="10"/>
  <c r="DS192" i="10"/>
  <c r="DS191" i="10"/>
  <c r="DS190" i="10"/>
  <c r="DS189" i="10"/>
  <c r="DS188" i="10"/>
  <c r="DS187" i="10"/>
  <c r="DS186" i="10"/>
  <c r="DS185" i="10"/>
  <c r="DS184" i="10"/>
  <c r="DS183" i="10"/>
  <c r="DS182" i="10"/>
  <c r="DS181" i="10"/>
  <c r="DS180" i="10"/>
  <c r="DS179" i="10"/>
  <c r="DS178" i="10"/>
  <c r="DS177" i="10"/>
  <c r="DS176" i="10"/>
  <c r="DS175" i="10"/>
  <c r="DS174" i="10"/>
  <c r="DS173" i="10"/>
  <c r="DS172" i="10"/>
  <c r="DS171" i="10"/>
  <c r="DS170" i="10"/>
  <c r="DS169" i="10"/>
  <c r="DS168" i="10"/>
  <c r="DS167" i="10"/>
  <c r="DS155" i="10"/>
  <c r="DS154" i="10"/>
  <c r="DS153" i="10"/>
  <c r="DS152" i="10"/>
  <c r="DS151" i="10"/>
  <c r="DS150" i="10"/>
  <c r="DS149" i="10"/>
  <c r="DS148" i="10"/>
  <c r="DS147" i="10"/>
  <c r="DS146" i="10"/>
  <c r="DS145" i="10"/>
  <c r="DS144" i="10"/>
  <c r="DS143" i="10"/>
  <c r="DS142" i="10"/>
  <c r="DS141" i="10"/>
  <c r="DS140" i="10"/>
  <c r="DS139" i="10"/>
  <c r="DS138" i="10"/>
  <c r="DS137" i="10"/>
  <c r="DS136" i="10"/>
  <c r="DS135" i="10"/>
  <c r="DS134" i="10"/>
  <c r="DS133" i="10"/>
  <c r="DS132" i="10"/>
  <c r="DS131" i="10"/>
  <c r="DS130" i="10"/>
  <c r="DS129" i="10"/>
  <c r="DS117" i="10"/>
  <c r="DS116" i="10"/>
  <c r="DS115" i="10"/>
  <c r="DS114" i="10"/>
  <c r="DS113" i="10"/>
  <c r="DS112" i="10"/>
  <c r="DS111" i="10"/>
  <c r="DS110" i="10"/>
  <c r="DS109" i="10"/>
  <c r="DS108" i="10"/>
  <c r="DS107" i="10"/>
  <c r="DS106" i="10"/>
  <c r="DS105" i="10"/>
  <c r="DS104" i="10"/>
  <c r="DS103" i="10"/>
  <c r="DS102" i="10"/>
  <c r="DS101" i="10"/>
  <c r="DS100" i="10"/>
  <c r="DS99" i="10"/>
  <c r="DS98" i="10"/>
  <c r="DS97" i="10"/>
  <c r="DS96" i="10"/>
  <c r="DS95" i="10"/>
  <c r="DS94" i="10"/>
  <c r="DS93" i="10"/>
  <c r="DS92" i="10"/>
  <c r="DS91" i="10"/>
  <c r="DS79" i="10"/>
  <c r="DS78" i="10"/>
  <c r="DS77" i="10"/>
  <c r="DS76" i="10"/>
  <c r="DS75" i="10"/>
  <c r="DS74" i="10"/>
  <c r="DS73" i="10"/>
  <c r="DS72" i="10"/>
  <c r="DS71" i="10"/>
  <c r="DS70" i="10"/>
  <c r="DS69" i="10"/>
  <c r="DS68" i="10"/>
  <c r="DS67" i="10"/>
  <c r="DS66" i="10"/>
  <c r="DS65" i="10"/>
  <c r="DS64" i="10"/>
  <c r="DS63" i="10"/>
  <c r="DS62" i="10"/>
  <c r="DS61" i="10"/>
  <c r="DS60" i="10"/>
  <c r="DS59" i="10"/>
  <c r="DS58" i="10"/>
  <c r="DS57" i="10"/>
  <c r="DS56" i="10"/>
  <c r="DS55" i="10"/>
  <c r="DS54" i="10"/>
  <c r="DS53" i="10"/>
  <c r="DS41" i="10"/>
  <c r="DS40" i="10"/>
  <c r="DS39" i="10"/>
  <c r="DS38" i="10"/>
  <c r="DS37" i="10"/>
  <c r="DS36" i="10"/>
  <c r="DS35" i="10"/>
  <c r="DS34" i="10"/>
  <c r="DS33" i="10"/>
  <c r="DS32" i="10"/>
  <c r="DS31" i="10"/>
  <c r="DS30" i="10"/>
  <c r="DS29" i="10"/>
  <c r="DS28" i="10"/>
  <c r="DS27" i="10"/>
  <c r="DS26" i="10"/>
  <c r="DS25" i="10"/>
  <c r="DS24" i="10"/>
  <c r="DS23" i="10"/>
  <c r="DS22" i="10"/>
  <c r="DS21" i="10"/>
  <c r="DS20" i="10"/>
  <c r="DS19" i="10"/>
  <c r="DS18" i="10"/>
  <c r="DS17" i="10"/>
  <c r="DS16" i="10"/>
  <c r="DS15" i="10"/>
  <c r="DR307" i="10"/>
  <c r="DR306" i="10"/>
  <c r="DR305" i="10"/>
  <c r="DR304" i="10"/>
  <c r="DR303" i="10"/>
  <c r="DR302" i="10"/>
  <c r="DR301" i="10"/>
  <c r="DR300" i="10"/>
  <c r="DR299" i="10"/>
  <c r="DR298" i="10"/>
  <c r="DR297" i="10"/>
  <c r="DR296" i="10"/>
  <c r="DR295" i="10"/>
  <c r="DR294" i="10"/>
  <c r="DR293" i="10"/>
  <c r="DR292" i="10"/>
  <c r="DR291" i="10"/>
  <c r="DR290" i="10"/>
  <c r="DR289" i="10"/>
  <c r="DR288" i="10"/>
  <c r="DR287" i="10"/>
  <c r="DR286" i="10"/>
  <c r="DR285" i="10"/>
  <c r="DR284" i="10"/>
  <c r="DR283" i="10"/>
  <c r="DR282" i="10"/>
  <c r="DR281" i="10"/>
  <c r="DR269" i="10"/>
  <c r="DR268" i="10"/>
  <c r="DR267" i="10"/>
  <c r="DR266" i="10"/>
  <c r="DR265" i="10"/>
  <c r="DR264" i="10"/>
  <c r="DR263" i="10"/>
  <c r="DR262" i="10"/>
  <c r="DR261" i="10"/>
  <c r="DR260" i="10"/>
  <c r="DR259" i="10"/>
  <c r="DR258" i="10"/>
  <c r="DR257" i="10"/>
  <c r="DR256" i="10"/>
  <c r="DR255" i="10"/>
  <c r="DR254" i="10"/>
  <c r="DR253" i="10"/>
  <c r="DR252" i="10"/>
  <c r="DR251" i="10"/>
  <c r="DR250" i="10"/>
  <c r="DR249" i="10"/>
  <c r="DR248" i="10"/>
  <c r="DR247" i="10"/>
  <c r="DR246" i="10"/>
  <c r="DR245" i="10"/>
  <c r="DR244" i="10"/>
  <c r="DR243" i="10"/>
  <c r="DR231" i="10"/>
  <c r="DR230" i="10"/>
  <c r="DR229" i="10"/>
  <c r="DR228" i="10"/>
  <c r="DR227" i="10"/>
  <c r="DR226" i="10"/>
  <c r="DR225" i="10"/>
  <c r="DR224" i="10"/>
  <c r="DR223" i="10"/>
  <c r="DR222" i="10"/>
  <c r="DR221" i="10"/>
  <c r="DR220" i="10"/>
  <c r="DR219" i="10"/>
  <c r="DR218" i="10"/>
  <c r="DR217" i="10"/>
  <c r="DR216" i="10"/>
  <c r="DR215" i="10"/>
  <c r="DR214" i="10"/>
  <c r="DR213" i="10"/>
  <c r="DR212" i="10"/>
  <c r="DR211" i="10"/>
  <c r="DR210" i="10"/>
  <c r="DR209" i="10"/>
  <c r="DR208" i="10"/>
  <c r="DR207" i="10"/>
  <c r="DR206" i="10"/>
  <c r="DR205" i="10"/>
  <c r="DR193" i="10"/>
  <c r="DR192" i="10"/>
  <c r="DR191" i="10"/>
  <c r="DR190" i="10"/>
  <c r="DR189" i="10"/>
  <c r="DR188" i="10"/>
  <c r="DR187" i="10"/>
  <c r="DR186" i="10"/>
  <c r="DR185" i="10"/>
  <c r="DR184" i="10"/>
  <c r="DR183" i="10"/>
  <c r="DR182" i="10"/>
  <c r="DR181" i="10"/>
  <c r="DR180" i="10"/>
  <c r="DR179" i="10"/>
  <c r="DR178" i="10"/>
  <c r="DR177" i="10"/>
  <c r="DR176" i="10"/>
  <c r="DR175" i="10"/>
  <c r="DR174" i="10"/>
  <c r="DR173" i="10"/>
  <c r="DR172" i="10"/>
  <c r="DR171" i="10"/>
  <c r="DR170" i="10"/>
  <c r="DR169" i="10"/>
  <c r="DR168" i="10"/>
  <c r="DR167" i="10"/>
  <c r="DR155" i="10"/>
  <c r="DR154" i="10"/>
  <c r="DR153" i="10"/>
  <c r="DR152" i="10"/>
  <c r="DR151" i="10"/>
  <c r="DR150" i="10"/>
  <c r="DR149" i="10"/>
  <c r="DR148" i="10"/>
  <c r="DR147" i="10"/>
  <c r="DR146" i="10"/>
  <c r="DR145" i="10"/>
  <c r="DR144" i="10"/>
  <c r="DR143" i="10"/>
  <c r="DR142" i="10"/>
  <c r="DR141" i="10"/>
  <c r="DR140" i="10"/>
  <c r="DR139" i="10"/>
  <c r="DR138" i="10"/>
  <c r="DR137" i="10"/>
  <c r="DR136" i="10"/>
  <c r="DR135" i="10"/>
  <c r="DR134" i="10"/>
  <c r="DR133" i="10"/>
  <c r="DR132" i="10"/>
  <c r="DR131" i="10"/>
  <c r="DR130" i="10"/>
  <c r="DR129" i="10"/>
  <c r="DR117" i="10"/>
  <c r="DR116" i="10"/>
  <c r="DR115" i="10"/>
  <c r="DR114" i="10"/>
  <c r="DR113" i="10"/>
  <c r="DR112" i="10"/>
  <c r="DR111" i="10"/>
  <c r="DR110" i="10"/>
  <c r="DR109" i="10"/>
  <c r="DR108" i="10"/>
  <c r="DR107" i="10"/>
  <c r="DR106" i="10"/>
  <c r="DR105" i="10"/>
  <c r="DR104" i="10"/>
  <c r="DR103" i="10"/>
  <c r="DR102" i="10"/>
  <c r="DR101" i="10"/>
  <c r="DR100" i="10"/>
  <c r="DR99" i="10"/>
  <c r="DR98" i="10"/>
  <c r="DR97" i="10"/>
  <c r="DR96" i="10"/>
  <c r="DR95" i="10"/>
  <c r="DR94" i="10"/>
  <c r="DR93" i="10"/>
  <c r="DR92" i="10"/>
  <c r="DR91" i="10"/>
  <c r="DR79" i="10"/>
  <c r="DR78" i="10"/>
  <c r="DR77" i="10"/>
  <c r="DR76" i="10"/>
  <c r="DR75" i="10"/>
  <c r="DR74" i="10"/>
  <c r="DR73" i="10"/>
  <c r="DR72" i="10"/>
  <c r="DR71" i="10"/>
  <c r="DR70" i="10"/>
  <c r="DR69" i="10"/>
  <c r="DR68" i="10"/>
  <c r="DR67" i="10"/>
  <c r="DR66" i="10"/>
  <c r="DR65" i="10"/>
  <c r="DR64" i="10"/>
  <c r="DR63" i="10"/>
  <c r="DR62" i="10"/>
  <c r="DR61" i="10"/>
  <c r="DR60" i="10"/>
  <c r="DR59" i="10"/>
  <c r="DR58" i="10"/>
  <c r="DR57" i="10"/>
  <c r="DR56" i="10"/>
  <c r="DR55" i="10"/>
  <c r="DR54" i="10"/>
  <c r="DR53" i="10"/>
  <c r="DR41" i="10"/>
  <c r="DR40" i="10"/>
  <c r="DR39" i="10"/>
  <c r="DR38" i="10"/>
  <c r="DR37" i="10"/>
  <c r="DR36" i="10"/>
  <c r="DR35" i="10"/>
  <c r="DR34" i="10"/>
  <c r="DR33" i="10"/>
  <c r="DR32" i="10"/>
  <c r="DR31" i="10"/>
  <c r="DR30" i="10"/>
  <c r="DR29" i="10"/>
  <c r="DR28" i="10"/>
  <c r="DR27" i="10"/>
  <c r="DR26" i="10"/>
  <c r="DR25" i="10"/>
  <c r="DR24" i="10"/>
  <c r="DR23" i="10"/>
  <c r="DR22" i="10"/>
  <c r="DR21" i="10"/>
  <c r="DR20" i="10"/>
  <c r="DR19" i="10"/>
  <c r="DR18" i="10"/>
  <c r="DR17" i="10"/>
  <c r="DR16" i="10"/>
  <c r="DR15" i="10"/>
  <c r="DQ307" i="10"/>
  <c r="DQ306" i="10"/>
  <c r="DQ305" i="10"/>
  <c r="DQ304" i="10"/>
  <c r="DQ303" i="10"/>
  <c r="DQ302" i="10"/>
  <c r="DQ301" i="10"/>
  <c r="DQ300" i="10"/>
  <c r="DQ299" i="10"/>
  <c r="DQ298" i="10"/>
  <c r="DQ297" i="10"/>
  <c r="DQ296" i="10"/>
  <c r="DQ295" i="10"/>
  <c r="DQ294" i="10"/>
  <c r="DQ293" i="10"/>
  <c r="DQ292" i="10"/>
  <c r="DQ291" i="10"/>
  <c r="DQ290" i="10"/>
  <c r="DQ289" i="10"/>
  <c r="DQ288" i="10"/>
  <c r="DQ287" i="10"/>
  <c r="DQ286" i="10"/>
  <c r="DQ285" i="10"/>
  <c r="DQ284" i="10"/>
  <c r="DQ283" i="10"/>
  <c r="DQ282" i="10"/>
  <c r="DQ281" i="10"/>
  <c r="DQ269" i="10"/>
  <c r="DQ268" i="10"/>
  <c r="DQ267" i="10"/>
  <c r="DQ266" i="10"/>
  <c r="DQ265" i="10"/>
  <c r="DQ264" i="10"/>
  <c r="DQ263" i="10"/>
  <c r="DQ262" i="10"/>
  <c r="DQ261" i="10"/>
  <c r="DQ260" i="10"/>
  <c r="DQ259" i="10"/>
  <c r="DQ258" i="10"/>
  <c r="DQ257" i="10"/>
  <c r="DQ256" i="10"/>
  <c r="DQ255" i="10"/>
  <c r="DQ254" i="10"/>
  <c r="DQ253" i="10"/>
  <c r="DQ252" i="10"/>
  <c r="DQ251" i="10"/>
  <c r="DQ250" i="10"/>
  <c r="DQ249" i="10"/>
  <c r="DQ248" i="10"/>
  <c r="DQ247" i="10"/>
  <c r="DQ246" i="10"/>
  <c r="DQ245" i="10"/>
  <c r="DQ244" i="10"/>
  <c r="DQ243" i="10"/>
  <c r="DQ231" i="10"/>
  <c r="DQ230" i="10"/>
  <c r="DQ229" i="10"/>
  <c r="DQ228" i="10"/>
  <c r="DQ227" i="10"/>
  <c r="DQ226" i="10"/>
  <c r="DQ225" i="10"/>
  <c r="DQ224" i="10"/>
  <c r="DQ223" i="10"/>
  <c r="DQ222" i="10"/>
  <c r="DQ221" i="10"/>
  <c r="DQ220" i="10"/>
  <c r="DQ219" i="10"/>
  <c r="DQ218" i="10"/>
  <c r="DQ217" i="10"/>
  <c r="DQ216" i="10"/>
  <c r="DQ215" i="10"/>
  <c r="DQ214" i="10"/>
  <c r="DQ213" i="10"/>
  <c r="DQ212" i="10"/>
  <c r="DQ211" i="10"/>
  <c r="DQ210" i="10"/>
  <c r="DQ209" i="10"/>
  <c r="DQ208" i="10"/>
  <c r="DQ207" i="10"/>
  <c r="DQ206" i="10"/>
  <c r="DQ205" i="10"/>
  <c r="DQ193" i="10"/>
  <c r="DQ192" i="10"/>
  <c r="DQ191" i="10"/>
  <c r="DQ190" i="10"/>
  <c r="DQ189" i="10"/>
  <c r="DQ188" i="10"/>
  <c r="DQ187" i="10"/>
  <c r="DQ186" i="10"/>
  <c r="DQ185" i="10"/>
  <c r="DQ184" i="10"/>
  <c r="DQ183" i="10"/>
  <c r="DQ182" i="10"/>
  <c r="DQ181" i="10"/>
  <c r="DQ180" i="10"/>
  <c r="DQ179" i="10"/>
  <c r="DQ178" i="10"/>
  <c r="DQ177" i="10"/>
  <c r="DQ176" i="10"/>
  <c r="DQ175" i="10"/>
  <c r="DQ174" i="10"/>
  <c r="DQ173" i="10"/>
  <c r="DQ172" i="10"/>
  <c r="DQ171" i="10"/>
  <c r="DQ170" i="10"/>
  <c r="DQ169" i="10"/>
  <c r="DQ168" i="10"/>
  <c r="DQ167" i="10"/>
  <c r="DQ155" i="10"/>
  <c r="DQ154" i="10"/>
  <c r="DQ153" i="10"/>
  <c r="DQ152" i="10"/>
  <c r="DQ151" i="10"/>
  <c r="DQ150" i="10"/>
  <c r="DQ149" i="10"/>
  <c r="DQ148" i="10"/>
  <c r="DQ147" i="10"/>
  <c r="DQ146" i="10"/>
  <c r="DQ145" i="10"/>
  <c r="DQ144" i="10"/>
  <c r="DQ143" i="10"/>
  <c r="DQ142" i="10"/>
  <c r="DQ141" i="10"/>
  <c r="DQ140" i="10"/>
  <c r="DQ139" i="10"/>
  <c r="DQ138" i="10"/>
  <c r="DQ137" i="10"/>
  <c r="DQ136" i="10"/>
  <c r="DQ135" i="10"/>
  <c r="DQ134" i="10"/>
  <c r="DQ133" i="10"/>
  <c r="DQ132" i="10"/>
  <c r="DQ131" i="10"/>
  <c r="DQ130" i="10"/>
  <c r="DQ129" i="10"/>
  <c r="DQ117" i="10"/>
  <c r="DQ116" i="10"/>
  <c r="DQ115" i="10"/>
  <c r="DQ114" i="10"/>
  <c r="DQ113" i="10"/>
  <c r="DQ112" i="10"/>
  <c r="DQ111" i="10"/>
  <c r="DQ110" i="10"/>
  <c r="DQ109" i="10"/>
  <c r="DQ108" i="10"/>
  <c r="DQ107" i="10"/>
  <c r="DQ106" i="10"/>
  <c r="DQ105" i="10"/>
  <c r="DQ104" i="10"/>
  <c r="DQ103" i="10"/>
  <c r="DQ102" i="10"/>
  <c r="DQ101" i="10"/>
  <c r="DQ100" i="10"/>
  <c r="DQ99" i="10"/>
  <c r="DQ98" i="10"/>
  <c r="DQ97" i="10"/>
  <c r="DQ96" i="10"/>
  <c r="DQ95" i="10"/>
  <c r="DQ94" i="10"/>
  <c r="DQ93" i="10"/>
  <c r="DQ92" i="10"/>
  <c r="DQ91" i="10"/>
  <c r="DQ79" i="10"/>
  <c r="DQ78" i="10"/>
  <c r="DQ77" i="10"/>
  <c r="DQ76" i="10"/>
  <c r="DQ75" i="10"/>
  <c r="DQ74" i="10"/>
  <c r="DQ73" i="10"/>
  <c r="DQ72" i="10"/>
  <c r="DQ71" i="10"/>
  <c r="DQ70" i="10"/>
  <c r="DQ69" i="10"/>
  <c r="DQ68" i="10"/>
  <c r="DQ67" i="10"/>
  <c r="DQ66" i="10"/>
  <c r="DQ65" i="10"/>
  <c r="DQ64" i="10"/>
  <c r="DQ63" i="10"/>
  <c r="DQ62" i="10"/>
  <c r="DQ61" i="10"/>
  <c r="DQ60" i="10"/>
  <c r="DQ59" i="10"/>
  <c r="DQ58" i="10"/>
  <c r="DQ57" i="10"/>
  <c r="DQ56" i="10"/>
  <c r="DQ55" i="10"/>
  <c r="DQ54" i="10"/>
  <c r="DQ53" i="10"/>
  <c r="DQ41" i="10"/>
  <c r="DQ40" i="10"/>
  <c r="DQ39" i="10"/>
  <c r="DQ38" i="10"/>
  <c r="DQ37" i="10"/>
  <c r="DQ36" i="10"/>
  <c r="DQ35" i="10"/>
  <c r="DQ34" i="10"/>
  <c r="DQ33" i="10"/>
  <c r="DQ32" i="10"/>
  <c r="DQ31" i="10"/>
  <c r="DQ30" i="10"/>
  <c r="DQ29" i="10"/>
  <c r="DQ28" i="10"/>
  <c r="DQ27" i="10"/>
  <c r="DQ26" i="10"/>
  <c r="DQ25" i="10"/>
  <c r="DQ24" i="10"/>
  <c r="DQ23" i="10"/>
  <c r="DQ22" i="10"/>
  <c r="DQ21" i="10"/>
  <c r="DQ20" i="10"/>
  <c r="DQ19" i="10"/>
  <c r="DQ18" i="10"/>
  <c r="DQ17" i="10"/>
  <c r="DQ16" i="10"/>
  <c r="DQ15" i="10"/>
  <c r="DP307" i="10"/>
  <c r="DP306" i="10"/>
  <c r="DP305" i="10"/>
  <c r="DP304" i="10"/>
  <c r="DP303" i="10"/>
  <c r="DP302" i="10"/>
  <c r="DP301" i="10"/>
  <c r="DP300" i="10"/>
  <c r="DP299" i="10"/>
  <c r="DP298" i="10"/>
  <c r="DP297" i="10"/>
  <c r="DP296" i="10"/>
  <c r="DP295" i="10"/>
  <c r="DP294" i="10"/>
  <c r="DP293" i="10"/>
  <c r="DP292" i="10"/>
  <c r="DP291" i="10"/>
  <c r="DP290" i="10"/>
  <c r="DP289" i="10"/>
  <c r="DP288" i="10"/>
  <c r="DP287" i="10"/>
  <c r="DP286" i="10"/>
  <c r="DP285" i="10"/>
  <c r="DP284" i="10"/>
  <c r="DP283" i="10"/>
  <c r="DP282" i="10"/>
  <c r="DP281" i="10"/>
  <c r="DP269" i="10"/>
  <c r="DP268" i="10"/>
  <c r="DP267" i="10"/>
  <c r="DP266" i="10"/>
  <c r="DP265" i="10"/>
  <c r="DP264" i="10"/>
  <c r="DP263" i="10"/>
  <c r="DP262" i="10"/>
  <c r="DP261" i="10"/>
  <c r="DP260" i="10"/>
  <c r="DP259" i="10"/>
  <c r="DP258" i="10"/>
  <c r="DP257" i="10"/>
  <c r="DP256" i="10"/>
  <c r="DP255" i="10"/>
  <c r="DP254" i="10"/>
  <c r="DP253" i="10"/>
  <c r="DP252" i="10"/>
  <c r="DP251" i="10"/>
  <c r="DP250" i="10"/>
  <c r="DP249" i="10"/>
  <c r="DP248" i="10"/>
  <c r="DP247" i="10"/>
  <c r="DP246" i="10"/>
  <c r="DP245" i="10"/>
  <c r="DP244" i="10"/>
  <c r="DP243" i="10"/>
  <c r="DP231" i="10"/>
  <c r="DP230" i="10"/>
  <c r="DP229" i="10"/>
  <c r="DP228" i="10"/>
  <c r="DP227" i="10"/>
  <c r="DP226" i="10"/>
  <c r="DP225" i="10"/>
  <c r="DP224" i="10"/>
  <c r="DP223" i="10"/>
  <c r="DP222" i="10"/>
  <c r="DP221" i="10"/>
  <c r="DP220" i="10"/>
  <c r="DP219" i="10"/>
  <c r="DP218" i="10"/>
  <c r="DP217" i="10"/>
  <c r="DP216" i="10"/>
  <c r="DP215" i="10"/>
  <c r="DP214" i="10"/>
  <c r="DP213" i="10"/>
  <c r="DP212" i="10"/>
  <c r="DP211" i="10"/>
  <c r="DP210" i="10"/>
  <c r="DP209" i="10"/>
  <c r="DP208" i="10"/>
  <c r="DP207" i="10"/>
  <c r="DP206" i="10"/>
  <c r="DP205" i="10"/>
  <c r="DP193" i="10"/>
  <c r="DP192" i="10"/>
  <c r="DP191" i="10"/>
  <c r="DP190" i="10"/>
  <c r="DP189" i="10"/>
  <c r="DP188" i="10"/>
  <c r="DP187" i="10"/>
  <c r="DP186" i="10"/>
  <c r="DP185" i="10"/>
  <c r="DP184" i="10"/>
  <c r="DP183" i="10"/>
  <c r="DP182" i="10"/>
  <c r="DP181" i="10"/>
  <c r="DP180" i="10"/>
  <c r="DP179" i="10"/>
  <c r="DP178" i="10"/>
  <c r="DP177" i="10"/>
  <c r="DP176" i="10"/>
  <c r="DP175" i="10"/>
  <c r="DP174" i="10"/>
  <c r="DP173" i="10"/>
  <c r="DP172" i="10"/>
  <c r="DP171" i="10"/>
  <c r="DP170" i="10"/>
  <c r="DP169" i="10"/>
  <c r="DP168" i="10"/>
  <c r="DP167" i="10"/>
  <c r="DP155" i="10"/>
  <c r="DP154" i="10"/>
  <c r="DP153" i="10"/>
  <c r="DP152" i="10"/>
  <c r="DP151" i="10"/>
  <c r="DP150" i="10"/>
  <c r="DP149" i="10"/>
  <c r="DP148" i="10"/>
  <c r="DP147" i="10"/>
  <c r="DP146" i="10"/>
  <c r="DP145" i="10"/>
  <c r="DP144" i="10"/>
  <c r="DP143" i="10"/>
  <c r="DP142" i="10"/>
  <c r="DP141" i="10"/>
  <c r="DP140" i="10"/>
  <c r="DP139" i="10"/>
  <c r="DP138" i="10"/>
  <c r="DP137" i="10"/>
  <c r="DP136" i="10"/>
  <c r="DP135" i="10"/>
  <c r="DP134" i="10"/>
  <c r="DP133" i="10"/>
  <c r="DP132" i="10"/>
  <c r="DP131" i="10"/>
  <c r="DP130" i="10"/>
  <c r="DP129" i="10"/>
  <c r="DP117" i="10"/>
  <c r="DP116" i="10"/>
  <c r="DP115" i="10"/>
  <c r="DP114" i="10"/>
  <c r="DP113" i="10"/>
  <c r="DP112" i="10"/>
  <c r="DP111" i="10"/>
  <c r="DP110" i="10"/>
  <c r="DP109" i="10"/>
  <c r="DP108" i="10"/>
  <c r="DP107" i="10"/>
  <c r="DP106" i="10"/>
  <c r="DP105" i="10"/>
  <c r="DP104" i="10"/>
  <c r="DP103" i="10"/>
  <c r="DP102" i="10"/>
  <c r="DP101" i="10"/>
  <c r="DP100" i="10"/>
  <c r="DP99" i="10"/>
  <c r="DP98" i="10"/>
  <c r="DP97" i="10"/>
  <c r="DP96" i="10"/>
  <c r="DP95" i="10"/>
  <c r="DP94" i="10"/>
  <c r="DP93" i="10"/>
  <c r="DP92" i="10"/>
  <c r="DP91" i="10"/>
  <c r="DP79" i="10"/>
  <c r="DP78" i="10"/>
  <c r="DP77" i="10"/>
  <c r="DP76" i="10"/>
  <c r="DP75" i="10"/>
  <c r="DP74" i="10"/>
  <c r="DP73" i="10"/>
  <c r="DP72" i="10"/>
  <c r="DP71" i="10"/>
  <c r="DP70" i="10"/>
  <c r="DP69" i="10"/>
  <c r="DP68" i="10"/>
  <c r="DP67" i="10"/>
  <c r="DP66" i="10"/>
  <c r="DP65" i="10"/>
  <c r="DP64" i="10"/>
  <c r="DP63" i="10"/>
  <c r="DP62" i="10"/>
  <c r="DP61" i="10"/>
  <c r="DP60" i="10"/>
  <c r="DP59" i="10"/>
  <c r="DP58" i="10"/>
  <c r="DP57" i="10"/>
  <c r="DP56" i="10"/>
  <c r="DP55" i="10"/>
  <c r="DP54" i="10"/>
  <c r="DP53" i="10"/>
  <c r="DP41" i="10"/>
  <c r="DP40" i="10"/>
  <c r="DP39" i="10"/>
  <c r="DP38" i="10"/>
  <c r="DP37" i="10"/>
  <c r="DP36" i="10"/>
  <c r="DP35" i="10"/>
  <c r="DP34" i="10"/>
  <c r="DP33" i="10"/>
  <c r="DP32" i="10"/>
  <c r="DP31" i="10"/>
  <c r="DP30" i="10"/>
  <c r="DP29" i="10"/>
  <c r="DP28" i="10"/>
  <c r="DP27" i="10"/>
  <c r="DP26" i="10"/>
  <c r="DP25" i="10"/>
  <c r="DP24" i="10"/>
  <c r="DP23" i="10"/>
  <c r="DP22" i="10"/>
  <c r="DP21" i="10"/>
  <c r="DP20" i="10"/>
  <c r="DP19" i="10"/>
  <c r="DP18" i="10"/>
  <c r="DP17" i="10"/>
  <c r="DP16" i="10"/>
  <c r="DP15" i="10"/>
  <c r="DO307" i="10"/>
  <c r="DO306" i="10"/>
  <c r="DO305" i="10"/>
  <c r="DO304" i="10"/>
  <c r="DO303" i="10"/>
  <c r="DO302" i="10"/>
  <c r="DO301" i="10"/>
  <c r="DO300" i="10"/>
  <c r="DO299" i="10"/>
  <c r="DO298" i="10"/>
  <c r="DO297" i="10"/>
  <c r="DO296" i="10"/>
  <c r="DO295" i="10"/>
  <c r="DO294" i="10"/>
  <c r="DO293" i="10"/>
  <c r="DO292" i="10"/>
  <c r="DO291" i="10"/>
  <c r="DO290" i="10"/>
  <c r="DO289" i="10"/>
  <c r="DO288" i="10"/>
  <c r="DO287" i="10"/>
  <c r="DO286" i="10"/>
  <c r="DO285" i="10"/>
  <c r="DO284" i="10"/>
  <c r="DO283" i="10"/>
  <c r="DO282" i="10"/>
  <c r="DO281" i="10"/>
  <c r="DO269" i="10"/>
  <c r="DO268" i="10"/>
  <c r="DO267" i="10"/>
  <c r="DO266" i="10"/>
  <c r="DO265" i="10"/>
  <c r="DO264" i="10"/>
  <c r="DO263" i="10"/>
  <c r="DO262" i="10"/>
  <c r="DO261" i="10"/>
  <c r="DO260" i="10"/>
  <c r="DO259" i="10"/>
  <c r="DO258" i="10"/>
  <c r="DO257" i="10"/>
  <c r="DO256" i="10"/>
  <c r="DO255" i="10"/>
  <c r="DO254" i="10"/>
  <c r="DO253" i="10"/>
  <c r="DO252" i="10"/>
  <c r="DO251" i="10"/>
  <c r="DO250" i="10"/>
  <c r="DO249" i="10"/>
  <c r="DO248" i="10"/>
  <c r="DO247" i="10"/>
  <c r="DO246" i="10"/>
  <c r="DO245" i="10"/>
  <c r="DO244" i="10"/>
  <c r="DO243" i="10"/>
  <c r="DO231" i="10"/>
  <c r="DO230" i="10"/>
  <c r="DO229" i="10"/>
  <c r="DO228" i="10"/>
  <c r="DO227" i="10"/>
  <c r="DO226" i="10"/>
  <c r="DO225" i="10"/>
  <c r="DO224" i="10"/>
  <c r="DO223" i="10"/>
  <c r="DO222" i="10"/>
  <c r="DO221" i="10"/>
  <c r="DO220" i="10"/>
  <c r="DO219" i="10"/>
  <c r="DO218" i="10"/>
  <c r="DO217" i="10"/>
  <c r="DO216" i="10"/>
  <c r="DO215" i="10"/>
  <c r="DO214" i="10"/>
  <c r="DO213" i="10"/>
  <c r="DO212" i="10"/>
  <c r="DO211" i="10"/>
  <c r="DO210" i="10"/>
  <c r="DO209" i="10"/>
  <c r="DO208" i="10"/>
  <c r="DO207" i="10"/>
  <c r="DO206" i="10"/>
  <c r="DO205" i="10"/>
  <c r="DO193" i="10"/>
  <c r="DO192" i="10"/>
  <c r="DO191" i="10"/>
  <c r="DO190" i="10"/>
  <c r="DO189" i="10"/>
  <c r="DO188" i="10"/>
  <c r="DO187" i="10"/>
  <c r="DO186" i="10"/>
  <c r="DO185" i="10"/>
  <c r="DO184" i="10"/>
  <c r="DO183" i="10"/>
  <c r="DO182" i="10"/>
  <c r="DO181" i="10"/>
  <c r="DO180" i="10"/>
  <c r="DO179" i="10"/>
  <c r="DO178" i="10"/>
  <c r="DO177" i="10"/>
  <c r="DO176" i="10"/>
  <c r="DO175" i="10"/>
  <c r="DO174" i="10"/>
  <c r="DO173" i="10"/>
  <c r="DO172" i="10"/>
  <c r="DO171" i="10"/>
  <c r="DO170" i="10"/>
  <c r="DO169" i="10"/>
  <c r="DO168" i="10"/>
  <c r="DO167" i="10"/>
  <c r="DO155" i="10"/>
  <c r="DO154" i="10"/>
  <c r="DO153" i="10"/>
  <c r="DO152" i="10"/>
  <c r="DO151" i="10"/>
  <c r="DO150" i="10"/>
  <c r="DO149" i="10"/>
  <c r="DO148" i="10"/>
  <c r="DO147" i="10"/>
  <c r="DO146" i="10"/>
  <c r="DO145" i="10"/>
  <c r="DO144" i="10"/>
  <c r="DO143" i="10"/>
  <c r="DO142" i="10"/>
  <c r="DO141" i="10"/>
  <c r="DO140" i="10"/>
  <c r="DO139" i="10"/>
  <c r="DO138" i="10"/>
  <c r="DO137" i="10"/>
  <c r="DO136" i="10"/>
  <c r="DO135" i="10"/>
  <c r="DO134" i="10"/>
  <c r="DO133" i="10"/>
  <c r="DO132" i="10"/>
  <c r="DO131" i="10"/>
  <c r="DO130" i="10"/>
  <c r="DO129" i="10"/>
  <c r="DO117" i="10"/>
  <c r="DO116" i="10"/>
  <c r="DO115" i="10"/>
  <c r="DO114" i="10"/>
  <c r="DO113" i="10"/>
  <c r="DO112" i="10"/>
  <c r="DO111" i="10"/>
  <c r="DO110" i="10"/>
  <c r="DO109" i="10"/>
  <c r="DO108" i="10"/>
  <c r="DO107" i="10"/>
  <c r="DO106" i="10"/>
  <c r="DO105" i="10"/>
  <c r="DO104" i="10"/>
  <c r="DO103" i="10"/>
  <c r="DO102" i="10"/>
  <c r="DO101" i="10"/>
  <c r="DO100" i="10"/>
  <c r="DO99" i="10"/>
  <c r="DO98" i="10"/>
  <c r="DO97" i="10"/>
  <c r="DO96" i="10"/>
  <c r="DO95" i="10"/>
  <c r="DO94" i="10"/>
  <c r="DO93" i="10"/>
  <c r="DO92" i="10"/>
  <c r="DO91" i="10"/>
  <c r="DO79" i="10"/>
  <c r="DO78" i="10"/>
  <c r="DO77" i="10"/>
  <c r="DO76" i="10"/>
  <c r="DO75" i="10"/>
  <c r="DO74" i="10"/>
  <c r="DO73" i="10"/>
  <c r="DO72" i="10"/>
  <c r="DO71" i="10"/>
  <c r="DO70" i="10"/>
  <c r="DO69" i="10"/>
  <c r="DO68" i="10"/>
  <c r="DO67" i="10"/>
  <c r="DO66" i="10"/>
  <c r="DO65" i="10"/>
  <c r="DO64" i="10"/>
  <c r="DO63" i="10"/>
  <c r="DO62" i="10"/>
  <c r="DO61" i="10"/>
  <c r="DO60" i="10"/>
  <c r="DO59" i="10"/>
  <c r="DO58" i="10"/>
  <c r="DO57" i="10"/>
  <c r="DO56" i="10"/>
  <c r="DO55" i="10"/>
  <c r="DO54" i="10"/>
  <c r="DO53" i="10"/>
  <c r="DO41" i="10"/>
  <c r="DO40" i="10"/>
  <c r="DO39" i="10"/>
  <c r="DO38" i="10"/>
  <c r="DO37" i="10"/>
  <c r="DO36" i="10"/>
  <c r="DO35" i="10"/>
  <c r="DO34" i="10"/>
  <c r="DO33" i="10"/>
  <c r="DO32" i="10"/>
  <c r="DO31" i="10"/>
  <c r="DO30" i="10"/>
  <c r="DO29" i="10"/>
  <c r="DO28" i="10"/>
  <c r="DO27" i="10"/>
  <c r="DO26" i="10"/>
  <c r="DO25" i="10"/>
  <c r="DO24" i="10"/>
  <c r="DO23" i="10"/>
  <c r="DO22" i="10"/>
  <c r="DO21" i="10"/>
  <c r="DO20" i="10"/>
  <c r="DO19" i="10"/>
  <c r="DO18" i="10"/>
  <c r="DO17" i="10"/>
  <c r="DO16" i="10"/>
  <c r="DO15" i="10"/>
  <c r="DN307" i="10"/>
  <c r="DN306" i="10"/>
  <c r="DN305" i="10"/>
  <c r="DN304" i="10"/>
  <c r="DN303" i="10"/>
  <c r="DN302" i="10"/>
  <c r="DN301" i="10"/>
  <c r="DN300" i="10"/>
  <c r="DN299" i="10"/>
  <c r="DN298" i="10"/>
  <c r="DN297" i="10"/>
  <c r="DN296" i="10"/>
  <c r="DN295" i="10"/>
  <c r="DN294" i="10"/>
  <c r="DN293" i="10"/>
  <c r="DN292" i="10"/>
  <c r="DN291" i="10"/>
  <c r="DN290" i="10"/>
  <c r="DN289" i="10"/>
  <c r="DN288" i="10"/>
  <c r="DN287" i="10"/>
  <c r="DN286" i="10"/>
  <c r="DN285" i="10"/>
  <c r="DN284" i="10"/>
  <c r="DN283" i="10"/>
  <c r="DN282" i="10"/>
  <c r="DN281" i="10"/>
  <c r="DN269" i="10"/>
  <c r="DN268" i="10"/>
  <c r="DN267" i="10"/>
  <c r="DN266" i="10"/>
  <c r="DN265" i="10"/>
  <c r="DN264" i="10"/>
  <c r="DN263" i="10"/>
  <c r="DN262" i="10"/>
  <c r="DN261" i="10"/>
  <c r="DN260" i="10"/>
  <c r="DN259" i="10"/>
  <c r="DN258" i="10"/>
  <c r="DN257" i="10"/>
  <c r="DN256" i="10"/>
  <c r="DN255" i="10"/>
  <c r="DN254" i="10"/>
  <c r="DN253" i="10"/>
  <c r="DN252" i="10"/>
  <c r="DN251" i="10"/>
  <c r="DN250" i="10"/>
  <c r="DN249" i="10"/>
  <c r="DN248" i="10"/>
  <c r="DN247" i="10"/>
  <c r="DN246" i="10"/>
  <c r="DN245" i="10"/>
  <c r="DN244" i="10"/>
  <c r="DN243" i="10"/>
  <c r="DN231" i="10"/>
  <c r="DN230" i="10"/>
  <c r="DN229" i="10"/>
  <c r="DN228" i="10"/>
  <c r="DN227" i="10"/>
  <c r="DN226" i="10"/>
  <c r="DN225" i="10"/>
  <c r="DN224" i="10"/>
  <c r="DN223" i="10"/>
  <c r="DN222" i="10"/>
  <c r="DN221" i="10"/>
  <c r="DN220" i="10"/>
  <c r="DN219" i="10"/>
  <c r="DN218" i="10"/>
  <c r="DN217" i="10"/>
  <c r="DN216" i="10"/>
  <c r="DN215" i="10"/>
  <c r="DN214" i="10"/>
  <c r="DN213" i="10"/>
  <c r="DN212" i="10"/>
  <c r="DN211" i="10"/>
  <c r="DN210" i="10"/>
  <c r="DN209" i="10"/>
  <c r="DN208" i="10"/>
  <c r="DN207" i="10"/>
  <c r="DN206" i="10"/>
  <c r="DN205" i="10"/>
  <c r="DN193" i="10"/>
  <c r="DN192" i="10"/>
  <c r="DN191" i="10"/>
  <c r="DN190" i="10"/>
  <c r="DN189" i="10"/>
  <c r="DN188" i="10"/>
  <c r="DN187" i="10"/>
  <c r="DN186" i="10"/>
  <c r="DN185" i="10"/>
  <c r="DN184" i="10"/>
  <c r="DN183" i="10"/>
  <c r="DN182" i="10"/>
  <c r="DN181" i="10"/>
  <c r="DN180" i="10"/>
  <c r="DN179" i="10"/>
  <c r="DN178" i="10"/>
  <c r="DN177" i="10"/>
  <c r="DN176" i="10"/>
  <c r="DN175" i="10"/>
  <c r="DN174" i="10"/>
  <c r="DN173" i="10"/>
  <c r="DN172" i="10"/>
  <c r="DN171" i="10"/>
  <c r="DN170" i="10"/>
  <c r="DN169" i="10"/>
  <c r="DN168" i="10"/>
  <c r="DN167" i="10"/>
  <c r="DN155" i="10"/>
  <c r="DN154" i="10"/>
  <c r="DN153" i="10"/>
  <c r="DN152" i="10"/>
  <c r="DN151" i="10"/>
  <c r="DN150" i="10"/>
  <c r="DN149" i="10"/>
  <c r="DN148" i="10"/>
  <c r="DN147" i="10"/>
  <c r="DN146" i="10"/>
  <c r="DN145" i="10"/>
  <c r="DN144" i="10"/>
  <c r="DN143" i="10"/>
  <c r="DN142" i="10"/>
  <c r="DN141" i="10"/>
  <c r="DN140" i="10"/>
  <c r="DN139" i="10"/>
  <c r="DN138" i="10"/>
  <c r="DN137" i="10"/>
  <c r="DN136" i="10"/>
  <c r="DN135" i="10"/>
  <c r="DN134" i="10"/>
  <c r="DN133" i="10"/>
  <c r="DN132" i="10"/>
  <c r="DN131" i="10"/>
  <c r="DN130" i="10"/>
  <c r="DN129" i="10"/>
  <c r="DN117" i="10"/>
  <c r="DN116" i="10"/>
  <c r="DN115" i="10"/>
  <c r="DN114" i="10"/>
  <c r="DN113" i="10"/>
  <c r="DN112" i="10"/>
  <c r="DN111" i="10"/>
  <c r="DN110" i="10"/>
  <c r="DN109" i="10"/>
  <c r="DN108" i="10"/>
  <c r="DN107" i="10"/>
  <c r="DN106" i="10"/>
  <c r="DN105" i="10"/>
  <c r="DN104" i="10"/>
  <c r="DN103" i="10"/>
  <c r="DN102" i="10"/>
  <c r="DN101" i="10"/>
  <c r="DN100" i="10"/>
  <c r="DN99" i="10"/>
  <c r="DN98" i="10"/>
  <c r="DN97" i="10"/>
  <c r="DN96" i="10"/>
  <c r="DN95" i="10"/>
  <c r="DN94" i="10"/>
  <c r="DN93" i="10"/>
  <c r="DN92" i="10"/>
  <c r="DN91" i="10"/>
  <c r="DN79" i="10"/>
  <c r="DN78" i="10"/>
  <c r="DN77" i="10"/>
  <c r="DN76" i="10"/>
  <c r="DN75" i="10"/>
  <c r="DN74" i="10"/>
  <c r="DN73" i="10"/>
  <c r="DN72" i="10"/>
  <c r="DN71" i="10"/>
  <c r="DN70" i="10"/>
  <c r="DN69" i="10"/>
  <c r="DN68" i="10"/>
  <c r="DN67" i="10"/>
  <c r="DN66" i="10"/>
  <c r="DN65" i="10"/>
  <c r="DN64" i="10"/>
  <c r="DN63" i="10"/>
  <c r="DN62" i="10"/>
  <c r="DN61" i="10"/>
  <c r="DN60" i="10"/>
  <c r="DN59" i="10"/>
  <c r="DN58" i="10"/>
  <c r="DN57" i="10"/>
  <c r="DN56" i="10"/>
  <c r="DN55" i="10"/>
  <c r="DN54" i="10"/>
  <c r="DN53" i="10"/>
  <c r="DN41" i="10"/>
  <c r="DN40" i="10"/>
  <c r="DN39" i="10"/>
  <c r="DN38" i="10"/>
  <c r="DN37" i="10"/>
  <c r="DN36" i="10"/>
  <c r="DN35" i="10"/>
  <c r="DN34" i="10"/>
  <c r="DN33" i="10"/>
  <c r="DN32" i="10"/>
  <c r="DN31" i="10"/>
  <c r="DN30" i="10"/>
  <c r="DN29" i="10"/>
  <c r="DN28" i="10"/>
  <c r="DN27" i="10"/>
  <c r="DN26" i="10"/>
  <c r="DN25" i="10"/>
  <c r="DN24" i="10"/>
  <c r="DN23" i="10"/>
  <c r="DN22" i="10"/>
  <c r="DN21" i="10"/>
  <c r="DN20" i="10"/>
  <c r="DN19" i="10"/>
  <c r="DN18" i="10"/>
  <c r="DN17" i="10"/>
  <c r="DN16" i="10"/>
  <c r="DN15" i="10"/>
  <c r="DM307" i="10"/>
  <c r="DM306" i="10"/>
  <c r="DM305" i="10"/>
  <c r="DM304" i="10"/>
  <c r="DM303" i="10"/>
  <c r="DM302" i="10"/>
  <c r="DM301" i="10"/>
  <c r="DM300" i="10"/>
  <c r="DM299" i="10"/>
  <c r="DM298" i="10"/>
  <c r="DM297" i="10"/>
  <c r="DM296" i="10"/>
  <c r="DM295" i="10"/>
  <c r="DM294" i="10"/>
  <c r="DM293" i="10"/>
  <c r="DM292" i="10"/>
  <c r="DM291" i="10"/>
  <c r="DM290" i="10"/>
  <c r="DM289" i="10"/>
  <c r="DM288" i="10"/>
  <c r="DM287" i="10"/>
  <c r="DM286" i="10"/>
  <c r="DM285" i="10"/>
  <c r="DM284" i="10"/>
  <c r="DM283" i="10"/>
  <c r="DM282" i="10"/>
  <c r="DM281" i="10"/>
  <c r="DM269" i="10"/>
  <c r="DM268" i="10"/>
  <c r="DM267" i="10"/>
  <c r="DM266" i="10"/>
  <c r="DM265" i="10"/>
  <c r="DM264" i="10"/>
  <c r="DM263" i="10"/>
  <c r="DM262" i="10"/>
  <c r="DM261" i="10"/>
  <c r="DM260" i="10"/>
  <c r="DM259" i="10"/>
  <c r="DM258" i="10"/>
  <c r="DM257" i="10"/>
  <c r="DM256" i="10"/>
  <c r="DM255" i="10"/>
  <c r="DM254" i="10"/>
  <c r="DM253" i="10"/>
  <c r="DM252" i="10"/>
  <c r="DM251" i="10"/>
  <c r="DM250" i="10"/>
  <c r="DM249" i="10"/>
  <c r="DM248" i="10"/>
  <c r="DM247" i="10"/>
  <c r="DM246" i="10"/>
  <c r="DM245" i="10"/>
  <c r="DM244" i="10"/>
  <c r="DM243" i="10"/>
  <c r="DM231" i="10"/>
  <c r="DM230" i="10"/>
  <c r="DM229" i="10"/>
  <c r="DM228" i="10"/>
  <c r="DM227" i="10"/>
  <c r="DM226" i="10"/>
  <c r="DM225" i="10"/>
  <c r="DM224" i="10"/>
  <c r="DM223" i="10"/>
  <c r="DM222" i="10"/>
  <c r="DM221" i="10"/>
  <c r="DM220" i="10"/>
  <c r="DM219" i="10"/>
  <c r="DM218" i="10"/>
  <c r="DM217" i="10"/>
  <c r="DM216" i="10"/>
  <c r="DM215" i="10"/>
  <c r="DM214" i="10"/>
  <c r="DM213" i="10"/>
  <c r="DM212" i="10"/>
  <c r="DM211" i="10"/>
  <c r="DM210" i="10"/>
  <c r="DM209" i="10"/>
  <c r="DM208" i="10"/>
  <c r="DM207" i="10"/>
  <c r="DM206" i="10"/>
  <c r="DM205" i="10"/>
  <c r="DM193" i="10"/>
  <c r="DM192" i="10"/>
  <c r="DM191" i="10"/>
  <c r="DM190" i="10"/>
  <c r="DM189" i="10"/>
  <c r="DM188" i="10"/>
  <c r="DM187" i="10"/>
  <c r="DM186" i="10"/>
  <c r="DM185" i="10"/>
  <c r="DM184" i="10"/>
  <c r="DM183" i="10"/>
  <c r="DM182" i="10"/>
  <c r="DM181" i="10"/>
  <c r="DM180" i="10"/>
  <c r="DM179" i="10"/>
  <c r="DM178" i="10"/>
  <c r="DM177" i="10"/>
  <c r="DM176" i="10"/>
  <c r="DM175" i="10"/>
  <c r="DM174" i="10"/>
  <c r="DM173" i="10"/>
  <c r="DM172" i="10"/>
  <c r="DM171" i="10"/>
  <c r="DM170" i="10"/>
  <c r="DM169" i="10"/>
  <c r="DM168" i="10"/>
  <c r="DM167" i="10"/>
  <c r="DM155" i="10"/>
  <c r="DM154" i="10"/>
  <c r="DM153" i="10"/>
  <c r="DM152" i="10"/>
  <c r="DM151" i="10"/>
  <c r="DM150" i="10"/>
  <c r="DM149" i="10"/>
  <c r="DM148" i="10"/>
  <c r="DM147" i="10"/>
  <c r="DM146" i="10"/>
  <c r="DM145" i="10"/>
  <c r="DM144" i="10"/>
  <c r="DM143" i="10"/>
  <c r="DM142" i="10"/>
  <c r="DM141" i="10"/>
  <c r="DM140" i="10"/>
  <c r="DM139" i="10"/>
  <c r="DM138" i="10"/>
  <c r="DM137" i="10"/>
  <c r="DM136" i="10"/>
  <c r="DM135" i="10"/>
  <c r="DM134" i="10"/>
  <c r="DM133" i="10"/>
  <c r="DM132" i="10"/>
  <c r="DM131" i="10"/>
  <c r="DM130" i="10"/>
  <c r="DM129" i="10"/>
  <c r="DM117" i="10"/>
  <c r="DM116" i="10"/>
  <c r="DM115" i="10"/>
  <c r="DM114" i="10"/>
  <c r="DM113" i="10"/>
  <c r="DM112" i="10"/>
  <c r="DM111" i="10"/>
  <c r="DM110" i="10"/>
  <c r="DM109" i="10"/>
  <c r="DM108" i="10"/>
  <c r="DM107" i="10"/>
  <c r="DM106" i="10"/>
  <c r="DM105" i="10"/>
  <c r="DM104" i="10"/>
  <c r="DM103" i="10"/>
  <c r="DM102" i="10"/>
  <c r="DM101" i="10"/>
  <c r="DM100" i="10"/>
  <c r="DM99" i="10"/>
  <c r="DM98" i="10"/>
  <c r="DM97" i="10"/>
  <c r="DM96" i="10"/>
  <c r="DM95" i="10"/>
  <c r="DM94" i="10"/>
  <c r="DM93" i="10"/>
  <c r="DM92" i="10"/>
  <c r="DM91" i="10"/>
  <c r="DM79" i="10"/>
  <c r="DM78" i="10"/>
  <c r="DM77" i="10"/>
  <c r="DM76" i="10"/>
  <c r="DM75" i="10"/>
  <c r="DM74" i="10"/>
  <c r="DM73" i="10"/>
  <c r="DM72" i="10"/>
  <c r="DM71" i="10"/>
  <c r="DM70" i="10"/>
  <c r="DM69" i="10"/>
  <c r="DM68" i="10"/>
  <c r="DM67" i="10"/>
  <c r="DM66" i="10"/>
  <c r="DM65" i="10"/>
  <c r="DM64" i="10"/>
  <c r="DM63" i="10"/>
  <c r="DM62" i="10"/>
  <c r="DM61" i="10"/>
  <c r="DM60" i="10"/>
  <c r="DM59" i="10"/>
  <c r="DM58" i="10"/>
  <c r="DM57" i="10"/>
  <c r="DM56" i="10"/>
  <c r="DM55" i="10"/>
  <c r="DM54" i="10"/>
  <c r="DM53" i="10"/>
  <c r="DM41" i="10"/>
  <c r="DM40" i="10"/>
  <c r="DM39" i="10"/>
  <c r="DM38" i="10"/>
  <c r="DM37" i="10"/>
  <c r="DM36" i="10"/>
  <c r="DM35" i="10"/>
  <c r="DM34" i="10"/>
  <c r="DM33" i="10"/>
  <c r="DM32" i="10"/>
  <c r="DM31" i="10"/>
  <c r="DM30" i="10"/>
  <c r="DM29" i="10"/>
  <c r="DM28" i="10"/>
  <c r="DM27" i="10"/>
  <c r="DM26" i="10"/>
  <c r="DM25" i="10"/>
  <c r="DM24" i="10"/>
  <c r="DM23" i="10"/>
  <c r="DM22" i="10"/>
  <c r="DM21" i="10"/>
  <c r="DM20" i="10"/>
  <c r="DM19" i="10"/>
  <c r="DM18" i="10"/>
  <c r="DM17" i="10"/>
  <c r="DM16" i="10"/>
  <c r="DM15" i="10"/>
  <c r="DL307" i="10"/>
  <c r="DL306" i="10"/>
  <c r="DL305" i="10"/>
  <c r="DL304" i="10"/>
  <c r="DL303" i="10"/>
  <c r="DL302" i="10"/>
  <c r="DL301" i="10"/>
  <c r="DL300" i="10"/>
  <c r="DL299" i="10"/>
  <c r="DL298" i="10"/>
  <c r="DL297" i="10"/>
  <c r="DL296" i="10"/>
  <c r="DL295" i="10"/>
  <c r="DL294" i="10"/>
  <c r="DL293" i="10"/>
  <c r="DL292" i="10"/>
  <c r="DL291" i="10"/>
  <c r="DL290" i="10"/>
  <c r="DL289" i="10"/>
  <c r="DL288" i="10"/>
  <c r="DL287" i="10"/>
  <c r="DL286" i="10"/>
  <c r="DL285" i="10"/>
  <c r="DL284" i="10"/>
  <c r="DL283" i="10"/>
  <c r="DL282" i="10"/>
  <c r="DL281" i="10"/>
  <c r="DL269" i="10"/>
  <c r="DL268" i="10"/>
  <c r="DL267" i="10"/>
  <c r="DL266" i="10"/>
  <c r="DL265" i="10"/>
  <c r="DL264" i="10"/>
  <c r="DL263" i="10"/>
  <c r="DL262" i="10"/>
  <c r="DL261" i="10"/>
  <c r="DL260" i="10"/>
  <c r="DL259" i="10"/>
  <c r="DL258" i="10"/>
  <c r="DL257" i="10"/>
  <c r="DL256" i="10"/>
  <c r="DL255" i="10"/>
  <c r="DL254" i="10"/>
  <c r="DL253" i="10"/>
  <c r="DL252" i="10"/>
  <c r="DL251" i="10"/>
  <c r="DL250" i="10"/>
  <c r="DL249" i="10"/>
  <c r="DL248" i="10"/>
  <c r="DL247" i="10"/>
  <c r="DL246" i="10"/>
  <c r="DL245" i="10"/>
  <c r="DL244" i="10"/>
  <c r="DL243" i="10"/>
  <c r="DL231" i="10"/>
  <c r="DL230" i="10"/>
  <c r="DL229" i="10"/>
  <c r="DL228" i="10"/>
  <c r="DL227" i="10"/>
  <c r="DL226" i="10"/>
  <c r="DL225" i="10"/>
  <c r="DL224" i="10"/>
  <c r="DL223" i="10"/>
  <c r="DL222" i="10"/>
  <c r="DL221" i="10"/>
  <c r="DL220" i="10"/>
  <c r="DL219" i="10"/>
  <c r="DL218" i="10"/>
  <c r="DL217" i="10"/>
  <c r="DL216" i="10"/>
  <c r="DL215" i="10"/>
  <c r="DL214" i="10"/>
  <c r="DL213" i="10"/>
  <c r="DL212" i="10"/>
  <c r="DL211" i="10"/>
  <c r="DL210" i="10"/>
  <c r="DL209" i="10"/>
  <c r="DL208" i="10"/>
  <c r="DL207" i="10"/>
  <c r="DL206" i="10"/>
  <c r="DL205" i="10"/>
  <c r="DL193" i="10"/>
  <c r="DL192" i="10"/>
  <c r="DL191" i="10"/>
  <c r="DL190" i="10"/>
  <c r="DL189" i="10"/>
  <c r="DL188" i="10"/>
  <c r="DL187" i="10"/>
  <c r="DL186" i="10"/>
  <c r="DL185" i="10"/>
  <c r="DL184" i="10"/>
  <c r="DL183" i="10"/>
  <c r="DL182" i="10"/>
  <c r="DL181" i="10"/>
  <c r="DL180" i="10"/>
  <c r="DL179" i="10"/>
  <c r="DL178" i="10"/>
  <c r="DL177" i="10"/>
  <c r="DL176" i="10"/>
  <c r="DL175" i="10"/>
  <c r="DL174" i="10"/>
  <c r="DL173" i="10"/>
  <c r="DL172" i="10"/>
  <c r="DL171" i="10"/>
  <c r="DL170" i="10"/>
  <c r="DL169" i="10"/>
  <c r="DL168" i="10"/>
  <c r="DL167" i="10"/>
  <c r="DL155" i="10"/>
  <c r="DL154" i="10"/>
  <c r="DL153" i="10"/>
  <c r="DL152" i="10"/>
  <c r="DL151" i="10"/>
  <c r="DL150" i="10"/>
  <c r="DL149" i="10"/>
  <c r="DL148" i="10"/>
  <c r="DL147" i="10"/>
  <c r="DL146" i="10"/>
  <c r="DL145" i="10"/>
  <c r="DL144" i="10"/>
  <c r="DL143" i="10"/>
  <c r="DL142" i="10"/>
  <c r="DL141" i="10"/>
  <c r="DL140" i="10"/>
  <c r="DL139" i="10"/>
  <c r="DL138" i="10"/>
  <c r="DL137" i="10"/>
  <c r="DL136" i="10"/>
  <c r="DL135" i="10"/>
  <c r="DL134" i="10"/>
  <c r="DL133" i="10"/>
  <c r="DL132" i="10"/>
  <c r="DL131" i="10"/>
  <c r="DL130" i="10"/>
  <c r="DL129" i="10"/>
  <c r="DL117" i="10"/>
  <c r="DL116" i="10"/>
  <c r="DL115" i="10"/>
  <c r="DL114" i="10"/>
  <c r="DL113" i="10"/>
  <c r="DL112" i="10"/>
  <c r="DL111" i="10"/>
  <c r="DL110" i="10"/>
  <c r="DL109" i="10"/>
  <c r="DL108" i="10"/>
  <c r="DL107" i="10"/>
  <c r="DL106" i="10"/>
  <c r="DL105" i="10"/>
  <c r="DL104" i="10"/>
  <c r="DL103" i="10"/>
  <c r="DL102" i="10"/>
  <c r="DL101" i="10"/>
  <c r="DL100" i="10"/>
  <c r="DL99" i="10"/>
  <c r="DL98" i="10"/>
  <c r="DL97" i="10"/>
  <c r="DL96" i="10"/>
  <c r="DL95" i="10"/>
  <c r="DL94" i="10"/>
  <c r="DL93" i="10"/>
  <c r="DL92" i="10"/>
  <c r="DL91" i="10"/>
  <c r="DL79" i="10"/>
  <c r="DL78" i="10"/>
  <c r="DL77" i="10"/>
  <c r="DL76" i="10"/>
  <c r="DL75" i="10"/>
  <c r="DL74" i="10"/>
  <c r="DL73" i="10"/>
  <c r="DL72" i="10"/>
  <c r="DL71" i="10"/>
  <c r="DL70" i="10"/>
  <c r="DL69" i="10"/>
  <c r="DL68" i="10"/>
  <c r="DL67" i="10"/>
  <c r="DL66" i="10"/>
  <c r="DL65" i="10"/>
  <c r="DL64" i="10"/>
  <c r="DL63" i="10"/>
  <c r="DL62" i="10"/>
  <c r="DL61" i="10"/>
  <c r="DL60" i="10"/>
  <c r="DL59" i="10"/>
  <c r="DL58" i="10"/>
  <c r="DL57" i="10"/>
  <c r="DL56" i="10"/>
  <c r="DL55" i="10"/>
  <c r="DL54" i="10"/>
  <c r="DL53" i="10"/>
  <c r="DL41" i="10"/>
  <c r="DL40" i="10"/>
  <c r="DL39" i="10"/>
  <c r="DL38" i="10"/>
  <c r="DL37" i="10"/>
  <c r="DL36" i="10"/>
  <c r="DL35" i="10"/>
  <c r="DL34" i="10"/>
  <c r="DL33" i="10"/>
  <c r="DL32" i="10"/>
  <c r="DL31" i="10"/>
  <c r="DL30" i="10"/>
  <c r="DL29" i="10"/>
  <c r="DL28" i="10"/>
  <c r="DL27" i="10"/>
  <c r="DL26" i="10"/>
  <c r="DL25" i="10"/>
  <c r="DL24" i="10"/>
  <c r="DL23" i="10"/>
  <c r="DL22" i="10"/>
  <c r="DL21" i="10"/>
  <c r="DL20" i="10"/>
  <c r="DL19" i="10"/>
  <c r="DL18" i="10"/>
  <c r="DL17" i="10"/>
  <c r="DL16" i="10"/>
  <c r="DL15" i="10"/>
  <c r="DK307" i="10"/>
  <c r="DK306" i="10"/>
  <c r="DK305" i="10"/>
  <c r="DK304" i="10"/>
  <c r="DK303" i="10"/>
  <c r="DK302" i="10"/>
  <c r="DK301" i="10"/>
  <c r="DK300" i="10"/>
  <c r="DK299" i="10"/>
  <c r="DK298" i="10"/>
  <c r="DK297" i="10"/>
  <c r="DK296" i="10"/>
  <c r="DK295" i="10"/>
  <c r="DK294" i="10"/>
  <c r="DK293" i="10"/>
  <c r="DK292" i="10"/>
  <c r="DK291" i="10"/>
  <c r="DK290" i="10"/>
  <c r="DK289" i="10"/>
  <c r="DK288" i="10"/>
  <c r="DK287" i="10"/>
  <c r="DK286" i="10"/>
  <c r="DK285" i="10"/>
  <c r="DK284" i="10"/>
  <c r="DK283" i="10"/>
  <c r="DK282" i="10"/>
  <c r="DK281" i="10"/>
  <c r="DK269" i="10"/>
  <c r="DK268" i="10"/>
  <c r="DK267" i="10"/>
  <c r="DK266" i="10"/>
  <c r="DK265" i="10"/>
  <c r="DK264" i="10"/>
  <c r="DK263" i="10"/>
  <c r="DK262" i="10"/>
  <c r="DK261" i="10"/>
  <c r="DK260" i="10"/>
  <c r="DK259" i="10"/>
  <c r="DK258" i="10"/>
  <c r="DK257" i="10"/>
  <c r="DK256" i="10"/>
  <c r="DK255" i="10"/>
  <c r="DK254" i="10"/>
  <c r="DK253" i="10"/>
  <c r="DK252" i="10"/>
  <c r="DK251" i="10"/>
  <c r="DK250" i="10"/>
  <c r="DK249" i="10"/>
  <c r="DK248" i="10"/>
  <c r="DK247" i="10"/>
  <c r="DK246" i="10"/>
  <c r="DK245" i="10"/>
  <c r="DK244" i="10"/>
  <c r="DK243" i="10"/>
  <c r="DK231" i="10"/>
  <c r="DK230" i="10"/>
  <c r="DK229" i="10"/>
  <c r="DK228" i="10"/>
  <c r="DK227" i="10"/>
  <c r="DK226" i="10"/>
  <c r="DK225" i="10"/>
  <c r="DK224" i="10"/>
  <c r="DK223" i="10"/>
  <c r="DK222" i="10"/>
  <c r="DK221" i="10"/>
  <c r="DK220" i="10"/>
  <c r="DK219" i="10"/>
  <c r="DK218" i="10"/>
  <c r="DK217" i="10"/>
  <c r="DK216" i="10"/>
  <c r="DK215" i="10"/>
  <c r="DK214" i="10"/>
  <c r="DK213" i="10"/>
  <c r="DK212" i="10"/>
  <c r="DK211" i="10"/>
  <c r="DK210" i="10"/>
  <c r="DK209" i="10"/>
  <c r="DK208" i="10"/>
  <c r="DK207" i="10"/>
  <c r="DK206" i="10"/>
  <c r="DK205" i="10"/>
  <c r="DK193" i="10"/>
  <c r="DK192" i="10"/>
  <c r="DK191" i="10"/>
  <c r="DK190" i="10"/>
  <c r="DK189" i="10"/>
  <c r="DK188" i="10"/>
  <c r="DK187" i="10"/>
  <c r="DK186" i="10"/>
  <c r="DK185" i="10"/>
  <c r="DK184" i="10"/>
  <c r="DK183" i="10"/>
  <c r="DK182" i="10"/>
  <c r="DK181" i="10"/>
  <c r="DK180" i="10"/>
  <c r="DK179" i="10"/>
  <c r="DK178" i="10"/>
  <c r="DK177" i="10"/>
  <c r="DK176" i="10"/>
  <c r="DK175" i="10"/>
  <c r="DK174" i="10"/>
  <c r="DK173" i="10"/>
  <c r="DK172" i="10"/>
  <c r="DK171" i="10"/>
  <c r="DK170" i="10"/>
  <c r="DK169" i="10"/>
  <c r="DK168" i="10"/>
  <c r="DK167" i="10"/>
  <c r="DK155" i="10"/>
  <c r="DK154" i="10"/>
  <c r="DK153" i="10"/>
  <c r="DK152" i="10"/>
  <c r="DK151" i="10"/>
  <c r="DK150" i="10"/>
  <c r="DK149" i="10"/>
  <c r="DK148" i="10"/>
  <c r="DK147" i="10"/>
  <c r="DK146" i="10"/>
  <c r="DK145" i="10"/>
  <c r="DK144" i="10"/>
  <c r="DK143" i="10"/>
  <c r="DK142" i="10"/>
  <c r="DK141" i="10"/>
  <c r="DK140" i="10"/>
  <c r="DK139" i="10"/>
  <c r="DK138" i="10"/>
  <c r="DK137" i="10"/>
  <c r="DK136" i="10"/>
  <c r="DK135" i="10"/>
  <c r="DK134" i="10"/>
  <c r="DK133" i="10"/>
  <c r="DK132" i="10"/>
  <c r="DK131" i="10"/>
  <c r="DK130" i="10"/>
  <c r="DK129" i="10"/>
  <c r="DK117" i="10"/>
  <c r="DK116" i="10"/>
  <c r="DK115" i="10"/>
  <c r="DK114" i="10"/>
  <c r="DK113" i="10"/>
  <c r="DK112" i="10"/>
  <c r="DK111" i="10"/>
  <c r="DK110" i="10"/>
  <c r="DK109" i="10"/>
  <c r="DK108" i="10"/>
  <c r="DK107" i="10"/>
  <c r="DK106" i="10"/>
  <c r="DK105" i="10"/>
  <c r="DK104" i="10"/>
  <c r="DK103" i="10"/>
  <c r="DK102" i="10"/>
  <c r="DK101" i="10"/>
  <c r="DK100" i="10"/>
  <c r="DK99" i="10"/>
  <c r="DK98" i="10"/>
  <c r="DK97" i="10"/>
  <c r="DK96" i="10"/>
  <c r="DK95" i="10"/>
  <c r="DK94" i="10"/>
  <c r="DK93" i="10"/>
  <c r="DK92" i="10"/>
  <c r="DK91" i="10"/>
  <c r="DK79" i="10"/>
  <c r="DK78" i="10"/>
  <c r="DK77" i="10"/>
  <c r="DK76" i="10"/>
  <c r="DK75" i="10"/>
  <c r="DK74" i="10"/>
  <c r="DK73" i="10"/>
  <c r="DK72" i="10"/>
  <c r="DK71" i="10"/>
  <c r="DK70" i="10"/>
  <c r="DK69" i="10"/>
  <c r="DK68" i="10"/>
  <c r="DK67" i="10"/>
  <c r="DK66" i="10"/>
  <c r="DK65" i="10"/>
  <c r="DK64" i="10"/>
  <c r="DK63" i="10"/>
  <c r="DK62" i="10"/>
  <c r="DK61" i="10"/>
  <c r="DK60" i="10"/>
  <c r="DK59" i="10"/>
  <c r="DK58" i="10"/>
  <c r="DK57" i="10"/>
  <c r="DK56" i="10"/>
  <c r="DK55" i="10"/>
  <c r="DK54" i="10"/>
  <c r="DK53" i="10"/>
  <c r="DK41" i="10"/>
  <c r="DK40" i="10"/>
  <c r="DK39" i="10"/>
  <c r="DK38" i="10"/>
  <c r="DK37" i="10"/>
  <c r="DK36" i="10"/>
  <c r="DK35" i="10"/>
  <c r="DK34" i="10"/>
  <c r="DK33" i="10"/>
  <c r="DK32" i="10"/>
  <c r="DK31" i="10"/>
  <c r="DK30" i="10"/>
  <c r="DK29" i="10"/>
  <c r="DK28" i="10"/>
  <c r="DK27" i="10"/>
  <c r="DK26" i="10"/>
  <c r="DK25" i="10"/>
  <c r="DK24" i="10"/>
  <c r="DK23" i="10"/>
  <c r="DK22" i="10"/>
  <c r="DK21" i="10"/>
  <c r="DK20" i="10"/>
  <c r="DK19" i="10"/>
  <c r="DK18" i="10"/>
  <c r="DK17" i="10"/>
  <c r="DK16" i="10"/>
  <c r="DK15" i="10"/>
  <c r="DJ307" i="10"/>
  <c r="DJ306" i="10"/>
  <c r="DJ305" i="10"/>
  <c r="DJ304" i="10"/>
  <c r="DJ303" i="10"/>
  <c r="DJ302" i="10"/>
  <c r="DJ301" i="10"/>
  <c r="DJ300" i="10"/>
  <c r="DJ299" i="10"/>
  <c r="DJ298" i="10"/>
  <c r="DJ297" i="10"/>
  <c r="DJ296" i="10"/>
  <c r="DJ295" i="10"/>
  <c r="DJ294" i="10"/>
  <c r="DJ293" i="10"/>
  <c r="DJ292" i="10"/>
  <c r="DJ291" i="10"/>
  <c r="DJ290" i="10"/>
  <c r="DJ289" i="10"/>
  <c r="DJ288" i="10"/>
  <c r="DJ287" i="10"/>
  <c r="DJ286" i="10"/>
  <c r="DJ285" i="10"/>
  <c r="DJ284" i="10"/>
  <c r="DJ283" i="10"/>
  <c r="DJ282" i="10"/>
  <c r="DJ281" i="10"/>
  <c r="DJ269" i="10"/>
  <c r="DJ268" i="10"/>
  <c r="DJ267" i="10"/>
  <c r="DJ266" i="10"/>
  <c r="DJ265" i="10"/>
  <c r="DJ264" i="10"/>
  <c r="DJ263" i="10"/>
  <c r="DJ262" i="10"/>
  <c r="DJ261" i="10"/>
  <c r="DJ260" i="10"/>
  <c r="DJ259" i="10"/>
  <c r="DJ258" i="10"/>
  <c r="DJ257" i="10"/>
  <c r="DJ256" i="10"/>
  <c r="DJ255" i="10"/>
  <c r="DJ254" i="10"/>
  <c r="DJ253" i="10"/>
  <c r="DJ252" i="10"/>
  <c r="DJ251" i="10"/>
  <c r="DJ250" i="10"/>
  <c r="DJ249" i="10"/>
  <c r="DJ248" i="10"/>
  <c r="DJ247" i="10"/>
  <c r="DJ246" i="10"/>
  <c r="DJ245" i="10"/>
  <c r="DJ244" i="10"/>
  <c r="DJ243" i="10"/>
  <c r="DJ231" i="10"/>
  <c r="DJ230" i="10"/>
  <c r="DJ229" i="10"/>
  <c r="DJ228" i="10"/>
  <c r="DJ227" i="10"/>
  <c r="DJ226" i="10"/>
  <c r="DJ225" i="10"/>
  <c r="DJ224" i="10"/>
  <c r="DJ223" i="10"/>
  <c r="DJ222" i="10"/>
  <c r="DJ221" i="10"/>
  <c r="DJ220" i="10"/>
  <c r="DJ219" i="10"/>
  <c r="DJ218" i="10"/>
  <c r="DJ217" i="10"/>
  <c r="DJ216" i="10"/>
  <c r="DJ215" i="10"/>
  <c r="DJ214" i="10"/>
  <c r="DJ213" i="10"/>
  <c r="DJ212" i="10"/>
  <c r="DJ211" i="10"/>
  <c r="DJ210" i="10"/>
  <c r="DJ209" i="10"/>
  <c r="DJ208" i="10"/>
  <c r="DJ207" i="10"/>
  <c r="DJ206" i="10"/>
  <c r="DJ205" i="10"/>
  <c r="DJ193" i="10"/>
  <c r="DJ192" i="10"/>
  <c r="DJ191" i="10"/>
  <c r="DJ190" i="10"/>
  <c r="DJ189" i="10"/>
  <c r="DJ188" i="10"/>
  <c r="DJ187" i="10"/>
  <c r="DJ186" i="10"/>
  <c r="DJ185" i="10"/>
  <c r="DJ184" i="10"/>
  <c r="DJ183" i="10"/>
  <c r="DJ182" i="10"/>
  <c r="DJ181" i="10"/>
  <c r="DJ180" i="10"/>
  <c r="DJ179" i="10"/>
  <c r="DJ178" i="10"/>
  <c r="DJ177" i="10"/>
  <c r="DJ176" i="10"/>
  <c r="DJ175" i="10"/>
  <c r="DJ174" i="10"/>
  <c r="DJ173" i="10"/>
  <c r="DJ172" i="10"/>
  <c r="DJ171" i="10"/>
  <c r="DJ170" i="10"/>
  <c r="DJ169" i="10"/>
  <c r="DJ168" i="10"/>
  <c r="DJ167" i="10"/>
  <c r="DJ155" i="10"/>
  <c r="DJ154" i="10"/>
  <c r="DJ153" i="10"/>
  <c r="DJ152" i="10"/>
  <c r="DJ151" i="10"/>
  <c r="DJ150" i="10"/>
  <c r="DJ149" i="10"/>
  <c r="DJ148" i="10"/>
  <c r="DJ147" i="10"/>
  <c r="DJ146" i="10"/>
  <c r="DJ145" i="10"/>
  <c r="DJ144" i="10"/>
  <c r="DJ143" i="10"/>
  <c r="DJ142" i="10"/>
  <c r="DJ141" i="10"/>
  <c r="DJ140" i="10"/>
  <c r="DJ139" i="10"/>
  <c r="DJ138" i="10"/>
  <c r="DJ137" i="10"/>
  <c r="DJ136" i="10"/>
  <c r="DJ135" i="10"/>
  <c r="DJ134" i="10"/>
  <c r="DJ133" i="10"/>
  <c r="DJ132" i="10"/>
  <c r="DJ131" i="10"/>
  <c r="DJ130" i="10"/>
  <c r="DJ129" i="10"/>
  <c r="DJ117" i="10"/>
  <c r="DJ116" i="10"/>
  <c r="DJ115" i="10"/>
  <c r="DJ114" i="10"/>
  <c r="DJ113" i="10"/>
  <c r="DJ112" i="10"/>
  <c r="DJ111" i="10"/>
  <c r="DJ110" i="10"/>
  <c r="DJ109" i="10"/>
  <c r="DJ108" i="10"/>
  <c r="DJ107" i="10"/>
  <c r="DJ106" i="10"/>
  <c r="DJ105" i="10"/>
  <c r="DJ104" i="10"/>
  <c r="DJ103" i="10"/>
  <c r="DJ102" i="10"/>
  <c r="DJ101" i="10"/>
  <c r="DJ100" i="10"/>
  <c r="DJ99" i="10"/>
  <c r="DJ98" i="10"/>
  <c r="DJ97" i="10"/>
  <c r="DJ96" i="10"/>
  <c r="DJ95" i="10"/>
  <c r="DJ94" i="10"/>
  <c r="DJ93" i="10"/>
  <c r="DJ92" i="10"/>
  <c r="DJ91" i="10"/>
  <c r="DJ79" i="10"/>
  <c r="DJ78" i="10"/>
  <c r="DJ77" i="10"/>
  <c r="DJ76" i="10"/>
  <c r="DJ75" i="10"/>
  <c r="DJ74" i="10"/>
  <c r="DJ73" i="10"/>
  <c r="DJ72" i="10"/>
  <c r="DJ71" i="10"/>
  <c r="DJ70" i="10"/>
  <c r="DJ69" i="10"/>
  <c r="DJ68" i="10"/>
  <c r="DJ67" i="10"/>
  <c r="DJ66" i="10"/>
  <c r="DJ65" i="10"/>
  <c r="DJ64" i="10"/>
  <c r="DJ63" i="10"/>
  <c r="DJ62" i="10"/>
  <c r="DJ61" i="10"/>
  <c r="DJ60" i="10"/>
  <c r="DJ59" i="10"/>
  <c r="DJ58" i="10"/>
  <c r="DJ57" i="10"/>
  <c r="DJ56" i="10"/>
  <c r="DJ55" i="10"/>
  <c r="DJ54" i="10"/>
  <c r="DJ53" i="10"/>
  <c r="DJ41" i="10"/>
  <c r="DJ40" i="10"/>
  <c r="DJ39" i="10"/>
  <c r="DJ38" i="10"/>
  <c r="DJ37" i="10"/>
  <c r="DJ36" i="10"/>
  <c r="DJ35" i="10"/>
  <c r="DJ34" i="10"/>
  <c r="DJ33" i="10"/>
  <c r="DJ32" i="10"/>
  <c r="DJ31" i="10"/>
  <c r="DJ30" i="10"/>
  <c r="DJ29" i="10"/>
  <c r="DJ28" i="10"/>
  <c r="DJ27" i="10"/>
  <c r="DJ26" i="10"/>
  <c r="DJ25" i="10"/>
  <c r="DJ24" i="10"/>
  <c r="DJ23" i="10"/>
  <c r="DJ22" i="10"/>
  <c r="DJ21" i="10"/>
  <c r="DJ20" i="10"/>
  <c r="DJ19" i="10"/>
  <c r="DJ18" i="10"/>
  <c r="DJ17" i="10"/>
  <c r="DJ16" i="10"/>
  <c r="DJ15" i="10"/>
  <c r="DI307" i="10"/>
  <c r="DI306" i="10"/>
  <c r="DI305" i="10"/>
  <c r="DI304" i="10"/>
  <c r="DI303" i="10"/>
  <c r="DI302" i="10"/>
  <c r="DI301" i="10"/>
  <c r="DI300" i="10"/>
  <c r="DI299" i="10"/>
  <c r="DI298" i="10"/>
  <c r="DI297" i="10"/>
  <c r="DI296" i="10"/>
  <c r="DI295" i="10"/>
  <c r="DI294" i="10"/>
  <c r="DI293" i="10"/>
  <c r="DI292" i="10"/>
  <c r="DI291" i="10"/>
  <c r="DI290" i="10"/>
  <c r="DI289" i="10"/>
  <c r="DI288" i="10"/>
  <c r="DI287" i="10"/>
  <c r="DI286" i="10"/>
  <c r="DI285" i="10"/>
  <c r="DI284" i="10"/>
  <c r="DI283" i="10"/>
  <c r="DI282" i="10"/>
  <c r="DI281" i="10"/>
  <c r="DI269" i="10"/>
  <c r="DI268" i="10"/>
  <c r="DI267" i="10"/>
  <c r="DI266" i="10"/>
  <c r="DI265" i="10"/>
  <c r="DI264" i="10"/>
  <c r="DI263" i="10"/>
  <c r="DI262" i="10"/>
  <c r="DI261" i="10"/>
  <c r="DI260" i="10"/>
  <c r="DI259" i="10"/>
  <c r="DI258" i="10"/>
  <c r="DI257" i="10"/>
  <c r="DI256" i="10"/>
  <c r="DI255" i="10"/>
  <c r="DI254" i="10"/>
  <c r="DI253" i="10"/>
  <c r="DI252" i="10"/>
  <c r="DI251" i="10"/>
  <c r="DI250" i="10"/>
  <c r="DI249" i="10"/>
  <c r="DI248" i="10"/>
  <c r="DI247" i="10"/>
  <c r="DI246" i="10"/>
  <c r="DI245" i="10"/>
  <c r="DI244" i="10"/>
  <c r="DI243" i="10"/>
  <c r="DI231" i="10"/>
  <c r="DI230" i="10"/>
  <c r="DI229" i="10"/>
  <c r="DI228" i="10"/>
  <c r="DI227" i="10"/>
  <c r="DI226" i="10"/>
  <c r="DI225" i="10"/>
  <c r="DI224" i="10"/>
  <c r="DI223" i="10"/>
  <c r="DI222" i="10"/>
  <c r="DI221" i="10"/>
  <c r="DI220" i="10"/>
  <c r="DI219" i="10"/>
  <c r="DI218" i="10"/>
  <c r="DI217" i="10"/>
  <c r="DI216" i="10"/>
  <c r="DI215" i="10"/>
  <c r="DI214" i="10"/>
  <c r="DI213" i="10"/>
  <c r="DI212" i="10"/>
  <c r="DI211" i="10"/>
  <c r="DI210" i="10"/>
  <c r="DI209" i="10"/>
  <c r="DI208" i="10"/>
  <c r="DI207" i="10"/>
  <c r="DI206" i="10"/>
  <c r="DI205" i="10"/>
  <c r="DI193" i="10"/>
  <c r="DI192" i="10"/>
  <c r="DI191" i="10"/>
  <c r="DI190" i="10"/>
  <c r="DI189" i="10"/>
  <c r="DI188" i="10"/>
  <c r="DI187" i="10"/>
  <c r="DI186" i="10"/>
  <c r="DI185" i="10"/>
  <c r="DI184" i="10"/>
  <c r="DI183" i="10"/>
  <c r="DI182" i="10"/>
  <c r="DI181" i="10"/>
  <c r="DI180" i="10"/>
  <c r="DI179" i="10"/>
  <c r="DI178" i="10"/>
  <c r="DI177" i="10"/>
  <c r="DI176" i="10"/>
  <c r="DI175" i="10"/>
  <c r="DI174" i="10"/>
  <c r="DI173" i="10"/>
  <c r="DI172" i="10"/>
  <c r="DI171" i="10"/>
  <c r="DI170" i="10"/>
  <c r="DI169" i="10"/>
  <c r="DI168" i="10"/>
  <c r="DI167" i="10"/>
  <c r="DI155" i="10"/>
  <c r="DI154" i="10"/>
  <c r="DI153" i="10"/>
  <c r="DI152" i="10"/>
  <c r="DI151" i="10"/>
  <c r="DI150" i="10"/>
  <c r="DI149" i="10"/>
  <c r="DI148" i="10"/>
  <c r="DI147" i="10"/>
  <c r="DI146" i="10"/>
  <c r="DI145" i="10"/>
  <c r="DI144" i="10"/>
  <c r="DI143" i="10"/>
  <c r="DI142" i="10"/>
  <c r="DI141" i="10"/>
  <c r="DI140" i="10"/>
  <c r="DI139" i="10"/>
  <c r="DI138" i="10"/>
  <c r="DI137" i="10"/>
  <c r="DI136" i="10"/>
  <c r="DI135" i="10"/>
  <c r="DI134" i="10"/>
  <c r="DI133" i="10"/>
  <c r="DI132" i="10"/>
  <c r="DI131" i="10"/>
  <c r="DI130" i="10"/>
  <c r="DI129" i="10"/>
  <c r="DI117" i="10"/>
  <c r="DI116" i="10"/>
  <c r="DI115" i="10"/>
  <c r="DI114" i="10"/>
  <c r="DI113" i="10"/>
  <c r="DI112" i="10"/>
  <c r="DI111" i="10"/>
  <c r="DI110" i="10"/>
  <c r="DI109" i="10"/>
  <c r="DI108" i="10"/>
  <c r="DI107" i="10"/>
  <c r="DI106" i="10"/>
  <c r="DI105" i="10"/>
  <c r="DI104" i="10"/>
  <c r="DI103" i="10"/>
  <c r="DI102" i="10"/>
  <c r="DI101" i="10"/>
  <c r="DI100" i="10"/>
  <c r="DI99" i="10"/>
  <c r="DI98" i="10"/>
  <c r="DI97" i="10"/>
  <c r="DI96" i="10"/>
  <c r="DI95" i="10"/>
  <c r="DI94" i="10"/>
  <c r="DI93" i="10"/>
  <c r="DI92" i="10"/>
  <c r="DI91" i="10"/>
  <c r="DI79" i="10"/>
  <c r="DI78" i="10"/>
  <c r="DI77" i="10"/>
  <c r="DI76" i="10"/>
  <c r="DI75" i="10"/>
  <c r="DI74" i="10"/>
  <c r="DI73" i="10"/>
  <c r="DI72" i="10"/>
  <c r="DI71" i="10"/>
  <c r="DI70" i="10"/>
  <c r="DI69" i="10"/>
  <c r="DI68" i="10"/>
  <c r="DI67" i="10"/>
  <c r="DI66" i="10"/>
  <c r="DI65" i="10"/>
  <c r="DI64" i="10"/>
  <c r="DI63" i="10"/>
  <c r="DI62" i="10"/>
  <c r="DI61" i="10"/>
  <c r="DI60" i="10"/>
  <c r="DI59" i="10"/>
  <c r="DI58" i="10"/>
  <c r="DI57" i="10"/>
  <c r="DI56" i="10"/>
  <c r="DI55" i="10"/>
  <c r="DI54" i="10"/>
  <c r="DI53" i="10"/>
  <c r="DI41" i="10"/>
  <c r="DI40" i="10"/>
  <c r="DI39" i="10"/>
  <c r="DI38" i="10"/>
  <c r="DI37" i="10"/>
  <c r="DI36" i="10"/>
  <c r="DI35" i="10"/>
  <c r="DI34" i="10"/>
  <c r="DI33" i="10"/>
  <c r="DI32" i="10"/>
  <c r="DI31" i="10"/>
  <c r="DI30" i="10"/>
  <c r="DI29" i="10"/>
  <c r="DI28" i="10"/>
  <c r="DI27" i="10"/>
  <c r="DI26" i="10"/>
  <c r="DI25" i="10"/>
  <c r="DI24" i="10"/>
  <c r="DI23" i="10"/>
  <c r="DI22" i="10"/>
  <c r="DI21" i="10"/>
  <c r="DI20" i="10"/>
  <c r="DI19" i="10"/>
  <c r="DI18" i="10"/>
  <c r="DI17" i="10"/>
  <c r="DI16" i="10"/>
  <c r="DI15" i="10"/>
  <c r="DH307" i="10"/>
  <c r="DH306" i="10"/>
  <c r="DH305" i="10"/>
  <c r="DH304" i="10"/>
  <c r="DH303" i="10"/>
  <c r="DH302" i="10"/>
  <c r="DH301" i="10"/>
  <c r="DH300" i="10"/>
  <c r="DH299" i="10"/>
  <c r="DH298" i="10"/>
  <c r="DH297" i="10"/>
  <c r="DH296" i="10"/>
  <c r="DH295" i="10"/>
  <c r="DH294" i="10"/>
  <c r="DH293" i="10"/>
  <c r="DH292" i="10"/>
  <c r="DH291" i="10"/>
  <c r="DH290" i="10"/>
  <c r="DH289" i="10"/>
  <c r="DH288" i="10"/>
  <c r="DH287" i="10"/>
  <c r="DH286" i="10"/>
  <c r="DH285" i="10"/>
  <c r="DH284" i="10"/>
  <c r="DH283" i="10"/>
  <c r="DH282" i="10"/>
  <c r="DH281" i="10"/>
  <c r="DH269" i="10"/>
  <c r="DH268" i="10"/>
  <c r="DH267" i="10"/>
  <c r="DH266" i="10"/>
  <c r="DH265" i="10"/>
  <c r="DH264" i="10"/>
  <c r="DH263" i="10"/>
  <c r="DH262" i="10"/>
  <c r="DH261" i="10"/>
  <c r="DH260" i="10"/>
  <c r="DH259" i="10"/>
  <c r="DH258" i="10"/>
  <c r="DH257" i="10"/>
  <c r="DH256" i="10"/>
  <c r="DH255" i="10"/>
  <c r="DH254" i="10"/>
  <c r="DH253" i="10"/>
  <c r="DH252" i="10"/>
  <c r="DH251" i="10"/>
  <c r="DH250" i="10"/>
  <c r="DH249" i="10"/>
  <c r="DH248" i="10"/>
  <c r="DH247" i="10"/>
  <c r="DH246" i="10"/>
  <c r="DH245" i="10"/>
  <c r="DH244" i="10"/>
  <c r="DH243" i="10"/>
  <c r="DH231" i="10"/>
  <c r="DH230" i="10"/>
  <c r="DH229" i="10"/>
  <c r="DH228" i="10"/>
  <c r="DH227" i="10"/>
  <c r="DH226" i="10"/>
  <c r="DH225" i="10"/>
  <c r="DH224" i="10"/>
  <c r="DH223" i="10"/>
  <c r="DH222" i="10"/>
  <c r="DH221" i="10"/>
  <c r="DH220" i="10"/>
  <c r="DH219" i="10"/>
  <c r="DH218" i="10"/>
  <c r="DH217" i="10"/>
  <c r="DH216" i="10"/>
  <c r="DH215" i="10"/>
  <c r="DH214" i="10"/>
  <c r="DH213" i="10"/>
  <c r="DH212" i="10"/>
  <c r="DH211" i="10"/>
  <c r="DH210" i="10"/>
  <c r="DH209" i="10"/>
  <c r="DH208" i="10"/>
  <c r="DH207" i="10"/>
  <c r="DH206" i="10"/>
  <c r="DH205" i="10"/>
  <c r="DH193" i="10"/>
  <c r="DH192" i="10"/>
  <c r="DH191" i="10"/>
  <c r="DH190" i="10"/>
  <c r="DH189" i="10"/>
  <c r="DH188" i="10"/>
  <c r="DH187" i="10"/>
  <c r="DH186" i="10"/>
  <c r="DH185" i="10"/>
  <c r="DH184" i="10"/>
  <c r="DH183" i="10"/>
  <c r="DH182" i="10"/>
  <c r="DH181" i="10"/>
  <c r="DH180" i="10"/>
  <c r="DH179" i="10"/>
  <c r="DH178" i="10"/>
  <c r="DH177" i="10"/>
  <c r="DH176" i="10"/>
  <c r="DH175" i="10"/>
  <c r="DH174" i="10"/>
  <c r="DH173" i="10"/>
  <c r="DH172" i="10"/>
  <c r="DH171" i="10"/>
  <c r="DH170" i="10"/>
  <c r="DH169" i="10"/>
  <c r="DH168" i="10"/>
  <c r="DH167" i="10"/>
  <c r="DH155" i="10"/>
  <c r="DH154" i="10"/>
  <c r="DH153" i="10"/>
  <c r="DH152" i="10"/>
  <c r="DH151" i="10"/>
  <c r="DH150" i="10"/>
  <c r="DH149" i="10"/>
  <c r="DH148" i="10"/>
  <c r="DH147" i="10"/>
  <c r="DH146" i="10"/>
  <c r="DH145" i="10"/>
  <c r="DH144" i="10"/>
  <c r="DH143" i="10"/>
  <c r="DH142" i="10"/>
  <c r="DH141" i="10"/>
  <c r="DH140" i="10"/>
  <c r="DH139" i="10"/>
  <c r="DH138" i="10"/>
  <c r="DH137" i="10"/>
  <c r="DH136" i="10"/>
  <c r="DH135" i="10"/>
  <c r="DH134" i="10"/>
  <c r="DH133" i="10"/>
  <c r="DH132" i="10"/>
  <c r="DH131" i="10"/>
  <c r="DH130" i="10"/>
  <c r="DH129" i="10"/>
  <c r="DH117" i="10"/>
  <c r="DH116" i="10"/>
  <c r="DH115" i="10"/>
  <c r="DH114" i="10"/>
  <c r="DH113" i="10"/>
  <c r="DH112" i="10"/>
  <c r="DH111" i="10"/>
  <c r="DH110" i="10"/>
  <c r="DH109" i="10"/>
  <c r="DH108" i="10"/>
  <c r="DH107" i="10"/>
  <c r="DH106" i="10"/>
  <c r="DH105" i="10"/>
  <c r="DH104" i="10"/>
  <c r="DH103" i="10"/>
  <c r="DH102" i="10"/>
  <c r="DH101" i="10"/>
  <c r="DH100" i="10"/>
  <c r="DH99" i="10"/>
  <c r="DH98" i="10"/>
  <c r="DH97" i="10"/>
  <c r="DH96" i="10"/>
  <c r="DH95" i="10"/>
  <c r="DH94" i="10"/>
  <c r="DH93" i="10"/>
  <c r="DH92" i="10"/>
  <c r="DH91" i="10"/>
  <c r="DH79" i="10"/>
  <c r="DH78" i="10"/>
  <c r="DH77" i="10"/>
  <c r="DH76" i="10"/>
  <c r="DH75" i="10"/>
  <c r="DH74" i="10"/>
  <c r="DH73" i="10"/>
  <c r="DH72" i="10"/>
  <c r="DH71" i="10"/>
  <c r="DH70" i="10"/>
  <c r="DH69" i="10"/>
  <c r="DH68" i="10"/>
  <c r="DH67" i="10"/>
  <c r="DH66" i="10"/>
  <c r="DH65" i="10"/>
  <c r="DH64" i="10"/>
  <c r="DH63" i="10"/>
  <c r="DH62" i="10"/>
  <c r="DH61" i="10"/>
  <c r="DH60" i="10"/>
  <c r="DH59" i="10"/>
  <c r="DH58" i="10"/>
  <c r="DH57" i="10"/>
  <c r="DH56" i="10"/>
  <c r="DH55" i="10"/>
  <c r="DH54" i="10"/>
  <c r="DH53" i="10"/>
  <c r="DH41" i="10"/>
  <c r="DH40" i="10"/>
  <c r="DH39" i="10"/>
  <c r="DH38" i="10"/>
  <c r="DH37" i="10"/>
  <c r="DH36" i="10"/>
  <c r="DH35" i="10"/>
  <c r="DH34" i="10"/>
  <c r="DH33" i="10"/>
  <c r="DH32" i="10"/>
  <c r="DH31" i="10"/>
  <c r="DH30" i="10"/>
  <c r="DH29" i="10"/>
  <c r="DH28" i="10"/>
  <c r="DH27" i="10"/>
  <c r="DH26" i="10"/>
  <c r="DH25" i="10"/>
  <c r="DH24" i="10"/>
  <c r="DH23" i="10"/>
  <c r="DH22" i="10"/>
  <c r="DH21" i="10"/>
  <c r="DH20" i="10"/>
  <c r="DH19" i="10"/>
  <c r="DH18" i="10"/>
  <c r="DH17" i="10"/>
  <c r="DH16" i="10"/>
  <c r="DH15" i="10"/>
  <c r="DG307" i="10"/>
  <c r="DF307" i="10"/>
  <c r="DE307" i="10"/>
  <c r="DD307" i="10"/>
  <c r="DC307" i="10"/>
  <c r="DB307" i="10"/>
  <c r="DA307" i="10"/>
  <c r="CZ307" i="10"/>
  <c r="CY307" i="10"/>
  <c r="CX307" i="10"/>
  <c r="CW307" i="10"/>
  <c r="CV307" i="10"/>
  <c r="CU307" i="10"/>
  <c r="CT307" i="10"/>
  <c r="CS307" i="10"/>
  <c r="CR307" i="10"/>
  <c r="CQ307" i="10"/>
  <c r="CP307" i="10"/>
  <c r="CO307" i="10"/>
  <c r="CN307" i="10"/>
  <c r="CM307" i="10"/>
  <c r="CL307" i="10"/>
  <c r="CK307" i="10"/>
  <c r="CJ307" i="10"/>
  <c r="CI307" i="10"/>
  <c r="CH307" i="10"/>
  <c r="CG307" i="10"/>
  <c r="CF307" i="10"/>
  <c r="CE307" i="10"/>
  <c r="CD307" i="10"/>
  <c r="CC307" i="10"/>
  <c r="CB307" i="10"/>
  <c r="CA307" i="10"/>
  <c r="BZ307" i="10"/>
  <c r="BY307" i="10"/>
  <c r="BX307" i="10"/>
  <c r="BW307" i="10"/>
  <c r="BV307" i="10"/>
  <c r="BU307" i="10"/>
  <c r="BT307" i="10"/>
  <c r="BS307" i="10"/>
  <c r="BR307" i="10"/>
  <c r="BQ307" i="10"/>
  <c r="BP307" i="10"/>
  <c r="BO307" i="10"/>
  <c r="BN307" i="10"/>
  <c r="BM307" i="10"/>
  <c r="BL307" i="10"/>
  <c r="BK307" i="10"/>
  <c r="BJ307" i="10"/>
  <c r="BI307" i="10"/>
  <c r="BH307" i="10"/>
  <c r="BG307" i="10"/>
  <c r="BF307" i="10"/>
  <c r="AY307" i="10"/>
  <c r="AX307" i="10"/>
  <c r="AW307" i="10"/>
  <c r="AV307" i="10"/>
  <c r="AU307" i="10"/>
  <c r="AT307" i="10"/>
  <c r="AS307" i="10"/>
  <c r="AR307" i="10"/>
  <c r="AQ307" i="10"/>
  <c r="AP307" i="10"/>
  <c r="AO307" i="10"/>
  <c r="AN307" i="10"/>
  <c r="AM307" i="10"/>
  <c r="AL307" i="10"/>
  <c r="AK307" i="10"/>
  <c r="AJ307" i="10"/>
  <c r="AI307" i="10"/>
  <c r="AH307" i="10"/>
  <c r="AG307" i="10"/>
  <c r="AF307" i="10"/>
  <c r="AE307" i="10"/>
  <c r="AD307" i="10"/>
  <c r="AC307" i="10"/>
  <c r="AB307" i="10"/>
  <c r="AA307" i="10"/>
  <c r="Z307" i="10"/>
  <c r="Y307" i="10"/>
  <c r="X307" i="10"/>
  <c r="W307" i="10"/>
  <c r="V307" i="10"/>
  <c r="U307" i="10"/>
  <c r="T307" i="10"/>
  <c r="S307" i="10"/>
  <c r="R307" i="10"/>
  <c r="Q307" i="10"/>
  <c r="P307" i="10"/>
  <c r="O307" i="10"/>
  <c r="N307" i="10"/>
  <c r="M307" i="10"/>
  <c r="L307" i="10"/>
  <c r="K307" i="10"/>
  <c r="J307" i="10"/>
  <c r="I307" i="10"/>
  <c r="BE307" i="10" s="1"/>
  <c r="H307" i="10"/>
  <c r="BD307" i="10" s="1"/>
  <c r="G307" i="10"/>
  <c r="BC307" i="10" s="1"/>
  <c r="F307" i="10"/>
  <c r="BB307" i="10" s="1"/>
  <c r="E307" i="10"/>
  <c r="BA307" i="10" s="1"/>
  <c r="D307" i="10"/>
  <c r="AZ307" i="10" s="1"/>
  <c r="DG306" i="10"/>
  <c r="DF306" i="10"/>
  <c r="DE306" i="10"/>
  <c r="DD306" i="10"/>
  <c r="DC306" i="10"/>
  <c r="DB306" i="10"/>
  <c r="DA306" i="10"/>
  <c r="CZ306" i="10"/>
  <c r="CY306" i="10"/>
  <c r="CX306" i="10"/>
  <c r="CW306" i="10"/>
  <c r="CV306" i="10"/>
  <c r="CU306" i="10"/>
  <c r="CT306" i="10"/>
  <c r="CS306" i="10"/>
  <c r="CR306" i="10"/>
  <c r="CQ306" i="10"/>
  <c r="CP306" i="10"/>
  <c r="CO306" i="10"/>
  <c r="CN306" i="10"/>
  <c r="CM306" i="10"/>
  <c r="CL306" i="10"/>
  <c r="CK306" i="10"/>
  <c r="CJ306" i="10"/>
  <c r="CI306" i="10"/>
  <c r="CH306" i="10"/>
  <c r="CG306" i="10"/>
  <c r="CF306" i="10"/>
  <c r="CE306" i="10"/>
  <c r="CD306" i="10"/>
  <c r="CC306" i="10"/>
  <c r="CB306" i="10"/>
  <c r="CA306" i="10"/>
  <c r="BZ306" i="10"/>
  <c r="BY306" i="10"/>
  <c r="BX306" i="10"/>
  <c r="BW306" i="10"/>
  <c r="BV306" i="10"/>
  <c r="BU306" i="10"/>
  <c r="BT306" i="10"/>
  <c r="BS306" i="10"/>
  <c r="BR306" i="10"/>
  <c r="BQ306" i="10"/>
  <c r="BP306" i="10"/>
  <c r="BO306" i="10"/>
  <c r="BN306" i="10"/>
  <c r="BM306" i="10"/>
  <c r="BL306" i="10"/>
  <c r="BK306" i="10"/>
  <c r="BJ306" i="10"/>
  <c r="BI306" i="10"/>
  <c r="BH306" i="10"/>
  <c r="BG306" i="10"/>
  <c r="BF306" i="10"/>
  <c r="AY306" i="10"/>
  <c r="AX306" i="10"/>
  <c r="AW306" i="10"/>
  <c r="AV306" i="10"/>
  <c r="AU306" i="10"/>
  <c r="AT306" i="10"/>
  <c r="AS306" i="10"/>
  <c r="AR306" i="10"/>
  <c r="AQ306" i="10"/>
  <c r="AP306" i="10"/>
  <c r="AO306" i="10"/>
  <c r="AN306" i="10"/>
  <c r="AM306" i="10"/>
  <c r="AL306" i="10"/>
  <c r="AK306" i="10"/>
  <c r="AJ306" i="10"/>
  <c r="AI306" i="10"/>
  <c r="AH306" i="10"/>
  <c r="AG306" i="10"/>
  <c r="AF306" i="10"/>
  <c r="AE306" i="10"/>
  <c r="AD306" i="10"/>
  <c r="AC306" i="10"/>
  <c r="AB306" i="10"/>
  <c r="AA306" i="10"/>
  <c r="Z306" i="10"/>
  <c r="Y306" i="10"/>
  <c r="X306" i="10"/>
  <c r="W306" i="10"/>
  <c r="V306" i="10"/>
  <c r="U306" i="10"/>
  <c r="T306" i="10"/>
  <c r="S306" i="10"/>
  <c r="R306" i="10"/>
  <c r="Q306" i="10"/>
  <c r="P306" i="10"/>
  <c r="O306" i="10"/>
  <c r="N306" i="10"/>
  <c r="M306" i="10"/>
  <c r="L306" i="10"/>
  <c r="K306" i="10"/>
  <c r="J306" i="10"/>
  <c r="I306" i="10"/>
  <c r="BE306" i="10" s="1"/>
  <c r="H306" i="10"/>
  <c r="BD306" i="10" s="1"/>
  <c r="G306" i="10"/>
  <c r="BC306" i="10" s="1"/>
  <c r="F306" i="10"/>
  <c r="BB306" i="10" s="1"/>
  <c r="E306" i="10"/>
  <c r="BA306" i="10" s="1"/>
  <c r="D306" i="10"/>
  <c r="AZ306" i="10" s="1"/>
  <c r="DG305" i="10"/>
  <c r="DF305" i="10"/>
  <c r="DE305" i="10"/>
  <c r="DD305" i="10"/>
  <c r="DC305" i="10"/>
  <c r="DB305" i="10"/>
  <c r="DA305" i="10"/>
  <c r="CZ305" i="10"/>
  <c r="CY305" i="10"/>
  <c r="CX305" i="10"/>
  <c r="CW305" i="10"/>
  <c r="CV305" i="10"/>
  <c r="CU305" i="10"/>
  <c r="CT305" i="10"/>
  <c r="CS305" i="10"/>
  <c r="CR305" i="10"/>
  <c r="CQ305" i="10"/>
  <c r="CP305" i="10"/>
  <c r="CO305" i="10"/>
  <c r="CN305" i="10"/>
  <c r="CM305" i="10"/>
  <c r="CL305" i="10"/>
  <c r="CK305" i="10"/>
  <c r="CJ305" i="10"/>
  <c r="CI305" i="10"/>
  <c r="CH305" i="10"/>
  <c r="CG305" i="10"/>
  <c r="CF305" i="10"/>
  <c r="CE305" i="10"/>
  <c r="CD305" i="10"/>
  <c r="CC305" i="10"/>
  <c r="CB305" i="10"/>
  <c r="CA305" i="10"/>
  <c r="BZ305" i="10"/>
  <c r="BY305" i="10"/>
  <c r="BX305" i="10"/>
  <c r="BW305" i="10"/>
  <c r="BV305" i="10"/>
  <c r="BU305" i="10"/>
  <c r="BT305" i="10"/>
  <c r="BS305" i="10"/>
  <c r="BR305" i="10"/>
  <c r="BQ305" i="10"/>
  <c r="BP305" i="10"/>
  <c r="BO305" i="10"/>
  <c r="BN305" i="10"/>
  <c r="BM305" i="10"/>
  <c r="BL305" i="10"/>
  <c r="BK305" i="10"/>
  <c r="BJ305" i="10"/>
  <c r="BI305" i="10"/>
  <c r="BH305" i="10"/>
  <c r="BG305" i="10"/>
  <c r="BF305" i="10"/>
  <c r="AY305" i="10"/>
  <c r="AX305" i="10"/>
  <c r="AW305" i="10"/>
  <c r="AV305" i="10"/>
  <c r="AU305" i="10"/>
  <c r="AT305" i="10"/>
  <c r="AS305" i="10"/>
  <c r="AR305" i="10"/>
  <c r="AQ305" i="10"/>
  <c r="AP305" i="10"/>
  <c r="AO305" i="10"/>
  <c r="AN305" i="10"/>
  <c r="AM305" i="10"/>
  <c r="AL305" i="10"/>
  <c r="AK305" i="10"/>
  <c r="AJ305" i="10"/>
  <c r="AI305" i="10"/>
  <c r="AH305" i="10"/>
  <c r="AG305" i="10"/>
  <c r="AF305" i="10"/>
  <c r="AE305" i="10"/>
  <c r="AD305" i="10"/>
  <c r="AC305" i="10"/>
  <c r="AB305" i="10"/>
  <c r="AA305" i="10"/>
  <c r="Z305" i="10"/>
  <c r="Y305" i="10"/>
  <c r="X305" i="10"/>
  <c r="W305" i="10"/>
  <c r="V305" i="10"/>
  <c r="U305" i="10"/>
  <c r="T305" i="10"/>
  <c r="S305" i="10"/>
  <c r="R305" i="10"/>
  <c r="Q305" i="10"/>
  <c r="P305" i="10"/>
  <c r="O305" i="10"/>
  <c r="N305" i="10"/>
  <c r="M305" i="10"/>
  <c r="L305" i="10"/>
  <c r="K305" i="10"/>
  <c r="J305" i="10"/>
  <c r="I305" i="10"/>
  <c r="BE305" i="10" s="1"/>
  <c r="H305" i="10"/>
  <c r="BD305" i="10" s="1"/>
  <c r="G305" i="10"/>
  <c r="BC305" i="10" s="1"/>
  <c r="F305" i="10"/>
  <c r="BB305" i="10" s="1"/>
  <c r="E305" i="10"/>
  <c r="BA305" i="10" s="1"/>
  <c r="D305" i="10"/>
  <c r="AZ305" i="10" s="1"/>
  <c r="DG304" i="10"/>
  <c r="DF304" i="10"/>
  <c r="DE304" i="10"/>
  <c r="DD304" i="10"/>
  <c r="DC304" i="10"/>
  <c r="DB304" i="10"/>
  <c r="DA304" i="10"/>
  <c r="CZ304" i="10"/>
  <c r="CY304" i="10"/>
  <c r="CX304" i="10"/>
  <c r="CW304" i="10"/>
  <c r="CV304" i="10"/>
  <c r="CU304" i="10"/>
  <c r="CT304" i="10"/>
  <c r="CS304" i="10"/>
  <c r="CR304" i="10"/>
  <c r="CQ304" i="10"/>
  <c r="CP304" i="10"/>
  <c r="CO304" i="10"/>
  <c r="CN304" i="10"/>
  <c r="CM304" i="10"/>
  <c r="CL304" i="10"/>
  <c r="CK304" i="10"/>
  <c r="CJ304" i="10"/>
  <c r="CI304" i="10"/>
  <c r="CH304" i="10"/>
  <c r="CG304" i="10"/>
  <c r="CF304" i="10"/>
  <c r="CE304" i="10"/>
  <c r="CD304" i="10"/>
  <c r="CC304" i="10"/>
  <c r="CB304" i="10"/>
  <c r="CA304" i="10"/>
  <c r="BZ304" i="10"/>
  <c r="BY304" i="10"/>
  <c r="BX304" i="10"/>
  <c r="BW304" i="10"/>
  <c r="BV304" i="10"/>
  <c r="BU304" i="10"/>
  <c r="BT304" i="10"/>
  <c r="BS304" i="10"/>
  <c r="BR304" i="10"/>
  <c r="BQ304" i="10"/>
  <c r="BP304" i="10"/>
  <c r="BO304" i="10"/>
  <c r="BN304" i="10"/>
  <c r="BM304" i="10"/>
  <c r="BL304" i="10"/>
  <c r="BK304" i="10"/>
  <c r="BJ304" i="10"/>
  <c r="BI304" i="10"/>
  <c r="BH304" i="10"/>
  <c r="BG304" i="10"/>
  <c r="BF304" i="10"/>
  <c r="AY304" i="10"/>
  <c r="AX304" i="10"/>
  <c r="AW304" i="10"/>
  <c r="AV304" i="10"/>
  <c r="AU304" i="10"/>
  <c r="AT304" i="10"/>
  <c r="AS304" i="10"/>
  <c r="AR304" i="10"/>
  <c r="AQ304" i="10"/>
  <c r="AP304" i="10"/>
  <c r="AO304" i="10"/>
  <c r="AN304" i="10"/>
  <c r="AM304" i="10"/>
  <c r="AL304" i="10"/>
  <c r="AK304" i="10"/>
  <c r="AJ304" i="10"/>
  <c r="AI304" i="10"/>
  <c r="AH304" i="10"/>
  <c r="AG304" i="10"/>
  <c r="AF304" i="10"/>
  <c r="AE304" i="10"/>
  <c r="AD304" i="10"/>
  <c r="AC304" i="10"/>
  <c r="AB304" i="10"/>
  <c r="AA304" i="10"/>
  <c r="Z304" i="10"/>
  <c r="Y304" i="10"/>
  <c r="X304" i="10"/>
  <c r="W304" i="10"/>
  <c r="V304" i="10"/>
  <c r="U304" i="10"/>
  <c r="T304" i="10"/>
  <c r="S304" i="10"/>
  <c r="R304" i="10"/>
  <c r="Q304" i="10"/>
  <c r="P304" i="10"/>
  <c r="O304" i="10"/>
  <c r="N304" i="10"/>
  <c r="M304" i="10"/>
  <c r="L304" i="10"/>
  <c r="K304" i="10"/>
  <c r="J304" i="10"/>
  <c r="I304" i="10"/>
  <c r="BE304" i="10" s="1"/>
  <c r="H304" i="10"/>
  <c r="BD304" i="10" s="1"/>
  <c r="G304" i="10"/>
  <c r="BC304" i="10" s="1"/>
  <c r="F304" i="10"/>
  <c r="BB304" i="10" s="1"/>
  <c r="E304" i="10"/>
  <c r="BA304" i="10" s="1"/>
  <c r="D304" i="10"/>
  <c r="AZ304" i="10" s="1"/>
  <c r="DG303" i="10"/>
  <c r="DF303" i="10"/>
  <c r="DE303" i="10"/>
  <c r="DD303" i="10"/>
  <c r="DC303" i="10"/>
  <c r="DB303" i="10"/>
  <c r="DA303" i="10"/>
  <c r="CZ303" i="10"/>
  <c r="CY303" i="10"/>
  <c r="CX303" i="10"/>
  <c r="CW303" i="10"/>
  <c r="CV303" i="10"/>
  <c r="CU303" i="10"/>
  <c r="CT303" i="10"/>
  <c r="CS303" i="10"/>
  <c r="CR303" i="10"/>
  <c r="CQ303" i="10"/>
  <c r="CP303" i="10"/>
  <c r="CO303" i="10"/>
  <c r="CN303" i="10"/>
  <c r="CM303" i="10"/>
  <c r="CL303" i="10"/>
  <c r="CK303" i="10"/>
  <c r="CJ303" i="10"/>
  <c r="CI303" i="10"/>
  <c r="CH303" i="10"/>
  <c r="CG303" i="10"/>
  <c r="CF303" i="10"/>
  <c r="CE303" i="10"/>
  <c r="CD303" i="10"/>
  <c r="CC303" i="10"/>
  <c r="CB303" i="10"/>
  <c r="CA303" i="10"/>
  <c r="BZ303" i="10"/>
  <c r="BY303" i="10"/>
  <c r="BX303" i="10"/>
  <c r="BW303" i="10"/>
  <c r="BV303" i="10"/>
  <c r="BU303" i="10"/>
  <c r="BT303" i="10"/>
  <c r="BS303" i="10"/>
  <c r="BR303" i="10"/>
  <c r="BQ303" i="10"/>
  <c r="BP303" i="10"/>
  <c r="BO303" i="10"/>
  <c r="BN303" i="10"/>
  <c r="BM303" i="10"/>
  <c r="BL303" i="10"/>
  <c r="BK303" i="10"/>
  <c r="BJ303" i="10"/>
  <c r="BI303" i="10"/>
  <c r="BH303" i="10"/>
  <c r="BG303" i="10"/>
  <c r="BF303" i="10"/>
  <c r="AY303" i="10"/>
  <c r="AX303" i="10"/>
  <c r="AW303" i="10"/>
  <c r="AV303" i="10"/>
  <c r="AU303" i="10"/>
  <c r="AT303" i="10"/>
  <c r="AS303" i="10"/>
  <c r="AR303" i="10"/>
  <c r="AQ303" i="10"/>
  <c r="AP303" i="10"/>
  <c r="AO303" i="10"/>
  <c r="AN303" i="10"/>
  <c r="AM303" i="10"/>
  <c r="AL303" i="10"/>
  <c r="AK303" i="10"/>
  <c r="AJ303" i="10"/>
  <c r="AI303" i="10"/>
  <c r="AH303" i="10"/>
  <c r="AG303" i="10"/>
  <c r="AF303" i="10"/>
  <c r="AE303" i="10"/>
  <c r="AD303" i="10"/>
  <c r="AC303" i="10"/>
  <c r="AB303" i="10"/>
  <c r="AA303" i="10"/>
  <c r="Z303" i="10"/>
  <c r="Y303" i="10"/>
  <c r="X303" i="10"/>
  <c r="W303" i="10"/>
  <c r="V303" i="10"/>
  <c r="U303" i="10"/>
  <c r="T303" i="10"/>
  <c r="S303" i="10"/>
  <c r="R303" i="10"/>
  <c r="Q303" i="10"/>
  <c r="P303" i="10"/>
  <c r="O303" i="10"/>
  <c r="N303" i="10"/>
  <c r="M303" i="10"/>
  <c r="L303" i="10"/>
  <c r="K303" i="10"/>
  <c r="J303" i="10"/>
  <c r="I303" i="10"/>
  <c r="BE303" i="10" s="1"/>
  <c r="H303" i="10"/>
  <c r="BD303" i="10" s="1"/>
  <c r="G303" i="10"/>
  <c r="BC303" i="10" s="1"/>
  <c r="F303" i="10"/>
  <c r="BB303" i="10" s="1"/>
  <c r="E303" i="10"/>
  <c r="BA303" i="10" s="1"/>
  <c r="D303" i="10"/>
  <c r="AZ303" i="10" s="1"/>
  <c r="DG302" i="10"/>
  <c r="DF302" i="10"/>
  <c r="DE302" i="10"/>
  <c r="DD302" i="10"/>
  <c r="DC302" i="10"/>
  <c r="DB302" i="10"/>
  <c r="DA302" i="10"/>
  <c r="CZ302" i="10"/>
  <c r="CY302" i="10"/>
  <c r="CX302" i="10"/>
  <c r="CW302" i="10"/>
  <c r="CV302" i="10"/>
  <c r="CU302" i="10"/>
  <c r="CT302" i="10"/>
  <c r="CS302" i="10"/>
  <c r="CR302" i="10"/>
  <c r="CQ302" i="10"/>
  <c r="CP302" i="10"/>
  <c r="CO302" i="10"/>
  <c r="CN302" i="10"/>
  <c r="CM302" i="10"/>
  <c r="CL302" i="10"/>
  <c r="CK302" i="10"/>
  <c r="CJ302" i="10"/>
  <c r="CI302" i="10"/>
  <c r="CH302" i="10"/>
  <c r="CG302" i="10"/>
  <c r="CF302" i="10"/>
  <c r="CE302" i="10"/>
  <c r="CD302" i="10"/>
  <c r="CC302" i="10"/>
  <c r="CB302" i="10"/>
  <c r="CA302" i="10"/>
  <c r="BZ302" i="10"/>
  <c r="BY302" i="10"/>
  <c r="BX302" i="10"/>
  <c r="BW302" i="10"/>
  <c r="BV302" i="10"/>
  <c r="BU302" i="10"/>
  <c r="BT302" i="10"/>
  <c r="BS302" i="10"/>
  <c r="BR302" i="10"/>
  <c r="BQ302" i="10"/>
  <c r="BP302" i="10"/>
  <c r="BO302" i="10"/>
  <c r="BN302" i="10"/>
  <c r="BM302" i="10"/>
  <c r="BL302" i="10"/>
  <c r="BK302" i="10"/>
  <c r="BJ302" i="10"/>
  <c r="BI302" i="10"/>
  <c r="BH302" i="10"/>
  <c r="BG302" i="10"/>
  <c r="BF302" i="10"/>
  <c r="AY302" i="10"/>
  <c r="AX302" i="10"/>
  <c r="AW302" i="10"/>
  <c r="AV302" i="10"/>
  <c r="AU302" i="10"/>
  <c r="AT302" i="10"/>
  <c r="AS302" i="10"/>
  <c r="AR302" i="10"/>
  <c r="AQ302" i="10"/>
  <c r="AP302" i="10"/>
  <c r="AO302" i="10"/>
  <c r="AN302" i="10"/>
  <c r="AM302" i="10"/>
  <c r="AL302" i="10"/>
  <c r="AK302" i="10"/>
  <c r="AJ302" i="10"/>
  <c r="AI302" i="10"/>
  <c r="AH302" i="10"/>
  <c r="AG302" i="10"/>
  <c r="AF302" i="10"/>
  <c r="AE302" i="10"/>
  <c r="AD302" i="10"/>
  <c r="AC302" i="10"/>
  <c r="AB302" i="10"/>
  <c r="AA302" i="10"/>
  <c r="Z302" i="10"/>
  <c r="Y302" i="10"/>
  <c r="X302" i="10"/>
  <c r="W302" i="10"/>
  <c r="V302" i="10"/>
  <c r="U302" i="10"/>
  <c r="T302" i="10"/>
  <c r="S302" i="10"/>
  <c r="R302" i="10"/>
  <c r="Q302" i="10"/>
  <c r="P302" i="10"/>
  <c r="O302" i="10"/>
  <c r="N302" i="10"/>
  <c r="M302" i="10"/>
  <c r="L302" i="10"/>
  <c r="K302" i="10"/>
  <c r="J302" i="10"/>
  <c r="I302" i="10"/>
  <c r="BE302" i="10" s="1"/>
  <c r="H302" i="10"/>
  <c r="BD302" i="10" s="1"/>
  <c r="G302" i="10"/>
  <c r="BC302" i="10" s="1"/>
  <c r="F302" i="10"/>
  <c r="BB302" i="10" s="1"/>
  <c r="E302" i="10"/>
  <c r="BA302" i="10" s="1"/>
  <c r="D302" i="10"/>
  <c r="AZ302" i="10" s="1"/>
  <c r="DG301" i="10"/>
  <c r="DF301" i="10"/>
  <c r="DE301" i="10"/>
  <c r="DD301" i="10"/>
  <c r="DC301" i="10"/>
  <c r="DB301" i="10"/>
  <c r="DA301" i="10"/>
  <c r="CZ301" i="10"/>
  <c r="CY301" i="10"/>
  <c r="CX301" i="10"/>
  <c r="CW301" i="10"/>
  <c r="CV301" i="10"/>
  <c r="CU301" i="10"/>
  <c r="CT301" i="10"/>
  <c r="CS301" i="10"/>
  <c r="CR301" i="10"/>
  <c r="CQ301" i="10"/>
  <c r="CP301" i="10"/>
  <c r="CO301" i="10"/>
  <c r="CN301" i="10"/>
  <c r="CM301" i="10"/>
  <c r="CL301" i="10"/>
  <c r="CK301" i="10"/>
  <c r="CJ301" i="10"/>
  <c r="CI301" i="10"/>
  <c r="CH301" i="10"/>
  <c r="CG301" i="10"/>
  <c r="CF301" i="10"/>
  <c r="CE301" i="10"/>
  <c r="CD301" i="10"/>
  <c r="CC301" i="10"/>
  <c r="CB301" i="10"/>
  <c r="CA301" i="10"/>
  <c r="BZ301" i="10"/>
  <c r="BY301" i="10"/>
  <c r="BX301" i="10"/>
  <c r="BW301" i="10"/>
  <c r="BV301" i="10"/>
  <c r="BU301" i="10"/>
  <c r="BT301" i="10"/>
  <c r="BS301" i="10"/>
  <c r="BR301" i="10"/>
  <c r="BQ301" i="10"/>
  <c r="BP301" i="10"/>
  <c r="BO301" i="10"/>
  <c r="BN301" i="10"/>
  <c r="BM301" i="10"/>
  <c r="BL301" i="10"/>
  <c r="BK301" i="10"/>
  <c r="BJ301" i="10"/>
  <c r="BI301" i="10"/>
  <c r="BH301" i="10"/>
  <c r="BG301" i="10"/>
  <c r="BF301" i="10"/>
  <c r="AY301" i="10"/>
  <c r="AX301" i="10"/>
  <c r="AW301" i="10"/>
  <c r="AV301" i="10"/>
  <c r="AU301" i="10"/>
  <c r="AT301" i="10"/>
  <c r="AS301" i="10"/>
  <c r="AR301" i="10"/>
  <c r="AQ301" i="10"/>
  <c r="AP301" i="10"/>
  <c r="AO301" i="10"/>
  <c r="AN301" i="10"/>
  <c r="AM301" i="10"/>
  <c r="AL301" i="10"/>
  <c r="AK301" i="10"/>
  <c r="AJ301" i="10"/>
  <c r="AI301" i="10"/>
  <c r="AH301" i="10"/>
  <c r="AG301" i="10"/>
  <c r="AF301" i="10"/>
  <c r="AE301" i="10"/>
  <c r="AD301" i="10"/>
  <c r="AC301" i="10"/>
  <c r="AB301" i="10"/>
  <c r="AA301" i="10"/>
  <c r="Z301" i="10"/>
  <c r="Y301" i="10"/>
  <c r="X301" i="10"/>
  <c r="W301" i="10"/>
  <c r="V301" i="10"/>
  <c r="U301" i="10"/>
  <c r="T301" i="10"/>
  <c r="S301" i="10"/>
  <c r="R301" i="10"/>
  <c r="Q301" i="10"/>
  <c r="P301" i="10"/>
  <c r="O301" i="10"/>
  <c r="N301" i="10"/>
  <c r="M301" i="10"/>
  <c r="L301" i="10"/>
  <c r="K301" i="10"/>
  <c r="J301" i="10"/>
  <c r="I301" i="10"/>
  <c r="BE301" i="10" s="1"/>
  <c r="H301" i="10"/>
  <c r="BD301" i="10" s="1"/>
  <c r="G301" i="10"/>
  <c r="BC301" i="10" s="1"/>
  <c r="F301" i="10"/>
  <c r="BB301" i="10" s="1"/>
  <c r="E301" i="10"/>
  <c r="BA301" i="10" s="1"/>
  <c r="D301" i="10"/>
  <c r="AZ301" i="10" s="1"/>
  <c r="DG300" i="10"/>
  <c r="DF300" i="10"/>
  <c r="DE300" i="10"/>
  <c r="DD300" i="10"/>
  <c r="DC300" i="10"/>
  <c r="DB300" i="10"/>
  <c r="DA300" i="10"/>
  <c r="CZ300" i="10"/>
  <c r="CY300" i="10"/>
  <c r="CX300" i="10"/>
  <c r="CW300" i="10"/>
  <c r="CV300" i="10"/>
  <c r="CU300" i="10"/>
  <c r="CT300" i="10"/>
  <c r="CS300" i="10"/>
  <c r="CR300" i="10"/>
  <c r="CQ300" i="10"/>
  <c r="CP300" i="10"/>
  <c r="CO300" i="10"/>
  <c r="CN300" i="10"/>
  <c r="CM300" i="10"/>
  <c r="CL300" i="10"/>
  <c r="CK300" i="10"/>
  <c r="CJ300" i="10"/>
  <c r="CI300" i="10"/>
  <c r="CH300" i="10"/>
  <c r="CG300" i="10"/>
  <c r="CF300" i="10"/>
  <c r="CE300" i="10"/>
  <c r="CD300" i="10"/>
  <c r="CC300" i="10"/>
  <c r="CB300" i="10"/>
  <c r="CA300" i="10"/>
  <c r="BZ300" i="10"/>
  <c r="BY300" i="10"/>
  <c r="BX300" i="10"/>
  <c r="BW300" i="10"/>
  <c r="BV300" i="10"/>
  <c r="BU300" i="10"/>
  <c r="BT300" i="10"/>
  <c r="BS300" i="10"/>
  <c r="BR300" i="10"/>
  <c r="BQ300" i="10"/>
  <c r="BP300" i="10"/>
  <c r="BO300" i="10"/>
  <c r="BN300" i="10"/>
  <c r="BM300" i="10"/>
  <c r="BL300" i="10"/>
  <c r="BK300" i="10"/>
  <c r="BJ300" i="10"/>
  <c r="BI300" i="10"/>
  <c r="BH300" i="10"/>
  <c r="BG300" i="10"/>
  <c r="BF300" i="10"/>
  <c r="AY300" i="10"/>
  <c r="AX300" i="10"/>
  <c r="AW300" i="10"/>
  <c r="AV300" i="10"/>
  <c r="AU300" i="10"/>
  <c r="AT300" i="10"/>
  <c r="AS300" i="10"/>
  <c r="AR300" i="10"/>
  <c r="AQ300" i="10"/>
  <c r="AP300" i="10"/>
  <c r="AO300" i="10"/>
  <c r="AN300" i="10"/>
  <c r="AM300" i="10"/>
  <c r="AL300" i="10"/>
  <c r="AK300" i="10"/>
  <c r="AJ300" i="10"/>
  <c r="AI300" i="10"/>
  <c r="AH300" i="10"/>
  <c r="AG300" i="10"/>
  <c r="AF300" i="10"/>
  <c r="AE300" i="10"/>
  <c r="AD300" i="10"/>
  <c r="AC300" i="10"/>
  <c r="AB300" i="10"/>
  <c r="AA300" i="10"/>
  <c r="Z300" i="10"/>
  <c r="Y300" i="10"/>
  <c r="X300" i="10"/>
  <c r="W300" i="10"/>
  <c r="V300" i="10"/>
  <c r="U300" i="10"/>
  <c r="T300" i="10"/>
  <c r="S300" i="10"/>
  <c r="R300" i="10"/>
  <c r="Q300" i="10"/>
  <c r="P300" i="10"/>
  <c r="O300" i="10"/>
  <c r="N300" i="10"/>
  <c r="M300" i="10"/>
  <c r="L300" i="10"/>
  <c r="K300" i="10"/>
  <c r="J300" i="10"/>
  <c r="I300" i="10"/>
  <c r="BE300" i="10" s="1"/>
  <c r="H300" i="10"/>
  <c r="BD300" i="10" s="1"/>
  <c r="G300" i="10"/>
  <c r="BC300" i="10" s="1"/>
  <c r="F300" i="10"/>
  <c r="BB300" i="10" s="1"/>
  <c r="E300" i="10"/>
  <c r="BA300" i="10" s="1"/>
  <c r="D300" i="10"/>
  <c r="AZ300" i="10" s="1"/>
  <c r="DG299" i="10"/>
  <c r="DF299" i="10"/>
  <c r="DE299" i="10"/>
  <c r="DD299" i="10"/>
  <c r="DC299" i="10"/>
  <c r="DB299" i="10"/>
  <c r="DA299" i="10"/>
  <c r="CZ299" i="10"/>
  <c r="CY299" i="10"/>
  <c r="CX299" i="10"/>
  <c r="CW299" i="10"/>
  <c r="CV299" i="10"/>
  <c r="CU299" i="10"/>
  <c r="CT299" i="10"/>
  <c r="CS299" i="10"/>
  <c r="CR299" i="10"/>
  <c r="CQ299" i="10"/>
  <c r="CP299" i="10"/>
  <c r="CO299" i="10"/>
  <c r="CN299" i="10"/>
  <c r="CM299" i="10"/>
  <c r="CL299" i="10"/>
  <c r="CK299" i="10"/>
  <c r="CJ299" i="10"/>
  <c r="CI299" i="10"/>
  <c r="CH299" i="10"/>
  <c r="CG299" i="10"/>
  <c r="CF299" i="10"/>
  <c r="CE299" i="10"/>
  <c r="CD299" i="10"/>
  <c r="CC299" i="10"/>
  <c r="CB299" i="10"/>
  <c r="CA299" i="10"/>
  <c r="BZ299" i="10"/>
  <c r="BY299" i="10"/>
  <c r="BX299" i="10"/>
  <c r="BW299" i="10"/>
  <c r="BV299" i="10"/>
  <c r="BU299" i="10"/>
  <c r="BT299" i="10"/>
  <c r="BS299" i="10"/>
  <c r="BR299" i="10"/>
  <c r="BQ299" i="10"/>
  <c r="BP299" i="10"/>
  <c r="BO299" i="10"/>
  <c r="BN299" i="10"/>
  <c r="BM299" i="10"/>
  <c r="BL299" i="10"/>
  <c r="BK299" i="10"/>
  <c r="BJ299" i="10"/>
  <c r="BI299" i="10"/>
  <c r="BH299" i="10"/>
  <c r="BG299" i="10"/>
  <c r="BF299" i="10"/>
  <c r="AY299" i="10"/>
  <c r="AX299" i="10"/>
  <c r="AW299" i="10"/>
  <c r="AV299" i="10"/>
  <c r="AU299" i="10"/>
  <c r="AT299" i="10"/>
  <c r="AS299" i="10"/>
  <c r="AR299" i="10"/>
  <c r="AQ299" i="10"/>
  <c r="AP299" i="10"/>
  <c r="AO299" i="10"/>
  <c r="AN299" i="10"/>
  <c r="AM299" i="10"/>
  <c r="AL299" i="10"/>
  <c r="AK299" i="10"/>
  <c r="AJ299" i="10"/>
  <c r="AI299" i="10"/>
  <c r="AH299" i="10"/>
  <c r="AG299" i="10"/>
  <c r="AF299" i="10"/>
  <c r="AE299" i="10"/>
  <c r="AD299" i="10"/>
  <c r="AC299" i="10"/>
  <c r="AB299" i="10"/>
  <c r="AA299" i="10"/>
  <c r="Z299" i="10"/>
  <c r="Y299" i="10"/>
  <c r="X299" i="10"/>
  <c r="W299" i="10"/>
  <c r="V299" i="10"/>
  <c r="U299" i="10"/>
  <c r="T299" i="10"/>
  <c r="S299" i="10"/>
  <c r="R299" i="10"/>
  <c r="Q299" i="10"/>
  <c r="P299" i="10"/>
  <c r="O299" i="10"/>
  <c r="N299" i="10"/>
  <c r="M299" i="10"/>
  <c r="L299" i="10"/>
  <c r="K299" i="10"/>
  <c r="J299" i="10"/>
  <c r="I299" i="10"/>
  <c r="BE299" i="10" s="1"/>
  <c r="H299" i="10"/>
  <c r="BD299" i="10" s="1"/>
  <c r="G299" i="10"/>
  <c r="BC299" i="10" s="1"/>
  <c r="F299" i="10"/>
  <c r="BB299" i="10" s="1"/>
  <c r="E299" i="10"/>
  <c r="BA299" i="10" s="1"/>
  <c r="D299" i="10"/>
  <c r="AZ299" i="10" s="1"/>
  <c r="DG298" i="10"/>
  <c r="DF298" i="10"/>
  <c r="DE298" i="10"/>
  <c r="DD298" i="10"/>
  <c r="DC298" i="10"/>
  <c r="DB298" i="10"/>
  <c r="DA298" i="10"/>
  <c r="CZ298" i="10"/>
  <c r="CY298" i="10"/>
  <c r="CX298" i="10"/>
  <c r="CW298" i="10"/>
  <c r="CV298" i="10"/>
  <c r="CU298" i="10"/>
  <c r="CT298" i="10"/>
  <c r="CS298" i="10"/>
  <c r="CR298" i="10"/>
  <c r="CQ298" i="10"/>
  <c r="CP298" i="10"/>
  <c r="CO298" i="10"/>
  <c r="CN298" i="10"/>
  <c r="CM298" i="10"/>
  <c r="CL298" i="10"/>
  <c r="CK298" i="10"/>
  <c r="CJ298" i="10"/>
  <c r="CI298" i="10"/>
  <c r="CH298" i="10"/>
  <c r="CG298" i="10"/>
  <c r="CF298" i="10"/>
  <c r="CE298" i="10"/>
  <c r="CD298" i="10"/>
  <c r="CC298" i="10"/>
  <c r="CB298" i="10"/>
  <c r="CA298" i="10"/>
  <c r="BZ298" i="10"/>
  <c r="BY298" i="10"/>
  <c r="BX298" i="10"/>
  <c r="BW298" i="10"/>
  <c r="BV298" i="10"/>
  <c r="BU298" i="10"/>
  <c r="BT298" i="10"/>
  <c r="BS298" i="10"/>
  <c r="BR298" i="10"/>
  <c r="BQ298" i="10"/>
  <c r="BP298" i="10"/>
  <c r="BO298" i="10"/>
  <c r="BN298" i="10"/>
  <c r="BM298" i="10"/>
  <c r="BL298" i="10"/>
  <c r="BK298" i="10"/>
  <c r="BJ298" i="10"/>
  <c r="BI298" i="10"/>
  <c r="BH298" i="10"/>
  <c r="BG298" i="10"/>
  <c r="BF298" i="10"/>
  <c r="AY298" i="10"/>
  <c r="AX298" i="10"/>
  <c r="AW298" i="10"/>
  <c r="AV298" i="10"/>
  <c r="AU298" i="10"/>
  <c r="AT298" i="10"/>
  <c r="AS298" i="10"/>
  <c r="AR298" i="10"/>
  <c r="AQ298" i="10"/>
  <c r="AP298" i="10"/>
  <c r="AO298" i="10"/>
  <c r="AN298" i="10"/>
  <c r="AM298" i="10"/>
  <c r="AL298" i="10"/>
  <c r="AK298" i="10"/>
  <c r="AJ298" i="10"/>
  <c r="AI298" i="10"/>
  <c r="AH298" i="10"/>
  <c r="AG298" i="10"/>
  <c r="AF298" i="10"/>
  <c r="AE298" i="10"/>
  <c r="AD298" i="10"/>
  <c r="AC298" i="10"/>
  <c r="AB298" i="10"/>
  <c r="AA298" i="10"/>
  <c r="Z298" i="10"/>
  <c r="Y298" i="10"/>
  <c r="X298" i="10"/>
  <c r="W298" i="10"/>
  <c r="V298" i="10"/>
  <c r="U298" i="10"/>
  <c r="T298" i="10"/>
  <c r="S298" i="10"/>
  <c r="R298" i="10"/>
  <c r="Q298" i="10"/>
  <c r="P298" i="10"/>
  <c r="O298" i="10"/>
  <c r="N298" i="10"/>
  <c r="M298" i="10"/>
  <c r="L298" i="10"/>
  <c r="K298" i="10"/>
  <c r="J298" i="10"/>
  <c r="I298" i="10"/>
  <c r="BE298" i="10" s="1"/>
  <c r="H298" i="10"/>
  <c r="BD298" i="10" s="1"/>
  <c r="G298" i="10"/>
  <c r="BC298" i="10" s="1"/>
  <c r="F298" i="10"/>
  <c r="BB298" i="10" s="1"/>
  <c r="E298" i="10"/>
  <c r="BA298" i="10" s="1"/>
  <c r="D298" i="10"/>
  <c r="AZ298" i="10" s="1"/>
  <c r="DG297" i="10"/>
  <c r="DF297" i="10"/>
  <c r="DE297" i="10"/>
  <c r="DD297" i="10"/>
  <c r="DC297" i="10"/>
  <c r="DB297" i="10"/>
  <c r="DA297" i="10"/>
  <c r="CZ297" i="10"/>
  <c r="CY297" i="10"/>
  <c r="CX297" i="10"/>
  <c r="CW297" i="10"/>
  <c r="CV297" i="10"/>
  <c r="CU297" i="10"/>
  <c r="CT297" i="10"/>
  <c r="CS297" i="10"/>
  <c r="CR297" i="10"/>
  <c r="CQ297" i="10"/>
  <c r="CP297" i="10"/>
  <c r="CO297" i="10"/>
  <c r="CN297" i="10"/>
  <c r="CM297" i="10"/>
  <c r="CL297" i="10"/>
  <c r="CK297" i="10"/>
  <c r="CJ297" i="10"/>
  <c r="CI297" i="10"/>
  <c r="CH297" i="10"/>
  <c r="CG297" i="10"/>
  <c r="CF297" i="10"/>
  <c r="CE297" i="10"/>
  <c r="CD297" i="10"/>
  <c r="CC297" i="10"/>
  <c r="CB297" i="10"/>
  <c r="CA297" i="10"/>
  <c r="BZ297" i="10"/>
  <c r="BY297" i="10"/>
  <c r="BX297" i="10"/>
  <c r="BW297" i="10"/>
  <c r="BV297" i="10"/>
  <c r="BU297" i="10"/>
  <c r="BT297" i="10"/>
  <c r="BS297" i="10"/>
  <c r="BR297" i="10"/>
  <c r="BQ297" i="10"/>
  <c r="BP297" i="10"/>
  <c r="BO297" i="10"/>
  <c r="BN297" i="10"/>
  <c r="BM297" i="10"/>
  <c r="BL297" i="10"/>
  <c r="BK297" i="10"/>
  <c r="BJ297" i="10"/>
  <c r="BI297" i="10"/>
  <c r="BH297" i="10"/>
  <c r="BG297" i="10"/>
  <c r="BF297" i="10"/>
  <c r="AY297" i="10"/>
  <c r="AX297" i="10"/>
  <c r="AW297" i="10"/>
  <c r="AV297" i="10"/>
  <c r="AU297" i="10"/>
  <c r="AT297" i="10"/>
  <c r="AS297" i="10"/>
  <c r="AR297" i="10"/>
  <c r="AQ297" i="10"/>
  <c r="AP297" i="10"/>
  <c r="AO297" i="10"/>
  <c r="AN297" i="10"/>
  <c r="AM297" i="10"/>
  <c r="AL297" i="10"/>
  <c r="AK297" i="10"/>
  <c r="AJ297" i="10"/>
  <c r="AI297" i="10"/>
  <c r="AH297" i="10"/>
  <c r="AG297" i="10"/>
  <c r="AF297" i="10"/>
  <c r="AE297" i="10"/>
  <c r="AD297" i="10"/>
  <c r="AC297" i="10"/>
  <c r="AB297" i="10"/>
  <c r="AA297" i="10"/>
  <c r="Z297" i="10"/>
  <c r="Y297" i="10"/>
  <c r="X297" i="10"/>
  <c r="W297" i="10"/>
  <c r="V297" i="10"/>
  <c r="U297" i="10"/>
  <c r="T297" i="10"/>
  <c r="S297" i="10"/>
  <c r="R297" i="10"/>
  <c r="Q297" i="10"/>
  <c r="P297" i="10"/>
  <c r="O297" i="10"/>
  <c r="N297" i="10"/>
  <c r="M297" i="10"/>
  <c r="L297" i="10"/>
  <c r="K297" i="10"/>
  <c r="J297" i="10"/>
  <c r="I297" i="10"/>
  <c r="BE297" i="10" s="1"/>
  <c r="H297" i="10"/>
  <c r="BD297" i="10" s="1"/>
  <c r="G297" i="10"/>
  <c r="BC297" i="10" s="1"/>
  <c r="F297" i="10"/>
  <c r="BB297" i="10" s="1"/>
  <c r="E297" i="10"/>
  <c r="BA297" i="10" s="1"/>
  <c r="D297" i="10"/>
  <c r="AZ297" i="10" s="1"/>
  <c r="DG296" i="10"/>
  <c r="DF296" i="10"/>
  <c r="DE296" i="10"/>
  <c r="DD296" i="10"/>
  <c r="DC296" i="10"/>
  <c r="DB296" i="10"/>
  <c r="DA296" i="10"/>
  <c r="CZ296" i="10"/>
  <c r="CY296" i="10"/>
  <c r="CX296" i="10"/>
  <c r="CW296" i="10"/>
  <c r="CV296" i="10"/>
  <c r="CU296" i="10"/>
  <c r="CT296" i="10"/>
  <c r="CS296" i="10"/>
  <c r="CR296" i="10"/>
  <c r="CQ296" i="10"/>
  <c r="CP296" i="10"/>
  <c r="CO296" i="10"/>
  <c r="CN296" i="10"/>
  <c r="CM296" i="10"/>
  <c r="CL296" i="10"/>
  <c r="CK296" i="10"/>
  <c r="CJ296" i="10"/>
  <c r="CI296" i="10"/>
  <c r="CH296" i="10"/>
  <c r="CG296" i="10"/>
  <c r="CF296" i="10"/>
  <c r="CE296" i="10"/>
  <c r="CD296" i="10"/>
  <c r="CC296" i="10"/>
  <c r="CB296" i="10"/>
  <c r="CA296" i="10"/>
  <c r="BZ296" i="10"/>
  <c r="BY296" i="10"/>
  <c r="BX296" i="10"/>
  <c r="BW296" i="10"/>
  <c r="BV296" i="10"/>
  <c r="BU296" i="10"/>
  <c r="BT296" i="10"/>
  <c r="BS296" i="10"/>
  <c r="BR296" i="10"/>
  <c r="BQ296" i="10"/>
  <c r="BP296" i="10"/>
  <c r="BO296" i="10"/>
  <c r="BN296" i="10"/>
  <c r="BM296" i="10"/>
  <c r="BL296" i="10"/>
  <c r="BK296" i="10"/>
  <c r="BJ296" i="10"/>
  <c r="BI296" i="10"/>
  <c r="BH296" i="10"/>
  <c r="BG296" i="10"/>
  <c r="BF296" i="10"/>
  <c r="AY296" i="10"/>
  <c r="AX296" i="10"/>
  <c r="AW296" i="10"/>
  <c r="AV296" i="10"/>
  <c r="AU296" i="10"/>
  <c r="AT296" i="10"/>
  <c r="AS296" i="10"/>
  <c r="AR296" i="10"/>
  <c r="AQ296" i="10"/>
  <c r="AP296" i="10"/>
  <c r="AO296" i="10"/>
  <c r="AN296" i="10"/>
  <c r="AM296" i="10"/>
  <c r="AL296" i="10"/>
  <c r="AK296" i="10"/>
  <c r="AJ296" i="10"/>
  <c r="AI296" i="10"/>
  <c r="AH296" i="10"/>
  <c r="AG296" i="10"/>
  <c r="AF296" i="10"/>
  <c r="AE296" i="10"/>
  <c r="AD296" i="10"/>
  <c r="AC296" i="10"/>
  <c r="AB296" i="10"/>
  <c r="AA296" i="10"/>
  <c r="Z296" i="10"/>
  <c r="Y296" i="10"/>
  <c r="X296" i="10"/>
  <c r="W296" i="10"/>
  <c r="V296" i="10"/>
  <c r="U296" i="10"/>
  <c r="T296" i="10"/>
  <c r="S296" i="10"/>
  <c r="R296" i="10"/>
  <c r="Q296" i="10"/>
  <c r="P296" i="10"/>
  <c r="O296" i="10"/>
  <c r="N296" i="10"/>
  <c r="M296" i="10"/>
  <c r="L296" i="10"/>
  <c r="K296" i="10"/>
  <c r="J296" i="10"/>
  <c r="I296" i="10"/>
  <c r="BE296" i="10" s="1"/>
  <c r="H296" i="10"/>
  <c r="BD296" i="10" s="1"/>
  <c r="G296" i="10"/>
  <c r="BC296" i="10" s="1"/>
  <c r="F296" i="10"/>
  <c r="BB296" i="10" s="1"/>
  <c r="E296" i="10"/>
  <c r="BA296" i="10" s="1"/>
  <c r="D296" i="10"/>
  <c r="AZ296" i="10" s="1"/>
  <c r="DG295" i="10"/>
  <c r="DF295" i="10"/>
  <c r="DE295" i="10"/>
  <c r="DD295" i="10"/>
  <c r="DC295" i="10"/>
  <c r="DB295" i="10"/>
  <c r="DA295" i="10"/>
  <c r="CZ295" i="10"/>
  <c r="CY295" i="10"/>
  <c r="CX295" i="10"/>
  <c r="CW295" i="10"/>
  <c r="CV295" i="10"/>
  <c r="CU295" i="10"/>
  <c r="CT295" i="10"/>
  <c r="CS295" i="10"/>
  <c r="CR295" i="10"/>
  <c r="CQ295" i="10"/>
  <c r="CP295" i="10"/>
  <c r="CO295" i="10"/>
  <c r="CN295" i="10"/>
  <c r="CM295" i="10"/>
  <c r="CL295" i="10"/>
  <c r="CK295" i="10"/>
  <c r="CJ295" i="10"/>
  <c r="CI295" i="10"/>
  <c r="CH295" i="10"/>
  <c r="CG295" i="10"/>
  <c r="CF295" i="10"/>
  <c r="CE295" i="10"/>
  <c r="CD295" i="10"/>
  <c r="CC295" i="10"/>
  <c r="CB295" i="10"/>
  <c r="CA295" i="10"/>
  <c r="BZ295" i="10"/>
  <c r="BY295" i="10"/>
  <c r="BX295" i="10"/>
  <c r="BW295" i="10"/>
  <c r="BV295" i="10"/>
  <c r="BU295" i="10"/>
  <c r="BT295" i="10"/>
  <c r="BS295" i="10"/>
  <c r="BR295" i="10"/>
  <c r="BQ295" i="10"/>
  <c r="BP295" i="10"/>
  <c r="BO295" i="10"/>
  <c r="BN295" i="10"/>
  <c r="BM295" i="10"/>
  <c r="BL295" i="10"/>
  <c r="BK295" i="10"/>
  <c r="BJ295" i="10"/>
  <c r="BI295" i="10"/>
  <c r="BH295" i="10"/>
  <c r="BG295" i="10"/>
  <c r="BF295" i="10"/>
  <c r="AY295" i="10"/>
  <c r="AX295" i="10"/>
  <c r="AW295" i="10"/>
  <c r="AV295" i="10"/>
  <c r="AU295" i="10"/>
  <c r="AT295" i="10"/>
  <c r="AS295" i="10"/>
  <c r="AR295" i="10"/>
  <c r="AQ295" i="10"/>
  <c r="AP295" i="10"/>
  <c r="AO295" i="10"/>
  <c r="AN295" i="10"/>
  <c r="AM295" i="10"/>
  <c r="AL295" i="10"/>
  <c r="AK295" i="10"/>
  <c r="AJ295" i="10"/>
  <c r="AI295" i="10"/>
  <c r="AH295" i="10"/>
  <c r="AG295" i="10"/>
  <c r="AF295" i="10"/>
  <c r="AE295" i="10"/>
  <c r="AD295" i="10"/>
  <c r="AC295" i="10"/>
  <c r="AB295" i="10"/>
  <c r="AA295" i="10"/>
  <c r="Z295" i="10"/>
  <c r="Y295" i="10"/>
  <c r="X295" i="10"/>
  <c r="W295" i="10"/>
  <c r="V295" i="10"/>
  <c r="U295" i="10"/>
  <c r="T295" i="10"/>
  <c r="S295" i="10"/>
  <c r="R295" i="10"/>
  <c r="Q295" i="10"/>
  <c r="P295" i="10"/>
  <c r="O295" i="10"/>
  <c r="N295" i="10"/>
  <c r="M295" i="10"/>
  <c r="L295" i="10"/>
  <c r="K295" i="10"/>
  <c r="J295" i="10"/>
  <c r="I295" i="10"/>
  <c r="BE295" i="10" s="1"/>
  <c r="H295" i="10"/>
  <c r="BD295" i="10" s="1"/>
  <c r="G295" i="10"/>
  <c r="BC295" i="10" s="1"/>
  <c r="F295" i="10"/>
  <c r="BB295" i="10" s="1"/>
  <c r="E295" i="10"/>
  <c r="BA295" i="10" s="1"/>
  <c r="D295" i="10"/>
  <c r="AZ295" i="10" s="1"/>
  <c r="DG294" i="10"/>
  <c r="DF294" i="10"/>
  <c r="DE294" i="10"/>
  <c r="DD294" i="10"/>
  <c r="DC294" i="10"/>
  <c r="DB294" i="10"/>
  <c r="DA294" i="10"/>
  <c r="CZ294" i="10"/>
  <c r="CY294" i="10"/>
  <c r="CX294" i="10"/>
  <c r="CW294" i="10"/>
  <c r="CV294" i="10"/>
  <c r="CU294" i="10"/>
  <c r="CT294" i="10"/>
  <c r="CS294" i="10"/>
  <c r="CR294" i="10"/>
  <c r="CQ294" i="10"/>
  <c r="CP294" i="10"/>
  <c r="CO294" i="10"/>
  <c r="CN294" i="10"/>
  <c r="CM294" i="10"/>
  <c r="CL294" i="10"/>
  <c r="CK294" i="10"/>
  <c r="CJ294" i="10"/>
  <c r="CI294" i="10"/>
  <c r="CH294" i="10"/>
  <c r="CG294" i="10"/>
  <c r="CF294" i="10"/>
  <c r="CE294" i="10"/>
  <c r="CD294" i="10"/>
  <c r="CC294" i="10"/>
  <c r="CB294" i="10"/>
  <c r="CA294" i="10"/>
  <c r="BZ294" i="10"/>
  <c r="BY294" i="10"/>
  <c r="BX294" i="10"/>
  <c r="BW294" i="10"/>
  <c r="BV294" i="10"/>
  <c r="BU294" i="10"/>
  <c r="BT294" i="10"/>
  <c r="BS294" i="10"/>
  <c r="BR294" i="10"/>
  <c r="BQ294" i="10"/>
  <c r="BP294" i="10"/>
  <c r="BO294" i="10"/>
  <c r="BN294" i="10"/>
  <c r="BM294" i="10"/>
  <c r="BL294" i="10"/>
  <c r="BK294" i="10"/>
  <c r="BJ294" i="10"/>
  <c r="BI294" i="10"/>
  <c r="BH294" i="10"/>
  <c r="BG294" i="10"/>
  <c r="BF294" i="10"/>
  <c r="AY294" i="10"/>
  <c r="AX294" i="10"/>
  <c r="AW294" i="10"/>
  <c r="AV294" i="10"/>
  <c r="AU294" i="10"/>
  <c r="AT294" i="10"/>
  <c r="AS294" i="10"/>
  <c r="AR294" i="10"/>
  <c r="AQ294" i="10"/>
  <c r="AP294" i="10"/>
  <c r="AO294" i="10"/>
  <c r="AN294" i="10"/>
  <c r="AM294" i="10"/>
  <c r="AL294" i="10"/>
  <c r="AK294" i="10"/>
  <c r="AJ294" i="10"/>
  <c r="AI294" i="10"/>
  <c r="AH294" i="10"/>
  <c r="AG294" i="10"/>
  <c r="AF294" i="10"/>
  <c r="AE294" i="10"/>
  <c r="AD294" i="10"/>
  <c r="AC294" i="10"/>
  <c r="AB294" i="10"/>
  <c r="AA294" i="10"/>
  <c r="Z294" i="10"/>
  <c r="Y294" i="10"/>
  <c r="X294" i="10"/>
  <c r="W294" i="10"/>
  <c r="V294" i="10"/>
  <c r="U294" i="10"/>
  <c r="T294" i="10"/>
  <c r="S294" i="10"/>
  <c r="R294" i="10"/>
  <c r="Q294" i="10"/>
  <c r="P294" i="10"/>
  <c r="O294" i="10"/>
  <c r="N294" i="10"/>
  <c r="M294" i="10"/>
  <c r="L294" i="10"/>
  <c r="K294" i="10"/>
  <c r="J294" i="10"/>
  <c r="I294" i="10"/>
  <c r="BE294" i="10" s="1"/>
  <c r="H294" i="10"/>
  <c r="BD294" i="10" s="1"/>
  <c r="G294" i="10"/>
  <c r="BC294" i="10" s="1"/>
  <c r="F294" i="10"/>
  <c r="BB294" i="10" s="1"/>
  <c r="E294" i="10"/>
  <c r="BA294" i="10" s="1"/>
  <c r="D294" i="10"/>
  <c r="AZ294" i="10" s="1"/>
  <c r="DG293" i="10"/>
  <c r="DF293" i="10"/>
  <c r="DE293" i="10"/>
  <c r="DD293" i="10"/>
  <c r="DC293" i="10"/>
  <c r="DB293" i="10"/>
  <c r="DA293" i="10"/>
  <c r="CZ293" i="10"/>
  <c r="CY293" i="10"/>
  <c r="CX293" i="10"/>
  <c r="CW293" i="10"/>
  <c r="CV293" i="10"/>
  <c r="CU293" i="10"/>
  <c r="CT293" i="10"/>
  <c r="CS293" i="10"/>
  <c r="CR293" i="10"/>
  <c r="CQ293" i="10"/>
  <c r="CP293" i="10"/>
  <c r="CO293" i="10"/>
  <c r="CN293" i="10"/>
  <c r="CM293" i="10"/>
  <c r="CL293" i="10"/>
  <c r="CK293" i="10"/>
  <c r="CJ293" i="10"/>
  <c r="CI293" i="10"/>
  <c r="CH293" i="10"/>
  <c r="CG293" i="10"/>
  <c r="CF293" i="10"/>
  <c r="CE293" i="10"/>
  <c r="CD293" i="10"/>
  <c r="CC293" i="10"/>
  <c r="CB293" i="10"/>
  <c r="CA293" i="10"/>
  <c r="BZ293" i="10"/>
  <c r="BY293" i="10"/>
  <c r="BX293" i="10"/>
  <c r="BW293" i="10"/>
  <c r="BV293" i="10"/>
  <c r="BU293" i="10"/>
  <c r="BT293" i="10"/>
  <c r="BS293" i="10"/>
  <c r="BR293" i="10"/>
  <c r="BQ293" i="10"/>
  <c r="BP293" i="10"/>
  <c r="BO293" i="10"/>
  <c r="BN293" i="10"/>
  <c r="BM293" i="10"/>
  <c r="BL293" i="10"/>
  <c r="BK293" i="10"/>
  <c r="BJ293" i="10"/>
  <c r="BI293" i="10"/>
  <c r="BH293" i="10"/>
  <c r="BG293" i="10"/>
  <c r="BF293" i="10"/>
  <c r="AY293" i="10"/>
  <c r="AX293" i="10"/>
  <c r="AW293" i="10"/>
  <c r="AV293" i="10"/>
  <c r="AU293" i="10"/>
  <c r="AT293" i="10"/>
  <c r="AS293" i="10"/>
  <c r="AR293" i="10"/>
  <c r="AQ293" i="10"/>
  <c r="AP293" i="10"/>
  <c r="AO293" i="10"/>
  <c r="AN293" i="10"/>
  <c r="AM293" i="10"/>
  <c r="AL293" i="10"/>
  <c r="AK293" i="10"/>
  <c r="AJ293" i="10"/>
  <c r="AI293" i="10"/>
  <c r="AH293" i="10"/>
  <c r="AG293" i="10"/>
  <c r="AF293" i="10"/>
  <c r="AE293" i="10"/>
  <c r="AD293" i="10"/>
  <c r="AC293" i="10"/>
  <c r="AB293" i="10"/>
  <c r="AA293" i="10"/>
  <c r="Z293" i="10"/>
  <c r="Y293" i="10"/>
  <c r="X293" i="10"/>
  <c r="W293" i="10"/>
  <c r="V293" i="10"/>
  <c r="U293" i="10"/>
  <c r="T293" i="10"/>
  <c r="S293" i="10"/>
  <c r="R293" i="10"/>
  <c r="Q293" i="10"/>
  <c r="P293" i="10"/>
  <c r="O293" i="10"/>
  <c r="N293" i="10"/>
  <c r="M293" i="10"/>
  <c r="L293" i="10"/>
  <c r="K293" i="10"/>
  <c r="J293" i="10"/>
  <c r="I293" i="10"/>
  <c r="BE293" i="10" s="1"/>
  <c r="H293" i="10"/>
  <c r="BD293" i="10" s="1"/>
  <c r="G293" i="10"/>
  <c r="BC293" i="10" s="1"/>
  <c r="F293" i="10"/>
  <c r="BB293" i="10" s="1"/>
  <c r="E293" i="10"/>
  <c r="BA293" i="10" s="1"/>
  <c r="D293" i="10"/>
  <c r="AZ293" i="10" s="1"/>
  <c r="DG292" i="10"/>
  <c r="DF292" i="10"/>
  <c r="DE292" i="10"/>
  <c r="DD292" i="10"/>
  <c r="DC292" i="10"/>
  <c r="DB292" i="10"/>
  <c r="DA292" i="10"/>
  <c r="CZ292" i="10"/>
  <c r="CY292" i="10"/>
  <c r="CX292" i="10"/>
  <c r="CW292" i="10"/>
  <c r="CV292" i="10"/>
  <c r="CU292" i="10"/>
  <c r="CT292" i="10"/>
  <c r="CS292" i="10"/>
  <c r="CR292" i="10"/>
  <c r="CQ292" i="10"/>
  <c r="CP292" i="10"/>
  <c r="CO292" i="10"/>
  <c r="CN292" i="10"/>
  <c r="CM292" i="10"/>
  <c r="CL292" i="10"/>
  <c r="CK292" i="10"/>
  <c r="CJ292" i="10"/>
  <c r="CI292" i="10"/>
  <c r="CH292" i="10"/>
  <c r="CG292" i="10"/>
  <c r="CF292" i="10"/>
  <c r="CE292" i="10"/>
  <c r="CD292" i="10"/>
  <c r="CC292" i="10"/>
  <c r="CB292" i="10"/>
  <c r="CA292" i="10"/>
  <c r="BZ292" i="10"/>
  <c r="BY292" i="10"/>
  <c r="BX292" i="10"/>
  <c r="BW292" i="10"/>
  <c r="BV292" i="10"/>
  <c r="BU292" i="10"/>
  <c r="BT292" i="10"/>
  <c r="BS292" i="10"/>
  <c r="BR292" i="10"/>
  <c r="BQ292" i="10"/>
  <c r="BP292" i="10"/>
  <c r="BO292" i="10"/>
  <c r="BN292" i="10"/>
  <c r="BM292" i="10"/>
  <c r="BL292" i="10"/>
  <c r="BK292" i="10"/>
  <c r="BJ292" i="10"/>
  <c r="BI292" i="10"/>
  <c r="BH292" i="10"/>
  <c r="BG292" i="10"/>
  <c r="BF292" i="10"/>
  <c r="AY292" i="10"/>
  <c r="AX292" i="10"/>
  <c r="AW292" i="10"/>
  <c r="AV292" i="10"/>
  <c r="AU292" i="10"/>
  <c r="AT292" i="10"/>
  <c r="AS292" i="10"/>
  <c r="AR292" i="10"/>
  <c r="AQ292" i="10"/>
  <c r="AP292" i="10"/>
  <c r="AO292" i="10"/>
  <c r="AN292" i="10"/>
  <c r="AM292" i="10"/>
  <c r="AL292" i="10"/>
  <c r="AK292" i="10"/>
  <c r="AJ292" i="10"/>
  <c r="AI292" i="10"/>
  <c r="AH292" i="10"/>
  <c r="AG292" i="10"/>
  <c r="AF292" i="10"/>
  <c r="AE292" i="10"/>
  <c r="AD292" i="10"/>
  <c r="AC292" i="10"/>
  <c r="AB292" i="10"/>
  <c r="AA292" i="10"/>
  <c r="Z292" i="10"/>
  <c r="Y292" i="10"/>
  <c r="X292" i="10"/>
  <c r="W292" i="10"/>
  <c r="V292" i="10"/>
  <c r="U292" i="10"/>
  <c r="T292" i="10"/>
  <c r="S292" i="10"/>
  <c r="R292" i="10"/>
  <c r="Q292" i="10"/>
  <c r="P292" i="10"/>
  <c r="O292" i="10"/>
  <c r="N292" i="10"/>
  <c r="M292" i="10"/>
  <c r="L292" i="10"/>
  <c r="K292" i="10"/>
  <c r="J292" i="10"/>
  <c r="I292" i="10"/>
  <c r="BE292" i="10" s="1"/>
  <c r="H292" i="10"/>
  <c r="BD292" i="10" s="1"/>
  <c r="G292" i="10"/>
  <c r="BC292" i="10" s="1"/>
  <c r="F292" i="10"/>
  <c r="BB292" i="10" s="1"/>
  <c r="E292" i="10"/>
  <c r="BA292" i="10" s="1"/>
  <c r="D292" i="10"/>
  <c r="AZ292" i="10" s="1"/>
  <c r="DG291" i="10"/>
  <c r="DF291" i="10"/>
  <c r="DE291" i="10"/>
  <c r="DD291" i="10"/>
  <c r="DC291" i="10"/>
  <c r="DB291" i="10"/>
  <c r="DA291" i="10"/>
  <c r="CZ291" i="10"/>
  <c r="CY291" i="10"/>
  <c r="CX291" i="10"/>
  <c r="CW291" i="10"/>
  <c r="CV291" i="10"/>
  <c r="CU291" i="10"/>
  <c r="CT291" i="10"/>
  <c r="CS291" i="10"/>
  <c r="CR291" i="10"/>
  <c r="CQ291" i="10"/>
  <c r="CP291" i="10"/>
  <c r="CO291" i="10"/>
  <c r="CN291" i="10"/>
  <c r="CM291" i="10"/>
  <c r="CL291" i="10"/>
  <c r="CK291" i="10"/>
  <c r="CJ291" i="10"/>
  <c r="CI291" i="10"/>
  <c r="CH291" i="10"/>
  <c r="CG291" i="10"/>
  <c r="CF291" i="10"/>
  <c r="CE291" i="10"/>
  <c r="CD291" i="10"/>
  <c r="CC291" i="10"/>
  <c r="CB291" i="10"/>
  <c r="CA291" i="10"/>
  <c r="BZ291" i="10"/>
  <c r="BY291" i="10"/>
  <c r="BX291" i="10"/>
  <c r="BW291" i="10"/>
  <c r="BV291" i="10"/>
  <c r="BU291" i="10"/>
  <c r="BT291" i="10"/>
  <c r="BS291" i="10"/>
  <c r="BR291" i="10"/>
  <c r="BQ291" i="10"/>
  <c r="BP291" i="10"/>
  <c r="BO291" i="10"/>
  <c r="BN291" i="10"/>
  <c r="BM291" i="10"/>
  <c r="BL291" i="10"/>
  <c r="BK291" i="10"/>
  <c r="BJ291" i="10"/>
  <c r="BI291" i="10"/>
  <c r="BH291" i="10"/>
  <c r="BG291" i="10"/>
  <c r="BF291" i="10"/>
  <c r="AY291" i="10"/>
  <c r="AX291" i="10"/>
  <c r="AW291" i="10"/>
  <c r="AV291" i="10"/>
  <c r="AU291" i="10"/>
  <c r="AT291" i="10"/>
  <c r="AS291" i="10"/>
  <c r="AR291" i="10"/>
  <c r="AQ291" i="10"/>
  <c r="AP291" i="10"/>
  <c r="AO291" i="10"/>
  <c r="AN291" i="10"/>
  <c r="AM291" i="10"/>
  <c r="AL291" i="10"/>
  <c r="AK291" i="10"/>
  <c r="AJ291" i="10"/>
  <c r="AI291" i="10"/>
  <c r="AH291" i="10"/>
  <c r="AG291" i="10"/>
  <c r="AF291" i="10"/>
  <c r="AE291" i="10"/>
  <c r="AD291" i="10"/>
  <c r="AC291" i="10"/>
  <c r="AB291" i="10"/>
  <c r="AA291" i="10"/>
  <c r="Z291" i="10"/>
  <c r="Y291" i="10"/>
  <c r="X291" i="10"/>
  <c r="W291" i="10"/>
  <c r="V291" i="10"/>
  <c r="U291" i="10"/>
  <c r="T291" i="10"/>
  <c r="S291" i="10"/>
  <c r="R291" i="10"/>
  <c r="Q291" i="10"/>
  <c r="P291" i="10"/>
  <c r="O291" i="10"/>
  <c r="N291" i="10"/>
  <c r="M291" i="10"/>
  <c r="L291" i="10"/>
  <c r="K291" i="10"/>
  <c r="J291" i="10"/>
  <c r="I291" i="10"/>
  <c r="BE291" i="10" s="1"/>
  <c r="H291" i="10"/>
  <c r="BD291" i="10" s="1"/>
  <c r="G291" i="10"/>
  <c r="BC291" i="10" s="1"/>
  <c r="F291" i="10"/>
  <c r="BB291" i="10" s="1"/>
  <c r="E291" i="10"/>
  <c r="BA291" i="10" s="1"/>
  <c r="D291" i="10"/>
  <c r="AZ291" i="10" s="1"/>
  <c r="DG290" i="10"/>
  <c r="DF290" i="10"/>
  <c r="DE290" i="10"/>
  <c r="DD290" i="10"/>
  <c r="DC290" i="10"/>
  <c r="DB290" i="10"/>
  <c r="DA290" i="10"/>
  <c r="CZ290" i="10"/>
  <c r="CY290" i="10"/>
  <c r="CX290" i="10"/>
  <c r="CW290" i="10"/>
  <c r="CV290" i="10"/>
  <c r="CU290" i="10"/>
  <c r="CT290" i="10"/>
  <c r="CS290" i="10"/>
  <c r="CR290" i="10"/>
  <c r="CQ290" i="10"/>
  <c r="CP290" i="10"/>
  <c r="CO290" i="10"/>
  <c r="CN290" i="10"/>
  <c r="CM290" i="10"/>
  <c r="CL290" i="10"/>
  <c r="CK290" i="10"/>
  <c r="CJ290" i="10"/>
  <c r="CI290" i="10"/>
  <c r="CH290" i="10"/>
  <c r="CG290" i="10"/>
  <c r="CF290" i="10"/>
  <c r="CE290" i="10"/>
  <c r="CD290" i="10"/>
  <c r="CC290" i="10"/>
  <c r="CB290" i="10"/>
  <c r="CA290" i="10"/>
  <c r="BZ290" i="10"/>
  <c r="BY290" i="10"/>
  <c r="BX290" i="10"/>
  <c r="BW290" i="10"/>
  <c r="BV290" i="10"/>
  <c r="BU290" i="10"/>
  <c r="BT290" i="10"/>
  <c r="BS290" i="10"/>
  <c r="BR290" i="10"/>
  <c r="BQ290" i="10"/>
  <c r="BP290" i="10"/>
  <c r="BO290" i="10"/>
  <c r="BN290" i="10"/>
  <c r="BM290" i="10"/>
  <c r="BL290" i="10"/>
  <c r="BK290" i="10"/>
  <c r="BJ290" i="10"/>
  <c r="BI290" i="10"/>
  <c r="BH290" i="10"/>
  <c r="BG290" i="10"/>
  <c r="BF290" i="10"/>
  <c r="AY290" i="10"/>
  <c r="AX290" i="10"/>
  <c r="AW290" i="10"/>
  <c r="AV290" i="10"/>
  <c r="AU290" i="10"/>
  <c r="AT290" i="10"/>
  <c r="AS290" i="10"/>
  <c r="AR290" i="10"/>
  <c r="AQ290" i="10"/>
  <c r="AP290" i="10"/>
  <c r="AO290" i="10"/>
  <c r="AN290" i="10"/>
  <c r="AM290" i="10"/>
  <c r="AL290" i="10"/>
  <c r="AK290" i="10"/>
  <c r="AJ290" i="10"/>
  <c r="AI290" i="10"/>
  <c r="AH290" i="10"/>
  <c r="AG290" i="10"/>
  <c r="AF290" i="10"/>
  <c r="AE290" i="10"/>
  <c r="AD290" i="10"/>
  <c r="AC290" i="10"/>
  <c r="AB290" i="10"/>
  <c r="AA290" i="10"/>
  <c r="Z290" i="10"/>
  <c r="Y290" i="10"/>
  <c r="X290" i="10"/>
  <c r="W290" i="10"/>
  <c r="V290" i="10"/>
  <c r="U290" i="10"/>
  <c r="T290" i="10"/>
  <c r="S290" i="10"/>
  <c r="R290" i="10"/>
  <c r="Q290" i="10"/>
  <c r="P290" i="10"/>
  <c r="O290" i="10"/>
  <c r="N290" i="10"/>
  <c r="M290" i="10"/>
  <c r="L290" i="10"/>
  <c r="K290" i="10"/>
  <c r="J290" i="10"/>
  <c r="I290" i="10"/>
  <c r="BE290" i="10" s="1"/>
  <c r="H290" i="10"/>
  <c r="BD290" i="10" s="1"/>
  <c r="G290" i="10"/>
  <c r="BC290" i="10" s="1"/>
  <c r="F290" i="10"/>
  <c r="BB290" i="10" s="1"/>
  <c r="E290" i="10"/>
  <c r="BA290" i="10" s="1"/>
  <c r="D290" i="10"/>
  <c r="AZ290" i="10" s="1"/>
  <c r="DG289" i="10"/>
  <c r="DF289" i="10"/>
  <c r="DE289" i="10"/>
  <c r="DD289" i="10"/>
  <c r="DC289" i="10"/>
  <c r="DB289" i="10"/>
  <c r="DA289" i="10"/>
  <c r="CZ289" i="10"/>
  <c r="CY289" i="10"/>
  <c r="CX289" i="10"/>
  <c r="CW289" i="10"/>
  <c r="CV289" i="10"/>
  <c r="CU289" i="10"/>
  <c r="CT289" i="10"/>
  <c r="CS289" i="10"/>
  <c r="CR289" i="10"/>
  <c r="CQ289" i="10"/>
  <c r="CP289" i="10"/>
  <c r="CO289" i="10"/>
  <c r="CN289" i="10"/>
  <c r="CM289" i="10"/>
  <c r="CL289" i="10"/>
  <c r="CK289" i="10"/>
  <c r="CJ289" i="10"/>
  <c r="CI289" i="10"/>
  <c r="CH289" i="10"/>
  <c r="CG289" i="10"/>
  <c r="CF289" i="10"/>
  <c r="CE289" i="10"/>
  <c r="CD289" i="10"/>
  <c r="CC289" i="10"/>
  <c r="CB289" i="10"/>
  <c r="CA289" i="10"/>
  <c r="BZ289" i="10"/>
  <c r="BY289" i="10"/>
  <c r="BX289" i="10"/>
  <c r="BW289" i="10"/>
  <c r="BV289" i="10"/>
  <c r="BU289" i="10"/>
  <c r="BT289" i="10"/>
  <c r="BS289" i="10"/>
  <c r="BR289" i="10"/>
  <c r="BQ289" i="10"/>
  <c r="BP289" i="10"/>
  <c r="BO289" i="10"/>
  <c r="BN289" i="10"/>
  <c r="BM289" i="10"/>
  <c r="BL289" i="10"/>
  <c r="BK289" i="10"/>
  <c r="BJ289" i="10"/>
  <c r="BI289" i="10"/>
  <c r="BH289" i="10"/>
  <c r="BG289" i="10"/>
  <c r="BF289" i="10"/>
  <c r="AY289" i="10"/>
  <c r="AX289" i="10"/>
  <c r="AW289" i="10"/>
  <c r="AV289" i="10"/>
  <c r="AU289" i="10"/>
  <c r="AT289" i="10"/>
  <c r="AS289" i="10"/>
  <c r="AR289" i="10"/>
  <c r="AQ289" i="10"/>
  <c r="AP289" i="10"/>
  <c r="AO289" i="10"/>
  <c r="AN289" i="10"/>
  <c r="AM289" i="10"/>
  <c r="AL289" i="10"/>
  <c r="AK289" i="10"/>
  <c r="AJ289" i="10"/>
  <c r="AI289" i="10"/>
  <c r="AH289" i="10"/>
  <c r="AG289" i="10"/>
  <c r="AF289" i="10"/>
  <c r="AE289" i="10"/>
  <c r="AD289" i="10"/>
  <c r="AC289" i="10"/>
  <c r="AB289" i="10"/>
  <c r="AA289" i="10"/>
  <c r="Z289" i="10"/>
  <c r="Y289" i="10"/>
  <c r="X289" i="10"/>
  <c r="W289" i="10"/>
  <c r="V289" i="10"/>
  <c r="U289" i="10"/>
  <c r="T289" i="10"/>
  <c r="S289" i="10"/>
  <c r="R289" i="10"/>
  <c r="Q289" i="10"/>
  <c r="P289" i="10"/>
  <c r="O289" i="10"/>
  <c r="N289" i="10"/>
  <c r="M289" i="10"/>
  <c r="L289" i="10"/>
  <c r="K289" i="10"/>
  <c r="J289" i="10"/>
  <c r="I289" i="10"/>
  <c r="BE289" i="10" s="1"/>
  <c r="H289" i="10"/>
  <c r="BD289" i="10" s="1"/>
  <c r="G289" i="10"/>
  <c r="BC289" i="10" s="1"/>
  <c r="F289" i="10"/>
  <c r="BB289" i="10" s="1"/>
  <c r="E289" i="10"/>
  <c r="BA289" i="10" s="1"/>
  <c r="D289" i="10"/>
  <c r="AZ289" i="10" s="1"/>
  <c r="DG288" i="10"/>
  <c r="DF288" i="10"/>
  <c r="DE288" i="10"/>
  <c r="DD288" i="10"/>
  <c r="DC288" i="10"/>
  <c r="DB288" i="10"/>
  <c r="DA288" i="10"/>
  <c r="CZ288" i="10"/>
  <c r="CY288" i="10"/>
  <c r="CX288" i="10"/>
  <c r="CW288" i="10"/>
  <c r="CV288" i="10"/>
  <c r="CU288" i="10"/>
  <c r="CT288" i="10"/>
  <c r="CS288" i="10"/>
  <c r="CR288" i="10"/>
  <c r="CQ288" i="10"/>
  <c r="CP288" i="10"/>
  <c r="CO288" i="10"/>
  <c r="CN288" i="10"/>
  <c r="CM288" i="10"/>
  <c r="CL288" i="10"/>
  <c r="CK288" i="10"/>
  <c r="CJ288" i="10"/>
  <c r="CI288" i="10"/>
  <c r="CH288" i="10"/>
  <c r="CG288" i="10"/>
  <c r="CF288" i="10"/>
  <c r="CE288" i="10"/>
  <c r="CD288" i="10"/>
  <c r="CC288" i="10"/>
  <c r="CB288" i="10"/>
  <c r="CA288" i="10"/>
  <c r="BZ288" i="10"/>
  <c r="BY288" i="10"/>
  <c r="BX288" i="10"/>
  <c r="BW288" i="10"/>
  <c r="BV288" i="10"/>
  <c r="BU288" i="10"/>
  <c r="BT288" i="10"/>
  <c r="BS288" i="10"/>
  <c r="BR288" i="10"/>
  <c r="BQ288" i="10"/>
  <c r="BP288" i="10"/>
  <c r="BO288" i="10"/>
  <c r="BN288" i="10"/>
  <c r="BM288" i="10"/>
  <c r="BL288" i="10"/>
  <c r="BK288" i="10"/>
  <c r="BJ288" i="10"/>
  <c r="BI288" i="10"/>
  <c r="BH288" i="10"/>
  <c r="BG288" i="10"/>
  <c r="BF288" i="10"/>
  <c r="AY288" i="10"/>
  <c r="AX288" i="10"/>
  <c r="AW288" i="10"/>
  <c r="AV288" i="10"/>
  <c r="AU288" i="10"/>
  <c r="AT288" i="10"/>
  <c r="AS288" i="10"/>
  <c r="AR288" i="10"/>
  <c r="AQ288" i="10"/>
  <c r="AP288" i="10"/>
  <c r="AO288" i="10"/>
  <c r="AN288" i="10"/>
  <c r="AM288" i="10"/>
  <c r="AL288" i="10"/>
  <c r="AK288" i="10"/>
  <c r="AJ288" i="10"/>
  <c r="AI288" i="10"/>
  <c r="AH288" i="10"/>
  <c r="AG288" i="10"/>
  <c r="AF288" i="10"/>
  <c r="AE288" i="10"/>
  <c r="AD288" i="10"/>
  <c r="AC288" i="10"/>
  <c r="AB288" i="10"/>
  <c r="AA288" i="10"/>
  <c r="Z288" i="10"/>
  <c r="Y288" i="10"/>
  <c r="X288" i="10"/>
  <c r="W288" i="10"/>
  <c r="V288" i="10"/>
  <c r="U288" i="10"/>
  <c r="T288" i="10"/>
  <c r="S288" i="10"/>
  <c r="R288" i="10"/>
  <c r="Q288" i="10"/>
  <c r="P288" i="10"/>
  <c r="O288" i="10"/>
  <c r="N288" i="10"/>
  <c r="M288" i="10"/>
  <c r="L288" i="10"/>
  <c r="K288" i="10"/>
  <c r="J288" i="10"/>
  <c r="I288" i="10"/>
  <c r="BE288" i="10" s="1"/>
  <c r="H288" i="10"/>
  <c r="BD288" i="10" s="1"/>
  <c r="G288" i="10"/>
  <c r="BC288" i="10" s="1"/>
  <c r="F288" i="10"/>
  <c r="BB288" i="10" s="1"/>
  <c r="E288" i="10"/>
  <c r="BA288" i="10" s="1"/>
  <c r="D288" i="10"/>
  <c r="AZ288" i="10" s="1"/>
  <c r="DG287" i="10"/>
  <c r="DF287" i="10"/>
  <c r="DE287" i="10"/>
  <c r="DD287" i="10"/>
  <c r="DC287" i="10"/>
  <c r="DB287" i="10"/>
  <c r="DA287" i="10"/>
  <c r="CZ287" i="10"/>
  <c r="CY287" i="10"/>
  <c r="CX287" i="10"/>
  <c r="CW287" i="10"/>
  <c r="CV287" i="10"/>
  <c r="CU287" i="10"/>
  <c r="CT287" i="10"/>
  <c r="CS287" i="10"/>
  <c r="CR287" i="10"/>
  <c r="CQ287" i="10"/>
  <c r="CP287" i="10"/>
  <c r="CO287" i="10"/>
  <c r="CN287" i="10"/>
  <c r="CM287" i="10"/>
  <c r="CL287" i="10"/>
  <c r="CK287" i="10"/>
  <c r="CJ287" i="10"/>
  <c r="CI287" i="10"/>
  <c r="CH287" i="10"/>
  <c r="CG287" i="10"/>
  <c r="CF287" i="10"/>
  <c r="CE287" i="10"/>
  <c r="CD287" i="10"/>
  <c r="CC287" i="10"/>
  <c r="CB287" i="10"/>
  <c r="CA287" i="10"/>
  <c r="BZ287" i="10"/>
  <c r="BY287" i="10"/>
  <c r="BX287" i="10"/>
  <c r="BW287" i="10"/>
  <c r="BV287" i="10"/>
  <c r="BU287" i="10"/>
  <c r="BT287" i="10"/>
  <c r="BS287" i="10"/>
  <c r="BR287" i="10"/>
  <c r="BQ287" i="10"/>
  <c r="BP287" i="10"/>
  <c r="BO287" i="10"/>
  <c r="BN287" i="10"/>
  <c r="BM287" i="10"/>
  <c r="BL287" i="10"/>
  <c r="BK287" i="10"/>
  <c r="BJ287" i="10"/>
  <c r="BI287" i="10"/>
  <c r="BH287" i="10"/>
  <c r="BG287" i="10"/>
  <c r="BF287" i="10"/>
  <c r="AY287" i="10"/>
  <c r="AX287" i="10"/>
  <c r="AW287" i="10"/>
  <c r="AV287" i="10"/>
  <c r="AU287" i="10"/>
  <c r="AT287" i="10"/>
  <c r="AS287" i="10"/>
  <c r="AR287" i="10"/>
  <c r="AQ287" i="10"/>
  <c r="AP287" i="10"/>
  <c r="AO287" i="10"/>
  <c r="AN287" i="10"/>
  <c r="AM287" i="10"/>
  <c r="AL287" i="10"/>
  <c r="AK287" i="10"/>
  <c r="AJ287" i="10"/>
  <c r="AI287" i="10"/>
  <c r="AH287" i="10"/>
  <c r="AG287" i="10"/>
  <c r="AF287" i="10"/>
  <c r="AE287" i="10"/>
  <c r="AD287" i="10"/>
  <c r="AC287" i="10"/>
  <c r="AB287" i="10"/>
  <c r="AA287" i="10"/>
  <c r="Z287" i="10"/>
  <c r="Y287" i="10"/>
  <c r="X287" i="10"/>
  <c r="W287" i="10"/>
  <c r="V287" i="10"/>
  <c r="U287" i="10"/>
  <c r="T287" i="10"/>
  <c r="S287" i="10"/>
  <c r="R287" i="10"/>
  <c r="Q287" i="10"/>
  <c r="P287" i="10"/>
  <c r="O287" i="10"/>
  <c r="N287" i="10"/>
  <c r="M287" i="10"/>
  <c r="L287" i="10"/>
  <c r="K287" i="10"/>
  <c r="J287" i="10"/>
  <c r="I287" i="10"/>
  <c r="BE287" i="10" s="1"/>
  <c r="H287" i="10"/>
  <c r="BD287" i="10" s="1"/>
  <c r="G287" i="10"/>
  <c r="BC287" i="10" s="1"/>
  <c r="F287" i="10"/>
  <c r="BB287" i="10" s="1"/>
  <c r="E287" i="10"/>
  <c r="BA287" i="10" s="1"/>
  <c r="D287" i="10"/>
  <c r="AZ287" i="10" s="1"/>
  <c r="DG286" i="10"/>
  <c r="DF286" i="10"/>
  <c r="DE286" i="10"/>
  <c r="DD286" i="10"/>
  <c r="DC286" i="10"/>
  <c r="DB286" i="10"/>
  <c r="DA286" i="10"/>
  <c r="CZ286" i="10"/>
  <c r="CY286" i="10"/>
  <c r="CX286" i="10"/>
  <c r="CW286" i="10"/>
  <c r="CV286" i="10"/>
  <c r="CU286" i="10"/>
  <c r="CT286" i="10"/>
  <c r="CS286" i="10"/>
  <c r="CR286" i="10"/>
  <c r="CQ286" i="10"/>
  <c r="CP286" i="10"/>
  <c r="CO286" i="10"/>
  <c r="CN286" i="10"/>
  <c r="CM286" i="10"/>
  <c r="CL286" i="10"/>
  <c r="CK286" i="10"/>
  <c r="CJ286" i="10"/>
  <c r="CI286" i="10"/>
  <c r="CH286" i="10"/>
  <c r="CG286" i="10"/>
  <c r="CF286" i="10"/>
  <c r="CE286" i="10"/>
  <c r="CD286" i="10"/>
  <c r="CC286" i="10"/>
  <c r="CB286" i="10"/>
  <c r="CA286" i="10"/>
  <c r="BZ286" i="10"/>
  <c r="BY286" i="10"/>
  <c r="BX286" i="10"/>
  <c r="BW286" i="10"/>
  <c r="BV286" i="10"/>
  <c r="BU286" i="10"/>
  <c r="BT286" i="10"/>
  <c r="BS286" i="10"/>
  <c r="BR286" i="10"/>
  <c r="BQ286" i="10"/>
  <c r="BP286" i="10"/>
  <c r="BO286" i="10"/>
  <c r="BN286" i="10"/>
  <c r="BM286" i="10"/>
  <c r="BL286" i="10"/>
  <c r="BK286" i="10"/>
  <c r="BJ286" i="10"/>
  <c r="BI286" i="10"/>
  <c r="BH286" i="10"/>
  <c r="BG286" i="10"/>
  <c r="BF286" i="10"/>
  <c r="AY286" i="10"/>
  <c r="AX286" i="10"/>
  <c r="AW286" i="10"/>
  <c r="AV286" i="10"/>
  <c r="AU286" i="10"/>
  <c r="AT286" i="10"/>
  <c r="AS286" i="10"/>
  <c r="AR286" i="10"/>
  <c r="AQ286" i="10"/>
  <c r="AP286" i="10"/>
  <c r="AO286" i="10"/>
  <c r="AN286" i="10"/>
  <c r="AM286" i="10"/>
  <c r="AL286" i="10"/>
  <c r="AK286" i="10"/>
  <c r="AJ286" i="10"/>
  <c r="AI286" i="10"/>
  <c r="AH286" i="10"/>
  <c r="AG286" i="10"/>
  <c r="AF286" i="10"/>
  <c r="AE286" i="10"/>
  <c r="AD286" i="10"/>
  <c r="AC286" i="10"/>
  <c r="AB286" i="10"/>
  <c r="AA286" i="10"/>
  <c r="Z286" i="10"/>
  <c r="Y286" i="10"/>
  <c r="X286" i="10"/>
  <c r="W286" i="10"/>
  <c r="V286" i="10"/>
  <c r="U286" i="10"/>
  <c r="T286" i="10"/>
  <c r="S286" i="10"/>
  <c r="R286" i="10"/>
  <c r="Q286" i="10"/>
  <c r="P286" i="10"/>
  <c r="O286" i="10"/>
  <c r="N286" i="10"/>
  <c r="M286" i="10"/>
  <c r="L286" i="10"/>
  <c r="K286" i="10"/>
  <c r="J286" i="10"/>
  <c r="I286" i="10"/>
  <c r="BE286" i="10" s="1"/>
  <c r="H286" i="10"/>
  <c r="BD286" i="10" s="1"/>
  <c r="G286" i="10"/>
  <c r="BC286" i="10" s="1"/>
  <c r="F286" i="10"/>
  <c r="BB286" i="10" s="1"/>
  <c r="E286" i="10"/>
  <c r="BA286" i="10" s="1"/>
  <c r="D286" i="10"/>
  <c r="AZ286" i="10" s="1"/>
  <c r="DG285" i="10"/>
  <c r="DF285" i="10"/>
  <c r="DE285" i="10"/>
  <c r="DD285" i="10"/>
  <c r="DC285" i="10"/>
  <c r="DB285" i="10"/>
  <c r="DA285" i="10"/>
  <c r="CZ285" i="10"/>
  <c r="CY285" i="10"/>
  <c r="CX285" i="10"/>
  <c r="CW285" i="10"/>
  <c r="CV285" i="10"/>
  <c r="CU285" i="10"/>
  <c r="CT285" i="10"/>
  <c r="CS285" i="10"/>
  <c r="CR285" i="10"/>
  <c r="CQ285" i="10"/>
  <c r="CP285" i="10"/>
  <c r="CO285" i="10"/>
  <c r="CN285" i="10"/>
  <c r="CM285" i="10"/>
  <c r="CL285" i="10"/>
  <c r="CK285" i="10"/>
  <c r="CJ285" i="10"/>
  <c r="CI285" i="10"/>
  <c r="CH285" i="10"/>
  <c r="CG285" i="10"/>
  <c r="CF285" i="10"/>
  <c r="CE285" i="10"/>
  <c r="CD285" i="10"/>
  <c r="CC285" i="10"/>
  <c r="CB285" i="10"/>
  <c r="CA285" i="10"/>
  <c r="BZ285" i="10"/>
  <c r="BY285" i="10"/>
  <c r="BX285" i="10"/>
  <c r="BW285" i="10"/>
  <c r="BV285" i="10"/>
  <c r="BU285" i="10"/>
  <c r="BT285" i="10"/>
  <c r="BS285" i="10"/>
  <c r="BR285" i="10"/>
  <c r="BQ285" i="10"/>
  <c r="BP285" i="10"/>
  <c r="BO285" i="10"/>
  <c r="BN285" i="10"/>
  <c r="BM285" i="10"/>
  <c r="BL285" i="10"/>
  <c r="BK285" i="10"/>
  <c r="BJ285" i="10"/>
  <c r="BI285" i="10"/>
  <c r="BH285" i="10"/>
  <c r="BG285" i="10"/>
  <c r="BF285" i="10"/>
  <c r="AY285" i="10"/>
  <c r="AX285" i="10"/>
  <c r="AW285" i="10"/>
  <c r="AV285" i="10"/>
  <c r="AU285" i="10"/>
  <c r="AT285" i="10"/>
  <c r="AS285" i="10"/>
  <c r="AR285" i="10"/>
  <c r="AQ285" i="10"/>
  <c r="AP285" i="10"/>
  <c r="AO285" i="10"/>
  <c r="AN285" i="10"/>
  <c r="AM285" i="10"/>
  <c r="AL285" i="10"/>
  <c r="AK285" i="10"/>
  <c r="AJ285" i="10"/>
  <c r="AI285" i="10"/>
  <c r="AH285" i="10"/>
  <c r="AG285" i="10"/>
  <c r="AF285" i="10"/>
  <c r="AE285" i="10"/>
  <c r="AD285" i="10"/>
  <c r="AC285" i="10"/>
  <c r="AB285" i="10"/>
  <c r="AA285" i="10"/>
  <c r="Z285" i="10"/>
  <c r="Y285" i="10"/>
  <c r="X285" i="10"/>
  <c r="W285" i="10"/>
  <c r="V285" i="10"/>
  <c r="U285" i="10"/>
  <c r="T285" i="10"/>
  <c r="S285" i="10"/>
  <c r="R285" i="10"/>
  <c r="Q285" i="10"/>
  <c r="P285" i="10"/>
  <c r="O285" i="10"/>
  <c r="N285" i="10"/>
  <c r="M285" i="10"/>
  <c r="L285" i="10"/>
  <c r="K285" i="10"/>
  <c r="J285" i="10"/>
  <c r="I285" i="10"/>
  <c r="BE285" i="10" s="1"/>
  <c r="H285" i="10"/>
  <c r="BD285" i="10" s="1"/>
  <c r="G285" i="10"/>
  <c r="BC285" i="10" s="1"/>
  <c r="F285" i="10"/>
  <c r="BB285" i="10" s="1"/>
  <c r="E285" i="10"/>
  <c r="BA285" i="10" s="1"/>
  <c r="D285" i="10"/>
  <c r="AZ285" i="10" s="1"/>
  <c r="DG284" i="10"/>
  <c r="DF284" i="10"/>
  <c r="DE284" i="10"/>
  <c r="DD284" i="10"/>
  <c r="DC284" i="10"/>
  <c r="DB284" i="10"/>
  <c r="DA284" i="10"/>
  <c r="CZ284" i="10"/>
  <c r="CY284" i="10"/>
  <c r="CX284" i="10"/>
  <c r="CW284" i="10"/>
  <c r="CV284" i="10"/>
  <c r="CU284" i="10"/>
  <c r="CT284" i="10"/>
  <c r="CS284" i="10"/>
  <c r="CR284" i="10"/>
  <c r="CQ284" i="10"/>
  <c r="CP284" i="10"/>
  <c r="CO284" i="10"/>
  <c r="CN284" i="10"/>
  <c r="CM284" i="10"/>
  <c r="CL284" i="10"/>
  <c r="CK284" i="10"/>
  <c r="CJ284" i="10"/>
  <c r="CI284" i="10"/>
  <c r="CH284" i="10"/>
  <c r="CG284" i="10"/>
  <c r="CF284" i="10"/>
  <c r="CE284" i="10"/>
  <c r="CD284" i="10"/>
  <c r="CC284" i="10"/>
  <c r="CB284" i="10"/>
  <c r="CA284" i="10"/>
  <c r="BZ284" i="10"/>
  <c r="BY284" i="10"/>
  <c r="BX284" i="10"/>
  <c r="BW284" i="10"/>
  <c r="BV284" i="10"/>
  <c r="BU284" i="10"/>
  <c r="BT284" i="10"/>
  <c r="BS284" i="10"/>
  <c r="BR284" i="10"/>
  <c r="BQ284" i="10"/>
  <c r="BP284" i="10"/>
  <c r="BO284" i="10"/>
  <c r="BN284" i="10"/>
  <c r="BM284" i="10"/>
  <c r="BL284" i="10"/>
  <c r="BK284" i="10"/>
  <c r="BJ284" i="10"/>
  <c r="BI284" i="10"/>
  <c r="BH284" i="10"/>
  <c r="BG284" i="10"/>
  <c r="BF284" i="10"/>
  <c r="AY284" i="10"/>
  <c r="AX284" i="10"/>
  <c r="AW284" i="10"/>
  <c r="AV284" i="10"/>
  <c r="AU284" i="10"/>
  <c r="AT284" i="10"/>
  <c r="AS284" i="10"/>
  <c r="AR284" i="10"/>
  <c r="AQ284" i="10"/>
  <c r="AP284" i="10"/>
  <c r="AO284" i="10"/>
  <c r="AN284" i="10"/>
  <c r="AM284" i="10"/>
  <c r="AL284" i="10"/>
  <c r="AK284" i="10"/>
  <c r="AJ284" i="10"/>
  <c r="AI284" i="10"/>
  <c r="AH284" i="10"/>
  <c r="AG284" i="10"/>
  <c r="AF284" i="10"/>
  <c r="AE284" i="10"/>
  <c r="AD284" i="10"/>
  <c r="AC284" i="10"/>
  <c r="AB284" i="10"/>
  <c r="AA284" i="10"/>
  <c r="Z284" i="10"/>
  <c r="Y284" i="10"/>
  <c r="X284" i="10"/>
  <c r="W284" i="10"/>
  <c r="V284" i="10"/>
  <c r="U284" i="10"/>
  <c r="T284" i="10"/>
  <c r="S284" i="10"/>
  <c r="R284" i="10"/>
  <c r="Q284" i="10"/>
  <c r="P284" i="10"/>
  <c r="O284" i="10"/>
  <c r="N284" i="10"/>
  <c r="M284" i="10"/>
  <c r="L284" i="10"/>
  <c r="K284" i="10"/>
  <c r="J284" i="10"/>
  <c r="I284" i="10"/>
  <c r="BE284" i="10" s="1"/>
  <c r="H284" i="10"/>
  <c r="BD284" i="10" s="1"/>
  <c r="G284" i="10"/>
  <c r="BC284" i="10" s="1"/>
  <c r="F284" i="10"/>
  <c r="BB284" i="10" s="1"/>
  <c r="E284" i="10"/>
  <c r="BA284" i="10" s="1"/>
  <c r="D284" i="10"/>
  <c r="AZ284" i="10" s="1"/>
  <c r="DG283" i="10"/>
  <c r="DF283" i="10"/>
  <c r="DE283" i="10"/>
  <c r="DD283" i="10"/>
  <c r="DC283" i="10"/>
  <c r="DB283" i="10"/>
  <c r="DA283" i="10"/>
  <c r="CZ283" i="10"/>
  <c r="CY283" i="10"/>
  <c r="CX283" i="10"/>
  <c r="CW283" i="10"/>
  <c r="CV283" i="10"/>
  <c r="CU283" i="10"/>
  <c r="CT283" i="10"/>
  <c r="CS283" i="10"/>
  <c r="CR283" i="10"/>
  <c r="CQ283" i="10"/>
  <c r="CP283" i="10"/>
  <c r="CO283" i="10"/>
  <c r="CN283" i="10"/>
  <c r="CM283" i="10"/>
  <c r="CL283" i="10"/>
  <c r="CK283" i="10"/>
  <c r="CJ283" i="10"/>
  <c r="CI283" i="10"/>
  <c r="CH283" i="10"/>
  <c r="CG283" i="10"/>
  <c r="CF283" i="10"/>
  <c r="CE283" i="10"/>
  <c r="CD283" i="10"/>
  <c r="CC283" i="10"/>
  <c r="CB283" i="10"/>
  <c r="CA283" i="10"/>
  <c r="BZ283" i="10"/>
  <c r="BY283" i="10"/>
  <c r="BX283" i="10"/>
  <c r="BW283" i="10"/>
  <c r="BV283" i="10"/>
  <c r="BU283" i="10"/>
  <c r="BT283" i="10"/>
  <c r="BS283" i="10"/>
  <c r="BR283" i="10"/>
  <c r="BQ283" i="10"/>
  <c r="BP283" i="10"/>
  <c r="BO283" i="10"/>
  <c r="BN283" i="10"/>
  <c r="BM283" i="10"/>
  <c r="BL283" i="10"/>
  <c r="BK283" i="10"/>
  <c r="BJ283" i="10"/>
  <c r="BI283" i="10"/>
  <c r="BH283" i="10"/>
  <c r="BG283" i="10"/>
  <c r="BF283" i="10"/>
  <c r="AY283" i="10"/>
  <c r="AX283" i="10"/>
  <c r="AW283" i="10"/>
  <c r="AV283" i="10"/>
  <c r="AU283" i="10"/>
  <c r="AT283" i="10"/>
  <c r="AS283" i="10"/>
  <c r="AR283" i="10"/>
  <c r="AQ283" i="10"/>
  <c r="AP283" i="10"/>
  <c r="AO283" i="10"/>
  <c r="AN283" i="10"/>
  <c r="AM283" i="10"/>
  <c r="AL283" i="10"/>
  <c r="AK283" i="10"/>
  <c r="AJ283" i="10"/>
  <c r="AI283" i="10"/>
  <c r="AH283" i="10"/>
  <c r="AG283" i="10"/>
  <c r="AF283" i="10"/>
  <c r="AE283" i="10"/>
  <c r="AD283" i="10"/>
  <c r="AC283" i="10"/>
  <c r="AB283" i="10"/>
  <c r="AA283" i="10"/>
  <c r="Z283" i="10"/>
  <c r="Y283" i="10"/>
  <c r="X283" i="10"/>
  <c r="W283" i="10"/>
  <c r="V283" i="10"/>
  <c r="U283" i="10"/>
  <c r="T283" i="10"/>
  <c r="S283" i="10"/>
  <c r="R283" i="10"/>
  <c r="Q283" i="10"/>
  <c r="P283" i="10"/>
  <c r="O283" i="10"/>
  <c r="N283" i="10"/>
  <c r="M283" i="10"/>
  <c r="L283" i="10"/>
  <c r="K283" i="10"/>
  <c r="J283" i="10"/>
  <c r="I283" i="10"/>
  <c r="BE283" i="10" s="1"/>
  <c r="H283" i="10"/>
  <c r="BD283" i="10" s="1"/>
  <c r="G283" i="10"/>
  <c r="BC283" i="10" s="1"/>
  <c r="F283" i="10"/>
  <c r="BB283" i="10" s="1"/>
  <c r="E283" i="10"/>
  <c r="BA283" i="10" s="1"/>
  <c r="D283" i="10"/>
  <c r="AZ283" i="10" s="1"/>
  <c r="DG282" i="10"/>
  <c r="DF282" i="10"/>
  <c r="DE282" i="10"/>
  <c r="DD282" i="10"/>
  <c r="DC282" i="10"/>
  <c r="DB282" i="10"/>
  <c r="DA282" i="10"/>
  <c r="CZ282" i="10"/>
  <c r="CY282" i="10"/>
  <c r="CX282" i="10"/>
  <c r="CW282" i="10"/>
  <c r="CV282" i="10"/>
  <c r="CU282" i="10"/>
  <c r="CT282" i="10"/>
  <c r="CS282" i="10"/>
  <c r="CR282" i="10"/>
  <c r="CQ282" i="10"/>
  <c r="CP282" i="10"/>
  <c r="CO282" i="10"/>
  <c r="CN282" i="10"/>
  <c r="CM282" i="10"/>
  <c r="CL282" i="10"/>
  <c r="CK282" i="10"/>
  <c r="CJ282" i="10"/>
  <c r="CI282" i="10"/>
  <c r="CH282" i="10"/>
  <c r="CG282" i="10"/>
  <c r="CF282" i="10"/>
  <c r="CE282" i="10"/>
  <c r="CD282" i="10"/>
  <c r="CC282" i="10"/>
  <c r="CB282" i="10"/>
  <c r="CA282" i="10"/>
  <c r="BZ282" i="10"/>
  <c r="BY282" i="10"/>
  <c r="BX282" i="10"/>
  <c r="BW282" i="10"/>
  <c r="BV282" i="10"/>
  <c r="BU282" i="10"/>
  <c r="BT282" i="10"/>
  <c r="BS282" i="10"/>
  <c r="BR282" i="10"/>
  <c r="BQ282" i="10"/>
  <c r="BP282" i="10"/>
  <c r="BO282" i="10"/>
  <c r="BN282" i="10"/>
  <c r="BM282" i="10"/>
  <c r="BL282" i="10"/>
  <c r="BK282" i="10"/>
  <c r="BJ282" i="10"/>
  <c r="BI282" i="10"/>
  <c r="BH282" i="10"/>
  <c r="BG282" i="10"/>
  <c r="BF282" i="10"/>
  <c r="AY282" i="10"/>
  <c r="AX282" i="10"/>
  <c r="AW282" i="10"/>
  <c r="AV282" i="10"/>
  <c r="AU282" i="10"/>
  <c r="AT282" i="10"/>
  <c r="AS282" i="10"/>
  <c r="AR282" i="10"/>
  <c r="AQ282" i="10"/>
  <c r="AP282" i="10"/>
  <c r="AO282" i="10"/>
  <c r="AN282" i="10"/>
  <c r="AM282" i="10"/>
  <c r="AL282" i="10"/>
  <c r="AK282" i="10"/>
  <c r="AJ282" i="10"/>
  <c r="AI282" i="10"/>
  <c r="AH282" i="10"/>
  <c r="AG282" i="10"/>
  <c r="AF282" i="10"/>
  <c r="AE282" i="10"/>
  <c r="AD282" i="10"/>
  <c r="AC282" i="10"/>
  <c r="AB282" i="10"/>
  <c r="AA282" i="10"/>
  <c r="Z282" i="10"/>
  <c r="Y282" i="10"/>
  <c r="X282" i="10"/>
  <c r="W282" i="10"/>
  <c r="V282" i="10"/>
  <c r="U282" i="10"/>
  <c r="T282" i="10"/>
  <c r="S282" i="10"/>
  <c r="R282" i="10"/>
  <c r="Q282" i="10"/>
  <c r="P282" i="10"/>
  <c r="O282" i="10"/>
  <c r="N282" i="10"/>
  <c r="M282" i="10"/>
  <c r="L282" i="10"/>
  <c r="K282" i="10"/>
  <c r="J282" i="10"/>
  <c r="I282" i="10"/>
  <c r="BE282" i="10" s="1"/>
  <c r="H282" i="10"/>
  <c r="BD282" i="10" s="1"/>
  <c r="G282" i="10"/>
  <c r="BC282" i="10" s="1"/>
  <c r="F282" i="10"/>
  <c r="BB282" i="10" s="1"/>
  <c r="E282" i="10"/>
  <c r="BA282" i="10" s="1"/>
  <c r="D282" i="10"/>
  <c r="AZ282" i="10" s="1"/>
  <c r="DG281" i="10"/>
  <c r="DF281" i="10"/>
  <c r="DE281" i="10"/>
  <c r="DD281" i="10"/>
  <c r="DC281" i="10"/>
  <c r="DB281" i="10"/>
  <c r="DA281" i="10"/>
  <c r="CZ281" i="10"/>
  <c r="CY281" i="10"/>
  <c r="CX281" i="10"/>
  <c r="CW281" i="10"/>
  <c r="CV281" i="10"/>
  <c r="CU281" i="10"/>
  <c r="CT281" i="10"/>
  <c r="CS281" i="10"/>
  <c r="CR281" i="10"/>
  <c r="CQ281" i="10"/>
  <c r="CP281" i="10"/>
  <c r="CO281" i="10"/>
  <c r="CN281" i="10"/>
  <c r="CM281" i="10"/>
  <c r="CL281" i="10"/>
  <c r="CK281" i="10"/>
  <c r="CJ281" i="10"/>
  <c r="CI281" i="10"/>
  <c r="CH281" i="10"/>
  <c r="CG281" i="10"/>
  <c r="CF281" i="10"/>
  <c r="CE281" i="10"/>
  <c r="CD281" i="10"/>
  <c r="CC281" i="10"/>
  <c r="CB281" i="10"/>
  <c r="CA281" i="10"/>
  <c r="BZ281" i="10"/>
  <c r="BY281" i="10"/>
  <c r="BX281" i="10"/>
  <c r="BW281" i="10"/>
  <c r="BV281" i="10"/>
  <c r="BU281" i="10"/>
  <c r="BT281" i="10"/>
  <c r="BS281" i="10"/>
  <c r="BR281" i="10"/>
  <c r="BQ281" i="10"/>
  <c r="BP281" i="10"/>
  <c r="BO281" i="10"/>
  <c r="BN281" i="10"/>
  <c r="BM281" i="10"/>
  <c r="BL281" i="10"/>
  <c r="BK281" i="10"/>
  <c r="BJ281" i="10"/>
  <c r="BI281" i="10"/>
  <c r="BH281" i="10"/>
  <c r="BG281" i="10"/>
  <c r="BF281" i="10"/>
  <c r="AY281" i="10"/>
  <c r="AX281" i="10"/>
  <c r="AW281" i="10"/>
  <c r="AV281" i="10"/>
  <c r="AU281" i="10"/>
  <c r="AT281" i="10"/>
  <c r="AS281" i="10"/>
  <c r="AR281" i="10"/>
  <c r="AQ281" i="10"/>
  <c r="AP281" i="10"/>
  <c r="AO281" i="10"/>
  <c r="AN281" i="10"/>
  <c r="AM281" i="10"/>
  <c r="AL281" i="10"/>
  <c r="AK281" i="10"/>
  <c r="AJ281" i="10"/>
  <c r="AI281" i="10"/>
  <c r="AH281" i="10"/>
  <c r="AG281" i="10"/>
  <c r="AF281" i="10"/>
  <c r="AE281" i="10"/>
  <c r="AD281" i="10"/>
  <c r="AC281" i="10"/>
  <c r="AB281" i="10"/>
  <c r="AA281" i="10"/>
  <c r="Z281" i="10"/>
  <c r="Y281" i="10"/>
  <c r="X281" i="10"/>
  <c r="W281" i="10"/>
  <c r="V281" i="10"/>
  <c r="U281" i="10"/>
  <c r="T281" i="10"/>
  <c r="S281" i="10"/>
  <c r="R281" i="10"/>
  <c r="Q281" i="10"/>
  <c r="P281" i="10"/>
  <c r="O281" i="10"/>
  <c r="N281" i="10"/>
  <c r="M281" i="10"/>
  <c r="L281" i="10"/>
  <c r="K281" i="10"/>
  <c r="J281" i="10"/>
  <c r="I281" i="10"/>
  <c r="BE281" i="10" s="1"/>
  <c r="H281" i="10"/>
  <c r="BD281" i="10" s="1"/>
  <c r="G281" i="10"/>
  <c r="BC281" i="10" s="1"/>
  <c r="F281" i="10"/>
  <c r="BB281" i="10" s="1"/>
  <c r="E281" i="10"/>
  <c r="BA281" i="10" s="1"/>
  <c r="D281" i="10"/>
  <c r="AZ281" i="10" s="1"/>
  <c r="DG269" i="10"/>
  <c r="DF269" i="10"/>
  <c r="DE269" i="10"/>
  <c r="DD269" i="10"/>
  <c r="DC269" i="10"/>
  <c r="DB269" i="10"/>
  <c r="DA269" i="10"/>
  <c r="CZ269" i="10"/>
  <c r="CY269" i="10"/>
  <c r="CX269" i="10"/>
  <c r="CW269" i="10"/>
  <c r="CV269" i="10"/>
  <c r="CU269" i="10"/>
  <c r="CT269" i="10"/>
  <c r="CS269" i="10"/>
  <c r="CR269" i="10"/>
  <c r="CQ269" i="10"/>
  <c r="CP269" i="10"/>
  <c r="CO269" i="10"/>
  <c r="CN269" i="10"/>
  <c r="CM269" i="10"/>
  <c r="CL269" i="10"/>
  <c r="CK269" i="10"/>
  <c r="CJ269" i="10"/>
  <c r="CI269" i="10"/>
  <c r="CH269" i="10"/>
  <c r="CG269" i="10"/>
  <c r="CF269" i="10"/>
  <c r="CE269" i="10"/>
  <c r="CD269" i="10"/>
  <c r="CC269" i="10"/>
  <c r="CB269" i="10"/>
  <c r="CA269" i="10"/>
  <c r="BZ269" i="10"/>
  <c r="BY269" i="10"/>
  <c r="BX269" i="10"/>
  <c r="BW269" i="10"/>
  <c r="BV269" i="10"/>
  <c r="BU269" i="10"/>
  <c r="BT269" i="10"/>
  <c r="BS269" i="10"/>
  <c r="BR269" i="10"/>
  <c r="BQ269" i="10"/>
  <c r="BP269" i="10"/>
  <c r="BO269" i="10"/>
  <c r="BN269" i="10"/>
  <c r="BM269" i="10"/>
  <c r="BL269" i="10"/>
  <c r="BK269" i="10"/>
  <c r="BJ269" i="10"/>
  <c r="BI269" i="10"/>
  <c r="BH269" i="10"/>
  <c r="BG269" i="10"/>
  <c r="BF269" i="10"/>
  <c r="BE269" i="10"/>
  <c r="BD269" i="10"/>
  <c r="BC269" i="10"/>
  <c r="BB269" i="10"/>
  <c r="BA269" i="10"/>
  <c r="AZ269" i="10"/>
  <c r="AS269" i="10"/>
  <c r="AR269" i="10"/>
  <c r="AQ269" i="10"/>
  <c r="AP269" i="10"/>
  <c r="AO269" i="10"/>
  <c r="AN269" i="10"/>
  <c r="AM269" i="10"/>
  <c r="AL269" i="10"/>
  <c r="AK269" i="10"/>
  <c r="AJ269" i="10"/>
  <c r="AI269" i="10"/>
  <c r="AH269" i="10"/>
  <c r="AG269" i="10"/>
  <c r="AF269" i="10"/>
  <c r="AE269" i="10"/>
  <c r="AD269" i="10"/>
  <c r="AC269" i="10"/>
  <c r="AB269" i="10"/>
  <c r="AA269" i="10"/>
  <c r="Z269" i="10"/>
  <c r="Y269" i="10"/>
  <c r="X269" i="10"/>
  <c r="W269" i="10"/>
  <c r="V269" i="10"/>
  <c r="U269" i="10"/>
  <c r="T269" i="10"/>
  <c r="S269" i="10"/>
  <c r="R269" i="10"/>
  <c r="Q269" i="10"/>
  <c r="P269" i="10"/>
  <c r="O269" i="10"/>
  <c r="N269" i="10"/>
  <c r="M269" i="10"/>
  <c r="L269" i="10"/>
  <c r="K269" i="10"/>
  <c r="J269" i="10"/>
  <c r="I269" i="10"/>
  <c r="AY269" i="10" s="1"/>
  <c r="H269" i="10"/>
  <c r="AX269" i="10" s="1"/>
  <c r="G269" i="10"/>
  <c r="AW269" i="10" s="1"/>
  <c r="F269" i="10"/>
  <c r="AV269" i="10" s="1"/>
  <c r="E269" i="10"/>
  <c r="AU269" i="10" s="1"/>
  <c r="D269" i="10"/>
  <c r="AT269" i="10" s="1"/>
  <c r="DG268" i="10"/>
  <c r="DF268" i="10"/>
  <c r="DE268" i="10"/>
  <c r="DD268" i="10"/>
  <c r="DC268" i="10"/>
  <c r="DB268" i="10"/>
  <c r="DA268" i="10"/>
  <c r="CZ268" i="10"/>
  <c r="CY268" i="10"/>
  <c r="CX268" i="10"/>
  <c r="CW268" i="10"/>
  <c r="CV268" i="10"/>
  <c r="CU268" i="10"/>
  <c r="CT268" i="10"/>
  <c r="CS268" i="10"/>
  <c r="CR268" i="10"/>
  <c r="CQ268" i="10"/>
  <c r="CP268" i="10"/>
  <c r="CO268" i="10"/>
  <c r="CN268" i="10"/>
  <c r="CM268" i="10"/>
  <c r="CL268" i="10"/>
  <c r="CK268" i="10"/>
  <c r="CJ268" i="10"/>
  <c r="CI268" i="10"/>
  <c r="CH268" i="10"/>
  <c r="CG268" i="10"/>
  <c r="CF268" i="10"/>
  <c r="CE268" i="10"/>
  <c r="CD268" i="10"/>
  <c r="CC268" i="10"/>
  <c r="CB268" i="10"/>
  <c r="CA268" i="10"/>
  <c r="BZ268" i="10"/>
  <c r="BY268" i="10"/>
  <c r="BX268" i="10"/>
  <c r="BW268" i="10"/>
  <c r="BV268" i="10"/>
  <c r="BU268" i="10"/>
  <c r="BT268" i="10"/>
  <c r="BS268" i="10"/>
  <c r="BR268" i="10"/>
  <c r="BQ268" i="10"/>
  <c r="BP268" i="10"/>
  <c r="BO268" i="10"/>
  <c r="BN268" i="10"/>
  <c r="BM268" i="10"/>
  <c r="BL268" i="10"/>
  <c r="BK268" i="10"/>
  <c r="BJ268" i="10"/>
  <c r="BI268" i="10"/>
  <c r="BH268" i="10"/>
  <c r="BG268" i="10"/>
  <c r="BF268" i="10"/>
  <c r="BE268" i="10"/>
  <c r="BD268" i="10"/>
  <c r="BC268" i="10"/>
  <c r="BB268" i="10"/>
  <c r="BA268" i="10"/>
  <c r="AZ268" i="10"/>
  <c r="AS268" i="10"/>
  <c r="AR268" i="10"/>
  <c r="AQ268" i="10"/>
  <c r="AP268" i="10"/>
  <c r="AO268" i="10"/>
  <c r="AN268" i="10"/>
  <c r="AM268" i="10"/>
  <c r="AL268" i="10"/>
  <c r="AK268" i="10"/>
  <c r="AJ268" i="10"/>
  <c r="AI268" i="10"/>
  <c r="AH268" i="10"/>
  <c r="AG268" i="10"/>
  <c r="AF268" i="10"/>
  <c r="AE268" i="10"/>
  <c r="AD268" i="10"/>
  <c r="AC268" i="10"/>
  <c r="AB268" i="10"/>
  <c r="AA268" i="10"/>
  <c r="Z268" i="10"/>
  <c r="Y268" i="10"/>
  <c r="X268" i="10"/>
  <c r="W268" i="10"/>
  <c r="V268" i="10"/>
  <c r="U268" i="10"/>
  <c r="T268" i="10"/>
  <c r="S268" i="10"/>
  <c r="R268" i="10"/>
  <c r="Q268" i="10"/>
  <c r="P268" i="10"/>
  <c r="O268" i="10"/>
  <c r="N268" i="10"/>
  <c r="M268" i="10"/>
  <c r="L268" i="10"/>
  <c r="K268" i="10"/>
  <c r="J268" i="10"/>
  <c r="I268" i="10"/>
  <c r="AY268" i="10" s="1"/>
  <c r="H268" i="10"/>
  <c r="AX268" i="10" s="1"/>
  <c r="G268" i="10"/>
  <c r="AW268" i="10" s="1"/>
  <c r="F268" i="10"/>
  <c r="AV268" i="10" s="1"/>
  <c r="E268" i="10"/>
  <c r="AU268" i="10" s="1"/>
  <c r="D268" i="10"/>
  <c r="AT268" i="10" s="1"/>
  <c r="DG267" i="10"/>
  <c r="DF267" i="10"/>
  <c r="DE267" i="10"/>
  <c r="DD267" i="10"/>
  <c r="DC267" i="10"/>
  <c r="DB267" i="10"/>
  <c r="DA267" i="10"/>
  <c r="CZ267" i="10"/>
  <c r="CY267" i="10"/>
  <c r="CX267" i="10"/>
  <c r="CW267" i="10"/>
  <c r="CV267" i="10"/>
  <c r="CU267" i="10"/>
  <c r="CT267" i="10"/>
  <c r="CS267" i="10"/>
  <c r="CR267" i="10"/>
  <c r="CQ267" i="10"/>
  <c r="CP267" i="10"/>
  <c r="CO267" i="10"/>
  <c r="CN267" i="10"/>
  <c r="CM267" i="10"/>
  <c r="CL267" i="10"/>
  <c r="CK267" i="10"/>
  <c r="CJ267" i="10"/>
  <c r="CI267" i="10"/>
  <c r="CH267" i="10"/>
  <c r="CG267" i="10"/>
  <c r="CF267" i="10"/>
  <c r="CE267" i="10"/>
  <c r="CD267" i="10"/>
  <c r="CC267" i="10"/>
  <c r="CB267" i="10"/>
  <c r="CA267" i="10"/>
  <c r="BZ267" i="10"/>
  <c r="BY267" i="10"/>
  <c r="BX267" i="10"/>
  <c r="BW267" i="10"/>
  <c r="BV267" i="10"/>
  <c r="BU267" i="10"/>
  <c r="BT267" i="10"/>
  <c r="BS267" i="10"/>
  <c r="BR267" i="10"/>
  <c r="BQ267" i="10"/>
  <c r="BP267" i="10"/>
  <c r="BO267" i="10"/>
  <c r="BN267" i="10"/>
  <c r="BM267" i="10"/>
  <c r="BL267" i="10"/>
  <c r="BK267" i="10"/>
  <c r="BJ267" i="10"/>
  <c r="BI267" i="10"/>
  <c r="BH267" i="10"/>
  <c r="BG267" i="10"/>
  <c r="BF267" i="10"/>
  <c r="BE267" i="10"/>
  <c r="BD267" i="10"/>
  <c r="BC267" i="10"/>
  <c r="BB267" i="10"/>
  <c r="BA267" i="10"/>
  <c r="AZ267" i="10"/>
  <c r="AS267" i="10"/>
  <c r="AR267" i="10"/>
  <c r="AQ267" i="10"/>
  <c r="AP267" i="10"/>
  <c r="AO267" i="10"/>
  <c r="AN267" i="10"/>
  <c r="AM267" i="10"/>
  <c r="AL267" i="10"/>
  <c r="AK267" i="10"/>
  <c r="AJ267" i="10"/>
  <c r="AI267" i="10"/>
  <c r="AH267" i="10"/>
  <c r="AG267" i="10"/>
  <c r="AF267" i="10"/>
  <c r="AE267" i="10"/>
  <c r="AD267" i="10"/>
  <c r="AC267" i="10"/>
  <c r="AB267" i="10"/>
  <c r="AA267" i="10"/>
  <c r="Z267" i="10"/>
  <c r="Y267" i="10"/>
  <c r="X267" i="10"/>
  <c r="W267" i="10"/>
  <c r="V267" i="10"/>
  <c r="U267" i="10"/>
  <c r="T267" i="10"/>
  <c r="S267" i="10"/>
  <c r="R267" i="10"/>
  <c r="Q267" i="10"/>
  <c r="P267" i="10"/>
  <c r="O267" i="10"/>
  <c r="N267" i="10"/>
  <c r="M267" i="10"/>
  <c r="L267" i="10"/>
  <c r="K267" i="10"/>
  <c r="J267" i="10"/>
  <c r="I267" i="10"/>
  <c r="AY267" i="10" s="1"/>
  <c r="H267" i="10"/>
  <c r="AX267" i="10" s="1"/>
  <c r="G267" i="10"/>
  <c r="AW267" i="10" s="1"/>
  <c r="F267" i="10"/>
  <c r="AV267" i="10" s="1"/>
  <c r="E267" i="10"/>
  <c r="AU267" i="10" s="1"/>
  <c r="D267" i="10"/>
  <c r="AT267" i="10" s="1"/>
  <c r="DG266" i="10"/>
  <c r="DF266" i="10"/>
  <c r="DE266" i="10"/>
  <c r="DD266" i="10"/>
  <c r="DC266" i="10"/>
  <c r="DB266" i="10"/>
  <c r="DA266" i="10"/>
  <c r="CZ266" i="10"/>
  <c r="CY266" i="10"/>
  <c r="CX266" i="10"/>
  <c r="CW266" i="10"/>
  <c r="CV266" i="10"/>
  <c r="CU266" i="10"/>
  <c r="CT266" i="10"/>
  <c r="CS266" i="10"/>
  <c r="CR266" i="10"/>
  <c r="CQ266" i="10"/>
  <c r="CP266" i="10"/>
  <c r="CO266" i="10"/>
  <c r="CN266" i="10"/>
  <c r="CM266" i="10"/>
  <c r="CL266" i="10"/>
  <c r="CK266" i="10"/>
  <c r="CJ266" i="10"/>
  <c r="CI266" i="10"/>
  <c r="CH266" i="10"/>
  <c r="CG266" i="10"/>
  <c r="CF266" i="10"/>
  <c r="CE266" i="10"/>
  <c r="CD266" i="10"/>
  <c r="CC266" i="10"/>
  <c r="CB266" i="10"/>
  <c r="CA266" i="10"/>
  <c r="BZ266" i="10"/>
  <c r="BY266" i="10"/>
  <c r="BX266" i="10"/>
  <c r="BW266" i="10"/>
  <c r="BV266" i="10"/>
  <c r="BU266" i="10"/>
  <c r="BT266" i="10"/>
  <c r="BS266" i="10"/>
  <c r="BR266" i="10"/>
  <c r="BQ266" i="10"/>
  <c r="BP266" i="10"/>
  <c r="BO266" i="10"/>
  <c r="BN266" i="10"/>
  <c r="BM266" i="10"/>
  <c r="BL266" i="10"/>
  <c r="BK266" i="10"/>
  <c r="BJ266" i="10"/>
  <c r="BI266" i="10"/>
  <c r="BH266" i="10"/>
  <c r="BG266" i="10"/>
  <c r="BF266" i="10"/>
  <c r="BE266" i="10"/>
  <c r="BD266" i="10"/>
  <c r="BC266" i="10"/>
  <c r="BB266" i="10"/>
  <c r="BA266" i="10"/>
  <c r="AZ266" i="10"/>
  <c r="AS266" i="10"/>
  <c r="AR266" i="10"/>
  <c r="AQ266" i="10"/>
  <c r="AP266" i="10"/>
  <c r="AO266" i="10"/>
  <c r="AN266" i="10"/>
  <c r="AM266" i="10"/>
  <c r="AL266" i="10"/>
  <c r="AK266" i="10"/>
  <c r="AJ266" i="10"/>
  <c r="AI266" i="10"/>
  <c r="AH266" i="10"/>
  <c r="AG266" i="10"/>
  <c r="AF266" i="10"/>
  <c r="AE266" i="10"/>
  <c r="AD266" i="10"/>
  <c r="AC266" i="10"/>
  <c r="AB266" i="10"/>
  <c r="AA266" i="10"/>
  <c r="Z266" i="10"/>
  <c r="Y266" i="10"/>
  <c r="X266" i="10"/>
  <c r="W266" i="10"/>
  <c r="V266" i="10"/>
  <c r="U266" i="10"/>
  <c r="T266" i="10"/>
  <c r="S266" i="10"/>
  <c r="R266" i="10"/>
  <c r="Q266" i="10"/>
  <c r="P266" i="10"/>
  <c r="O266" i="10"/>
  <c r="N266" i="10"/>
  <c r="M266" i="10"/>
  <c r="L266" i="10"/>
  <c r="K266" i="10"/>
  <c r="J266" i="10"/>
  <c r="I266" i="10"/>
  <c r="AY266" i="10" s="1"/>
  <c r="H266" i="10"/>
  <c r="AX266" i="10" s="1"/>
  <c r="G266" i="10"/>
  <c r="AW266" i="10" s="1"/>
  <c r="F266" i="10"/>
  <c r="AV266" i="10" s="1"/>
  <c r="E266" i="10"/>
  <c r="AU266" i="10" s="1"/>
  <c r="D266" i="10"/>
  <c r="AT266" i="10" s="1"/>
  <c r="DG265" i="10"/>
  <c r="DF265" i="10"/>
  <c r="DE265" i="10"/>
  <c r="DD265" i="10"/>
  <c r="DC265" i="10"/>
  <c r="DB265" i="10"/>
  <c r="DA265" i="10"/>
  <c r="CZ265" i="10"/>
  <c r="CY265" i="10"/>
  <c r="CX265" i="10"/>
  <c r="CW265" i="10"/>
  <c r="CV265" i="10"/>
  <c r="CU265" i="10"/>
  <c r="CT265" i="10"/>
  <c r="CS265" i="10"/>
  <c r="CR265" i="10"/>
  <c r="CQ265" i="10"/>
  <c r="CP265" i="10"/>
  <c r="CO265" i="10"/>
  <c r="CN265" i="10"/>
  <c r="CM265" i="10"/>
  <c r="CL265" i="10"/>
  <c r="CK265" i="10"/>
  <c r="CJ265" i="10"/>
  <c r="CI265" i="10"/>
  <c r="CH265" i="10"/>
  <c r="CG265" i="10"/>
  <c r="CF265" i="10"/>
  <c r="CE265" i="10"/>
  <c r="CD265" i="10"/>
  <c r="CC265" i="10"/>
  <c r="CB265" i="10"/>
  <c r="CA265" i="10"/>
  <c r="BZ265" i="10"/>
  <c r="BY265" i="10"/>
  <c r="BX265" i="10"/>
  <c r="BW265" i="10"/>
  <c r="BV265" i="10"/>
  <c r="BU265" i="10"/>
  <c r="BT265" i="10"/>
  <c r="BS265" i="10"/>
  <c r="BR265" i="10"/>
  <c r="BQ265" i="10"/>
  <c r="BP265" i="10"/>
  <c r="BO265" i="10"/>
  <c r="BN265" i="10"/>
  <c r="BM265" i="10"/>
  <c r="BL265" i="10"/>
  <c r="BK265" i="10"/>
  <c r="BJ265" i="10"/>
  <c r="BI265" i="10"/>
  <c r="BH265" i="10"/>
  <c r="BG265" i="10"/>
  <c r="BF265" i="10"/>
  <c r="BE265" i="10"/>
  <c r="BD265" i="10"/>
  <c r="BC265" i="10"/>
  <c r="BB265" i="10"/>
  <c r="BA265" i="10"/>
  <c r="AZ265" i="10"/>
  <c r="AS265" i="10"/>
  <c r="AR265" i="10"/>
  <c r="AQ265" i="10"/>
  <c r="AP265" i="10"/>
  <c r="AO265" i="10"/>
  <c r="AN265" i="10"/>
  <c r="AM265" i="10"/>
  <c r="AL265" i="10"/>
  <c r="AK265" i="10"/>
  <c r="AJ265" i="10"/>
  <c r="AI265" i="10"/>
  <c r="AH265" i="10"/>
  <c r="AG265" i="10"/>
  <c r="AF265" i="10"/>
  <c r="AE265" i="10"/>
  <c r="AD265" i="10"/>
  <c r="AC265" i="10"/>
  <c r="AB265" i="10"/>
  <c r="AA265" i="10"/>
  <c r="Z265" i="10"/>
  <c r="Y265" i="10"/>
  <c r="X265" i="10"/>
  <c r="W265" i="10"/>
  <c r="V265" i="10"/>
  <c r="U265" i="10"/>
  <c r="T265" i="10"/>
  <c r="S265" i="10"/>
  <c r="R265" i="10"/>
  <c r="Q265" i="10"/>
  <c r="P265" i="10"/>
  <c r="O265" i="10"/>
  <c r="N265" i="10"/>
  <c r="M265" i="10"/>
  <c r="L265" i="10"/>
  <c r="K265" i="10"/>
  <c r="J265" i="10"/>
  <c r="I265" i="10"/>
  <c r="AY265" i="10" s="1"/>
  <c r="H265" i="10"/>
  <c r="AX265" i="10" s="1"/>
  <c r="G265" i="10"/>
  <c r="AW265" i="10" s="1"/>
  <c r="F265" i="10"/>
  <c r="AV265" i="10" s="1"/>
  <c r="E265" i="10"/>
  <c r="AU265" i="10" s="1"/>
  <c r="D265" i="10"/>
  <c r="AT265" i="10" s="1"/>
  <c r="DG264" i="10"/>
  <c r="DF264" i="10"/>
  <c r="DE264" i="10"/>
  <c r="DD264" i="10"/>
  <c r="DC264" i="10"/>
  <c r="DB264" i="10"/>
  <c r="DA264" i="10"/>
  <c r="CZ264" i="10"/>
  <c r="CY264" i="10"/>
  <c r="CX264" i="10"/>
  <c r="CW264" i="10"/>
  <c r="CV264" i="10"/>
  <c r="CU264" i="10"/>
  <c r="CT264" i="10"/>
  <c r="CS264" i="10"/>
  <c r="CR264" i="10"/>
  <c r="CQ264" i="10"/>
  <c r="CP264" i="10"/>
  <c r="CO264" i="10"/>
  <c r="CN264" i="10"/>
  <c r="CM264" i="10"/>
  <c r="CL264" i="10"/>
  <c r="CK264" i="10"/>
  <c r="CJ264" i="10"/>
  <c r="CI264" i="10"/>
  <c r="CH264" i="10"/>
  <c r="CG264" i="10"/>
  <c r="CF264" i="10"/>
  <c r="CE264" i="10"/>
  <c r="CD264" i="10"/>
  <c r="CC264" i="10"/>
  <c r="CB264" i="10"/>
  <c r="CA264" i="10"/>
  <c r="BZ264" i="10"/>
  <c r="BY264" i="10"/>
  <c r="BX264" i="10"/>
  <c r="BW264" i="10"/>
  <c r="BV264" i="10"/>
  <c r="BU264" i="10"/>
  <c r="BT264" i="10"/>
  <c r="BS264" i="10"/>
  <c r="BR264" i="10"/>
  <c r="BQ264" i="10"/>
  <c r="BP264" i="10"/>
  <c r="BO264" i="10"/>
  <c r="BN264" i="10"/>
  <c r="BM264" i="10"/>
  <c r="BL264" i="10"/>
  <c r="BK264" i="10"/>
  <c r="BJ264" i="10"/>
  <c r="BI264" i="10"/>
  <c r="BH264" i="10"/>
  <c r="BG264" i="10"/>
  <c r="BF264" i="10"/>
  <c r="BE264" i="10"/>
  <c r="BD264" i="10"/>
  <c r="BC264" i="10"/>
  <c r="BB264" i="10"/>
  <c r="BA264" i="10"/>
  <c r="AZ264" i="10"/>
  <c r="AS264" i="10"/>
  <c r="AR264" i="10"/>
  <c r="AQ264" i="10"/>
  <c r="AP264" i="10"/>
  <c r="AO264" i="10"/>
  <c r="AN264" i="10"/>
  <c r="AM264" i="10"/>
  <c r="AL264" i="10"/>
  <c r="AK264" i="10"/>
  <c r="AJ264" i="10"/>
  <c r="AI264" i="10"/>
  <c r="AH264" i="10"/>
  <c r="AG264" i="10"/>
  <c r="AF264" i="10"/>
  <c r="AE264" i="10"/>
  <c r="AD264" i="10"/>
  <c r="AC264" i="10"/>
  <c r="AB264" i="10"/>
  <c r="AA264" i="10"/>
  <c r="Z264" i="10"/>
  <c r="Y264" i="10"/>
  <c r="X264" i="10"/>
  <c r="W264" i="10"/>
  <c r="V264" i="10"/>
  <c r="U264" i="10"/>
  <c r="T264" i="10"/>
  <c r="S264" i="10"/>
  <c r="R264" i="10"/>
  <c r="Q264" i="10"/>
  <c r="P264" i="10"/>
  <c r="O264" i="10"/>
  <c r="N264" i="10"/>
  <c r="M264" i="10"/>
  <c r="L264" i="10"/>
  <c r="K264" i="10"/>
  <c r="J264" i="10"/>
  <c r="I264" i="10"/>
  <c r="AY264" i="10" s="1"/>
  <c r="H264" i="10"/>
  <c r="AX264" i="10" s="1"/>
  <c r="G264" i="10"/>
  <c r="AW264" i="10" s="1"/>
  <c r="F264" i="10"/>
  <c r="AV264" i="10" s="1"/>
  <c r="E264" i="10"/>
  <c r="AU264" i="10" s="1"/>
  <c r="D264" i="10"/>
  <c r="AT264" i="10" s="1"/>
  <c r="DG263" i="10"/>
  <c r="DF263" i="10"/>
  <c r="DE263" i="10"/>
  <c r="DD263" i="10"/>
  <c r="DC263" i="10"/>
  <c r="DB263" i="10"/>
  <c r="DA263" i="10"/>
  <c r="CZ263" i="10"/>
  <c r="CY263" i="10"/>
  <c r="CX263" i="10"/>
  <c r="CW263" i="10"/>
  <c r="CV263" i="10"/>
  <c r="CU263" i="10"/>
  <c r="CT263" i="10"/>
  <c r="CS263" i="10"/>
  <c r="CR263" i="10"/>
  <c r="CQ263" i="10"/>
  <c r="CP263" i="10"/>
  <c r="CO263" i="10"/>
  <c r="CN263" i="10"/>
  <c r="CM263" i="10"/>
  <c r="CL263" i="10"/>
  <c r="CK263" i="10"/>
  <c r="CJ263" i="10"/>
  <c r="CI263" i="10"/>
  <c r="CH263" i="10"/>
  <c r="CG263" i="10"/>
  <c r="CF263" i="10"/>
  <c r="CE263" i="10"/>
  <c r="CD263" i="10"/>
  <c r="CC263" i="10"/>
  <c r="CB263" i="10"/>
  <c r="CA263" i="10"/>
  <c r="BZ263" i="10"/>
  <c r="BY263" i="10"/>
  <c r="BX263" i="10"/>
  <c r="BW263" i="10"/>
  <c r="BV263" i="10"/>
  <c r="BU263" i="10"/>
  <c r="BT263" i="10"/>
  <c r="BS263" i="10"/>
  <c r="BR263" i="10"/>
  <c r="BQ263" i="10"/>
  <c r="BP263" i="10"/>
  <c r="BO263" i="10"/>
  <c r="BN263" i="10"/>
  <c r="BM263" i="10"/>
  <c r="BL263" i="10"/>
  <c r="BK263" i="10"/>
  <c r="BJ263" i="10"/>
  <c r="BI263" i="10"/>
  <c r="BH263" i="10"/>
  <c r="BG263" i="10"/>
  <c r="BF263" i="10"/>
  <c r="BE263" i="10"/>
  <c r="BD263" i="10"/>
  <c r="BC263" i="10"/>
  <c r="BB263" i="10"/>
  <c r="BA263" i="10"/>
  <c r="AZ263" i="10"/>
  <c r="AS263" i="10"/>
  <c r="AR263" i="10"/>
  <c r="AQ263" i="10"/>
  <c r="AP263" i="10"/>
  <c r="AO263" i="10"/>
  <c r="AN263" i="10"/>
  <c r="AM263" i="10"/>
  <c r="AL263" i="10"/>
  <c r="AK263" i="10"/>
  <c r="AJ263" i="10"/>
  <c r="AI263" i="10"/>
  <c r="AH263" i="10"/>
  <c r="AG263" i="10"/>
  <c r="AF263" i="10"/>
  <c r="AE263" i="10"/>
  <c r="AD263" i="10"/>
  <c r="AC263" i="10"/>
  <c r="AB263" i="10"/>
  <c r="AA263" i="10"/>
  <c r="Z263" i="10"/>
  <c r="Y263" i="10"/>
  <c r="X263" i="10"/>
  <c r="W263" i="10"/>
  <c r="V263" i="10"/>
  <c r="U263" i="10"/>
  <c r="T263" i="10"/>
  <c r="S263" i="10"/>
  <c r="R263" i="10"/>
  <c r="Q263" i="10"/>
  <c r="P263" i="10"/>
  <c r="O263" i="10"/>
  <c r="N263" i="10"/>
  <c r="M263" i="10"/>
  <c r="L263" i="10"/>
  <c r="K263" i="10"/>
  <c r="J263" i="10"/>
  <c r="I263" i="10"/>
  <c r="AY263" i="10" s="1"/>
  <c r="H263" i="10"/>
  <c r="AX263" i="10" s="1"/>
  <c r="G263" i="10"/>
  <c r="AW263" i="10" s="1"/>
  <c r="F263" i="10"/>
  <c r="AV263" i="10" s="1"/>
  <c r="E263" i="10"/>
  <c r="AU263" i="10" s="1"/>
  <c r="D263" i="10"/>
  <c r="AT263" i="10" s="1"/>
  <c r="DG262" i="10"/>
  <c r="DF262" i="10"/>
  <c r="DE262" i="10"/>
  <c r="DD262" i="10"/>
  <c r="DC262" i="10"/>
  <c r="DB262" i="10"/>
  <c r="DA262" i="10"/>
  <c r="CZ262" i="10"/>
  <c r="CY262" i="10"/>
  <c r="CX262" i="10"/>
  <c r="CW262" i="10"/>
  <c r="CV262" i="10"/>
  <c r="CU262" i="10"/>
  <c r="CT262" i="10"/>
  <c r="CS262" i="10"/>
  <c r="CR262" i="10"/>
  <c r="CQ262" i="10"/>
  <c r="CP262" i="10"/>
  <c r="CO262" i="10"/>
  <c r="CN262" i="10"/>
  <c r="CM262" i="10"/>
  <c r="CL262" i="10"/>
  <c r="CK262" i="10"/>
  <c r="CJ262" i="10"/>
  <c r="CI262" i="10"/>
  <c r="CH262" i="10"/>
  <c r="CG262" i="10"/>
  <c r="CF262" i="10"/>
  <c r="CE262" i="10"/>
  <c r="CD262" i="10"/>
  <c r="CC262" i="10"/>
  <c r="CB262" i="10"/>
  <c r="CA262" i="10"/>
  <c r="BZ262" i="10"/>
  <c r="BY262" i="10"/>
  <c r="BX262" i="10"/>
  <c r="BW262" i="10"/>
  <c r="BV262" i="10"/>
  <c r="BU262" i="10"/>
  <c r="BT262" i="10"/>
  <c r="BS262" i="10"/>
  <c r="BR262" i="10"/>
  <c r="BQ262" i="10"/>
  <c r="BP262" i="10"/>
  <c r="BO262" i="10"/>
  <c r="BN262" i="10"/>
  <c r="BM262" i="10"/>
  <c r="BL262" i="10"/>
  <c r="BK262" i="10"/>
  <c r="BJ262" i="10"/>
  <c r="BI262" i="10"/>
  <c r="BH262" i="10"/>
  <c r="BG262" i="10"/>
  <c r="BF262" i="10"/>
  <c r="BE262" i="10"/>
  <c r="BD262" i="10"/>
  <c r="BC262" i="10"/>
  <c r="BB262" i="10"/>
  <c r="BA262" i="10"/>
  <c r="AZ262" i="10"/>
  <c r="AS262" i="10"/>
  <c r="AR262" i="10"/>
  <c r="AQ262" i="10"/>
  <c r="AP262" i="10"/>
  <c r="AO262" i="10"/>
  <c r="AN262" i="10"/>
  <c r="AM262" i="10"/>
  <c r="AL262" i="10"/>
  <c r="AK262" i="10"/>
  <c r="AJ262" i="10"/>
  <c r="AI262" i="10"/>
  <c r="AH262" i="10"/>
  <c r="AG262" i="10"/>
  <c r="AF262" i="10"/>
  <c r="AE262" i="10"/>
  <c r="AD262" i="10"/>
  <c r="AC262" i="10"/>
  <c r="AB262" i="10"/>
  <c r="AA262" i="10"/>
  <c r="Z262" i="10"/>
  <c r="Y262" i="10"/>
  <c r="X262" i="10"/>
  <c r="W262" i="10"/>
  <c r="V262" i="10"/>
  <c r="U262" i="10"/>
  <c r="T262" i="10"/>
  <c r="S262" i="10"/>
  <c r="R262" i="10"/>
  <c r="Q262" i="10"/>
  <c r="P262" i="10"/>
  <c r="O262" i="10"/>
  <c r="N262" i="10"/>
  <c r="M262" i="10"/>
  <c r="L262" i="10"/>
  <c r="K262" i="10"/>
  <c r="J262" i="10"/>
  <c r="I262" i="10"/>
  <c r="AY262" i="10" s="1"/>
  <c r="H262" i="10"/>
  <c r="AX262" i="10" s="1"/>
  <c r="G262" i="10"/>
  <c r="AW262" i="10" s="1"/>
  <c r="F262" i="10"/>
  <c r="AV262" i="10" s="1"/>
  <c r="E262" i="10"/>
  <c r="AU262" i="10" s="1"/>
  <c r="D262" i="10"/>
  <c r="AT262" i="10" s="1"/>
  <c r="DG261" i="10"/>
  <c r="DF261" i="10"/>
  <c r="DE261" i="10"/>
  <c r="DD261" i="10"/>
  <c r="DC261" i="10"/>
  <c r="DB261" i="10"/>
  <c r="DA261" i="10"/>
  <c r="CZ261" i="10"/>
  <c r="CY261" i="10"/>
  <c r="CX261" i="10"/>
  <c r="CW261" i="10"/>
  <c r="CV261" i="10"/>
  <c r="CU261" i="10"/>
  <c r="CT261" i="10"/>
  <c r="CS261" i="10"/>
  <c r="CR261" i="10"/>
  <c r="CQ261" i="10"/>
  <c r="CP261" i="10"/>
  <c r="CO261" i="10"/>
  <c r="CN261" i="10"/>
  <c r="CM261" i="10"/>
  <c r="CL261" i="10"/>
  <c r="CK261" i="10"/>
  <c r="CJ261" i="10"/>
  <c r="CI261" i="10"/>
  <c r="CH261" i="10"/>
  <c r="CG261" i="10"/>
  <c r="CF261" i="10"/>
  <c r="CE261" i="10"/>
  <c r="CD261" i="10"/>
  <c r="CC261" i="10"/>
  <c r="CB261" i="10"/>
  <c r="CA261" i="10"/>
  <c r="BZ261" i="10"/>
  <c r="BY261" i="10"/>
  <c r="BX261" i="10"/>
  <c r="BW261" i="10"/>
  <c r="BV261" i="10"/>
  <c r="BU261" i="10"/>
  <c r="BT261" i="10"/>
  <c r="BS261" i="10"/>
  <c r="BR261" i="10"/>
  <c r="BQ261" i="10"/>
  <c r="BP261" i="10"/>
  <c r="BO261" i="10"/>
  <c r="BN261" i="10"/>
  <c r="BM261" i="10"/>
  <c r="BL261" i="10"/>
  <c r="BK261" i="10"/>
  <c r="BJ261" i="10"/>
  <c r="BI261" i="10"/>
  <c r="BH261" i="10"/>
  <c r="BG261" i="10"/>
  <c r="BF261" i="10"/>
  <c r="BE261" i="10"/>
  <c r="BD261" i="10"/>
  <c r="BC261" i="10"/>
  <c r="BB261" i="10"/>
  <c r="BA261" i="10"/>
  <c r="AZ261" i="10"/>
  <c r="AS261" i="10"/>
  <c r="AR261" i="10"/>
  <c r="AQ261" i="10"/>
  <c r="AP261" i="10"/>
  <c r="AO261" i="10"/>
  <c r="AN261" i="10"/>
  <c r="AM261" i="10"/>
  <c r="AL261" i="10"/>
  <c r="AK261" i="10"/>
  <c r="AJ261" i="10"/>
  <c r="AI261" i="10"/>
  <c r="AH261" i="10"/>
  <c r="AG261" i="10"/>
  <c r="AF261" i="10"/>
  <c r="AE261" i="10"/>
  <c r="AD261" i="10"/>
  <c r="AC261" i="10"/>
  <c r="AB261" i="10"/>
  <c r="AA261" i="10"/>
  <c r="Z261" i="10"/>
  <c r="Y261" i="10"/>
  <c r="X261" i="10"/>
  <c r="W261" i="10"/>
  <c r="V261" i="10"/>
  <c r="U261" i="10"/>
  <c r="T261" i="10"/>
  <c r="S261" i="10"/>
  <c r="R261" i="10"/>
  <c r="Q261" i="10"/>
  <c r="P261" i="10"/>
  <c r="O261" i="10"/>
  <c r="N261" i="10"/>
  <c r="M261" i="10"/>
  <c r="L261" i="10"/>
  <c r="K261" i="10"/>
  <c r="J261" i="10"/>
  <c r="I261" i="10"/>
  <c r="AY261" i="10" s="1"/>
  <c r="H261" i="10"/>
  <c r="AX261" i="10" s="1"/>
  <c r="G261" i="10"/>
  <c r="AW261" i="10" s="1"/>
  <c r="F261" i="10"/>
  <c r="AV261" i="10" s="1"/>
  <c r="E261" i="10"/>
  <c r="AU261" i="10" s="1"/>
  <c r="D261" i="10"/>
  <c r="AT261" i="10" s="1"/>
  <c r="DG260" i="10"/>
  <c r="DF260" i="10"/>
  <c r="DE260" i="10"/>
  <c r="DD260" i="10"/>
  <c r="DC260" i="10"/>
  <c r="DB260" i="10"/>
  <c r="DA260" i="10"/>
  <c r="CZ260" i="10"/>
  <c r="CY260" i="10"/>
  <c r="CX260" i="10"/>
  <c r="CW260" i="10"/>
  <c r="CV260" i="10"/>
  <c r="CU260" i="10"/>
  <c r="CT260" i="10"/>
  <c r="CS260" i="10"/>
  <c r="CR260" i="10"/>
  <c r="CQ260" i="10"/>
  <c r="CP260" i="10"/>
  <c r="CO260" i="10"/>
  <c r="CN260" i="10"/>
  <c r="CM260" i="10"/>
  <c r="CL260" i="10"/>
  <c r="CK260" i="10"/>
  <c r="CJ260" i="10"/>
  <c r="CI260" i="10"/>
  <c r="CH260" i="10"/>
  <c r="CG260" i="10"/>
  <c r="CF260" i="10"/>
  <c r="CE260" i="10"/>
  <c r="CD260" i="10"/>
  <c r="CC260" i="10"/>
  <c r="CB260" i="10"/>
  <c r="CA260" i="10"/>
  <c r="BZ260" i="10"/>
  <c r="BY260" i="10"/>
  <c r="BX260" i="10"/>
  <c r="BW260" i="10"/>
  <c r="BV260" i="10"/>
  <c r="BU260" i="10"/>
  <c r="BT260" i="10"/>
  <c r="BS260" i="10"/>
  <c r="BR260" i="10"/>
  <c r="BQ260" i="10"/>
  <c r="BP260" i="10"/>
  <c r="BO260" i="10"/>
  <c r="BN260" i="10"/>
  <c r="BM260" i="10"/>
  <c r="BL260" i="10"/>
  <c r="BK260" i="10"/>
  <c r="BJ260" i="10"/>
  <c r="BI260" i="10"/>
  <c r="BH260" i="10"/>
  <c r="BG260" i="10"/>
  <c r="BF260" i="10"/>
  <c r="BE260" i="10"/>
  <c r="BD260" i="10"/>
  <c r="BC260" i="10"/>
  <c r="BB260" i="10"/>
  <c r="BA260" i="10"/>
  <c r="AZ260" i="10"/>
  <c r="AS260" i="10"/>
  <c r="AR260" i="10"/>
  <c r="AQ260" i="10"/>
  <c r="AP260" i="10"/>
  <c r="AO260" i="10"/>
  <c r="AN260" i="10"/>
  <c r="AM260" i="10"/>
  <c r="AL260" i="10"/>
  <c r="AK260" i="10"/>
  <c r="AJ260" i="10"/>
  <c r="AI260" i="10"/>
  <c r="AH260" i="10"/>
  <c r="AG260" i="10"/>
  <c r="AF260" i="10"/>
  <c r="AE260" i="10"/>
  <c r="AD260" i="10"/>
  <c r="AC260" i="10"/>
  <c r="AB260" i="10"/>
  <c r="AA260" i="10"/>
  <c r="Z260" i="10"/>
  <c r="Y260" i="10"/>
  <c r="X260" i="10"/>
  <c r="W260" i="10"/>
  <c r="V260" i="10"/>
  <c r="U260" i="10"/>
  <c r="T260" i="10"/>
  <c r="S260" i="10"/>
  <c r="R260" i="10"/>
  <c r="Q260" i="10"/>
  <c r="P260" i="10"/>
  <c r="O260" i="10"/>
  <c r="N260" i="10"/>
  <c r="M260" i="10"/>
  <c r="L260" i="10"/>
  <c r="K260" i="10"/>
  <c r="J260" i="10"/>
  <c r="I260" i="10"/>
  <c r="AY260" i="10" s="1"/>
  <c r="H260" i="10"/>
  <c r="AX260" i="10" s="1"/>
  <c r="G260" i="10"/>
  <c r="AW260" i="10" s="1"/>
  <c r="F260" i="10"/>
  <c r="AV260" i="10" s="1"/>
  <c r="E260" i="10"/>
  <c r="AU260" i="10" s="1"/>
  <c r="D260" i="10"/>
  <c r="AT260" i="10" s="1"/>
  <c r="DG259" i="10"/>
  <c r="DF259" i="10"/>
  <c r="DE259" i="10"/>
  <c r="DD259" i="10"/>
  <c r="DC259" i="10"/>
  <c r="DB259" i="10"/>
  <c r="DA259" i="10"/>
  <c r="CZ259" i="10"/>
  <c r="CY259" i="10"/>
  <c r="CX259" i="10"/>
  <c r="CW259" i="10"/>
  <c r="CV259" i="10"/>
  <c r="CU259" i="10"/>
  <c r="CT259" i="10"/>
  <c r="CS259" i="10"/>
  <c r="CR259" i="10"/>
  <c r="CQ259" i="10"/>
  <c r="CP259" i="10"/>
  <c r="CO259" i="10"/>
  <c r="CN259" i="10"/>
  <c r="CM259" i="10"/>
  <c r="CL259" i="10"/>
  <c r="CK259" i="10"/>
  <c r="CJ259" i="10"/>
  <c r="CI259" i="10"/>
  <c r="CH259" i="10"/>
  <c r="CG259" i="10"/>
  <c r="CF259" i="10"/>
  <c r="CE259" i="10"/>
  <c r="CD259" i="10"/>
  <c r="CC259" i="10"/>
  <c r="CB259" i="10"/>
  <c r="CA259" i="10"/>
  <c r="BZ259" i="10"/>
  <c r="BY259" i="10"/>
  <c r="BX259" i="10"/>
  <c r="BW259" i="10"/>
  <c r="BV259" i="10"/>
  <c r="BU259" i="10"/>
  <c r="BT259" i="10"/>
  <c r="BS259" i="10"/>
  <c r="BR259" i="10"/>
  <c r="BQ259" i="10"/>
  <c r="BP259" i="10"/>
  <c r="BO259" i="10"/>
  <c r="BN259" i="10"/>
  <c r="BM259" i="10"/>
  <c r="BL259" i="10"/>
  <c r="BK259" i="10"/>
  <c r="BJ259" i="10"/>
  <c r="BI259" i="10"/>
  <c r="BH259" i="10"/>
  <c r="BG259" i="10"/>
  <c r="BF259" i="10"/>
  <c r="BE259" i="10"/>
  <c r="BD259" i="10"/>
  <c r="BC259" i="10"/>
  <c r="BB259" i="10"/>
  <c r="BA259" i="10"/>
  <c r="AZ259" i="10"/>
  <c r="AS259" i="10"/>
  <c r="AR259" i="10"/>
  <c r="AQ259" i="10"/>
  <c r="AP259" i="10"/>
  <c r="AO259" i="10"/>
  <c r="AN259" i="10"/>
  <c r="AM259" i="10"/>
  <c r="AL259" i="10"/>
  <c r="AK259" i="10"/>
  <c r="AJ259" i="10"/>
  <c r="AI259" i="10"/>
  <c r="AH259" i="10"/>
  <c r="AG259" i="10"/>
  <c r="AF259" i="10"/>
  <c r="AE259" i="10"/>
  <c r="AD259" i="10"/>
  <c r="AC259" i="10"/>
  <c r="AB259" i="10"/>
  <c r="AA259" i="10"/>
  <c r="Z259" i="10"/>
  <c r="Y259" i="10"/>
  <c r="X259" i="10"/>
  <c r="W259" i="10"/>
  <c r="V259" i="10"/>
  <c r="U259" i="10"/>
  <c r="T259" i="10"/>
  <c r="S259" i="10"/>
  <c r="R259" i="10"/>
  <c r="Q259" i="10"/>
  <c r="P259" i="10"/>
  <c r="O259" i="10"/>
  <c r="N259" i="10"/>
  <c r="M259" i="10"/>
  <c r="L259" i="10"/>
  <c r="K259" i="10"/>
  <c r="J259" i="10"/>
  <c r="I259" i="10"/>
  <c r="AY259" i="10" s="1"/>
  <c r="H259" i="10"/>
  <c r="AX259" i="10" s="1"/>
  <c r="G259" i="10"/>
  <c r="AW259" i="10" s="1"/>
  <c r="F259" i="10"/>
  <c r="AV259" i="10" s="1"/>
  <c r="E259" i="10"/>
  <c r="AU259" i="10" s="1"/>
  <c r="D259" i="10"/>
  <c r="AT259" i="10" s="1"/>
  <c r="DG258" i="10"/>
  <c r="DF258" i="10"/>
  <c r="DE258" i="10"/>
  <c r="DD258" i="10"/>
  <c r="DC258" i="10"/>
  <c r="DB258" i="10"/>
  <c r="DA258" i="10"/>
  <c r="CZ258" i="10"/>
  <c r="CY258" i="10"/>
  <c r="CX258" i="10"/>
  <c r="CW258" i="10"/>
  <c r="CV258" i="10"/>
  <c r="CU258" i="10"/>
  <c r="CT258" i="10"/>
  <c r="CS258" i="10"/>
  <c r="CR258" i="10"/>
  <c r="CQ258" i="10"/>
  <c r="CP258" i="10"/>
  <c r="CO258" i="10"/>
  <c r="CN258" i="10"/>
  <c r="CM258" i="10"/>
  <c r="CL258" i="10"/>
  <c r="CK258" i="10"/>
  <c r="CJ258" i="10"/>
  <c r="CI258" i="10"/>
  <c r="CH258" i="10"/>
  <c r="CG258" i="10"/>
  <c r="CF258" i="10"/>
  <c r="CE258" i="10"/>
  <c r="CD258" i="10"/>
  <c r="CC258" i="10"/>
  <c r="CB258" i="10"/>
  <c r="CA258" i="10"/>
  <c r="BZ258" i="10"/>
  <c r="BY258" i="10"/>
  <c r="BX258" i="10"/>
  <c r="BW258" i="10"/>
  <c r="BV258" i="10"/>
  <c r="BU258" i="10"/>
  <c r="BT258" i="10"/>
  <c r="BS258" i="10"/>
  <c r="BR258" i="10"/>
  <c r="BQ258" i="10"/>
  <c r="BP258" i="10"/>
  <c r="BO258" i="10"/>
  <c r="BN258" i="10"/>
  <c r="BM258" i="10"/>
  <c r="BL258" i="10"/>
  <c r="BK258" i="10"/>
  <c r="BJ258" i="10"/>
  <c r="BI258" i="10"/>
  <c r="BH258" i="10"/>
  <c r="BG258" i="10"/>
  <c r="BF258" i="10"/>
  <c r="BE258" i="10"/>
  <c r="BD258" i="10"/>
  <c r="BC258" i="10"/>
  <c r="BB258" i="10"/>
  <c r="BA258" i="10"/>
  <c r="AZ258" i="10"/>
  <c r="AS258" i="10"/>
  <c r="AR258" i="10"/>
  <c r="AQ258" i="10"/>
  <c r="AP258" i="10"/>
  <c r="AO258" i="10"/>
  <c r="AN258" i="10"/>
  <c r="AM258" i="10"/>
  <c r="AL258" i="10"/>
  <c r="AK258" i="10"/>
  <c r="AJ258" i="10"/>
  <c r="AI258" i="10"/>
  <c r="AH258" i="10"/>
  <c r="AG258" i="10"/>
  <c r="AF258" i="10"/>
  <c r="AE258" i="10"/>
  <c r="AD258" i="10"/>
  <c r="AC258" i="10"/>
  <c r="AB258" i="10"/>
  <c r="AA258" i="10"/>
  <c r="Z258" i="10"/>
  <c r="Y258" i="10"/>
  <c r="X258" i="10"/>
  <c r="W258" i="10"/>
  <c r="V258" i="10"/>
  <c r="U258" i="10"/>
  <c r="T258" i="10"/>
  <c r="S258" i="10"/>
  <c r="R258" i="10"/>
  <c r="Q258" i="10"/>
  <c r="P258" i="10"/>
  <c r="O258" i="10"/>
  <c r="N258" i="10"/>
  <c r="M258" i="10"/>
  <c r="L258" i="10"/>
  <c r="K258" i="10"/>
  <c r="J258" i="10"/>
  <c r="I258" i="10"/>
  <c r="AY258" i="10" s="1"/>
  <c r="H258" i="10"/>
  <c r="AX258" i="10" s="1"/>
  <c r="G258" i="10"/>
  <c r="AW258" i="10" s="1"/>
  <c r="F258" i="10"/>
  <c r="AV258" i="10" s="1"/>
  <c r="E258" i="10"/>
  <c r="AU258" i="10" s="1"/>
  <c r="D258" i="10"/>
  <c r="AT258" i="10" s="1"/>
  <c r="DG257" i="10"/>
  <c r="DF257" i="10"/>
  <c r="DE257" i="10"/>
  <c r="DD257" i="10"/>
  <c r="DC257" i="10"/>
  <c r="DB257" i="10"/>
  <c r="DA257" i="10"/>
  <c r="CZ257" i="10"/>
  <c r="CY257" i="10"/>
  <c r="CX257" i="10"/>
  <c r="CW257" i="10"/>
  <c r="CV257" i="10"/>
  <c r="CU257" i="10"/>
  <c r="CT257" i="10"/>
  <c r="CS257" i="10"/>
  <c r="CR257" i="10"/>
  <c r="CQ257" i="10"/>
  <c r="CP257" i="10"/>
  <c r="CO257" i="10"/>
  <c r="CN257" i="10"/>
  <c r="CM257" i="10"/>
  <c r="CL257" i="10"/>
  <c r="CK257" i="10"/>
  <c r="CJ257" i="10"/>
  <c r="CI257" i="10"/>
  <c r="CH257" i="10"/>
  <c r="CG257" i="10"/>
  <c r="CF257" i="10"/>
  <c r="CE257" i="10"/>
  <c r="CD257" i="10"/>
  <c r="CC257" i="10"/>
  <c r="CB257" i="10"/>
  <c r="CA257" i="10"/>
  <c r="BZ257" i="10"/>
  <c r="BY257" i="10"/>
  <c r="BX257" i="10"/>
  <c r="BW257" i="10"/>
  <c r="BV257" i="10"/>
  <c r="BU257" i="10"/>
  <c r="BT257" i="10"/>
  <c r="BS257" i="10"/>
  <c r="BR257" i="10"/>
  <c r="BQ257" i="10"/>
  <c r="BP257" i="10"/>
  <c r="BO257" i="10"/>
  <c r="BN257" i="10"/>
  <c r="BM257" i="10"/>
  <c r="BL257" i="10"/>
  <c r="BK257" i="10"/>
  <c r="BJ257" i="10"/>
  <c r="BI257" i="10"/>
  <c r="BH257" i="10"/>
  <c r="BG257" i="10"/>
  <c r="BF257" i="10"/>
  <c r="BE257" i="10"/>
  <c r="BD257" i="10"/>
  <c r="BC257" i="10"/>
  <c r="BB257" i="10"/>
  <c r="BA257" i="10"/>
  <c r="AZ257" i="10"/>
  <c r="AS257" i="10"/>
  <c r="AR257" i="10"/>
  <c r="AQ257" i="10"/>
  <c r="AP257" i="10"/>
  <c r="AO257" i="10"/>
  <c r="AN257" i="10"/>
  <c r="AM257" i="10"/>
  <c r="AL257" i="10"/>
  <c r="AK257" i="10"/>
  <c r="AJ257" i="10"/>
  <c r="AI257" i="10"/>
  <c r="AH257" i="10"/>
  <c r="AG257" i="10"/>
  <c r="AF257" i="10"/>
  <c r="AE257" i="10"/>
  <c r="AD257" i="10"/>
  <c r="AC257" i="10"/>
  <c r="AB257" i="10"/>
  <c r="AA257" i="10"/>
  <c r="Z257" i="10"/>
  <c r="Y257" i="10"/>
  <c r="X257" i="10"/>
  <c r="W257" i="10"/>
  <c r="V257" i="10"/>
  <c r="U257" i="10"/>
  <c r="T257" i="10"/>
  <c r="S257" i="10"/>
  <c r="R257" i="10"/>
  <c r="Q257" i="10"/>
  <c r="P257" i="10"/>
  <c r="O257" i="10"/>
  <c r="N257" i="10"/>
  <c r="M257" i="10"/>
  <c r="L257" i="10"/>
  <c r="K257" i="10"/>
  <c r="J257" i="10"/>
  <c r="I257" i="10"/>
  <c r="AY257" i="10" s="1"/>
  <c r="H257" i="10"/>
  <c r="AX257" i="10" s="1"/>
  <c r="G257" i="10"/>
  <c r="AW257" i="10" s="1"/>
  <c r="F257" i="10"/>
  <c r="AV257" i="10" s="1"/>
  <c r="E257" i="10"/>
  <c r="AU257" i="10" s="1"/>
  <c r="D257" i="10"/>
  <c r="AT257" i="10" s="1"/>
  <c r="DG256" i="10"/>
  <c r="DF256" i="10"/>
  <c r="DE256" i="10"/>
  <c r="DD256" i="10"/>
  <c r="DC256" i="10"/>
  <c r="DB256" i="10"/>
  <c r="DA256" i="10"/>
  <c r="CZ256" i="10"/>
  <c r="CY256" i="10"/>
  <c r="CX256" i="10"/>
  <c r="CW256" i="10"/>
  <c r="CV256" i="10"/>
  <c r="CU256" i="10"/>
  <c r="CT256" i="10"/>
  <c r="CS256" i="10"/>
  <c r="CR256" i="10"/>
  <c r="CQ256" i="10"/>
  <c r="CP256" i="10"/>
  <c r="CO256" i="10"/>
  <c r="CN256" i="10"/>
  <c r="CM256" i="10"/>
  <c r="CL256" i="10"/>
  <c r="CK256" i="10"/>
  <c r="CJ256" i="10"/>
  <c r="CI256" i="10"/>
  <c r="CH256" i="10"/>
  <c r="CG256" i="10"/>
  <c r="CF256" i="10"/>
  <c r="CE256" i="10"/>
  <c r="CD256" i="10"/>
  <c r="CC256" i="10"/>
  <c r="CB256" i="10"/>
  <c r="CA256" i="10"/>
  <c r="BZ256" i="10"/>
  <c r="BY256" i="10"/>
  <c r="BX256" i="10"/>
  <c r="BW256" i="10"/>
  <c r="BV256" i="10"/>
  <c r="BU256" i="10"/>
  <c r="BT256" i="10"/>
  <c r="BS256" i="10"/>
  <c r="BR256" i="10"/>
  <c r="BQ256" i="10"/>
  <c r="BP256" i="10"/>
  <c r="BO256" i="10"/>
  <c r="BN256" i="10"/>
  <c r="BM256" i="10"/>
  <c r="BL256" i="10"/>
  <c r="BK256" i="10"/>
  <c r="BJ256" i="10"/>
  <c r="BI256" i="10"/>
  <c r="BH256" i="10"/>
  <c r="BG256" i="10"/>
  <c r="BF256" i="10"/>
  <c r="BE256" i="10"/>
  <c r="BD256" i="10"/>
  <c r="BC256" i="10"/>
  <c r="BB256" i="10"/>
  <c r="BA256" i="10"/>
  <c r="AZ256" i="10"/>
  <c r="AS256" i="10"/>
  <c r="AR256" i="10"/>
  <c r="AQ256" i="10"/>
  <c r="AP256" i="10"/>
  <c r="AO256" i="10"/>
  <c r="AN256" i="10"/>
  <c r="AM256" i="10"/>
  <c r="AL256" i="10"/>
  <c r="AK256" i="10"/>
  <c r="AJ256" i="10"/>
  <c r="AI256" i="10"/>
  <c r="AH256" i="10"/>
  <c r="AG256" i="10"/>
  <c r="AF256" i="10"/>
  <c r="AE256" i="10"/>
  <c r="AD256" i="10"/>
  <c r="AC256" i="10"/>
  <c r="AB256" i="10"/>
  <c r="AA256" i="10"/>
  <c r="Z256" i="10"/>
  <c r="Y256" i="10"/>
  <c r="X256" i="10"/>
  <c r="W256" i="10"/>
  <c r="V256" i="10"/>
  <c r="U256" i="10"/>
  <c r="T256" i="10"/>
  <c r="S256" i="10"/>
  <c r="R256" i="10"/>
  <c r="Q256" i="10"/>
  <c r="P256" i="10"/>
  <c r="O256" i="10"/>
  <c r="N256" i="10"/>
  <c r="M256" i="10"/>
  <c r="L256" i="10"/>
  <c r="K256" i="10"/>
  <c r="J256" i="10"/>
  <c r="I256" i="10"/>
  <c r="AY256" i="10" s="1"/>
  <c r="H256" i="10"/>
  <c r="AX256" i="10" s="1"/>
  <c r="G256" i="10"/>
  <c r="AW256" i="10" s="1"/>
  <c r="F256" i="10"/>
  <c r="AV256" i="10" s="1"/>
  <c r="E256" i="10"/>
  <c r="AU256" i="10" s="1"/>
  <c r="D256" i="10"/>
  <c r="AT256" i="10" s="1"/>
  <c r="DG255" i="10"/>
  <c r="DF255" i="10"/>
  <c r="DE255" i="10"/>
  <c r="DD255" i="10"/>
  <c r="DC255" i="10"/>
  <c r="DB255" i="10"/>
  <c r="DA255" i="10"/>
  <c r="CZ255" i="10"/>
  <c r="CY255" i="10"/>
  <c r="CX255" i="10"/>
  <c r="CW255" i="10"/>
  <c r="CV255" i="10"/>
  <c r="CU255" i="10"/>
  <c r="CT255" i="10"/>
  <c r="CS255" i="10"/>
  <c r="CR255" i="10"/>
  <c r="CQ255" i="10"/>
  <c r="CP255" i="10"/>
  <c r="CO255" i="10"/>
  <c r="CN255" i="10"/>
  <c r="CM255" i="10"/>
  <c r="CL255" i="10"/>
  <c r="CK255" i="10"/>
  <c r="CJ255" i="10"/>
  <c r="CI255" i="10"/>
  <c r="CH255" i="10"/>
  <c r="CG255" i="10"/>
  <c r="CF255" i="10"/>
  <c r="CE255" i="10"/>
  <c r="CD255" i="10"/>
  <c r="CC255" i="10"/>
  <c r="CB255" i="10"/>
  <c r="CA255" i="10"/>
  <c r="BZ255" i="10"/>
  <c r="BY255" i="10"/>
  <c r="BX255" i="10"/>
  <c r="BW255" i="10"/>
  <c r="BV255" i="10"/>
  <c r="BU255" i="10"/>
  <c r="BT255" i="10"/>
  <c r="BS255" i="10"/>
  <c r="BR255" i="10"/>
  <c r="BQ255" i="10"/>
  <c r="BP255" i="10"/>
  <c r="BO255" i="10"/>
  <c r="BN255" i="10"/>
  <c r="BM255" i="10"/>
  <c r="BL255" i="10"/>
  <c r="BK255" i="10"/>
  <c r="BJ255" i="10"/>
  <c r="BI255" i="10"/>
  <c r="BH255" i="10"/>
  <c r="BG255" i="10"/>
  <c r="BF255" i="10"/>
  <c r="BE255" i="10"/>
  <c r="BD255" i="10"/>
  <c r="BC255" i="10"/>
  <c r="BB255" i="10"/>
  <c r="BA255" i="10"/>
  <c r="AZ255" i="10"/>
  <c r="AS255" i="10"/>
  <c r="AR255" i="10"/>
  <c r="AQ255" i="10"/>
  <c r="AP255" i="10"/>
  <c r="AO255" i="10"/>
  <c r="AN255" i="10"/>
  <c r="AM255" i="10"/>
  <c r="AL255" i="10"/>
  <c r="AK255" i="10"/>
  <c r="AJ255" i="10"/>
  <c r="AI255" i="10"/>
  <c r="AH255" i="10"/>
  <c r="AG255" i="10"/>
  <c r="AF255" i="10"/>
  <c r="AE255" i="10"/>
  <c r="AD255" i="10"/>
  <c r="AC255" i="10"/>
  <c r="AB255" i="10"/>
  <c r="AA255" i="10"/>
  <c r="Z255" i="10"/>
  <c r="Y255" i="10"/>
  <c r="X255" i="10"/>
  <c r="W255" i="10"/>
  <c r="V255" i="10"/>
  <c r="U255" i="10"/>
  <c r="T255" i="10"/>
  <c r="S255" i="10"/>
  <c r="R255" i="10"/>
  <c r="Q255" i="10"/>
  <c r="P255" i="10"/>
  <c r="O255" i="10"/>
  <c r="N255" i="10"/>
  <c r="M255" i="10"/>
  <c r="L255" i="10"/>
  <c r="K255" i="10"/>
  <c r="J255" i="10"/>
  <c r="I255" i="10"/>
  <c r="AY255" i="10" s="1"/>
  <c r="H255" i="10"/>
  <c r="AX255" i="10" s="1"/>
  <c r="G255" i="10"/>
  <c r="AW255" i="10" s="1"/>
  <c r="F255" i="10"/>
  <c r="AV255" i="10" s="1"/>
  <c r="E255" i="10"/>
  <c r="AU255" i="10" s="1"/>
  <c r="D255" i="10"/>
  <c r="AT255" i="10" s="1"/>
  <c r="DG254" i="10"/>
  <c r="DF254" i="10"/>
  <c r="DE254" i="10"/>
  <c r="DD254" i="10"/>
  <c r="DC254" i="10"/>
  <c r="DB254" i="10"/>
  <c r="DA254" i="10"/>
  <c r="CZ254" i="10"/>
  <c r="CY254" i="10"/>
  <c r="CX254" i="10"/>
  <c r="CW254" i="10"/>
  <c r="CV254" i="10"/>
  <c r="CU254" i="10"/>
  <c r="CT254" i="10"/>
  <c r="CS254" i="10"/>
  <c r="CR254" i="10"/>
  <c r="CQ254" i="10"/>
  <c r="CP254" i="10"/>
  <c r="CO254" i="10"/>
  <c r="CN254" i="10"/>
  <c r="CM254" i="10"/>
  <c r="CL254" i="10"/>
  <c r="CK254" i="10"/>
  <c r="CJ254" i="10"/>
  <c r="CI254" i="10"/>
  <c r="CH254" i="10"/>
  <c r="CG254" i="10"/>
  <c r="CF254" i="10"/>
  <c r="CE254" i="10"/>
  <c r="CD254" i="10"/>
  <c r="CC254" i="10"/>
  <c r="CB254" i="10"/>
  <c r="CA254" i="10"/>
  <c r="BZ254" i="10"/>
  <c r="BY254" i="10"/>
  <c r="BX254" i="10"/>
  <c r="BW254" i="10"/>
  <c r="BV254" i="10"/>
  <c r="BU254" i="10"/>
  <c r="BT254" i="10"/>
  <c r="BS254" i="10"/>
  <c r="BR254" i="10"/>
  <c r="BQ254" i="10"/>
  <c r="BP254" i="10"/>
  <c r="BO254" i="10"/>
  <c r="BN254" i="10"/>
  <c r="BM254" i="10"/>
  <c r="BL254" i="10"/>
  <c r="BK254" i="10"/>
  <c r="BJ254" i="10"/>
  <c r="BI254" i="10"/>
  <c r="BH254" i="10"/>
  <c r="BG254" i="10"/>
  <c r="BF254" i="10"/>
  <c r="BE254" i="10"/>
  <c r="BD254" i="10"/>
  <c r="BC254" i="10"/>
  <c r="BB254" i="10"/>
  <c r="BA254" i="10"/>
  <c r="AZ254" i="10"/>
  <c r="AS254" i="10"/>
  <c r="AR254" i="10"/>
  <c r="AQ254" i="10"/>
  <c r="AP254" i="10"/>
  <c r="AO254" i="10"/>
  <c r="AN254" i="10"/>
  <c r="AM254" i="10"/>
  <c r="AL254" i="10"/>
  <c r="AK254" i="10"/>
  <c r="AJ254" i="10"/>
  <c r="AI254" i="10"/>
  <c r="AH254" i="10"/>
  <c r="AG254" i="10"/>
  <c r="AF254" i="10"/>
  <c r="AE254" i="10"/>
  <c r="AD254" i="10"/>
  <c r="AC254" i="10"/>
  <c r="AB254" i="10"/>
  <c r="AA254" i="10"/>
  <c r="Z254" i="10"/>
  <c r="Y254" i="10"/>
  <c r="X254" i="10"/>
  <c r="W254" i="10"/>
  <c r="V254" i="10"/>
  <c r="U254" i="10"/>
  <c r="T254" i="10"/>
  <c r="S254" i="10"/>
  <c r="R254" i="10"/>
  <c r="Q254" i="10"/>
  <c r="P254" i="10"/>
  <c r="O254" i="10"/>
  <c r="N254" i="10"/>
  <c r="M254" i="10"/>
  <c r="L254" i="10"/>
  <c r="K254" i="10"/>
  <c r="J254" i="10"/>
  <c r="I254" i="10"/>
  <c r="AY254" i="10" s="1"/>
  <c r="H254" i="10"/>
  <c r="AX254" i="10" s="1"/>
  <c r="G254" i="10"/>
  <c r="AW254" i="10" s="1"/>
  <c r="F254" i="10"/>
  <c r="AV254" i="10" s="1"/>
  <c r="E254" i="10"/>
  <c r="AU254" i="10" s="1"/>
  <c r="D254" i="10"/>
  <c r="AT254" i="10" s="1"/>
  <c r="DG253" i="10"/>
  <c r="DF253" i="10"/>
  <c r="DE253" i="10"/>
  <c r="DD253" i="10"/>
  <c r="DC253" i="10"/>
  <c r="DB253" i="10"/>
  <c r="DA253" i="10"/>
  <c r="CZ253" i="10"/>
  <c r="CY253" i="10"/>
  <c r="CX253" i="10"/>
  <c r="CW253" i="10"/>
  <c r="CV253" i="10"/>
  <c r="CU253" i="10"/>
  <c r="CT253" i="10"/>
  <c r="CS253" i="10"/>
  <c r="CR253" i="10"/>
  <c r="CQ253" i="10"/>
  <c r="CP253" i="10"/>
  <c r="CO253" i="10"/>
  <c r="CN253" i="10"/>
  <c r="CM253" i="10"/>
  <c r="CL253" i="10"/>
  <c r="CK253" i="10"/>
  <c r="CJ253" i="10"/>
  <c r="CI253" i="10"/>
  <c r="CH253" i="10"/>
  <c r="CG253" i="10"/>
  <c r="CF253" i="10"/>
  <c r="CE253" i="10"/>
  <c r="CD253" i="10"/>
  <c r="CC253" i="10"/>
  <c r="CB253" i="10"/>
  <c r="CA253" i="10"/>
  <c r="BZ253" i="10"/>
  <c r="BY253" i="10"/>
  <c r="BX253" i="10"/>
  <c r="BW253" i="10"/>
  <c r="BV253" i="10"/>
  <c r="BU253" i="10"/>
  <c r="BT253" i="10"/>
  <c r="BS253" i="10"/>
  <c r="BR253" i="10"/>
  <c r="BQ253" i="10"/>
  <c r="BP253" i="10"/>
  <c r="BO253" i="10"/>
  <c r="BN253" i="10"/>
  <c r="BM253" i="10"/>
  <c r="BL253" i="10"/>
  <c r="BK253" i="10"/>
  <c r="BJ253" i="10"/>
  <c r="BI253" i="10"/>
  <c r="BH253" i="10"/>
  <c r="BG253" i="10"/>
  <c r="BF253" i="10"/>
  <c r="BE253" i="10"/>
  <c r="BD253" i="10"/>
  <c r="BC253" i="10"/>
  <c r="BB253" i="10"/>
  <c r="BA253" i="10"/>
  <c r="AZ253" i="10"/>
  <c r="AS253" i="10"/>
  <c r="AR253" i="10"/>
  <c r="AQ253" i="10"/>
  <c r="AP253" i="10"/>
  <c r="AO253" i="10"/>
  <c r="AN253" i="10"/>
  <c r="AM253" i="10"/>
  <c r="AL253" i="10"/>
  <c r="AK253" i="10"/>
  <c r="AJ253" i="10"/>
  <c r="AI253" i="10"/>
  <c r="AH253" i="10"/>
  <c r="AG253" i="10"/>
  <c r="AF253" i="10"/>
  <c r="AE253" i="10"/>
  <c r="AD253" i="10"/>
  <c r="AC253" i="10"/>
  <c r="AB253" i="10"/>
  <c r="AA253" i="10"/>
  <c r="Z253" i="10"/>
  <c r="Y253" i="10"/>
  <c r="X253" i="10"/>
  <c r="W253" i="10"/>
  <c r="V253" i="10"/>
  <c r="U253" i="10"/>
  <c r="T253" i="10"/>
  <c r="S253" i="10"/>
  <c r="R253" i="10"/>
  <c r="Q253" i="10"/>
  <c r="P253" i="10"/>
  <c r="O253" i="10"/>
  <c r="N253" i="10"/>
  <c r="M253" i="10"/>
  <c r="L253" i="10"/>
  <c r="K253" i="10"/>
  <c r="J253" i="10"/>
  <c r="I253" i="10"/>
  <c r="AY253" i="10" s="1"/>
  <c r="H253" i="10"/>
  <c r="AX253" i="10" s="1"/>
  <c r="G253" i="10"/>
  <c r="AW253" i="10" s="1"/>
  <c r="F253" i="10"/>
  <c r="AV253" i="10" s="1"/>
  <c r="E253" i="10"/>
  <c r="AU253" i="10" s="1"/>
  <c r="D253" i="10"/>
  <c r="AT253" i="10" s="1"/>
  <c r="DG252" i="10"/>
  <c r="DF252" i="10"/>
  <c r="DE252" i="10"/>
  <c r="DD252" i="10"/>
  <c r="DC252" i="10"/>
  <c r="DB252" i="10"/>
  <c r="DA252" i="10"/>
  <c r="CZ252" i="10"/>
  <c r="CY252" i="10"/>
  <c r="CX252" i="10"/>
  <c r="CW252" i="10"/>
  <c r="CV252" i="10"/>
  <c r="CU252" i="10"/>
  <c r="CT252" i="10"/>
  <c r="CS252" i="10"/>
  <c r="CR252" i="10"/>
  <c r="CQ252" i="10"/>
  <c r="CP252" i="10"/>
  <c r="CO252" i="10"/>
  <c r="CN252" i="10"/>
  <c r="CM252" i="10"/>
  <c r="CL252" i="10"/>
  <c r="CK252" i="10"/>
  <c r="CJ252" i="10"/>
  <c r="CI252" i="10"/>
  <c r="CH252" i="10"/>
  <c r="CG252" i="10"/>
  <c r="CF252" i="10"/>
  <c r="CE252" i="10"/>
  <c r="CD252" i="10"/>
  <c r="CC252" i="10"/>
  <c r="CB252" i="10"/>
  <c r="CA252" i="10"/>
  <c r="BZ252" i="10"/>
  <c r="BY252" i="10"/>
  <c r="BX252" i="10"/>
  <c r="BW252" i="10"/>
  <c r="BV252" i="10"/>
  <c r="BU252" i="10"/>
  <c r="BT252" i="10"/>
  <c r="BS252" i="10"/>
  <c r="BR252" i="10"/>
  <c r="BQ252" i="10"/>
  <c r="BP252" i="10"/>
  <c r="BO252" i="10"/>
  <c r="BN252" i="10"/>
  <c r="BM252" i="10"/>
  <c r="BL252" i="10"/>
  <c r="BK252" i="10"/>
  <c r="BJ252" i="10"/>
  <c r="BI252" i="10"/>
  <c r="BH252" i="10"/>
  <c r="BG252" i="10"/>
  <c r="BF252" i="10"/>
  <c r="BE252" i="10"/>
  <c r="BD252" i="10"/>
  <c r="BC252" i="10"/>
  <c r="BB252" i="10"/>
  <c r="BA252" i="10"/>
  <c r="AZ252" i="10"/>
  <c r="AS252" i="10"/>
  <c r="AR252" i="10"/>
  <c r="AQ252" i="10"/>
  <c r="AP252" i="10"/>
  <c r="AO252" i="10"/>
  <c r="AN252" i="10"/>
  <c r="AM252" i="10"/>
  <c r="AL252" i="10"/>
  <c r="AK252" i="10"/>
  <c r="AJ252" i="10"/>
  <c r="AI252" i="10"/>
  <c r="AH252" i="10"/>
  <c r="AG252" i="10"/>
  <c r="AF252" i="10"/>
  <c r="AE252" i="10"/>
  <c r="AD252" i="10"/>
  <c r="AC252" i="10"/>
  <c r="AB252" i="10"/>
  <c r="AA252" i="10"/>
  <c r="Z252" i="10"/>
  <c r="Y252" i="10"/>
  <c r="X252" i="10"/>
  <c r="W252" i="10"/>
  <c r="V252" i="10"/>
  <c r="U252" i="10"/>
  <c r="T252" i="10"/>
  <c r="S252" i="10"/>
  <c r="R252" i="10"/>
  <c r="Q252" i="10"/>
  <c r="P252" i="10"/>
  <c r="O252" i="10"/>
  <c r="N252" i="10"/>
  <c r="M252" i="10"/>
  <c r="L252" i="10"/>
  <c r="K252" i="10"/>
  <c r="J252" i="10"/>
  <c r="I252" i="10"/>
  <c r="AY252" i="10" s="1"/>
  <c r="H252" i="10"/>
  <c r="AX252" i="10" s="1"/>
  <c r="G252" i="10"/>
  <c r="AW252" i="10" s="1"/>
  <c r="F252" i="10"/>
  <c r="AV252" i="10" s="1"/>
  <c r="E252" i="10"/>
  <c r="AU252" i="10" s="1"/>
  <c r="D252" i="10"/>
  <c r="AT252" i="10" s="1"/>
  <c r="DG251" i="10"/>
  <c r="DF251" i="10"/>
  <c r="DE251" i="10"/>
  <c r="DD251" i="10"/>
  <c r="DC251" i="10"/>
  <c r="DB251" i="10"/>
  <c r="DA251" i="10"/>
  <c r="CZ251" i="10"/>
  <c r="CY251" i="10"/>
  <c r="CX251" i="10"/>
  <c r="CW251" i="10"/>
  <c r="CV251" i="10"/>
  <c r="CU251" i="10"/>
  <c r="CT251" i="10"/>
  <c r="CS251" i="10"/>
  <c r="CR251" i="10"/>
  <c r="CQ251" i="10"/>
  <c r="CP251" i="10"/>
  <c r="CO251" i="10"/>
  <c r="CN251" i="10"/>
  <c r="CM251" i="10"/>
  <c r="CL251" i="10"/>
  <c r="CK251" i="10"/>
  <c r="CJ251" i="10"/>
  <c r="CI251" i="10"/>
  <c r="CH251" i="10"/>
  <c r="CG251" i="10"/>
  <c r="CF251" i="10"/>
  <c r="CE251" i="10"/>
  <c r="CD251" i="10"/>
  <c r="CC251" i="10"/>
  <c r="CB251" i="10"/>
  <c r="CA251" i="10"/>
  <c r="BZ251" i="10"/>
  <c r="BY251" i="10"/>
  <c r="BX251" i="10"/>
  <c r="BW251" i="10"/>
  <c r="BV251" i="10"/>
  <c r="BU251" i="10"/>
  <c r="BT251" i="10"/>
  <c r="BS251" i="10"/>
  <c r="BR251" i="10"/>
  <c r="BQ251" i="10"/>
  <c r="BP251" i="10"/>
  <c r="BO251" i="10"/>
  <c r="BN251" i="10"/>
  <c r="BM251" i="10"/>
  <c r="BL251" i="10"/>
  <c r="BK251" i="10"/>
  <c r="BJ251" i="10"/>
  <c r="BI251" i="10"/>
  <c r="BH251" i="10"/>
  <c r="BG251" i="10"/>
  <c r="BF251" i="10"/>
  <c r="BE251" i="10"/>
  <c r="BD251" i="10"/>
  <c r="BC251" i="10"/>
  <c r="BB251" i="10"/>
  <c r="BA251" i="10"/>
  <c r="AZ251" i="10"/>
  <c r="AS251" i="10"/>
  <c r="AR251" i="10"/>
  <c r="AQ251" i="10"/>
  <c r="AP251" i="10"/>
  <c r="AO251" i="10"/>
  <c r="AN251" i="10"/>
  <c r="AM251" i="10"/>
  <c r="AL251" i="10"/>
  <c r="AK251" i="10"/>
  <c r="AJ251" i="10"/>
  <c r="AI251" i="10"/>
  <c r="AH251" i="10"/>
  <c r="AG251" i="10"/>
  <c r="AF251" i="10"/>
  <c r="AE251" i="10"/>
  <c r="AD251" i="10"/>
  <c r="AC251" i="10"/>
  <c r="AB251" i="10"/>
  <c r="AA251" i="10"/>
  <c r="Z251" i="10"/>
  <c r="Y251" i="10"/>
  <c r="X251" i="10"/>
  <c r="W251" i="10"/>
  <c r="V251" i="10"/>
  <c r="U251" i="10"/>
  <c r="T251" i="10"/>
  <c r="S251" i="10"/>
  <c r="R251" i="10"/>
  <c r="Q251" i="10"/>
  <c r="P251" i="10"/>
  <c r="O251" i="10"/>
  <c r="N251" i="10"/>
  <c r="M251" i="10"/>
  <c r="L251" i="10"/>
  <c r="K251" i="10"/>
  <c r="J251" i="10"/>
  <c r="I251" i="10"/>
  <c r="AY251" i="10" s="1"/>
  <c r="H251" i="10"/>
  <c r="AX251" i="10" s="1"/>
  <c r="G251" i="10"/>
  <c r="AW251" i="10" s="1"/>
  <c r="F251" i="10"/>
  <c r="AV251" i="10" s="1"/>
  <c r="E251" i="10"/>
  <c r="AU251" i="10" s="1"/>
  <c r="D251" i="10"/>
  <c r="AT251" i="10" s="1"/>
  <c r="DG250" i="10"/>
  <c r="DF250" i="10"/>
  <c r="DE250" i="10"/>
  <c r="DD250" i="10"/>
  <c r="DC250" i="10"/>
  <c r="DB250" i="10"/>
  <c r="DA250" i="10"/>
  <c r="CZ250" i="10"/>
  <c r="CY250" i="10"/>
  <c r="CX250" i="10"/>
  <c r="CW250" i="10"/>
  <c r="CV250" i="10"/>
  <c r="CU250" i="10"/>
  <c r="CT250" i="10"/>
  <c r="CS250" i="10"/>
  <c r="CR250" i="10"/>
  <c r="CQ250" i="10"/>
  <c r="CP250" i="10"/>
  <c r="CO250" i="10"/>
  <c r="CN250" i="10"/>
  <c r="CM250" i="10"/>
  <c r="CL250" i="10"/>
  <c r="CK250" i="10"/>
  <c r="CJ250" i="10"/>
  <c r="CI250" i="10"/>
  <c r="CH250" i="10"/>
  <c r="CG250" i="10"/>
  <c r="CF250" i="10"/>
  <c r="CE250" i="10"/>
  <c r="CD250" i="10"/>
  <c r="CC250" i="10"/>
  <c r="CB250" i="10"/>
  <c r="CA250" i="10"/>
  <c r="BZ250" i="10"/>
  <c r="BY250" i="10"/>
  <c r="BX250" i="10"/>
  <c r="BW250" i="10"/>
  <c r="BV250" i="10"/>
  <c r="BU250" i="10"/>
  <c r="BT250" i="10"/>
  <c r="BS250" i="10"/>
  <c r="BR250" i="10"/>
  <c r="BQ250" i="10"/>
  <c r="BP250" i="10"/>
  <c r="BO250" i="10"/>
  <c r="BN250" i="10"/>
  <c r="BM250" i="10"/>
  <c r="BL250" i="10"/>
  <c r="BK250" i="10"/>
  <c r="BJ250" i="10"/>
  <c r="BI250" i="10"/>
  <c r="BH250" i="10"/>
  <c r="BG250" i="10"/>
  <c r="BF250" i="10"/>
  <c r="BE250" i="10"/>
  <c r="BD250" i="10"/>
  <c r="BC250" i="10"/>
  <c r="BB250" i="10"/>
  <c r="BA250" i="10"/>
  <c r="AZ250" i="10"/>
  <c r="AS250" i="10"/>
  <c r="AR250" i="10"/>
  <c r="AQ250" i="10"/>
  <c r="AP250" i="10"/>
  <c r="AO250" i="10"/>
  <c r="AN250" i="10"/>
  <c r="AM250" i="10"/>
  <c r="AL250" i="10"/>
  <c r="AK250" i="10"/>
  <c r="AJ250" i="10"/>
  <c r="AI250" i="10"/>
  <c r="AH250" i="10"/>
  <c r="AG250" i="10"/>
  <c r="AF250" i="10"/>
  <c r="AE250" i="10"/>
  <c r="AD250" i="10"/>
  <c r="AC250" i="10"/>
  <c r="AB250" i="10"/>
  <c r="AA250" i="10"/>
  <c r="Z250" i="10"/>
  <c r="Y250" i="10"/>
  <c r="X250" i="10"/>
  <c r="W250" i="10"/>
  <c r="V250" i="10"/>
  <c r="U250" i="10"/>
  <c r="T250" i="10"/>
  <c r="S250" i="10"/>
  <c r="R250" i="10"/>
  <c r="Q250" i="10"/>
  <c r="P250" i="10"/>
  <c r="O250" i="10"/>
  <c r="N250" i="10"/>
  <c r="M250" i="10"/>
  <c r="L250" i="10"/>
  <c r="K250" i="10"/>
  <c r="J250" i="10"/>
  <c r="I250" i="10"/>
  <c r="AY250" i="10" s="1"/>
  <c r="H250" i="10"/>
  <c r="AX250" i="10" s="1"/>
  <c r="G250" i="10"/>
  <c r="AW250" i="10" s="1"/>
  <c r="F250" i="10"/>
  <c r="AV250" i="10" s="1"/>
  <c r="E250" i="10"/>
  <c r="AU250" i="10" s="1"/>
  <c r="D250" i="10"/>
  <c r="AT250" i="10" s="1"/>
  <c r="DG249" i="10"/>
  <c r="DF249" i="10"/>
  <c r="DE249" i="10"/>
  <c r="DD249" i="10"/>
  <c r="DC249" i="10"/>
  <c r="DB249" i="10"/>
  <c r="DA249" i="10"/>
  <c r="CZ249" i="10"/>
  <c r="CY249" i="10"/>
  <c r="CX249" i="10"/>
  <c r="CW249" i="10"/>
  <c r="CV249" i="10"/>
  <c r="CU249" i="10"/>
  <c r="CT249" i="10"/>
  <c r="CS249" i="10"/>
  <c r="CR249" i="10"/>
  <c r="CQ249" i="10"/>
  <c r="CP249" i="10"/>
  <c r="CO249" i="10"/>
  <c r="CN249" i="10"/>
  <c r="CM249" i="10"/>
  <c r="CL249" i="10"/>
  <c r="CK249" i="10"/>
  <c r="CJ249" i="10"/>
  <c r="CI249" i="10"/>
  <c r="CH249" i="10"/>
  <c r="CG249" i="10"/>
  <c r="CF249" i="10"/>
  <c r="CE249" i="10"/>
  <c r="CD249" i="10"/>
  <c r="CC249" i="10"/>
  <c r="CB249" i="10"/>
  <c r="CA249" i="10"/>
  <c r="BZ249" i="10"/>
  <c r="BY249" i="10"/>
  <c r="BX249" i="10"/>
  <c r="BW249" i="10"/>
  <c r="BV249" i="10"/>
  <c r="BU249" i="10"/>
  <c r="BT249" i="10"/>
  <c r="BS249" i="10"/>
  <c r="BR249" i="10"/>
  <c r="BQ249" i="10"/>
  <c r="BP249" i="10"/>
  <c r="BO249" i="10"/>
  <c r="BN249" i="10"/>
  <c r="BM249" i="10"/>
  <c r="BL249" i="10"/>
  <c r="BK249" i="10"/>
  <c r="BJ249" i="10"/>
  <c r="BI249" i="10"/>
  <c r="BH249" i="10"/>
  <c r="BG249" i="10"/>
  <c r="BF249" i="10"/>
  <c r="BE249" i="10"/>
  <c r="BD249" i="10"/>
  <c r="BC249" i="10"/>
  <c r="BB249" i="10"/>
  <c r="BA249" i="10"/>
  <c r="AZ249" i="10"/>
  <c r="AS249" i="10"/>
  <c r="AR249" i="10"/>
  <c r="AQ249" i="10"/>
  <c r="AP249" i="10"/>
  <c r="AO249" i="10"/>
  <c r="AN249" i="10"/>
  <c r="AM249" i="10"/>
  <c r="AL249" i="10"/>
  <c r="AK249" i="10"/>
  <c r="AJ249" i="10"/>
  <c r="AI249" i="10"/>
  <c r="AH249" i="10"/>
  <c r="AG249" i="10"/>
  <c r="AF249" i="10"/>
  <c r="AE249" i="10"/>
  <c r="AD249" i="10"/>
  <c r="AC249" i="10"/>
  <c r="AB249" i="10"/>
  <c r="AA249" i="10"/>
  <c r="Z249" i="10"/>
  <c r="Y249" i="10"/>
  <c r="X249" i="10"/>
  <c r="W249" i="10"/>
  <c r="V249" i="10"/>
  <c r="U249" i="10"/>
  <c r="T249" i="10"/>
  <c r="S249" i="10"/>
  <c r="R249" i="10"/>
  <c r="Q249" i="10"/>
  <c r="P249" i="10"/>
  <c r="O249" i="10"/>
  <c r="N249" i="10"/>
  <c r="M249" i="10"/>
  <c r="L249" i="10"/>
  <c r="K249" i="10"/>
  <c r="J249" i="10"/>
  <c r="I249" i="10"/>
  <c r="AY249" i="10" s="1"/>
  <c r="H249" i="10"/>
  <c r="AX249" i="10" s="1"/>
  <c r="G249" i="10"/>
  <c r="AW249" i="10" s="1"/>
  <c r="F249" i="10"/>
  <c r="AV249" i="10" s="1"/>
  <c r="E249" i="10"/>
  <c r="AU249" i="10" s="1"/>
  <c r="D249" i="10"/>
  <c r="AT249" i="10" s="1"/>
  <c r="DG248" i="10"/>
  <c r="DF248" i="10"/>
  <c r="DE248" i="10"/>
  <c r="DD248" i="10"/>
  <c r="DC248" i="10"/>
  <c r="DB248" i="10"/>
  <c r="DA248" i="10"/>
  <c r="CZ248" i="10"/>
  <c r="CY248" i="10"/>
  <c r="CX248" i="10"/>
  <c r="CW248" i="10"/>
  <c r="CV248" i="10"/>
  <c r="CU248" i="10"/>
  <c r="CT248" i="10"/>
  <c r="CS248" i="10"/>
  <c r="CR248" i="10"/>
  <c r="CQ248" i="10"/>
  <c r="CP248" i="10"/>
  <c r="CO248" i="10"/>
  <c r="CN248" i="10"/>
  <c r="CM248" i="10"/>
  <c r="CL248" i="10"/>
  <c r="CK248" i="10"/>
  <c r="CJ248" i="10"/>
  <c r="CI248" i="10"/>
  <c r="CH248" i="10"/>
  <c r="CG248" i="10"/>
  <c r="CF248" i="10"/>
  <c r="CE248" i="10"/>
  <c r="CD248" i="10"/>
  <c r="CC248" i="10"/>
  <c r="CB248" i="10"/>
  <c r="CA248" i="10"/>
  <c r="BZ248" i="10"/>
  <c r="BY248" i="10"/>
  <c r="BX248" i="10"/>
  <c r="BW248" i="10"/>
  <c r="BV248" i="10"/>
  <c r="BU248" i="10"/>
  <c r="BT248" i="10"/>
  <c r="BS248" i="10"/>
  <c r="BR248" i="10"/>
  <c r="BQ248" i="10"/>
  <c r="BP248" i="10"/>
  <c r="BO248" i="10"/>
  <c r="BN248" i="10"/>
  <c r="BM248" i="10"/>
  <c r="BL248" i="10"/>
  <c r="BK248" i="10"/>
  <c r="BJ248" i="10"/>
  <c r="BI248" i="10"/>
  <c r="BH248" i="10"/>
  <c r="BG248" i="10"/>
  <c r="BF248" i="10"/>
  <c r="BE248" i="10"/>
  <c r="BD248" i="10"/>
  <c r="BC248" i="10"/>
  <c r="BB248" i="10"/>
  <c r="BA248" i="10"/>
  <c r="AZ248" i="10"/>
  <c r="AS248" i="10"/>
  <c r="AR248" i="10"/>
  <c r="AQ248" i="10"/>
  <c r="AP248" i="10"/>
  <c r="AO248" i="10"/>
  <c r="AN248" i="10"/>
  <c r="AM248" i="10"/>
  <c r="AL248" i="10"/>
  <c r="AK248" i="10"/>
  <c r="AJ248" i="10"/>
  <c r="AI248" i="10"/>
  <c r="AH248" i="10"/>
  <c r="AG248" i="10"/>
  <c r="AF248" i="10"/>
  <c r="AE248" i="10"/>
  <c r="AD248" i="10"/>
  <c r="AC248" i="10"/>
  <c r="AB248" i="10"/>
  <c r="AA248" i="10"/>
  <c r="Z248" i="10"/>
  <c r="Y248" i="10"/>
  <c r="X248" i="10"/>
  <c r="W248" i="10"/>
  <c r="V248" i="10"/>
  <c r="U248" i="10"/>
  <c r="T248" i="10"/>
  <c r="S248" i="10"/>
  <c r="R248" i="10"/>
  <c r="Q248" i="10"/>
  <c r="P248" i="10"/>
  <c r="O248" i="10"/>
  <c r="N248" i="10"/>
  <c r="M248" i="10"/>
  <c r="L248" i="10"/>
  <c r="K248" i="10"/>
  <c r="J248" i="10"/>
  <c r="I248" i="10"/>
  <c r="AY248" i="10" s="1"/>
  <c r="H248" i="10"/>
  <c r="AX248" i="10" s="1"/>
  <c r="G248" i="10"/>
  <c r="AW248" i="10" s="1"/>
  <c r="F248" i="10"/>
  <c r="AV248" i="10" s="1"/>
  <c r="E248" i="10"/>
  <c r="AU248" i="10" s="1"/>
  <c r="D248" i="10"/>
  <c r="AT248" i="10" s="1"/>
  <c r="DG247" i="10"/>
  <c r="DF247" i="10"/>
  <c r="DE247" i="10"/>
  <c r="DD247" i="10"/>
  <c r="DC247" i="10"/>
  <c r="DB247" i="10"/>
  <c r="DA247" i="10"/>
  <c r="CZ247" i="10"/>
  <c r="CY247" i="10"/>
  <c r="CX247" i="10"/>
  <c r="CW247" i="10"/>
  <c r="CV247" i="10"/>
  <c r="CU247" i="10"/>
  <c r="CT247" i="10"/>
  <c r="CS247" i="10"/>
  <c r="CR247" i="10"/>
  <c r="CQ247" i="10"/>
  <c r="CP247" i="10"/>
  <c r="CO247" i="10"/>
  <c r="CN247" i="10"/>
  <c r="CM247" i="10"/>
  <c r="CL247" i="10"/>
  <c r="CK247" i="10"/>
  <c r="CJ247" i="10"/>
  <c r="CI247" i="10"/>
  <c r="CH247" i="10"/>
  <c r="CG247" i="10"/>
  <c r="CF247" i="10"/>
  <c r="CE247" i="10"/>
  <c r="CD247" i="10"/>
  <c r="CC247" i="10"/>
  <c r="CB247" i="10"/>
  <c r="CA247" i="10"/>
  <c r="BZ247" i="10"/>
  <c r="BY247" i="10"/>
  <c r="BX247" i="10"/>
  <c r="BW247" i="10"/>
  <c r="BV247" i="10"/>
  <c r="BU247" i="10"/>
  <c r="BT247" i="10"/>
  <c r="BS247" i="10"/>
  <c r="BR247" i="10"/>
  <c r="BQ247" i="10"/>
  <c r="BP247" i="10"/>
  <c r="BO247" i="10"/>
  <c r="BN247" i="10"/>
  <c r="BM247" i="10"/>
  <c r="BL247" i="10"/>
  <c r="BK247" i="10"/>
  <c r="BJ247" i="10"/>
  <c r="BI247" i="10"/>
  <c r="BH247" i="10"/>
  <c r="BG247" i="10"/>
  <c r="BF247" i="10"/>
  <c r="BE247" i="10"/>
  <c r="BD247" i="10"/>
  <c r="BC247" i="10"/>
  <c r="BB247" i="10"/>
  <c r="BA247" i="10"/>
  <c r="AZ247" i="10"/>
  <c r="AS247" i="10"/>
  <c r="AR247" i="10"/>
  <c r="AQ247" i="10"/>
  <c r="AP247" i="10"/>
  <c r="AO247" i="10"/>
  <c r="AN247" i="10"/>
  <c r="AM247" i="10"/>
  <c r="AL247" i="10"/>
  <c r="AK247" i="10"/>
  <c r="AJ247" i="10"/>
  <c r="AI247" i="10"/>
  <c r="AH247" i="10"/>
  <c r="AG247" i="10"/>
  <c r="AF247" i="10"/>
  <c r="AE247" i="10"/>
  <c r="AD247" i="10"/>
  <c r="AC247" i="10"/>
  <c r="AB247" i="10"/>
  <c r="AA247" i="10"/>
  <c r="Z247" i="10"/>
  <c r="Y247" i="10"/>
  <c r="X247" i="10"/>
  <c r="W247" i="10"/>
  <c r="V247" i="10"/>
  <c r="U247" i="10"/>
  <c r="T247" i="10"/>
  <c r="S247" i="10"/>
  <c r="R247" i="10"/>
  <c r="Q247" i="10"/>
  <c r="P247" i="10"/>
  <c r="O247" i="10"/>
  <c r="N247" i="10"/>
  <c r="M247" i="10"/>
  <c r="L247" i="10"/>
  <c r="K247" i="10"/>
  <c r="J247" i="10"/>
  <c r="I247" i="10"/>
  <c r="AY247" i="10" s="1"/>
  <c r="H247" i="10"/>
  <c r="AX247" i="10" s="1"/>
  <c r="G247" i="10"/>
  <c r="AW247" i="10" s="1"/>
  <c r="F247" i="10"/>
  <c r="AV247" i="10" s="1"/>
  <c r="E247" i="10"/>
  <c r="AU247" i="10" s="1"/>
  <c r="D247" i="10"/>
  <c r="AT247" i="10" s="1"/>
  <c r="DG246" i="10"/>
  <c r="DF246" i="10"/>
  <c r="DE246" i="10"/>
  <c r="DD246" i="10"/>
  <c r="DC246" i="10"/>
  <c r="DB246" i="10"/>
  <c r="DA246" i="10"/>
  <c r="CZ246" i="10"/>
  <c r="CY246" i="10"/>
  <c r="CX246" i="10"/>
  <c r="CW246" i="10"/>
  <c r="CV246" i="10"/>
  <c r="CU246" i="10"/>
  <c r="CT246" i="10"/>
  <c r="CS246" i="10"/>
  <c r="CR246" i="10"/>
  <c r="CQ246" i="10"/>
  <c r="CP246" i="10"/>
  <c r="CO246" i="10"/>
  <c r="CN246" i="10"/>
  <c r="CM246" i="10"/>
  <c r="CL246" i="10"/>
  <c r="CK246" i="10"/>
  <c r="CJ246" i="10"/>
  <c r="CI246" i="10"/>
  <c r="CH246" i="10"/>
  <c r="CG246" i="10"/>
  <c r="CF246" i="10"/>
  <c r="CE246" i="10"/>
  <c r="CD246" i="10"/>
  <c r="CC246" i="10"/>
  <c r="CB246" i="10"/>
  <c r="CA246" i="10"/>
  <c r="BZ246" i="10"/>
  <c r="BY246" i="10"/>
  <c r="BX246" i="10"/>
  <c r="BW246" i="10"/>
  <c r="BV246" i="10"/>
  <c r="BU246" i="10"/>
  <c r="BT246" i="10"/>
  <c r="BS246" i="10"/>
  <c r="BR246" i="10"/>
  <c r="BQ246" i="10"/>
  <c r="BP246" i="10"/>
  <c r="BO246" i="10"/>
  <c r="BN246" i="10"/>
  <c r="BM246" i="10"/>
  <c r="BL246" i="10"/>
  <c r="BK246" i="10"/>
  <c r="BJ246" i="10"/>
  <c r="BI246" i="10"/>
  <c r="BH246" i="10"/>
  <c r="BG246" i="10"/>
  <c r="BF246" i="10"/>
  <c r="BE246" i="10"/>
  <c r="BD246" i="10"/>
  <c r="BC246" i="10"/>
  <c r="BB246" i="10"/>
  <c r="BA246" i="10"/>
  <c r="AZ246" i="10"/>
  <c r="AS246" i="10"/>
  <c r="AR246" i="10"/>
  <c r="AQ246" i="10"/>
  <c r="AP246" i="10"/>
  <c r="AO246" i="10"/>
  <c r="AN246" i="10"/>
  <c r="AM246" i="10"/>
  <c r="AL246" i="10"/>
  <c r="AK246" i="10"/>
  <c r="AJ246" i="10"/>
  <c r="AI246" i="10"/>
  <c r="AH246" i="10"/>
  <c r="AG246" i="10"/>
  <c r="AF246" i="10"/>
  <c r="AE246" i="10"/>
  <c r="AD246" i="10"/>
  <c r="AC246" i="10"/>
  <c r="AB246" i="10"/>
  <c r="AA246" i="10"/>
  <c r="Z246" i="10"/>
  <c r="Y246" i="10"/>
  <c r="X246" i="10"/>
  <c r="W246" i="10"/>
  <c r="V246" i="10"/>
  <c r="U246" i="10"/>
  <c r="T246" i="10"/>
  <c r="S246" i="10"/>
  <c r="R246" i="10"/>
  <c r="Q246" i="10"/>
  <c r="P246" i="10"/>
  <c r="O246" i="10"/>
  <c r="N246" i="10"/>
  <c r="M246" i="10"/>
  <c r="L246" i="10"/>
  <c r="K246" i="10"/>
  <c r="J246" i="10"/>
  <c r="I246" i="10"/>
  <c r="AY246" i="10" s="1"/>
  <c r="H246" i="10"/>
  <c r="AX246" i="10" s="1"/>
  <c r="G246" i="10"/>
  <c r="AW246" i="10" s="1"/>
  <c r="F246" i="10"/>
  <c r="AV246" i="10" s="1"/>
  <c r="E246" i="10"/>
  <c r="AU246" i="10" s="1"/>
  <c r="D246" i="10"/>
  <c r="AT246" i="10" s="1"/>
  <c r="DG245" i="10"/>
  <c r="DF245" i="10"/>
  <c r="DE245" i="10"/>
  <c r="DD245" i="10"/>
  <c r="DC245" i="10"/>
  <c r="DB245" i="10"/>
  <c r="DA245" i="10"/>
  <c r="CZ245" i="10"/>
  <c r="CY245" i="10"/>
  <c r="CX245" i="10"/>
  <c r="CW245" i="10"/>
  <c r="CV245" i="10"/>
  <c r="CU245" i="10"/>
  <c r="CT245" i="10"/>
  <c r="CS245" i="10"/>
  <c r="CR245" i="10"/>
  <c r="CQ245" i="10"/>
  <c r="CP245" i="10"/>
  <c r="CO245" i="10"/>
  <c r="CN245" i="10"/>
  <c r="CM245" i="10"/>
  <c r="CL245" i="10"/>
  <c r="CK245" i="10"/>
  <c r="CJ245" i="10"/>
  <c r="CI245" i="10"/>
  <c r="CH245" i="10"/>
  <c r="CG245" i="10"/>
  <c r="CF245" i="10"/>
  <c r="CE245" i="10"/>
  <c r="CD245" i="10"/>
  <c r="CC245" i="10"/>
  <c r="CB245" i="10"/>
  <c r="CA245" i="10"/>
  <c r="BZ245" i="10"/>
  <c r="BY245" i="10"/>
  <c r="BX245" i="10"/>
  <c r="BW245" i="10"/>
  <c r="BV245" i="10"/>
  <c r="BU245" i="10"/>
  <c r="BT245" i="10"/>
  <c r="BS245" i="10"/>
  <c r="BR245" i="10"/>
  <c r="BQ245" i="10"/>
  <c r="BP245" i="10"/>
  <c r="BO245" i="10"/>
  <c r="BN245" i="10"/>
  <c r="BM245" i="10"/>
  <c r="BL245" i="10"/>
  <c r="BK245" i="10"/>
  <c r="BJ245" i="10"/>
  <c r="BI245" i="10"/>
  <c r="BH245" i="10"/>
  <c r="BG245" i="10"/>
  <c r="BF245" i="10"/>
  <c r="BE245" i="10"/>
  <c r="BD245" i="10"/>
  <c r="BC245" i="10"/>
  <c r="BB245" i="10"/>
  <c r="BA245" i="10"/>
  <c r="AZ245" i="10"/>
  <c r="AS245" i="10"/>
  <c r="AR245" i="10"/>
  <c r="AQ245" i="10"/>
  <c r="AP245" i="10"/>
  <c r="AO245" i="10"/>
  <c r="AN245" i="10"/>
  <c r="AM245" i="10"/>
  <c r="AL245" i="10"/>
  <c r="AK245" i="10"/>
  <c r="AJ245" i="10"/>
  <c r="AI245" i="10"/>
  <c r="AH245" i="10"/>
  <c r="AG245" i="10"/>
  <c r="AF245" i="10"/>
  <c r="AE245" i="10"/>
  <c r="AD245" i="10"/>
  <c r="AC245" i="10"/>
  <c r="AB245" i="10"/>
  <c r="AA245" i="10"/>
  <c r="Z245" i="10"/>
  <c r="Y245" i="10"/>
  <c r="X245" i="10"/>
  <c r="W245" i="10"/>
  <c r="V245" i="10"/>
  <c r="U245" i="10"/>
  <c r="T245" i="10"/>
  <c r="S245" i="10"/>
  <c r="R245" i="10"/>
  <c r="Q245" i="10"/>
  <c r="P245" i="10"/>
  <c r="O245" i="10"/>
  <c r="N245" i="10"/>
  <c r="M245" i="10"/>
  <c r="L245" i="10"/>
  <c r="K245" i="10"/>
  <c r="J245" i="10"/>
  <c r="I245" i="10"/>
  <c r="AY245" i="10" s="1"/>
  <c r="H245" i="10"/>
  <c r="AX245" i="10" s="1"/>
  <c r="G245" i="10"/>
  <c r="AW245" i="10" s="1"/>
  <c r="F245" i="10"/>
  <c r="AV245" i="10" s="1"/>
  <c r="E245" i="10"/>
  <c r="AU245" i="10" s="1"/>
  <c r="D245" i="10"/>
  <c r="AT245" i="10" s="1"/>
  <c r="DG244" i="10"/>
  <c r="DF244" i="10"/>
  <c r="DE244" i="10"/>
  <c r="DD244" i="10"/>
  <c r="DC244" i="10"/>
  <c r="DB244" i="10"/>
  <c r="DA244" i="10"/>
  <c r="CZ244" i="10"/>
  <c r="CY244" i="10"/>
  <c r="CX244" i="10"/>
  <c r="CW244" i="10"/>
  <c r="CV244" i="10"/>
  <c r="CU244" i="10"/>
  <c r="CT244" i="10"/>
  <c r="CS244" i="10"/>
  <c r="CR244" i="10"/>
  <c r="CQ244" i="10"/>
  <c r="CP244" i="10"/>
  <c r="CO244" i="10"/>
  <c r="CN244" i="10"/>
  <c r="CM244" i="10"/>
  <c r="CL244" i="10"/>
  <c r="CK244" i="10"/>
  <c r="CJ244" i="10"/>
  <c r="CI244" i="10"/>
  <c r="CH244" i="10"/>
  <c r="CG244" i="10"/>
  <c r="CF244" i="10"/>
  <c r="CE244" i="10"/>
  <c r="CD244" i="10"/>
  <c r="CC244" i="10"/>
  <c r="CB244" i="10"/>
  <c r="CA244" i="10"/>
  <c r="BZ244" i="10"/>
  <c r="BY244" i="10"/>
  <c r="BX244" i="10"/>
  <c r="BW244" i="10"/>
  <c r="BV244" i="10"/>
  <c r="BU244" i="10"/>
  <c r="BT244" i="10"/>
  <c r="BS244" i="10"/>
  <c r="BR244" i="10"/>
  <c r="BQ244" i="10"/>
  <c r="BP244" i="10"/>
  <c r="BO244" i="10"/>
  <c r="BN244" i="10"/>
  <c r="BM244" i="10"/>
  <c r="BL244" i="10"/>
  <c r="BK244" i="10"/>
  <c r="BJ244" i="10"/>
  <c r="BI244" i="10"/>
  <c r="BH244" i="10"/>
  <c r="BG244" i="10"/>
  <c r="BF244" i="10"/>
  <c r="BE244" i="10"/>
  <c r="BD244" i="10"/>
  <c r="BC244" i="10"/>
  <c r="BB244" i="10"/>
  <c r="BA244" i="10"/>
  <c r="AZ244" i="10"/>
  <c r="AS244" i="10"/>
  <c r="AR244" i="10"/>
  <c r="AQ244" i="10"/>
  <c r="AP244" i="10"/>
  <c r="AO244" i="10"/>
  <c r="AN244" i="10"/>
  <c r="AM244" i="10"/>
  <c r="AL244" i="10"/>
  <c r="AK244" i="10"/>
  <c r="AJ244" i="10"/>
  <c r="AI244" i="10"/>
  <c r="AH244" i="10"/>
  <c r="AG244" i="10"/>
  <c r="AF244" i="10"/>
  <c r="AE244" i="10"/>
  <c r="AD244" i="10"/>
  <c r="AC244" i="10"/>
  <c r="AB244" i="10"/>
  <c r="AA244" i="10"/>
  <c r="Z244" i="10"/>
  <c r="Y244" i="10"/>
  <c r="X244" i="10"/>
  <c r="W244" i="10"/>
  <c r="V244" i="10"/>
  <c r="U244" i="10"/>
  <c r="T244" i="10"/>
  <c r="S244" i="10"/>
  <c r="R244" i="10"/>
  <c r="Q244" i="10"/>
  <c r="P244" i="10"/>
  <c r="O244" i="10"/>
  <c r="N244" i="10"/>
  <c r="M244" i="10"/>
  <c r="L244" i="10"/>
  <c r="K244" i="10"/>
  <c r="J244" i="10"/>
  <c r="I244" i="10"/>
  <c r="AY244" i="10" s="1"/>
  <c r="H244" i="10"/>
  <c r="AX244" i="10" s="1"/>
  <c r="G244" i="10"/>
  <c r="AW244" i="10" s="1"/>
  <c r="F244" i="10"/>
  <c r="AV244" i="10" s="1"/>
  <c r="E244" i="10"/>
  <c r="AU244" i="10" s="1"/>
  <c r="D244" i="10"/>
  <c r="AT244" i="10" s="1"/>
  <c r="DG243" i="10"/>
  <c r="DF243" i="10"/>
  <c r="DE243" i="10"/>
  <c r="DD243" i="10"/>
  <c r="DC243" i="10"/>
  <c r="DB243" i="10"/>
  <c r="DA243" i="10"/>
  <c r="CZ243" i="10"/>
  <c r="CY243" i="10"/>
  <c r="CX243" i="10"/>
  <c r="CW243" i="10"/>
  <c r="CV243" i="10"/>
  <c r="CU243" i="10"/>
  <c r="CT243" i="10"/>
  <c r="CS243" i="10"/>
  <c r="CR243" i="10"/>
  <c r="CQ243" i="10"/>
  <c r="CP243" i="10"/>
  <c r="CO243" i="10"/>
  <c r="CN243" i="10"/>
  <c r="CM243" i="10"/>
  <c r="CL243" i="10"/>
  <c r="CK243" i="10"/>
  <c r="CJ243" i="10"/>
  <c r="CI243" i="10"/>
  <c r="CH243" i="10"/>
  <c r="CG243" i="10"/>
  <c r="CF243" i="10"/>
  <c r="CE243" i="10"/>
  <c r="CD243" i="10"/>
  <c r="CC243" i="10"/>
  <c r="CB243" i="10"/>
  <c r="CA243" i="10"/>
  <c r="BZ243" i="10"/>
  <c r="BY243" i="10"/>
  <c r="BX243" i="10"/>
  <c r="BW243" i="10"/>
  <c r="BV243" i="10"/>
  <c r="BU243" i="10"/>
  <c r="BT243" i="10"/>
  <c r="BS243" i="10"/>
  <c r="BR243" i="10"/>
  <c r="BQ243" i="10"/>
  <c r="BP243" i="10"/>
  <c r="BO243" i="10"/>
  <c r="BN243" i="10"/>
  <c r="BM243" i="10"/>
  <c r="BL243" i="10"/>
  <c r="BK243" i="10"/>
  <c r="BJ243" i="10"/>
  <c r="BI243" i="10"/>
  <c r="BH243" i="10"/>
  <c r="BG243" i="10"/>
  <c r="BF243" i="10"/>
  <c r="BE243" i="10"/>
  <c r="BD243" i="10"/>
  <c r="BC243" i="10"/>
  <c r="BB243" i="10"/>
  <c r="BA243" i="10"/>
  <c r="AZ243" i="10"/>
  <c r="AS243" i="10"/>
  <c r="AR243" i="10"/>
  <c r="AQ243" i="10"/>
  <c r="AP243" i="10"/>
  <c r="AO243" i="10"/>
  <c r="AN243" i="10"/>
  <c r="AM243" i="10"/>
  <c r="AL243" i="10"/>
  <c r="AK243" i="10"/>
  <c r="AJ243" i="10"/>
  <c r="AI243" i="10"/>
  <c r="AH243" i="10"/>
  <c r="AG243" i="10"/>
  <c r="AF243" i="10"/>
  <c r="AE243" i="10"/>
  <c r="AD243" i="10"/>
  <c r="AC243" i="10"/>
  <c r="AB243" i="10"/>
  <c r="AA243" i="10"/>
  <c r="Z243" i="10"/>
  <c r="Y243" i="10"/>
  <c r="X243" i="10"/>
  <c r="W243" i="10"/>
  <c r="V243" i="10"/>
  <c r="U243" i="10"/>
  <c r="T243" i="10"/>
  <c r="S243" i="10"/>
  <c r="R243" i="10"/>
  <c r="Q243" i="10"/>
  <c r="P243" i="10"/>
  <c r="O243" i="10"/>
  <c r="N243" i="10"/>
  <c r="M243" i="10"/>
  <c r="L243" i="10"/>
  <c r="K243" i="10"/>
  <c r="J243" i="10"/>
  <c r="I243" i="10"/>
  <c r="AY243" i="10" s="1"/>
  <c r="H243" i="10"/>
  <c r="AX243" i="10" s="1"/>
  <c r="G243" i="10"/>
  <c r="AW243" i="10" s="1"/>
  <c r="F243" i="10"/>
  <c r="AV243" i="10" s="1"/>
  <c r="E243" i="10"/>
  <c r="AU243" i="10" s="1"/>
  <c r="D243" i="10"/>
  <c r="AT243" i="10" s="1"/>
  <c r="DG231" i="10"/>
  <c r="DF231" i="10"/>
  <c r="DE231" i="10"/>
  <c r="DD231" i="10"/>
  <c r="DC231" i="10"/>
  <c r="DB231" i="10"/>
  <c r="DA231" i="10"/>
  <c r="CZ231" i="10"/>
  <c r="CY231" i="10"/>
  <c r="CX231" i="10"/>
  <c r="CW231" i="10"/>
  <c r="CV231" i="10"/>
  <c r="CU231" i="10"/>
  <c r="CT231" i="10"/>
  <c r="CS231" i="10"/>
  <c r="CR231" i="10"/>
  <c r="CQ231" i="10"/>
  <c r="CP231" i="10"/>
  <c r="CO231" i="10"/>
  <c r="CN231" i="10"/>
  <c r="CM231" i="10"/>
  <c r="CL231" i="10"/>
  <c r="CK231" i="10"/>
  <c r="CJ231" i="10"/>
  <c r="CI231" i="10"/>
  <c r="CH231" i="10"/>
  <c r="CG231" i="10"/>
  <c r="CF231" i="10"/>
  <c r="CE231" i="10"/>
  <c r="CD231" i="10"/>
  <c r="CC231" i="10"/>
  <c r="CB231" i="10"/>
  <c r="CA231" i="10"/>
  <c r="BZ231" i="10"/>
  <c r="BY231" i="10"/>
  <c r="BX231" i="10"/>
  <c r="BW231" i="10"/>
  <c r="BV231" i="10"/>
  <c r="BU231" i="10"/>
  <c r="BT231" i="10"/>
  <c r="BS231" i="10"/>
  <c r="BR231" i="10"/>
  <c r="BQ231" i="10"/>
  <c r="BP231" i="10"/>
  <c r="BO231" i="10"/>
  <c r="BN231" i="10"/>
  <c r="BM231" i="10"/>
  <c r="BL231" i="10"/>
  <c r="BK231" i="10"/>
  <c r="BJ231" i="10"/>
  <c r="BI231" i="10"/>
  <c r="BH231" i="10"/>
  <c r="BG231" i="10"/>
  <c r="BF231" i="10"/>
  <c r="BE231" i="10"/>
  <c r="BD231" i="10"/>
  <c r="BC231" i="10"/>
  <c r="BB231" i="10"/>
  <c r="BA231" i="10"/>
  <c r="AZ231" i="10"/>
  <c r="AY231" i="10"/>
  <c r="AX231" i="10"/>
  <c r="AW231" i="10"/>
  <c r="AV231" i="10"/>
  <c r="AU231" i="10"/>
  <c r="AT231" i="10"/>
  <c r="AM231" i="10"/>
  <c r="AL231" i="10"/>
  <c r="AK231" i="10"/>
  <c r="AJ231" i="10"/>
  <c r="AI231" i="10"/>
  <c r="AH231" i="10"/>
  <c r="AG231" i="10"/>
  <c r="AF231" i="10"/>
  <c r="AE231" i="10"/>
  <c r="AD231" i="10"/>
  <c r="AC231" i="10"/>
  <c r="AB231" i="10"/>
  <c r="AA231" i="10"/>
  <c r="Z231" i="10"/>
  <c r="Y231" i="10"/>
  <c r="X231" i="10"/>
  <c r="W231" i="10"/>
  <c r="V231" i="10"/>
  <c r="U231" i="10"/>
  <c r="T231" i="10"/>
  <c r="S231" i="10"/>
  <c r="R231" i="10"/>
  <c r="Q231" i="10"/>
  <c r="P231" i="10"/>
  <c r="O231" i="10"/>
  <c r="N231" i="10"/>
  <c r="M231" i="10"/>
  <c r="L231" i="10"/>
  <c r="K231" i="10"/>
  <c r="J231" i="10"/>
  <c r="I231" i="10"/>
  <c r="AS231" i="10" s="1"/>
  <c r="H231" i="10"/>
  <c r="AR231" i="10" s="1"/>
  <c r="G231" i="10"/>
  <c r="AQ231" i="10" s="1"/>
  <c r="F231" i="10"/>
  <c r="AP231" i="10" s="1"/>
  <c r="E231" i="10"/>
  <c r="AO231" i="10" s="1"/>
  <c r="D231" i="10"/>
  <c r="AN231" i="10" s="1"/>
  <c r="DG230" i="10"/>
  <c r="DF230" i="10"/>
  <c r="DE230" i="10"/>
  <c r="DD230" i="10"/>
  <c r="DC230" i="10"/>
  <c r="DB230" i="10"/>
  <c r="DA230" i="10"/>
  <c r="CZ230" i="10"/>
  <c r="CY230" i="10"/>
  <c r="CX230" i="10"/>
  <c r="CW230" i="10"/>
  <c r="CV230" i="10"/>
  <c r="CU230" i="10"/>
  <c r="CT230" i="10"/>
  <c r="CS230" i="10"/>
  <c r="CR230" i="10"/>
  <c r="CQ230" i="10"/>
  <c r="CP230" i="10"/>
  <c r="CO230" i="10"/>
  <c r="CN230" i="10"/>
  <c r="CM230" i="10"/>
  <c r="CL230" i="10"/>
  <c r="CK230" i="10"/>
  <c r="CJ230" i="10"/>
  <c r="CI230" i="10"/>
  <c r="CH230" i="10"/>
  <c r="CG230" i="10"/>
  <c r="CF230" i="10"/>
  <c r="CE230" i="10"/>
  <c r="CD230" i="10"/>
  <c r="CC230" i="10"/>
  <c r="CB230" i="10"/>
  <c r="CA230" i="10"/>
  <c r="BZ230" i="10"/>
  <c r="BY230" i="10"/>
  <c r="BX230" i="10"/>
  <c r="BW230" i="10"/>
  <c r="BV230" i="10"/>
  <c r="BU230" i="10"/>
  <c r="BT230" i="10"/>
  <c r="BS230" i="10"/>
  <c r="BR230" i="10"/>
  <c r="BQ230" i="10"/>
  <c r="BP230" i="10"/>
  <c r="BO230" i="10"/>
  <c r="BN230" i="10"/>
  <c r="BM230" i="10"/>
  <c r="BL230" i="10"/>
  <c r="BK230" i="10"/>
  <c r="BJ230" i="10"/>
  <c r="BI230" i="10"/>
  <c r="BH230" i="10"/>
  <c r="BG230" i="10"/>
  <c r="BF230" i="10"/>
  <c r="BE230" i="10"/>
  <c r="BD230" i="10"/>
  <c r="BC230" i="10"/>
  <c r="BB230" i="10"/>
  <c r="BA230" i="10"/>
  <c r="AZ230" i="10"/>
  <c r="AY230" i="10"/>
  <c r="AX230" i="10"/>
  <c r="AW230" i="10"/>
  <c r="AV230" i="10"/>
  <c r="AU230" i="10"/>
  <c r="AT230" i="10"/>
  <c r="AM230" i="10"/>
  <c r="AL230" i="10"/>
  <c r="AK230" i="10"/>
  <c r="AJ230" i="10"/>
  <c r="AI230" i="10"/>
  <c r="AH230" i="10"/>
  <c r="AG230" i="10"/>
  <c r="AF230" i="10"/>
  <c r="AE230" i="10"/>
  <c r="AD230" i="10"/>
  <c r="AC230" i="10"/>
  <c r="AB230" i="10"/>
  <c r="AA230" i="10"/>
  <c r="Z230" i="10"/>
  <c r="Y230" i="10"/>
  <c r="X230" i="10"/>
  <c r="W230" i="10"/>
  <c r="V230" i="10"/>
  <c r="U230" i="10"/>
  <c r="T230" i="10"/>
  <c r="S230" i="10"/>
  <c r="R230" i="10"/>
  <c r="Q230" i="10"/>
  <c r="P230" i="10"/>
  <c r="O230" i="10"/>
  <c r="N230" i="10"/>
  <c r="M230" i="10"/>
  <c r="L230" i="10"/>
  <c r="K230" i="10"/>
  <c r="J230" i="10"/>
  <c r="I230" i="10"/>
  <c r="AS230" i="10" s="1"/>
  <c r="H230" i="10"/>
  <c r="AR230" i="10" s="1"/>
  <c r="G230" i="10"/>
  <c r="AQ230" i="10" s="1"/>
  <c r="F230" i="10"/>
  <c r="AP230" i="10" s="1"/>
  <c r="E230" i="10"/>
  <c r="AO230" i="10" s="1"/>
  <c r="D230" i="10"/>
  <c r="AN230" i="10" s="1"/>
  <c r="DG229" i="10"/>
  <c r="DF229" i="10"/>
  <c r="DE229" i="10"/>
  <c r="DD229" i="10"/>
  <c r="DC229" i="10"/>
  <c r="DB229" i="10"/>
  <c r="DA229" i="10"/>
  <c r="CZ229" i="10"/>
  <c r="CY229" i="10"/>
  <c r="CX229" i="10"/>
  <c r="CW229" i="10"/>
  <c r="CV229" i="10"/>
  <c r="CU229" i="10"/>
  <c r="CT229" i="10"/>
  <c r="CS229" i="10"/>
  <c r="CR229" i="10"/>
  <c r="CQ229" i="10"/>
  <c r="CP229" i="10"/>
  <c r="CO229" i="10"/>
  <c r="CN229" i="10"/>
  <c r="CM229" i="10"/>
  <c r="CL229" i="10"/>
  <c r="CK229" i="10"/>
  <c r="CJ229" i="10"/>
  <c r="CI229" i="10"/>
  <c r="CH229" i="10"/>
  <c r="CG229" i="10"/>
  <c r="CF229" i="10"/>
  <c r="CE229" i="10"/>
  <c r="CD229" i="10"/>
  <c r="CC229" i="10"/>
  <c r="CB229" i="10"/>
  <c r="CA229" i="10"/>
  <c r="BZ229" i="10"/>
  <c r="BY229" i="10"/>
  <c r="BX229" i="10"/>
  <c r="BW229" i="10"/>
  <c r="BV229" i="10"/>
  <c r="BU229" i="10"/>
  <c r="BT229" i="10"/>
  <c r="BS229" i="10"/>
  <c r="BR229" i="10"/>
  <c r="BQ229" i="10"/>
  <c r="BP229" i="10"/>
  <c r="BO229" i="10"/>
  <c r="BN229" i="10"/>
  <c r="BM229" i="10"/>
  <c r="BL229" i="10"/>
  <c r="BK229" i="10"/>
  <c r="BJ229" i="10"/>
  <c r="BI229" i="10"/>
  <c r="BH229" i="10"/>
  <c r="BG229" i="10"/>
  <c r="BF229" i="10"/>
  <c r="BE229" i="10"/>
  <c r="BD229" i="10"/>
  <c r="BC229" i="10"/>
  <c r="BB229" i="10"/>
  <c r="BA229" i="10"/>
  <c r="AZ229" i="10"/>
  <c r="AY229" i="10"/>
  <c r="AX229" i="10"/>
  <c r="AW229" i="10"/>
  <c r="AV229" i="10"/>
  <c r="AU229" i="10"/>
  <c r="AT229" i="10"/>
  <c r="AM229" i="10"/>
  <c r="AL229" i="10"/>
  <c r="AK229" i="10"/>
  <c r="AJ229" i="10"/>
  <c r="AI229" i="10"/>
  <c r="AH229" i="10"/>
  <c r="AG229" i="10"/>
  <c r="AF229" i="10"/>
  <c r="AE229" i="10"/>
  <c r="AD229" i="10"/>
  <c r="AC229" i="10"/>
  <c r="AB229" i="10"/>
  <c r="AA229" i="10"/>
  <c r="Z229" i="10"/>
  <c r="Y229" i="10"/>
  <c r="X229" i="10"/>
  <c r="W229" i="10"/>
  <c r="V229" i="10"/>
  <c r="U229" i="10"/>
  <c r="T229" i="10"/>
  <c r="S229" i="10"/>
  <c r="R229" i="10"/>
  <c r="Q229" i="10"/>
  <c r="P229" i="10"/>
  <c r="O229" i="10"/>
  <c r="N229" i="10"/>
  <c r="M229" i="10"/>
  <c r="L229" i="10"/>
  <c r="K229" i="10"/>
  <c r="J229" i="10"/>
  <c r="I229" i="10"/>
  <c r="AS229" i="10" s="1"/>
  <c r="H229" i="10"/>
  <c r="AR229" i="10" s="1"/>
  <c r="G229" i="10"/>
  <c r="AQ229" i="10" s="1"/>
  <c r="F229" i="10"/>
  <c r="AP229" i="10" s="1"/>
  <c r="E229" i="10"/>
  <c r="AO229" i="10" s="1"/>
  <c r="D229" i="10"/>
  <c r="AN229" i="10" s="1"/>
  <c r="DG228" i="10"/>
  <c r="DF228" i="10"/>
  <c r="DE228" i="10"/>
  <c r="DD228" i="10"/>
  <c r="DC228" i="10"/>
  <c r="DB228" i="10"/>
  <c r="DA228" i="10"/>
  <c r="CZ228" i="10"/>
  <c r="CY228" i="10"/>
  <c r="CX228" i="10"/>
  <c r="CW228" i="10"/>
  <c r="CV228" i="10"/>
  <c r="CU228" i="10"/>
  <c r="CT228" i="10"/>
  <c r="CS228" i="10"/>
  <c r="CR228" i="10"/>
  <c r="CQ228" i="10"/>
  <c r="CP228" i="10"/>
  <c r="CO228" i="10"/>
  <c r="CN228" i="10"/>
  <c r="CM228" i="10"/>
  <c r="CL228" i="10"/>
  <c r="CK228" i="10"/>
  <c r="CJ228" i="10"/>
  <c r="CI228" i="10"/>
  <c r="CH228" i="10"/>
  <c r="CG228" i="10"/>
  <c r="CF228" i="10"/>
  <c r="CE228" i="10"/>
  <c r="CD228" i="10"/>
  <c r="CC228" i="10"/>
  <c r="CB228" i="10"/>
  <c r="CA228" i="10"/>
  <c r="BZ228" i="10"/>
  <c r="BY228" i="10"/>
  <c r="BX228" i="10"/>
  <c r="BW228" i="10"/>
  <c r="BV228" i="10"/>
  <c r="BU228" i="10"/>
  <c r="BT228" i="10"/>
  <c r="BS228" i="10"/>
  <c r="BR228" i="10"/>
  <c r="BQ228" i="10"/>
  <c r="BP228" i="10"/>
  <c r="BO228" i="10"/>
  <c r="BN228" i="10"/>
  <c r="BM228" i="10"/>
  <c r="BL228" i="10"/>
  <c r="BK228" i="10"/>
  <c r="BJ228" i="10"/>
  <c r="BI228" i="10"/>
  <c r="BH228" i="10"/>
  <c r="BG228" i="10"/>
  <c r="BF228" i="10"/>
  <c r="BE228" i="10"/>
  <c r="BD228" i="10"/>
  <c r="BC228" i="10"/>
  <c r="BB228" i="10"/>
  <c r="BA228" i="10"/>
  <c r="AZ228" i="10"/>
  <c r="AY228" i="10"/>
  <c r="AX228" i="10"/>
  <c r="AW228" i="10"/>
  <c r="AV228" i="10"/>
  <c r="AU228" i="10"/>
  <c r="AT228" i="10"/>
  <c r="AM228" i="10"/>
  <c r="AL228" i="10"/>
  <c r="AK228" i="10"/>
  <c r="AJ228" i="10"/>
  <c r="AI228" i="10"/>
  <c r="AH228" i="10"/>
  <c r="AG228" i="10"/>
  <c r="AF228" i="10"/>
  <c r="AE228" i="10"/>
  <c r="AD228" i="10"/>
  <c r="AC228" i="10"/>
  <c r="AB228" i="10"/>
  <c r="AA228" i="10"/>
  <c r="Z228" i="10"/>
  <c r="Y228" i="10"/>
  <c r="X228" i="10"/>
  <c r="W228" i="10"/>
  <c r="V228" i="10"/>
  <c r="U228" i="10"/>
  <c r="T228" i="10"/>
  <c r="S228" i="10"/>
  <c r="R228" i="10"/>
  <c r="Q228" i="10"/>
  <c r="P228" i="10"/>
  <c r="O228" i="10"/>
  <c r="N228" i="10"/>
  <c r="M228" i="10"/>
  <c r="L228" i="10"/>
  <c r="K228" i="10"/>
  <c r="J228" i="10"/>
  <c r="I228" i="10"/>
  <c r="AS228" i="10" s="1"/>
  <c r="H228" i="10"/>
  <c r="AR228" i="10" s="1"/>
  <c r="G228" i="10"/>
  <c r="AQ228" i="10" s="1"/>
  <c r="F228" i="10"/>
  <c r="AP228" i="10" s="1"/>
  <c r="E228" i="10"/>
  <c r="AO228" i="10" s="1"/>
  <c r="D228" i="10"/>
  <c r="AN228" i="10" s="1"/>
  <c r="DG227" i="10"/>
  <c r="DF227" i="10"/>
  <c r="DE227" i="10"/>
  <c r="DD227" i="10"/>
  <c r="DC227" i="10"/>
  <c r="DB227" i="10"/>
  <c r="DA227" i="10"/>
  <c r="CZ227" i="10"/>
  <c r="CY227" i="10"/>
  <c r="CX227" i="10"/>
  <c r="CW227" i="10"/>
  <c r="CV227" i="10"/>
  <c r="CU227" i="10"/>
  <c r="CT227" i="10"/>
  <c r="CS227" i="10"/>
  <c r="CR227" i="10"/>
  <c r="CQ227" i="10"/>
  <c r="CP227" i="10"/>
  <c r="CO227" i="10"/>
  <c r="CN227" i="10"/>
  <c r="CM227" i="10"/>
  <c r="CL227" i="10"/>
  <c r="CK227" i="10"/>
  <c r="CJ227" i="10"/>
  <c r="CI227" i="10"/>
  <c r="CH227" i="10"/>
  <c r="CG227" i="10"/>
  <c r="CF227" i="10"/>
  <c r="CE227" i="10"/>
  <c r="CD227" i="10"/>
  <c r="CC227" i="10"/>
  <c r="CB227" i="10"/>
  <c r="CA227" i="10"/>
  <c r="BZ227" i="10"/>
  <c r="BY227" i="10"/>
  <c r="BX227" i="10"/>
  <c r="BW227" i="10"/>
  <c r="BV227" i="10"/>
  <c r="BU227" i="10"/>
  <c r="BT227" i="10"/>
  <c r="BS227" i="10"/>
  <c r="BR227" i="10"/>
  <c r="BQ227" i="10"/>
  <c r="BP227" i="10"/>
  <c r="BO227" i="10"/>
  <c r="BN227" i="10"/>
  <c r="BM227" i="10"/>
  <c r="BL227" i="10"/>
  <c r="BK227" i="10"/>
  <c r="BJ227" i="10"/>
  <c r="BI227" i="10"/>
  <c r="BH227" i="10"/>
  <c r="BG227" i="10"/>
  <c r="BF227" i="10"/>
  <c r="BE227" i="10"/>
  <c r="BD227" i="10"/>
  <c r="BC227" i="10"/>
  <c r="BB227" i="10"/>
  <c r="BA227" i="10"/>
  <c r="AZ227" i="10"/>
  <c r="AY227" i="10"/>
  <c r="AX227" i="10"/>
  <c r="AW227" i="10"/>
  <c r="AV227" i="10"/>
  <c r="AU227" i="10"/>
  <c r="AT227" i="10"/>
  <c r="AM227" i="10"/>
  <c r="AL227" i="10"/>
  <c r="AK227" i="10"/>
  <c r="AJ227" i="10"/>
  <c r="AI227" i="10"/>
  <c r="AH227" i="10"/>
  <c r="AG227" i="10"/>
  <c r="AF227" i="10"/>
  <c r="AE227" i="10"/>
  <c r="AD227" i="10"/>
  <c r="AC227" i="10"/>
  <c r="AB227" i="10"/>
  <c r="AA227" i="10"/>
  <c r="Z227" i="10"/>
  <c r="Y227" i="10"/>
  <c r="X227" i="10"/>
  <c r="W227" i="10"/>
  <c r="V227" i="10"/>
  <c r="U227" i="10"/>
  <c r="T227" i="10"/>
  <c r="S227" i="10"/>
  <c r="R227" i="10"/>
  <c r="Q227" i="10"/>
  <c r="P227" i="10"/>
  <c r="O227" i="10"/>
  <c r="N227" i="10"/>
  <c r="M227" i="10"/>
  <c r="L227" i="10"/>
  <c r="K227" i="10"/>
  <c r="J227" i="10"/>
  <c r="I227" i="10"/>
  <c r="AS227" i="10" s="1"/>
  <c r="H227" i="10"/>
  <c r="AR227" i="10" s="1"/>
  <c r="G227" i="10"/>
  <c r="AQ227" i="10" s="1"/>
  <c r="F227" i="10"/>
  <c r="AP227" i="10" s="1"/>
  <c r="E227" i="10"/>
  <c r="AO227" i="10" s="1"/>
  <c r="D227" i="10"/>
  <c r="AN227" i="10" s="1"/>
  <c r="DG226" i="10"/>
  <c r="DF226" i="10"/>
  <c r="DE226" i="10"/>
  <c r="DD226" i="10"/>
  <c r="DC226" i="10"/>
  <c r="DB226" i="10"/>
  <c r="DA226" i="10"/>
  <c r="CZ226" i="10"/>
  <c r="CY226" i="10"/>
  <c r="CX226" i="10"/>
  <c r="CW226" i="10"/>
  <c r="CV226" i="10"/>
  <c r="CU226" i="10"/>
  <c r="CT226" i="10"/>
  <c r="CS226" i="10"/>
  <c r="CR226" i="10"/>
  <c r="CQ226" i="10"/>
  <c r="CP226" i="10"/>
  <c r="CO226" i="10"/>
  <c r="CN226" i="10"/>
  <c r="CM226" i="10"/>
  <c r="CL226" i="10"/>
  <c r="CK226" i="10"/>
  <c r="CJ226" i="10"/>
  <c r="CI226" i="10"/>
  <c r="CH226" i="10"/>
  <c r="CG226" i="10"/>
  <c r="CF226" i="10"/>
  <c r="CE226" i="10"/>
  <c r="CD226" i="10"/>
  <c r="CC226" i="10"/>
  <c r="CB226" i="10"/>
  <c r="CA226" i="10"/>
  <c r="BZ226" i="10"/>
  <c r="BY226" i="10"/>
  <c r="BX226" i="10"/>
  <c r="BW226" i="10"/>
  <c r="BV226" i="10"/>
  <c r="BU226" i="10"/>
  <c r="BT226" i="10"/>
  <c r="BS226" i="10"/>
  <c r="BR226" i="10"/>
  <c r="BQ226" i="10"/>
  <c r="BP226" i="10"/>
  <c r="BO226" i="10"/>
  <c r="BN226" i="10"/>
  <c r="BM226" i="10"/>
  <c r="BL226" i="10"/>
  <c r="BK226" i="10"/>
  <c r="BJ226" i="10"/>
  <c r="BI226" i="10"/>
  <c r="BH226" i="10"/>
  <c r="BG226" i="10"/>
  <c r="BF226" i="10"/>
  <c r="BE226" i="10"/>
  <c r="BD226" i="10"/>
  <c r="BC226" i="10"/>
  <c r="BB226" i="10"/>
  <c r="BA226" i="10"/>
  <c r="AZ226" i="10"/>
  <c r="AY226" i="10"/>
  <c r="AX226" i="10"/>
  <c r="AW226" i="10"/>
  <c r="AV226" i="10"/>
  <c r="AU226" i="10"/>
  <c r="AT226" i="10"/>
  <c r="AM226" i="10"/>
  <c r="AL226" i="10"/>
  <c r="AK226" i="10"/>
  <c r="AJ226" i="10"/>
  <c r="AI226" i="10"/>
  <c r="AH226" i="10"/>
  <c r="AG226" i="10"/>
  <c r="AF226" i="10"/>
  <c r="AE226" i="10"/>
  <c r="AD226" i="10"/>
  <c r="AC226" i="10"/>
  <c r="AB226" i="10"/>
  <c r="AA226" i="10"/>
  <c r="Z226" i="10"/>
  <c r="Y226" i="10"/>
  <c r="X226" i="10"/>
  <c r="W226" i="10"/>
  <c r="V226" i="10"/>
  <c r="U226" i="10"/>
  <c r="T226" i="10"/>
  <c r="S226" i="10"/>
  <c r="R226" i="10"/>
  <c r="Q226" i="10"/>
  <c r="P226" i="10"/>
  <c r="O226" i="10"/>
  <c r="N226" i="10"/>
  <c r="M226" i="10"/>
  <c r="L226" i="10"/>
  <c r="K226" i="10"/>
  <c r="J226" i="10"/>
  <c r="I226" i="10"/>
  <c r="AS226" i="10" s="1"/>
  <c r="H226" i="10"/>
  <c r="AR226" i="10" s="1"/>
  <c r="G226" i="10"/>
  <c r="AQ226" i="10" s="1"/>
  <c r="F226" i="10"/>
  <c r="AP226" i="10" s="1"/>
  <c r="E226" i="10"/>
  <c r="AO226" i="10" s="1"/>
  <c r="D226" i="10"/>
  <c r="AN226" i="10" s="1"/>
  <c r="DG225" i="10"/>
  <c r="DF225" i="10"/>
  <c r="DE225" i="10"/>
  <c r="DD225" i="10"/>
  <c r="DC225" i="10"/>
  <c r="DB225" i="10"/>
  <c r="DA225" i="10"/>
  <c r="CZ225" i="10"/>
  <c r="CY225" i="10"/>
  <c r="CX225" i="10"/>
  <c r="CW225" i="10"/>
  <c r="CV225" i="10"/>
  <c r="CU225" i="10"/>
  <c r="CT225" i="10"/>
  <c r="CS225" i="10"/>
  <c r="CR225" i="10"/>
  <c r="CQ225" i="10"/>
  <c r="CP225" i="10"/>
  <c r="CO225" i="10"/>
  <c r="CN225" i="10"/>
  <c r="CM225" i="10"/>
  <c r="CL225" i="10"/>
  <c r="CK225" i="10"/>
  <c r="CJ225" i="10"/>
  <c r="CI225" i="10"/>
  <c r="CH225" i="10"/>
  <c r="CG225" i="10"/>
  <c r="CF225" i="10"/>
  <c r="CE225" i="10"/>
  <c r="CD225" i="10"/>
  <c r="CC225" i="10"/>
  <c r="CB225" i="10"/>
  <c r="CA225" i="10"/>
  <c r="BZ225" i="10"/>
  <c r="BY225" i="10"/>
  <c r="BX225" i="10"/>
  <c r="BW225" i="10"/>
  <c r="BV225" i="10"/>
  <c r="BU225" i="10"/>
  <c r="BT225" i="10"/>
  <c r="BS225" i="10"/>
  <c r="BR225" i="10"/>
  <c r="BQ225" i="10"/>
  <c r="BP225" i="10"/>
  <c r="BO225" i="10"/>
  <c r="BN225" i="10"/>
  <c r="BM225" i="10"/>
  <c r="BL225" i="10"/>
  <c r="BK225" i="10"/>
  <c r="BJ225" i="10"/>
  <c r="BI225" i="10"/>
  <c r="BH225" i="10"/>
  <c r="BG225" i="10"/>
  <c r="BF225" i="10"/>
  <c r="BE225" i="10"/>
  <c r="BD225" i="10"/>
  <c r="BC225" i="10"/>
  <c r="BB225" i="10"/>
  <c r="BA225" i="10"/>
  <c r="AZ225" i="10"/>
  <c r="AY225" i="10"/>
  <c r="AX225" i="10"/>
  <c r="AW225" i="10"/>
  <c r="AV225" i="10"/>
  <c r="AU225" i="10"/>
  <c r="AT225" i="10"/>
  <c r="AM225" i="10"/>
  <c r="AL225" i="10"/>
  <c r="AK225" i="10"/>
  <c r="AJ225" i="10"/>
  <c r="AI225" i="10"/>
  <c r="AH225" i="10"/>
  <c r="AG225" i="10"/>
  <c r="AF225" i="10"/>
  <c r="AE225" i="10"/>
  <c r="AD225" i="10"/>
  <c r="AC225" i="10"/>
  <c r="AB225" i="10"/>
  <c r="AA225" i="10"/>
  <c r="Z225" i="10"/>
  <c r="Y225" i="10"/>
  <c r="X225" i="10"/>
  <c r="W225" i="10"/>
  <c r="V225" i="10"/>
  <c r="U225" i="10"/>
  <c r="T225" i="10"/>
  <c r="S225" i="10"/>
  <c r="R225" i="10"/>
  <c r="Q225" i="10"/>
  <c r="P225" i="10"/>
  <c r="O225" i="10"/>
  <c r="N225" i="10"/>
  <c r="M225" i="10"/>
  <c r="L225" i="10"/>
  <c r="K225" i="10"/>
  <c r="J225" i="10"/>
  <c r="I225" i="10"/>
  <c r="AS225" i="10" s="1"/>
  <c r="H225" i="10"/>
  <c r="AR225" i="10" s="1"/>
  <c r="G225" i="10"/>
  <c r="AQ225" i="10" s="1"/>
  <c r="F225" i="10"/>
  <c r="AP225" i="10" s="1"/>
  <c r="E225" i="10"/>
  <c r="AO225" i="10" s="1"/>
  <c r="D225" i="10"/>
  <c r="AN225" i="10" s="1"/>
  <c r="DG224" i="10"/>
  <c r="DF224" i="10"/>
  <c r="DE224" i="10"/>
  <c r="DD224" i="10"/>
  <c r="DC224" i="10"/>
  <c r="DB224" i="10"/>
  <c r="DA224" i="10"/>
  <c r="CZ224" i="10"/>
  <c r="CY224" i="10"/>
  <c r="CX224" i="10"/>
  <c r="CW224" i="10"/>
  <c r="CV224" i="10"/>
  <c r="CU224" i="10"/>
  <c r="CT224" i="10"/>
  <c r="CS224" i="10"/>
  <c r="CR224" i="10"/>
  <c r="CQ224" i="10"/>
  <c r="CP224" i="10"/>
  <c r="CO224" i="10"/>
  <c r="CN224" i="10"/>
  <c r="CM224" i="10"/>
  <c r="CL224" i="10"/>
  <c r="CK224" i="10"/>
  <c r="CJ224" i="10"/>
  <c r="CI224" i="10"/>
  <c r="CH224" i="10"/>
  <c r="CG224" i="10"/>
  <c r="CF224" i="10"/>
  <c r="CE224" i="10"/>
  <c r="CD224" i="10"/>
  <c r="CC224" i="10"/>
  <c r="CB224" i="10"/>
  <c r="CA224" i="10"/>
  <c r="BZ224" i="10"/>
  <c r="BY224" i="10"/>
  <c r="BX224" i="10"/>
  <c r="BW224" i="10"/>
  <c r="BV224" i="10"/>
  <c r="BU224" i="10"/>
  <c r="BT224" i="10"/>
  <c r="BS224" i="10"/>
  <c r="BR224" i="10"/>
  <c r="BQ224" i="10"/>
  <c r="BP224" i="10"/>
  <c r="BO224" i="10"/>
  <c r="BN224" i="10"/>
  <c r="BM224" i="10"/>
  <c r="BL224" i="10"/>
  <c r="BK224" i="10"/>
  <c r="BJ224" i="10"/>
  <c r="BI224" i="10"/>
  <c r="BH224" i="10"/>
  <c r="BG224" i="10"/>
  <c r="BF224" i="10"/>
  <c r="BE224" i="10"/>
  <c r="BD224" i="10"/>
  <c r="BC224" i="10"/>
  <c r="BB224" i="10"/>
  <c r="BA224" i="10"/>
  <c r="AZ224" i="10"/>
  <c r="AY224" i="10"/>
  <c r="AX224" i="10"/>
  <c r="AW224" i="10"/>
  <c r="AV224" i="10"/>
  <c r="AU224" i="10"/>
  <c r="AT224" i="10"/>
  <c r="AM224" i="10"/>
  <c r="AL224" i="10"/>
  <c r="AK224" i="10"/>
  <c r="AJ224" i="10"/>
  <c r="AI224" i="10"/>
  <c r="AH224" i="10"/>
  <c r="AG224" i="10"/>
  <c r="AF224" i="10"/>
  <c r="AE224" i="10"/>
  <c r="AD224" i="10"/>
  <c r="AC224" i="10"/>
  <c r="AB224" i="10"/>
  <c r="AA224" i="10"/>
  <c r="Z224" i="10"/>
  <c r="Y224" i="10"/>
  <c r="X224" i="10"/>
  <c r="W224" i="10"/>
  <c r="V224" i="10"/>
  <c r="U224" i="10"/>
  <c r="T224" i="10"/>
  <c r="S224" i="10"/>
  <c r="R224" i="10"/>
  <c r="Q224" i="10"/>
  <c r="P224" i="10"/>
  <c r="O224" i="10"/>
  <c r="N224" i="10"/>
  <c r="M224" i="10"/>
  <c r="L224" i="10"/>
  <c r="K224" i="10"/>
  <c r="J224" i="10"/>
  <c r="I224" i="10"/>
  <c r="AS224" i="10" s="1"/>
  <c r="H224" i="10"/>
  <c r="AR224" i="10" s="1"/>
  <c r="G224" i="10"/>
  <c r="AQ224" i="10" s="1"/>
  <c r="F224" i="10"/>
  <c r="AP224" i="10" s="1"/>
  <c r="E224" i="10"/>
  <c r="AO224" i="10" s="1"/>
  <c r="D224" i="10"/>
  <c r="AN224" i="10" s="1"/>
  <c r="DG223" i="10"/>
  <c r="DF223" i="10"/>
  <c r="DE223" i="10"/>
  <c r="DD223" i="10"/>
  <c r="DC223" i="10"/>
  <c r="DB223" i="10"/>
  <c r="DA223" i="10"/>
  <c r="CZ223" i="10"/>
  <c r="CY223" i="10"/>
  <c r="CX223" i="10"/>
  <c r="CW223" i="10"/>
  <c r="CV223" i="10"/>
  <c r="CU223" i="10"/>
  <c r="CT223" i="10"/>
  <c r="CS223" i="10"/>
  <c r="CR223" i="10"/>
  <c r="CQ223" i="10"/>
  <c r="CP223" i="10"/>
  <c r="CO223" i="10"/>
  <c r="CN223" i="10"/>
  <c r="CM223" i="10"/>
  <c r="CL223" i="10"/>
  <c r="CK223" i="10"/>
  <c r="CJ223" i="10"/>
  <c r="CI223" i="10"/>
  <c r="CH223" i="10"/>
  <c r="CG223" i="10"/>
  <c r="CF223" i="10"/>
  <c r="CE223" i="10"/>
  <c r="CD223" i="10"/>
  <c r="CC223" i="10"/>
  <c r="CB223" i="10"/>
  <c r="CA223" i="10"/>
  <c r="BZ223" i="10"/>
  <c r="BY223" i="10"/>
  <c r="BX223" i="10"/>
  <c r="BW223" i="10"/>
  <c r="BV223" i="10"/>
  <c r="BU223" i="10"/>
  <c r="BT223" i="10"/>
  <c r="BS223" i="10"/>
  <c r="BR223" i="10"/>
  <c r="BQ223" i="10"/>
  <c r="BP223" i="10"/>
  <c r="BO223" i="10"/>
  <c r="BN223" i="10"/>
  <c r="BM223" i="10"/>
  <c r="BL223" i="10"/>
  <c r="BK223" i="10"/>
  <c r="BJ223" i="10"/>
  <c r="BI223" i="10"/>
  <c r="BH223" i="10"/>
  <c r="BG223" i="10"/>
  <c r="BF223" i="10"/>
  <c r="BE223" i="10"/>
  <c r="BD223" i="10"/>
  <c r="BC223" i="10"/>
  <c r="BB223" i="10"/>
  <c r="BA223" i="10"/>
  <c r="AZ223" i="10"/>
  <c r="AY223" i="10"/>
  <c r="AX223" i="10"/>
  <c r="AW223" i="10"/>
  <c r="AV223" i="10"/>
  <c r="AU223" i="10"/>
  <c r="AT223" i="10"/>
  <c r="AM223" i="10"/>
  <c r="AL223" i="10"/>
  <c r="AK223" i="10"/>
  <c r="AJ223" i="10"/>
  <c r="AI223" i="10"/>
  <c r="AH223" i="10"/>
  <c r="AG223" i="10"/>
  <c r="AF223" i="10"/>
  <c r="AE223" i="10"/>
  <c r="AD223" i="10"/>
  <c r="AC223" i="10"/>
  <c r="AB223" i="10"/>
  <c r="AA223" i="10"/>
  <c r="Z223" i="10"/>
  <c r="Y223" i="10"/>
  <c r="X223" i="10"/>
  <c r="W223" i="10"/>
  <c r="V223" i="10"/>
  <c r="U223" i="10"/>
  <c r="T223" i="10"/>
  <c r="S223" i="10"/>
  <c r="R223" i="10"/>
  <c r="Q223" i="10"/>
  <c r="P223" i="10"/>
  <c r="O223" i="10"/>
  <c r="N223" i="10"/>
  <c r="M223" i="10"/>
  <c r="L223" i="10"/>
  <c r="K223" i="10"/>
  <c r="J223" i="10"/>
  <c r="I223" i="10"/>
  <c r="AS223" i="10" s="1"/>
  <c r="H223" i="10"/>
  <c r="AR223" i="10" s="1"/>
  <c r="G223" i="10"/>
  <c r="AQ223" i="10" s="1"/>
  <c r="F223" i="10"/>
  <c r="AP223" i="10" s="1"/>
  <c r="E223" i="10"/>
  <c r="AO223" i="10" s="1"/>
  <c r="D223" i="10"/>
  <c r="AN223" i="10" s="1"/>
  <c r="DG222" i="10"/>
  <c r="DF222" i="10"/>
  <c r="DE222" i="10"/>
  <c r="DD222" i="10"/>
  <c r="DC222" i="10"/>
  <c r="DB222" i="10"/>
  <c r="DA222" i="10"/>
  <c r="CZ222" i="10"/>
  <c r="CY222" i="10"/>
  <c r="CX222" i="10"/>
  <c r="CW222" i="10"/>
  <c r="CV222" i="10"/>
  <c r="CU222" i="10"/>
  <c r="CT222" i="10"/>
  <c r="CS222" i="10"/>
  <c r="CR222" i="10"/>
  <c r="CQ222" i="10"/>
  <c r="CP222" i="10"/>
  <c r="CO222" i="10"/>
  <c r="CN222" i="10"/>
  <c r="CM222" i="10"/>
  <c r="CL222" i="10"/>
  <c r="CK222" i="10"/>
  <c r="CJ222" i="10"/>
  <c r="CI222" i="10"/>
  <c r="CH222" i="10"/>
  <c r="CG222" i="10"/>
  <c r="CF222" i="10"/>
  <c r="CE222" i="10"/>
  <c r="CD222" i="10"/>
  <c r="CC222" i="10"/>
  <c r="CB222" i="10"/>
  <c r="CA222" i="10"/>
  <c r="BZ222" i="10"/>
  <c r="BY222" i="10"/>
  <c r="BX222" i="10"/>
  <c r="BW222" i="10"/>
  <c r="BV222" i="10"/>
  <c r="BU222" i="10"/>
  <c r="BT222" i="10"/>
  <c r="BS222" i="10"/>
  <c r="BR222" i="10"/>
  <c r="BQ222" i="10"/>
  <c r="BP222" i="10"/>
  <c r="BO222" i="10"/>
  <c r="BN222" i="10"/>
  <c r="BM222" i="10"/>
  <c r="BL222" i="10"/>
  <c r="BK222" i="10"/>
  <c r="BJ222" i="10"/>
  <c r="BI222" i="10"/>
  <c r="BH222" i="10"/>
  <c r="BG222" i="10"/>
  <c r="BF222" i="10"/>
  <c r="BE222" i="10"/>
  <c r="BD222" i="10"/>
  <c r="BC222" i="10"/>
  <c r="BB222" i="10"/>
  <c r="BA222" i="10"/>
  <c r="AZ222" i="10"/>
  <c r="AY222" i="10"/>
  <c r="AX222" i="10"/>
  <c r="AW222" i="10"/>
  <c r="AV222" i="10"/>
  <c r="AU222" i="10"/>
  <c r="AT222" i="10"/>
  <c r="AM222" i="10"/>
  <c r="AL222" i="10"/>
  <c r="AK222" i="10"/>
  <c r="AJ222" i="10"/>
  <c r="AI222" i="10"/>
  <c r="AH222" i="10"/>
  <c r="AG222" i="10"/>
  <c r="AF222" i="10"/>
  <c r="AE222" i="10"/>
  <c r="AD222" i="10"/>
  <c r="AC222" i="10"/>
  <c r="AB222" i="10"/>
  <c r="AA222" i="10"/>
  <c r="Z222" i="10"/>
  <c r="Y222" i="10"/>
  <c r="X222" i="10"/>
  <c r="W222" i="10"/>
  <c r="V222" i="10"/>
  <c r="U222" i="10"/>
  <c r="T222" i="10"/>
  <c r="S222" i="10"/>
  <c r="R222" i="10"/>
  <c r="Q222" i="10"/>
  <c r="P222" i="10"/>
  <c r="O222" i="10"/>
  <c r="N222" i="10"/>
  <c r="M222" i="10"/>
  <c r="L222" i="10"/>
  <c r="K222" i="10"/>
  <c r="J222" i="10"/>
  <c r="I222" i="10"/>
  <c r="AS222" i="10" s="1"/>
  <c r="H222" i="10"/>
  <c r="AR222" i="10" s="1"/>
  <c r="G222" i="10"/>
  <c r="AQ222" i="10" s="1"/>
  <c r="F222" i="10"/>
  <c r="AP222" i="10" s="1"/>
  <c r="E222" i="10"/>
  <c r="AO222" i="10" s="1"/>
  <c r="D222" i="10"/>
  <c r="AN222" i="10" s="1"/>
  <c r="DG221" i="10"/>
  <c r="DF221" i="10"/>
  <c r="DE221" i="10"/>
  <c r="DD221" i="10"/>
  <c r="DC221" i="10"/>
  <c r="DB221" i="10"/>
  <c r="DA221" i="10"/>
  <c r="CZ221" i="10"/>
  <c r="CY221" i="10"/>
  <c r="CX221" i="10"/>
  <c r="CW221" i="10"/>
  <c r="CV221" i="10"/>
  <c r="CU221" i="10"/>
  <c r="CT221" i="10"/>
  <c r="CS221" i="10"/>
  <c r="CR221" i="10"/>
  <c r="CQ221" i="10"/>
  <c r="CP221" i="10"/>
  <c r="CO221" i="10"/>
  <c r="CN221" i="10"/>
  <c r="CM221" i="10"/>
  <c r="CL221" i="10"/>
  <c r="CK221" i="10"/>
  <c r="CJ221" i="10"/>
  <c r="CI221" i="10"/>
  <c r="CH221" i="10"/>
  <c r="CG221" i="10"/>
  <c r="CF221" i="10"/>
  <c r="CE221" i="10"/>
  <c r="CD221" i="10"/>
  <c r="CC221" i="10"/>
  <c r="CB221" i="10"/>
  <c r="CA221" i="10"/>
  <c r="BZ221" i="10"/>
  <c r="BY221" i="10"/>
  <c r="BX221" i="10"/>
  <c r="BW221" i="10"/>
  <c r="BV221" i="10"/>
  <c r="BU221" i="10"/>
  <c r="BT221" i="10"/>
  <c r="BS221" i="10"/>
  <c r="BR221" i="10"/>
  <c r="BQ221" i="10"/>
  <c r="BP221" i="10"/>
  <c r="BO221" i="10"/>
  <c r="BN221" i="10"/>
  <c r="BM221" i="10"/>
  <c r="BL221" i="10"/>
  <c r="BK221" i="10"/>
  <c r="BJ221" i="10"/>
  <c r="BI221" i="10"/>
  <c r="BH221" i="10"/>
  <c r="BG221" i="10"/>
  <c r="BF221" i="10"/>
  <c r="BE221" i="10"/>
  <c r="BD221" i="10"/>
  <c r="BC221" i="10"/>
  <c r="BB221" i="10"/>
  <c r="BA221" i="10"/>
  <c r="AZ221" i="10"/>
  <c r="AY221" i="10"/>
  <c r="AX221" i="10"/>
  <c r="AW221" i="10"/>
  <c r="AV221" i="10"/>
  <c r="AU221" i="10"/>
  <c r="AT221" i="10"/>
  <c r="AM221" i="10"/>
  <c r="AL221" i="10"/>
  <c r="AK221" i="10"/>
  <c r="AJ221" i="10"/>
  <c r="AI221" i="10"/>
  <c r="AH221" i="10"/>
  <c r="AG221" i="10"/>
  <c r="AF221" i="10"/>
  <c r="AE221" i="10"/>
  <c r="AD221" i="10"/>
  <c r="AC221" i="10"/>
  <c r="AB221" i="10"/>
  <c r="AA221" i="10"/>
  <c r="Z221" i="10"/>
  <c r="Y221" i="10"/>
  <c r="X221" i="10"/>
  <c r="W221" i="10"/>
  <c r="V221" i="10"/>
  <c r="U221" i="10"/>
  <c r="T221" i="10"/>
  <c r="S221" i="10"/>
  <c r="R221" i="10"/>
  <c r="Q221" i="10"/>
  <c r="P221" i="10"/>
  <c r="O221" i="10"/>
  <c r="N221" i="10"/>
  <c r="M221" i="10"/>
  <c r="L221" i="10"/>
  <c r="K221" i="10"/>
  <c r="J221" i="10"/>
  <c r="I221" i="10"/>
  <c r="AS221" i="10" s="1"/>
  <c r="H221" i="10"/>
  <c r="AR221" i="10" s="1"/>
  <c r="G221" i="10"/>
  <c r="AQ221" i="10" s="1"/>
  <c r="F221" i="10"/>
  <c r="AP221" i="10" s="1"/>
  <c r="E221" i="10"/>
  <c r="AO221" i="10" s="1"/>
  <c r="D221" i="10"/>
  <c r="AN221" i="10" s="1"/>
  <c r="DG220" i="10"/>
  <c r="DF220" i="10"/>
  <c r="DE220" i="10"/>
  <c r="DD220" i="10"/>
  <c r="DC220" i="10"/>
  <c r="DB220" i="10"/>
  <c r="DA220" i="10"/>
  <c r="CZ220" i="10"/>
  <c r="CY220" i="10"/>
  <c r="CX220" i="10"/>
  <c r="CW220" i="10"/>
  <c r="CV220" i="10"/>
  <c r="CU220" i="10"/>
  <c r="CT220" i="10"/>
  <c r="CS220" i="10"/>
  <c r="CR220" i="10"/>
  <c r="CQ220" i="10"/>
  <c r="CP220" i="10"/>
  <c r="CO220" i="10"/>
  <c r="CN220" i="10"/>
  <c r="CM220" i="10"/>
  <c r="CL220" i="10"/>
  <c r="CK220" i="10"/>
  <c r="CJ220" i="10"/>
  <c r="CI220" i="10"/>
  <c r="CH220" i="10"/>
  <c r="CG220" i="10"/>
  <c r="CF220" i="10"/>
  <c r="CE220" i="10"/>
  <c r="CD220" i="10"/>
  <c r="CC220" i="10"/>
  <c r="CB220" i="10"/>
  <c r="CA220" i="10"/>
  <c r="BZ220" i="10"/>
  <c r="BY220" i="10"/>
  <c r="BX220" i="10"/>
  <c r="BW220" i="10"/>
  <c r="BV220" i="10"/>
  <c r="BU220" i="10"/>
  <c r="BT220" i="10"/>
  <c r="BS220" i="10"/>
  <c r="BR220" i="10"/>
  <c r="BQ220" i="10"/>
  <c r="BP220" i="10"/>
  <c r="BO220" i="10"/>
  <c r="BN220" i="10"/>
  <c r="BM220" i="10"/>
  <c r="BL220" i="10"/>
  <c r="BK220" i="10"/>
  <c r="BJ220" i="10"/>
  <c r="BI220" i="10"/>
  <c r="BH220" i="10"/>
  <c r="BG220" i="10"/>
  <c r="BF220" i="10"/>
  <c r="BE220" i="10"/>
  <c r="BD220" i="10"/>
  <c r="BC220" i="10"/>
  <c r="BB220" i="10"/>
  <c r="BA220" i="10"/>
  <c r="AZ220" i="10"/>
  <c r="AY220" i="10"/>
  <c r="AX220" i="10"/>
  <c r="AW220" i="10"/>
  <c r="AV220" i="10"/>
  <c r="AU220" i="10"/>
  <c r="AT220" i="10"/>
  <c r="AM220" i="10"/>
  <c r="AL220" i="10"/>
  <c r="AK220" i="10"/>
  <c r="AJ220" i="10"/>
  <c r="AI220" i="10"/>
  <c r="AH220" i="10"/>
  <c r="AG220" i="10"/>
  <c r="AF220" i="10"/>
  <c r="AE220" i="10"/>
  <c r="AD220" i="10"/>
  <c r="AC220" i="10"/>
  <c r="AB220" i="10"/>
  <c r="AA220" i="10"/>
  <c r="Z220" i="10"/>
  <c r="Y220" i="10"/>
  <c r="X220" i="10"/>
  <c r="W220" i="10"/>
  <c r="V220" i="10"/>
  <c r="U220" i="10"/>
  <c r="T220" i="10"/>
  <c r="S220" i="10"/>
  <c r="R220" i="10"/>
  <c r="Q220" i="10"/>
  <c r="P220" i="10"/>
  <c r="O220" i="10"/>
  <c r="N220" i="10"/>
  <c r="M220" i="10"/>
  <c r="L220" i="10"/>
  <c r="K220" i="10"/>
  <c r="J220" i="10"/>
  <c r="I220" i="10"/>
  <c r="AS220" i="10" s="1"/>
  <c r="H220" i="10"/>
  <c r="AR220" i="10" s="1"/>
  <c r="G220" i="10"/>
  <c r="AQ220" i="10" s="1"/>
  <c r="F220" i="10"/>
  <c r="AP220" i="10" s="1"/>
  <c r="E220" i="10"/>
  <c r="AO220" i="10" s="1"/>
  <c r="D220" i="10"/>
  <c r="AN220" i="10" s="1"/>
  <c r="DG219" i="10"/>
  <c r="DF219" i="10"/>
  <c r="DE219" i="10"/>
  <c r="DD219" i="10"/>
  <c r="DC219" i="10"/>
  <c r="DB219" i="10"/>
  <c r="DA219" i="10"/>
  <c r="CZ219" i="10"/>
  <c r="CY219" i="10"/>
  <c r="CX219" i="10"/>
  <c r="CW219" i="10"/>
  <c r="CV219" i="10"/>
  <c r="CU219" i="10"/>
  <c r="CT219" i="10"/>
  <c r="CS219" i="10"/>
  <c r="CR219" i="10"/>
  <c r="CQ219" i="10"/>
  <c r="CP219" i="10"/>
  <c r="CO219" i="10"/>
  <c r="CN219" i="10"/>
  <c r="CM219" i="10"/>
  <c r="CL219" i="10"/>
  <c r="CK219" i="10"/>
  <c r="CJ219" i="10"/>
  <c r="CI219" i="10"/>
  <c r="CH219" i="10"/>
  <c r="CG219" i="10"/>
  <c r="CF219" i="10"/>
  <c r="CE219" i="10"/>
  <c r="CD219" i="10"/>
  <c r="CC219" i="10"/>
  <c r="CB219" i="10"/>
  <c r="CA219" i="10"/>
  <c r="BZ219" i="10"/>
  <c r="BY219" i="10"/>
  <c r="BX219" i="10"/>
  <c r="BW219" i="10"/>
  <c r="BV219" i="10"/>
  <c r="BU219" i="10"/>
  <c r="BT219" i="10"/>
  <c r="BS219" i="10"/>
  <c r="BR219" i="10"/>
  <c r="BQ219" i="10"/>
  <c r="BP219" i="10"/>
  <c r="BO219" i="10"/>
  <c r="BN219" i="10"/>
  <c r="BM219" i="10"/>
  <c r="BL219" i="10"/>
  <c r="BK219" i="10"/>
  <c r="BJ219" i="10"/>
  <c r="BI219" i="10"/>
  <c r="BH219" i="10"/>
  <c r="BG219" i="10"/>
  <c r="BF219" i="10"/>
  <c r="BE219" i="10"/>
  <c r="BD219" i="10"/>
  <c r="BC219" i="10"/>
  <c r="BB219" i="10"/>
  <c r="BA219" i="10"/>
  <c r="AZ219" i="10"/>
  <c r="AY219" i="10"/>
  <c r="AX219" i="10"/>
  <c r="AW219" i="10"/>
  <c r="AV219" i="10"/>
  <c r="AU219" i="10"/>
  <c r="AT219" i="10"/>
  <c r="AM219" i="10"/>
  <c r="AL219" i="10"/>
  <c r="AK219" i="10"/>
  <c r="AJ219" i="10"/>
  <c r="AI219" i="10"/>
  <c r="AH219" i="10"/>
  <c r="AG219" i="10"/>
  <c r="AF219" i="10"/>
  <c r="AE219" i="10"/>
  <c r="AD219" i="10"/>
  <c r="AC219" i="10"/>
  <c r="AB219" i="10"/>
  <c r="AA219" i="10"/>
  <c r="Z219" i="10"/>
  <c r="Y219" i="10"/>
  <c r="X219" i="10"/>
  <c r="W219" i="10"/>
  <c r="V219" i="10"/>
  <c r="U219" i="10"/>
  <c r="T219" i="10"/>
  <c r="S219" i="10"/>
  <c r="R219" i="10"/>
  <c r="Q219" i="10"/>
  <c r="P219" i="10"/>
  <c r="O219" i="10"/>
  <c r="N219" i="10"/>
  <c r="M219" i="10"/>
  <c r="L219" i="10"/>
  <c r="K219" i="10"/>
  <c r="J219" i="10"/>
  <c r="I219" i="10"/>
  <c r="AS219" i="10" s="1"/>
  <c r="H219" i="10"/>
  <c r="AR219" i="10" s="1"/>
  <c r="G219" i="10"/>
  <c r="AQ219" i="10" s="1"/>
  <c r="F219" i="10"/>
  <c r="AP219" i="10" s="1"/>
  <c r="E219" i="10"/>
  <c r="AO219" i="10" s="1"/>
  <c r="D219" i="10"/>
  <c r="AN219" i="10" s="1"/>
  <c r="DG218" i="10"/>
  <c r="DF218" i="10"/>
  <c r="DE218" i="10"/>
  <c r="DD218" i="10"/>
  <c r="DC218" i="10"/>
  <c r="DB218" i="10"/>
  <c r="DA218" i="10"/>
  <c r="CZ218" i="10"/>
  <c r="CY218" i="10"/>
  <c r="CX218" i="10"/>
  <c r="CW218" i="10"/>
  <c r="CV218" i="10"/>
  <c r="CU218" i="10"/>
  <c r="CT218" i="10"/>
  <c r="CS218" i="10"/>
  <c r="CR218" i="10"/>
  <c r="CQ218" i="10"/>
  <c r="CP218" i="10"/>
  <c r="CO218" i="10"/>
  <c r="CN218" i="10"/>
  <c r="CM218" i="10"/>
  <c r="CL218" i="10"/>
  <c r="CK218" i="10"/>
  <c r="CJ218" i="10"/>
  <c r="CI218" i="10"/>
  <c r="CH218" i="10"/>
  <c r="CG218" i="10"/>
  <c r="CF218" i="10"/>
  <c r="CE218" i="10"/>
  <c r="CD218" i="10"/>
  <c r="CC218" i="10"/>
  <c r="CB218" i="10"/>
  <c r="CA218" i="10"/>
  <c r="BZ218" i="10"/>
  <c r="BY218" i="10"/>
  <c r="BX218" i="10"/>
  <c r="BW218" i="10"/>
  <c r="BV218" i="10"/>
  <c r="BU218" i="10"/>
  <c r="BT218" i="10"/>
  <c r="BS218" i="10"/>
  <c r="BR218" i="10"/>
  <c r="BQ218" i="10"/>
  <c r="BP218" i="10"/>
  <c r="BO218" i="10"/>
  <c r="BN218" i="10"/>
  <c r="BM218" i="10"/>
  <c r="BL218" i="10"/>
  <c r="BK218" i="10"/>
  <c r="BJ218" i="10"/>
  <c r="BI218" i="10"/>
  <c r="BH218" i="10"/>
  <c r="BG218" i="10"/>
  <c r="BF218" i="10"/>
  <c r="BE218" i="10"/>
  <c r="BD218" i="10"/>
  <c r="BC218" i="10"/>
  <c r="BB218" i="10"/>
  <c r="BA218" i="10"/>
  <c r="AZ218" i="10"/>
  <c r="AY218" i="10"/>
  <c r="AX218" i="10"/>
  <c r="AW218" i="10"/>
  <c r="AV218" i="10"/>
  <c r="AU218" i="10"/>
  <c r="AT218" i="10"/>
  <c r="AM218" i="10"/>
  <c r="AL218" i="10"/>
  <c r="AK218" i="10"/>
  <c r="AJ218" i="10"/>
  <c r="AI218" i="10"/>
  <c r="AH218" i="10"/>
  <c r="AG218" i="10"/>
  <c r="AF218" i="10"/>
  <c r="AE218" i="10"/>
  <c r="AD218" i="10"/>
  <c r="AC218" i="10"/>
  <c r="AB218" i="10"/>
  <c r="AA218" i="10"/>
  <c r="Z218" i="10"/>
  <c r="Y218" i="10"/>
  <c r="X218" i="10"/>
  <c r="W218" i="10"/>
  <c r="V218" i="10"/>
  <c r="U218" i="10"/>
  <c r="T218" i="10"/>
  <c r="S218" i="10"/>
  <c r="R218" i="10"/>
  <c r="Q218" i="10"/>
  <c r="P218" i="10"/>
  <c r="O218" i="10"/>
  <c r="N218" i="10"/>
  <c r="M218" i="10"/>
  <c r="L218" i="10"/>
  <c r="K218" i="10"/>
  <c r="J218" i="10"/>
  <c r="I218" i="10"/>
  <c r="AS218" i="10" s="1"/>
  <c r="H218" i="10"/>
  <c r="AR218" i="10" s="1"/>
  <c r="G218" i="10"/>
  <c r="AQ218" i="10" s="1"/>
  <c r="F218" i="10"/>
  <c r="AP218" i="10" s="1"/>
  <c r="E218" i="10"/>
  <c r="AO218" i="10" s="1"/>
  <c r="D218" i="10"/>
  <c r="AN218" i="10" s="1"/>
  <c r="DG217" i="10"/>
  <c r="DF217" i="10"/>
  <c r="DE217" i="10"/>
  <c r="DD217" i="10"/>
  <c r="DC217" i="10"/>
  <c r="DB217" i="10"/>
  <c r="DA217" i="10"/>
  <c r="CZ217" i="10"/>
  <c r="CY217" i="10"/>
  <c r="CX217" i="10"/>
  <c r="CW217" i="10"/>
  <c r="CV217" i="10"/>
  <c r="CU217" i="10"/>
  <c r="CT217" i="10"/>
  <c r="CS217" i="10"/>
  <c r="CR217" i="10"/>
  <c r="CQ217" i="10"/>
  <c r="CP217" i="10"/>
  <c r="CO217" i="10"/>
  <c r="CN217" i="10"/>
  <c r="CM217" i="10"/>
  <c r="CL217" i="10"/>
  <c r="CK217" i="10"/>
  <c r="CJ217" i="10"/>
  <c r="CI217" i="10"/>
  <c r="CH217" i="10"/>
  <c r="CG217" i="10"/>
  <c r="CF217" i="10"/>
  <c r="CE217" i="10"/>
  <c r="CD217" i="10"/>
  <c r="CC217" i="10"/>
  <c r="CB217" i="10"/>
  <c r="CA217" i="10"/>
  <c r="BZ217" i="10"/>
  <c r="BY217" i="10"/>
  <c r="BX217" i="10"/>
  <c r="BW217" i="10"/>
  <c r="BV217" i="10"/>
  <c r="BU217" i="10"/>
  <c r="BT217" i="10"/>
  <c r="BS217" i="10"/>
  <c r="BR217" i="10"/>
  <c r="BQ217" i="10"/>
  <c r="BP217" i="10"/>
  <c r="BO217" i="10"/>
  <c r="BN217" i="10"/>
  <c r="BM217" i="10"/>
  <c r="BL217" i="10"/>
  <c r="BK217" i="10"/>
  <c r="BJ217" i="10"/>
  <c r="BI217" i="10"/>
  <c r="BH217" i="10"/>
  <c r="BG217" i="10"/>
  <c r="BF217" i="10"/>
  <c r="BE217" i="10"/>
  <c r="BD217" i="10"/>
  <c r="BC217" i="10"/>
  <c r="BB217" i="10"/>
  <c r="BA217" i="10"/>
  <c r="AZ217" i="10"/>
  <c r="AY217" i="10"/>
  <c r="AX217" i="10"/>
  <c r="AW217" i="10"/>
  <c r="AV217" i="10"/>
  <c r="AU217" i="10"/>
  <c r="AT217" i="10"/>
  <c r="AM217" i="10"/>
  <c r="AL217" i="10"/>
  <c r="AK217" i="10"/>
  <c r="AJ217" i="10"/>
  <c r="AI217" i="10"/>
  <c r="AH217" i="10"/>
  <c r="AG217" i="10"/>
  <c r="AF217" i="10"/>
  <c r="AE217" i="10"/>
  <c r="AD217" i="10"/>
  <c r="AC217" i="10"/>
  <c r="AB217" i="10"/>
  <c r="AA217" i="10"/>
  <c r="Z217" i="10"/>
  <c r="Y217" i="10"/>
  <c r="X217" i="10"/>
  <c r="W217" i="10"/>
  <c r="V217" i="10"/>
  <c r="U217" i="10"/>
  <c r="T217" i="10"/>
  <c r="S217" i="10"/>
  <c r="R217" i="10"/>
  <c r="Q217" i="10"/>
  <c r="P217" i="10"/>
  <c r="O217" i="10"/>
  <c r="N217" i="10"/>
  <c r="M217" i="10"/>
  <c r="L217" i="10"/>
  <c r="K217" i="10"/>
  <c r="J217" i="10"/>
  <c r="I217" i="10"/>
  <c r="AS217" i="10" s="1"/>
  <c r="H217" i="10"/>
  <c r="AR217" i="10" s="1"/>
  <c r="G217" i="10"/>
  <c r="AQ217" i="10" s="1"/>
  <c r="F217" i="10"/>
  <c r="AP217" i="10" s="1"/>
  <c r="E217" i="10"/>
  <c r="AO217" i="10" s="1"/>
  <c r="D217" i="10"/>
  <c r="AN217" i="10" s="1"/>
  <c r="DG216" i="10"/>
  <c r="DF216" i="10"/>
  <c r="DE216" i="10"/>
  <c r="DD216" i="10"/>
  <c r="DC216" i="10"/>
  <c r="DB216" i="10"/>
  <c r="DA216" i="10"/>
  <c r="CZ216" i="10"/>
  <c r="CY216" i="10"/>
  <c r="CX216" i="10"/>
  <c r="CW216" i="10"/>
  <c r="CV216" i="10"/>
  <c r="CU216" i="10"/>
  <c r="CT216" i="10"/>
  <c r="CS216" i="10"/>
  <c r="CR216" i="10"/>
  <c r="CQ216" i="10"/>
  <c r="CP216" i="10"/>
  <c r="CO216" i="10"/>
  <c r="CN216" i="10"/>
  <c r="CM216" i="10"/>
  <c r="CL216" i="10"/>
  <c r="CK216" i="10"/>
  <c r="CJ216" i="10"/>
  <c r="CI216" i="10"/>
  <c r="CH216" i="10"/>
  <c r="CG216" i="10"/>
  <c r="CF216" i="10"/>
  <c r="CE216" i="10"/>
  <c r="CD216" i="10"/>
  <c r="CC216" i="10"/>
  <c r="CB216" i="10"/>
  <c r="CA216" i="10"/>
  <c r="BZ216" i="10"/>
  <c r="BY216" i="10"/>
  <c r="BX216" i="10"/>
  <c r="BW216" i="10"/>
  <c r="BV216" i="10"/>
  <c r="BU216" i="10"/>
  <c r="BT216" i="10"/>
  <c r="BS216" i="10"/>
  <c r="BR216" i="10"/>
  <c r="BQ216" i="10"/>
  <c r="BP216" i="10"/>
  <c r="BO216" i="10"/>
  <c r="BN216" i="10"/>
  <c r="BM216" i="10"/>
  <c r="BL216" i="10"/>
  <c r="BK216" i="10"/>
  <c r="BJ216" i="10"/>
  <c r="BI216" i="10"/>
  <c r="BH216" i="10"/>
  <c r="BG216" i="10"/>
  <c r="BF216" i="10"/>
  <c r="BE216" i="10"/>
  <c r="BD216" i="10"/>
  <c r="BC216" i="10"/>
  <c r="BB216" i="10"/>
  <c r="BA216" i="10"/>
  <c r="AZ216" i="10"/>
  <c r="AY216" i="10"/>
  <c r="AX216" i="10"/>
  <c r="AW216" i="10"/>
  <c r="AV216" i="10"/>
  <c r="AU216" i="10"/>
  <c r="AT216" i="10"/>
  <c r="AM216" i="10"/>
  <c r="AL216" i="10"/>
  <c r="AK216" i="10"/>
  <c r="AJ216" i="10"/>
  <c r="AI216" i="10"/>
  <c r="AH216" i="10"/>
  <c r="AG216" i="10"/>
  <c r="AF216" i="10"/>
  <c r="AE216" i="10"/>
  <c r="AD216" i="10"/>
  <c r="AC216" i="10"/>
  <c r="AB216" i="10"/>
  <c r="AA216" i="10"/>
  <c r="Z216" i="10"/>
  <c r="Y216" i="10"/>
  <c r="X216" i="10"/>
  <c r="W216" i="10"/>
  <c r="V216" i="10"/>
  <c r="U216" i="10"/>
  <c r="T216" i="10"/>
  <c r="S216" i="10"/>
  <c r="R216" i="10"/>
  <c r="Q216" i="10"/>
  <c r="P216" i="10"/>
  <c r="O216" i="10"/>
  <c r="N216" i="10"/>
  <c r="M216" i="10"/>
  <c r="L216" i="10"/>
  <c r="K216" i="10"/>
  <c r="J216" i="10"/>
  <c r="I216" i="10"/>
  <c r="AS216" i="10" s="1"/>
  <c r="H216" i="10"/>
  <c r="AR216" i="10" s="1"/>
  <c r="G216" i="10"/>
  <c r="AQ216" i="10" s="1"/>
  <c r="F216" i="10"/>
  <c r="AP216" i="10" s="1"/>
  <c r="E216" i="10"/>
  <c r="AO216" i="10" s="1"/>
  <c r="D216" i="10"/>
  <c r="AN216" i="10" s="1"/>
  <c r="DG215" i="10"/>
  <c r="DF215" i="10"/>
  <c r="DE215" i="10"/>
  <c r="DD215" i="10"/>
  <c r="DC215" i="10"/>
  <c r="DB215" i="10"/>
  <c r="DA215" i="10"/>
  <c r="CZ215" i="10"/>
  <c r="CY215" i="10"/>
  <c r="CX215" i="10"/>
  <c r="CW215" i="10"/>
  <c r="CV215" i="10"/>
  <c r="CU215" i="10"/>
  <c r="CT215" i="10"/>
  <c r="CS215" i="10"/>
  <c r="CR215" i="10"/>
  <c r="CQ215" i="10"/>
  <c r="CP215" i="10"/>
  <c r="CO215" i="10"/>
  <c r="CN215" i="10"/>
  <c r="CM215" i="10"/>
  <c r="CL215" i="10"/>
  <c r="CK215" i="10"/>
  <c r="CJ215" i="10"/>
  <c r="CI215" i="10"/>
  <c r="CH215" i="10"/>
  <c r="CG215" i="10"/>
  <c r="CF215" i="10"/>
  <c r="CE215" i="10"/>
  <c r="CD215" i="10"/>
  <c r="CC215" i="10"/>
  <c r="CB215" i="10"/>
  <c r="CA215" i="10"/>
  <c r="BZ215" i="10"/>
  <c r="BY215" i="10"/>
  <c r="BX215" i="10"/>
  <c r="BW215" i="10"/>
  <c r="BV215" i="10"/>
  <c r="BU215" i="10"/>
  <c r="BT215" i="10"/>
  <c r="BS215" i="10"/>
  <c r="BR215" i="10"/>
  <c r="BQ215" i="10"/>
  <c r="BP215" i="10"/>
  <c r="BO215" i="10"/>
  <c r="BN215" i="10"/>
  <c r="BM215" i="10"/>
  <c r="BL215" i="10"/>
  <c r="BK215" i="10"/>
  <c r="BJ215" i="10"/>
  <c r="BI215" i="10"/>
  <c r="BH215" i="10"/>
  <c r="BG215" i="10"/>
  <c r="BF215" i="10"/>
  <c r="BE215" i="10"/>
  <c r="BD215" i="10"/>
  <c r="BC215" i="10"/>
  <c r="BB215" i="10"/>
  <c r="BA215" i="10"/>
  <c r="AZ215" i="10"/>
  <c r="AY215" i="10"/>
  <c r="AX215" i="10"/>
  <c r="AW215" i="10"/>
  <c r="AV215" i="10"/>
  <c r="AU215" i="10"/>
  <c r="AT215" i="10"/>
  <c r="AM215" i="10"/>
  <c r="AL215" i="10"/>
  <c r="AK215" i="10"/>
  <c r="AJ215" i="10"/>
  <c r="AI215" i="10"/>
  <c r="AH215" i="10"/>
  <c r="AG215" i="10"/>
  <c r="AF215" i="10"/>
  <c r="AE215" i="10"/>
  <c r="AD215" i="10"/>
  <c r="AC215" i="10"/>
  <c r="AB215" i="10"/>
  <c r="AA215" i="10"/>
  <c r="Z215" i="10"/>
  <c r="Y215" i="10"/>
  <c r="X215" i="10"/>
  <c r="W215" i="10"/>
  <c r="V215" i="10"/>
  <c r="U215" i="10"/>
  <c r="T215" i="10"/>
  <c r="S215" i="10"/>
  <c r="R215" i="10"/>
  <c r="Q215" i="10"/>
  <c r="P215" i="10"/>
  <c r="O215" i="10"/>
  <c r="N215" i="10"/>
  <c r="M215" i="10"/>
  <c r="L215" i="10"/>
  <c r="K215" i="10"/>
  <c r="J215" i="10"/>
  <c r="I215" i="10"/>
  <c r="AS215" i="10" s="1"/>
  <c r="H215" i="10"/>
  <c r="AR215" i="10" s="1"/>
  <c r="G215" i="10"/>
  <c r="AQ215" i="10" s="1"/>
  <c r="F215" i="10"/>
  <c r="AP215" i="10" s="1"/>
  <c r="E215" i="10"/>
  <c r="AO215" i="10" s="1"/>
  <c r="D215" i="10"/>
  <c r="AN215" i="10" s="1"/>
  <c r="DG214" i="10"/>
  <c r="DF214" i="10"/>
  <c r="DE214" i="10"/>
  <c r="DD214" i="10"/>
  <c r="DC214" i="10"/>
  <c r="DB214" i="10"/>
  <c r="DA214" i="10"/>
  <c r="CZ214" i="10"/>
  <c r="CY214" i="10"/>
  <c r="CX214" i="10"/>
  <c r="CW214" i="10"/>
  <c r="CV214" i="10"/>
  <c r="CU214" i="10"/>
  <c r="CT214" i="10"/>
  <c r="CS214" i="10"/>
  <c r="CR214" i="10"/>
  <c r="CQ214" i="10"/>
  <c r="CP214" i="10"/>
  <c r="CO214" i="10"/>
  <c r="CN214" i="10"/>
  <c r="CM214" i="10"/>
  <c r="CL214" i="10"/>
  <c r="CK214" i="10"/>
  <c r="CJ214" i="10"/>
  <c r="CI214" i="10"/>
  <c r="CH214" i="10"/>
  <c r="CG214" i="10"/>
  <c r="CF214" i="10"/>
  <c r="CE214" i="10"/>
  <c r="CD214" i="10"/>
  <c r="CC214" i="10"/>
  <c r="CB214" i="10"/>
  <c r="CA214" i="10"/>
  <c r="BZ214" i="10"/>
  <c r="BY214" i="10"/>
  <c r="BX214" i="10"/>
  <c r="BW214" i="10"/>
  <c r="BV214" i="10"/>
  <c r="BU214" i="10"/>
  <c r="BT214" i="10"/>
  <c r="BS214" i="10"/>
  <c r="BR214" i="10"/>
  <c r="BQ214" i="10"/>
  <c r="BP214" i="10"/>
  <c r="BO214" i="10"/>
  <c r="BN214" i="10"/>
  <c r="BM214" i="10"/>
  <c r="BL214" i="10"/>
  <c r="BK214" i="10"/>
  <c r="BJ214" i="10"/>
  <c r="BI214" i="10"/>
  <c r="BH214" i="10"/>
  <c r="BG214" i="10"/>
  <c r="BF214" i="10"/>
  <c r="BE214" i="10"/>
  <c r="BD214" i="10"/>
  <c r="BC214" i="10"/>
  <c r="BB214" i="10"/>
  <c r="BA214" i="10"/>
  <c r="AZ214" i="10"/>
  <c r="AY214" i="10"/>
  <c r="AX214" i="10"/>
  <c r="AW214" i="10"/>
  <c r="AV214" i="10"/>
  <c r="AU214" i="10"/>
  <c r="AT214" i="10"/>
  <c r="AM214" i="10"/>
  <c r="AL214" i="10"/>
  <c r="AK214" i="10"/>
  <c r="AJ214" i="10"/>
  <c r="AI214" i="10"/>
  <c r="AH214" i="10"/>
  <c r="AG214" i="10"/>
  <c r="AF214" i="10"/>
  <c r="AE214" i="10"/>
  <c r="AD214" i="10"/>
  <c r="AC214" i="10"/>
  <c r="AB214" i="10"/>
  <c r="AA214" i="10"/>
  <c r="Z214" i="10"/>
  <c r="Y214" i="10"/>
  <c r="X214" i="10"/>
  <c r="W214" i="10"/>
  <c r="V214" i="10"/>
  <c r="U214" i="10"/>
  <c r="T214" i="10"/>
  <c r="S214" i="10"/>
  <c r="R214" i="10"/>
  <c r="Q214" i="10"/>
  <c r="P214" i="10"/>
  <c r="O214" i="10"/>
  <c r="N214" i="10"/>
  <c r="M214" i="10"/>
  <c r="L214" i="10"/>
  <c r="K214" i="10"/>
  <c r="J214" i="10"/>
  <c r="I214" i="10"/>
  <c r="AS214" i="10" s="1"/>
  <c r="H214" i="10"/>
  <c r="AR214" i="10" s="1"/>
  <c r="G214" i="10"/>
  <c r="AQ214" i="10" s="1"/>
  <c r="F214" i="10"/>
  <c r="AP214" i="10" s="1"/>
  <c r="E214" i="10"/>
  <c r="AO214" i="10" s="1"/>
  <c r="D214" i="10"/>
  <c r="AN214" i="10" s="1"/>
  <c r="DG213" i="10"/>
  <c r="DF213" i="10"/>
  <c r="DE213" i="10"/>
  <c r="DD213" i="10"/>
  <c r="DC213" i="10"/>
  <c r="DB213" i="10"/>
  <c r="DA213" i="10"/>
  <c r="CZ213" i="10"/>
  <c r="CY213" i="10"/>
  <c r="CX213" i="10"/>
  <c r="CW213" i="10"/>
  <c r="CV213" i="10"/>
  <c r="CU213" i="10"/>
  <c r="CT213" i="10"/>
  <c r="CS213" i="10"/>
  <c r="CR213" i="10"/>
  <c r="CQ213" i="10"/>
  <c r="CP213" i="10"/>
  <c r="CO213" i="10"/>
  <c r="CN213" i="10"/>
  <c r="CM213" i="10"/>
  <c r="CL213" i="10"/>
  <c r="CK213" i="10"/>
  <c r="CJ213" i="10"/>
  <c r="CI213" i="10"/>
  <c r="CH213" i="10"/>
  <c r="CG213" i="10"/>
  <c r="CF213" i="10"/>
  <c r="CE213" i="10"/>
  <c r="CD213" i="10"/>
  <c r="CC213" i="10"/>
  <c r="CB213" i="10"/>
  <c r="CA213" i="10"/>
  <c r="BZ213" i="10"/>
  <c r="BY213" i="10"/>
  <c r="BX213" i="10"/>
  <c r="BW213" i="10"/>
  <c r="BV213" i="10"/>
  <c r="BU213" i="10"/>
  <c r="BT213" i="10"/>
  <c r="BS213" i="10"/>
  <c r="BR213" i="10"/>
  <c r="BQ213" i="10"/>
  <c r="BP213" i="10"/>
  <c r="BO213" i="10"/>
  <c r="BN213" i="10"/>
  <c r="BM213" i="10"/>
  <c r="BL213" i="10"/>
  <c r="BK213" i="10"/>
  <c r="BJ213" i="10"/>
  <c r="BI213" i="10"/>
  <c r="BH213" i="10"/>
  <c r="BG213" i="10"/>
  <c r="BF213" i="10"/>
  <c r="BE213" i="10"/>
  <c r="BD213" i="10"/>
  <c r="BC213" i="10"/>
  <c r="BB213" i="10"/>
  <c r="BA213" i="10"/>
  <c r="AZ213" i="10"/>
  <c r="AY213" i="10"/>
  <c r="AX213" i="10"/>
  <c r="AW213" i="10"/>
  <c r="AV213" i="10"/>
  <c r="AU213" i="10"/>
  <c r="AT213" i="10"/>
  <c r="AM213" i="10"/>
  <c r="AL213" i="10"/>
  <c r="AK213" i="10"/>
  <c r="AJ213" i="10"/>
  <c r="AI213" i="10"/>
  <c r="AH213" i="10"/>
  <c r="AG213" i="10"/>
  <c r="AF213" i="10"/>
  <c r="AE213" i="10"/>
  <c r="AD213" i="10"/>
  <c r="AC213" i="10"/>
  <c r="AB213" i="10"/>
  <c r="AA213" i="10"/>
  <c r="Z213" i="10"/>
  <c r="Y213" i="10"/>
  <c r="X213" i="10"/>
  <c r="W213" i="10"/>
  <c r="V213" i="10"/>
  <c r="U213" i="10"/>
  <c r="T213" i="10"/>
  <c r="S213" i="10"/>
  <c r="R213" i="10"/>
  <c r="Q213" i="10"/>
  <c r="P213" i="10"/>
  <c r="O213" i="10"/>
  <c r="N213" i="10"/>
  <c r="M213" i="10"/>
  <c r="L213" i="10"/>
  <c r="K213" i="10"/>
  <c r="J213" i="10"/>
  <c r="I213" i="10"/>
  <c r="AS213" i="10" s="1"/>
  <c r="H213" i="10"/>
  <c r="AR213" i="10" s="1"/>
  <c r="G213" i="10"/>
  <c r="AQ213" i="10" s="1"/>
  <c r="F213" i="10"/>
  <c r="AP213" i="10" s="1"/>
  <c r="E213" i="10"/>
  <c r="AO213" i="10" s="1"/>
  <c r="D213" i="10"/>
  <c r="AN213" i="10" s="1"/>
  <c r="DG212" i="10"/>
  <c r="DF212" i="10"/>
  <c r="DE212" i="10"/>
  <c r="DD212" i="10"/>
  <c r="DC212" i="10"/>
  <c r="DB212" i="10"/>
  <c r="DA212" i="10"/>
  <c r="CZ212" i="10"/>
  <c r="CY212" i="10"/>
  <c r="CX212" i="10"/>
  <c r="CW212" i="10"/>
  <c r="CV212" i="10"/>
  <c r="CU212" i="10"/>
  <c r="CT212" i="10"/>
  <c r="CS212" i="10"/>
  <c r="CR212" i="10"/>
  <c r="CQ212" i="10"/>
  <c r="CP212" i="10"/>
  <c r="CO212" i="10"/>
  <c r="CN212" i="10"/>
  <c r="CM212" i="10"/>
  <c r="CL212" i="10"/>
  <c r="CK212" i="10"/>
  <c r="CJ212" i="10"/>
  <c r="CI212" i="10"/>
  <c r="CH212" i="10"/>
  <c r="CG212" i="10"/>
  <c r="CF212" i="10"/>
  <c r="CE212" i="10"/>
  <c r="CD212" i="10"/>
  <c r="CC212" i="10"/>
  <c r="CB212" i="10"/>
  <c r="CA212" i="10"/>
  <c r="BZ212" i="10"/>
  <c r="BY212" i="10"/>
  <c r="BX212" i="10"/>
  <c r="BW212" i="10"/>
  <c r="BV212" i="10"/>
  <c r="BU212" i="10"/>
  <c r="BT212" i="10"/>
  <c r="BS212" i="10"/>
  <c r="BR212" i="10"/>
  <c r="BQ212" i="10"/>
  <c r="BP212" i="10"/>
  <c r="BO212" i="10"/>
  <c r="BN212" i="10"/>
  <c r="BM212" i="10"/>
  <c r="BL212" i="10"/>
  <c r="BK212" i="10"/>
  <c r="BJ212" i="10"/>
  <c r="BI212" i="10"/>
  <c r="BH212" i="10"/>
  <c r="BG212" i="10"/>
  <c r="BF212" i="10"/>
  <c r="BE212" i="10"/>
  <c r="BD212" i="10"/>
  <c r="BC212" i="10"/>
  <c r="BB212" i="10"/>
  <c r="BA212" i="10"/>
  <c r="AZ212" i="10"/>
  <c r="AY212" i="10"/>
  <c r="AX212" i="10"/>
  <c r="AW212" i="10"/>
  <c r="AV212" i="10"/>
  <c r="AU212" i="10"/>
  <c r="AT212" i="10"/>
  <c r="AM212" i="10"/>
  <c r="AL212" i="10"/>
  <c r="AK212" i="10"/>
  <c r="AJ212" i="10"/>
  <c r="AI212" i="10"/>
  <c r="AH212" i="10"/>
  <c r="AG212" i="10"/>
  <c r="AF212" i="10"/>
  <c r="AE212" i="10"/>
  <c r="AD212" i="10"/>
  <c r="AC212" i="10"/>
  <c r="AB212" i="10"/>
  <c r="AA212" i="10"/>
  <c r="Z212" i="10"/>
  <c r="Y212" i="10"/>
  <c r="X212" i="10"/>
  <c r="W212" i="10"/>
  <c r="V212" i="10"/>
  <c r="U212" i="10"/>
  <c r="T212" i="10"/>
  <c r="S212" i="10"/>
  <c r="R212" i="10"/>
  <c r="Q212" i="10"/>
  <c r="P212" i="10"/>
  <c r="O212" i="10"/>
  <c r="N212" i="10"/>
  <c r="M212" i="10"/>
  <c r="L212" i="10"/>
  <c r="K212" i="10"/>
  <c r="J212" i="10"/>
  <c r="I212" i="10"/>
  <c r="AS212" i="10" s="1"/>
  <c r="H212" i="10"/>
  <c r="AR212" i="10" s="1"/>
  <c r="G212" i="10"/>
  <c r="AQ212" i="10" s="1"/>
  <c r="F212" i="10"/>
  <c r="AP212" i="10" s="1"/>
  <c r="E212" i="10"/>
  <c r="AO212" i="10" s="1"/>
  <c r="D212" i="10"/>
  <c r="AN212" i="10" s="1"/>
  <c r="DG211" i="10"/>
  <c r="DF211" i="10"/>
  <c r="DE211" i="10"/>
  <c r="DD211" i="10"/>
  <c r="DC211" i="10"/>
  <c r="DB211" i="10"/>
  <c r="DA211" i="10"/>
  <c r="CZ211" i="10"/>
  <c r="CY211" i="10"/>
  <c r="CX211" i="10"/>
  <c r="CW211" i="10"/>
  <c r="CV211" i="10"/>
  <c r="CU211" i="10"/>
  <c r="CT211" i="10"/>
  <c r="CS211" i="10"/>
  <c r="CR211" i="10"/>
  <c r="CQ211" i="10"/>
  <c r="CP211" i="10"/>
  <c r="CO211" i="10"/>
  <c r="CN211" i="10"/>
  <c r="CM211" i="10"/>
  <c r="CL211" i="10"/>
  <c r="CK211" i="10"/>
  <c r="CJ211" i="10"/>
  <c r="CI211" i="10"/>
  <c r="CH211" i="10"/>
  <c r="CG211" i="10"/>
  <c r="CF211" i="10"/>
  <c r="CE211" i="10"/>
  <c r="CD211" i="10"/>
  <c r="CC211" i="10"/>
  <c r="CB211" i="10"/>
  <c r="CA211" i="10"/>
  <c r="BZ211" i="10"/>
  <c r="BY211" i="10"/>
  <c r="BX211" i="10"/>
  <c r="BW211" i="10"/>
  <c r="BV211" i="10"/>
  <c r="BU211" i="10"/>
  <c r="BT211" i="10"/>
  <c r="BS211" i="10"/>
  <c r="BR211" i="10"/>
  <c r="BQ211" i="10"/>
  <c r="BP211" i="10"/>
  <c r="BO211" i="10"/>
  <c r="BN211" i="10"/>
  <c r="BM211" i="10"/>
  <c r="BL211" i="10"/>
  <c r="BK211" i="10"/>
  <c r="BJ211" i="10"/>
  <c r="BI211" i="10"/>
  <c r="BH211" i="10"/>
  <c r="BG211" i="10"/>
  <c r="BF211" i="10"/>
  <c r="BE211" i="10"/>
  <c r="BD211" i="10"/>
  <c r="BC211" i="10"/>
  <c r="BB211" i="10"/>
  <c r="BA211" i="10"/>
  <c r="AZ211" i="10"/>
  <c r="AY211" i="10"/>
  <c r="AX211" i="10"/>
  <c r="AW211" i="10"/>
  <c r="AV211" i="10"/>
  <c r="AU211" i="10"/>
  <c r="AT211" i="10"/>
  <c r="AM211" i="10"/>
  <c r="AL211" i="10"/>
  <c r="AK211" i="10"/>
  <c r="AJ211" i="10"/>
  <c r="AI211" i="10"/>
  <c r="AH211" i="10"/>
  <c r="AG211" i="10"/>
  <c r="AF211" i="10"/>
  <c r="AE211" i="10"/>
  <c r="AD211" i="10"/>
  <c r="AC211" i="10"/>
  <c r="AB211" i="10"/>
  <c r="AA211" i="10"/>
  <c r="Z211" i="10"/>
  <c r="Y211" i="10"/>
  <c r="X211" i="10"/>
  <c r="W211" i="10"/>
  <c r="V211" i="10"/>
  <c r="U211" i="10"/>
  <c r="T211" i="10"/>
  <c r="S211" i="10"/>
  <c r="R211" i="10"/>
  <c r="Q211" i="10"/>
  <c r="P211" i="10"/>
  <c r="O211" i="10"/>
  <c r="N211" i="10"/>
  <c r="M211" i="10"/>
  <c r="L211" i="10"/>
  <c r="K211" i="10"/>
  <c r="J211" i="10"/>
  <c r="I211" i="10"/>
  <c r="AS211" i="10" s="1"/>
  <c r="H211" i="10"/>
  <c r="AR211" i="10" s="1"/>
  <c r="G211" i="10"/>
  <c r="AQ211" i="10" s="1"/>
  <c r="F211" i="10"/>
  <c r="AP211" i="10" s="1"/>
  <c r="E211" i="10"/>
  <c r="AO211" i="10" s="1"/>
  <c r="D211" i="10"/>
  <c r="AN211" i="10" s="1"/>
  <c r="DG210" i="10"/>
  <c r="DF210" i="10"/>
  <c r="DE210" i="10"/>
  <c r="DD210" i="10"/>
  <c r="DC210" i="10"/>
  <c r="DB210" i="10"/>
  <c r="DA210" i="10"/>
  <c r="CZ210" i="10"/>
  <c r="CY210" i="10"/>
  <c r="CX210" i="10"/>
  <c r="CW210" i="10"/>
  <c r="CV210" i="10"/>
  <c r="CU210" i="10"/>
  <c r="CT210" i="10"/>
  <c r="CS210" i="10"/>
  <c r="CR210" i="10"/>
  <c r="CQ210" i="10"/>
  <c r="CP210" i="10"/>
  <c r="CO210" i="10"/>
  <c r="CN210" i="10"/>
  <c r="CM210" i="10"/>
  <c r="CL210" i="10"/>
  <c r="CK210" i="10"/>
  <c r="CJ210" i="10"/>
  <c r="CI210" i="10"/>
  <c r="CH210" i="10"/>
  <c r="CG210" i="10"/>
  <c r="CF210" i="10"/>
  <c r="CE210" i="10"/>
  <c r="CD210" i="10"/>
  <c r="CC210" i="10"/>
  <c r="CB210" i="10"/>
  <c r="CA210" i="10"/>
  <c r="BZ210" i="10"/>
  <c r="BY210" i="10"/>
  <c r="BX210" i="10"/>
  <c r="BW210" i="10"/>
  <c r="BV210" i="10"/>
  <c r="BU210" i="10"/>
  <c r="BT210" i="10"/>
  <c r="BS210" i="10"/>
  <c r="BR210" i="10"/>
  <c r="BQ210" i="10"/>
  <c r="BP210" i="10"/>
  <c r="BO210" i="10"/>
  <c r="BN210" i="10"/>
  <c r="BM210" i="10"/>
  <c r="BL210" i="10"/>
  <c r="BK210" i="10"/>
  <c r="BJ210" i="10"/>
  <c r="BI210" i="10"/>
  <c r="BH210" i="10"/>
  <c r="BG210" i="10"/>
  <c r="BF210" i="10"/>
  <c r="BE210" i="10"/>
  <c r="BD210" i="10"/>
  <c r="BC210" i="10"/>
  <c r="BB210" i="10"/>
  <c r="BA210" i="10"/>
  <c r="AZ210" i="10"/>
  <c r="AY210" i="10"/>
  <c r="AX210" i="10"/>
  <c r="AW210" i="10"/>
  <c r="AV210" i="10"/>
  <c r="AU210" i="10"/>
  <c r="AT210" i="10"/>
  <c r="AM210" i="10"/>
  <c r="AL210" i="10"/>
  <c r="AK210" i="10"/>
  <c r="AJ210" i="10"/>
  <c r="AI210" i="10"/>
  <c r="AH210" i="10"/>
  <c r="AG210" i="10"/>
  <c r="AF210" i="10"/>
  <c r="AE210" i="10"/>
  <c r="AD210" i="10"/>
  <c r="AC210" i="10"/>
  <c r="AB210" i="10"/>
  <c r="AA210" i="10"/>
  <c r="Z210" i="10"/>
  <c r="Y210" i="10"/>
  <c r="X210" i="10"/>
  <c r="W210" i="10"/>
  <c r="V210" i="10"/>
  <c r="U210" i="10"/>
  <c r="T210" i="10"/>
  <c r="S210" i="10"/>
  <c r="R210" i="10"/>
  <c r="Q210" i="10"/>
  <c r="P210" i="10"/>
  <c r="O210" i="10"/>
  <c r="N210" i="10"/>
  <c r="M210" i="10"/>
  <c r="L210" i="10"/>
  <c r="K210" i="10"/>
  <c r="J210" i="10"/>
  <c r="I210" i="10"/>
  <c r="AS210" i="10" s="1"/>
  <c r="H210" i="10"/>
  <c r="AR210" i="10" s="1"/>
  <c r="G210" i="10"/>
  <c r="AQ210" i="10" s="1"/>
  <c r="F210" i="10"/>
  <c r="AP210" i="10" s="1"/>
  <c r="E210" i="10"/>
  <c r="AO210" i="10" s="1"/>
  <c r="D210" i="10"/>
  <c r="AN210" i="10" s="1"/>
  <c r="DG209" i="10"/>
  <c r="DF209" i="10"/>
  <c r="DE209" i="10"/>
  <c r="DD209" i="10"/>
  <c r="DC209" i="10"/>
  <c r="DB209" i="10"/>
  <c r="DA209" i="10"/>
  <c r="CZ209" i="10"/>
  <c r="CY209" i="10"/>
  <c r="CX209" i="10"/>
  <c r="CW209" i="10"/>
  <c r="CV209" i="10"/>
  <c r="CU209" i="10"/>
  <c r="CT209" i="10"/>
  <c r="CS209" i="10"/>
  <c r="CR209" i="10"/>
  <c r="CQ209" i="10"/>
  <c r="CP209" i="10"/>
  <c r="CO209" i="10"/>
  <c r="CN209" i="10"/>
  <c r="CM209" i="10"/>
  <c r="CL209" i="10"/>
  <c r="CK209" i="10"/>
  <c r="CJ209" i="10"/>
  <c r="CI209" i="10"/>
  <c r="CH209" i="10"/>
  <c r="CG209" i="10"/>
  <c r="CF209" i="10"/>
  <c r="CE209" i="10"/>
  <c r="CD209" i="10"/>
  <c r="CC209" i="10"/>
  <c r="CB209" i="10"/>
  <c r="CA209" i="10"/>
  <c r="BZ209" i="10"/>
  <c r="BY209" i="10"/>
  <c r="BX209" i="10"/>
  <c r="BW209" i="10"/>
  <c r="BV209" i="10"/>
  <c r="BU209" i="10"/>
  <c r="BT209" i="10"/>
  <c r="BS209" i="10"/>
  <c r="BR209" i="10"/>
  <c r="BQ209" i="10"/>
  <c r="BP209" i="10"/>
  <c r="BO209" i="10"/>
  <c r="BN209" i="10"/>
  <c r="BM209" i="10"/>
  <c r="BL209" i="10"/>
  <c r="BK209" i="10"/>
  <c r="BJ209" i="10"/>
  <c r="BI209" i="10"/>
  <c r="BH209" i="10"/>
  <c r="BG209" i="10"/>
  <c r="BF209" i="10"/>
  <c r="BE209" i="10"/>
  <c r="BD209" i="10"/>
  <c r="BC209" i="10"/>
  <c r="BB209" i="10"/>
  <c r="BA209" i="10"/>
  <c r="AZ209" i="10"/>
  <c r="AY209" i="10"/>
  <c r="AX209" i="10"/>
  <c r="AW209" i="10"/>
  <c r="AV209" i="10"/>
  <c r="AU209" i="10"/>
  <c r="AT209" i="10"/>
  <c r="AM209" i="10"/>
  <c r="AL209" i="10"/>
  <c r="AK209" i="10"/>
  <c r="AJ209" i="10"/>
  <c r="AI209" i="10"/>
  <c r="AH209" i="10"/>
  <c r="AG209" i="10"/>
  <c r="AF209" i="10"/>
  <c r="AE209" i="10"/>
  <c r="AD209" i="10"/>
  <c r="AC209" i="10"/>
  <c r="AB209" i="10"/>
  <c r="AA209" i="10"/>
  <c r="Z209" i="10"/>
  <c r="Y209" i="10"/>
  <c r="X209" i="10"/>
  <c r="W209" i="10"/>
  <c r="V209" i="10"/>
  <c r="U209" i="10"/>
  <c r="T209" i="10"/>
  <c r="S209" i="10"/>
  <c r="R209" i="10"/>
  <c r="Q209" i="10"/>
  <c r="P209" i="10"/>
  <c r="O209" i="10"/>
  <c r="N209" i="10"/>
  <c r="M209" i="10"/>
  <c r="L209" i="10"/>
  <c r="K209" i="10"/>
  <c r="J209" i="10"/>
  <c r="I209" i="10"/>
  <c r="AS209" i="10" s="1"/>
  <c r="H209" i="10"/>
  <c r="AR209" i="10" s="1"/>
  <c r="G209" i="10"/>
  <c r="AQ209" i="10" s="1"/>
  <c r="F209" i="10"/>
  <c r="AP209" i="10" s="1"/>
  <c r="E209" i="10"/>
  <c r="AO209" i="10" s="1"/>
  <c r="D209" i="10"/>
  <c r="AN209" i="10" s="1"/>
  <c r="DG208" i="10"/>
  <c r="DF208" i="10"/>
  <c r="DE208" i="10"/>
  <c r="DD208" i="10"/>
  <c r="DC208" i="10"/>
  <c r="DB208" i="10"/>
  <c r="DA208" i="10"/>
  <c r="CZ208" i="10"/>
  <c r="CY208" i="10"/>
  <c r="CX208" i="10"/>
  <c r="CW208" i="10"/>
  <c r="CV208" i="10"/>
  <c r="CU208" i="10"/>
  <c r="CT208" i="10"/>
  <c r="CS208" i="10"/>
  <c r="CR208" i="10"/>
  <c r="CQ208" i="10"/>
  <c r="CP208" i="10"/>
  <c r="CO208" i="10"/>
  <c r="CN208" i="10"/>
  <c r="CM208" i="10"/>
  <c r="CL208" i="10"/>
  <c r="CK208" i="10"/>
  <c r="CJ208" i="10"/>
  <c r="CI208" i="10"/>
  <c r="CH208" i="10"/>
  <c r="CG208" i="10"/>
  <c r="CF208" i="10"/>
  <c r="CE208" i="10"/>
  <c r="CD208" i="10"/>
  <c r="CC208" i="10"/>
  <c r="CB208" i="10"/>
  <c r="CA208" i="10"/>
  <c r="BZ208" i="10"/>
  <c r="BY208" i="10"/>
  <c r="BX208" i="10"/>
  <c r="BW208" i="10"/>
  <c r="BV208" i="10"/>
  <c r="BU208" i="10"/>
  <c r="BT208" i="10"/>
  <c r="BS208" i="10"/>
  <c r="BR208" i="10"/>
  <c r="BQ208" i="10"/>
  <c r="BP208" i="10"/>
  <c r="BO208" i="10"/>
  <c r="BN208" i="10"/>
  <c r="BM208" i="10"/>
  <c r="BL208" i="10"/>
  <c r="BK208" i="10"/>
  <c r="BJ208" i="10"/>
  <c r="BI208" i="10"/>
  <c r="BH208" i="10"/>
  <c r="BG208" i="10"/>
  <c r="BF208" i="10"/>
  <c r="BE208" i="10"/>
  <c r="BD208" i="10"/>
  <c r="BC208" i="10"/>
  <c r="BB208" i="10"/>
  <c r="BA208" i="10"/>
  <c r="AZ208" i="10"/>
  <c r="AY208" i="10"/>
  <c r="AX208" i="10"/>
  <c r="AW208" i="10"/>
  <c r="AV208" i="10"/>
  <c r="AU208" i="10"/>
  <c r="AT208" i="10"/>
  <c r="AM208" i="10"/>
  <c r="AL208" i="10"/>
  <c r="AK208" i="10"/>
  <c r="AJ208" i="10"/>
  <c r="AI208" i="10"/>
  <c r="AH208" i="10"/>
  <c r="AG208" i="10"/>
  <c r="AF208" i="10"/>
  <c r="AE208" i="10"/>
  <c r="AD208" i="10"/>
  <c r="AC208" i="10"/>
  <c r="AB208" i="10"/>
  <c r="AA208" i="10"/>
  <c r="Z208" i="10"/>
  <c r="Y208" i="10"/>
  <c r="X208" i="10"/>
  <c r="W208" i="10"/>
  <c r="V208" i="10"/>
  <c r="U208" i="10"/>
  <c r="T208" i="10"/>
  <c r="S208" i="10"/>
  <c r="R208" i="10"/>
  <c r="Q208" i="10"/>
  <c r="P208" i="10"/>
  <c r="O208" i="10"/>
  <c r="N208" i="10"/>
  <c r="M208" i="10"/>
  <c r="L208" i="10"/>
  <c r="K208" i="10"/>
  <c r="J208" i="10"/>
  <c r="I208" i="10"/>
  <c r="AS208" i="10" s="1"/>
  <c r="H208" i="10"/>
  <c r="AR208" i="10" s="1"/>
  <c r="G208" i="10"/>
  <c r="AQ208" i="10" s="1"/>
  <c r="F208" i="10"/>
  <c r="AP208" i="10" s="1"/>
  <c r="E208" i="10"/>
  <c r="AO208" i="10" s="1"/>
  <c r="D208" i="10"/>
  <c r="AN208" i="10" s="1"/>
  <c r="DG207" i="10"/>
  <c r="DF207" i="10"/>
  <c r="DE207" i="10"/>
  <c r="DD207" i="10"/>
  <c r="DC207" i="10"/>
  <c r="DB207" i="10"/>
  <c r="DA207" i="10"/>
  <c r="CZ207" i="10"/>
  <c r="CY207" i="10"/>
  <c r="CX207" i="10"/>
  <c r="CW207" i="10"/>
  <c r="CV207" i="10"/>
  <c r="CU207" i="10"/>
  <c r="CT207" i="10"/>
  <c r="CS207" i="10"/>
  <c r="CR207" i="10"/>
  <c r="CQ207" i="10"/>
  <c r="CP207" i="10"/>
  <c r="CO207" i="10"/>
  <c r="CN207" i="10"/>
  <c r="CM207" i="10"/>
  <c r="CL207" i="10"/>
  <c r="CK207" i="10"/>
  <c r="CJ207" i="10"/>
  <c r="CI207" i="10"/>
  <c r="CH207" i="10"/>
  <c r="CG207" i="10"/>
  <c r="CF207" i="10"/>
  <c r="CE207" i="10"/>
  <c r="CD207" i="10"/>
  <c r="CC207" i="10"/>
  <c r="CB207" i="10"/>
  <c r="CA207" i="10"/>
  <c r="BZ207" i="10"/>
  <c r="BY207" i="10"/>
  <c r="BX207" i="10"/>
  <c r="BW207" i="10"/>
  <c r="BV207" i="10"/>
  <c r="BU207" i="10"/>
  <c r="BT207" i="10"/>
  <c r="BS207" i="10"/>
  <c r="BR207" i="10"/>
  <c r="BQ207" i="10"/>
  <c r="BP207" i="10"/>
  <c r="BO207" i="10"/>
  <c r="BN207" i="10"/>
  <c r="BM207" i="10"/>
  <c r="BL207" i="10"/>
  <c r="BK207" i="10"/>
  <c r="BJ207" i="10"/>
  <c r="BI207" i="10"/>
  <c r="BH207" i="10"/>
  <c r="BG207" i="10"/>
  <c r="BF207" i="10"/>
  <c r="BE207" i="10"/>
  <c r="BD207" i="10"/>
  <c r="BC207" i="10"/>
  <c r="BB207" i="10"/>
  <c r="BA207" i="10"/>
  <c r="AZ207" i="10"/>
  <c r="AY207" i="10"/>
  <c r="AX207" i="10"/>
  <c r="AW207" i="10"/>
  <c r="AV207" i="10"/>
  <c r="AU207" i="10"/>
  <c r="AT207" i="10"/>
  <c r="AM207" i="10"/>
  <c r="AL207" i="10"/>
  <c r="AK207" i="10"/>
  <c r="AJ207" i="10"/>
  <c r="AI207" i="10"/>
  <c r="AH207" i="10"/>
  <c r="AG207" i="10"/>
  <c r="AF207" i="10"/>
  <c r="AE207" i="10"/>
  <c r="AD207" i="10"/>
  <c r="AC207" i="10"/>
  <c r="AB207" i="10"/>
  <c r="AA207" i="10"/>
  <c r="Z207" i="10"/>
  <c r="Y207" i="10"/>
  <c r="X207" i="10"/>
  <c r="W207" i="10"/>
  <c r="V207" i="10"/>
  <c r="U207" i="10"/>
  <c r="T207" i="10"/>
  <c r="S207" i="10"/>
  <c r="R207" i="10"/>
  <c r="Q207" i="10"/>
  <c r="P207" i="10"/>
  <c r="O207" i="10"/>
  <c r="N207" i="10"/>
  <c r="M207" i="10"/>
  <c r="L207" i="10"/>
  <c r="K207" i="10"/>
  <c r="J207" i="10"/>
  <c r="I207" i="10"/>
  <c r="AS207" i="10" s="1"/>
  <c r="H207" i="10"/>
  <c r="AR207" i="10" s="1"/>
  <c r="G207" i="10"/>
  <c r="AQ207" i="10" s="1"/>
  <c r="F207" i="10"/>
  <c r="AP207" i="10" s="1"/>
  <c r="E207" i="10"/>
  <c r="AO207" i="10" s="1"/>
  <c r="D207" i="10"/>
  <c r="AN207" i="10" s="1"/>
  <c r="DG206" i="10"/>
  <c r="DF206" i="10"/>
  <c r="DE206" i="10"/>
  <c r="DD206" i="10"/>
  <c r="DC206" i="10"/>
  <c r="DB206" i="10"/>
  <c r="DA206" i="10"/>
  <c r="CZ206" i="10"/>
  <c r="CY206" i="10"/>
  <c r="CX206" i="10"/>
  <c r="CW206" i="10"/>
  <c r="CV206" i="10"/>
  <c r="CU206" i="10"/>
  <c r="CT206" i="10"/>
  <c r="CS206" i="10"/>
  <c r="CR206" i="10"/>
  <c r="CQ206" i="10"/>
  <c r="CP206" i="10"/>
  <c r="CO206" i="10"/>
  <c r="CN206" i="10"/>
  <c r="CM206" i="10"/>
  <c r="CL206" i="10"/>
  <c r="CK206" i="10"/>
  <c r="CJ206" i="10"/>
  <c r="CI206" i="10"/>
  <c r="CH206" i="10"/>
  <c r="CG206" i="10"/>
  <c r="CF206" i="10"/>
  <c r="CE206" i="10"/>
  <c r="CD206" i="10"/>
  <c r="CC206" i="10"/>
  <c r="CB206" i="10"/>
  <c r="CA206" i="10"/>
  <c r="BZ206" i="10"/>
  <c r="BY206" i="10"/>
  <c r="BX206" i="10"/>
  <c r="BW206" i="10"/>
  <c r="BV206" i="10"/>
  <c r="BU206" i="10"/>
  <c r="BT206" i="10"/>
  <c r="BS206" i="10"/>
  <c r="BR206" i="10"/>
  <c r="BQ206" i="10"/>
  <c r="BP206" i="10"/>
  <c r="BO206" i="10"/>
  <c r="BN206" i="10"/>
  <c r="BM206" i="10"/>
  <c r="BL206" i="10"/>
  <c r="BK206" i="10"/>
  <c r="BJ206" i="10"/>
  <c r="BI206" i="10"/>
  <c r="BH206" i="10"/>
  <c r="BG206" i="10"/>
  <c r="BF206" i="10"/>
  <c r="BE206" i="10"/>
  <c r="BD206" i="10"/>
  <c r="BC206" i="10"/>
  <c r="BB206" i="10"/>
  <c r="BA206" i="10"/>
  <c r="AZ206" i="10"/>
  <c r="AY206" i="10"/>
  <c r="AX206" i="10"/>
  <c r="AW206" i="10"/>
  <c r="AV206" i="10"/>
  <c r="AU206" i="10"/>
  <c r="AT206" i="10"/>
  <c r="AM206" i="10"/>
  <c r="AL206" i="10"/>
  <c r="AK206" i="10"/>
  <c r="AJ206" i="10"/>
  <c r="AI206" i="10"/>
  <c r="AH206" i="10"/>
  <c r="AG206" i="10"/>
  <c r="AF206" i="10"/>
  <c r="AE206" i="10"/>
  <c r="AD206" i="10"/>
  <c r="AC206" i="10"/>
  <c r="AB206" i="10"/>
  <c r="AA206" i="10"/>
  <c r="Z206" i="10"/>
  <c r="Y206" i="10"/>
  <c r="X206" i="10"/>
  <c r="W206" i="10"/>
  <c r="V206" i="10"/>
  <c r="U206" i="10"/>
  <c r="T206" i="10"/>
  <c r="S206" i="10"/>
  <c r="R206" i="10"/>
  <c r="Q206" i="10"/>
  <c r="P206" i="10"/>
  <c r="O206" i="10"/>
  <c r="N206" i="10"/>
  <c r="M206" i="10"/>
  <c r="L206" i="10"/>
  <c r="K206" i="10"/>
  <c r="J206" i="10"/>
  <c r="I206" i="10"/>
  <c r="AS206" i="10" s="1"/>
  <c r="H206" i="10"/>
  <c r="AR206" i="10" s="1"/>
  <c r="G206" i="10"/>
  <c r="AQ206" i="10" s="1"/>
  <c r="F206" i="10"/>
  <c r="AP206" i="10" s="1"/>
  <c r="E206" i="10"/>
  <c r="AO206" i="10" s="1"/>
  <c r="D206" i="10"/>
  <c r="AN206" i="10" s="1"/>
  <c r="DG205" i="10"/>
  <c r="DF205" i="10"/>
  <c r="DE205" i="10"/>
  <c r="DD205" i="10"/>
  <c r="DC205" i="10"/>
  <c r="DB205" i="10"/>
  <c r="DA205" i="10"/>
  <c r="CZ205" i="10"/>
  <c r="CY205" i="10"/>
  <c r="CX205" i="10"/>
  <c r="CW205" i="10"/>
  <c r="CV205" i="10"/>
  <c r="CU205" i="10"/>
  <c r="CT205" i="10"/>
  <c r="CS205" i="10"/>
  <c r="CR205" i="10"/>
  <c r="CQ205" i="10"/>
  <c r="CP205" i="10"/>
  <c r="CO205" i="10"/>
  <c r="CN205" i="10"/>
  <c r="CM205" i="10"/>
  <c r="CL205" i="10"/>
  <c r="CK205" i="10"/>
  <c r="CJ205" i="10"/>
  <c r="CI205" i="10"/>
  <c r="CH205" i="10"/>
  <c r="CG205" i="10"/>
  <c r="CF205" i="10"/>
  <c r="CE205" i="10"/>
  <c r="CD205" i="10"/>
  <c r="CC205" i="10"/>
  <c r="CB205" i="10"/>
  <c r="CA205" i="10"/>
  <c r="BZ205" i="10"/>
  <c r="BY205" i="10"/>
  <c r="BX205" i="10"/>
  <c r="BW205" i="10"/>
  <c r="BV205" i="10"/>
  <c r="BU205" i="10"/>
  <c r="BT205" i="10"/>
  <c r="BS205" i="10"/>
  <c r="BR205" i="10"/>
  <c r="BQ205" i="10"/>
  <c r="BP205" i="10"/>
  <c r="BO205" i="10"/>
  <c r="BN205" i="10"/>
  <c r="BM205" i="10"/>
  <c r="BL205" i="10"/>
  <c r="BK205" i="10"/>
  <c r="BJ205" i="10"/>
  <c r="BI205" i="10"/>
  <c r="BH205" i="10"/>
  <c r="BG205" i="10"/>
  <c r="BF205" i="10"/>
  <c r="BE205" i="10"/>
  <c r="BD205" i="10"/>
  <c r="BC205" i="10"/>
  <c r="BB205" i="10"/>
  <c r="BA205" i="10"/>
  <c r="AZ205" i="10"/>
  <c r="AY205" i="10"/>
  <c r="AX205" i="10"/>
  <c r="AW205" i="10"/>
  <c r="AV205" i="10"/>
  <c r="AU205" i="10"/>
  <c r="AT205" i="10"/>
  <c r="AM205" i="10"/>
  <c r="AL205" i="10"/>
  <c r="AK205" i="10"/>
  <c r="AJ205" i="10"/>
  <c r="AI205" i="10"/>
  <c r="AH205" i="10"/>
  <c r="AG205" i="10"/>
  <c r="AF205" i="10"/>
  <c r="AE205" i="10"/>
  <c r="AD205" i="10"/>
  <c r="AC205" i="10"/>
  <c r="AB205" i="10"/>
  <c r="AA205" i="10"/>
  <c r="Z205" i="10"/>
  <c r="Y205" i="10"/>
  <c r="X205" i="10"/>
  <c r="W205" i="10"/>
  <c r="V205" i="10"/>
  <c r="U205" i="10"/>
  <c r="T205" i="10"/>
  <c r="S205" i="10"/>
  <c r="R205" i="10"/>
  <c r="Q205" i="10"/>
  <c r="P205" i="10"/>
  <c r="O205" i="10"/>
  <c r="N205" i="10"/>
  <c r="M205" i="10"/>
  <c r="L205" i="10"/>
  <c r="K205" i="10"/>
  <c r="J205" i="10"/>
  <c r="I205" i="10"/>
  <c r="AS205" i="10" s="1"/>
  <c r="H205" i="10"/>
  <c r="AR205" i="10" s="1"/>
  <c r="G205" i="10"/>
  <c r="AQ205" i="10" s="1"/>
  <c r="F205" i="10"/>
  <c r="AP205" i="10" s="1"/>
  <c r="E205" i="10"/>
  <c r="AO205" i="10" s="1"/>
  <c r="D205" i="10"/>
  <c r="AN205" i="10" s="1"/>
  <c r="DG193" i="10"/>
  <c r="DF193" i="10"/>
  <c r="DE193" i="10"/>
  <c r="DD193" i="10"/>
  <c r="DC193" i="10"/>
  <c r="DB193" i="10"/>
  <c r="DA193" i="10"/>
  <c r="CZ193" i="10"/>
  <c r="CY193" i="10"/>
  <c r="CX193" i="10"/>
  <c r="CW193" i="10"/>
  <c r="CV193" i="10"/>
  <c r="CU193" i="10"/>
  <c r="CT193" i="10"/>
  <c r="CS193" i="10"/>
  <c r="CR193" i="10"/>
  <c r="CQ193" i="10"/>
  <c r="CP193" i="10"/>
  <c r="CO193" i="10"/>
  <c r="CN193" i="10"/>
  <c r="CM193" i="10"/>
  <c r="CL193" i="10"/>
  <c r="CK193" i="10"/>
  <c r="CJ193" i="10"/>
  <c r="CI193" i="10"/>
  <c r="CH193" i="10"/>
  <c r="CG193" i="10"/>
  <c r="CF193" i="10"/>
  <c r="CE193" i="10"/>
  <c r="CD193" i="10"/>
  <c r="CC193" i="10"/>
  <c r="CB193" i="10"/>
  <c r="CA193" i="10"/>
  <c r="BZ193" i="10"/>
  <c r="BY193" i="10"/>
  <c r="BX193" i="10"/>
  <c r="BW193" i="10"/>
  <c r="BV193" i="10"/>
  <c r="BU193" i="10"/>
  <c r="BT193" i="10"/>
  <c r="BS193" i="10"/>
  <c r="BR193" i="10"/>
  <c r="BQ193" i="10"/>
  <c r="BP193" i="10"/>
  <c r="BO193" i="10"/>
  <c r="BN193" i="10"/>
  <c r="BM193" i="10"/>
  <c r="BL193" i="10"/>
  <c r="BK193" i="10"/>
  <c r="BJ193" i="10"/>
  <c r="BI193" i="10"/>
  <c r="BH193" i="10"/>
  <c r="BG193" i="10"/>
  <c r="BF193" i="10"/>
  <c r="BE193" i="10"/>
  <c r="BD193" i="10"/>
  <c r="BC193" i="10"/>
  <c r="BB193" i="10"/>
  <c r="BA193" i="10"/>
  <c r="AZ193" i="10"/>
  <c r="AY193" i="10"/>
  <c r="AX193" i="10"/>
  <c r="AW193" i="10"/>
  <c r="AV193" i="10"/>
  <c r="AU193" i="10"/>
  <c r="AT193" i="10"/>
  <c r="AS193" i="10"/>
  <c r="AR193" i="10"/>
  <c r="AQ193" i="10"/>
  <c r="AP193" i="10"/>
  <c r="AO193" i="10"/>
  <c r="AN193" i="10"/>
  <c r="AG193" i="10"/>
  <c r="AF193" i="10"/>
  <c r="AE193" i="10"/>
  <c r="AD193" i="10"/>
  <c r="AC193" i="10"/>
  <c r="AB193" i="10"/>
  <c r="AA193" i="10"/>
  <c r="Z193" i="10"/>
  <c r="Y193" i="10"/>
  <c r="X193" i="10"/>
  <c r="W193" i="10"/>
  <c r="V193" i="10"/>
  <c r="U193" i="10"/>
  <c r="T193" i="10"/>
  <c r="S193" i="10"/>
  <c r="R193" i="10"/>
  <c r="Q193" i="10"/>
  <c r="P193" i="10"/>
  <c r="O193" i="10"/>
  <c r="N193" i="10"/>
  <c r="M193" i="10"/>
  <c r="L193" i="10"/>
  <c r="K193" i="10"/>
  <c r="J193" i="10"/>
  <c r="I193" i="10"/>
  <c r="AM193" i="10" s="1"/>
  <c r="H193" i="10"/>
  <c r="AL193" i="10" s="1"/>
  <c r="G193" i="10"/>
  <c r="AK193" i="10" s="1"/>
  <c r="F193" i="10"/>
  <c r="AJ193" i="10" s="1"/>
  <c r="E193" i="10"/>
  <c r="AI193" i="10" s="1"/>
  <c r="D193" i="10"/>
  <c r="AH193" i="10" s="1"/>
  <c r="DG192" i="10"/>
  <c r="DF192" i="10"/>
  <c r="DE192" i="10"/>
  <c r="DD192" i="10"/>
  <c r="DC192" i="10"/>
  <c r="DB192" i="10"/>
  <c r="DA192" i="10"/>
  <c r="CZ192" i="10"/>
  <c r="CY192" i="10"/>
  <c r="CX192" i="10"/>
  <c r="CW192" i="10"/>
  <c r="CV192" i="10"/>
  <c r="CU192" i="10"/>
  <c r="CT192" i="10"/>
  <c r="CS192" i="10"/>
  <c r="CR192" i="10"/>
  <c r="CQ192" i="10"/>
  <c r="CP192" i="10"/>
  <c r="CO192" i="10"/>
  <c r="CN192" i="10"/>
  <c r="CM192" i="10"/>
  <c r="CL192" i="10"/>
  <c r="CK192" i="10"/>
  <c r="CJ192" i="10"/>
  <c r="CI192" i="10"/>
  <c r="CH192" i="10"/>
  <c r="CG192" i="10"/>
  <c r="CF192" i="10"/>
  <c r="CE192" i="10"/>
  <c r="CD192" i="10"/>
  <c r="CC192" i="10"/>
  <c r="CB192" i="10"/>
  <c r="CA192" i="10"/>
  <c r="BZ192" i="10"/>
  <c r="BY192" i="10"/>
  <c r="BX192" i="10"/>
  <c r="BW192" i="10"/>
  <c r="BV192" i="10"/>
  <c r="BU192" i="10"/>
  <c r="BT192" i="10"/>
  <c r="BS192" i="10"/>
  <c r="BR192" i="10"/>
  <c r="BQ192" i="10"/>
  <c r="BP192" i="10"/>
  <c r="BO192" i="10"/>
  <c r="BN192" i="10"/>
  <c r="BM192" i="10"/>
  <c r="BL192" i="10"/>
  <c r="BK192" i="10"/>
  <c r="BJ192" i="10"/>
  <c r="BI192" i="10"/>
  <c r="BH192" i="10"/>
  <c r="BG192" i="10"/>
  <c r="BF192" i="10"/>
  <c r="BE192" i="10"/>
  <c r="BD192" i="10"/>
  <c r="BC192" i="10"/>
  <c r="BB192" i="10"/>
  <c r="BA192" i="10"/>
  <c r="AZ192" i="10"/>
  <c r="AY192" i="10"/>
  <c r="AX192" i="10"/>
  <c r="AW192" i="10"/>
  <c r="AV192" i="10"/>
  <c r="AU192" i="10"/>
  <c r="AT192" i="10"/>
  <c r="AS192" i="10"/>
  <c r="AR192" i="10"/>
  <c r="AQ192" i="10"/>
  <c r="AP192" i="10"/>
  <c r="AO192" i="10"/>
  <c r="AN192" i="10"/>
  <c r="AG192" i="10"/>
  <c r="AF192" i="10"/>
  <c r="AE192" i="10"/>
  <c r="AD192" i="10"/>
  <c r="AC192" i="10"/>
  <c r="AB192" i="10"/>
  <c r="AA192" i="10"/>
  <c r="Z192" i="10"/>
  <c r="Y192" i="10"/>
  <c r="X192" i="10"/>
  <c r="W192" i="10"/>
  <c r="V192" i="10"/>
  <c r="U192" i="10"/>
  <c r="T192" i="10"/>
  <c r="S192" i="10"/>
  <c r="R192" i="10"/>
  <c r="Q192" i="10"/>
  <c r="P192" i="10"/>
  <c r="O192" i="10"/>
  <c r="N192" i="10"/>
  <c r="M192" i="10"/>
  <c r="L192" i="10"/>
  <c r="K192" i="10"/>
  <c r="J192" i="10"/>
  <c r="I192" i="10"/>
  <c r="AM192" i="10" s="1"/>
  <c r="H192" i="10"/>
  <c r="AL192" i="10" s="1"/>
  <c r="G192" i="10"/>
  <c r="AK192" i="10" s="1"/>
  <c r="F192" i="10"/>
  <c r="AJ192" i="10" s="1"/>
  <c r="E192" i="10"/>
  <c r="AI192" i="10" s="1"/>
  <c r="D192" i="10"/>
  <c r="AH192" i="10" s="1"/>
  <c r="DG191" i="10"/>
  <c r="DF191" i="10"/>
  <c r="DE191" i="10"/>
  <c r="DD191" i="10"/>
  <c r="DC191" i="10"/>
  <c r="DB191" i="10"/>
  <c r="DA191" i="10"/>
  <c r="CZ191" i="10"/>
  <c r="CY191" i="10"/>
  <c r="CX191" i="10"/>
  <c r="CW191" i="10"/>
  <c r="CV191" i="10"/>
  <c r="CU191" i="10"/>
  <c r="CT191" i="10"/>
  <c r="CS191" i="10"/>
  <c r="CR191" i="10"/>
  <c r="CQ191" i="10"/>
  <c r="CP191" i="10"/>
  <c r="CO191" i="10"/>
  <c r="CN191" i="10"/>
  <c r="CM191" i="10"/>
  <c r="CL191" i="10"/>
  <c r="CK191" i="10"/>
  <c r="CJ191" i="10"/>
  <c r="CI191" i="10"/>
  <c r="CH191" i="10"/>
  <c r="CG191" i="10"/>
  <c r="CF191" i="10"/>
  <c r="CE191" i="10"/>
  <c r="CD191" i="10"/>
  <c r="CC191" i="10"/>
  <c r="CB191" i="10"/>
  <c r="CA191" i="10"/>
  <c r="BZ191" i="10"/>
  <c r="BY191" i="10"/>
  <c r="BX191" i="10"/>
  <c r="BW191" i="10"/>
  <c r="BV191" i="10"/>
  <c r="BU191" i="10"/>
  <c r="BT191" i="10"/>
  <c r="BS191" i="10"/>
  <c r="BR191" i="10"/>
  <c r="BQ191" i="10"/>
  <c r="BP191" i="10"/>
  <c r="BO191" i="10"/>
  <c r="BN191" i="10"/>
  <c r="BM191" i="10"/>
  <c r="BL191" i="10"/>
  <c r="BK191" i="10"/>
  <c r="BJ191" i="10"/>
  <c r="BI191" i="10"/>
  <c r="BH191" i="10"/>
  <c r="BG191" i="10"/>
  <c r="BF191" i="10"/>
  <c r="BE191" i="10"/>
  <c r="BD191" i="10"/>
  <c r="BC191" i="10"/>
  <c r="BB191" i="10"/>
  <c r="BA191" i="10"/>
  <c r="AZ191" i="10"/>
  <c r="AY191" i="10"/>
  <c r="AX191" i="10"/>
  <c r="AW191" i="10"/>
  <c r="AV191" i="10"/>
  <c r="AU191" i="10"/>
  <c r="AT191" i="10"/>
  <c r="AS191" i="10"/>
  <c r="AR191" i="10"/>
  <c r="AQ191" i="10"/>
  <c r="AP191" i="10"/>
  <c r="AO191" i="10"/>
  <c r="AN191" i="10"/>
  <c r="AG191" i="10"/>
  <c r="AF191" i="10"/>
  <c r="AE191" i="10"/>
  <c r="AD191" i="10"/>
  <c r="AC191" i="10"/>
  <c r="AB191" i="10"/>
  <c r="AA191" i="10"/>
  <c r="Z191" i="10"/>
  <c r="Y191" i="10"/>
  <c r="X191" i="10"/>
  <c r="W191" i="10"/>
  <c r="V191" i="10"/>
  <c r="U191" i="10"/>
  <c r="T191" i="10"/>
  <c r="S191" i="10"/>
  <c r="R191" i="10"/>
  <c r="Q191" i="10"/>
  <c r="P191" i="10"/>
  <c r="O191" i="10"/>
  <c r="N191" i="10"/>
  <c r="M191" i="10"/>
  <c r="L191" i="10"/>
  <c r="K191" i="10"/>
  <c r="J191" i="10"/>
  <c r="I191" i="10"/>
  <c r="AM191" i="10" s="1"/>
  <c r="H191" i="10"/>
  <c r="AL191" i="10" s="1"/>
  <c r="G191" i="10"/>
  <c r="AK191" i="10" s="1"/>
  <c r="F191" i="10"/>
  <c r="AJ191" i="10" s="1"/>
  <c r="E191" i="10"/>
  <c r="AI191" i="10" s="1"/>
  <c r="D191" i="10"/>
  <c r="AH191" i="10" s="1"/>
  <c r="DG190" i="10"/>
  <c r="DF190" i="10"/>
  <c r="DE190" i="10"/>
  <c r="DD190" i="10"/>
  <c r="DC190" i="10"/>
  <c r="DB190" i="10"/>
  <c r="DA190" i="10"/>
  <c r="CZ190" i="10"/>
  <c r="CY190" i="10"/>
  <c r="CX190" i="10"/>
  <c r="CW190" i="10"/>
  <c r="CV190" i="10"/>
  <c r="CU190" i="10"/>
  <c r="CT190" i="10"/>
  <c r="CS190" i="10"/>
  <c r="CR190" i="10"/>
  <c r="CQ190" i="10"/>
  <c r="CP190" i="10"/>
  <c r="CO190" i="10"/>
  <c r="CN190" i="10"/>
  <c r="CM190" i="10"/>
  <c r="CL190" i="10"/>
  <c r="CK190" i="10"/>
  <c r="CJ190" i="10"/>
  <c r="CI190" i="10"/>
  <c r="CH190" i="10"/>
  <c r="CG190" i="10"/>
  <c r="CF190" i="10"/>
  <c r="CE190" i="10"/>
  <c r="CD190" i="10"/>
  <c r="CC190" i="10"/>
  <c r="CB190" i="10"/>
  <c r="CA190" i="10"/>
  <c r="BZ190" i="10"/>
  <c r="BY190" i="10"/>
  <c r="BX190" i="10"/>
  <c r="BW190" i="10"/>
  <c r="BV190" i="10"/>
  <c r="BU190" i="10"/>
  <c r="BT190" i="10"/>
  <c r="BS190" i="10"/>
  <c r="BR190" i="10"/>
  <c r="BQ190" i="10"/>
  <c r="BP190" i="10"/>
  <c r="BO190" i="10"/>
  <c r="BN190" i="10"/>
  <c r="BM190" i="10"/>
  <c r="BL190" i="10"/>
  <c r="BK190" i="10"/>
  <c r="BJ190" i="10"/>
  <c r="BI190" i="10"/>
  <c r="BH190" i="10"/>
  <c r="BG190" i="10"/>
  <c r="BF190" i="10"/>
  <c r="BE190" i="10"/>
  <c r="BD190" i="10"/>
  <c r="BC190" i="10"/>
  <c r="BB190" i="10"/>
  <c r="BA190" i="10"/>
  <c r="AZ190" i="10"/>
  <c r="AY190" i="10"/>
  <c r="AX190" i="10"/>
  <c r="AW190" i="10"/>
  <c r="AV190" i="10"/>
  <c r="AU190" i="10"/>
  <c r="AT190" i="10"/>
  <c r="AS190" i="10"/>
  <c r="AR190" i="10"/>
  <c r="AQ190" i="10"/>
  <c r="AP190" i="10"/>
  <c r="AO190" i="10"/>
  <c r="AN190" i="10"/>
  <c r="AG190" i="10"/>
  <c r="AF190" i="10"/>
  <c r="AE190" i="10"/>
  <c r="AD190" i="10"/>
  <c r="AC190" i="10"/>
  <c r="AB190" i="10"/>
  <c r="AA190" i="10"/>
  <c r="Z190" i="10"/>
  <c r="Y190" i="10"/>
  <c r="X190" i="10"/>
  <c r="W190" i="10"/>
  <c r="V190" i="10"/>
  <c r="U190" i="10"/>
  <c r="T190" i="10"/>
  <c r="S190" i="10"/>
  <c r="R190" i="10"/>
  <c r="Q190" i="10"/>
  <c r="P190" i="10"/>
  <c r="O190" i="10"/>
  <c r="N190" i="10"/>
  <c r="M190" i="10"/>
  <c r="L190" i="10"/>
  <c r="K190" i="10"/>
  <c r="J190" i="10"/>
  <c r="I190" i="10"/>
  <c r="AM190" i="10" s="1"/>
  <c r="H190" i="10"/>
  <c r="AL190" i="10" s="1"/>
  <c r="G190" i="10"/>
  <c r="AK190" i="10" s="1"/>
  <c r="F190" i="10"/>
  <c r="AJ190" i="10" s="1"/>
  <c r="E190" i="10"/>
  <c r="AI190" i="10" s="1"/>
  <c r="D190" i="10"/>
  <c r="AH190" i="10" s="1"/>
  <c r="DG189" i="10"/>
  <c r="DF189" i="10"/>
  <c r="DE189" i="10"/>
  <c r="DD189" i="10"/>
  <c r="DC189" i="10"/>
  <c r="DB189" i="10"/>
  <c r="DA189" i="10"/>
  <c r="CZ189" i="10"/>
  <c r="CY189" i="10"/>
  <c r="CX189" i="10"/>
  <c r="CW189" i="10"/>
  <c r="CV189" i="10"/>
  <c r="CU189" i="10"/>
  <c r="CT189" i="10"/>
  <c r="CS189" i="10"/>
  <c r="CR189" i="10"/>
  <c r="CQ189" i="10"/>
  <c r="CP189" i="10"/>
  <c r="CO189" i="10"/>
  <c r="CN189" i="10"/>
  <c r="CM189" i="10"/>
  <c r="CL189" i="10"/>
  <c r="CK189" i="10"/>
  <c r="CJ189" i="10"/>
  <c r="CI189" i="10"/>
  <c r="CH189" i="10"/>
  <c r="CG189" i="10"/>
  <c r="CF189" i="10"/>
  <c r="CE189" i="10"/>
  <c r="CD189" i="10"/>
  <c r="CC189" i="10"/>
  <c r="CB189" i="10"/>
  <c r="CA189" i="10"/>
  <c r="BZ189" i="10"/>
  <c r="BY189" i="10"/>
  <c r="BX189" i="10"/>
  <c r="BW189" i="10"/>
  <c r="BV189" i="10"/>
  <c r="BU189" i="10"/>
  <c r="BT189" i="10"/>
  <c r="BS189" i="10"/>
  <c r="BR189" i="10"/>
  <c r="BQ189" i="10"/>
  <c r="BP189" i="10"/>
  <c r="BO189" i="10"/>
  <c r="BN189" i="10"/>
  <c r="BM189" i="10"/>
  <c r="BL189" i="10"/>
  <c r="BK189" i="10"/>
  <c r="BJ189" i="10"/>
  <c r="BI189" i="10"/>
  <c r="BH189" i="10"/>
  <c r="BG189" i="10"/>
  <c r="BF189" i="10"/>
  <c r="BE189" i="10"/>
  <c r="BD189" i="10"/>
  <c r="BC189" i="10"/>
  <c r="BB189" i="10"/>
  <c r="BA189" i="10"/>
  <c r="AZ189" i="10"/>
  <c r="AY189" i="10"/>
  <c r="AX189" i="10"/>
  <c r="AW189" i="10"/>
  <c r="AV189" i="10"/>
  <c r="AU189" i="10"/>
  <c r="AT189" i="10"/>
  <c r="AS189" i="10"/>
  <c r="AR189" i="10"/>
  <c r="AQ189" i="10"/>
  <c r="AP189" i="10"/>
  <c r="AO189" i="10"/>
  <c r="AN189" i="10"/>
  <c r="AG189" i="10"/>
  <c r="AF189" i="10"/>
  <c r="AE189" i="10"/>
  <c r="AD189" i="10"/>
  <c r="AC189" i="10"/>
  <c r="AB189" i="10"/>
  <c r="AA189" i="10"/>
  <c r="Z189" i="10"/>
  <c r="Y189" i="10"/>
  <c r="X189" i="10"/>
  <c r="W189" i="10"/>
  <c r="V189" i="10"/>
  <c r="U189" i="10"/>
  <c r="T189" i="10"/>
  <c r="S189" i="10"/>
  <c r="R189" i="10"/>
  <c r="Q189" i="10"/>
  <c r="P189" i="10"/>
  <c r="O189" i="10"/>
  <c r="N189" i="10"/>
  <c r="M189" i="10"/>
  <c r="L189" i="10"/>
  <c r="K189" i="10"/>
  <c r="J189" i="10"/>
  <c r="I189" i="10"/>
  <c r="AM189" i="10" s="1"/>
  <c r="H189" i="10"/>
  <c r="AL189" i="10" s="1"/>
  <c r="G189" i="10"/>
  <c r="AK189" i="10" s="1"/>
  <c r="F189" i="10"/>
  <c r="AJ189" i="10" s="1"/>
  <c r="E189" i="10"/>
  <c r="AI189" i="10" s="1"/>
  <c r="D189" i="10"/>
  <c r="AH189" i="10" s="1"/>
  <c r="DG188" i="10"/>
  <c r="DF188" i="10"/>
  <c r="DE188" i="10"/>
  <c r="DD188" i="10"/>
  <c r="DC188" i="10"/>
  <c r="DB188" i="10"/>
  <c r="DA188" i="10"/>
  <c r="CZ188" i="10"/>
  <c r="CY188" i="10"/>
  <c r="CX188" i="10"/>
  <c r="CW188" i="10"/>
  <c r="CV188" i="10"/>
  <c r="CU188" i="10"/>
  <c r="CT188" i="10"/>
  <c r="CS188" i="10"/>
  <c r="CR188" i="10"/>
  <c r="CQ188" i="10"/>
  <c r="CP188" i="10"/>
  <c r="CO188" i="10"/>
  <c r="CN188" i="10"/>
  <c r="CM188" i="10"/>
  <c r="CL188" i="10"/>
  <c r="CK188" i="10"/>
  <c r="CJ188" i="10"/>
  <c r="CI188" i="10"/>
  <c r="CH188" i="10"/>
  <c r="CG188" i="10"/>
  <c r="CF188" i="10"/>
  <c r="CE188" i="10"/>
  <c r="CD188" i="10"/>
  <c r="CC188" i="10"/>
  <c r="CB188" i="10"/>
  <c r="CA188" i="10"/>
  <c r="BZ188" i="10"/>
  <c r="BY188" i="10"/>
  <c r="BX188" i="10"/>
  <c r="BW188" i="10"/>
  <c r="BV188" i="10"/>
  <c r="BU188" i="10"/>
  <c r="BT188" i="10"/>
  <c r="BS188" i="10"/>
  <c r="BR188" i="10"/>
  <c r="BQ188" i="10"/>
  <c r="BP188" i="10"/>
  <c r="BO188" i="10"/>
  <c r="BN188" i="10"/>
  <c r="BM188" i="10"/>
  <c r="BL188" i="10"/>
  <c r="BK188" i="10"/>
  <c r="BJ188" i="10"/>
  <c r="BI188" i="10"/>
  <c r="BH188" i="10"/>
  <c r="BG188" i="10"/>
  <c r="BF188" i="10"/>
  <c r="BE188" i="10"/>
  <c r="BD188" i="10"/>
  <c r="BC188" i="10"/>
  <c r="BB188" i="10"/>
  <c r="BA188" i="10"/>
  <c r="AZ188" i="10"/>
  <c r="AY188" i="10"/>
  <c r="AX188" i="10"/>
  <c r="AW188" i="10"/>
  <c r="AV188" i="10"/>
  <c r="AU188" i="10"/>
  <c r="AT188" i="10"/>
  <c r="AS188" i="10"/>
  <c r="AR188" i="10"/>
  <c r="AQ188" i="10"/>
  <c r="AP188" i="10"/>
  <c r="AO188" i="10"/>
  <c r="AN188" i="10"/>
  <c r="AG188" i="10"/>
  <c r="AF188" i="10"/>
  <c r="AE188" i="10"/>
  <c r="AD188" i="10"/>
  <c r="AC188" i="10"/>
  <c r="AB188" i="10"/>
  <c r="AA188" i="10"/>
  <c r="Z188" i="10"/>
  <c r="Y188" i="10"/>
  <c r="X188" i="10"/>
  <c r="W188" i="10"/>
  <c r="V188" i="10"/>
  <c r="U188" i="10"/>
  <c r="T188" i="10"/>
  <c r="S188" i="10"/>
  <c r="R188" i="10"/>
  <c r="Q188" i="10"/>
  <c r="P188" i="10"/>
  <c r="O188" i="10"/>
  <c r="N188" i="10"/>
  <c r="M188" i="10"/>
  <c r="L188" i="10"/>
  <c r="K188" i="10"/>
  <c r="J188" i="10"/>
  <c r="I188" i="10"/>
  <c r="AM188" i="10" s="1"/>
  <c r="H188" i="10"/>
  <c r="AL188" i="10" s="1"/>
  <c r="G188" i="10"/>
  <c r="AK188" i="10" s="1"/>
  <c r="F188" i="10"/>
  <c r="AJ188" i="10" s="1"/>
  <c r="E188" i="10"/>
  <c r="AI188" i="10" s="1"/>
  <c r="D188" i="10"/>
  <c r="AH188" i="10" s="1"/>
  <c r="DG187" i="10"/>
  <c r="DF187" i="10"/>
  <c r="DE187" i="10"/>
  <c r="DD187" i="10"/>
  <c r="DC187" i="10"/>
  <c r="DB187" i="10"/>
  <c r="DA187" i="10"/>
  <c r="CZ187" i="10"/>
  <c r="CY187" i="10"/>
  <c r="CX187" i="10"/>
  <c r="CW187" i="10"/>
  <c r="CV187" i="10"/>
  <c r="CU187" i="10"/>
  <c r="CT187" i="10"/>
  <c r="CS187" i="10"/>
  <c r="CR187" i="10"/>
  <c r="CQ187" i="10"/>
  <c r="CP187" i="10"/>
  <c r="CO187" i="10"/>
  <c r="CN187" i="10"/>
  <c r="CM187" i="10"/>
  <c r="CL187" i="10"/>
  <c r="CK187" i="10"/>
  <c r="CJ187" i="10"/>
  <c r="CI187" i="10"/>
  <c r="CH187" i="10"/>
  <c r="CG187" i="10"/>
  <c r="CF187" i="10"/>
  <c r="CE187" i="10"/>
  <c r="CD187" i="10"/>
  <c r="CC187" i="10"/>
  <c r="CB187" i="10"/>
  <c r="CA187" i="10"/>
  <c r="BZ187" i="10"/>
  <c r="BY187" i="10"/>
  <c r="BX187" i="10"/>
  <c r="BW187" i="10"/>
  <c r="BV187" i="10"/>
  <c r="BU187" i="10"/>
  <c r="BT187" i="10"/>
  <c r="BS187" i="10"/>
  <c r="BR187" i="10"/>
  <c r="BQ187" i="10"/>
  <c r="BP187" i="10"/>
  <c r="BO187" i="10"/>
  <c r="BN187" i="10"/>
  <c r="BM187" i="10"/>
  <c r="BL187" i="10"/>
  <c r="BK187" i="10"/>
  <c r="BJ187" i="10"/>
  <c r="BI187" i="10"/>
  <c r="BH187" i="10"/>
  <c r="BG187" i="10"/>
  <c r="BF187" i="10"/>
  <c r="BE187" i="10"/>
  <c r="BD187" i="10"/>
  <c r="BC187" i="10"/>
  <c r="BB187" i="10"/>
  <c r="BA187" i="10"/>
  <c r="AZ187" i="10"/>
  <c r="AY187" i="10"/>
  <c r="AX187" i="10"/>
  <c r="AW187" i="10"/>
  <c r="AV187" i="10"/>
  <c r="AU187" i="10"/>
  <c r="AT187" i="10"/>
  <c r="AS187" i="10"/>
  <c r="AR187" i="10"/>
  <c r="AQ187" i="10"/>
  <c r="AP187" i="10"/>
  <c r="AO187" i="10"/>
  <c r="AN187" i="10"/>
  <c r="AG187" i="10"/>
  <c r="AF187" i="10"/>
  <c r="AE187" i="10"/>
  <c r="AD187" i="10"/>
  <c r="AC187" i="10"/>
  <c r="AB187" i="10"/>
  <c r="AA187" i="10"/>
  <c r="Z187" i="10"/>
  <c r="Y187" i="10"/>
  <c r="X187" i="10"/>
  <c r="W187" i="10"/>
  <c r="V187" i="10"/>
  <c r="U187" i="10"/>
  <c r="T187" i="10"/>
  <c r="S187" i="10"/>
  <c r="R187" i="10"/>
  <c r="Q187" i="10"/>
  <c r="P187" i="10"/>
  <c r="O187" i="10"/>
  <c r="N187" i="10"/>
  <c r="M187" i="10"/>
  <c r="L187" i="10"/>
  <c r="K187" i="10"/>
  <c r="J187" i="10"/>
  <c r="I187" i="10"/>
  <c r="AM187" i="10" s="1"/>
  <c r="H187" i="10"/>
  <c r="AL187" i="10" s="1"/>
  <c r="G187" i="10"/>
  <c r="AK187" i="10" s="1"/>
  <c r="F187" i="10"/>
  <c r="AJ187" i="10" s="1"/>
  <c r="E187" i="10"/>
  <c r="AI187" i="10" s="1"/>
  <c r="D187" i="10"/>
  <c r="AH187" i="10" s="1"/>
  <c r="DG186" i="10"/>
  <c r="DF186" i="10"/>
  <c r="DE186" i="10"/>
  <c r="DD186" i="10"/>
  <c r="DC186" i="10"/>
  <c r="DB186" i="10"/>
  <c r="DA186" i="10"/>
  <c r="CZ186" i="10"/>
  <c r="CY186" i="10"/>
  <c r="CX186" i="10"/>
  <c r="CW186" i="10"/>
  <c r="CV186" i="10"/>
  <c r="CU186" i="10"/>
  <c r="CT186" i="10"/>
  <c r="CS186" i="10"/>
  <c r="CR186" i="10"/>
  <c r="CQ186" i="10"/>
  <c r="CP186" i="10"/>
  <c r="CO186" i="10"/>
  <c r="CN186" i="10"/>
  <c r="CM186" i="10"/>
  <c r="CL186" i="10"/>
  <c r="CK186" i="10"/>
  <c r="CJ186" i="10"/>
  <c r="CI186" i="10"/>
  <c r="CH186" i="10"/>
  <c r="CG186" i="10"/>
  <c r="CF186" i="10"/>
  <c r="CE186" i="10"/>
  <c r="CD186" i="10"/>
  <c r="CC186" i="10"/>
  <c r="CB186" i="10"/>
  <c r="CA186" i="10"/>
  <c r="BZ186" i="10"/>
  <c r="BY186" i="10"/>
  <c r="BX186" i="10"/>
  <c r="BW186" i="10"/>
  <c r="BV186" i="10"/>
  <c r="BU186" i="10"/>
  <c r="BT186" i="10"/>
  <c r="BS186" i="10"/>
  <c r="BR186" i="10"/>
  <c r="BQ186" i="10"/>
  <c r="BP186" i="10"/>
  <c r="BO186" i="10"/>
  <c r="BN186" i="10"/>
  <c r="BM186" i="10"/>
  <c r="BL186" i="10"/>
  <c r="BK186" i="10"/>
  <c r="BJ186" i="10"/>
  <c r="BI186" i="10"/>
  <c r="BH186" i="10"/>
  <c r="BG186" i="10"/>
  <c r="BF186" i="10"/>
  <c r="BE186" i="10"/>
  <c r="BD186" i="10"/>
  <c r="BC186" i="10"/>
  <c r="BB186" i="10"/>
  <c r="BA186" i="10"/>
  <c r="AZ186" i="10"/>
  <c r="AY186" i="10"/>
  <c r="AX186" i="10"/>
  <c r="AW186" i="10"/>
  <c r="AV186" i="10"/>
  <c r="AU186" i="10"/>
  <c r="AT186" i="10"/>
  <c r="AS186" i="10"/>
  <c r="AR186" i="10"/>
  <c r="AQ186" i="10"/>
  <c r="AP186" i="10"/>
  <c r="AO186" i="10"/>
  <c r="AN186" i="10"/>
  <c r="AG186" i="10"/>
  <c r="AF186" i="10"/>
  <c r="AE186" i="10"/>
  <c r="AD186" i="10"/>
  <c r="AC186" i="10"/>
  <c r="AB186" i="10"/>
  <c r="AA186" i="10"/>
  <c r="Z186" i="10"/>
  <c r="Y186" i="10"/>
  <c r="X186" i="10"/>
  <c r="W186" i="10"/>
  <c r="V186" i="10"/>
  <c r="U186" i="10"/>
  <c r="T186" i="10"/>
  <c r="S186" i="10"/>
  <c r="R186" i="10"/>
  <c r="Q186" i="10"/>
  <c r="P186" i="10"/>
  <c r="O186" i="10"/>
  <c r="N186" i="10"/>
  <c r="M186" i="10"/>
  <c r="L186" i="10"/>
  <c r="K186" i="10"/>
  <c r="J186" i="10"/>
  <c r="I186" i="10"/>
  <c r="AM186" i="10" s="1"/>
  <c r="H186" i="10"/>
  <c r="AL186" i="10" s="1"/>
  <c r="G186" i="10"/>
  <c r="AK186" i="10" s="1"/>
  <c r="F186" i="10"/>
  <c r="AJ186" i="10" s="1"/>
  <c r="E186" i="10"/>
  <c r="AI186" i="10" s="1"/>
  <c r="D186" i="10"/>
  <c r="AH186" i="10" s="1"/>
  <c r="DG185" i="10"/>
  <c r="DF185" i="10"/>
  <c r="DE185" i="10"/>
  <c r="DD185" i="10"/>
  <c r="DC185" i="10"/>
  <c r="DB185" i="10"/>
  <c r="DA185" i="10"/>
  <c r="CZ185" i="10"/>
  <c r="CY185" i="10"/>
  <c r="CX185" i="10"/>
  <c r="CW185" i="10"/>
  <c r="CV185" i="10"/>
  <c r="CU185" i="10"/>
  <c r="CT185" i="10"/>
  <c r="CS185" i="10"/>
  <c r="CR185" i="10"/>
  <c r="CQ185" i="10"/>
  <c r="CP185" i="10"/>
  <c r="CO185" i="10"/>
  <c r="CN185" i="10"/>
  <c r="CM185" i="10"/>
  <c r="CL185" i="10"/>
  <c r="CK185" i="10"/>
  <c r="CJ185" i="10"/>
  <c r="CI185" i="10"/>
  <c r="CH185" i="10"/>
  <c r="CG185" i="10"/>
  <c r="CF185" i="10"/>
  <c r="CE185" i="10"/>
  <c r="CD185" i="10"/>
  <c r="CC185" i="10"/>
  <c r="CB185" i="10"/>
  <c r="CA185" i="10"/>
  <c r="BZ185" i="10"/>
  <c r="BY185" i="10"/>
  <c r="BX185" i="10"/>
  <c r="BW185" i="10"/>
  <c r="BV185" i="10"/>
  <c r="BU185" i="10"/>
  <c r="BT185" i="10"/>
  <c r="BS185" i="10"/>
  <c r="BR185" i="10"/>
  <c r="BQ185" i="10"/>
  <c r="BP185" i="10"/>
  <c r="BO185" i="10"/>
  <c r="BN185" i="10"/>
  <c r="BM185" i="10"/>
  <c r="BL185" i="10"/>
  <c r="BK185" i="10"/>
  <c r="BJ185" i="10"/>
  <c r="BI185" i="10"/>
  <c r="BH185" i="10"/>
  <c r="BG185" i="10"/>
  <c r="BF185" i="10"/>
  <c r="BE185" i="10"/>
  <c r="BD185" i="10"/>
  <c r="BC185" i="10"/>
  <c r="BB185" i="10"/>
  <c r="BA185" i="10"/>
  <c r="AZ185" i="10"/>
  <c r="AY185" i="10"/>
  <c r="AX185" i="10"/>
  <c r="AW185" i="10"/>
  <c r="AV185" i="10"/>
  <c r="AU185" i="10"/>
  <c r="AT185" i="10"/>
  <c r="AS185" i="10"/>
  <c r="AR185" i="10"/>
  <c r="AQ185" i="10"/>
  <c r="AP185" i="10"/>
  <c r="AO185" i="10"/>
  <c r="AN185" i="10"/>
  <c r="AG185" i="10"/>
  <c r="AF185" i="10"/>
  <c r="AE185" i="10"/>
  <c r="AD185" i="10"/>
  <c r="AC185" i="10"/>
  <c r="AB185" i="10"/>
  <c r="AA185" i="10"/>
  <c r="Z185" i="10"/>
  <c r="Y185" i="10"/>
  <c r="X185" i="10"/>
  <c r="W185" i="10"/>
  <c r="V185" i="10"/>
  <c r="U185" i="10"/>
  <c r="T185" i="10"/>
  <c r="S185" i="10"/>
  <c r="R185" i="10"/>
  <c r="Q185" i="10"/>
  <c r="P185" i="10"/>
  <c r="O185" i="10"/>
  <c r="N185" i="10"/>
  <c r="M185" i="10"/>
  <c r="L185" i="10"/>
  <c r="K185" i="10"/>
  <c r="J185" i="10"/>
  <c r="I185" i="10"/>
  <c r="AM185" i="10" s="1"/>
  <c r="H185" i="10"/>
  <c r="AL185" i="10" s="1"/>
  <c r="G185" i="10"/>
  <c r="AK185" i="10" s="1"/>
  <c r="F185" i="10"/>
  <c r="AJ185" i="10" s="1"/>
  <c r="E185" i="10"/>
  <c r="AI185" i="10" s="1"/>
  <c r="D185" i="10"/>
  <c r="AH185" i="10" s="1"/>
  <c r="DG184" i="10"/>
  <c r="DF184" i="10"/>
  <c r="DE184" i="10"/>
  <c r="DD184" i="10"/>
  <c r="DC184" i="10"/>
  <c r="DB184" i="10"/>
  <c r="DA184" i="10"/>
  <c r="CZ184" i="10"/>
  <c r="CY184" i="10"/>
  <c r="CX184" i="10"/>
  <c r="CW184" i="10"/>
  <c r="CV184" i="10"/>
  <c r="CU184" i="10"/>
  <c r="CT184" i="10"/>
  <c r="CS184" i="10"/>
  <c r="CR184" i="10"/>
  <c r="CQ184" i="10"/>
  <c r="CP184" i="10"/>
  <c r="CO184" i="10"/>
  <c r="CN184" i="10"/>
  <c r="CM184" i="10"/>
  <c r="CL184" i="10"/>
  <c r="CK184" i="10"/>
  <c r="CJ184" i="10"/>
  <c r="CI184" i="10"/>
  <c r="CH184" i="10"/>
  <c r="CG184" i="10"/>
  <c r="CF184" i="10"/>
  <c r="CE184" i="10"/>
  <c r="CD184" i="10"/>
  <c r="CC184" i="10"/>
  <c r="CB184" i="10"/>
  <c r="CA184" i="10"/>
  <c r="BZ184" i="10"/>
  <c r="BY184" i="10"/>
  <c r="BX184" i="10"/>
  <c r="BW184" i="10"/>
  <c r="BV184" i="10"/>
  <c r="BU184" i="10"/>
  <c r="BT184" i="10"/>
  <c r="BS184" i="10"/>
  <c r="BR184" i="10"/>
  <c r="BQ184" i="10"/>
  <c r="BP184" i="10"/>
  <c r="BO184" i="10"/>
  <c r="BN184" i="10"/>
  <c r="BM184" i="10"/>
  <c r="BL184" i="10"/>
  <c r="BK184" i="10"/>
  <c r="BJ184" i="10"/>
  <c r="BI184" i="10"/>
  <c r="BH184" i="10"/>
  <c r="BG184" i="10"/>
  <c r="BF184" i="10"/>
  <c r="BE184" i="10"/>
  <c r="BD184" i="10"/>
  <c r="BC184" i="10"/>
  <c r="BB184" i="10"/>
  <c r="BA184" i="10"/>
  <c r="AZ184" i="10"/>
  <c r="AY184" i="10"/>
  <c r="AX184" i="10"/>
  <c r="AW184" i="10"/>
  <c r="AV184" i="10"/>
  <c r="AU184" i="10"/>
  <c r="AT184" i="10"/>
  <c r="AS184" i="10"/>
  <c r="AR184" i="10"/>
  <c r="AQ184" i="10"/>
  <c r="AP184" i="10"/>
  <c r="AO184" i="10"/>
  <c r="AN184" i="10"/>
  <c r="AG184" i="10"/>
  <c r="AF184" i="10"/>
  <c r="AE184" i="10"/>
  <c r="AD184" i="10"/>
  <c r="AC184" i="10"/>
  <c r="AB184" i="10"/>
  <c r="AA184" i="10"/>
  <c r="Z184" i="10"/>
  <c r="Y184" i="10"/>
  <c r="X184" i="10"/>
  <c r="W184" i="10"/>
  <c r="V184" i="10"/>
  <c r="U184" i="10"/>
  <c r="T184" i="10"/>
  <c r="S184" i="10"/>
  <c r="R184" i="10"/>
  <c r="Q184" i="10"/>
  <c r="P184" i="10"/>
  <c r="O184" i="10"/>
  <c r="N184" i="10"/>
  <c r="M184" i="10"/>
  <c r="L184" i="10"/>
  <c r="K184" i="10"/>
  <c r="J184" i="10"/>
  <c r="I184" i="10"/>
  <c r="AM184" i="10" s="1"/>
  <c r="H184" i="10"/>
  <c r="AL184" i="10" s="1"/>
  <c r="G184" i="10"/>
  <c r="AK184" i="10" s="1"/>
  <c r="F184" i="10"/>
  <c r="AJ184" i="10" s="1"/>
  <c r="E184" i="10"/>
  <c r="AI184" i="10" s="1"/>
  <c r="D184" i="10"/>
  <c r="AH184" i="10" s="1"/>
  <c r="DG183" i="10"/>
  <c r="DF183" i="10"/>
  <c r="DE183" i="10"/>
  <c r="DD183" i="10"/>
  <c r="DC183" i="10"/>
  <c r="DB183" i="10"/>
  <c r="DA183" i="10"/>
  <c r="CZ183" i="10"/>
  <c r="CY183" i="10"/>
  <c r="CX183" i="10"/>
  <c r="CW183" i="10"/>
  <c r="CV183" i="10"/>
  <c r="CU183" i="10"/>
  <c r="CT183" i="10"/>
  <c r="CS183" i="10"/>
  <c r="CR183" i="10"/>
  <c r="CQ183" i="10"/>
  <c r="CP183" i="10"/>
  <c r="CO183" i="10"/>
  <c r="CN183" i="10"/>
  <c r="CM183" i="10"/>
  <c r="CL183" i="10"/>
  <c r="CK183" i="10"/>
  <c r="CJ183" i="10"/>
  <c r="CI183" i="10"/>
  <c r="CH183" i="10"/>
  <c r="CG183" i="10"/>
  <c r="CF183" i="10"/>
  <c r="CE183" i="10"/>
  <c r="CD183" i="10"/>
  <c r="CC183" i="10"/>
  <c r="CB183" i="10"/>
  <c r="CA183" i="10"/>
  <c r="BZ183" i="10"/>
  <c r="BY183" i="10"/>
  <c r="BX183" i="10"/>
  <c r="BW183" i="10"/>
  <c r="BV183" i="10"/>
  <c r="BU183" i="10"/>
  <c r="BT183" i="10"/>
  <c r="BS183" i="10"/>
  <c r="BR183" i="10"/>
  <c r="BQ183" i="10"/>
  <c r="BP183" i="10"/>
  <c r="BO183" i="10"/>
  <c r="BN183" i="10"/>
  <c r="BM183" i="10"/>
  <c r="BL183" i="10"/>
  <c r="BK183" i="10"/>
  <c r="BJ183" i="10"/>
  <c r="BI183" i="10"/>
  <c r="BH183" i="10"/>
  <c r="BG183" i="10"/>
  <c r="BF183" i="10"/>
  <c r="BE183" i="10"/>
  <c r="BD183" i="10"/>
  <c r="BC183" i="10"/>
  <c r="BB183" i="10"/>
  <c r="BA183" i="10"/>
  <c r="AZ183" i="10"/>
  <c r="AY183" i="10"/>
  <c r="AX183" i="10"/>
  <c r="AW183" i="10"/>
  <c r="AV183" i="10"/>
  <c r="AU183" i="10"/>
  <c r="AT183" i="10"/>
  <c r="AS183" i="10"/>
  <c r="AR183" i="10"/>
  <c r="AQ183" i="10"/>
  <c r="AP183" i="10"/>
  <c r="AO183" i="10"/>
  <c r="AN183" i="10"/>
  <c r="AG183" i="10"/>
  <c r="AF183" i="10"/>
  <c r="AE183" i="10"/>
  <c r="AD183" i="10"/>
  <c r="AC183" i="10"/>
  <c r="AB183" i="10"/>
  <c r="AA183" i="10"/>
  <c r="Z183" i="10"/>
  <c r="Y183" i="10"/>
  <c r="X183" i="10"/>
  <c r="W183" i="10"/>
  <c r="V183" i="10"/>
  <c r="U183" i="10"/>
  <c r="T183" i="10"/>
  <c r="S183" i="10"/>
  <c r="R183" i="10"/>
  <c r="Q183" i="10"/>
  <c r="P183" i="10"/>
  <c r="O183" i="10"/>
  <c r="N183" i="10"/>
  <c r="M183" i="10"/>
  <c r="L183" i="10"/>
  <c r="K183" i="10"/>
  <c r="J183" i="10"/>
  <c r="I183" i="10"/>
  <c r="AM183" i="10" s="1"/>
  <c r="H183" i="10"/>
  <c r="AL183" i="10" s="1"/>
  <c r="G183" i="10"/>
  <c r="AK183" i="10" s="1"/>
  <c r="F183" i="10"/>
  <c r="AJ183" i="10" s="1"/>
  <c r="E183" i="10"/>
  <c r="AI183" i="10" s="1"/>
  <c r="D183" i="10"/>
  <c r="AH183" i="10" s="1"/>
  <c r="DG182" i="10"/>
  <c r="DF182" i="10"/>
  <c r="DE182" i="10"/>
  <c r="DD182" i="10"/>
  <c r="DC182" i="10"/>
  <c r="DB182" i="10"/>
  <c r="DA182" i="10"/>
  <c r="CZ182" i="10"/>
  <c r="CY182" i="10"/>
  <c r="CX182" i="10"/>
  <c r="CW182" i="10"/>
  <c r="CV182" i="10"/>
  <c r="CU182" i="10"/>
  <c r="CT182" i="10"/>
  <c r="CS182" i="10"/>
  <c r="CR182" i="10"/>
  <c r="CQ182" i="10"/>
  <c r="CP182" i="10"/>
  <c r="CO182" i="10"/>
  <c r="CN182" i="10"/>
  <c r="CM182" i="10"/>
  <c r="CL182" i="10"/>
  <c r="CK182" i="10"/>
  <c r="CJ182" i="10"/>
  <c r="CI182" i="10"/>
  <c r="CH182" i="10"/>
  <c r="CG182" i="10"/>
  <c r="CF182" i="10"/>
  <c r="CE182" i="10"/>
  <c r="CD182" i="10"/>
  <c r="CC182" i="10"/>
  <c r="CB182" i="10"/>
  <c r="CA182" i="10"/>
  <c r="BZ182" i="10"/>
  <c r="BY182" i="10"/>
  <c r="BX182" i="10"/>
  <c r="BW182" i="10"/>
  <c r="BV182" i="10"/>
  <c r="BU182" i="10"/>
  <c r="BT182" i="10"/>
  <c r="BS182" i="10"/>
  <c r="BR182" i="10"/>
  <c r="BQ182" i="10"/>
  <c r="BP182" i="10"/>
  <c r="BO182" i="10"/>
  <c r="BN182" i="10"/>
  <c r="BM182" i="10"/>
  <c r="BL182" i="10"/>
  <c r="BK182" i="10"/>
  <c r="BJ182" i="10"/>
  <c r="BI182" i="10"/>
  <c r="BH182" i="10"/>
  <c r="BG182" i="10"/>
  <c r="BF182" i="10"/>
  <c r="BE182" i="10"/>
  <c r="BD182" i="10"/>
  <c r="BC182" i="10"/>
  <c r="BB182" i="10"/>
  <c r="BA182" i="10"/>
  <c r="AZ182" i="10"/>
  <c r="AY182" i="10"/>
  <c r="AX182" i="10"/>
  <c r="AW182" i="10"/>
  <c r="AV182" i="10"/>
  <c r="AU182" i="10"/>
  <c r="AT182" i="10"/>
  <c r="AS182" i="10"/>
  <c r="AR182" i="10"/>
  <c r="AQ182" i="10"/>
  <c r="AP182" i="10"/>
  <c r="AO182" i="10"/>
  <c r="AN182" i="10"/>
  <c r="AG182" i="10"/>
  <c r="AF182" i="10"/>
  <c r="AE182" i="10"/>
  <c r="AD182" i="10"/>
  <c r="AC182" i="10"/>
  <c r="AB182" i="10"/>
  <c r="AA182" i="10"/>
  <c r="Z182" i="10"/>
  <c r="Y182" i="10"/>
  <c r="X182" i="10"/>
  <c r="W182" i="10"/>
  <c r="V182" i="10"/>
  <c r="U182" i="10"/>
  <c r="T182" i="10"/>
  <c r="S182" i="10"/>
  <c r="R182" i="10"/>
  <c r="Q182" i="10"/>
  <c r="P182" i="10"/>
  <c r="O182" i="10"/>
  <c r="N182" i="10"/>
  <c r="M182" i="10"/>
  <c r="L182" i="10"/>
  <c r="K182" i="10"/>
  <c r="J182" i="10"/>
  <c r="I182" i="10"/>
  <c r="AM182" i="10" s="1"/>
  <c r="H182" i="10"/>
  <c r="AL182" i="10" s="1"/>
  <c r="G182" i="10"/>
  <c r="AK182" i="10" s="1"/>
  <c r="F182" i="10"/>
  <c r="AJ182" i="10" s="1"/>
  <c r="E182" i="10"/>
  <c r="AI182" i="10" s="1"/>
  <c r="D182" i="10"/>
  <c r="AH182" i="10" s="1"/>
  <c r="DG181" i="10"/>
  <c r="DF181" i="10"/>
  <c r="DE181" i="10"/>
  <c r="DD181" i="10"/>
  <c r="DC181" i="10"/>
  <c r="DB181" i="10"/>
  <c r="DA181" i="10"/>
  <c r="CZ181" i="10"/>
  <c r="CY181" i="10"/>
  <c r="CX181" i="10"/>
  <c r="CW181" i="10"/>
  <c r="CV181" i="10"/>
  <c r="CU181" i="10"/>
  <c r="CT181" i="10"/>
  <c r="CS181" i="10"/>
  <c r="CR181" i="10"/>
  <c r="CQ181" i="10"/>
  <c r="CP181" i="10"/>
  <c r="CO181" i="10"/>
  <c r="CN181" i="10"/>
  <c r="CM181" i="10"/>
  <c r="CL181" i="10"/>
  <c r="CK181" i="10"/>
  <c r="CJ181" i="10"/>
  <c r="CI181" i="10"/>
  <c r="CH181" i="10"/>
  <c r="CG181" i="10"/>
  <c r="CF181" i="10"/>
  <c r="CE181" i="10"/>
  <c r="CD181" i="10"/>
  <c r="CC181" i="10"/>
  <c r="CB181" i="10"/>
  <c r="CA181" i="10"/>
  <c r="BZ181" i="10"/>
  <c r="BY181" i="10"/>
  <c r="BX181" i="10"/>
  <c r="BW181" i="10"/>
  <c r="BV181" i="10"/>
  <c r="BU181" i="10"/>
  <c r="BT181" i="10"/>
  <c r="BS181" i="10"/>
  <c r="BR181" i="10"/>
  <c r="BQ181" i="10"/>
  <c r="BP181" i="10"/>
  <c r="BO181" i="10"/>
  <c r="BN181" i="10"/>
  <c r="BM181" i="10"/>
  <c r="BL181" i="10"/>
  <c r="BK181" i="10"/>
  <c r="BJ181" i="10"/>
  <c r="BI181" i="10"/>
  <c r="BH181" i="10"/>
  <c r="BG181" i="10"/>
  <c r="BF181" i="10"/>
  <c r="BE181" i="10"/>
  <c r="BD181" i="10"/>
  <c r="BC181" i="10"/>
  <c r="BB181" i="10"/>
  <c r="BA181" i="10"/>
  <c r="AZ181" i="10"/>
  <c r="AY181" i="10"/>
  <c r="AX181" i="10"/>
  <c r="AW181" i="10"/>
  <c r="AV181" i="10"/>
  <c r="AU181" i="10"/>
  <c r="AT181" i="10"/>
  <c r="AS181" i="10"/>
  <c r="AR181" i="10"/>
  <c r="AQ181" i="10"/>
  <c r="AP181" i="10"/>
  <c r="AO181" i="10"/>
  <c r="AN181" i="10"/>
  <c r="AG181" i="10"/>
  <c r="AF181" i="10"/>
  <c r="AE181" i="10"/>
  <c r="AD181" i="10"/>
  <c r="AC181" i="10"/>
  <c r="AB181" i="10"/>
  <c r="AA181" i="10"/>
  <c r="Z181" i="10"/>
  <c r="Y181" i="10"/>
  <c r="X181" i="10"/>
  <c r="W181" i="10"/>
  <c r="V181" i="10"/>
  <c r="U181" i="10"/>
  <c r="T181" i="10"/>
  <c r="S181" i="10"/>
  <c r="R181" i="10"/>
  <c r="Q181" i="10"/>
  <c r="P181" i="10"/>
  <c r="O181" i="10"/>
  <c r="N181" i="10"/>
  <c r="M181" i="10"/>
  <c r="L181" i="10"/>
  <c r="K181" i="10"/>
  <c r="J181" i="10"/>
  <c r="I181" i="10"/>
  <c r="AM181" i="10" s="1"/>
  <c r="H181" i="10"/>
  <c r="AL181" i="10" s="1"/>
  <c r="G181" i="10"/>
  <c r="AK181" i="10" s="1"/>
  <c r="F181" i="10"/>
  <c r="AJ181" i="10" s="1"/>
  <c r="E181" i="10"/>
  <c r="AI181" i="10" s="1"/>
  <c r="D181" i="10"/>
  <c r="AH181" i="10" s="1"/>
  <c r="DG180" i="10"/>
  <c r="DF180" i="10"/>
  <c r="DE180" i="10"/>
  <c r="DD180" i="10"/>
  <c r="DC180" i="10"/>
  <c r="DB180" i="10"/>
  <c r="DA180" i="10"/>
  <c r="CZ180" i="10"/>
  <c r="CY180" i="10"/>
  <c r="CX180" i="10"/>
  <c r="CW180" i="10"/>
  <c r="CV180" i="10"/>
  <c r="CU180" i="10"/>
  <c r="CT180" i="10"/>
  <c r="CS180" i="10"/>
  <c r="CR180" i="10"/>
  <c r="CQ180" i="10"/>
  <c r="CP180" i="10"/>
  <c r="CO180" i="10"/>
  <c r="CN180" i="10"/>
  <c r="CM180" i="10"/>
  <c r="CL180" i="10"/>
  <c r="CK180" i="10"/>
  <c r="CJ180" i="10"/>
  <c r="CI180" i="10"/>
  <c r="CH180" i="10"/>
  <c r="CG180" i="10"/>
  <c r="CF180" i="10"/>
  <c r="CE180" i="10"/>
  <c r="CD180" i="10"/>
  <c r="CC180" i="10"/>
  <c r="CB180" i="10"/>
  <c r="CA180" i="10"/>
  <c r="BZ180" i="10"/>
  <c r="BY180" i="10"/>
  <c r="BX180" i="10"/>
  <c r="BW180" i="10"/>
  <c r="BV180" i="10"/>
  <c r="BU180" i="10"/>
  <c r="BT180" i="10"/>
  <c r="BS180" i="10"/>
  <c r="BR180" i="10"/>
  <c r="BQ180" i="10"/>
  <c r="BP180" i="10"/>
  <c r="BO180" i="10"/>
  <c r="BN180" i="10"/>
  <c r="BM180" i="10"/>
  <c r="BL180" i="10"/>
  <c r="BK180" i="10"/>
  <c r="BJ180" i="10"/>
  <c r="BI180" i="10"/>
  <c r="BH180" i="10"/>
  <c r="BG180" i="10"/>
  <c r="BF180" i="10"/>
  <c r="BE180" i="10"/>
  <c r="BD180" i="10"/>
  <c r="BC180" i="10"/>
  <c r="BB180" i="10"/>
  <c r="BA180" i="10"/>
  <c r="AZ180" i="10"/>
  <c r="AY180" i="10"/>
  <c r="AX180" i="10"/>
  <c r="AW180" i="10"/>
  <c r="AV180" i="10"/>
  <c r="AU180" i="10"/>
  <c r="AT180" i="10"/>
  <c r="AS180" i="10"/>
  <c r="AR180" i="10"/>
  <c r="AQ180" i="10"/>
  <c r="AP180" i="10"/>
  <c r="AO180" i="10"/>
  <c r="AN180" i="10"/>
  <c r="AG180" i="10"/>
  <c r="AF180" i="10"/>
  <c r="AE180" i="10"/>
  <c r="AD180" i="10"/>
  <c r="AC180" i="10"/>
  <c r="AB180" i="10"/>
  <c r="AA180" i="10"/>
  <c r="Z180" i="10"/>
  <c r="Y180" i="10"/>
  <c r="X180" i="10"/>
  <c r="W180" i="10"/>
  <c r="V180" i="10"/>
  <c r="U180" i="10"/>
  <c r="T180" i="10"/>
  <c r="S180" i="10"/>
  <c r="R180" i="10"/>
  <c r="Q180" i="10"/>
  <c r="P180" i="10"/>
  <c r="O180" i="10"/>
  <c r="N180" i="10"/>
  <c r="M180" i="10"/>
  <c r="L180" i="10"/>
  <c r="K180" i="10"/>
  <c r="J180" i="10"/>
  <c r="I180" i="10"/>
  <c r="AM180" i="10" s="1"/>
  <c r="H180" i="10"/>
  <c r="AL180" i="10" s="1"/>
  <c r="G180" i="10"/>
  <c r="AK180" i="10" s="1"/>
  <c r="F180" i="10"/>
  <c r="AJ180" i="10" s="1"/>
  <c r="E180" i="10"/>
  <c r="AI180" i="10" s="1"/>
  <c r="D180" i="10"/>
  <c r="AH180" i="10" s="1"/>
  <c r="DG179" i="10"/>
  <c r="DF179" i="10"/>
  <c r="DE179" i="10"/>
  <c r="DD179" i="10"/>
  <c r="DC179" i="10"/>
  <c r="DB179" i="10"/>
  <c r="DA179" i="10"/>
  <c r="CZ179" i="10"/>
  <c r="CY179" i="10"/>
  <c r="CX179" i="10"/>
  <c r="CW179" i="10"/>
  <c r="CV179" i="10"/>
  <c r="CU179" i="10"/>
  <c r="CT179" i="10"/>
  <c r="CS179" i="10"/>
  <c r="CR179" i="10"/>
  <c r="CQ179" i="10"/>
  <c r="CP179" i="10"/>
  <c r="CO179" i="10"/>
  <c r="CN179" i="10"/>
  <c r="CM179" i="10"/>
  <c r="CL179" i="10"/>
  <c r="CK179" i="10"/>
  <c r="CJ179" i="10"/>
  <c r="CI179" i="10"/>
  <c r="CH179" i="10"/>
  <c r="CG179" i="10"/>
  <c r="CF179" i="10"/>
  <c r="CE179" i="10"/>
  <c r="CD179" i="10"/>
  <c r="CC179" i="10"/>
  <c r="CB179" i="10"/>
  <c r="CA179" i="10"/>
  <c r="BZ179" i="10"/>
  <c r="BY179" i="10"/>
  <c r="BX179" i="10"/>
  <c r="BW179" i="10"/>
  <c r="BV179" i="10"/>
  <c r="BU179" i="10"/>
  <c r="BT179" i="10"/>
  <c r="BS179" i="10"/>
  <c r="BR179" i="10"/>
  <c r="BQ179" i="10"/>
  <c r="BP179" i="10"/>
  <c r="BO179" i="10"/>
  <c r="BN179" i="10"/>
  <c r="BM179" i="10"/>
  <c r="BL179" i="10"/>
  <c r="BK179" i="10"/>
  <c r="BJ179" i="10"/>
  <c r="BI179" i="10"/>
  <c r="BH179" i="10"/>
  <c r="BG179" i="10"/>
  <c r="BF179" i="10"/>
  <c r="BE179" i="10"/>
  <c r="BD179" i="10"/>
  <c r="BC179" i="10"/>
  <c r="BB179" i="10"/>
  <c r="BA179" i="10"/>
  <c r="AZ179" i="10"/>
  <c r="AY179" i="10"/>
  <c r="AX179" i="10"/>
  <c r="AW179" i="10"/>
  <c r="AV179" i="10"/>
  <c r="AU179" i="10"/>
  <c r="AT179" i="10"/>
  <c r="AS179" i="10"/>
  <c r="AR179" i="10"/>
  <c r="AQ179" i="10"/>
  <c r="AP179" i="10"/>
  <c r="AO179" i="10"/>
  <c r="AN179" i="10"/>
  <c r="AG179" i="10"/>
  <c r="AF179" i="10"/>
  <c r="AE179" i="10"/>
  <c r="AD179" i="10"/>
  <c r="AC179" i="10"/>
  <c r="AB179" i="10"/>
  <c r="AA179" i="10"/>
  <c r="Z179" i="10"/>
  <c r="Y179" i="10"/>
  <c r="X179" i="10"/>
  <c r="W179" i="10"/>
  <c r="V179" i="10"/>
  <c r="U179" i="10"/>
  <c r="T179" i="10"/>
  <c r="S179" i="10"/>
  <c r="R179" i="10"/>
  <c r="Q179" i="10"/>
  <c r="P179" i="10"/>
  <c r="O179" i="10"/>
  <c r="N179" i="10"/>
  <c r="M179" i="10"/>
  <c r="L179" i="10"/>
  <c r="K179" i="10"/>
  <c r="J179" i="10"/>
  <c r="I179" i="10"/>
  <c r="AM179" i="10" s="1"/>
  <c r="H179" i="10"/>
  <c r="AL179" i="10" s="1"/>
  <c r="G179" i="10"/>
  <c r="AK179" i="10" s="1"/>
  <c r="F179" i="10"/>
  <c r="AJ179" i="10" s="1"/>
  <c r="E179" i="10"/>
  <c r="AI179" i="10" s="1"/>
  <c r="D179" i="10"/>
  <c r="AH179" i="10" s="1"/>
  <c r="DG178" i="10"/>
  <c r="DF178" i="10"/>
  <c r="DE178" i="10"/>
  <c r="DD178" i="10"/>
  <c r="DC178" i="10"/>
  <c r="DB178" i="10"/>
  <c r="DA178" i="10"/>
  <c r="CZ178" i="10"/>
  <c r="CY178" i="10"/>
  <c r="CX178" i="10"/>
  <c r="CW178" i="10"/>
  <c r="CV178" i="10"/>
  <c r="CU178" i="10"/>
  <c r="CT178" i="10"/>
  <c r="CS178" i="10"/>
  <c r="CR178" i="10"/>
  <c r="CQ178" i="10"/>
  <c r="CP178" i="10"/>
  <c r="CO178" i="10"/>
  <c r="CN178" i="10"/>
  <c r="CM178" i="10"/>
  <c r="CL178" i="10"/>
  <c r="CK178" i="10"/>
  <c r="CJ178" i="10"/>
  <c r="CI178" i="10"/>
  <c r="CH178" i="10"/>
  <c r="CG178" i="10"/>
  <c r="CF178" i="10"/>
  <c r="CE178" i="10"/>
  <c r="CD178" i="10"/>
  <c r="CC178" i="10"/>
  <c r="CB178" i="10"/>
  <c r="CA178" i="10"/>
  <c r="BZ178" i="10"/>
  <c r="BY178" i="10"/>
  <c r="BX178" i="10"/>
  <c r="BW178" i="10"/>
  <c r="BV178" i="10"/>
  <c r="BU178" i="10"/>
  <c r="BT178" i="10"/>
  <c r="BS178" i="10"/>
  <c r="BR178" i="10"/>
  <c r="BQ178" i="10"/>
  <c r="BP178" i="10"/>
  <c r="BO178" i="10"/>
  <c r="BN178" i="10"/>
  <c r="BM178" i="10"/>
  <c r="BL178" i="10"/>
  <c r="BK178" i="10"/>
  <c r="BJ178" i="10"/>
  <c r="BI178" i="10"/>
  <c r="BH178" i="10"/>
  <c r="BG178" i="10"/>
  <c r="BF178" i="10"/>
  <c r="BE178" i="10"/>
  <c r="BD178" i="10"/>
  <c r="BC178" i="10"/>
  <c r="BB178" i="10"/>
  <c r="BA178" i="10"/>
  <c r="AZ178" i="10"/>
  <c r="AY178" i="10"/>
  <c r="AX178" i="10"/>
  <c r="AW178" i="10"/>
  <c r="AV178" i="10"/>
  <c r="AU178" i="10"/>
  <c r="AT178" i="10"/>
  <c r="AS178" i="10"/>
  <c r="AR178" i="10"/>
  <c r="AQ178" i="10"/>
  <c r="AP178" i="10"/>
  <c r="AO178" i="10"/>
  <c r="AN178" i="10"/>
  <c r="AG178" i="10"/>
  <c r="AF178" i="10"/>
  <c r="AE178" i="10"/>
  <c r="AD178" i="10"/>
  <c r="AC178" i="10"/>
  <c r="AB178" i="10"/>
  <c r="AA178" i="10"/>
  <c r="Z178" i="10"/>
  <c r="Y178" i="10"/>
  <c r="X178" i="10"/>
  <c r="W178" i="10"/>
  <c r="V178" i="10"/>
  <c r="U178" i="10"/>
  <c r="T178" i="10"/>
  <c r="S178" i="10"/>
  <c r="R178" i="10"/>
  <c r="Q178" i="10"/>
  <c r="P178" i="10"/>
  <c r="O178" i="10"/>
  <c r="N178" i="10"/>
  <c r="M178" i="10"/>
  <c r="L178" i="10"/>
  <c r="K178" i="10"/>
  <c r="J178" i="10"/>
  <c r="I178" i="10"/>
  <c r="AM178" i="10" s="1"/>
  <c r="H178" i="10"/>
  <c r="AL178" i="10" s="1"/>
  <c r="G178" i="10"/>
  <c r="AK178" i="10" s="1"/>
  <c r="F178" i="10"/>
  <c r="AJ178" i="10" s="1"/>
  <c r="E178" i="10"/>
  <c r="AI178" i="10" s="1"/>
  <c r="D178" i="10"/>
  <c r="AH178" i="10" s="1"/>
  <c r="DG177" i="10"/>
  <c r="DF177" i="10"/>
  <c r="DE177" i="10"/>
  <c r="DD177" i="10"/>
  <c r="DC177" i="10"/>
  <c r="DB177" i="10"/>
  <c r="DA177" i="10"/>
  <c r="CZ177" i="10"/>
  <c r="CY177" i="10"/>
  <c r="CX177" i="10"/>
  <c r="CW177" i="10"/>
  <c r="CV177" i="10"/>
  <c r="CU177" i="10"/>
  <c r="CT177" i="10"/>
  <c r="CS177" i="10"/>
  <c r="CR177" i="10"/>
  <c r="CQ177" i="10"/>
  <c r="CP177" i="10"/>
  <c r="CO177" i="10"/>
  <c r="CN177" i="10"/>
  <c r="CM177" i="10"/>
  <c r="CL177" i="10"/>
  <c r="CK177" i="10"/>
  <c r="CJ177" i="10"/>
  <c r="CI177" i="10"/>
  <c r="CH177" i="10"/>
  <c r="CG177" i="10"/>
  <c r="CF177" i="10"/>
  <c r="CE177" i="10"/>
  <c r="CD177" i="10"/>
  <c r="CC177" i="10"/>
  <c r="CB177" i="10"/>
  <c r="CA177" i="10"/>
  <c r="BZ177" i="10"/>
  <c r="BY177" i="10"/>
  <c r="BX177" i="10"/>
  <c r="BW177" i="10"/>
  <c r="BV177" i="10"/>
  <c r="BU177" i="10"/>
  <c r="BT177" i="10"/>
  <c r="BS177" i="10"/>
  <c r="BR177" i="10"/>
  <c r="BQ177" i="10"/>
  <c r="BP177" i="10"/>
  <c r="BO177" i="10"/>
  <c r="BN177" i="10"/>
  <c r="BM177" i="10"/>
  <c r="BL177" i="10"/>
  <c r="BK177" i="10"/>
  <c r="BJ177" i="10"/>
  <c r="BI177" i="10"/>
  <c r="BH177" i="10"/>
  <c r="BG177" i="10"/>
  <c r="BF177" i="10"/>
  <c r="BE177" i="10"/>
  <c r="BD177" i="10"/>
  <c r="BC177" i="10"/>
  <c r="BB177" i="10"/>
  <c r="BA177" i="10"/>
  <c r="AZ177" i="10"/>
  <c r="AY177" i="10"/>
  <c r="AX177" i="10"/>
  <c r="AW177" i="10"/>
  <c r="AV177" i="10"/>
  <c r="AU177" i="10"/>
  <c r="AT177" i="10"/>
  <c r="AS177" i="10"/>
  <c r="AR177" i="10"/>
  <c r="AQ177" i="10"/>
  <c r="AP177" i="10"/>
  <c r="AO177" i="10"/>
  <c r="AN177" i="10"/>
  <c r="AG177" i="10"/>
  <c r="AF177" i="10"/>
  <c r="AE177" i="10"/>
  <c r="AD177" i="10"/>
  <c r="AC177" i="10"/>
  <c r="AB177" i="10"/>
  <c r="AA177" i="10"/>
  <c r="Z177" i="10"/>
  <c r="Y177" i="10"/>
  <c r="X177" i="10"/>
  <c r="W177" i="10"/>
  <c r="V177" i="10"/>
  <c r="U177" i="10"/>
  <c r="T177" i="10"/>
  <c r="S177" i="10"/>
  <c r="R177" i="10"/>
  <c r="Q177" i="10"/>
  <c r="P177" i="10"/>
  <c r="O177" i="10"/>
  <c r="N177" i="10"/>
  <c r="M177" i="10"/>
  <c r="L177" i="10"/>
  <c r="K177" i="10"/>
  <c r="J177" i="10"/>
  <c r="I177" i="10"/>
  <c r="AM177" i="10" s="1"/>
  <c r="H177" i="10"/>
  <c r="AL177" i="10" s="1"/>
  <c r="G177" i="10"/>
  <c r="AK177" i="10" s="1"/>
  <c r="F177" i="10"/>
  <c r="AJ177" i="10" s="1"/>
  <c r="E177" i="10"/>
  <c r="AI177" i="10" s="1"/>
  <c r="D177" i="10"/>
  <c r="AH177" i="10" s="1"/>
  <c r="DG176" i="10"/>
  <c r="DF176" i="10"/>
  <c r="DE176" i="10"/>
  <c r="DD176" i="10"/>
  <c r="DC176" i="10"/>
  <c r="DB176" i="10"/>
  <c r="DA176" i="10"/>
  <c r="CZ176" i="10"/>
  <c r="CY176" i="10"/>
  <c r="CX176" i="10"/>
  <c r="CW176" i="10"/>
  <c r="CV176" i="10"/>
  <c r="CU176" i="10"/>
  <c r="CT176" i="10"/>
  <c r="CS176" i="10"/>
  <c r="CR176" i="10"/>
  <c r="CQ176" i="10"/>
  <c r="CP176" i="10"/>
  <c r="CO176" i="10"/>
  <c r="CN176" i="10"/>
  <c r="CM176" i="10"/>
  <c r="CL176" i="10"/>
  <c r="CK176" i="10"/>
  <c r="CJ176" i="10"/>
  <c r="CI176" i="10"/>
  <c r="CH176" i="10"/>
  <c r="CG176" i="10"/>
  <c r="CF176" i="10"/>
  <c r="CE176" i="10"/>
  <c r="CD176" i="10"/>
  <c r="CC176" i="10"/>
  <c r="CB176" i="10"/>
  <c r="CA176" i="10"/>
  <c r="BZ176" i="10"/>
  <c r="BY176" i="10"/>
  <c r="BX176" i="10"/>
  <c r="BW176" i="10"/>
  <c r="BV176" i="10"/>
  <c r="BU176" i="10"/>
  <c r="BT176" i="10"/>
  <c r="BS176" i="10"/>
  <c r="BR176" i="10"/>
  <c r="BQ176" i="10"/>
  <c r="BP176" i="10"/>
  <c r="BO176" i="10"/>
  <c r="BN176" i="10"/>
  <c r="BM176" i="10"/>
  <c r="BL176" i="10"/>
  <c r="BK176" i="10"/>
  <c r="BJ176" i="10"/>
  <c r="BI176" i="10"/>
  <c r="BH176" i="10"/>
  <c r="BG176" i="10"/>
  <c r="BF176" i="10"/>
  <c r="BE176" i="10"/>
  <c r="BD176" i="10"/>
  <c r="BC176" i="10"/>
  <c r="BB176" i="10"/>
  <c r="BA176" i="10"/>
  <c r="AZ176" i="10"/>
  <c r="AY176" i="10"/>
  <c r="AX176" i="10"/>
  <c r="AW176" i="10"/>
  <c r="AV176" i="10"/>
  <c r="AU176" i="10"/>
  <c r="AT176" i="10"/>
  <c r="AS176" i="10"/>
  <c r="AR176" i="10"/>
  <c r="AQ176" i="10"/>
  <c r="AP176" i="10"/>
  <c r="AO176" i="10"/>
  <c r="AN176" i="10"/>
  <c r="AG176" i="10"/>
  <c r="AF176" i="10"/>
  <c r="AE176" i="10"/>
  <c r="AD176" i="10"/>
  <c r="AC176" i="10"/>
  <c r="AB176" i="10"/>
  <c r="AA176" i="10"/>
  <c r="Z176" i="10"/>
  <c r="Y176" i="10"/>
  <c r="X176" i="10"/>
  <c r="W176" i="10"/>
  <c r="V176" i="10"/>
  <c r="U176" i="10"/>
  <c r="T176" i="10"/>
  <c r="S176" i="10"/>
  <c r="R176" i="10"/>
  <c r="Q176" i="10"/>
  <c r="P176" i="10"/>
  <c r="O176" i="10"/>
  <c r="N176" i="10"/>
  <c r="M176" i="10"/>
  <c r="L176" i="10"/>
  <c r="K176" i="10"/>
  <c r="J176" i="10"/>
  <c r="I176" i="10"/>
  <c r="AM176" i="10" s="1"/>
  <c r="H176" i="10"/>
  <c r="AL176" i="10" s="1"/>
  <c r="G176" i="10"/>
  <c r="AK176" i="10" s="1"/>
  <c r="F176" i="10"/>
  <c r="AJ176" i="10" s="1"/>
  <c r="E176" i="10"/>
  <c r="AI176" i="10" s="1"/>
  <c r="D176" i="10"/>
  <c r="AH176" i="10" s="1"/>
  <c r="DG175" i="10"/>
  <c r="DF175" i="10"/>
  <c r="DE175" i="10"/>
  <c r="DD175" i="10"/>
  <c r="DC175" i="10"/>
  <c r="DB175" i="10"/>
  <c r="DA175" i="10"/>
  <c r="CZ175" i="10"/>
  <c r="CY175" i="10"/>
  <c r="CX175" i="10"/>
  <c r="CW175" i="10"/>
  <c r="CV175" i="10"/>
  <c r="CU175" i="10"/>
  <c r="CT175" i="10"/>
  <c r="CS175" i="10"/>
  <c r="CR175" i="10"/>
  <c r="CQ175" i="10"/>
  <c r="CP175" i="10"/>
  <c r="CO175" i="10"/>
  <c r="CN175" i="10"/>
  <c r="CM175" i="10"/>
  <c r="CL175" i="10"/>
  <c r="CK175" i="10"/>
  <c r="CJ175" i="10"/>
  <c r="CI175" i="10"/>
  <c r="CH175" i="10"/>
  <c r="CG175" i="10"/>
  <c r="CF175" i="10"/>
  <c r="CE175" i="10"/>
  <c r="CD175" i="10"/>
  <c r="CC175" i="10"/>
  <c r="CB175" i="10"/>
  <c r="CA175" i="10"/>
  <c r="BZ175" i="10"/>
  <c r="BY175" i="10"/>
  <c r="BX175" i="10"/>
  <c r="BW175" i="10"/>
  <c r="BV175" i="10"/>
  <c r="BU175" i="10"/>
  <c r="BT175" i="10"/>
  <c r="BS175" i="10"/>
  <c r="BR175" i="10"/>
  <c r="BQ175" i="10"/>
  <c r="BP175" i="10"/>
  <c r="BO175" i="10"/>
  <c r="BN175" i="10"/>
  <c r="BM175" i="10"/>
  <c r="BL175" i="10"/>
  <c r="BK175" i="10"/>
  <c r="BJ175" i="10"/>
  <c r="BI175" i="10"/>
  <c r="BH175" i="10"/>
  <c r="BG175" i="10"/>
  <c r="BF175" i="10"/>
  <c r="BE175" i="10"/>
  <c r="BD175" i="10"/>
  <c r="BC175" i="10"/>
  <c r="BB175" i="10"/>
  <c r="BA175" i="10"/>
  <c r="AZ175" i="10"/>
  <c r="AY175" i="10"/>
  <c r="AX175" i="10"/>
  <c r="AW175" i="10"/>
  <c r="AV175" i="10"/>
  <c r="AU175" i="10"/>
  <c r="AT175" i="10"/>
  <c r="AS175" i="10"/>
  <c r="AR175" i="10"/>
  <c r="AQ175" i="10"/>
  <c r="AP175" i="10"/>
  <c r="AO175" i="10"/>
  <c r="AN175" i="10"/>
  <c r="AG175" i="10"/>
  <c r="AF175" i="10"/>
  <c r="AE175" i="10"/>
  <c r="AD175" i="10"/>
  <c r="AC175" i="10"/>
  <c r="AB175" i="10"/>
  <c r="AA175" i="10"/>
  <c r="Z175" i="10"/>
  <c r="Y175" i="10"/>
  <c r="X175" i="10"/>
  <c r="W175" i="10"/>
  <c r="V175" i="10"/>
  <c r="U175" i="10"/>
  <c r="T175" i="10"/>
  <c r="S175" i="10"/>
  <c r="R175" i="10"/>
  <c r="Q175" i="10"/>
  <c r="P175" i="10"/>
  <c r="O175" i="10"/>
  <c r="N175" i="10"/>
  <c r="M175" i="10"/>
  <c r="L175" i="10"/>
  <c r="K175" i="10"/>
  <c r="J175" i="10"/>
  <c r="I175" i="10"/>
  <c r="AM175" i="10" s="1"/>
  <c r="H175" i="10"/>
  <c r="AL175" i="10" s="1"/>
  <c r="G175" i="10"/>
  <c r="AK175" i="10" s="1"/>
  <c r="F175" i="10"/>
  <c r="AJ175" i="10" s="1"/>
  <c r="E175" i="10"/>
  <c r="AI175" i="10" s="1"/>
  <c r="D175" i="10"/>
  <c r="AH175" i="10" s="1"/>
  <c r="DG174" i="10"/>
  <c r="DF174" i="10"/>
  <c r="DE174" i="10"/>
  <c r="DD174" i="10"/>
  <c r="DC174" i="10"/>
  <c r="DB174" i="10"/>
  <c r="DA174" i="10"/>
  <c r="CZ174" i="10"/>
  <c r="CY174" i="10"/>
  <c r="CX174" i="10"/>
  <c r="CW174" i="10"/>
  <c r="CV174" i="10"/>
  <c r="CU174" i="10"/>
  <c r="CT174" i="10"/>
  <c r="CS174" i="10"/>
  <c r="CR174" i="10"/>
  <c r="CQ174" i="10"/>
  <c r="CP174" i="10"/>
  <c r="CO174" i="10"/>
  <c r="CN174" i="10"/>
  <c r="CM174" i="10"/>
  <c r="CL174" i="10"/>
  <c r="CK174" i="10"/>
  <c r="CJ174" i="10"/>
  <c r="CI174" i="10"/>
  <c r="CH174" i="10"/>
  <c r="CG174" i="10"/>
  <c r="CF174" i="10"/>
  <c r="CE174" i="10"/>
  <c r="CD174" i="10"/>
  <c r="CC174" i="10"/>
  <c r="CB174" i="10"/>
  <c r="CA174" i="10"/>
  <c r="BZ174" i="10"/>
  <c r="BY174" i="10"/>
  <c r="BX174" i="10"/>
  <c r="BW174" i="10"/>
  <c r="BV174" i="10"/>
  <c r="BU174" i="10"/>
  <c r="BT174" i="10"/>
  <c r="BS174" i="10"/>
  <c r="BR174" i="10"/>
  <c r="BQ174" i="10"/>
  <c r="BP174" i="10"/>
  <c r="BO174" i="10"/>
  <c r="BN174" i="10"/>
  <c r="BM174" i="10"/>
  <c r="BL174" i="10"/>
  <c r="BK174" i="10"/>
  <c r="BJ174" i="10"/>
  <c r="BI174" i="10"/>
  <c r="BH174" i="10"/>
  <c r="BG174" i="10"/>
  <c r="BF174" i="10"/>
  <c r="BE174" i="10"/>
  <c r="BD174" i="10"/>
  <c r="BC174" i="10"/>
  <c r="BB174" i="10"/>
  <c r="BA174" i="10"/>
  <c r="AZ174" i="10"/>
  <c r="AY174" i="10"/>
  <c r="AX174" i="10"/>
  <c r="AW174" i="10"/>
  <c r="AV174" i="10"/>
  <c r="AU174" i="10"/>
  <c r="AT174" i="10"/>
  <c r="AS174" i="10"/>
  <c r="AR174" i="10"/>
  <c r="AQ174" i="10"/>
  <c r="AP174" i="10"/>
  <c r="AO174" i="10"/>
  <c r="AN174" i="10"/>
  <c r="AG174" i="10"/>
  <c r="AF174" i="10"/>
  <c r="AE174" i="10"/>
  <c r="AD174" i="10"/>
  <c r="AC174" i="10"/>
  <c r="AB174" i="10"/>
  <c r="AA174" i="10"/>
  <c r="Z174" i="10"/>
  <c r="Y174" i="10"/>
  <c r="X174" i="10"/>
  <c r="W174" i="10"/>
  <c r="V174" i="10"/>
  <c r="U174" i="10"/>
  <c r="T174" i="10"/>
  <c r="S174" i="10"/>
  <c r="R174" i="10"/>
  <c r="Q174" i="10"/>
  <c r="P174" i="10"/>
  <c r="O174" i="10"/>
  <c r="N174" i="10"/>
  <c r="M174" i="10"/>
  <c r="L174" i="10"/>
  <c r="K174" i="10"/>
  <c r="J174" i="10"/>
  <c r="I174" i="10"/>
  <c r="AM174" i="10" s="1"/>
  <c r="H174" i="10"/>
  <c r="AL174" i="10" s="1"/>
  <c r="G174" i="10"/>
  <c r="AK174" i="10" s="1"/>
  <c r="F174" i="10"/>
  <c r="AJ174" i="10" s="1"/>
  <c r="E174" i="10"/>
  <c r="AI174" i="10" s="1"/>
  <c r="D174" i="10"/>
  <c r="AH174" i="10" s="1"/>
  <c r="DG173" i="10"/>
  <c r="DF173" i="10"/>
  <c r="DE173" i="10"/>
  <c r="DD173" i="10"/>
  <c r="DC173" i="10"/>
  <c r="DB173" i="10"/>
  <c r="DA173" i="10"/>
  <c r="CZ173" i="10"/>
  <c r="CY173" i="10"/>
  <c r="CX173" i="10"/>
  <c r="CW173" i="10"/>
  <c r="CV173" i="10"/>
  <c r="CU173" i="10"/>
  <c r="CT173" i="10"/>
  <c r="CS173" i="10"/>
  <c r="CR173" i="10"/>
  <c r="CQ173" i="10"/>
  <c r="CP173" i="10"/>
  <c r="CO173" i="10"/>
  <c r="CN173" i="10"/>
  <c r="CM173" i="10"/>
  <c r="CL173" i="10"/>
  <c r="CK173" i="10"/>
  <c r="CJ173" i="10"/>
  <c r="CI173" i="10"/>
  <c r="CH173" i="10"/>
  <c r="CG173" i="10"/>
  <c r="CF173" i="10"/>
  <c r="CE173" i="10"/>
  <c r="CD173" i="10"/>
  <c r="CC173" i="10"/>
  <c r="CB173" i="10"/>
  <c r="CA173" i="10"/>
  <c r="BZ173" i="10"/>
  <c r="BY173" i="10"/>
  <c r="BX173" i="10"/>
  <c r="BW173" i="10"/>
  <c r="BV173" i="10"/>
  <c r="BU173" i="10"/>
  <c r="BT173" i="10"/>
  <c r="BS173" i="10"/>
  <c r="BR173" i="10"/>
  <c r="BQ173" i="10"/>
  <c r="BP173" i="10"/>
  <c r="BO173" i="10"/>
  <c r="BN173" i="10"/>
  <c r="BM173" i="10"/>
  <c r="BL173" i="10"/>
  <c r="BK173" i="10"/>
  <c r="BJ173" i="10"/>
  <c r="BI173" i="10"/>
  <c r="BH173" i="10"/>
  <c r="BG173" i="10"/>
  <c r="BF173" i="10"/>
  <c r="BE173" i="10"/>
  <c r="BD173" i="10"/>
  <c r="BC173" i="10"/>
  <c r="BB173" i="10"/>
  <c r="BA173" i="10"/>
  <c r="AZ173" i="10"/>
  <c r="AY173" i="10"/>
  <c r="AX173" i="10"/>
  <c r="AW173" i="10"/>
  <c r="AV173" i="10"/>
  <c r="AU173" i="10"/>
  <c r="AT173" i="10"/>
  <c r="AS173" i="10"/>
  <c r="AR173" i="10"/>
  <c r="AQ173" i="10"/>
  <c r="AP173" i="10"/>
  <c r="AO173" i="10"/>
  <c r="AN173" i="10"/>
  <c r="AG173" i="10"/>
  <c r="AF173" i="10"/>
  <c r="AE173" i="10"/>
  <c r="AD173" i="10"/>
  <c r="AC173" i="10"/>
  <c r="AB173" i="10"/>
  <c r="AA173" i="10"/>
  <c r="Z173" i="10"/>
  <c r="Y173" i="10"/>
  <c r="X173" i="10"/>
  <c r="W173" i="10"/>
  <c r="V173" i="10"/>
  <c r="U173" i="10"/>
  <c r="T173" i="10"/>
  <c r="S173" i="10"/>
  <c r="R173" i="10"/>
  <c r="Q173" i="10"/>
  <c r="P173" i="10"/>
  <c r="O173" i="10"/>
  <c r="N173" i="10"/>
  <c r="M173" i="10"/>
  <c r="L173" i="10"/>
  <c r="K173" i="10"/>
  <c r="J173" i="10"/>
  <c r="I173" i="10"/>
  <c r="AM173" i="10" s="1"/>
  <c r="H173" i="10"/>
  <c r="AL173" i="10" s="1"/>
  <c r="G173" i="10"/>
  <c r="AK173" i="10" s="1"/>
  <c r="F173" i="10"/>
  <c r="AJ173" i="10" s="1"/>
  <c r="E173" i="10"/>
  <c r="AI173" i="10" s="1"/>
  <c r="D173" i="10"/>
  <c r="AH173" i="10" s="1"/>
  <c r="DG172" i="10"/>
  <c r="DF172" i="10"/>
  <c r="DE172" i="10"/>
  <c r="DD172" i="10"/>
  <c r="DC172" i="10"/>
  <c r="DB172" i="10"/>
  <c r="DA172" i="10"/>
  <c r="CZ172" i="10"/>
  <c r="CY172" i="10"/>
  <c r="CX172" i="10"/>
  <c r="CW172" i="10"/>
  <c r="CV172" i="10"/>
  <c r="CU172" i="10"/>
  <c r="CT172" i="10"/>
  <c r="CS172" i="10"/>
  <c r="CR172" i="10"/>
  <c r="CQ172" i="10"/>
  <c r="CP172" i="10"/>
  <c r="CO172" i="10"/>
  <c r="CN172" i="10"/>
  <c r="CM172" i="10"/>
  <c r="CL172" i="10"/>
  <c r="CK172" i="10"/>
  <c r="CJ172" i="10"/>
  <c r="CI172" i="10"/>
  <c r="CH172" i="10"/>
  <c r="CG172" i="10"/>
  <c r="CF172" i="10"/>
  <c r="CE172" i="10"/>
  <c r="CD172" i="10"/>
  <c r="CC172" i="10"/>
  <c r="CB172" i="10"/>
  <c r="CA172" i="10"/>
  <c r="BZ172" i="10"/>
  <c r="BY172" i="10"/>
  <c r="BX172" i="10"/>
  <c r="BW172" i="10"/>
  <c r="BV172" i="10"/>
  <c r="BU172" i="10"/>
  <c r="BT172" i="10"/>
  <c r="BS172" i="10"/>
  <c r="BR172" i="10"/>
  <c r="BQ172" i="10"/>
  <c r="BP172" i="10"/>
  <c r="BO172" i="10"/>
  <c r="BN172" i="10"/>
  <c r="BM172" i="10"/>
  <c r="BL172" i="10"/>
  <c r="BK172" i="10"/>
  <c r="BJ172" i="10"/>
  <c r="BI172" i="10"/>
  <c r="BH172" i="10"/>
  <c r="BG172" i="10"/>
  <c r="BF172" i="10"/>
  <c r="BE172" i="10"/>
  <c r="BD172" i="10"/>
  <c r="BC172" i="10"/>
  <c r="BB172" i="10"/>
  <c r="BA172" i="10"/>
  <c r="AZ172" i="10"/>
  <c r="AY172" i="10"/>
  <c r="AX172" i="10"/>
  <c r="AW172" i="10"/>
  <c r="AV172" i="10"/>
  <c r="AU172" i="10"/>
  <c r="AT172" i="10"/>
  <c r="AS172" i="10"/>
  <c r="AR172" i="10"/>
  <c r="AQ172" i="10"/>
  <c r="AP172" i="10"/>
  <c r="AO172" i="10"/>
  <c r="AN172" i="10"/>
  <c r="AG172" i="10"/>
  <c r="AF172" i="10"/>
  <c r="AE172" i="10"/>
  <c r="AD172" i="10"/>
  <c r="AC172" i="10"/>
  <c r="AB172" i="10"/>
  <c r="AA172" i="10"/>
  <c r="Z172" i="10"/>
  <c r="Y172" i="10"/>
  <c r="X172" i="10"/>
  <c r="W172" i="10"/>
  <c r="V172" i="10"/>
  <c r="U172" i="10"/>
  <c r="T172" i="10"/>
  <c r="S172" i="10"/>
  <c r="R172" i="10"/>
  <c r="Q172" i="10"/>
  <c r="P172" i="10"/>
  <c r="O172" i="10"/>
  <c r="N172" i="10"/>
  <c r="M172" i="10"/>
  <c r="L172" i="10"/>
  <c r="K172" i="10"/>
  <c r="J172" i="10"/>
  <c r="I172" i="10"/>
  <c r="AM172" i="10" s="1"/>
  <c r="H172" i="10"/>
  <c r="AL172" i="10" s="1"/>
  <c r="G172" i="10"/>
  <c r="AK172" i="10" s="1"/>
  <c r="F172" i="10"/>
  <c r="AJ172" i="10" s="1"/>
  <c r="E172" i="10"/>
  <c r="AI172" i="10" s="1"/>
  <c r="D172" i="10"/>
  <c r="AH172" i="10" s="1"/>
  <c r="DG171" i="10"/>
  <c r="DF171" i="10"/>
  <c r="DE171" i="10"/>
  <c r="DD171" i="10"/>
  <c r="DC171" i="10"/>
  <c r="DB171" i="10"/>
  <c r="DA171" i="10"/>
  <c r="CZ171" i="10"/>
  <c r="CY171" i="10"/>
  <c r="CX171" i="10"/>
  <c r="CW171" i="10"/>
  <c r="CV171" i="10"/>
  <c r="CU171" i="10"/>
  <c r="CT171" i="10"/>
  <c r="CS171" i="10"/>
  <c r="CR171" i="10"/>
  <c r="CQ171" i="10"/>
  <c r="CP171" i="10"/>
  <c r="CO171" i="10"/>
  <c r="CN171" i="10"/>
  <c r="CM171" i="10"/>
  <c r="CL171" i="10"/>
  <c r="CK171" i="10"/>
  <c r="CJ171" i="10"/>
  <c r="CI171" i="10"/>
  <c r="CH171" i="10"/>
  <c r="CG171" i="10"/>
  <c r="CF171" i="10"/>
  <c r="CE171" i="10"/>
  <c r="CD171" i="10"/>
  <c r="CC171" i="10"/>
  <c r="CB171" i="10"/>
  <c r="CA171" i="10"/>
  <c r="BZ171" i="10"/>
  <c r="BY171" i="10"/>
  <c r="BX171" i="10"/>
  <c r="BW171" i="10"/>
  <c r="BV171" i="10"/>
  <c r="BU171" i="10"/>
  <c r="BT171" i="10"/>
  <c r="BS171" i="10"/>
  <c r="BR171" i="10"/>
  <c r="BQ171" i="10"/>
  <c r="BP171" i="10"/>
  <c r="BO171" i="10"/>
  <c r="BN171" i="10"/>
  <c r="BM171" i="10"/>
  <c r="BL171" i="10"/>
  <c r="BK171" i="10"/>
  <c r="BJ171" i="10"/>
  <c r="BI171" i="10"/>
  <c r="BH171" i="10"/>
  <c r="BG171" i="10"/>
  <c r="BF171" i="10"/>
  <c r="BE171" i="10"/>
  <c r="BD171" i="10"/>
  <c r="BC171" i="10"/>
  <c r="BB171" i="10"/>
  <c r="BA171" i="10"/>
  <c r="AZ171" i="10"/>
  <c r="AY171" i="10"/>
  <c r="AX171" i="10"/>
  <c r="AW171" i="10"/>
  <c r="AV171" i="10"/>
  <c r="AU171" i="10"/>
  <c r="AT171" i="10"/>
  <c r="AS171" i="10"/>
  <c r="AR171" i="10"/>
  <c r="AQ171" i="10"/>
  <c r="AP171" i="10"/>
  <c r="AO171" i="10"/>
  <c r="AN171" i="10"/>
  <c r="AG171" i="10"/>
  <c r="AF171" i="10"/>
  <c r="AE171" i="10"/>
  <c r="AD171" i="10"/>
  <c r="AC171" i="10"/>
  <c r="AB171" i="10"/>
  <c r="AA171" i="10"/>
  <c r="Z171" i="10"/>
  <c r="Y171" i="10"/>
  <c r="X171" i="10"/>
  <c r="W171" i="10"/>
  <c r="V171" i="10"/>
  <c r="U171" i="10"/>
  <c r="T171" i="10"/>
  <c r="S171" i="10"/>
  <c r="R171" i="10"/>
  <c r="Q171" i="10"/>
  <c r="P171" i="10"/>
  <c r="O171" i="10"/>
  <c r="N171" i="10"/>
  <c r="M171" i="10"/>
  <c r="L171" i="10"/>
  <c r="K171" i="10"/>
  <c r="J171" i="10"/>
  <c r="I171" i="10"/>
  <c r="AM171" i="10" s="1"/>
  <c r="H171" i="10"/>
  <c r="AL171" i="10" s="1"/>
  <c r="G171" i="10"/>
  <c r="AK171" i="10" s="1"/>
  <c r="F171" i="10"/>
  <c r="AJ171" i="10" s="1"/>
  <c r="E171" i="10"/>
  <c r="AI171" i="10" s="1"/>
  <c r="D171" i="10"/>
  <c r="AH171" i="10" s="1"/>
  <c r="DG170" i="10"/>
  <c r="DF170" i="10"/>
  <c r="DE170" i="10"/>
  <c r="DD170" i="10"/>
  <c r="DC170" i="10"/>
  <c r="DB170" i="10"/>
  <c r="DA170" i="10"/>
  <c r="CZ170" i="10"/>
  <c r="CY170" i="10"/>
  <c r="CX170" i="10"/>
  <c r="CW170" i="10"/>
  <c r="CV170" i="10"/>
  <c r="CU170" i="10"/>
  <c r="CT170" i="10"/>
  <c r="CS170" i="10"/>
  <c r="CR170" i="10"/>
  <c r="CQ170" i="10"/>
  <c r="CP170" i="10"/>
  <c r="CO170" i="10"/>
  <c r="CN170" i="10"/>
  <c r="CM170" i="10"/>
  <c r="CL170" i="10"/>
  <c r="CK170" i="10"/>
  <c r="CJ170" i="10"/>
  <c r="CI170" i="10"/>
  <c r="CH170" i="10"/>
  <c r="CG170" i="10"/>
  <c r="CF170" i="10"/>
  <c r="CE170" i="10"/>
  <c r="CD170" i="10"/>
  <c r="CC170" i="10"/>
  <c r="CB170" i="10"/>
  <c r="CA170" i="10"/>
  <c r="BZ170" i="10"/>
  <c r="BY170" i="10"/>
  <c r="BX170" i="10"/>
  <c r="BW170" i="10"/>
  <c r="BV170" i="10"/>
  <c r="BU170" i="10"/>
  <c r="BT170" i="10"/>
  <c r="BS170" i="10"/>
  <c r="BR170" i="10"/>
  <c r="BQ170" i="10"/>
  <c r="BP170" i="10"/>
  <c r="BO170" i="10"/>
  <c r="BN170" i="10"/>
  <c r="BM170" i="10"/>
  <c r="BL170" i="10"/>
  <c r="BK170" i="10"/>
  <c r="BJ170" i="10"/>
  <c r="BI170" i="10"/>
  <c r="BH170" i="10"/>
  <c r="BG170" i="10"/>
  <c r="BF170" i="10"/>
  <c r="BE170" i="10"/>
  <c r="BD170" i="10"/>
  <c r="BC170" i="10"/>
  <c r="BB170" i="10"/>
  <c r="BA170" i="10"/>
  <c r="AZ170" i="10"/>
  <c r="AY170" i="10"/>
  <c r="AX170" i="10"/>
  <c r="AW170" i="10"/>
  <c r="AV170" i="10"/>
  <c r="AU170" i="10"/>
  <c r="AT170" i="10"/>
  <c r="AS170" i="10"/>
  <c r="AR170" i="10"/>
  <c r="AQ170" i="10"/>
  <c r="AP170" i="10"/>
  <c r="AO170" i="10"/>
  <c r="AN170" i="10"/>
  <c r="AG170" i="10"/>
  <c r="AF170" i="10"/>
  <c r="AE170" i="10"/>
  <c r="AD170" i="10"/>
  <c r="AC170" i="10"/>
  <c r="AB170" i="10"/>
  <c r="AA170" i="10"/>
  <c r="Z170" i="10"/>
  <c r="Y170" i="10"/>
  <c r="X170" i="10"/>
  <c r="W170" i="10"/>
  <c r="V170" i="10"/>
  <c r="U170" i="10"/>
  <c r="T170" i="10"/>
  <c r="S170" i="10"/>
  <c r="R170" i="10"/>
  <c r="Q170" i="10"/>
  <c r="P170" i="10"/>
  <c r="O170" i="10"/>
  <c r="N170" i="10"/>
  <c r="M170" i="10"/>
  <c r="L170" i="10"/>
  <c r="K170" i="10"/>
  <c r="J170" i="10"/>
  <c r="I170" i="10"/>
  <c r="AM170" i="10" s="1"/>
  <c r="H170" i="10"/>
  <c r="AL170" i="10" s="1"/>
  <c r="G170" i="10"/>
  <c r="AK170" i="10" s="1"/>
  <c r="F170" i="10"/>
  <c r="AJ170" i="10" s="1"/>
  <c r="E170" i="10"/>
  <c r="AI170" i="10" s="1"/>
  <c r="D170" i="10"/>
  <c r="AH170" i="10" s="1"/>
  <c r="DG169" i="10"/>
  <c r="DF169" i="10"/>
  <c r="DE169" i="10"/>
  <c r="DD169" i="10"/>
  <c r="DC169" i="10"/>
  <c r="DB169" i="10"/>
  <c r="DA169" i="10"/>
  <c r="CZ169" i="10"/>
  <c r="CY169" i="10"/>
  <c r="CX169" i="10"/>
  <c r="CW169" i="10"/>
  <c r="CV169" i="10"/>
  <c r="CU169" i="10"/>
  <c r="CT169" i="10"/>
  <c r="CS169" i="10"/>
  <c r="CR169" i="10"/>
  <c r="CQ169" i="10"/>
  <c r="CP169" i="10"/>
  <c r="CO169" i="10"/>
  <c r="CN169" i="10"/>
  <c r="CM169" i="10"/>
  <c r="CL169" i="10"/>
  <c r="CK169" i="10"/>
  <c r="CJ169" i="10"/>
  <c r="CI169" i="10"/>
  <c r="CH169" i="10"/>
  <c r="CG169" i="10"/>
  <c r="CF169" i="10"/>
  <c r="CE169" i="10"/>
  <c r="CD169" i="10"/>
  <c r="CC169" i="10"/>
  <c r="CB169" i="10"/>
  <c r="CA169" i="10"/>
  <c r="BZ169" i="10"/>
  <c r="BY169" i="10"/>
  <c r="BX169" i="10"/>
  <c r="BW169" i="10"/>
  <c r="BV169" i="10"/>
  <c r="BU169" i="10"/>
  <c r="BT169" i="10"/>
  <c r="BS169" i="10"/>
  <c r="BR169" i="10"/>
  <c r="BQ169" i="10"/>
  <c r="BP169" i="10"/>
  <c r="BO169" i="10"/>
  <c r="BN169" i="10"/>
  <c r="BM169" i="10"/>
  <c r="BL169" i="10"/>
  <c r="BK169" i="10"/>
  <c r="BJ169" i="10"/>
  <c r="BI169" i="10"/>
  <c r="BH169" i="10"/>
  <c r="BG169" i="10"/>
  <c r="BF169" i="10"/>
  <c r="BE169" i="10"/>
  <c r="BD169" i="10"/>
  <c r="BC169" i="10"/>
  <c r="BB169" i="10"/>
  <c r="BA169" i="10"/>
  <c r="AZ169" i="10"/>
  <c r="AY169" i="10"/>
  <c r="AX169" i="10"/>
  <c r="AW169" i="10"/>
  <c r="AV169" i="10"/>
  <c r="AU169" i="10"/>
  <c r="AT169" i="10"/>
  <c r="AS169" i="10"/>
  <c r="AR169" i="10"/>
  <c r="AQ169" i="10"/>
  <c r="AP169" i="10"/>
  <c r="AO169" i="10"/>
  <c r="AN169" i="10"/>
  <c r="AG169" i="10"/>
  <c r="AF169" i="10"/>
  <c r="AE169" i="10"/>
  <c r="AD169" i="10"/>
  <c r="AC169" i="10"/>
  <c r="AB169" i="10"/>
  <c r="AA169" i="10"/>
  <c r="Z169" i="10"/>
  <c r="Y169" i="10"/>
  <c r="X169" i="10"/>
  <c r="W169" i="10"/>
  <c r="V169" i="10"/>
  <c r="U169" i="10"/>
  <c r="T169" i="10"/>
  <c r="S169" i="10"/>
  <c r="R169" i="10"/>
  <c r="Q169" i="10"/>
  <c r="P169" i="10"/>
  <c r="O169" i="10"/>
  <c r="N169" i="10"/>
  <c r="M169" i="10"/>
  <c r="L169" i="10"/>
  <c r="K169" i="10"/>
  <c r="J169" i="10"/>
  <c r="I169" i="10"/>
  <c r="AM169" i="10" s="1"/>
  <c r="H169" i="10"/>
  <c r="AL169" i="10" s="1"/>
  <c r="G169" i="10"/>
  <c r="AK169" i="10" s="1"/>
  <c r="F169" i="10"/>
  <c r="AJ169" i="10" s="1"/>
  <c r="E169" i="10"/>
  <c r="AI169" i="10" s="1"/>
  <c r="D169" i="10"/>
  <c r="AH169" i="10" s="1"/>
  <c r="DG168" i="10"/>
  <c r="DF168" i="10"/>
  <c r="DE168" i="10"/>
  <c r="DD168" i="10"/>
  <c r="DC168" i="10"/>
  <c r="DB168" i="10"/>
  <c r="DA168" i="10"/>
  <c r="CZ168" i="10"/>
  <c r="CY168" i="10"/>
  <c r="CX168" i="10"/>
  <c r="CW168" i="10"/>
  <c r="CV168" i="10"/>
  <c r="CU168" i="10"/>
  <c r="CT168" i="10"/>
  <c r="CS168" i="10"/>
  <c r="CR168" i="10"/>
  <c r="CQ168" i="10"/>
  <c r="CP168" i="10"/>
  <c r="CO168" i="10"/>
  <c r="CN168" i="10"/>
  <c r="CM168" i="10"/>
  <c r="CL168" i="10"/>
  <c r="CK168" i="10"/>
  <c r="CJ168" i="10"/>
  <c r="CI168" i="10"/>
  <c r="CH168" i="10"/>
  <c r="CG168" i="10"/>
  <c r="CF168" i="10"/>
  <c r="CE168" i="10"/>
  <c r="CD168" i="10"/>
  <c r="CC168" i="10"/>
  <c r="CB168" i="10"/>
  <c r="CA168" i="10"/>
  <c r="BZ168" i="10"/>
  <c r="BY168" i="10"/>
  <c r="BX168" i="10"/>
  <c r="BW168" i="10"/>
  <c r="BV168" i="10"/>
  <c r="BU168" i="10"/>
  <c r="BT168" i="10"/>
  <c r="BS168" i="10"/>
  <c r="BR168" i="10"/>
  <c r="BQ168" i="10"/>
  <c r="BP168" i="10"/>
  <c r="BO168" i="10"/>
  <c r="BN168" i="10"/>
  <c r="BM168" i="10"/>
  <c r="BL168" i="10"/>
  <c r="BK168" i="10"/>
  <c r="BJ168" i="10"/>
  <c r="BI168" i="10"/>
  <c r="BH168" i="10"/>
  <c r="BG168" i="10"/>
  <c r="BF168" i="10"/>
  <c r="BE168" i="10"/>
  <c r="BD168" i="10"/>
  <c r="BC168" i="10"/>
  <c r="BB168" i="10"/>
  <c r="BA168" i="10"/>
  <c r="AZ168" i="10"/>
  <c r="AY168" i="10"/>
  <c r="AX168" i="10"/>
  <c r="AW168" i="10"/>
  <c r="AV168" i="10"/>
  <c r="AU168" i="10"/>
  <c r="AT168" i="10"/>
  <c r="AS168" i="10"/>
  <c r="AR168" i="10"/>
  <c r="AQ168" i="10"/>
  <c r="AP168" i="10"/>
  <c r="AO168" i="10"/>
  <c r="AN168" i="10"/>
  <c r="AG168" i="10"/>
  <c r="AF168" i="10"/>
  <c r="AE168" i="10"/>
  <c r="AD168" i="10"/>
  <c r="AC168" i="10"/>
  <c r="AB168" i="10"/>
  <c r="AA168" i="10"/>
  <c r="Z168" i="10"/>
  <c r="Y168" i="10"/>
  <c r="X168" i="10"/>
  <c r="W168" i="10"/>
  <c r="V168" i="10"/>
  <c r="U168" i="10"/>
  <c r="T168" i="10"/>
  <c r="S168" i="10"/>
  <c r="R168" i="10"/>
  <c r="Q168" i="10"/>
  <c r="P168" i="10"/>
  <c r="O168" i="10"/>
  <c r="N168" i="10"/>
  <c r="M168" i="10"/>
  <c r="L168" i="10"/>
  <c r="K168" i="10"/>
  <c r="J168" i="10"/>
  <c r="I168" i="10"/>
  <c r="AM168" i="10" s="1"/>
  <c r="H168" i="10"/>
  <c r="AL168" i="10" s="1"/>
  <c r="G168" i="10"/>
  <c r="AK168" i="10" s="1"/>
  <c r="F168" i="10"/>
  <c r="AJ168" i="10" s="1"/>
  <c r="E168" i="10"/>
  <c r="AI168" i="10" s="1"/>
  <c r="D168" i="10"/>
  <c r="AH168" i="10" s="1"/>
  <c r="DG167" i="10"/>
  <c r="DF167" i="10"/>
  <c r="DE167" i="10"/>
  <c r="DD167" i="10"/>
  <c r="DC167" i="10"/>
  <c r="DB167" i="10"/>
  <c r="DA167" i="10"/>
  <c r="CZ167" i="10"/>
  <c r="CY167" i="10"/>
  <c r="CX167" i="10"/>
  <c r="CW167" i="10"/>
  <c r="CV167" i="10"/>
  <c r="CU167" i="10"/>
  <c r="CT167" i="10"/>
  <c r="CS167" i="10"/>
  <c r="CR167" i="10"/>
  <c r="CQ167" i="10"/>
  <c r="CP167" i="10"/>
  <c r="CO167" i="10"/>
  <c r="CN167" i="10"/>
  <c r="CM167" i="10"/>
  <c r="CL167" i="10"/>
  <c r="CK167" i="10"/>
  <c r="CJ167" i="10"/>
  <c r="CI167" i="10"/>
  <c r="CH167" i="10"/>
  <c r="CG167" i="10"/>
  <c r="CF167" i="10"/>
  <c r="CE167" i="10"/>
  <c r="CD167" i="10"/>
  <c r="CC167" i="10"/>
  <c r="CB167" i="10"/>
  <c r="CA167" i="10"/>
  <c r="BZ167" i="10"/>
  <c r="BY167" i="10"/>
  <c r="BX167" i="10"/>
  <c r="BW167" i="10"/>
  <c r="BV167" i="10"/>
  <c r="BU167" i="10"/>
  <c r="BT167" i="10"/>
  <c r="BS167" i="10"/>
  <c r="BR167" i="10"/>
  <c r="BQ167" i="10"/>
  <c r="BP167" i="10"/>
  <c r="BO167" i="10"/>
  <c r="BN167" i="10"/>
  <c r="BM167" i="10"/>
  <c r="BL167" i="10"/>
  <c r="BK167" i="10"/>
  <c r="BJ167" i="10"/>
  <c r="BI167" i="10"/>
  <c r="BH167" i="10"/>
  <c r="BG167" i="10"/>
  <c r="BF167" i="10"/>
  <c r="BE167" i="10"/>
  <c r="BD167" i="10"/>
  <c r="BC167" i="10"/>
  <c r="BB167" i="10"/>
  <c r="BA167" i="10"/>
  <c r="AZ167" i="10"/>
  <c r="AY167" i="10"/>
  <c r="AX167" i="10"/>
  <c r="AW167" i="10"/>
  <c r="AV167" i="10"/>
  <c r="AU167" i="10"/>
  <c r="AT167" i="10"/>
  <c r="AS167" i="10"/>
  <c r="AR167" i="10"/>
  <c r="AQ167" i="10"/>
  <c r="AP167" i="10"/>
  <c r="AO167" i="10"/>
  <c r="AN167" i="10"/>
  <c r="AG167" i="10"/>
  <c r="AF167" i="10"/>
  <c r="AE167" i="10"/>
  <c r="AD167" i="10"/>
  <c r="AC167" i="10"/>
  <c r="AB167" i="10"/>
  <c r="AA167" i="10"/>
  <c r="Z167" i="10"/>
  <c r="Y167" i="10"/>
  <c r="X167" i="10"/>
  <c r="W167" i="10"/>
  <c r="V167" i="10"/>
  <c r="U167" i="10"/>
  <c r="T167" i="10"/>
  <c r="S167" i="10"/>
  <c r="R167" i="10"/>
  <c r="Q167" i="10"/>
  <c r="P167" i="10"/>
  <c r="O167" i="10"/>
  <c r="N167" i="10"/>
  <c r="M167" i="10"/>
  <c r="L167" i="10"/>
  <c r="K167" i="10"/>
  <c r="J167" i="10"/>
  <c r="I167" i="10"/>
  <c r="AM167" i="10" s="1"/>
  <c r="H167" i="10"/>
  <c r="AL167" i="10" s="1"/>
  <c r="G167" i="10"/>
  <c r="AK167" i="10" s="1"/>
  <c r="F167" i="10"/>
  <c r="AJ167" i="10" s="1"/>
  <c r="E167" i="10"/>
  <c r="AI167" i="10" s="1"/>
  <c r="D167" i="10"/>
  <c r="AH167" i="10" s="1"/>
  <c r="DG155" i="10"/>
  <c r="DF155" i="10"/>
  <c r="DE155" i="10"/>
  <c r="DD155" i="10"/>
  <c r="DC155" i="10"/>
  <c r="DB155" i="10"/>
  <c r="DA155" i="10"/>
  <c r="CZ155" i="10"/>
  <c r="CY155" i="10"/>
  <c r="CX155" i="10"/>
  <c r="CW155" i="10"/>
  <c r="CV155" i="10"/>
  <c r="CU155" i="10"/>
  <c r="CT155" i="10"/>
  <c r="CS155" i="10"/>
  <c r="CR155" i="10"/>
  <c r="CQ155" i="10"/>
  <c r="CP155" i="10"/>
  <c r="CO155" i="10"/>
  <c r="CN155" i="10"/>
  <c r="CM155" i="10"/>
  <c r="CL155" i="10"/>
  <c r="CK155" i="10"/>
  <c r="CJ155" i="10"/>
  <c r="CI155" i="10"/>
  <c r="CH155" i="10"/>
  <c r="CG155" i="10"/>
  <c r="CF155" i="10"/>
  <c r="CE155" i="10"/>
  <c r="CD155" i="10"/>
  <c r="CC155" i="10"/>
  <c r="CB155" i="10"/>
  <c r="CA155" i="10"/>
  <c r="BZ155" i="10"/>
  <c r="BY155" i="10"/>
  <c r="BX155" i="10"/>
  <c r="BW155" i="10"/>
  <c r="BV155" i="10"/>
  <c r="BU155" i="10"/>
  <c r="BT155" i="10"/>
  <c r="BS155" i="10"/>
  <c r="BR155" i="10"/>
  <c r="BQ155" i="10"/>
  <c r="BP155" i="10"/>
  <c r="BO155" i="10"/>
  <c r="BN155" i="10"/>
  <c r="BM155" i="10"/>
  <c r="BL155" i="10"/>
  <c r="BK155" i="10"/>
  <c r="BJ155" i="10"/>
  <c r="BI155" i="10"/>
  <c r="BH155" i="10"/>
  <c r="BG155" i="10"/>
  <c r="BF155" i="10"/>
  <c r="BE155" i="10"/>
  <c r="BD155" i="10"/>
  <c r="BC155" i="10"/>
  <c r="BB155" i="10"/>
  <c r="BA155" i="10"/>
  <c r="AZ155" i="10"/>
  <c r="AY155" i="10"/>
  <c r="AX155" i="10"/>
  <c r="AW155" i="10"/>
  <c r="AV155" i="10"/>
  <c r="AU155" i="10"/>
  <c r="AT155" i="10"/>
  <c r="AS155" i="10"/>
  <c r="AR155" i="10"/>
  <c r="AQ155" i="10"/>
  <c r="AP155" i="10"/>
  <c r="AO155" i="10"/>
  <c r="AN155" i="10"/>
  <c r="AM155" i="10"/>
  <c r="AL155" i="10"/>
  <c r="AK155" i="10"/>
  <c r="AJ155" i="10"/>
  <c r="AI155" i="10"/>
  <c r="AH155" i="10"/>
  <c r="AA155" i="10"/>
  <c r="Z155" i="10"/>
  <c r="Y155" i="10"/>
  <c r="X155" i="10"/>
  <c r="W155" i="10"/>
  <c r="V155" i="10"/>
  <c r="U155" i="10"/>
  <c r="T155" i="10"/>
  <c r="S155" i="10"/>
  <c r="R155" i="10"/>
  <c r="Q155" i="10"/>
  <c r="P155" i="10"/>
  <c r="O155" i="10"/>
  <c r="N155" i="10"/>
  <c r="M155" i="10"/>
  <c r="L155" i="10"/>
  <c r="K155" i="10"/>
  <c r="J155" i="10"/>
  <c r="I155" i="10"/>
  <c r="AG155" i="10" s="1"/>
  <c r="H155" i="10"/>
  <c r="AF155" i="10" s="1"/>
  <c r="G155" i="10"/>
  <c r="AE155" i="10" s="1"/>
  <c r="F155" i="10"/>
  <c r="AD155" i="10" s="1"/>
  <c r="E155" i="10"/>
  <c r="AC155" i="10" s="1"/>
  <c r="D155" i="10"/>
  <c r="AB155" i="10" s="1"/>
  <c r="DG154" i="10"/>
  <c r="DF154" i="10"/>
  <c r="DE154" i="10"/>
  <c r="DD154" i="10"/>
  <c r="DC154" i="10"/>
  <c r="DB154" i="10"/>
  <c r="DA154" i="10"/>
  <c r="CZ154" i="10"/>
  <c r="CY154" i="10"/>
  <c r="CX154" i="10"/>
  <c r="CW154" i="10"/>
  <c r="CV154" i="10"/>
  <c r="CU154" i="10"/>
  <c r="CT154" i="10"/>
  <c r="CS154" i="10"/>
  <c r="CR154" i="10"/>
  <c r="CQ154" i="10"/>
  <c r="CP154" i="10"/>
  <c r="CO154" i="10"/>
  <c r="CN154" i="10"/>
  <c r="CM154" i="10"/>
  <c r="CL154" i="10"/>
  <c r="CK154" i="10"/>
  <c r="CJ154" i="10"/>
  <c r="CI154" i="10"/>
  <c r="CH154" i="10"/>
  <c r="CG154" i="10"/>
  <c r="CF154" i="10"/>
  <c r="CE154" i="10"/>
  <c r="CD154" i="10"/>
  <c r="CC154" i="10"/>
  <c r="CB154" i="10"/>
  <c r="CA154" i="10"/>
  <c r="BZ154" i="10"/>
  <c r="BY154" i="10"/>
  <c r="BX154" i="10"/>
  <c r="BW154" i="10"/>
  <c r="BV154" i="10"/>
  <c r="BU154" i="10"/>
  <c r="BT154" i="10"/>
  <c r="BS154" i="10"/>
  <c r="BR154" i="10"/>
  <c r="BQ154" i="10"/>
  <c r="BP154" i="10"/>
  <c r="BO154" i="10"/>
  <c r="BN154" i="10"/>
  <c r="BM154" i="10"/>
  <c r="BL154" i="10"/>
  <c r="BK154" i="10"/>
  <c r="BJ154" i="10"/>
  <c r="BI154" i="10"/>
  <c r="BH154" i="10"/>
  <c r="BG154" i="10"/>
  <c r="BF154" i="10"/>
  <c r="BE154" i="10"/>
  <c r="BD154" i="10"/>
  <c r="BC154" i="10"/>
  <c r="BB154" i="10"/>
  <c r="BA154" i="10"/>
  <c r="AZ154" i="10"/>
  <c r="AY154" i="10"/>
  <c r="AX154" i="10"/>
  <c r="AW154" i="10"/>
  <c r="AV154" i="10"/>
  <c r="AU154" i="10"/>
  <c r="AT154" i="10"/>
  <c r="AS154" i="10"/>
  <c r="AR154" i="10"/>
  <c r="AQ154" i="10"/>
  <c r="AP154" i="10"/>
  <c r="AO154" i="10"/>
  <c r="AN154" i="10"/>
  <c r="AM154" i="10"/>
  <c r="AL154" i="10"/>
  <c r="AK154" i="10"/>
  <c r="AJ154" i="10"/>
  <c r="AI154" i="10"/>
  <c r="AH154" i="10"/>
  <c r="AA154" i="10"/>
  <c r="Z154" i="10"/>
  <c r="Y154" i="10"/>
  <c r="X154" i="10"/>
  <c r="W154" i="10"/>
  <c r="V154" i="10"/>
  <c r="U154" i="10"/>
  <c r="T154" i="10"/>
  <c r="S154" i="10"/>
  <c r="R154" i="10"/>
  <c r="Q154" i="10"/>
  <c r="P154" i="10"/>
  <c r="O154" i="10"/>
  <c r="N154" i="10"/>
  <c r="M154" i="10"/>
  <c r="L154" i="10"/>
  <c r="K154" i="10"/>
  <c r="J154" i="10"/>
  <c r="I154" i="10"/>
  <c r="AG154" i="10" s="1"/>
  <c r="H154" i="10"/>
  <c r="AF154" i="10" s="1"/>
  <c r="G154" i="10"/>
  <c r="AE154" i="10" s="1"/>
  <c r="F154" i="10"/>
  <c r="AD154" i="10" s="1"/>
  <c r="E154" i="10"/>
  <c r="AC154" i="10" s="1"/>
  <c r="D154" i="10"/>
  <c r="AB154" i="10" s="1"/>
  <c r="DG153" i="10"/>
  <c r="DF153" i="10"/>
  <c r="DE153" i="10"/>
  <c r="DD153" i="10"/>
  <c r="DC153" i="10"/>
  <c r="DB153" i="10"/>
  <c r="DA153" i="10"/>
  <c r="CZ153" i="10"/>
  <c r="CY153" i="10"/>
  <c r="CX153" i="10"/>
  <c r="CW153" i="10"/>
  <c r="CV153" i="10"/>
  <c r="CU153" i="10"/>
  <c r="CT153" i="10"/>
  <c r="CS153" i="10"/>
  <c r="CR153" i="10"/>
  <c r="CQ153" i="10"/>
  <c r="CP153" i="10"/>
  <c r="CO153" i="10"/>
  <c r="CN153" i="10"/>
  <c r="CM153" i="10"/>
  <c r="CL153" i="10"/>
  <c r="CK153" i="10"/>
  <c r="CJ153" i="10"/>
  <c r="CI153" i="10"/>
  <c r="CH153" i="10"/>
  <c r="CG153" i="10"/>
  <c r="CF153" i="10"/>
  <c r="CE153" i="10"/>
  <c r="CD153" i="10"/>
  <c r="CC153" i="10"/>
  <c r="CB153" i="10"/>
  <c r="CA153" i="10"/>
  <c r="BZ153" i="10"/>
  <c r="BY153" i="10"/>
  <c r="BX153" i="10"/>
  <c r="BW153" i="10"/>
  <c r="BV153" i="10"/>
  <c r="BU153" i="10"/>
  <c r="BT153" i="10"/>
  <c r="BS153" i="10"/>
  <c r="BR153" i="10"/>
  <c r="BQ153" i="10"/>
  <c r="BP153" i="10"/>
  <c r="BO153" i="10"/>
  <c r="BN153" i="10"/>
  <c r="BM153" i="10"/>
  <c r="BL153" i="10"/>
  <c r="BK153" i="10"/>
  <c r="BJ153" i="10"/>
  <c r="BI153" i="10"/>
  <c r="BH153" i="10"/>
  <c r="BG153" i="10"/>
  <c r="BF153" i="10"/>
  <c r="BE153" i="10"/>
  <c r="BD153" i="10"/>
  <c r="BC153" i="10"/>
  <c r="BB153" i="10"/>
  <c r="BA153" i="10"/>
  <c r="AZ153" i="10"/>
  <c r="AY153" i="10"/>
  <c r="AX153" i="10"/>
  <c r="AW153" i="10"/>
  <c r="AV153" i="10"/>
  <c r="AU153" i="10"/>
  <c r="AT153" i="10"/>
  <c r="AS153" i="10"/>
  <c r="AR153" i="10"/>
  <c r="AQ153" i="10"/>
  <c r="AP153" i="10"/>
  <c r="AO153" i="10"/>
  <c r="AN153" i="10"/>
  <c r="AM153" i="10"/>
  <c r="AL153" i="10"/>
  <c r="AK153" i="10"/>
  <c r="AJ153" i="10"/>
  <c r="AI153" i="10"/>
  <c r="AH153" i="10"/>
  <c r="AA153" i="10"/>
  <c r="Z153" i="10"/>
  <c r="Y153" i="10"/>
  <c r="X153" i="10"/>
  <c r="W153" i="10"/>
  <c r="V153" i="10"/>
  <c r="U153" i="10"/>
  <c r="T153" i="10"/>
  <c r="S153" i="10"/>
  <c r="R153" i="10"/>
  <c r="Q153" i="10"/>
  <c r="P153" i="10"/>
  <c r="O153" i="10"/>
  <c r="N153" i="10"/>
  <c r="M153" i="10"/>
  <c r="L153" i="10"/>
  <c r="K153" i="10"/>
  <c r="J153" i="10"/>
  <c r="I153" i="10"/>
  <c r="AG153" i="10" s="1"/>
  <c r="H153" i="10"/>
  <c r="AF153" i="10" s="1"/>
  <c r="G153" i="10"/>
  <c r="AE153" i="10" s="1"/>
  <c r="F153" i="10"/>
  <c r="AD153" i="10" s="1"/>
  <c r="E153" i="10"/>
  <c r="AC153" i="10" s="1"/>
  <c r="D153" i="10"/>
  <c r="AB153" i="10" s="1"/>
  <c r="DG152" i="10"/>
  <c r="DF152" i="10"/>
  <c r="DE152" i="10"/>
  <c r="DD152" i="10"/>
  <c r="DC152" i="10"/>
  <c r="DB152" i="10"/>
  <c r="DA152" i="10"/>
  <c r="CZ152" i="10"/>
  <c r="CY152" i="10"/>
  <c r="CX152" i="10"/>
  <c r="CW152" i="10"/>
  <c r="CV152" i="10"/>
  <c r="CU152" i="10"/>
  <c r="CT152" i="10"/>
  <c r="CS152" i="10"/>
  <c r="CR152" i="10"/>
  <c r="CQ152" i="10"/>
  <c r="CP152" i="10"/>
  <c r="CO152" i="10"/>
  <c r="CN152" i="10"/>
  <c r="CM152" i="10"/>
  <c r="CL152" i="10"/>
  <c r="CK152" i="10"/>
  <c r="CJ152" i="10"/>
  <c r="CI152" i="10"/>
  <c r="CH152" i="10"/>
  <c r="CG152" i="10"/>
  <c r="CF152" i="10"/>
  <c r="CE152" i="10"/>
  <c r="CD152" i="10"/>
  <c r="CC152" i="10"/>
  <c r="CB152" i="10"/>
  <c r="CA152" i="10"/>
  <c r="BZ152" i="10"/>
  <c r="BY152" i="10"/>
  <c r="BX152" i="10"/>
  <c r="BW152" i="10"/>
  <c r="BV152" i="10"/>
  <c r="BU152" i="10"/>
  <c r="BT152" i="10"/>
  <c r="BS152" i="10"/>
  <c r="BR152" i="10"/>
  <c r="BQ152" i="10"/>
  <c r="BP152" i="10"/>
  <c r="BO152" i="10"/>
  <c r="BN152" i="10"/>
  <c r="BM152" i="10"/>
  <c r="BL152" i="10"/>
  <c r="BK152" i="10"/>
  <c r="BJ152" i="10"/>
  <c r="BI152" i="10"/>
  <c r="BH152" i="10"/>
  <c r="BG152" i="10"/>
  <c r="BF152" i="10"/>
  <c r="BE152" i="10"/>
  <c r="BD152" i="10"/>
  <c r="BC152" i="10"/>
  <c r="BB152" i="10"/>
  <c r="BA152" i="10"/>
  <c r="AZ152" i="10"/>
  <c r="AY152" i="10"/>
  <c r="AX152" i="10"/>
  <c r="AW152" i="10"/>
  <c r="AV152" i="10"/>
  <c r="AU152" i="10"/>
  <c r="AT152" i="10"/>
  <c r="AS152" i="10"/>
  <c r="AR152" i="10"/>
  <c r="AQ152" i="10"/>
  <c r="AP152" i="10"/>
  <c r="AO152" i="10"/>
  <c r="AN152" i="10"/>
  <c r="AM152" i="10"/>
  <c r="AL152" i="10"/>
  <c r="AK152" i="10"/>
  <c r="AJ152" i="10"/>
  <c r="AI152" i="10"/>
  <c r="AH152" i="10"/>
  <c r="AA152" i="10"/>
  <c r="Z152" i="10"/>
  <c r="Y152" i="10"/>
  <c r="X152" i="10"/>
  <c r="W152" i="10"/>
  <c r="V152" i="10"/>
  <c r="U152" i="10"/>
  <c r="T152" i="10"/>
  <c r="S152" i="10"/>
  <c r="R152" i="10"/>
  <c r="Q152" i="10"/>
  <c r="P152" i="10"/>
  <c r="O152" i="10"/>
  <c r="N152" i="10"/>
  <c r="M152" i="10"/>
  <c r="L152" i="10"/>
  <c r="K152" i="10"/>
  <c r="J152" i="10"/>
  <c r="I152" i="10"/>
  <c r="AG152" i="10" s="1"/>
  <c r="H152" i="10"/>
  <c r="AF152" i="10" s="1"/>
  <c r="G152" i="10"/>
  <c r="AE152" i="10" s="1"/>
  <c r="F152" i="10"/>
  <c r="AD152" i="10" s="1"/>
  <c r="E152" i="10"/>
  <c r="AC152" i="10" s="1"/>
  <c r="D152" i="10"/>
  <c r="AB152" i="10" s="1"/>
  <c r="DG151" i="10"/>
  <c r="DF151" i="10"/>
  <c r="DE151" i="10"/>
  <c r="DD151" i="10"/>
  <c r="DC151" i="10"/>
  <c r="DB151" i="10"/>
  <c r="DA151" i="10"/>
  <c r="CZ151" i="10"/>
  <c r="CY151" i="10"/>
  <c r="CX151" i="10"/>
  <c r="CW151" i="10"/>
  <c r="CV151" i="10"/>
  <c r="CU151" i="10"/>
  <c r="CT151" i="10"/>
  <c r="CS151" i="10"/>
  <c r="CR151" i="10"/>
  <c r="CQ151" i="10"/>
  <c r="CP151" i="10"/>
  <c r="CO151" i="10"/>
  <c r="CN151" i="10"/>
  <c r="CM151" i="10"/>
  <c r="CL151" i="10"/>
  <c r="CK151" i="10"/>
  <c r="CJ151" i="10"/>
  <c r="CI151" i="10"/>
  <c r="CH151" i="10"/>
  <c r="CG151" i="10"/>
  <c r="CF151" i="10"/>
  <c r="CE151" i="10"/>
  <c r="CD151" i="10"/>
  <c r="CC151" i="10"/>
  <c r="CB151" i="10"/>
  <c r="CA151" i="10"/>
  <c r="BZ151" i="10"/>
  <c r="BY151" i="10"/>
  <c r="BX151" i="10"/>
  <c r="BW151" i="10"/>
  <c r="BV151" i="10"/>
  <c r="BU151" i="10"/>
  <c r="BT151" i="10"/>
  <c r="BS151" i="10"/>
  <c r="BR151" i="10"/>
  <c r="BQ151" i="10"/>
  <c r="BP151" i="10"/>
  <c r="BO151" i="10"/>
  <c r="BN151" i="10"/>
  <c r="BM151" i="10"/>
  <c r="BL151" i="10"/>
  <c r="BK151" i="10"/>
  <c r="BJ151" i="10"/>
  <c r="BI151" i="10"/>
  <c r="BH151" i="10"/>
  <c r="BG151" i="10"/>
  <c r="BF151" i="10"/>
  <c r="BE151" i="10"/>
  <c r="BD151" i="10"/>
  <c r="BC151" i="10"/>
  <c r="BB151" i="10"/>
  <c r="BA151" i="10"/>
  <c r="AZ151" i="10"/>
  <c r="AY151" i="10"/>
  <c r="AX151" i="10"/>
  <c r="AW151" i="10"/>
  <c r="AV151" i="10"/>
  <c r="AU151" i="10"/>
  <c r="AT151" i="10"/>
  <c r="AS151" i="10"/>
  <c r="AR151" i="10"/>
  <c r="AQ151" i="10"/>
  <c r="AP151" i="10"/>
  <c r="AO151" i="10"/>
  <c r="AN151" i="10"/>
  <c r="AM151" i="10"/>
  <c r="AL151" i="10"/>
  <c r="AK151" i="10"/>
  <c r="AJ151" i="10"/>
  <c r="AI151" i="10"/>
  <c r="AH151" i="10"/>
  <c r="AA151" i="10"/>
  <c r="Z151" i="10"/>
  <c r="Y151" i="10"/>
  <c r="X151" i="10"/>
  <c r="W151" i="10"/>
  <c r="V151" i="10"/>
  <c r="U151" i="10"/>
  <c r="T151" i="10"/>
  <c r="S151" i="10"/>
  <c r="R151" i="10"/>
  <c r="Q151" i="10"/>
  <c r="P151" i="10"/>
  <c r="O151" i="10"/>
  <c r="N151" i="10"/>
  <c r="M151" i="10"/>
  <c r="L151" i="10"/>
  <c r="K151" i="10"/>
  <c r="J151" i="10"/>
  <c r="I151" i="10"/>
  <c r="AG151" i="10" s="1"/>
  <c r="H151" i="10"/>
  <c r="AF151" i="10" s="1"/>
  <c r="G151" i="10"/>
  <c r="AE151" i="10" s="1"/>
  <c r="F151" i="10"/>
  <c r="AD151" i="10" s="1"/>
  <c r="E151" i="10"/>
  <c r="AC151" i="10" s="1"/>
  <c r="D151" i="10"/>
  <c r="AB151" i="10" s="1"/>
  <c r="DG150" i="10"/>
  <c r="DF150" i="10"/>
  <c r="DE150" i="10"/>
  <c r="DD150" i="10"/>
  <c r="DC150" i="10"/>
  <c r="DB150" i="10"/>
  <c r="DA150" i="10"/>
  <c r="CZ150" i="10"/>
  <c r="CY150" i="10"/>
  <c r="CX150" i="10"/>
  <c r="CW150" i="10"/>
  <c r="CV150" i="10"/>
  <c r="CU150" i="10"/>
  <c r="CT150" i="10"/>
  <c r="CS150" i="10"/>
  <c r="CR150" i="10"/>
  <c r="CQ150" i="10"/>
  <c r="CP150" i="10"/>
  <c r="CO150" i="10"/>
  <c r="CN150" i="10"/>
  <c r="CM150" i="10"/>
  <c r="CL150" i="10"/>
  <c r="CK150" i="10"/>
  <c r="CJ150" i="10"/>
  <c r="CI150" i="10"/>
  <c r="CH150" i="10"/>
  <c r="CG150" i="10"/>
  <c r="CF150" i="10"/>
  <c r="CE150" i="10"/>
  <c r="CD150" i="10"/>
  <c r="CC150" i="10"/>
  <c r="CB150" i="10"/>
  <c r="CA150" i="10"/>
  <c r="BZ150" i="10"/>
  <c r="BY150" i="10"/>
  <c r="BX150" i="10"/>
  <c r="BW150" i="10"/>
  <c r="BV150" i="10"/>
  <c r="BU150" i="10"/>
  <c r="BT150" i="10"/>
  <c r="BS150" i="10"/>
  <c r="BR150" i="10"/>
  <c r="BQ150" i="10"/>
  <c r="BP150" i="10"/>
  <c r="BO150" i="10"/>
  <c r="BN150" i="10"/>
  <c r="BM150" i="10"/>
  <c r="BL150" i="10"/>
  <c r="BK150" i="10"/>
  <c r="BJ150" i="10"/>
  <c r="BI150" i="10"/>
  <c r="BH150" i="10"/>
  <c r="BG150" i="10"/>
  <c r="BF150" i="10"/>
  <c r="BE150" i="10"/>
  <c r="BD150" i="10"/>
  <c r="BC150" i="10"/>
  <c r="BB150" i="10"/>
  <c r="BA150" i="10"/>
  <c r="AZ150" i="10"/>
  <c r="AY150" i="10"/>
  <c r="AX150" i="10"/>
  <c r="AW150" i="10"/>
  <c r="AV150" i="10"/>
  <c r="AU150" i="10"/>
  <c r="AT150" i="10"/>
  <c r="AS150" i="10"/>
  <c r="AR150" i="10"/>
  <c r="AQ150" i="10"/>
  <c r="AP150" i="10"/>
  <c r="AO150" i="10"/>
  <c r="AN150" i="10"/>
  <c r="AM150" i="10"/>
  <c r="AL150" i="10"/>
  <c r="AK150" i="10"/>
  <c r="AJ150" i="10"/>
  <c r="AI150" i="10"/>
  <c r="AH150" i="10"/>
  <c r="AA150" i="10"/>
  <c r="Z150" i="10"/>
  <c r="Y150" i="10"/>
  <c r="X150" i="10"/>
  <c r="W150" i="10"/>
  <c r="V150" i="10"/>
  <c r="U150" i="10"/>
  <c r="T150" i="10"/>
  <c r="S150" i="10"/>
  <c r="R150" i="10"/>
  <c r="Q150" i="10"/>
  <c r="P150" i="10"/>
  <c r="O150" i="10"/>
  <c r="N150" i="10"/>
  <c r="M150" i="10"/>
  <c r="L150" i="10"/>
  <c r="K150" i="10"/>
  <c r="J150" i="10"/>
  <c r="I150" i="10"/>
  <c r="AG150" i="10" s="1"/>
  <c r="H150" i="10"/>
  <c r="AF150" i="10" s="1"/>
  <c r="G150" i="10"/>
  <c r="AE150" i="10" s="1"/>
  <c r="F150" i="10"/>
  <c r="AD150" i="10" s="1"/>
  <c r="E150" i="10"/>
  <c r="AC150" i="10" s="1"/>
  <c r="D150" i="10"/>
  <c r="AB150" i="10" s="1"/>
  <c r="DG149" i="10"/>
  <c r="DF149" i="10"/>
  <c r="DE149" i="10"/>
  <c r="DD149" i="10"/>
  <c r="DC149" i="10"/>
  <c r="DB149" i="10"/>
  <c r="DA149" i="10"/>
  <c r="CZ149" i="10"/>
  <c r="CY149" i="10"/>
  <c r="CX149" i="10"/>
  <c r="CW149" i="10"/>
  <c r="CV149" i="10"/>
  <c r="CU149" i="10"/>
  <c r="CT149" i="10"/>
  <c r="CS149" i="10"/>
  <c r="CR149" i="10"/>
  <c r="CQ149" i="10"/>
  <c r="CP149" i="10"/>
  <c r="CO149" i="10"/>
  <c r="CN149" i="10"/>
  <c r="CM149" i="10"/>
  <c r="CL149" i="10"/>
  <c r="CK149" i="10"/>
  <c r="CJ149" i="10"/>
  <c r="CI149" i="10"/>
  <c r="CH149" i="10"/>
  <c r="CG149" i="10"/>
  <c r="CF149" i="10"/>
  <c r="CE149" i="10"/>
  <c r="CD149" i="10"/>
  <c r="CC149" i="10"/>
  <c r="CB149" i="10"/>
  <c r="CA149" i="10"/>
  <c r="BZ149" i="10"/>
  <c r="BY149" i="10"/>
  <c r="BX149" i="10"/>
  <c r="BW149" i="10"/>
  <c r="BV149" i="10"/>
  <c r="BU149" i="10"/>
  <c r="BT149" i="10"/>
  <c r="BS149" i="10"/>
  <c r="BR149" i="10"/>
  <c r="BQ149" i="10"/>
  <c r="BP149" i="10"/>
  <c r="BO149" i="10"/>
  <c r="BN149" i="10"/>
  <c r="BM149" i="10"/>
  <c r="BL149" i="10"/>
  <c r="BK149" i="10"/>
  <c r="BJ149" i="10"/>
  <c r="BI149" i="10"/>
  <c r="BH149" i="10"/>
  <c r="BG149" i="10"/>
  <c r="BF149" i="10"/>
  <c r="BE149" i="10"/>
  <c r="BD149" i="10"/>
  <c r="BC149" i="10"/>
  <c r="BB149" i="10"/>
  <c r="BA149" i="10"/>
  <c r="AZ149" i="10"/>
  <c r="AY149" i="10"/>
  <c r="AX149" i="10"/>
  <c r="AW149" i="10"/>
  <c r="AV149" i="10"/>
  <c r="AU149" i="10"/>
  <c r="AT149" i="10"/>
  <c r="AS149" i="10"/>
  <c r="AR149" i="10"/>
  <c r="AQ149" i="10"/>
  <c r="AP149" i="10"/>
  <c r="AO149" i="10"/>
  <c r="AN149" i="10"/>
  <c r="AM149" i="10"/>
  <c r="AL149" i="10"/>
  <c r="AK149" i="10"/>
  <c r="AJ149" i="10"/>
  <c r="AI149" i="10"/>
  <c r="AH149" i="10"/>
  <c r="AA149" i="10"/>
  <c r="Z149" i="10"/>
  <c r="Y149" i="10"/>
  <c r="X149" i="10"/>
  <c r="W149" i="10"/>
  <c r="V149" i="10"/>
  <c r="U149" i="10"/>
  <c r="T149" i="10"/>
  <c r="S149" i="10"/>
  <c r="R149" i="10"/>
  <c r="Q149" i="10"/>
  <c r="P149" i="10"/>
  <c r="O149" i="10"/>
  <c r="N149" i="10"/>
  <c r="M149" i="10"/>
  <c r="L149" i="10"/>
  <c r="K149" i="10"/>
  <c r="J149" i="10"/>
  <c r="I149" i="10"/>
  <c r="AG149" i="10" s="1"/>
  <c r="H149" i="10"/>
  <c r="AF149" i="10" s="1"/>
  <c r="G149" i="10"/>
  <c r="AE149" i="10" s="1"/>
  <c r="F149" i="10"/>
  <c r="AD149" i="10" s="1"/>
  <c r="E149" i="10"/>
  <c r="AC149" i="10" s="1"/>
  <c r="D149" i="10"/>
  <c r="AB149" i="10" s="1"/>
  <c r="DG148" i="10"/>
  <c r="DF148" i="10"/>
  <c r="DE148" i="10"/>
  <c r="DD148" i="10"/>
  <c r="DC148" i="10"/>
  <c r="DB148" i="10"/>
  <c r="DA148" i="10"/>
  <c r="CZ148" i="10"/>
  <c r="CY148" i="10"/>
  <c r="CX148" i="10"/>
  <c r="CW148" i="10"/>
  <c r="CV148" i="10"/>
  <c r="CU148" i="10"/>
  <c r="CT148" i="10"/>
  <c r="CS148" i="10"/>
  <c r="CR148" i="10"/>
  <c r="CQ148" i="10"/>
  <c r="CP148" i="10"/>
  <c r="CO148" i="10"/>
  <c r="CN148" i="10"/>
  <c r="CM148" i="10"/>
  <c r="CL148" i="10"/>
  <c r="CK148" i="10"/>
  <c r="CJ148" i="10"/>
  <c r="CI148" i="10"/>
  <c r="CH148" i="10"/>
  <c r="CG148" i="10"/>
  <c r="CF148" i="10"/>
  <c r="CE148" i="10"/>
  <c r="CD148" i="10"/>
  <c r="CC148" i="10"/>
  <c r="CB148" i="10"/>
  <c r="CA148" i="10"/>
  <c r="BZ148" i="10"/>
  <c r="BY148" i="10"/>
  <c r="BX148" i="10"/>
  <c r="BW148" i="10"/>
  <c r="BV148" i="10"/>
  <c r="BU148" i="10"/>
  <c r="BT148" i="10"/>
  <c r="BS148" i="10"/>
  <c r="BR148" i="10"/>
  <c r="BQ148" i="10"/>
  <c r="BP148" i="10"/>
  <c r="BO148" i="10"/>
  <c r="BN148" i="10"/>
  <c r="BM148" i="10"/>
  <c r="BL148" i="10"/>
  <c r="BK148" i="10"/>
  <c r="BJ148" i="10"/>
  <c r="BI148" i="10"/>
  <c r="BH148" i="10"/>
  <c r="BG148" i="10"/>
  <c r="BF148" i="10"/>
  <c r="BE148" i="10"/>
  <c r="BD148" i="10"/>
  <c r="BC148" i="10"/>
  <c r="BB148" i="10"/>
  <c r="BA148" i="10"/>
  <c r="AZ148" i="10"/>
  <c r="AY148" i="10"/>
  <c r="AX148" i="10"/>
  <c r="AW148" i="10"/>
  <c r="AV148" i="10"/>
  <c r="AU148" i="10"/>
  <c r="AT148" i="10"/>
  <c r="AS148" i="10"/>
  <c r="AR148" i="10"/>
  <c r="AQ148" i="10"/>
  <c r="AP148" i="10"/>
  <c r="AO148" i="10"/>
  <c r="AN148" i="10"/>
  <c r="AM148" i="10"/>
  <c r="AL148" i="10"/>
  <c r="AK148" i="10"/>
  <c r="AJ148" i="10"/>
  <c r="AI148" i="10"/>
  <c r="AH148" i="10"/>
  <c r="AA148" i="10"/>
  <c r="Z148" i="10"/>
  <c r="Y148" i="10"/>
  <c r="X148" i="10"/>
  <c r="W148" i="10"/>
  <c r="V148" i="10"/>
  <c r="U148" i="10"/>
  <c r="T148" i="10"/>
  <c r="S148" i="10"/>
  <c r="R148" i="10"/>
  <c r="Q148" i="10"/>
  <c r="P148" i="10"/>
  <c r="O148" i="10"/>
  <c r="N148" i="10"/>
  <c r="M148" i="10"/>
  <c r="L148" i="10"/>
  <c r="K148" i="10"/>
  <c r="J148" i="10"/>
  <c r="I148" i="10"/>
  <c r="AG148" i="10" s="1"/>
  <c r="H148" i="10"/>
  <c r="AF148" i="10" s="1"/>
  <c r="G148" i="10"/>
  <c r="AE148" i="10" s="1"/>
  <c r="F148" i="10"/>
  <c r="AD148" i="10" s="1"/>
  <c r="E148" i="10"/>
  <c r="AC148" i="10" s="1"/>
  <c r="D148" i="10"/>
  <c r="AB148" i="10" s="1"/>
  <c r="DG147" i="10"/>
  <c r="DF147" i="10"/>
  <c r="DE147" i="10"/>
  <c r="DD147" i="10"/>
  <c r="DC147" i="10"/>
  <c r="DB147" i="10"/>
  <c r="DA147" i="10"/>
  <c r="CZ147" i="10"/>
  <c r="CY147" i="10"/>
  <c r="CX147" i="10"/>
  <c r="CW147" i="10"/>
  <c r="CV147" i="10"/>
  <c r="CU147" i="10"/>
  <c r="CT147" i="10"/>
  <c r="CS147" i="10"/>
  <c r="CR147" i="10"/>
  <c r="CQ147" i="10"/>
  <c r="CP147" i="10"/>
  <c r="CO147" i="10"/>
  <c r="CN147" i="10"/>
  <c r="CM147" i="10"/>
  <c r="CL147" i="10"/>
  <c r="CK147" i="10"/>
  <c r="CJ147" i="10"/>
  <c r="CI147" i="10"/>
  <c r="CH147" i="10"/>
  <c r="CG147" i="10"/>
  <c r="CF147" i="10"/>
  <c r="CE147" i="10"/>
  <c r="CD147" i="10"/>
  <c r="CC147" i="10"/>
  <c r="CB147" i="10"/>
  <c r="CA147" i="10"/>
  <c r="BZ147" i="10"/>
  <c r="BY147" i="10"/>
  <c r="BX147" i="10"/>
  <c r="BW147" i="10"/>
  <c r="BV147" i="10"/>
  <c r="BU147" i="10"/>
  <c r="BT147" i="10"/>
  <c r="BS147" i="10"/>
  <c r="BR147" i="10"/>
  <c r="BQ147" i="10"/>
  <c r="BP147" i="10"/>
  <c r="BO147" i="10"/>
  <c r="BN147" i="10"/>
  <c r="BM147" i="10"/>
  <c r="BL147" i="10"/>
  <c r="BK147" i="10"/>
  <c r="BJ147" i="10"/>
  <c r="BI147" i="10"/>
  <c r="BH147" i="10"/>
  <c r="BG147" i="10"/>
  <c r="BF147" i="10"/>
  <c r="BE147" i="10"/>
  <c r="BD147" i="10"/>
  <c r="BC147" i="10"/>
  <c r="BB147" i="10"/>
  <c r="BA147" i="10"/>
  <c r="AZ147" i="10"/>
  <c r="AY147" i="10"/>
  <c r="AX147" i="10"/>
  <c r="AW147" i="10"/>
  <c r="AV147" i="10"/>
  <c r="AU147" i="10"/>
  <c r="AT147" i="10"/>
  <c r="AS147" i="10"/>
  <c r="AR147" i="10"/>
  <c r="AQ147" i="10"/>
  <c r="AP147" i="10"/>
  <c r="AO147" i="10"/>
  <c r="AN147" i="10"/>
  <c r="AM147" i="10"/>
  <c r="AL147" i="10"/>
  <c r="AK147" i="10"/>
  <c r="AJ147" i="10"/>
  <c r="AI147" i="10"/>
  <c r="AH147" i="10"/>
  <c r="AA147" i="10"/>
  <c r="Z147" i="10"/>
  <c r="Y147" i="10"/>
  <c r="X147" i="10"/>
  <c r="W147" i="10"/>
  <c r="V147" i="10"/>
  <c r="U147" i="10"/>
  <c r="T147" i="10"/>
  <c r="S147" i="10"/>
  <c r="R147" i="10"/>
  <c r="Q147" i="10"/>
  <c r="P147" i="10"/>
  <c r="O147" i="10"/>
  <c r="N147" i="10"/>
  <c r="M147" i="10"/>
  <c r="L147" i="10"/>
  <c r="K147" i="10"/>
  <c r="J147" i="10"/>
  <c r="I147" i="10"/>
  <c r="AG147" i="10" s="1"/>
  <c r="H147" i="10"/>
  <c r="AF147" i="10" s="1"/>
  <c r="G147" i="10"/>
  <c r="AE147" i="10" s="1"/>
  <c r="F147" i="10"/>
  <c r="AD147" i="10" s="1"/>
  <c r="E147" i="10"/>
  <c r="AC147" i="10" s="1"/>
  <c r="D147" i="10"/>
  <c r="AB147" i="10" s="1"/>
  <c r="DG146" i="10"/>
  <c r="DF146" i="10"/>
  <c r="DE146" i="10"/>
  <c r="DD146" i="10"/>
  <c r="DC146" i="10"/>
  <c r="DB146" i="10"/>
  <c r="DA146" i="10"/>
  <c r="CZ146" i="10"/>
  <c r="CY146" i="10"/>
  <c r="CX146" i="10"/>
  <c r="CW146" i="10"/>
  <c r="CV146" i="10"/>
  <c r="CU146" i="10"/>
  <c r="CT146" i="10"/>
  <c r="CS146" i="10"/>
  <c r="CR146" i="10"/>
  <c r="CQ146" i="10"/>
  <c r="CP146" i="10"/>
  <c r="CO146" i="10"/>
  <c r="CN146" i="10"/>
  <c r="CM146" i="10"/>
  <c r="CL146" i="10"/>
  <c r="CK146" i="10"/>
  <c r="CJ146" i="10"/>
  <c r="CI146" i="10"/>
  <c r="CH146" i="10"/>
  <c r="CG146" i="10"/>
  <c r="CF146" i="10"/>
  <c r="CE146" i="10"/>
  <c r="CD146" i="10"/>
  <c r="CC146" i="10"/>
  <c r="CB146" i="10"/>
  <c r="CA146" i="10"/>
  <c r="BZ146" i="10"/>
  <c r="BY146" i="10"/>
  <c r="BX146" i="10"/>
  <c r="BW146" i="10"/>
  <c r="BV146" i="10"/>
  <c r="BU146" i="10"/>
  <c r="BT146" i="10"/>
  <c r="BS146" i="10"/>
  <c r="BR146" i="10"/>
  <c r="BQ146" i="10"/>
  <c r="BP146" i="10"/>
  <c r="BO146" i="10"/>
  <c r="BN146" i="10"/>
  <c r="BM146" i="10"/>
  <c r="BL146" i="10"/>
  <c r="BK146" i="10"/>
  <c r="BJ146" i="10"/>
  <c r="BI146" i="10"/>
  <c r="BH146" i="10"/>
  <c r="BG146" i="10"/>
  <c r="BF146" i="10"/>
  <c r="BE146" i="10"/>
  <c r="BD146" i="10"/>
  <c r="BC146" i="10"/>
  <c r="BB146" i="10"/>
  <c r="BA146" i="10"/>
  <c r="AZ146" i="10"/>
  <c r="AY146" i="10"/>
  <c r="AX146" i="10"/>
  <c r="AW146" i="10"/>
  <c r="AV146" i="10"/>
  <c r="AU146" i="10"/>
  <c r="AT146" i="10"/>
  <c r="AS146" i="10"/>
  <c r="AR146" i="10"/>
  <c r="AQ146" i="10"/>
  <c r="AP146" i="10"/>
  <c r="AO146" i="10"/>
  <c r="AN146" i="10"/>
  <c r="AM146" i="10"/>
  <c r="AL146" i="10"/>
  <c r="AK146" i="10"/>
  <c r="AJ146" i="10"/>
  <c r="AI146" i="10"/>
  <c r="AH146" i="10"/>
  <c r="AA146" i="10"/>
  <c r="Z146" i="10"/>
  <c r="Y146" i="10"/>
  <c r="X146" i="10"/>
  <c r="W146" i="10"/>
  <c r="V146" i="10"/>
  <c r="U146" i="10"/>
  <c r="T146" i="10"/>
  <c r="S146" i="10"/>
  <c r="R146" i="10"/>
  <c r="Q146" i="10"/>
  <c r="P146" i="10"/>
  <c r="O146" i="10"/>
  <c r="N146" i="10"/>
  <c r="M146" i="10"/>
  <c r="L146" i="10"/>
  <c r="K146" i="10"/>
  <c r="J146" i="10"/>
  <c r="I146" i="10"/>
  <c r="AG146" i="10" s="1"/>
  <c r="H146" i="10"/>
  <c r="AF146" i="10" s="1"/>
  <c r="G146" i="10"/>
  <c r="AE146" i="10" s="1"/>
  <c r="F146" i="10"/>
  <c r="AD146" i="10" s="1"/>
  <c r="E146" i="10"/>
  <c r="AC146" i="10" s="1"/>
  <c r="D146" i="10"/>
  <c r="AB146" i="10" s="1"/>
  <c r="DG145" i="10"/>
  <c r="DF145" i="10"/>
  <c r="DE145" i="10"/>
  <c r="DD145" i="10"/>
  <c r="DC145" i="10"/>
  <c r="DB145" i="10"/>
  <c r="DA145" i="10"/>
  <c r="CZ145" i="10"/>
  <c r="CY145" i="10"/>
  <c r="CX145" i="10"/>
  <c r="CW145" i="10"/>
  <c r="CV145" i="10"/>
  <c r="CU145" i="10"/>
  <c r="CT145" i="10"/>
  <c r="CS145" i="10"/>
  <c r="CR145" i="10"/>
  <c r="CQ145" i="10"/>
  <c r="CP145" i="10"/>
  <c r="CO145" i="10"/>
  <c r="CN145" i="10"/>
  <c r="CM145" i="10"/>
  <c r="CL145" i="10"/>
  <c r="CK145" i="10"/>
  <c r="CJ145" i="10"/>
  <c r="CI145" i="10"/>
  <c r="CH145" i="10"/>
  <c r="CG145" i="10"/>
  <c r="CF145" i="10"/>
  <c r="CE145" i="10"/>
  <c r="CD145" i="10"/>
  <c r="CC145" i="10"/>
  <c r="CB145" i="10"/>
  <c r="CA145" i="10"/>
  <c r="BZ145" i="10"/>
  <c r="BY145" i="10"/>
  <c r="BX145" i="10"/>
  <c r="BW145" i="10"/>
  <c r="BV145" i="10"/>
  <c r="BU145" i="10"/>
  <c r="BT145" i="10"/>
  <c r="BS145" i="10"/>
  <c r="BR145" i="10"/>
  <c r="BQ145" i="10"/>
  <c r="BP145" i="10"/>
  <c r="BO145" i="10"/>
  <c r="BN145" i="10"/>
  <c r="BM145" i="10"/>
  <c r="BL145" i="10"/>
  <c r="BK145" i="10"/>
  <c r="BJ145" i="10"/>
  <c r="BI145" i="10"/>
  <c r="BH145" i="10"/>
  <c r="BG145" i="10"/>
  <c r="BF145" i="10"/>
  <c r="BE145" i="10"/>
  <c r="BD145" i="10"/>
  <c r="BC145" i="10"/>
  <c r="BB145" i="10"/>
  <c r="BA145" i="10"/>
  <c r="AZ145" i="10"/>
  <c r="AY145" i="10"/>
  <c r="AX145" i="10"/>
  <c r="AW145" i="10"/>
  <c r="AV145" i="10"/>
  <c r="AU145" i="10"/>
  <c r="AT145" i="10"/>
  <c r="AS145" i="10"/>
  <c r="AR145" i="10"/>
  <c r="AQ145" i="10"/>
  <c r="AP145" i="10"/>
  <c r="AO145" i="10"/>
  <c r="AN145" i="10"/>
  <c r="AM145" i="10"/>
  <c r="AL145" i="10"/>
  <c r="AK145" i="10"/>
  <c r="AJ145" i="10"/>
  <c r="AI145" i="10"/>
  <c r="AH145" i="10"/>
  <c r="AA145" i="10"/>
  <c r="Z145" i="10"/>
  <c r="Y145" i="10"/>
  <c r="X145" i="10"/>
  <c r="W145" i="10"/>
  <c r="V145" i="10"/>
  <c r="U145" i="10"/>
  <c r="T145" i="10"/>
  <c r="S145" i="10"/>
  <c r="R145" i="10"/>
  <c r="Q145" i="10"/>
  <c r="P145" i="10"/>
  <c r="O145" i="10"/>
  <c r="N145" i="10"/>
  <c r="M145" i="10"/>
  <c r="L145" i="10"/>
  <c r="K145" i="10"/>
  <c r="J145" i="10"/>
  <c r="I145" i="10"/>
  <c r="AG145" i="10" s="1"/>
  <c r="H145" i="10"/>
  <c r="AF145" i="10" s="1"/>
  <c r="G145" i="10"/>
  <c r="AE145" i="10" s="1"/>
  <c r="F145" i="10"/>
  <c r="AD145" i="10" s="1"/>
  <c r="E145" i="10"/>
  <c r="AC145" i="10" s="1"/>
  <c r="D145" i="10"/>
  <c r="AB145" i="10" s="1"/>
  <c r="DG144" i="10"/>
  <c r="DF144" i="10"/>
  <c r="DE144" i="10"/>
  <c r="DD144" i="10"/>
  <c r="DC144" i="10"/>
  <c r="DB144" i="10"/>
  <c r="DA144" i="10"/>
  <c r="CZ144" i="10"/>
  <c r="CY144" i="10"/>
  <c r="CX144" i="10"/>
  <c r="CW144" i="10"/>
  <c r="CV144" i="10"/>
  <c r="CU144" i="10"/>
  <c r="CT144" i="10"/>
  <c r="CS144" i="10"/>
  <c r="CR144" i="10"/>
  <c r="CQ144" i="10"/>
  <c r="CP144" i="10"/>
  <c r="CO144" i="10"/>
  <c r="CN144" i="10"/>
  <c r="CM144" i="10"/>
  <c r="CL144" i="10"/>
  <c r="CK144" i="10"/>
  <c r="CJ144" i="10"/>
  <c r="CI144" i="10"/>
  <c r="CH144" i="10"/>
  <c r="CG144" i="10"/>
  <c r="CF144" i="10"/>
  <c r="CE144" i="10"/>
  <c r="CD144" i="10"/>
  <c r="CC144" i="10"/>
  <c r="CB144" i="10"/>
  <c r="CA144" i="10"/>
  <c r="BZ144" i="10"/>
  <c r="BY144" i="10"/>
  <c r="BX144" i="10"/>
  <c r="BW144" i="10"/>
  <c r="BV144" i="10"/>
  <c r="BU144" i="10"/>
  <c r="BT144" i="10"/>
  <c r="BS144" i="10"/>
  <c r="BR144" i="10"/>
  <c r="BQ144" i="10"/>
  <c r="BP144" i="10"/>
  <c r="BO144" i="10"/>
  <c r="BN144" i="10"/>
  <c r="BM144" i="10"/>
  <c r="BL144" i="10"/>
  <c r="BK144" i="10"/>
  <c r="BJ144" i="10"/>
  <c r="BI144" i="10"/>
  <c r="BH144" i="10"/>
  <c r="BG144" i="10"/>
  <c r="BF144" i="10"/>
  <c r="BE144" i="10"/>
  <c r="BD144" i="10"/>
  <c r="BC144" i="10"/>
  <c r="BB144" i="10"/>
  <c r="BA144" i="10"/>
  <c r="AZ144" i="10"/>
  <c r="AY144" i="10"/>
  <c r="AX144" i="10"/>
  <c r="AW144" i="10"/>
  <c r="AV144" i="10"/>
  <c r="AU144" i="10"/>
  <c r="AT144" i="10"/>
  <c r="AS144" i="10"/>
  <c r="AR144" i="10"/>
  <c r="AQ144" i="10"/>
  <c r="AP144" i="10"/>
  <c r="AO144" i="10"/>
  <c r="AN144" i="10"/>
  <c r="AM144" i="10"/>
  <c r="AL144" i="10"/>
  <c r="AK144" i="10"/>
  <c r="AJ144" i="10"/>
  <c r="AI144" i="10"/>
  <c r="AH144" i="10"/>
  <c r="AA144" i="10"/>
  <c r="Z144" i="10"/>
  <c r="Y144" i="10"/>
  <c r="X144" i="10"/>
  <c r="W144" i="10"/>
  <c r="V144" i="10"/>
  <c r="U144" i="10"/>
  <c r="T144" i="10"/>
  <c r="S144" i="10"/>
  <c r="R144" i="10"/>
  <c r="Q144" i="10"/>
  <c r="P144" i="10"/>
  <c r="O144" i="10"/>
  <c r="N144" i="10"/>
  <c r="M144" i="10"/>
  <c r="L144" i="10"/>
  <c r="K144" i="10"/>
  <c r="J144" i="10"/>
  <c r="I144" i="10"/>
  <c r="AG144" i="10" s="1"/>
  <c r="H144" i="10"/>
  <c r="AF144" i="10" s="1"/>
  <c r="G144" i="10"/>
  <c r="AE144" i="10" s="1"/>
  <c r="F144" i="10"/>
  <c r="AD144" i="10" s="1"/>
  <c r="E144" i="10"/>
  <c r="AC144" i="10" s="1"/>
  <c r="D144" i="10"/>
  <c r="AB144" i="10" s="1"/>
  <c r="DG143" i="10"/>
  <c r="DF143" i="10"/>
  <c r="DE143" i="10"/>
  <c r="DD143" i="10"/>
  <c r="DC143" i="10"/>
  <c r="DB143" i="10"/>
  <c r="DA143" i="10"/>
  <c r="CZ143" i="10"/>
  <c r="CY143" i="10"/>
  <c r="CX143" i="10"/>
  <c r="CW143" i="10"/>
  <c r="CV143" i="10"/>
  <c r="CU143" i="10"/>
  <c r="CT143" i="10"/>
  <c r="CS143" i="10"/>
  <c r="CR143" i="10"/>
  <c r="CQ143" i="10"/>
  <c r="CP143" i="10"/>
  <c r="CO143" i="10"/>
  <c r="CN143" i="10"/>
  <c r="CM143" i="10"/>
  <c r="CL143" i="10"/>
  <c r="CK143" i="10"/>
  <c r="CJ143" i="10"/>
  <c r="CI143" i="10"/>
  <c r="CH143" i="10"/>
  <c r="CG143" i="10"/>
  <c r="CF143" i="10"/>
  <c r="CE143" i="10"/>
  <c r="CD143" i="10"/>
  <c r="CC143" i="10"/>
  <c r="CB143" i="10"/>
  <c r="CA143" i="10"/>
  <c r="BZ143" i="10"/>
  <c r="BY143" i="10"/>
  <c r="BX143" i="10"/>
  <c r="BW143" i="10"/>
  <c r="BV143" i="10"/>
  <c r="BU143" i="10"/>
  <c r="BT143" i="10"/>
  <c r="BS143" i="10"/>
  <c r="BR143" i="10"/>
  <c r="BQ143" i="10"/>
  <c r="BP143" i="10"/>
  <c r="BO143" i="10"/>
  <c r="BN143" i="10"/>
  <c r="BM143" i="10"/>
  <c r="BL143" i="10"/>
  <c r="BK143" i="10"/>
  <c r="BJ143" i="10"/>
  <c r="BI143" i="10"/>
  <c r="BH143" i="10"/>
  <c r="BG143" i="10"/>
  <c r="BF143" i="10"/>
  <c r="BE143" i="10"/>
  <c r="BD143" i="10"/>
  <c r="BC143" i="10"/>
  <c r="BB143" i="10"/>
  <c r="BA143" i="10"/>
  <c r="AZ143" i="10"/>
  <c r="AY143" i="10"/>
  <c r="AX143" i="10"/>
  <c r="AW143" i="10"/>
  <c r="AV143" i="10"/>
  <c r="AU143" i="10"/>
  <c r="AT143" i="10"/>
  <c r="AS143" i="10"/>
  <c r="AR143" i="10"/>
  <c r="AQ143" i="10"/>
  <c r="AP143" i="10"/>
  <c r="AO143" i="10"/>
  <c r="AN143" i="10"/>
  <c r="AM143" i="10"/>
  <c r="AL143" i="10"/>
  <c r="AK143" i="10"/>
  <c r="AJ143" i="10"/>
  <c r="AI143" i="10"/>
  <c r="AH143" i="10"/>
  <c r="AA143" i="10"/>
  <c r="Z143" i="10"/>
  <c r="Y143" i="10"/>
  <c r="X143" i="10"/>
  <c r="W143" i="10"/>
  <c r="V143" i="10"/>
  <c r="U143" i="10"/>
  <c r="T143" i="10"/>
  <c r="S143" i="10"/>
  <c r="R143" i="10"/>
  <c r="Q143" i="10"/>
  <c r="P143" i="10"/>
  <c r="O143" i="10"/>
  <c r="N143" i="10"/>
  <c r="M143" i="10"/>
  <c r="L143" i="10"/>
  <c r="K143" i="10"/>
  <c r="J143" i="10"/>
  <c r="I143" i="10"/>
  <c r="AG143" i="10" s="1"/>
  <c r="H143" i="10"/>
  <c r="AF143" i="10" s="1"/>
  <c r="G143" i="10"/>
  <c r="AE143" i="10" s="1"/>
  <c r="F143" i="10"/>
  <c r="AD143" i="10" s="1"/>
  <c r="E143" i="10"/>
  <c r="AC143" i="10" s="1"/>
  <c r="D143" i="10"/>
  <c r="AB143" i="10" s="1"/>
  <c r="DG142" i="10"/>
  <c r="DF142" i="10"/>
  <c r="DE142" i="10"/>
  <c r="DD142" i="10"/>
  <c r="DC142" i="10"/>
  <c r="DB142" i="10"/>
  <c r="DA142" i="10"/>
  <c r="CZ142" i="10"/>
  <c r="CY142" i="10"/>
  <c r="CX142" i="10"/>
  <c r="CW142" i="10"/>
  <c r="CV142" i="10"/>
  <c r="CU142" i="10"/>
  <c r="CT142" i="10"/>
  <c r="CS142" i="10"/>
  <c r="CR142" i="10"/>
  <c r="CQ142" i="10"/>
  <c r="CP142" i="10"/>
  <c r="CO142" i="10"/>
  <c r="CN142" i="10"/>
  <c r="CM142" i="10"/>
  <c r="CL142" i="10"/>
  <c r="CK142" i="10"/>
  <c r="CJ142" i="10"/>
  <c r="CI142" i="10"/>
  <c r="CH142" i="10"/>
  <c r="CG142" i="10"/>
  <c r="CF142" i="10"/>
  <c r="CE142" i="10"/>
  <c r="CD142" i="10"/>
  <c r="CC142" i="10"/>
  <c r="CB142" i="10"/>
  <c r="CA142" i="10"/>
  <c r="BZ142" i="10"/>
  <c r="BY142" i="10"/>
  <c r="BX142" i="10"/>
  <c r="BW142" i="10"/>
  <c r="BV142" i="10"/>
  <c r="BU142" i="10"/>
  <c r="BT142" i="10"/>
  <c r="BS142" i="10"/>
  <c r="BR142" i="10"/>
  <c r="BQ142" i="10"/>
  <c r="BP142" i="10"/>
  <c r="BO142" i="10"/>
  <c r="BN142" i="10"/>
  <c r="BM142" i="10"/>
  <c r="BL142" i="10"/>
  <c r="BK142" i="10"/>
  <c r="BJ142" i="10"/>
  <c r="BI142" i="10"/>
  <c r="BH142" i="10"/>
  <c r="BG142" i="10"/>
  <c r="BF142" i="10"/>
  <c r="BE142" i="10"/>
  <c r="BD142" i="10"/>
  <c r="BC142" i="10"/>
  <c r="BB142" i="10"/>
  <c r="BA142" i="10"/>
  <c r="AZ142" i="10"/>
  <c r="AY142" i="10"/>
  <c r="AX142" i="10"/>
  <c r="AW142" i="10"/>
  <c r="AV142" i="10"/>
  <c r="AU142" i="10"/>
  <c r="AT142" i="10"/>
  <c r="AS142" i="10"/>
  <c r="AR142" i="10"/>
  <c r="AQ142" i="10"/>
  <c r="AP142" i="10"/>
  <c r="AO142" i="10"/>
  <c r="AN142" i="10"/>
  <c r="AM142" i="10"/>
  <c r="AL142" i="10"/>
  <c r="AK142" i="10"/>
  <c r="AJ142" i="10"/>
  <c r="AI142" i="10"/>
  <c r="AH142" i="10"/>
  <c r="AA142" i="10"/>
  <c r="Z142" i="10"/>
  <c r="Y142" i="10"/>
  <c r="X142" i="10"/>
  <c r="W142" i="10"/>
  <c r="V142" i="10"/>
  <c r="U142" i="10"/>
  <c r="T142" i="10"/>
  <c r="S142" i="10"/>
  <c r="R142" i="10"/>
  <c r="Q142" i="10"/>
  <c r="P142" i="10"/>
  <c r="O142" i="10"/>
  <c r="N142" i="10"/>
  <c r="M142" i="10"/>
  <c r="L142" i="10"/>
  <c r="K142" i="10"/>
  <c r="J142" i="10"/>
  <c r="I142" i="10"/>
  <c r="AG142" i="10" s="1"/>
  <c r="H142" i="10"/>
  <c r="AF142" i="10" s="1"/>
  <c r="G142" i="10"/>
  <c r="AE142" i="10" s="1"/>
  <c r="F142" i="10"/>
  <c r="AD142" i="10" s="1"/>
  <c r="E142" i="10"/>
  <c r="AC142" i="10" s="1"/>
  <c r="D142" i="10"/>
  <c r="AB142" i="10" s="1"/>
  <c r="DG141" i="10"/>
  <c r="DF141" i="10"/>
  <c r="DE141" i="10"/>
  <c r="DD141" i="10"/>
  <c r="DC141" i="10"/>
  <c r="DB141" i="10"/>
  <c r="DA141" i="10"/>
  <c r="CZ141" i="10"/>
  <c r="CY141" i="10"/>
  <c r="CX141" i="10"/>
  <c r="CW141" i="10"/>
  <c r="CV141" i="10"/>
  <c r="CU141" i="10"/>
  <c r="CT141" i="10"/>
  <c r="CS141" i="10"/>
  <c r="CR141" i="10"/>
  <c r="CQ141" i="10"/>
  <c r="CP141" i="10"/>
  <c r="CO141" i="10"/>
  <c r="CN141" i="10"/>
  <c r="CM141" i="10"/>
  <c r="CL141" i="10"/>
  <c r="CK141" i="10"/>
  <c r="CJ141" i="10"/>
  <c r="CI141" i="10"/>
  <c r="CH141" i="10"/>
  <c r="CG141" i="10"/>
  <c r="CF141" i="10"/>
  <c r="CE141" i="10"/>
  <c r="CD141" i="10"/>
  <c r="CC141" i="10"/>
  <c r="CB141" i="10"/>
  <c r="CA141" i="10"/>
  <c r="BZ141" i="10"/>
  <c r="BY141" i="10"/>
  <c r="BX141" i="10"/>
  <c r="BW141" i="10"/>
  <c r="BV141" i="10"/>
  <c r="BU141" i="10"/>
  <c r="BT141" i="10"/>
  <c r="BS141" i="10"/>
  <c r="BR141" i="10"/>
  <c r="BQ141" i="10"/>
  <c r="BP141" i="10"/>
  <c r="BO141" i="10"/>
  <c r="BN141" i="10"/>
  <c r="BM141" i="10"/>
  <c r="BL141" i="10"/>
  <c r="BK141" i="10"/>
  <c r="BJ141" i="10"/>
  <c r="BI141" i="10"/>
  <c r="BH141" i="10"/>
  <c r="BG141" i="10"/>
  <c r="BF141" i="10"/>
  <c r="BE141" i="10"/>
  <c r="BD141" i="10"/>
  <c r="BC141" i="10"/>
  <c r="BB141" i="10"/>
  <c r="BA141" i="10"/>
  <c r="AZ141" i="10"/>
  <c r="AY141" i="10"/>
  <c r="AX141" i="10"/>
  <c r="AW141" i="10"/>
  <c r="AV141" i="10"/>
  <c r="AU141" i="10"/>
  <c r="AT141" i="10"/>
  <c r="AS141" i="10"/>
  <c r="AR141" i="10"/>
  <c r="AQ141" i="10"/>
  <c r="AP141" i="10"/>
  <c r="AO141" i="10"/>
  <c r="AN141" i="10"/>
  <c r="AM141" i="10"/>
  <c r="AL141" i="10"/>
  <c r="AK141" i="10"/>
  <c r="AJ141" i="10"/>
  <c r="AI141" i="10"/>
  <c r="AH141" i="10"/>
  <c r="AA141" i="10"/>
  <c r="Z141" i="10"/>
  <c r="Y141" i="10"/>
  <c r="X141" i="10"/>
  <c r="W141" i="10"/>
  <c r="V141" i="10"/>
  <c r="U141" i="10"/>
  <c r="T141" i="10"/>
  <c r="S141" i="10"/>
  <c r="R141" i="10"/>
  <c r="Q141" i="10"/>
  <c r="P141" i="10"/>
  <c r="O141" i="10"/>
  <c r="N141" i="10"/>
  <c r="M141" i="10"/>
  <c r="L141" i="10"/>
  <c r="K141" i="10"/>
  <c r="J141" i="10"/>
  <c r="I141" i="10"/>
  <c r="AG141" i="10" s="1"/>
  <c r="H141" i="10"/>
  <c r="AF141" i="10" s="1"/>
  <c r="G141" i="10"/>
  <c r="AE141" i="10" s="1"/>
  <c r="F141" i="10"/>
  <c r="AD141" i="10" s="1"/>
  <c r="E141" i="10"/>
  <c r="AC141" i="10" s="1"/>
  <c r="D141" i="10"/>
  <c r="AB141" i="10" s="1"/>
  <c r="DG140" i="10"/>
  <c r="DF140" i="10"/>
  <c r="DE140" i="10"/>
  <c r="DD140" i="10"/>
  <c r="DC140" i="10"/>
  <c r="DB140" i="10"/>
  <c r="DA140" i="10"/>
  <c r="CZ140" i="10"/>
  <c r="CY140" i="10"/>
  <c r="CX140" i="10"/>
  <c r="CW140" i="10"/>
  <c r="CV140" i="10"/>
  <c r="CU140" i="10"/>
  <c r="CT140" i="10"/>
  <c r="CS140" i="10"/>
  <c r="CR140" i="10"/>
  <c r="CQ140" i="10"/>
  <c r="CP140" i="10"/>
  <c r="CO140" i="10"/>
  <c r="CN140" i="10"/>
  <c r="CM140" i="10"/>
  <c r="CL140" i="10"/>
  <c r="CK140" i="10"/>
  <c r="CJ140" i="10"/>
  <c r="CI140" i="10"/>
  <c r="CH140" i="10"/>
  <c r="CG140" i="10"/>
  <c r="CF140" i="10"/>
  <c r="CE140" i="10"/>
  <c r="CD140" i="10"/>
  <c r="CC140" i="10"/>
  <c r="CB140" i="10"/>
  <c r="CA140" i="10"/>
  <c r="BZ140" i="10"/>
  <c r="BY140" i="10"/>
  <c r="BX140" i="10"/>
  <c r="BW140" i="10"/>
  <c r="BV140" i="10"/>
  <c r="BU140" i="10"/>
  <c r="BT140" i="10"/>
  <c r="BS140" i="10"/>
  <c r="BR140" i="10"/>
  <c r="BQ140" i="10"/>
  <c r="BP140" i="10"/>
  <c r="BO140" i="10"/>
  <c r="BN140" i="10"/>
  <c r="BM140" i="10"/>
  <c r="BL140" i="10"/>
  <c r="BK140" i="10"/>
  <c r="BJ140" i="10"/>
  <c r="BI140" i="10"/>
  <c r="BH140" i="10"/>
  <c r="BG140" i="10"/>
  <c r="BF140" i="10"/>
  <c r="BE140" i="10"/>
  <c r="BD140" i="10"/>
  <c r="BC140" i="10"/>
  <c r="BB140" i="10"/>
  <c r="BA140" i="10"/>
  <c r="AZ140" i="10"/>
  <c r="AY140" i="10"/>
  <c r="AX140" i="10"/>
  <c r="AW140" i="10"/>
  <c r="AV140" i="10"/>
  <c r="AU140" i="10"/>
  <c r="AT140" i="10"/>
  <c r="AS140" i="10"/>
  <c r="AR140" i="10"/>
  <c r="AQ140" i="10"/>
  <c r="AP140" i="10"/>
  <c r="AO140" i="10"/>
  <c r="AN140" i="10"/>
  <c r="AM140" i="10"/>
  <c r="AL140" i="10"/>
  <c r="AK140" i="10"/>
  <c r="AJ140" i="10"/>
  <c r="AI140" i="10"/>
  <c r="AH140" i="10"/>
  <c r="AA140" i="10"/>
  <c r="Z140" i="10"/>
  <c r="Y140" i="10"/>
  <c r="X140" i="10"/>
  <c r="W140" i="10"/>
  <c r="V140" i="10"/>
  <c r="U140" i="10"/>
  <c r="T140" i="10"/>
  <c r="S140" i="10"/>
  <c r="R140" i="10"/>
  <c r="Q140" i="10"/>
  <c r="P140" i="10"/>
  <c r="O140" i="10"/>
  <c r="N140" i="10"/>
  <c r="M140" i="10"/>
  <c r="L140" i="10"/>
  <c r="K140" i="10"/>
  <c r="J140" i="10"/>
  <c r="I140" i="10"/>
  <c r="AG140" i="10" s="1"/>
  <c r="H140" i="10"/>
  <c r="AF140" i="10" s="1"/>
  <c r="G140" i="10"/>
  <c r="AE140" i="10" s="1"/>
  <c r="F140" i="10"/>
  <c r="AD140" i="10" s="1"/>
  <c r="E140" i="10"/>
  <c r="AC140" i="10" s="1"/>
  <c r="D140" i="10"/>
  <c r="AB140" i="10" s="1"/>
  <c r="DG139" i="10"/>
  <c r="DF139" i="10"/>
  <c r="DE139" i="10"/>
  <c r="DD139" i="10"/>
  <c r="DC139" i="10"/>
  <c r="DB139" i="10"/>
  <c r="DA139" i="10"/>
  <c r="CZ139" i="10"/>
  <c r="CY139" i="10"/>
  <c r="CX139" i="10"/>
  <c r="CW139" i="10"/>
  <c r="CV139" i="10"/>
  <c r="CU139" i="10"/>
  <c r="CT139" i="10"/>
  <c r="CS139" i="10"/>
  <c r="CR139" i="10"/>
  <c r="CQ139" i="10"/>
  <c r="CP139" i="10"/>
  <c r="CO139" i="10"/>
  <c r="CN139" i="10"/>
  <c r="CM139" i="10"/>
  <c r="CL139" i="10"/>
  <c r="CK139" i="10"/>
  <c r="CJ139" i="10"/>
  <c r="CI139" i="10"/>
  <c r="CH139" i="10"/>
  <c r="CG139" i="10"/>
  <c r="CF139" i="10"/>
  <c r="CE139" i="10"/>
  <c r="CD139" i="10"/>
  <c r="CC139" i="10"/>
  <c r="CB139" i="10"/>
  <c r="CA139" i="10"/>
  <c r="BZ139" i="10"/>
  <c r="BY139" i="10"/>
  <c r="BX139" i="10"/>
  <c r="BW139" i="10"/>
  <c r="BV139" i="10"/>
  <c r="BU139" i="10"/>
  <c r="BT139" i="10"/>
  <c r="BS139" i="10"/>
  <c r="BR139" i="10"/>
  <c r="BQ139" i="10"/>
  <c r="BP139" i="10"/>
  <c r="BO139" i="10"/>
  <c r="BN139" i="10"/>
  <c r="BM139" i="10"/>
  <c r="BL139" i="10"/>
  <c r="BK139" i="10"/>
  <c r="BJ139" i="10"/>
  <c r="BI139" i="10"/>
  <c r="BH139" i="10"/>
  <c r="BG139" i="10"/>
  <c r="BF139" i="10"/>
  <c r="BE139" i="10"/>
  <c r="BD139" i="10"/>
  <c r="BC139" i="10"/>
  <c r="BB139" i="10"/>
  <c r="BA139" i="10"/>
  <c r="AZ139" i="10"/>
  <c r="AY139" i="10"/>
  <c r="AX139" i="10"/>
  <c r="AW139" i="10"/>
  <c r="AV139" i="10"/>
  <c r="AU139" i="10"/>
  <c r="AT139" i="10"/>
  <c r="AS139" i="10"/>
  <c r="AR139" i="10"/>
  <c r="AQ139" i="10"/>
  <c r="AP139" i="10"/>
  <c r="AO139" i="10"/>
  <c r="AN139" i="10"/>
  <c r="AM139" i="10"/>
  <c r="AL139" i="10"/>
  <c r="AK139" i="10"/>
  <c r="AJ139" i="10"/>
  <c r="AI139" i="10"/>
  <c r="AH139" i="10"/>
  <c r="AA139" i="10"/>
  <c r="Z139" i="10"/>
  <c r="Y139" i="10"/>
  <c r="X139" i="10"/>
  <c r="W139" i="10"/>
  <c r="V139" i="10"/>
  <c r="U139" i="10"/>
  <c r="T139" i="10"/>
  <c r="S139" i="10"/>
  <c r="R139" i="10"/>
  <c r="Q139" i="10"/>
  <c r="P139" i="10"/>
  <c r="O139" i="10"/>
  <c r="N139" i="10"/>
  <c r="M139" i="10"/>
  <c r="L139" i="10"/>
  <c r="K139" i="10"/>
  <c r="J139" i="10"/>
  <c r="I139" i="10"/>
  <c r="AG139" i="10" s="1"/>
  <c r="H139" i="10"/>
  <c r="AF139" i="10" s="1"/>
  <c r="G139" i="10"/>
  <c r="AE139" i="10" s="1"/>
  <c r="F139" i="10"/>
  <c r="AD139" i="10" s="1"/>
  <c r="E139" i="10"/>
  <c r="AC139" i="10" s="1"/>
  <c r="D139" i="10"/>
  <c r="AB139" i="10" s="1"/>
  <c r="DG138" i="10"/>
  <c r="DF138" i="10"/>
  <c r="DE138" i="10"/>
  <c r="DD138" i="10"/>
  <c r="DC138" i="10"/>
  <c r="DB138" i="10"/>
  <c r="DA138" i="10"/>
  <c r="CZ138" i="10"/>
  <c r="CY138" i="10"/>
  <c r="CX138" i="10"/>
  <c r="CW138" i="10"/>
  <c r="CV138" i="10"/>
  <c r="CU138" i="10"/>
  <c r="CT138" i="10"/>
  <c r="CS138" i="10"/>
  <c r="CR138" i="10"/>
  <c r="CQ138" i="10"/>
  <c r="CP138" i="10"/>
  <c r="CO138" i="10"/>
  <c r="CN138" i="10"/>
  <c r="CM138" i="10"/>
  <c r="CL138" i="10"/>
  <c r="CK138" i="10"/>
  <c r="CJ138" i="10"/>
  <c r="CI138" i="10"/>
  <c r="CH138" i="10"/>
  <c r="CG138" i="10"/>
  <c r="CF138" i="10"/>
  <c r="CE138" i="10"/>
  <c r="CD138" i="10"/>
  <c r="CC138" i="10"/>
  <c r="CB138" i="10"/>
  <c r="CA138" i="10"/>
  <c r="BZ138" i="10"/>
  <c r="BY138" i="10"/>
  <c r="BX138" i="10"/>
  <c r="BW138" i="10"/>
  <c r="BV138" i="10"/>
  <c r="BU138" i="10"/>
  <c r="BT138" i="10"/>
  <c r="BS138" i="10"/>
  <c r="BR138" i="10"/>
  <c r="BQ138" i="10"/>
  <c r="BP138" i="10"/>
  <c r="BO138" i="10"/>
  <c r="BN138" i="10"/>
  <c r="BM138" i="10"/>
  <c r="BL138" i="10"/>
  <c r="BK138" i="10"/>
  <c r="BJ138" i="10"/>
  <c r="BI138" i="10"/>
  <c r="BH138" i="10"/>
  <c r="BG138" i="10"/>
  <c r="BF138" i="10"/>
  <c r="BE138" i="10"/>
  <c r="BD138" i="10"/>
  <c r="BC138" i="10"/>
  <c r="BB138" i="10"/>
  <c r="BA138" i="10"/>
  <c r="AZ138" i="10"/>
  <c r="AY138" i="10"/>
  <c r="AX138" i="10"/>
  <c r="AW138" i="10"/>
  <c r="AV138" i="10"/>
  <c r="AU138" i="10"/>
  <c r="AT138" i="10"/>
  <c r="AS138" i="10"/>
  <c r="AR138" i="10"/>
  <c r="AQ138" i="10"/>
  <c r="AP138" i="10"/>
  <c r="AO138" i="10"/>
  <c r="AN138" i="10"/>
  <c r="AM138" i="10"/>
  <c r="AL138" i="10"/>
  <c r="AK138" i="10"/>
  <c r="AJ138" i="10"/>
  <c r="AI138" i="10"/>
  <c r="AH138" i="10"/>
  <c r="AA138" i="10"/>
  <c r="Z138" i="10"/>
  <c r="Y138" i="10"/>
  <c r="X138" i="10"/>
  <c r="W138" i="10"/>
  <c r="V138" i="10"/>
  <c r="U138" i="10"/>
  <c r="T138" i="10"/>
  <c r="S138" i="10"/>
  <c r="R138" i="10"/>
  <c r="Q138" i="10"/>
  <c r="P138" i="10"/>
  <c r="O138" i="10"/>
  <c r="N138" i="10"/>
  <c r="M138" i="10"/>
  <c r="L138" i="10"/>
  <c r="K138" i="10"/>
  <c r="J138" i="10"/>
  <c r="I138" i="10"/>
  <c r="AG138" i="10" s="1"/>
  <c r="H138" i="10"/>
  <c r="AF138" i="10" s="1"/>
  <c r="G138" i="10"/>
  <c r="AE138" i="10" s="1"/>
  <c r="F138" i="10"/>
  <c r="AD138" i="10" s="1"/>
  <c r="E138" i="10"/>
  <c r="AC138" i="10" s="1"/>
  <c r="D138" i="10"/>
  <c r="AB138" i="10" s="1"/>
  <c r="DG137" i="10"/>
  <c r="DF137" i="10"/>
  <c r="DE137" i="10"/>
  <c r="DD137" i="10"/>
  <c r="DC137" i="10"/>
  <c r="DB137" i="10"/>
  <c r="DA137" i="10"/>
  <c r="CZ137" i="10"/>
  <c r="CY137" i="10"/>
  <c r="CX137" i="10"/>
  <c r="CW137" i="10"/>
  <c r="CV137" i="10"/>
  <c r="CU137" i="10"/>
  <c r="CT137" i="10"/>
  <c r="CS137" i="10"/>
  <c r="CR137" i="10"/>
  <c r="CQ137" i="10"/>
  <c r="CP137" i="10"/>
  <c r="CO137" i="10"/>
  <c r="CN137" i="10"/>
  <c r="CM137" i="10"/>
  <c r="CL137" i="10"/>
  <c r="CK137" i="10"/>
  <c r="CJ137" i="10"/>
  <c r="CI137" i="10"/>
  <c r="CH137" i="10"/>
  <c r="CG137" i="10"/>
  <c r="CF137" i="10"/>
  <c r="CE137" i="10"/>
  <c r="CD137" i="10"/>
  <c r="CC137" i="10"/>
  <c r="CB137" i="10"/>
  <c r="CA137" i="10"/>
  <c r="BZ137" i="10"/>
  <c r="BY137" i="10"/>
  <c r="BX137" i="10"/>
  <c r="BW137" i="10"/>
  <c r="BV137" i="10"/>
  <c r="BU137" i="10"/>
  <c r="BT137" i="10"/>
  <c r="BS137" i="10"/>
  <c r="BR137" i="10"/>
  <c r="BQ137" i="10"/>
  <c r="BP137" i="10"/>
  <c r="BO137" i="10"/>
  <c r="BN137" i="10"/>
  <c r="BM137" i="10"/>
  <c r="BL137" i="10"/>
  <c r="BK137" i="10"/>
  <c r="BJ137" i="10"/>
  <c r="BI137" i="10"/>
  <c r="BH137" i="10"/>
  <c r="BG137" i="10"/>
  <c r="BF137" i="10"/>
  <c r="BE137" i="10"/>
  <c r="BD137" i="10"/>
  <c r="BC137" i="10"/>
  <c r="BB137" i="10"/>
  <c r="BA137" i="10"/>
  <c r="AZ137" i="10"/>
  <c r="AY137" i="10"/>
  <c r="AX137" i="10"/>
  <c r="AW137" i="10"/>
  <c r="AV137" i="10"/>
  <c r="AU137" i="10"/>
  <c r="AT137" i="10"/>
  <c r="AS137" i="10"/>
  <c r="AR137" i="10"/>
  <c r="AQ137" i="10"/>
  <c r="AP137" i="10"/>
  <c r="AO137" i="10"/>
  <c r="AN137" i="10"/>
  <c r="AM137" i="10"/>
  <c r="AL137" i="10"/>
  <c r="AK137" i="10"/>
  <c r="AJ137" i="10"/>
  <c r="AI137" i="10"/>
  <c r="AH137" i="10"/>
  <c r="AA137" i="10"/>
  <c r="Z137" i="10"/>
  <c r="Y137" i="10"/>
  <c r="X137" i="10"/>
  <c r="W137" i="10"/>
  <c r="V137" i="10"/>
  <c r="U137" i="10"/>
  <c r="T137" i="10"/>
  <c r="S137" i="10"/>
  <c r="R137" i="10"/>
  <c r="Q137" i="10"/>
  <c r="P137" i="10"/>
  <c r="O137" i="10"/>
  <c r="N137" i="10"/>
  <c r="M137" i="10"/>
  <c r="L137" i="10"/>
  <c r="K137" i="10"/>
  <c r="J137" i="10"/>
  <c r="I137" i="10"/>
  <c r="AG137" i="10" s="1"/>
  <c r="H137" i="10"/>
  <c r="AF137" i="10" s="1"/>
  <c r="G137" i="10"/>
  <c r="AE137" i="10" s="1"/>
  <c r="F137" i="10"/>
  <c r="AD137" i="10" s="1"/>
  <c r="E137" i="10"/>
  <c r="AC137" i="10" s="1"/>
  <c r="D137" i="10"/>
  <c r="AB137" i="10" s="1"/>
  <c r="DG136" i="10"/>
  <c r="DF136" i="10"/>
  <c r="DE136" i="10"/>
  <c r="DD136" i="10"/>
  <c r="DC136" i="10"/>
  <c r="DB136" i="10"/>
  <c r="DA136" i="10"/>
  <c r="CZ136" i="10"/>
  <c r="CY136" i="10"/>
  <c r="CX136" i="10"/>
  <c r="CW136" i="10"/>
  <c r="CV136" i="10"/>
  <c r="CU136" i="10"/>
  <c r="CT136" i="10"/>
  <c r="CS136" i="10"/>
  <c r="CR136" i="10"/>
  <c r="CQ136" i="10"/>
  <c r="CP136" i="10"/>
  <c r="CO136" i="10"/>
  <c r="CN136" i="10"/>
  <c r="CM136" i="10"/>
  <c r="CL136" i="10"/>
  <c r="CK136" i="10"/>
  <c r="CJ136" i="10"/>
  <c r="CI136" i="10"/>
  <c r="CH136" i="10"/>
  <c r="CG136" i="10"/>
  <c r="CF136" i="10"/>
  <c r="CE136" i="10"/>
  <c r="CD136" i="10"/>
  <c r="CC136" i="10"/>
  <c r="CB136" i="10"/>
  <c r="CA136" i="10"/>
  <c r="BZ136" i="10"/>
  <c r="BY136" i="10"/>
  <c r="BX136" i="10"/>
  <c r="BW136" i="10"/>
  <c r="BV136" i="10"/>
  <c r="BU136" i="10"/>
  <c r="BT136" i="10"/>
  <c r="BS136" i="10"/>
  <c r="BR136" i="10"/>
  <c r="BQ136" i="10"/>
  <c r="BP136" i="10"/>
  <c r="BO136" i="10"/>
  <c r="BN136" i="10"/>
  <c r="BM136" i="10"/>
  <c r="BL136" i="10"/>
  <c r="BK136" i="10"/>
  <c r="BJ136" i="10"/>
  <c r="BI136" i="10"/>
  <c r="BH136" i="10"/>
  <c r="BG136" i="10"/>
  <c r="BF136" i="10"/>
  <c r="BE136" i="10"/>
  <c r="BD136" i="10"/>
  <c r="BC136" i="10"/>
  <c r="BB136" i="10"/>
  <c r="BA136" i="10"/>
  <c r="AZ136" i="10"/>
  <c r="AY136" i="10"/>
  <c r="AX136" i="10"/>
  <c r="AW136" i="10"/>
  <c r="AV136" i="10"/>
  <c r="AU136" i="10"/>
  <c r="AT136" i="10"/>
  <c r="AS136" i="10"/>
  <c r="AR136" i="10"/>
  <c r="AQ136" i="10"/>
  <c r="AP136" i="10"/>
  <c r="AO136" i="10"/>
  <c r="AN136" i="10"/>
  <c r="AM136" i="10"/>
  <c r="AL136" i="10"/>
  <c r="AK136" i="10"/>
  <c r="AJ136" i="10"/>
  <c r="AI136" i="10"/>
  <c r="AH136" i="10"/>
  <c r="AA136" i="10"/>
  <c r="Z136" i="10"/>
  <c r="Y136" i="10"/>
  <c r="X136" i="10"/>
  <c r="W136" i="10"/>
  <c r="V136" i="10"/>
  <c r="U136" i="10"/>
  <c r="T136" i="10"/>
  <c r="S136" i="10"/>
  <c r="R136" i="10"/>
  <c r="Q136" i="10"/>
  <c r="P136" i="10"/>
  <c r="O136" i="10"/>
  <c r="N136" i="10"/>
  <c r="M136" i="10"/>
  <c r="L136" i="10"/>
  <c r="K136" i="10"/>
  <c r="J136" i="10"/>
  <c r="I136" i="10"/>
  <c r="AG136" i="10" s="1"/>
  <c r="H136" i="10"/>
  <c r="AF136" i="10" s="1"/>
  <c r="G136" i="10"/>
  <c r="AE136" i="10" s="1"/>
  <c r="F136" i="10"/>
  <c r="AD136" i="10" s="1"/>
  <c r="E136" i="10"/>
  <c r="AC136" i="10" s="1"/>
  <c r="D136" i="10"/>
  <c r="AB136" i="10" s="1"/>
  <c r="DG135" i="10"/>
  <c r="DF135" i="10"/>
  <c r="DE135" i="10"/>
  <c r="DD135" i="10"/>
  <c r="DC135" i="10"/>
  <c r="DB135" i="10"/>
  <c r="DA135" i="10"/>
  <c r="CZ135" i="10"/>
  <c r="CY135" i="10"/>
  <c r="CX135" i="10"/>
  <c r="CW135" i="10"/>
  <c r="CV135" i="10"/>
  <c r="CU135" i="10"/>
  <c r="CT135" i="10"/>
  <c r="CS135" i="10"/>
  <c r="CR135" i="10"/>
  <c r="CQ135" i="10"/>
  <c r="CP135" i="10"/>
  <c r="CO135" i="10"/>
  <c r="CN135" i="10"/>
  <c r="CM135" i="10"/>
  <c r="CL135" i="10"/>
  <c r="CK135" i="10"/>
  <c r="CJ135" i="10"/>
  <c r="CI135" i="10"/>
  <c r="CH135" i="10"/>
  <c r="CG135" i="10"/>
  <c r="CF135" i="10"/>
  <c r="CE135" i="10"/>
  <c r="CD135" i="10"/>
  <c r="CC135" i="10"/>
  <c r="CB135" i="10"/>
  <c r="CA135" i="10"/>
  <c r="BZ135" i="10"/>
  <c r="BY135" i="10"/>
  <c r="BX135" i="10"/>
  <c r="BW135" i="10"/>
  <c r="BV135" i="10"/>
  <c r="BU135" i="10"/>
  <c r="BT135" i="10"/>
  <c r="BS135" i="10"/>
  <c r="BR135" i="10"/>
  <c r="BQ135" i="10"/>
  <c r="BP135" i="10"/>
  <c r="BO135" i="10"/>
  <c r="BN135" i="10"/>
  <c r="BM135" i="10"/>
  <c r="BL135" i="10"/>
  <c r="BK135" i="10"/>
  <c r="BJ135" i="10"/>
  <c r="BI135" i="10"/>
  <c r="BH135" i="10"/>
  <c r="BG135" i="10"/>
  <c r="BF135" i="10"/>
  <c r="BE135" i="10"/>
  <c r="BD135" i="10"/>
  <c r="BC135" i="10"/>
  <c r="BB135" i="10"/>
  <c r="BA135" i="10"/>
  <c r="AZ135" i="10"/>
  <c r="AY135" i="10"/>
  <c r="AX135" i="10"/>
  <c r="AW135" i="10"/>
  <c r="AV135" i="10"/>
  <c r="AU135" i="10"/>
  <c r="AT135" i="10"/>
  <c r="AS135" i="10"/>
  <c r="AR135" i="10"/>
  <c r="AQ135" i="10"/>
  <c r="AP135" i="10"/>
  <c r="AO135" i="10"/>
  <c r="AN135" i="10"/>
  <c r="AM135" i="10"/>
  <c r="AL135" i="10"/>
  <c r="AK135" i="10"/>
  <c r="AJ135" i="10"/>
  <c r="AI135" i="10"/>
  <c r="AH135" i="10"/>
  <c r="AA135" i="10"/>
  <c r="Z135" i="10"/>
  <c r="Y135" i="10"/>
  <c r="X135" i="10"/>
  <c r="W135" i="10"/>
  <c r="V135" i="10"/>
  <c r="U135" i="10"/>
  <c r="T135" i="10"/>
  <c r="S135" i="10"/>
  <c r="R135" i="10"/>
  <c r="Q135" i="10"/>
  <c r="P135" i="10"/>
  <c r="O135" i="10"/>
  <c r="N135" i="10"/>
  <c r="M135" i="10"/>
  <c r="L135" i="10"/>
  <c r="K135" i="10"/>
  <c r="J135" i="10"/>
  <c r="I135" i="10"/>
  <c r="AG135" i="10" s="1"/>
  <c r="H135" i="10"/>
  <c r="AF135" i="10" s="1"/>
  <c r="G135" i="10"/>
  <c r="AE135" i="10" s="1"/>
  <c r="F135" i="10"/>
  <c r="AD135" i="10" s="1"/>
  <c r="E135" i="10"/>
  <c r="AC135" i="10" s="1"/>
  <c r="D135" i="10"/>
  <c r="AB135" i="10" s="1"/>
  <c r="DG134" i="10"/>
  <c r="DF134" i="10"/>
  <c r="DE134" i="10"/>
  <c r="DD134" i="10"/>
  <c r="DC134" i="10"/>
  <c r="DB134" i="10"/>
  <c r="DA134" i="10"/>
  <c r="CZ134" i="10"/>
  <c r="CY134" i="10"/>
  <c r="CX134" i="10"/>
  <c r="CW134" i="10"/>
  <c r="CV134" i="10"/>
  <c r="CU134" i="10"/>
  <c r="CT134" i="10"/>
  <c r="CS134" i="10"/>
  <c r="CR134" i="10"/>
  <c r="CQ134" i="10"/>
  <c r="CP134" i="10"/>
  <c r="CO134" i="10"/>
  <c r="CN134" i="10"/>
  <c r="CM134" i="10"/>
  <c r="CL134" i="10"/>
  <c r="CK134" i="10"/>
  <c r="CJ134" i="10"/>
  <c r="CI134" i="10"/>
  <c r="CH134" i="10"/>
  <c r="CG134" i="10"/>
  <c r="CF134" i="10"/>
  <c r="CE134" i="10"/>
  <c r="CD134" i="10"/>
  <c r="CC134" i="10"/>
  <c r="CB134" i="10"/>
  <c r="CA134" i="10"/>
  <c r="BZ134" i="10"/>
  <c r="BY134" i="10"/>
  <c r="BX134" i="10"/>
  <c r="BW134" i="10"/>
  <c r="BV134" i="10"/>
  <c r="BU134" i="10"/>
  <c r="BT134" i="10"/>
  <c r="BS134" i="10"/>
  <c r="BR134" i="10"/>
  <c r="BQ134" i="10"/>
  <c r="BP134" i="10"/>
  <c r="BO134" i="10"/>
  <c r="BN134" i="10"/>
  <c r="BM134" i="10"/>
  <c r="BL134" i="10"/>
  <c r="BK134" i="10"/>
  <c r="BJ134" i="10"/>
  <c r="BI134" i="10"/>
  <c r="BH134" i="10"/>
  <c r="BG134" i="10"/>
  <c r="BF134" i="10"/>
  <c r="BE134" i="10"/>
  <c r="BD134" i="10"/>
  <c r="BC134" i="10"/>
  <c r="BB134" i="10"/>
  <c r="BA134" i="10"/>
  <c r="AZ134" i="10"/>
  <c r="AY134" i="10"/>
  <c r="AX134" i="10"/>
  <c r="AW134" i="10"/>
  <c r="AV134" i="10"/>
  <c r="AU134" i="10"/>
  <c r="AT134" i="10"/>
  <c r="AS134" i="10"/>
  <c r="AR134" i="10"/>
  <c r="AQ134" i="10"/>
  <c r="AP134" i="10"/>
  <c r="AO134" i="10"/>
  <c r="AN134" i="10"/>
  <c r="AM134" i="10"/>
  <c r="AL134" i="10"/>
  <c r="AK134" i="10"/>
  <c r="AJ134" i="10"/>
  <c r="AI134" i="10"/>
  <c r="AH134" i="10"/>
  <c r="AA134" i="10"/>
  <c r="Z134" i="10"/>
  <c r="Y134" i="10"/>
  <c r="X134" i="10"/>
  <c r="W134" i="10"/>
  <c r="V134" i="10"/>
  <c r="U134" i="10"/>
  <c r="T134" i="10"/>
  <c r="S134" i="10"/>
  <c r="R134" i="10"/>
  <c r="Q134" i="10"/>
  <c r="P134" i="10"/>
  <c r="O134" i="10"/>
  <c r="N134" i="10"/>
  <c r="M134" i="10"/>
  <c r="L134" i="10"/>
  <c r="K134" i="10"/>
  <c r="J134" i="10"/>
  <c r="I134" i="10"/>
  <c r="AG134" i="10" s="1"/>
  <c r="H134" i="10"/>
  <c r="AF134" i="10" s="1"/>
  <c r="G134" i="10"/>
  <c r="AE134" i="10" s="1"/>
  <c r="F134" i="10"/>
  <c r="AD134" i="10" s="1"/>
  <c r="E134" i="10"/>
  <c r="AC134" i="10" s="1"/>
  <c r="D134" i="10"/>
  <c r="AB134" i="10" s="1"/>
  <c r="DG133" i="10"/>
  <c r="DF133" i="10"/>
  <c r="DE133" i="10"/>
  <c r="DD133" i="10"/>
  <c r="DC133" i="10"/>
  <c r="DB133" i="10"/>
  <c r="DA133" i="10"/>
  <c r="CZ133" i="10"/>
  <c r="CY133" i="10"/>
  <c r="CX133" i="10"/>
  <c r="CW133" i="10"/>
  <c r="CV133" i="10"/>
  <c r="CU133" i="10"/>
  <c r="CT133" i="10"/>
  <c r="CS133" i="10"/>
  <c r="CR133" i="10"/>
  <c r="CQ133" i="10"/>
  <c r="CP133" i="10"/>
  <c r="CO133" i="10"/>
  <c r="CN133" i="10"/>
  <c r="CM133" i="10"/>
  <c r="CL133" i="10"/>
  <c r="CK133" i="10"/>
  <c r="CJ133" i="10"/>
  <c r="CI133" i="10"/>
  <c r="CH133" i="10"/>
  <c r="CG133" i="10"/>
  <c r="CF133" i="10"/>
  <c r="CE133" i="10"/>
  <c r="CD133" i="10"/>
  <c r="CC133" i="10"/>
  <c r="CB133" i="10"/>
  <c r="CA133" i="10"/>
  <c r="BZ133" i="10"/>
  <c r="BY133" i="10"/>
  <c r="BX133" i="10"/>
  <c r="BW133" i="10"/>
  <c r="BV133" i="10"/>
  <c r="BU133" i="10"/>
  <c r="BT133" i="10"/>
  <c r="BS133" i="10"/>
  <c r="BR133" i="10"/>
  <c r="BQ133" i="10"/>
  <c r="BP133" i="10"/>
  <c r="BO133" i="10"/>
  <c r="BN133" i="10"/>
  <c r="BM133" i="10"/>
  <c r="BL133" i="10"/>
  <c r="BK133" i="10"/>
  <c r="BJ133" i="10"/>
  <c r="BI133" i="10"/>
  <c r="BH133" i="10"/>
  <c r="BG133" i="10"/>
  <c r="BF133" i="10"/>
  <c r="BE133" i="10"/>
  <c r="BD133" i="10"/>
  <c r="BC133" i="10"/>
  <c r="BB133" i="10"/>
  <c r="BA133" i="10"/>
  <c r="AZ133" i="10"/>
  <c r="AY133" i="10"/>
  <c r="AX133" i="10"/>
  <c r="AW133" i="10"/>
  <c r="AV133" i="10"/>
  <c r="AU133" i="10"/>
  <c r="AT133" i="10"/>
  <c r="AS133" i="10"/>
  <c r="AR133" i="10"/>
  <c r="AQ133" i="10"/>
  <c r="AP133" i="10"/>
  <c r="AO133" i="10"/>
  <c r="AN133" i="10"/>
  <c r="AM133" i="10"/>
  <c r="AL133" i="10"/>
  <c r="AK133" i="10"/>
  <c r="AJ133" i="10"/>
  <c r="AI133" i="10"/>
  <c r="AH133" i="10"/>
  <c r="AA133" i="10"/>
  <c r="Z133" i="10"/>
  <c r="Y133" i="10"/>
  <c r="X133" i="10"/>
  <c r="W133" i="10"/>
  <c r="V133" i="10"/>
  <c r="U133" i="10"/>
  <c r="T133" i="10"/>
  <c r="S133" i="10"/>
  <c r="R133" i="10"/>
  <c r="Q133" i="10"/>
  <c r="P133" i="10"/>
  <c r="O133" i="10"/>
  <c r="N133" i="10"/>
  <c r="M133" i="10"/>
  <c r="L133" i="10"/>
  <c r="K133" i="10"/>
  <c r="J133" i="10"/>
  <c r="I133" i="10"/>
  <c r="AG133" i="10" s="1"/>
  <c r="H133" i="10"/>
  <c r="AF133" i="10" s="1"/>
  <c r="G133" i="10"/>
  <c r="AE133" i="10" s="1"/>
  <c r="F133" i="10"/>
  <c r="AD133" i="10" s="1"/>
  <c r="E133" i="10"/>
  <c r="AC133" i="10" s="1"/>
  <c r="D133" i="10"/>
  <c r="AB133" i="10" s="1"/>
  <c r="DG132" i="10"/>
  <c r="DF132" i="10"/>
  <c r="DE132" i="10"/>
  <c r="DD132" i="10"/>
  <c r="DC132" i="10"/>
  <c r="DB132" i="10"/>
  <c r="DA132" i="10"/>
  <c r="CZ132" i="10"/>
  <c r="CY132" i="10"/>
  <c r="CX132" i="10"/>
  <c r="CW132" i="10"/>
  <c r="CV132" i="10"/>
  <c r="CU132" i="10"/>
  <c r="CT132" i="10"/>
  <c r="CS132" i="10"/>
  <c r="CR132" i="10"/>
  <c r="CQ132" i="10"/>
  <c r="CP132" i="10"/>
  <c r="CO132" i="10"/>
  <c r="CN132" i="10"/>
  <c r="CM132" i="10"/>
  <c r="CL132" i="10"/>
  <c r="CK132" i="10"/>
  <c r="CJ132" i="10"/>
  <c r="CI132" i="10"/>
  <c r="CH132" i="10"/>
  <c r="CG132" i="10"/>
  <c r="CF132" i="10"/>
  <c r="CE132" i="10"/>
  <c r="CD132" i="10"/>
  <c r="CC132" i="10"/>
  <c r="CB132" i="10"/>
  <c r="CA132" i="10"/>
  <c r="BZ132" i="10"/>
  <c r="BY132" i="10"/>
  <c r="BX132" i="10"/>
  <c r="BW132" i="10"/>
  <c r="BV132" i="10"/>
  <c r="BU132" i="10"/>
  <c r="BT132" i="10"/>
  <c r="BS132" i="10"/>
  <c r="BR132" i="10"/>
  <c r="BQ132" i="10"/>
  <c r="BP132" i="10"/>
  <c r="BO132" i="10"/>
  <c r="BN132" i="10"/>
  <c r="BM132" i="10"/>
  <c r="BL132" i="10"/>
  <c r="BK132" i="10"/>
  <c r="BJ132" i="10"/>
  <c r="BI132" i="10"/>
  <c r="BH132" i="10"/>
  <c r="BG132" i="10"/>
  <c r="BF132" i="10"/>
  <c r="BE132" i="10"/>
  <c r="BD132" i="10"/>
  <c r="BC132" i="10"/>
  <c r="BB132" i="10"/>
  <c r="BA132" i="10"/>
  <c r="AZ132" i="10"/>
  <c r="AY132" i="10"/>
  <c r="AX132" i="10"/>
  <c r="AW132" i="10"/>
  <c r="AV132" i="10"/>
  <c r="AU132" i="10"/>
  <c r="AT132" i="10"/>
  <c r="AS132" i="10"/>
  <c r="AR132" i="10"/>
  <c r="AQ132" i="10"/>
  <c r="AP132" i="10"/>
  <c r="AO132" i="10"/>
  <c r="AN132" i="10"/>
  <c r="AM132" i="10"/>
  <c r="AL132" i="10"/>
  <c r="AK132" i="10"/>
  <c r="AJ132" i="10"/>
  <c r="AI132" i="10"/>
  <c r="AH132" i="10"/>
  <c r="AA132" i="10"/>
  <c r="Z132" i="10"/>
  <c r="Y132" i="10"/>
  <c r="X132" i="10"/>
  <c r="W132" i="10"/>
  <c r="V132" i="10"/>
  <c r="U132" i="10"/>
  <c r="T132" i="10"/>
  <c r="S132" i="10"/>
  <c r="R132" i="10"/>
  <c r="Q132" i="10"/>
  <c r="P132" i="10"/>
  <c r="O132" i="10"/>
  <c r="N132" i="10"/>
  <c r="M132" i="10"/>
  <c r="L132" i="10"/>
  <c r="K132" i="10"/>
  <c r="J132" i="10"/>
  <c r="I132" i="10"/>
  <c r="AG132" i="10" s="1"/>
  <c r="H132" i="10"/>
  <c r="AF132" i="10" s="1"/>
  <c r="G132" i="10"/>
  <c r="AE132" i="10" s="1"/>
  <c r="F132" i="10"/>
  <c r="AD132" i="10" s="1"/>
  <c r="E132" i="10"/>
  <c r="AC132" i="10" s="1"/>
  <c r="D132" i="10"/>
  <c r="AB132" i="10" s="1"/>
  <c r="DG131" i="10"/>
  <c r="DF131" i="10"/>
  <c r="DE131" i="10"/>
  <c r="DD131" i="10"/>
  <c r="DC131" i="10"/>
  <c r="DB131" i="10"/>
  <c r="DA131" i="10"/>
  <c r="CZ131" i="10"/>
  <c r="CY131" i="10"/>
  <c r="CX131" i="10"/>
  <c r="CW131" i="10"/>
  <c r="CV131" i="10"/>
  <c r="CU131" i="10"/>
  <c r="CT131" i="10"/>
  <c r="CS131" i="10"/>
  <c r="CR131" i="10"/>
  <c r="CQ131" i="10"/>
  <c r="CP131" i="10"/>
  <c r="CO131" i="10"/>
  <c r="CN131" i="10"/>
  <c r="CM131" i="10"/>
  <c r="CL131" i="10"/>
  <c r="CK131" i="10"/>
  <c r="CJ131" i="10"/>
  <c r="CI131" i="10"/>
  <c r="CH131" i="10"/>
  <c r="CG131" i="10"/>
  <c r="CF131" i="10"/>
  <c r="CE131" i="10"/>
  <c r="CD131" i="10"/>
  <c r="CC131" i="10"/>
  <c r="CB131" i="10"/>
  <c r="CA131" i="10"/>
  <c r="BZ131" i="10"/>
  <c r="BY131" i="10"/>
  <c r="BX131" i="10"/>
  <c r="BW131" i="10"/>
  <c r="BV131" i="10"/>
  <c r="BU131" i="10"/>
  <c r="BT131" i="10"/>
  <c r="BS131" i="10"/>
  <c r="BR131" i="10"/>
  <c r="BQ131" i="10"/>
  <c r="BP131" i="10"/>
  <c r="BO131" i="10"/>
  <c r="BN131" i="10"/>
  <c r="BM131" i="10"/>
  <c r="BL131" i="10"/>
  <c r="BK131" i="10"/>
  <c r="BJ131" i="10"/>
  <c r="BI131" i="10"/>
  <c r="BH131" i="10"/>
  <c r="BG131" i="10"/>
  <c r="BF131" i="10"/>
  <c r="BE131" i="10"/>
  <c r="BD131" i="10"/>
  <c r="BC131" i="10"/>
  <c r="BB131" i="10"/>
  <c r="BA131" i="10"/>
  <c r="AZ131" i="10"/>
  <c r="AY131" i="10"/>
  <c r="AX131" i="10"/>
  <c r="AW131" i="10"/>
  <c r="AV131" i="10"/>
  <c r="AU131" i="10"/>
  <c r="AT131" i="10"/>
  <c r="AS131" i="10"/>
  <c r="AR131" i="10"/>
  <c r="AQ131" i="10"/>
  <c r="AP131" i="10"/>
  <c r="AO131" i="10"/>
  <c r="AN131" i="10"/>
  <c r="AM131" i="10"/>
  <c r="AL131" i="10"/>
  <c r="AK131" i="10"/>
  <c r="AJ131" i="10"/>
  <c r="AI131" i="10"/>
  <c r="AH131" i="10"/>
  <c r="AA131" i="10"/>
  <c r="Z131" i="10"/>
  <c r="Y131" i="10"/>
  <c r="X131" i="10"/>
  <c r="W131" i="10"/>
  <c r="V131" i="10"/>
  <c r="U131" i="10"/>
  <c r="T131" i="10"/>
  <c r="S131" i="10"/>
  <c r="R131" i="10"/>
  <c r="Q131" i="10"/>
  <c r="P131" i="10"/>
  <c r="O131" i="10"/>
  <c r="N131" i="10"/>
  <c r="M131" i="10"/>
  <c r="L131" i="10"/>
  <c r="K131" i="10"/>
  <c r="J131" i="10"/>
  <c r="I131" i="10"/>
  <c r="AG131" i="10" s="1"/>
  <c r="H131" i="10"/>
  <c r="AF131" i="10" s="1"/>
  <c r="G131" i="10"/>
  <c r="AE131" i="10" s="1"/>
  <c r="F131" i="10"/>
  <c r="AD131" i="10" s="1"/>
  <c r="E131" i="10"/>
  <c r="AC131" i="10" s="1"/>
  <c r="D131" i="10"/>
  <c r="AB131" i="10" s="1"/>
  <c r="DG130" i="10"/>
  <c r="DF130" i="10"/>
  <c r="DE130" i="10"/>
  <c r="DD130" i="10"/>
  <c r="DC130" i="10"/>
  <c r="DB130" i="10"/>
  <c r="DA130" i="10"/>
  <c r="CZ130" i="10"/>
  <c r="CY130" i="10"/>
  <c r="CX130" i="10"/>
  <c r="CW130" i="10"/>
  <c r="CV130" i="10"/>
  <c r="CU130" i="10"/>
  <c r="CT130" i="10"/>
  <c r="CS130" i="10"/>
  <c r="CR130" i="10"/>
  <c r="CQ130" i="10"/>
  <c r="CP130" i="10"/>
  <c r="CO130" i="10"/>
  <c r="CN130" i="10"/>
  <c r="CM130" i="10"/>
  <c r="CL130" i="10"/>
  <c r="CK130" i="10"/>
  <c r="CJ130" i="10"/>
  <c r="CI130" i="10"/>
  <c r="CH130" i="10"/>
  <c r="CG130" i="10"/>
  <c r="CF130" i="10"/>
  <c r="CE130" i="10"/>
  <c r="CD130" i="10"/>
  <c r="CC130" i="10"/>
  <c r="CB130" i="10"/>
  <c r="CA130" i="10"/>
  <c r="BZ130" i="10"/>
  <c r="BY130" i="10"/>
  <c r="BX130" i="10"/>
  <c r="BW130" i="10"/>
  <c r="BV130" i="10"/>
  <c r="BU130" i="10"/>
  <c r="BT130" i="10"/>
  <c r="BS130" i="10"/>
  <c r="BR130" i="10"/>
  <c r="BQ130" i="10"/>
  <c r="BP130" i="10"/>
  <c r="BO130" i="10"/>
  <c r="BN130" i="10"/>
  <c r="BM130" i="10"/>
  <c r="BL130" i="10"/>
  <c r="BK130" i="10"/>
  <c r="BJ130" i="10"/>
  <c r="BI130" i="10"/>
  <c r="BH130" i="10"/>
  <c r="BG130" i="10"/>
  <c r="BF130" i="10"/>
  <c r="BE130" i="10"/>
  <c r="BD130" i="10"/>
  <c r="BC130" i="10"/>
  <c r="BB130" i="10"/>
  <c r="BA130" i="10"/>
  <c r="AZ130" i="10"/>
  <c r="AY130" i="10"/>
  <c r="AX130" i="10"/>
  <c r="AW130" i="10"/>
  <c r="AV130" i="10"/>
  <c r="AU130" i="10"/>
  <c r="AT130" i="10"/>
  <c r="AS130" i="10"/>
  <c r="AR130" i="10"/>
  <c r="AQ130" i="10"/>
  <c r="AP130" i="10"/>
  <c r="AO130" i="10"/>
  <c r="AN130" i="10"/>
  <c r="AM130" i="10"/>
  <c r="AL130" i="10"/>
  <c r="AK130" i="10"/>
  <c r="AJ130" i="10"/>
  <c r="AI130" i="10"/>
  <c r="AH130" i="10"/>
  <c r="AA130" i="10"/>
  <c r="Z130" i="10"/>
  <c r="Y130" i="10"/>
  <c r="X130" i="10"/>
  <c r="W130" i="10"/>
  <c r="V130" i="10"/>
  <c r="U130" i="10"/>
  <c r="T130" i="10"/>
  <c r="S130" i="10"/>
  <c r="R130" i="10"/>
  <c r="Q130" i="10"/>
  <c r="P130" i="10"/>
  <c r="O130" i="10"/>
  <c r="N130" i="10"/>
  <c r="M130" i="10"/>
  <c r="L130" i="10"/>
  <c r="K130" i="10"/>
  <c r="J130" i="10"/>
  <c r="I130" i="10"/>
  <c r="AG130" i="10" s="1"/>
  <c r="H130" i="10"/>
  <c r="AF130" i="10" s="1"/>
  <c r="G130" i="10"/>
  <c r="AE130" i="10" s="1"/>
  <c r="F130" i="10"/>
  <c r="AD130" i="10" s="1"/>
  <c r="E130" i="10"/>
  <c r="AC130" i="10" s="1"/>
  <c r="D130" i="10"/>
  <c r="AB130" i="10" s="1"/>
  <c r="DG129" i="10"/>
  <c r="DF129" i="10"/>
  <c r="DE129" i="10"/>
  <c r="DD129" i="10"/>
  <c r="DC129" i="10"/>
  <c r="DB129" i="10"/>
  <c r="DA129" i="10"/>
  <c r="CZ129" i="10"/>
  <c r="CY129" i="10"/>
  <c r="CX129" i="10"/>
  <c r="CW129" i="10"/>
  <c r="CV129" i="10"/>
  <c r="CU129" i="10"/>
  <c r="CT129" i="10"/>
  <c r="CS129" i="10"/>
  <c r="CR129" i="10"/>
  <c r="CQ129" i="10"/>
  <c r="CP129" i="10"/>
  <c r="CO129" i="10"/>
  <c r="CN129" i="10"/>
  <c r="CM129" i="10"/>
  <c r="CL129" i="10"/>
  <c r="CK129" i="10"/>
  <c r="CJ129" i="10"/>
  <c r="CI129" i="10"/>
  <c r="CH129" i="10"/>
  <c r="CG129" i="10"/>
  <c r="CF129" i="10"/>
  <c r="CE129" i="10"/>
  <c r="CD129" i="10"/>
  <c r="CC129" i="10"/>
  <c r="CB129" i="10"/>
  <c r="CA129" i="10"/>
  <c r="BZ129" i="10"/>
  <c r="BY129" i="10"/>
  <c r="BX129" i="10"/>
  <c r="BW129" i="10"/>
  <c r="BV129" i="10"/>
  <c r="BU129" i="10"/>
  <c r="BT129" i="10"/>
  <c r="BS129" i="10"/>
  <c r="BR129" i="10"/>
  <c r="BQ129" i="10"/>
  <c r="BP129" i="10"/>
  <c r="BO129" i="10"/>
  <c r="BN129" i="10"/>
  <c r="BM129" i="10"/>
  <c r="BL129" i="10"/>
  <c r="BK129" i="10"/>
  <c r="BJ129" i="10"/>
  <c r="BI129" i="10"/>
  <c r="BH129" i="10"/>
  <c r="BG129" i="10"/>
  <c r="BF129" i="10"/>
  <c r="BE129" i="10"/>
  <c r="BD129" i="10"/>
  <c r="BC129" i="10"/>
  <c r="BB129" i="10"/>
  <c r="BA129" i="10"/>
  <c r="AZ129" i="10"/>
  <c r="AY129" i="10"/>
  <c r="AX129" i="10"/>
  <c r="AW129" i="10"/>
  <c r="AV129" i="10"/>
  <c r="AU129" i="10"/>
  <c r="AT129" i="10"/>
  <c r="AS129" i="10"/>
  <c r="AR129" i="10"/>
  <c r="AQ129" i="10"/>
  <c r="AP129" i="10"/>
  <c r="AO129" i="10"/>
  <c r="AN129" i="10"/>
  <c r="AM129" i="10"/>
  <c r="AL129" i="10"/>
  <c r="AK129" i="10"/>
  <c r="AJ129" i="10"/>
  <c r="AI129" i="10"/>
  <c r="AH129" i="10"/>
  <c r="AA129" i="10"/>
  <c r="Z129" i="10"/>
  <c r="Y129" i="10"/>
  <c r="X129" i="10"/>
  <c r="W129" i="10"/>
  <c r="V129" i="10"/>
  <c r="U129" i="10"/>
  <c r="T129" i="10"/>
  <c r="S129" i="10"/>
  <c r="R129" i="10"/>
  <c r="Q129" i="10"/>
  <c r="P129" i="10"/>
  <c r="O129" i="10"/>
  <c r="N129" i="10"/>
  <c r="M129" i="10"/>
  <c r="L129" i="10"/>
  <c r="K129" i="10"/>
  <c r="J129" i="10"/>
  <c r="I129" i="10"/>
  <c r="AG129" i="10" s="1"/>
  <c r="H129" i="10"/>
  <c r="AF129" i="10" s="1"/>
  <c r="G129" i="10"/>
  <c r="AE129" i="10" s="1"/>
  <c r="F129" i="10"/>
  <c r="AD129" i="10" s="1"/>
  <c r="E129" i="10"/>
  <c r="AC129" i="10" s="1"/>
  <c r="D129" i="10"/>
  <c r="AB129" i="10" s="1"/>
  <c r="DG117" i="10"/>
  <c r="DF117" i="10"/>
  <c r="DE117" i="10"/>
  <c r="DD117" i="10"/>
  <c r="DC117" i="10"/>
  <c r="DB117" i="10"/>
  <c r="DA117" i="10"/>
  <c r="CZ117" i="10"/>
  <c r="CY117" i="10"/>
  <c r="CX117" i="10"/>
  <c r="CW117" i="10"/>
  <c r="CV117" i="10"/>
  <c r="CU117" i="10"/>
  <c r="CT117" i="10"/>
  <c r="CS117" i="10"/>
  <c r="CR117" i="10"/>
  <c r="CQ117" i="10"/>
  <c r="CP117" i="10"/>
  <c r="CO117" i="10"/>
  <c r="CN117" i="10"/>
  <c r="CM117" i="10"/>
  <c r="CL117" i="10"/>
  <c r="CK117" i="10"/>
  <c r="CJ117" i="10"/>
  <c r="CI117" i="10"/>
  <c r="CH117" i="10"/>
  <c r="CG117" i="10"/>
  <c r="CF117" i="10"/>
  <c r="CE117" i="10"/>
  <c r="CD117" i="10"/>
  <c r="CC117" i="10"/>
  <c r="CB117" i="10"/>
  <c r="CA117" i="10"/>
  <c r="BZ117" i="10"/>
  <c r="BY117" i="10"/>
  <c r="BX117" i="10"/>
  <c r="BW117" i="10"/>
  <c r="BV117" i="10"/>
  <c r="BU117" i="10"/>
  <c r="BT117" i="10"/>
  <c r="BS117" i="10"/>
  <c r="BR117" i="10"/>
  <c r="BQ117" i="10"/>
  <c r="BP117" i="10"/>
  <c r="BO117" i="10"/>
  <c r="BN117" i="10"/>
  <c r="BM117" i="10"/>
  <c r="BL117" i="10"/>
  <c r="BK117" i="10"/>
  <c r="BJ117" i="10"/>
  <c r="BI117" i="10"/>
  <c r="BH117" i="10"/>
  <c r="BG117" i="10"/>
  <c r="BF117" i="10"/>
  <c r="BE117" i="10"/>
  <c r="BD117" i="10"/>
  <c r="BC117" i="10"/>
  <c r="BB117" i="10"/>
  <c r="BA117" i="10"/>
  <c r="AZ117" i="10"/>
  <c r="AY117" i="10"/>
  <c r="AX117" i="10"/>
  <c r="AW117" i="10"/>
  <c r="AV117" i="10"/>
  <c r="AU117" i="10"/>
  <c r="AT117" i="10"/>
  <c r="AS117" i="10"/>
  <c r="AR117" i="10"/>
  <c r="AQ117" i="10"/>
  <c r="AP117" i="10"/>
  <c r="AO117" i="10"/>
  <c r="AN117" i="10"/>
  <c r="AM117" i="10"/>
  <c r="AL117" i="10"/>
  <c r="AK117" i="10"/>
  <c r="AJ117" i="10"/>
  <c r="AI117" i="10"/>
  <c r="AH117" i="10"/>
  <c r="AG117" i="10"/>
  <c r="AF117" i="10"/>
  <c r="AE117" i="10"/>
  <c r="AD117" i="10"/>
  <c r="AC117" i="10"/>
  <c r="AB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AA117" i="10" s="1"/>
  <c r="H117" i="10"/>
  <c r="Z117" i="10" s="1"/>
  <c r="G117" i="10"/>
  <c r="Y117" i="10" s="1"/>
  <c r="F117" i="10"/>
  <c r="X117" i="10" s="1"/>
  <c r="E117" i="10"/>
  <c r="W117" i="10" s="1"/>
  <c r="D117" i="10"/>
  <c r="V117" i="10" s="1"/>
  <c r="DG116" i="10"/>
  <c r="DF116" i="10"/>
  <c r="DE116" i="10"/>
  <c r="DD116" i="10"/>
  <c r="DC116" i="10"/>
  <c r="DB116" i="10"/>
  <c r="DA116" i="10"/>
  <c r="CZ116" i="10"/>
  <c r="CY116" i="10"/>
  <c r="CX116" i="10"/>
  <c r="CW116" i="10"/>
  <c r="CV116" i="10"/>
  <c r="CU116" i="10"/>
  <c r="CT116" i="10"/>
  <c r="CS116" i="10"/>
  <c r="CR116" i="10"/>
  <c r="CQ116" i="10"/>
  <c r="CP116" i="10"/>
  <c r="CO116" i="10"/>
  <c r="CN116" i="10"/>
  <c r="CM116" i="10"/>
  <c r="CL116" i="10"/>
  <c r="CK116" i="10"/>
  <c r="CJ116" i="10"/>
  <c r="CI116" i="10"/>
  <c r="CH116" i="10"/>
  <c r="CG116" i="10"/>
  <c r="CF116" i="10"/>
  <c r="CE116" i="10"/>
  <c r="CD116" i="10"/>
  <c r="CC116" i="10"/>
  <c r="CB116" i="10"/>
  <c r="CA116" i="10"/>
  <c r="BZ116" i="10"/>
  <c r="BY116" i="10"/>
  <c r="BX116" i="10"/>
  <c r="BW116" i="10"/>
  <c r="BV116" i="10"/>
  <c r="BU116" i="10"/>
  <c r="BT116" i="10"/>
  <c r="BS116" i="10"/>
  <c r="BR116" i="10"/>
  <c r="BQ116" i="10"/>
  <c r="BP116" i="10"/>
  <c r="BO116" i="10"/>
  <c r="BN116" i="10"/>
  <c r="BM116" i="10"/>
  <c r="BL116" i="10"/>
  <c r="BK116" i="10"/>
  <c r="BJ116" i="10"/>
  <c r="BI116" i="10"/>
  <c r="BH116" i="10"/>
  <c r="BG116" i="10"/>
  <c r="BF116" i="10"/>
  <c r="BE116" i="10"/>
  <c r="BD116" i="10"/>
  <c r="BC116" i="10"/>
  <c r="BB116" i="10"/>
  <c r="BA116" i="10"/>
  <c r="AZ116" i="10"/>
  <c r="AY116" i="10"/>
  <c r="AX116" i="10"/>
  <c r="AW116" i="10"/>
  <c r="AV116" i="10"/>
  <c r="AU116" i="10"/>
  <c r="AT116" i="10"/>
  <c r="AS116" i="10"/>
  <c r="AR116" i="10"/>
  <c r="AQ116" i="10"/>
  <c r="AP116" i="10"/>
  <c r="AO116" i="10"/>
  <c r="AN116" i="10"/>
  <c r="AM116" i="10"/>
  <c r="AL116" i="10"/>
  <c r="AK116" i="10"/>
  <c r="AJ116" i="10"/>
  <c r="AI116" i="10"/>
  <c r="AH116" i="10"/>
  <c r="AG116" i="10"/>
  <c r="AF116" i="10"/>
  <c r="AE116" i="10"/>
  <c r="AD116" i="10"/>
  <c r="AC116" i="10"/>
  <c r="AB116" i="10"/>
  <c r="U116" i="10"/>
  <c r="T116" i="10"/>
  <c r="S116" i="10"/>
  <c r="R116" i="10"/>
  <c r="Q116" i="10"/>
  <c r="P116" i="10"/>
  <c r="O116" i="10"/>
  <c r="N116" i="10"/>
  <c r="M116" i="10"/>
  <c r="L116" i="10"/>
  <c r="K116" i="10"/>
  <c r="J116" i="10"/>
  <c r="I116" i="10"/>
  <c r="AA116" i="10" s="1"/>
  <c r="H116" i="10"/>
  <c r="Z116" i="10" s="1"/>
  <c r="G116" i="10"/>
  <c r="Y116" i="10" s="1"/>
  <c r="F116" i="10"/>
  <c r="X116" i="10" s="1"/>
  <c r="E116" i="10"/>
  <c r="W116" i="10" s="1"/>
  <c r="D116" i="10"/>
  <c r="V116" i="10" s="1"/>
  <c r="DG115" i="10"/>
  <c r="DF115" i="10"/>
  <c r="DE115" i="10"/>
  <c r="DD115" i="10"/>
  <c r="DC115" i="10"/>
  <c r="DB115" i="10"/>
  <c r="DA115" i="10"/>
  <c r="CZ115" i="10"/>
  <c r="CY115" i="10"/>
  <c r="CX115" i="10"/>
  <c r="CW115" i="10"/>
  <c r="CV115" i="10"/>
  <c r="CU115" i="10"/>
  <c r="CT115" i="10"/>
  <c r="CS115" i="10"/>
  <c r="CR115" i="10"/>
  <c r="CQ115" i="10"/>
  <c r="CP115" i="10"/>
  <c r="CO115" i="10"/>
  <c r="CN115" i="10"/>
  <c r="CM115" i="10"/>
  <c r="CL115" i="10"/>
  <c r="CK115" i="10"/>
  <c r="CJ115" i="10"/>
  <c r="CI115" i="10"/>
  <c r="CH115" i="10"/>
  <c r="CG115" i="10"/>
  <c r="CF115" i="10"/>
  <c r="CE115" i="10"/>
  <c r="CD115" i="10"/>
  <c r="CC115" i="10"/>
  <c r="CB115" i="10"/>
  <c r="CA115" i="10"/>
  <c r="BZ115" i="10"/>
  <c r="BY115" i="10"/>
  <c r="BX115" i="10"/>
  <c r="BW115" i="10"/>
  <c r="BV115" i="10"/>
  <c r="BU115" i="10"/>
  <c r="BT115" i="10"/>
  <c r="BS115" i="10"/>
  <c r="BR115" i="10"/>
  <c r="BQ115" i="10"/>
  <c r="BP115" i="10"/>
  <c r="BO115" i="10"/>
  <c r="BN115" i="10"/>
  <c r="BM115" i="10"/>
  <c r="BL115" i="10"/>
  <c r="BK115" i="10"/>
  <c r="BJ115" i="10"/>
  <c r="BI115" i="10"/>
  <c r="BH115" i="10"/>
  <c r="BG115" i="10"/>
  <c r="BF115" i="10"/>
  <c r="BE115" i="10"/>
  <c r="BD115" i="10"/>
  <c r="BC115" i="10"/>
  <c r="BB115" i="10"/>
  <c r="BA115" i="10"/>
  <c r="AZ115" i="10"/>
  <c r="AY115" i="10"/>
  <c r="AX115" i="10"/>
  <c r="AW115" i="10"/>
  <c r="AV115" i="10"/>
  <c r="AU115" i="10"/>
  <c r="AT115" i="10"/>
  <c r="AS115" i="10"/>
  <c r="AR115" i="10"/>
  <c r="AQ115" i="10"/>
  <c r="AP115" i="10"/>
  <c r="AO115" i="10"/>
  <c r="AN115" i="10"/>
  <c r="AM115" i="10"/>
  <c r="AL115" i="10"/>
  <c r="AK115" i="10"/>
  <c r="AJ115" i="10"/>
  <c r="AI115" i="10"/>
  <c r="AH115" i="10"/>
  <c r="AG115" i="10"/>
  <c r="AF115" i="10"/>
  <c r="AE115" i="10"/>
  <c r="AD115" i="10"/>
  <c r="AC115" i="10"/>
  <c r="AB115" i="10"/>
  <c r="U115" i="10"/>
  <c r="T115" i="10"/>
  <c r="S115" i="10"/>
  <c r="R115" i="10"/>
  <c r="Q115" i="10"/>
  <c r="P115" i="10"/>
  <c r="O115" i="10"/>
  <c r="N115" i="10"/>
  <c r="M115" i="10"/>
  <c r="L115" i="10"/>
  <c r="K115" i="10"/>
  <c r="J115" i="10"/>
  <c r="I115" i="10"/>
  <c r="AA115" i="10" s="1"/>
  <c r="H115" i="10"/>
  <c r="Z115" i="10" s="1"/>
  <c r="G115" i="10"/>
  <c r="Y115" i="10" s="1"/>
  <c r="F115" i="10"/>
  <c r="X115" i="10" s="1"/>
  <c r="E115" i="10"/>
  <c r="W115" i="10" s="1"/>
  <c r="D115" i="10"/>
  <c r="V115" i="10" s="1"/>
  <c r="DG114" i="10"/>
  <c r="DF114" i="10"/>
  <c r="DE114" i="10"/>
  <c r="DD114" i="10"/>
  <c r="DC114" i="10"/>
  <c r="DB114" i="10"/>
  <c r="DA114" i="10"/>
  <c r="CZ114" i="10"/>
  <c r="CY114" i="10"/>
  <c r="CX114" i="10"/>
  <c r="CW114" i="10"/>
  <c r="CV114" i="10"/>
  <c r="CU114" i="10"/>
  <c r="CT114" i="10"/>
  <c r="CS114" i="10"/>
  <c r="CR114" i="10"/>
  <c r="CQ114" i="10"/>
  <c r="CP114" i="10"/>
  <c r="CO114" i="10"/>
  <c r="CN114" i="10"/>
  <c r="CM114" i="10"/>
  <c r="CL114" i="10"/>
  <c r="CK114" i="10"/>
  <c r="CJ114" i="10"/>
  <c r="CI114" i="10"/>
  <c r="CH114" i="10"/>
  <c r="CG114" i="10"/>
  <c r="CF114" i="10"/>
  <c r="CE114" i="10"/>
  <c r="CD114" i="10"/>
  <c r="CC114" i="10"/>
  <c r="CB114" i="10"/>
  <c r="CA114" i="10"/>
  <c r="BZ114" i="10"/>
  <c r="BY114" i="10"/>
  <c r="BX114" i="10"/>
  <c r="BW114" i="10"/>
  <c r="BV114" i="10"/>
  <c r="BU114" i="10"/>
  <c r="BT114" i="10"/>
  <c r="BS114" i="10"/>
  <c r="BR114" i="10"/>
  <c r="BQ114" i="10"/>
  <c r="BP114" i="10"/>
  <c r="BO114" i="10"/>
  <c r="BN114" i="10"/>
  <c r="BM114" i="10"/>
  <c r="BL114" i="10"/>
  <c r="BK114" i="10"/>
  <c r="BJ114" i="10"/>
  <c r="BI114" i="10"/>
  <c r="BH114" i="10"/>
  <c r="BG114" i="10"/>
  <c r="BF114" i="10"/>
  <c r="BE114" i="10"/>
  <c r="BD114" i="10"/>
  <c r="BC114" i="10"/>
  <c r="BB114" i="10"/>
  <c r="BA114" i="10"/>
  <c r="AZ114" i="10"/>
  <c r="AY114" i="10"/>
  <c r="AX114" i="10"/>
  <c r="AW114" i="10"/>
  <c r="AV114" i="10"/>
  <c r="AU114" i="10"/>
  <c r="AT114" i="10"/>
  <c r="AS114" i="10"/>
  <c r="AR114" i="10"/>
  <c r="AQ114" i="10"/>
  <c r="AP114" i="10"/>
  <c r="AO114" i="10"/>
  <c r="AN114" i="10"/>
  <c r="AM114" i="10"/>
  <c r="AL114" i="10"/>
  <c r="AK114" i="10"/>
  <c r="AJ114" i="10"/>
  <c r="AI114" i="10"/>
  <c r="AH114" i="10"/>
  <c r="AG114" i="10"/>
  <c r="AF114" i="10"/>
  <c r="AE114" i="10"/>
  <c r="AD114" i="10"/>
  <c r="AC114" i="10"/>
  <c r="AB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AA114" i="10" s="1"/>
  <c r="H114" i="10"/>
  <c r="Z114" i="10" s="1"/>
  <c r="G114" i="10"/>
  <c r="Y114" i="10" s="1"/>
  <c r="F114" i="10"/>
  <c r="X114" i="10" s="1"/>
  <c r="E114" i="10"/>
  <c r="W114" i="10" s="1"/>
  <c r="D114" i="10"/>
  <c r="V114" i="10" s="1"/>
  <c r="DG113" i="10"/>
  <c r="DF113" i="10"/>
  <c r="DE113" i="10"/>
  <c r="DD113" i="10"/>
  <c r="DC113" i="10"/>
  <c r="DB113" i="10"/>
  <c r="DA113" i="10"/>
  <c r="CZ113" i="10"/>
  <c r="CY113" i="10"/>
  <c r="CX113" i="10"/>
  <c r="CW113" i="10"/>
  <c r="CV113" i="10"/>
  <c r="CU113" i="10"/>
  <c r="CT113" i="10"/>
  <c r="CS113" i="10"/>
  <c r="CR113" i="10"/>
  <c r="CQ113" i="10"/>
  <c r="CP113" i="10"/>
  <c r="CO113" i="10"/>
  <c r="CN113" i="10"/>
  <c r="CM113" i="10"/>
  <c r="CL113" i="10"/>
  <c r="CK113" i="10"/>
  <c r="CJ113" i="10"/>
  <c r="CI113" i="10"/>
  <c r="CH113" i="10"/>
  <c r="CG113" i="10"/>
  <c r="CF113" i="10"/>
  <c r="CE113" i="10"/>
  <c r="CD113" i="10"/>
  <c r="CC113" i="10"/>
  <c r="CB113" i="10"/>
  <c r="CA113" i="10"/>
  <c r="BZ113" i="10"/>
  <c r="BY113" i="10"/>
  <c r="BX113" i="10"/>
  <c r="BW113" i="10"/>
  <c r="BV113" i="10"/>
  <c r="BU113" i="10"/>
  <c r="BT113" i="10"/>
  <c r="BS113" i="10"/>
  <c r="BR113" i="10"/>
  <c r="BQ113" i="10"/>
  <c r="BP113" i="10"/>
  <c r="BO113" i="10"/>
  <c r="BN113" i="10"/>
  <c r="BM113" i="10"/>
  <c r="BL113" i="10"/>
  <c r="BK113" i="10"/>
  <c r="BJ113" i="10"/>
  <c r="BI113" i="10"/>
  <c r="BH113" i="10"/>
  <c r="BG113" i="10"/>
  <c r="BF113" i="10"/>
  <c r="BE113" i="10"/>
  <c r="BD113" i="10"/>
  <c r="BC113" i="10"/>
  <c r="BB113" i="10"/>
  <c r="BA113" i="10"/>
  <c r="AZ113" i="10"/>
  <c r="AY113" i="10"/>
  <c r="AX113" i="10"/>
  <c r="AW113" i="10"/>
  <c r="AV113" i="10"/>
  <c r="AU113" i="10"/>
  <c r="AT113" i="10"/>
  <c r="AS113" i="10"/>
  <c r="AR113" i="10"/>
  <c r="AQ113" i="10"/>
  <c r="AP113" i="10"/>
  <c r="AO113" i="10"/>
  <c r="AN113" i="10"/>
  <c r="AM113" i="10"/>
  <c r="AL113" i="10"/>
  <c r="AK113" i="10"/>
  <c r="AJ113" i="10"/>
  <c r="AI113" i="10"/>
  <c r="AH113" i="10"/>
  <c r="AG113" i="10"/>
  <c r="AF113" i="10"/>
  <c r="AE113" i="10"/>
  <c r="AD113" i="10"/>
  <c r="AC113" i="10"/>
  <c r="AB113" i="10"/>
  <c r="U113" i="10"/>
  <c r="T113" i="10"/>
  <c r="S113" i="10"/>
  <c r="R113" i="10"/>
  <c r="Q113" i="10"/>
  <c r="P113" i="10"/>
  <c r="O113" i="10"/>
  <c r="N113" i="10"/>
  <c r="M113" i="10"/>
  <c r="L113" i="10"/>
  <c r="K113" i="10"/>
  <c r="J113" i="10"/>
  <c r="I113" i="10"/>
  <c r="AA113" i="10" s="1"/>
  <c r="H113" i="10"/>
  <c r="Z113" i="10" s="1"/>
  <c r="G113" i="10"/>
  <c r="Y113" i="10" s="1"/>
  <c r="F113" i="10"/>
  <c r="X113" i="10" s="1"/>
  <c r="E113" i="10"/>
  <c r="W113" i="10" s="1"/>
  <c r="D113" i="10"/>
  <c r="V113" i="10" s="1"/>
  <c r="DG112" i="10"/>
  <c r="DF112" i="10"/>
  <c r="DE112" i="10"/>
  <c r="DD112" i="10"/>
  <c r="DC112" i="10"/>
  <c r="DB112" i="10"/>
  <c r="DA112" i="10"/>
  <c r="CZ112" i="10"/>
  <c r="CY112" i="10"/>
  <c r="CX112" i="10"/>
  <c r="CW112" i="10"/>
  <c r="CV112" i="10"/>
  <c r="CU112" i="10"/>
  <c r="CT112" i="10"/>
  <c r="CS112" i="10"/>
  <c r="CR112" i="10"/>
  <c r="CQ112" i="10"/>
  <c r="CP112" i="10"/>
  <c r="CO112" i="10"/>
  <c r="CN112" i="10"/>
  <c r="CM112" i="10"/>
  <c r="CL112" i="10"/>
  <c r="CK112" i="10"/>
  <c r="CJ112" i="10"/>
  <c r="CI112" i="10"/>
  <c r="CH112" i="10"/>
  <c r="CG112" i="10"/>
  <c r="CF112" i="10"/>
  <c r="CE112" i="10"/>
  <c r="CD112" i="10"/>
  <c r="CC112" i="10"/>
  <c r="CB112" i="10"/>
  <c r="CA112" i="10"/>
  <c r="BZ112" i="10"/>
  <c r="BY112" i="10"/>
  <c r="BX112" i="10"/>
  <c r="BW112" i="10"/>
  <c r="BV112" i="10"/>
  <c r="BU112" i="10"/>
  <c r="BT112" i="10"/>
  <c r="BS112" i="10"/>
  <c r="BR112" i="10"/>
  <c r="BQ112" i="10"/>
  <c r="BP112" i="10"/>
  <c r="BO112" i="10"/>
  <c r="BN112" i="10"/>
  <c r="BM112" i="10"/>
  <c r="BL112" i="10"/>
  <c r="BK112" i="10"/>
  <c r="BJ112" i="10"/>
  <c r="BI112" i="10"/>
  <c r="BH112" i="10"/>
  <c r="BG112" i="10"/>
  <c r="BF112" i="10"/>
  <c r="BE112" i="10"/>
  <c r="BD112" i="10"/>
  <c r="BC112" i="10"/>
  <c r="BB112" i="10"/>
  <c r="BA112" i="10"/>
  <c r="AZ112" i="10"/>
  <c r="AY112" i="10"/>
  <c r="AX112" i="10"/>
  <c r="AW112" i="10"/>
  <c r="AV112" i="10"/>
  <c r="AU112" i="10"/>
  <c r="AT112" i="10"/>
  <c r="AS112" i="10"/>
  <c r="AR112" i="10"/>
  <c r="AQ112" i="10"/>
  <c r="AP112" i="10"/>
  <c r="AO112" i="10"/>
  <c r="AN112" i="10"/>
  <c r="AM112" i="10"/>
  <c r="AL112" i="10"/>
  <c r="AK112" i="10"/>
  <c r="AJ112" i="10"/>
  <c r="AI112" i="10"/>
  <c r="AH112" i="10"/>
  <c r="AG112" i="10"/>
  <c r="AF112" i="10"/>
  <c r="AE112" i="10"/>
  <c r="AD112" i="10"/>
  <c r="AC112" i="10"/>
  <c r="AB112" i="10"/>
  <c r="U112" i="10"/>
  <c r="T112" i="10"/>
  <c r="S112" i="10"/>
  <c r="R112" i="10"/>
  <c r="Q112" i="10"/>
  <c r="P112" i="10"/>
  <c r="O112" i="10"/>
  <c r="N112" i="10"/>
  <c r="M112" i="10"/>
  <c r="L112" i="10"/>
  <c r="K112" i="10"/>
  <c r="J112" i="10"/>
  <c r="I112" i="10"/>
  <c r="AA112" i="10" s="1"/>
  <c r="H112" i="10"/>
  <c r="Z112" i="10" s="1"/>
  <c r="G112" i="10"/>
  <c r="Y112" i="10" s="1"/>
  <c r="F112" i="10"/>
  <c r="X112" i="10" s="1"/>
  <c r="E112" i="10"/>
  <c r="W112" i="10" s="1"/>
  <c r="D112" i="10"/>
  <c r="V112" i="10" s="1"/>
  <c r="DG111" i="10"/>
  <c r="DF111" i="10"/>
  <c r="DE111" i="10"/>
  <c r="DD111" i="10"/>
  <c r="DC111" i="10"/>
  <c r="DB111" i="10"/>
  <c r="DA111" i="10"/>
  <c r="CZ111" i="10"/>
  <c r="CY111" i="10"/>
  <c r="CX111" i="10"/>
  <c r="CW111" i="10"/>
  <c r="CV111" i="10"/>
  <c r="CU111" i="10"/>
  <c r="CT111" i="10"/>
  <c r="CS111" i="10"/>
  <c r="CR111" i="10"/>
  <c r="CQ111" i="10"/>
  <c r="CP111" i="10"/>
  <c r="CO111" i="10"/>
  <c r="CN111" i="10"/>
  <c r="CM111" i="10"/>
  <c r="CL111" i="10"/>
  <c r="CK111" i="10"/>
  <c r="CJ111" i="10"/>
  <c r="CI111" i="10"/>
  <c r="CH111" i="10"/>
  <c r="CG111" i="10"/>
  <c r="CF111" i="10"/>
  <c r="CE111" i="10"/>
  <c r="CD111" i="10"/>
  <c r="CC111" i="10"/>
  <c r="CB111" i="10"/>
  <c r="CA111" i="10"/>
  <c r="BZ111" i="10"/>
  <c r="BY111" i="10"/>
  <c r="BX111" i="10"/>
  <c r="BW111" i="10"/>
  <c r="BV111" i="10"/>
  <c r="BU111" i="10"/>
  <c r="BT111" i="10"/>
  <c r="BS111" i="10"/>
  <c r="BR111" i="10"/>
  <c r="BQ111" i="10"/>
  <c r="BP111" i="10"/>
  <c r="BO111" i="10"/>
  <c r="BN111" i="10"/>
  <c r="BM111" i="10"/>
  <c r="BL111" i="10"/>
  <c r="BK111" i="10"/>
  <c r="BJ111" i="10"/>
  <c r="BI111" i="10"/>
  <c r="BH111" i="10"/>
  <c r="BG111" i="10"/>
  <c r="BF111" i="10"/>
  <c r="BE111" i="10"/>
  <c r="BD111" i="10"/>
  <c r="BC111" i="10"/>
  <c r="BB111" i="10"/>
  <c r="BA111" i="10"/>
  <c r="AZ111" i="10"/>
  <c r="AY111" i="10"/>
  <c r="AX111" i="10"/>
  <c r="AW111" i="10"/>
  <c r="AV111" i="10"/>
  <c r="AU111" i="10"/>
  <c r="AT111" i="10"/>
  <c r="AS111" i="10"/>
  <c r="AR111" i="10"/>
  <c r="AQ111" i="10"/>
  <c r="AP111" i="10"/>
  <c r="AO111" i="10"/>
  <c r="AN111" i="10"/>
  <c r="AM111" i="10"/>
  <c r="AL111" i="10"/>
  <c r="AK111" i="10"/>
  <c r="AJ111" i="10"/>
  <c r="AI111" i="10"/>
  <c r="AH111" i="10"/>
  <c r="AG111" i="10"/>
  <c r="AF111" i="10"/>
  <c r="AE111" i="10"/>
  <c r="AD111" i="10"/>
  <c r="AC111" i="10"/>
  <c r="AB111" i="10"/>
  <c r="U111" i="10"/>
  <c r="T111" i="10"/>
  <c r="S111" i="10"/>
  <c r="R111" i="10"/>
  <c r="Q111" i="10"/>
  <c r="P111" i="10"/>
  <c r="O111" i="10"/>
  <c r="N111" i="10"/>
  <c r="M111" i="10"/>
  <c r="L111" i="10"/>
  <c r="K111" i="10"/>
  <c r="J111" i="10"/>
  <c r="I111" i="10"/>
  <c r="AA111" i="10" s="1"/>
  <c r="H111" i="10"/>
  <c r="Z111" i="10" s="1"/>
  <c r="G111" i="10"/>
  <c r="Y111" i="10" s="1"/>
  <c r="F111" i="10"/>
  <c r="X111" i="10" s="1"/>
  <c r="E111" i="10"/>
  <c r="W111" i="10" s="1"/>
  <c r="D111" i="10"/>
  <c r="V111" i="10" s="1"/>
  <c r="DG110" i="10"/>
  <c r="DF110" i="10"/>
  <c r="DE110" i="10"/>
  <c r="DD110" i="10"/>
  <c r="DC110" i="10"/>
  <c r="DB110" i="10"/>
  <c r="DA110" i="10"/>
  <c r="CZ110" i="10"/>
  <c r="CY110" i="10"/>
  <c r="CX110" i="10"/>
  <c r="CW110" i="10"/>
  <c r="CV110" i="10"/>
  <c r="CU110" i="10"/>
  <c r="CT110" i="10"/>
  <c r="CS110" i="10"/>
  <c r="CR110" i="10"/>
  <c r="CQ110" i="10"/>
  <c r="CP110" i="10"/>
  <c r="CO110" i="10"/>
  <c r="CN110" i="10"/>
  <c r="CM110" i="10"/>
  <c r="CL110" i="10"/>
  <c r="CK110" i="10"/>
  <c r="CJ110" i="10"/>
  <c r="CI110" i="10"/>
  <c r="CH110" i="10"/>
  <c r="CG110" i="10"/>
  <c r="CF110" i="10"/>
  <c r="CE110" i="10"/>
  <c r="CD110" i="10"/>
  <c r="CC110" i="10"/>
  <c r="CB110" i="10"/>
  <c r="CA110" i="10"/>
  <c r="BZ110" i="10"/>
  <c r="BY110" i="10"/>
  <c r="BX110" i="10"/>
  <c r="BW110" i="10"/>
  <c r="BV110" i="10"/>
  <c r="BU110" i="10"/>
  <c r="BT110" i="10"/>
  <c r="BS110" i="10"/>
  <c r="BR110" i="10"/>
  <c r="BQ110" i="10"/>
  <c r="BP110" i="10"/>
  <c r="BO110" i="10"/>
  <c r="BN110" i="10"/>
  <c r="BM110" i="10"/>
  <c r="BL110" i="10"/>
  <c r="BK110" i="10"/>
  <c r="BJ110" i="10"/>
  <c r="BI110" i="10"/>
  <c r="BH110" i="10"/>
  <c r="BG110" i="10"/>
  <c r="BF110" i="10"/>
  <c r="BE110" i="10"/>
  <c r="BD110" i="10"/>
  <c r="BC110" i="10"/>
  <c r="BB110" i="10"/>
  <c r="BA110" i="10"/>
  <c r="AZ110" i="10"/>
  <c r="AY110" i="10"/>
  <c r="AX110" i="10"/>
  <c r="AW110" i="10"/>
  <c r="AV110" i="10"/>
  <c r="AU110" i="10"/>
  <c r="AT110" i="10"/>
  <c r="AS110" i="10"/>
  <c r="AR110" i="10"/>
  <c r="AQ110" i="10"/>
  <c r="AP110" i="10"/>
  <c r="AO110" i="10"/>
  <c r="AN110" i="10"/>
  <c r="AM110" i="10"/>
  <c r="AL110" i="10"/>
  <c r="AK110" i="10"/>
  <c r="AJ110" i="10"/>
  <c r="AI110" i="10"/>
  <c r="AH110" i="10"/>
  <c r="AG110" i="10"/>
  <c r="AF110" i="10"/>
  <c r="AE110" i="10"/>
  <c r="AD110" i="10"/>
  <c r="AC110" i="10"/>
  <c r="AB110" i="10"/>
  <c r="U110" i="10"/>
  <c r="T110" i="10"/>
  <c r="S110" i="10"/>
  <c r="R110" i="10"/>
  <c r="Q110" i="10"/>
  <c r="P110" i="10"/>
  <c r="O110" i="10"/>
  <c r="N110" i="10"/>
  <c r="M110" i="10"/>
  <c r="L110" i="10"/>
  <c r="K110" i="10"/>
  <c r="J110" i="10"/>
  <c r="I110" i="10"/>
  <c r="AA110" i="10" s="1"/>
  <c r="H110" i="10"/>
  <c r="Z110" i="10" s="1"/>
  <c r="G110" i="10"/>
  <c r="Y110" i="10" s="1"/>
  <c r="F110" i="10"/>
  <c r="X110" i="10" s="1"/>
  <c r="E110" i="10"/>
  <c r="W110" i="10" s="1"/>
  <c r="D110" i="10"/>
  <c r="V110" i="10" s="1"/>
  <c r="DG109" i="10"/>
  <c r="DF109" i="10"/>
  <c r="DE109" i="10"/>
  <c r="DD109" i="10"/>
  <c r="DC109" i="10"/>
  <c r="DB109" i="10"/>
  <c r="DA109" i="10"/>
  <c r="CZ109" i="10"/>
  <c r="CY109" i="10"/>
  <c r="CX109" i="10"/>
  <c r="CW109" i="10"/>
  <c r="CV109" i="10"/>
  <c r="CU109" i="10"/>
  <c r="CT109" i="10"/>
  <c r="CS109" i="10"/>
  <c r="CR109" i="10"/>
  <c r="CQ109" i="10"/>
  <c r="CP109" i="10"/>
  <c r="CO109" i="10"/>
  <c r="CN109" i="10"/>
  <c r="CM109" i="10"/>
  <c r="CL109" i="10"/>
  <c r="CK109" i="10"/>
  <c r="CJ109" i="10"/>
  <c r="CI109" i="10"/>
  <c r="CH109" i="10"/>
  <c r="CG109" i="10"/>
  <c r="CF109" i="10"/>
  <c r="CE109" i="10"/>
  <c r="CD109" i="10"/>
  <c r="CC109" i="10"/>
  <c r="CB109" i="10"/>
  <c r="CA109" i="10"/>
  <c r="BZ109" i="10"/>
  <c r="BY109" i="10"/>
  <c r="BX109" i="10"/>
  <c r="BW109" i="10"/>
  <c r="BV109" i="10"/>
  <c r="BU109" i="10"/>
  <c r="BT109" i="10"/>
  <c r="BS109" i="10"/>
  <c r="BR109" i="10"/>
  <c r="BQ109" i="10"/>
  <c r="BP109" i="10"/>
  <c r="BO109" i="10"/>
  <c r="BN109" i="10"/>
  <c r="BM109" i="10"/>
  <c r="BL109" i="10"/>
  <c r="BK109" i="10"/>
  <c r="BJ109" i="10"/>
  <c r="BI109" i="10"/>
  <c r="BH109" i="10"/>
  <c r="BG109" i="10"/>
  <c r="BF109" i="10"/>
  <c r="BE109" i="10"/>
  <c r="BD109" i="10"/>
  <c r="BC109" i="10"/>
  <c r="BB109" i="10"/>
  <c r="BA109" i="10"/>
  <c r="AZ109" i="10"/>
  <c r="AY109" i="10"/>
  <c r="AX109" i="10"/>
  <c r="AW109" i="10"/>
  <c r="AV109" i="10"/>
  <c r="AU109" i="10"/>
  <c r="AT109" i="10"/>
  <c r="AS109" i="10"/>
  <c r="AR109" i="10"/>
  <c r="AQ109" i="10"/>
  <c r="AP109" i="10"/>
  <c r="AO109" i="10"/>
  <c r="AN109" i="10"/>
  <c r="AM109" i="10"/>
  <c r="AL109" i="10"/>
  <c r="AK109" i="10"/>
  <c r="AJ109" i="10"/>
  <c r="AI109" i="10"/>
  <c r="AH109" i="10"/>
  <c r="AG109" i="10"/>
  <c r="AF109" i="10"/>
  <c r="AE109" i="10"/>
  <c r="AD109" i="10"/>
  <c r="AC109" i="10"/>
  <c r="AB109" i="10"/>
  <c r="U109" i="10"/>
  <c r="T109" i="10"/>
  <c r="S109" i="10"/>
  <c r="R109" i="10"/>
  <c r="Q109" i="10"/>
  <c r="P109" i="10"/>
  <c r="O109" i="10"/>
  <c r="N109" i="10"/>
  <c r="M109" i="10"/>
  <c r="L109" i="10"/>
  <c r="K109" i="10"/>
  <c r="J109" i="10"/>
  <c r="I109" i="10"/>
  <c r="AA109" i="10" s="1"/>
  <c r="H109" i="10"/>
  <c r="Z109" i="10" s="1"/>
  <c r="G109" i="10"/>
  <c r="Y109" i="10" s="1"/>
  <c r="F109" i="10"/>
  <c r="X109" i="10" s="1"/>
  <c r="E109" i="10"/>
  <c r="W109" i="10" s="1"/>
  <c r="D109" i="10"/>
  <c r="V109" i="10" s="1"/>
  <c r="DG108" i="10"/>
  <c r="DF108" i="10"/>
  <c r="DE108" i="10"/>
  <c r="DD108" i="10"/>
  <c r="DC108" i="10"/>
  <c r="DB108" i="10"/>
  <c r="DA108" i="10"/>
  <c r="CZ108" i="10"/>
  <c r="CY108" i="10"/>
  <c r="CX108" i="10"/>
  <c r="CW108" i="10"/>
  <c r="CV108" i="10"/>
  <c r="CU108" i="10"/>
  <c r="CT108" i="10"/>
  <c r="CS108" i="10"/>
  <c r="CR108" i="10"/>
  <c r="CQ108" i="10"/>
  <c r="CP108" i="10"/>
  <c r="CO108" i="10"/>
  <c r="CN108" i="10"/>
  <c r="CM108" i="10"/>
  <c r="CL108" i="10"/>
  <c r="CK108" i="10"/>
  <c r="CJ108" i="10"/>
  <c r="CI108" i="10"/>
  <c r="CH108" i="10"/>
  <c r="CG108" i="10"/>
  <c r="CF108" i="10"/>
  <c r="CE108" i="10"/>
  <c r="CD108" i="10"/>
  <c r="CC108" i="10"/>
  <c r="CB108" i="10"/>
  <c r="CA108" i="10"/>
  <c r="BZ108" i="10"/>
  <c r="BY108" i="10"/>
  <c r="BX108" i="10"/>
  <c r="BW108" i="10"/>
  <c r="BV108" i="10"/>
  <c r="BU108" i="10"/>
  <c r="BT108" i="10"/>
  <c r="BS108" i="10"/>
  <c r="BR108" i="10"/>
  <c r="BQ108" i="10"/>
  <c r="BP108" i="10"/>
  <c r="BO108" i="10"/>
  <c r="BN108" i="10"/>
  <c r="BM108" i="10"/>
  <c r="BL108" i="10"/>
  <c r="BK108" i="10"/>
  <c r="BJ108" i="10"/>
  <c r="BI108" i="10"/>
  <c r="BH108" i="10"/>
  <c r="BG108" i="10"/>
  <c r="BF108" i="10"/>
  <c r="BE108" i="10"/>
  <c r="BD108" i="10"/>
  <c r="BC108" i="10"/>
  <c r="BB108" i="10"/>
  <c r="BA108" i="10"/>
  <c r="AZ108" i="10"/>
  <c r="AY108" i="10"/>
  <c r="AX108" i="10"/>
  <c r="AW108" i="10"/>
  <c r="AV108" i="10"/>
  <c r="AU108" i="10"/>
  <c r="AT108" i="10"/>
  <c r="AS108" i="10"/>
  <c r="AR108" i="10"/>
  <c r="AQ108" i="10"/>
  <c r="AP108" i="10"/>
  <c r="AO108" i="10"/>
  <c r="AN108" i="10"/>
  <c r="AM108" i="10"/>
  <c r="AL108" i="10"/>
  <c r="AK108" i="10"/>
  <c r="AJ108" i="10"/>
  <c r="AI108" i="10"/>
  <c r="AH108" i="10"/>
  <c r="AG108" i="10"/>
  <c r="AF108" i="10"/>
  <c r="AE108" i="10"/>
  <c r="AD108" i="10"/>
  <c r="AC108" i="10"/>
  <c r="AB108" i="10"/>
  <c r="U108" i="10"/>
  <c r="T108" i="10"/>
  <c r="S108" i="10"/>
  <c r="R108" i="10"/>
  <c r="Q108" i="10"/>
  <c r="P108" i="10"/>
  <c r="O108" i="10"/>
  <c r="N108" i="10"/>
  <c r="M108" i="10"/>
  <c r="L108" i="10"/>
  <c r="K108" i="10"/>
  <c r="J108" i="10"/>
  <c r="I108" i="10"/>
  <c r="AA108" i="10" s="1"/>
  <c r="H108" i="10"/>
  <c r="Z108" i="10" s="1"/>
  <c r="G108" i="10"/>
  <c r="Y108" i="10" s="1"/>
  <c r="F108" i="10"/>
  <c r="X108" i="10" s="1"/>
  <c r="E108" i="10"/>
  <c r="W108" i="10" s="1"/>
  <c r="D108" i="10"/>
  <c r="V108" i="10" s="1"/>
  <c r="DG107" i="10"/>
  <c r="DF107" i="10"/>
  <c r="DE107" i="10"/>
  <c r="DD107" i="10"/>
  <c r="DC107" i="10"/>
  <c r="DB107" i="10"/>
  <c r="DA107" i="10"/>
  <c r="CZ107" i="10"/>
  <c r="CY107" i="10"/>
  <c r="CX107" i="10"/>
  <c r="CW107" i="10"/>
  <c r="CV107" i="10"/>
  <c r="CU107" i="10"/>
  <c r="CT107" i="10"/>
  <c r="CS107" i="10"/>
  <c r="CR107" i="10"/>
  <c r="CQ107" i="10"/>
  <c r="CP107" i="10"/>
  <c r="CO107" i="10"/>
  <c r="CN107" i="10"/>
  <c r="CM107" i="10"/>
  <c r="CL107" i="10"/>
  <c r="CK107" i="10"/>
  <c r="CJ107" i="10"/>
  <c r="CI107" i="10"/>
  <c r="CH107" i="10"/>
  <c r="CG107" i="10"/>
  <c r="CF107" i="10"/>
  <c r="CE107" i="10"/>
  <c r="CD107" i="10"/>
  <c r="CC107" i="10"/>
  <c r="CB107" i="10"/>
  <c r="CA107" i="10"/>
  <c r="BZ107" i="10"/>
  <c r="BY107" i="10"/>
  <c r="BX107" i="10"/>
  <c r="BW107" i="10"/>
  <c r="BV107" i="10"/>
  <c r="BU107" i="10"/>
  <c r="BT107" i="10"/>
  <c r="BS107" i="10"/>
  <c r="BR107" i="10"/>
  <c r="BQ107" i="10"/>
  <c r="BP107" i="10"/>
  <c r="BO107" i="10"/>
  <c r="BN107" i="10"/>
  <c r="BM107" i="10"/>
  <c r="BL107" i="10"/>
  <c r="BK107" i="10"/>
  <c r="BJ107" i="10"/>
  <c r="BI107" i="10"/>
  <c r="BH107" i="10"/>
  <c r="BG107" i="10"/>
  <c r="BF107" i="10"/>
  <c r="BE107" i="10"/>
  <c r="BD107" i="10"/>
  <c r="BC107" i="10"/>
  <c r="BB107" i="10"/>
  <c r="BA107" i="10"/>
  <c r="AZ107" i="10"/>
  <c r="AY107" i="10"/>
  <c r="AX107" i="10"/>
  <c r="AW107" i="10"/>
  <c r="AV107" i="10"/>
  <c r="AU107" i="10"/>
  <c r="AT107" i="10"/>
  <c r="AS107" i="10"/>
  <c r="AR107" i="10"/>
  <c r="AQ107" i="10"/>
  <c r="AP107" i="10"/>
  <c r="AO107" i="10"/>
  <c r="AN107" i="10"/>
  <c r="AM107" i="10"/>
  <c r="AL107" i="10"/>
  <c r="AK107" i="10"/>
  <c r="AJ107" i="10"/>
  <c r="AI107" i="10"/>
  <c r="AH107" i="10"/>
  <c r="AG107" i="10"/>
  <c r="AF107" i="10"/>
  <c r="AE107" i="10"/>
  <c r="AD107" i="10"/>
  <c r="AC107" i="10"/>
  <c r="AB107" i="10"/>
  <c r="U107" i="10"/>
  <c r="T107" i="10"/>
  <c r="S107" i="10"/>
  <c r="R107" i="10"/>
  <c r="Q107" i="10"/>
  <c r="P107" i="10"/>
  <c r="O107" i="10"/>
  <c r="N107" i="10"/>
  <c r="M107" i="10"/>
  <c r="L107" i="10"/>
  <c r="K107" i="10"/>
  <c r="J107" i="10"/>
  <c r="I107" i="10"/>
  <c r="AA107" i="10" s="1"/>
  <c r="H107" i="10"/>
  <c r="Z107" i="10" s="1"/>
  <c r="G107" i="10"/>
  <c r="Y107" i="10" s="1"/>
  <c r="F107" i="10"/>
  <c r="X107" i="10" s="1"/>
  <c r="E107" i="10"/>
  <c r="W107" i="10" s="1"/>
  <c r="D107" i="10"/>
  <c r="V107" i="10" s="1"/>
  <c r="DG106" i="10"/>
  <c r="DF106" i="10"/>
  <c r="DE106" i="10"/>
  <c r="DD106" i="10"/>
  <c r="DC106" i="10"/>
  <c r="DB106" i="10"/>
  <c r="DA106" i="10"/>
  <c r="CZ106" i="10"/>
  <c r="CY106" i="10"/>
  <c r="CX106" i="10"/>
  <c r="CW106" i="10"/>
  <c r="CV106" i="10"/>
  <c r="CU106" i="10"/>
  <c r="CT106" i="10"/>
  <c r="CS106" i="10"/>
  <c r="CR106" i="10"/>
  <c r="CQ106" i="10"/>
  <c r="CP106" i="10"/>
  <c r="CO106" i="10"/>
  <c r="CN106" i="10"/>
  <c r="CM106" i="10"/>
  <c r="CL106" i="10"/>
  <c r="CK106" i="10"/>
  <c r="CJ106" i="10"/>
  <c r="CI106" i="10"/>
  <c r="CH106" i="10"/>
  <c r="CG106" i="10"/>
  <c r="CF106" i="10"/>
  <c r="CE106" i="10"/>
  <c r="CD106" i="10"/>
  <c r="CC106" i="10"/>
  <c r="CB106" i="10"/>
  <c r="CA106" i="10"/>
  <c r="BZ106" i="10"/>
  <c r="BY106" i="10"/>
  <c r="BX106" i="10"/>
  <c r="BW106" i="10"/>
  <c r="BV106" i="10"/>
  <c r="BU106" i="10"/>
  <c r="BT106" i="10"/>
  <c r="BS106" i="10"/>
  <c r="BR106" i="10"/>
  <c r="BQ106" i="10"/>
  <c r="BP106" i="10"/>
  <c r="BO106" i="10"/>
  <c r="BN106" i="10"/>
  <c r="BM106" i="10"/>
  <c r="BL106" i="10"/>
  <c r="BK106" i="10"/>
  <c r="BJ106" i="10"/>
  <c r="BI106" i="10"/>
  <c r="BH106" i="10"/>
  <c r="BG106" i="10"/>
  <c r="BF106" i="10"/>
  <c r="BE106" i="10"/>
  <c r="BD106" i="10"/>
  <c r="BC106" i="10"/>
  <c r="BB106" i="10"/>
  <c r="BA106" i="10"/>
  <c r="AZ106" i="10"/>
  <c r="AY106" i="10"/>
  <c r="AX106" i="10"/>
  <c r="AW106" i="10"/>
  <c r="AV106" i="10"/>
  <c r="AU106" i="10"/>
  <c r="AT106" i="10"/>
  <c r="AS106" i="10"/>
  <c r="AR106" i="10"/>
  <c r="AQ106" i="10"/>
  <c r="AP106" i="10"/>
  <c r="AO106" i="10"/>
  <c r="AN106" i="10"/>
  <c r="AM106" i="10"/>
  <c r="AL106" i="10"/>
  <c r="AK106" i="10"/>
  <c r="AJ106" i="10"/>
  <c r="AI106" i="10"/>
  <c r="AH106" i="10"/>
  <c r="AG106" i="10"/>
  <c r="AF106" i="10"/>
  <c r="AE106" i="10"/>
  <c r="AD106" i="10"/>
  <c r="AC106" i="10"/>
  <c r="AB106" i="10"/>
  <c r="U106" i="10"/>
  <c r="T106" i="10"/>
  <c r="S106" i="10"/>
  <c r="R106" i="10"/>
  <c r="Q106" i="10"/>
  <c r="P106" i="10"/>
  <c r="O106" i="10"/>
  <c r="N106" i="10"/>
  <c r="M106" i="10"/>
  <c r="L106" i="10"/>
  <c r="K106" i="10"/>
  <c r="J106" i="10"/>
  <c r="I106" i="10"/>
  <c r="AA106" i="10" s="1"/>
  <c r="H106" i="10"/>
  <c r="Z106" i="10" s="1"/>
  <c r="G106" i="10"/>
  <c r="Y106" i="10" s="1"/>
  <c r="F106" i="10"/>
  <c r="X106" i="10" s="1"/>
  <c r="E106" i="10"/>
  <c r="W106" i="10" s="1"/>
  <c r="D106" i="10"/>
  <c r="V106" i="10" s="1"/>
  <c r="DG105" i="10"/>
  <c r="DF105" i="10"/>
  <c r="DE105" i="10"/>
  <c r="DD105" i="10"/>
  <c r="DC105" i="10"/>
  <c r="DB105" i="10"/>
  <c r="DA105" i="10"/>
  <c r="CZ105" i="10"/>
  <c r="CY105" i="10"/>
  <c r="CX105" i="10"/>
  <c r="CW105" i="10"/>
  <c r="CV105" i="10"/>
  <c r="CU105" i="10"/>
  <c r="CT105" i="10"/>
  <c r="CS105" i="10"/>
  <c r="CR105" i="10"/>
  <c r="CQ105" i="10"/>
  <c r="CP105" i="10"/>
  <c r="CO105" i="10"/>
  <c r="CN105" i="10"/>
  <c r="CM105" i="10"/>
  <c r="CL105" i="10"/>
  <c r="CK105" i="10"/>
  <c r="CJ105" i="10"/>
  <c r="CI105" i="10"/>
  <c r="CH105" i="10"/>
  <c r="CG105" i="10"/>
  <c r="CF105" i="10"/>
  <c r="CE105" i="10"/>
  <c r="CD105" i="10"/>
  <c r="CC105" i="10"/>
  <c r="CB105" i="10"/>
  <c r="CA105" i="10"/>
  <c r="BZ105" i="10"/>
  <c r="BY105" i="10"/>
  <c r="BX105" i="10"/>
  <c r="BW105" i="10"/>
  <c r="BV105" i="10"/>
  <c r="BU105" i="10"/>
  <c r="BT105" i="10"/>
  <c r="BS105" i="10"/>
  <c r="BR105" i="10"/>
  <c r="BQ105" i="10"/>
  <c r="BP105" i="10"/>
  <c r="BO105" i="10"/>
  <c r="BN105" i="10"/>
  <c r="BM105" i="10"/>
  <c r="BL105" i="10"/>
  <c r="BK105" i="10"/>
  <c r="BJ105" i="10"/>
  <c r="BI105" i="10"/>
  <c r="BH105" i="10"/>
  <c r="BG105" i="10"/>
  <c r="BF105" i="10"/>
  <c r="BE105" i="10"/>
  <c r="BD105" i="10"/>
  <c r="BC105" i="10"/>
  <c r="BB105" i="10"/>
  <c r="BA105" i="10"/>
  <c r="AZ105" i="10"/>
  <c r="AY105" i="10"/>
  <c r="AX105" i="10"/>
  <c r="AW105" i="10"/>
  <c r="AV105" i="10"/>
  <c r="AU105" i="10"/>
  <c r="AT105" i="10"/>
  <c r="AS105" i="10"/>
  <c r="AR105" i="10"/>
  <c r="AQ105" i="10"/>
  <c r="AP105" i="10"/>
  <c r="AO105" i="10"/>
  <c r="AN105" i="10"/>
  <c r="AM105" i="10"/>
  <c r="AL105" i="10"/>
  <c r="AK105" i="10"/>
  <c r="AJ105" i="10"/>
  <c r="AI105" i="10"/>
  <c r="AH105" i="10"/>
  <c r="AG105" i="10"/>
  <c r="AF105" i="10"/>
  <c r="AE105" i="10"/>
  <c r="AD105" i="10"/>
  <c r="AC105" i="10"/>
  <c r="AB105" i="10"/>
  <c r="U105" i="10"/>
  <c r="T105" i="10"/>
  <c r="S105" i="10"/>
  <c r="R105" i="10"/>
  <c r="Q105" i="10"/>
  <c r="P105" i="10"/>
  <c r="O105" i="10"/>
  <c r="N105" i="10"/>
  <c r="M105" i="10"/>
  <c r="L105" i="10"/>
  <c r="K105" i="10"/>
  <c r="J105" i="10"/>
  <c r="I105" i="10"/>
  <c r="AA105" i="10" s="1"/>
  <c r="H105" i="10"/>
  <c r="Z105" i="10" s="1"/>
  <c r="G105" i="10"/>
  <c r="Y105" i="10" s="1"/>
  <c r="F105" i="10"/>
  <c r="X105" i="10" s="1"/>
  <c r="E105" i="10"/>
  <c r="W105" i="10" s="1"/>
  <c r="D105" i="10"/>
  <c r="V105" i="10" s="1"/>
  <c r="DG104" i="10"/>
  <c r="DF104" i="10"/>
  <c r="DE104" i="10"/>
  <c r="DD104" i="10"/>
  <c r="DC104" i="10"/>
  <c r="DB104" i="10"/>
  <c r="DA104" i="10"/>
  <c r="CZ104" i="10"/>
  <c r="CY104" i="10"/>
  <c r="CX104" i="10"/>
  <c r="CW104" i="10"/>
  <c r="CV104" i="10"/>
  <c r="CU104" i="10"/>
  <c r="CT104" i="10"/>
  <c r="CS104" i="10"/>
  <c r="CR104" i="10"/>
  <c r="CQ104" i="10"/>
  <c r="CP104" i="10"/>
  <c r="CO104" i="10"/>
  <c r="CN104" i="10"/>
  <c r="CM104" i="10"/>
  <c r="CL104" i="10"/>
  <c r="CK104" i="10"/>
  <c r="CJ104" i="10"/>
  <c r="CI104" i="10"/>
  <c r="CH104" i="10"/>
  <c r="CG104" i="10"/>
  <c r="CF104" i="10"/>
  <c r="CE104" i="10"/>
  <c r="CD104" i="10"/>
  <c r="CC104" i="10"/>
  <c r="CB104" i="10"/>
  <c r="CA104" i="10"/>
  <c r="BZ104" i="10"/>
  <c r="BY104" i="10"/>
  <c r="BX104" i="10"/>
  <c r="BW104" i="10"/>
  <c r="BV104" i="10"/>
  <c r="BU104" i="10"/>
  <c r="BT104" i="10"/>
  <c r="BS104" i="10"/>
  <c r="BR104" i="10"/>
  <c r="BQ104" i="10"/>
  <c r="BP104" i="10"/>
  <c r="BO104" i="10"/>
  <c r="BN104" i="10"/>
  <c r="BM104" i="10"/>
  <c r="BL104" i="10"/>
  <c r="BK104" i="10"/>
  <c r="BJ104" i="10"/>
  <c r="BI104" i="10"/>
  <c r="BH104" i="10"/>
  <c r="BG104" i="10"/>
  <c r="BF104" i="10"/>
  <c r="BE104" i="10"/>
  <c r="BD104" i="10"/>
  <c r="BC104" i="10"/>
  <c r="BB104" i="10"/>
  <c r="BA104" i="10"/>
  <c r="AZ104" i="10"/>
  <c r="AY104" i="10"/>
  <c r="AX104" i="10"/>
  <c r="AW104" i="10"/>
  <c r="AV104" i="10"/>
  <c r="AU104" i="10"/>
  <c r="AT104" i="10"/>
  <c r="AS104" i="10"/>
  <c r="AR104" i="10"/>
  <c r="AQ104" i="10"/>
  <c r="AP104" i="10"/>
  <c r="AO104" i="10"/>
  <c r="AN104" i="10"/>
  <c r="AM104" i="10"/>
  <c r="AL104" i="10"/>
  <c r="AK104" i="10"/>
  <c r="AJ104" i="10"/>
  <c r="AI104" i="10"/>
  <c r="AH104" i="10"/>
  <c r="AG104" i="10"/>
  <c r="AF104" i="10"/>
  <c r="AE104" i="10"/>
  <c r="AD104" i="10"/>
  <c r="AC104" i="10"/>
  <c r="AB104" i="10"/>
  <c r="U104" i="10"/>
  <c r="T104" i="10"/>
  <c r="S104" i="10"/>
  <c r="R104" i="10"/>
  <c r="Q104" i="10"/>
  <c r="P104" i="10"/>
  <c r="O104" i="10"/>
  <c r="N104" i="10"/>
  <c r="M104" i="10"/>
  <c r="L104" i="10"/>
  <c r="K104" i="10"/>
  <c r="J104" i="10"/>
  <c r="I104" i="10"/>
  <c r="AA104" i="10" s="1"/>
  <c r="H104" i="10"/>
  <c r="Z104" i="10" s="1"/>
  <c r="G104" i="10"/>
  <c r="Y104" i="10" s="1"/>
  <c r="F104" i="10"/>
  <c r="X104" i="10" s="1"/>
  <c r="E104" i="10"/>
  <c r="W104" i="10" s="1"/>
  <c r="D104" i="10"/>
  <c r="V104" i="10" s="1"/>
  <c r="DG103" i="10"/>
  <c r="DF103" i="10"/>
  <c r="DE103" i="10"/>
  <c r="DD103" i="10"/>
  <c r="DC103" i="10"/>
  <c r="DB103" i="10"/>
  <c r="DA103" i="10"/>
  <c r="CZ103" i="10"/>
  <c r="CY103" i="10"/>
  <c r="CX103" i="10"/>
  <c r="CW103" i="10"/>
  <c r="CV103" i="10"/>
  <c r="CU103" i="10"/>
  <c r="CT103" i="10"/>
  <c r="CS103" i="10"/>
  <c r="CR103" i="10"/>
  <c r="CQ103" i="10"/>
  <c r="CP103" i="10"/>
  <c r="CO103" i="10"/>
  <c r="CN103" i="10"/>
  <c r="CM103" i="10"/>
  <c r="CL103" i="10"/>
  <c r="CK103" i="10"/>
  <c r="CJ103" i="10"/>
  <c r="CI103" i="10"/>
  <c r="CH103" i="10"/>
  <c r="CG103" i="10"/>
  <c r="CF103" i="10"/>
  <c r="CE103" i="10"/>
  <c r="CD103" i="10"/>
  <c r="CC103" i="10"/>
  <c r="CB103" i="10"/>
  <c r="CA103" i="10"/>
  <c r="BZ103" i="10"/>
  <c r="BY103" i="10"/>
  <c r="BX103" i="10"/>
  <c r="BW103" i="10"/>
  <c r="BV103" i="10"/>
  <c r="BU103" i="10"/>
  <c r="BT103" i="10"/>
  <c r="BS103" i="10"/>
  <c r="BR103" i="10"/>
  <c r="BQ103" i="10"/>
  <c r="BP103" i="10"/>
  <c r="BO103" i="10"/>
  <c r="BN103" i="10"/>
  <c r="BM103" i="10"/>
  <c r="BL103" i="10"/>
  <c r="BK103" i="10"/>
  <c r="BJ103" i="10"/>
  <c r="BI103" i="10"/>
  <c r="BH103" i="10"/>
  <c r="BG103" i="10"/>
  <c r="BF103" i="10"/>
  <c r="BE103" i="10"/>
  <c r="BD103" i="10"/>
  <c r="BC103" i="10"/>
  <c r="BB103" i="10"/>
  <c r="BA103" i="10"/>
  <c r="AZ103" i="10"/>
  <c r="AY103" i="10"/>
  <c r="AX103" i="10"/>
  <c r="AW103" i="10"/>
  <c r="AV103" i="10"/>
  <c r="AU103" i="10"/>
  <c r="AT103" i="10"/>
  <c r="AS103" i="10"/>
  <c r="AR103" i="10"/>
  <c r="AQ103" i="10"/>
  <c r="AP103" i="10"/>
  <c r="AO103" i="10"/>
  <c r="AN103" i="10"/>
  <c r="AM103" i="10"/>
  <c r="AL103" i="10"/>
  <c r="AK103" i="10"/>
  <c r="AJ103" i="10"/>
  <c r="AI103" i="10"/>
  <c r="AH103" i="10"/>
  <c r="AG103" i="10"/>
  <c r="AF103" i="10"/>
  <c r="AE103" i="10"/>
  <c r="AD103" i="10"/>
  <c r="AC103" i="10"/>
  <c r="AB103" i="10"/>
  <c r="U103" i="10"/>
  <c r="T103" i="10"/>
  <c r="S103" i="10"/>
  <c r="R103" i="10"/>
  <c r="Q103" i="10"/>
  <c r="P103" i="10"/>
  <c r="O103" i="10"/>
  <c r="N103" i="10"/>
  <c r="M103" i="10"/>
  <c r="L103" i="10"/>
  <c r="K103" i="10"/>
  <c r="J103" i="10"/>
  <c r="I103" i="10"/>
  <c r="AA103" i="10" s="1"/>
  <c r="H103" i="10"/>
  <c r="Z103" i="10" s="1"/>
  <c r="G103" i="10"/>
  <c r="Y103" i="10" s="1"/>
  <c r="F103" i="10"/>
  <c r="X103" i="10" s="1"/>
  <c r="E103" i="10"/>
  <c r="W103" i="10" s="1"/>
  <c r="D103" i="10"/>
  <c r="V103" i="10" s="1"/>
  <c r="DG102" i="10"/>
  <c r="DF102" i="10"/>
  <c r="DE102" i="10"/>
  <c r="DD102" i="10"/>
  <c r="DC102" i="10"/>
  <c r="DB102" i="10"/>
  <c r="DA102" i="10"/>
  <c r="CZ102" i="10"/>
  <c r="CY102" i="10"/>
  <c r="CX102" i="10"/>
  <c r="CW102" i="10"/>
  <c r="CV102" i="10"/>
  <c r="CU102" i="10"/>
  <c r="CT102" i="10"/>
  <c r="CS102" i="10"/>
  <c r="CR102" i="10"/>
  <c r="CQ102" i="10"/>
  <c r="CP102" i="10"/>
  <c r="CO102" i="10"/>
  <c r="CN102" i="10"/>
  <c r="CM102" i="10"/>
  <c r="CL102" i="10"/>
  <c r="CK102" i="10"/>
  <c r="CJ102" i="10"/>
  <c r="CI102" i="10"/>
  <c r="CH102" i="10"/>
  <c r="CG102" i="10"/>
  <c r="CF102" i="10"/>
  <c r="CE102" i="10"/>
  <c r="CD102" i="10"/>
  <c r="CC102" i="10"/>
  <c r="CB102" i="10"/>
  <c r="CA102" i="10"/>
  <c r="BZ102" i="10"/>
  <c r="BY102" i="10"/>
  <c r="BX102" i="10"/>
  <c r="BW102" i="10"/>
  <c r="BV102" i="10"/>
  <c r="BU102" i="10"/>
  <c r="BT102" i="10"/>
  <c r="BS102" i="10"/>
  <c r="BR102" i="10"/>
  <c r="BQ102" i="10"/>
  <c r="BP102" i="10"/>
  <c r="BO102" i="10"/>
  <c r="BN102" i="10"/>
  <c r="BM102" i="10"/>
  <c r="BL102" i="10"/>
  <c r="BK102" i="10"/>
  <c r="BJ102" i="10"/>
  <c r="BI102" i="10"/>
  <c r="BH102" i="10"/>
  <c r="BG102" i="10"/>
  <c r="BF102" i="10"/>
  <c r="BE102" i="10"/>
  <c r="BD102" i="10"/>
  <c r="BC102" i="10"/>
  <c r="BB102" i="10"/>
  <c r="BA102" i="10"/>
  <c r="AZ102" i="10"/>
  <c r="AY102" i="10"/>
  <c r="AX102" i="10"/>
  <c r="AW102" i="10"/>
  <c r="AV102" i="10"/>
  <c r="AU102" i="10"/>
  <c r="AT102" i="10"/>
  <c r="AS102" i="10"/>
  <c r="AR102" i="10"/>
  <c r="AQ102" i="10"/>
  <c r="AP102" i="10"/>
  <c r="AO102" i="10"/>
  <c r="AN102" i="10"/>
  <c r="AM102" i="10"/>
  <c r="AL102" i="10"/>
  <c r="AK102" i="10"/>
  <c r="AJ102" i="10"/>
  <c r="AI102" i="10"/>
  <c r="AH102" i="10"/>
  <c r="AG102" i="10"/>
  <c r="AF102" i="10"/>
  <c r="AE102" i="10"/>
  <c r="AD102" i="10"/>
  <c r="AC102" i="10"/>
  <c r="AB102" i="10"/>
  <c r="U102" i="10"/>
  <c r="T102" i="10"/>
  <c r="S102" i="10"/>
  <c r="R102" i="10"/>
  <c r="Q102" i="10"/>
  <c r="P102" i="10"/>
  <c r="O102" i="10"/>
  <c r="N102" i="10"/>
  <c r="M102" i="10"/>
  <c r="L102" i="10"/>
  <c r="K102" i="10"/>
  <c r="J102" i="10"/>
  <c r="I102" i="10"/>
  <c r="AA102" i="10" s="1"/>
  <c r="H102" i="10"/>
  <c r="Z102" i="10" s="1"/>
  <c r="G102" i="10"/>
  <c r="Y102" i="10" s="1"/>
  <c r="F102" i="10"/>
  <c r="X102" i="10" s="1"/>
  <c r="E102" i="10"/>
  <c r="W102" i="10" s="1"/>
  <c r="D102" i="10"/>
  <c r="V102" i="10" s="1"/>
  <c r="DG101" i="10"/>
  <c r="DF101" i="10"/>
  <c r="DE101" i="10"/>
  <c r="DD101" i="10"/>
  <c r="DC101" i="10"/>
  <c r="DB101" i="10"/>
  <c r="DA101" i="10"/>
  <c r="CZ101" i="10"/>
  <c r="CY101" i="10"/>
  <c r="CX101" i="10"/>
  <c r="CW101" i="10"/>
  <c r="CV101" i="10"/>
  <c r="CU101" i="10"/>
  <c r="CT101" i="10"/>
  <c r="CS101" i="10"/>
  <c r="CR101" i="10"/>
  <c r="CQ101" i="10"/>
  <c r="CP101" i="10"/>
  <c r="CO101" i="10"/>
  <c r="CN101" i="10"/>
  <c r="CM101" i="10"/>
  <c r="CL101" i="10"/>
  <c r="CK101" i="10"/>
  <c r="CJ101" i="10"/>
  <c r="CI101" i="10"/>
  <c r="CH101" i="10"/>
  <c r="CG101" i="10"/>
  <c r="CF101" i="10"/>
  <c r="CE101" i="10"/>
  <c r="CD101" i="10"/>
  <c r="CC101" i="10"/>
  <c r="CB101" i="10"/>
  <c r="CA101" i="10"/>
  <c r="BZ101" i="10"/>
  <c r="BY101" i="10"/>
  <c r="BX101" i="10"/>
  <c r="BW101" i="10"/>
  <c r="BV101" i="10"/>
  <c r="BU101" i="10"/>
  <c r="BT101" i="10"/>
  <c r="BS101" i="10"/>
  <c r="BR101" i="10"/>
  <c r="BQ101" i="10"/>
  <c r="BP101" i="10"/>
  <c r="BO101" i="10"/>
  <c r="BN101" i="10"/>
  <c r="BM101" i="10"/>
  <c r="BL101" i="10"/>
  <c r="BK101" i="10"/>
  <c r="BJ101" i="10"/>
  <c r="BI101" i="10"/>
  <c r="BH101" i="10"/>
  <c r="BG101" i="10"/>
  <c r="BF101" i="10"/>
  <c r="BE101" i="10"/>
  <c r="BD101" i="10"/>
  <c r="BC101" i="10"/>
  <c r="BB101" i="10"/>
  <c r="BA101" i="10"/>
  <c r="AZ101" i="10"/>
  <c r="AY101" i="10"/>
  <c r="AX101" i="10"/>
  <c r="AW101" i="10"/>
  <c r="AV101" i="10"/>
  <c r="AU101" i="10"/>
  <c r="AT101" i="10"/>
  <c r="AS101" i="10"/>
  <c r="AR101" i="10"/>
  <c r="AQ101" i="10"/>
  <c r="AP101" i="10"/>
  <c r="AO101" i="10"/>
  <c r="AN101" i="10"/>
  <c r="AM101" i="10"/>
  <c r="AL101" i="10"/>
  <c r="AK101" i="10"/>
  <c r="AJ101" i="10"/>
  <c r="AI101" i="10"/>
  <c r="AH101" i="10"/>
  <c r="AG101" i="10"/>
  <c r="AF101" i="10"/>
  <c r="AE101" i="10"/>
  <c r="AD101" i="10"/>
  <c r="AC101" i="10"/>
  <c r="AB101" i="10"/>
  <c r="U101" i="10"/>
  <c r="T101" i="10"/>
  <c r="S101" i="10"/>
  <c r="R101" i="10"/>
  <c r="Q101" i="10"/>
  <c r="P101" i="10"/>
  <c r="O101" i="10"/>
  <c r="N101" i="10"/>
  <c r="M101" i="10"/>
  <c r="L101" i="10"/>
  <c r="K101" i="10"/>
  <c r="J101" i="10"/>
  <c r="I101" i="10"/>
  <c r="AA101" i="10" s="1"/>
  <c r="H101" i="10"/>
  <c r="Z101" i="10" s="1"/>
  <c r="G101" i="10"/>
  <c r="Y101" i="10" s="1"/>
  <c r="F101" i="10"/>
  <c r="X101" i="10" s="1"/>
  <c r="E101" i="10"/>
  <c r="W101" i="10" s="1"/>
  <c r="D101" i="10"/>
  <c r="V101" i="10" s="1"/>
  <c r="DG100" i="10"/>
  <c r="DF100" i="10"/>
  <c r="DE100" i="10"/>
  <c r="DD100" i="10"/>
  <c r="DC100" i="10"/>
  <c r="DB100" i="10"/>
  <c r="DA100" i="10"/>
  <c r="CZ100" i="10"/>
  <c r="CY100" i="10"/>
  <c r="CX100" i="10"/>
  <c r="CW100" i="10"/>
  <c r="CV100" i="10"/>
  <c r="CU100" i="10"/>
  <c r="CT100" i="10"/>
  <c r="CS100" i="10"/>
  <c r="CR100" i="10"/>
  <c r="CQ100" i="10"/>
  <c r="CP100" i="10"/>
  <c r="CO100" i="10"/>
  <c r="CN100" i="10"/>
  <c r="CM100" i="10"/>
  <c r="CL100" i="10"/>
  <c r="CK100" i="10"/>
  <c r="CJ100" i="10"/>
  <c r="CI100" i="10"/>
  <c r="CH100" i="10"/>
  <c r="CG100" i="10"/>
  <c r="CF100" i="10"/>
  <c r="CE100" i="10"/>
  <c r="CD100" i="10"/>
  <c r="CC100" i="10"/>
  <c r="CB100" i="10"/>
  <c r="CA100" i="10"/>
  <c r="BZ100" i="10"/>
  <c r="BY100" i="10"/>
  <c r="BX100" i="10"/>
  <c r="BW100" i="10"/>
  <c r="BV100" i="10"/>
  <c r="BU100" i="10"/>
  <c r="BT100" i="10"/>
  <c r="BS100" i="10"/>
  <c r="BR100" i="10"/>
  <c r="BQ100" i="10"/>
  <c r="BP100" i="10"/>
  <c r="BO100" i="10"/>
  <c r="BN100" i="10"/>
  <c r="BM100" i="10"/>
  <c r="BL100" i="10"/>
  <c r="BK100" i="10"/>
  <c r="BJ100" i="10"/>
  <c r="BI100" i="10"/>
  <c r="BH100" i="10"/>
  <c r="BG100" i="10"/>
  <c r="BF100" i="10"/>
  <c r="BE100" i="10"/>
  <c r="BD100" i="10"/>
  <c r="BC100" i="10"/>
  <c r="BB100" i="10"/>
  <c r="BA100" i="10"/>
  <c r="AZ100" i="10"/>
  <c r="AY100" i="10"/>
  <c r="AX100" i="10"/>
  <c r="AW100" i="10"/>
  <c r="AV100" i="10"/>
  <c r="AU100" i="10"/>
  <c r="AT100" i="10"/>
  <c r="AS100" i="10"/>
  <c r="AR100" i="10"/>
  <c r="AQ100" i="10"/>
  <c r="AP100" i="10"/>
  <c r="AO100" i="10"/>
  <c r="AN100" i="10"/>
  <c r="AM100" i="10"/>
  <c r="AL100" i="10"/>
  <c r="AK100" i="10"/>
  <c r="AJ100" i="10"/>
  <c r="AI100" i="10"/>
  <c r="AH100" i="10"/>
  <c r="AG100" i="10"/>
  <c r="AF100" i="10"/>
  <c r="AE100" i="10"/>
  <c r="AD100" i="10"/>
  <c r="AC100" i="10"/>
  <c r="AB100" i="10"/>
  <c r="U100" i="10"/>
  <c r="T100" i="10"/>
  <c r="S100" i="10"/>
  <c r="R100" i="10"/>
  <c r="Q100" i="10"/>
  <c r="P100" i="10"/>
  <c r="O100" i="10"/>
  <c r="N100" i="10"/>
  <c r="M100" i="10"/>
  <c r="L100" i="10"/>
  <c r="K100" i="10"/>
  <c r="J100" i="10"/>
  <c r="I100" i="10"/>
  <c r="AA100" i="10" s="1"/>
  <c r="H100" i="10"/>
  <c r="Z100" i="10" s="1"/>
  <c r="G100" i="10"/>
  <c r="Y100" i="10" s="1"/>
  <c r="F100" i="10"/>
  <c r="X100" i="10" s="1"/>
  <c r="E100" i="10"/>
  <c r="W100" i="10" s="1"/>
  <c r="D100" i="10"/>
  <c r="V100" i="10" s="1"/>
  <c r="DG99" i="10"/>
  <c r="DF99" i="10"/>
  <c r="DE99" i="10"/>
  <c r="DD99" i="10"/>
  <c r="DC99" i="10"/>
  <c r="DB99" i="10"/>
  <c r="DA99" i="10"/>
  <c r="CZ99" i="10"/>
  <c r="CY99" i="10"/>
  <c r="CX99" i="10"/>
  <c r="CW99" i="10"/>
  <c r="CV99" i="10"/>
  <c r="CU99" i="10"/>
  <c r="CT99" i="10"/>
  <c r="CS99" i="10"/>
  <c r="CR99" i="10"/>
  <c r="CQ99" i="10"/>
  <c r="CP99" i="10"/>
  <c r="CO99" i="10"/>
  <c r="CN99" i="10"/>
  <c r="CM99" i="10"/>
  <c r="CL99" i="10"/>
  <c r="CK99" i="10"/>
  <c r="CJ99" i="10"/>
  <c r="CI99" i="10"/>
  <c r="CH99" i="10"/>
  <c r="CG99" i="10"/>
  <c r="CF99" i="10"/>
  <c r="CE99" i="10"/>
  <c r="CD99" i="10"/>
  <c r="CC99" i="10"/>
  <c r="CB99" i="10"/>
  <c r="CA99" i="10"/>
  <c r="BZ99" i="10"/>
  <c r="BY99" i="10"/>
  <c r="BX99" i="10"/>
  <c r="BW99" i="10"/>
  <c r="BV99" i="10"/>
  <c r="BU99" i="10"/>
  <c r="BT99" i="10"/>
  <c r="BS99" i="10"/>
  <c r="BR99" i="10"/>
  <c r="BQ99" i="10"/>
  <c r="BP99" i="10"/>
  <c r="BO99" i="10"/>
  <c r="BN99" i="10"/>
  <c r="BM99" i="10"/>
  <c r="BL99" i="10"/>
  <c r="BK99" i="10"/>
  <c r="BJ99" i="10"/>
  <c r="BI99" i="10"/>
  <c r="BH99" i="10"/>
  <c r="BG99" i="10"/>
  <c r="BF99" i="10"/>
  <c r="BE99" i="10"/>
  <c r="BD99" i="10"/>
  <c r="BC99" i="10"/>
  <c r="BB99" i="10"/>
  <c r="BA99" i="10"/>
  <c r="AZ99" i="10"/>
  <c r="AY99" i="10"/>
  <c r="AX99" i="10"/>
  <c r="AW99" i="10"/>
  <c r="AV99" i="10"/>
  <c r="AU99" i="10"/>
  <c r="AT99" i="10"/>
  <c r="AS99" i="10"/>
  <c r="AR99" i="10"/>
  <c r="AQ99" i="10"/>
  <c r="AP99" i="10"/>
  <c r="AO99" i="10"/>
  <c r="AN99" i="10"/>
  <c r="AM99" i="10"/>
  <c r="AL99" i="10"/>
  <c r="AK99" i="10"/>
  <c r="AJ99" i="10"/>
  <c r="AI99" i="10"/>
  <c r="AH99" i="10"/>
  <c r="AG99" i="10"/>
  <c r="AF99" i="10"/>
  <c r="AE99" i="10"/>
  <c r="AD99" i="10"/>
  <c r="AC99" i="10"/>
  <c r="AB99" i="10"/>
  <c r="U99" i="10"/>
  <c r="T99" i="10"/>
  <c r="S99" i="10"/>
  <c r="R99" i="10"/>
  <c r="Q99" i="10"/>
  <c r="P99" i="10"/>
  <c r="O99" i="10"/>
  <c r="N99" i="10"/>
  <c r="M99" i="10"/>
  <c r="L99" i="10"/>
  <c r="K99" i="10"/>
  <c r="J99" i="10"/>
  <c r="I99" i="10"/>
  <c r="AA99" i="10" s="1"/>
  <c r="H99" i="10"/>
  <c r="Z99" i="10" s="1"/>
  <c r="G99" i="10"/>
  <c r="Y99" i="10" s="1"/>
  <c r="F99" i="10"/>
  <c r="X99" i="10" s="1"/>
  <c r="E99" i="10"/>
  <c r="W99" i="10" s="1"/>
  <c r="D99" i="10"/>
  <c r="V99" i="10" s="1"/>
  <c r="DG98" i="10"/>
  <c r="DF98" i="10"/>
  <c r="DE98" i="10"/>
  <c r="DD98" i="10"/>
  <c r="DC98" i="10"/>
  <c r="DB98" i="10"/>
  <c r="DA98" i="10"/>
  <c r="CZ98" i="10"/>
  <c r="CY98" i="10"/>
  <c r="CX98" i="10"/>
  <c r="CW98" i="10"/>
  <c r="CV98" i="10"/>
  <c r="CU98" i="10"/>
  <c r="CT98" i="10"/>
  <c r="CS98" i="10"/>
  <c r="CR98" i="10"/>
  <c r="CQ98" i="10"/>
  <c r="CP98" i="10"/>
  <c r="CO98" i="10"/>
  <c r="CN98" i="10"/>
  <c r="CM98" i="10"/>
  <c r="CL98" i="10"/>
  <c r="CK98" i="10"/>
  <c r="CJ98" i="10"/>
  <c r="CI98" i="10"/>
  <c r="CH98" i="10"/>
  <c r="CG98" i="10"/>
  <c r="CF98" i="10"/>
  <c r="CE98" i="10"/>
  <c r="CD98" i="10"/>
  <c r="CC98" i="10"/>
  <c r="CB98" i="10"/>
  <c r="CA98" i="10"/>
  <c r="BZ98" i="10"/>
  <c r="BY98" i="10"/>
  <c r="BX98" i="10"/>
  <c r="BW98" i="10"/>
  <c r="BV98" i="10"/>
  <c r="BU98" i="10"/>
  <c r="BT98" i="10"/>
  <c r="BS98" i="10"/>
  <c r="BR98" i="10"/>
  <c r="BQ98" i="10"/>
  <c r="BP98" i="10"/>
  <c r="BO98" i="10"/>
  <c r="BN98" i="10"/>
  <c r="BM98" i="10"/>
  <c r="BL98" i="10"/>
  <c r="BK98" i="10"/>
  <c r="BJ98" i="10"/>
  <c r="BI98" i="10"/>
  <c r="BH98" i="10"/>
  <c r="BG98" i="10"/>
  <c r="BF98" i="10"/>
  <c r="BE98" i="10"/>
  <c r="BD98" i="10"/>
  <c r="BC98" i="10"/>
  <c r="BB98" i="10"/>
  <c r="BA98" i="10"/>
  <c r="AZ98" i="10"/>
  <c r="AY98" i="10"/>
  <c r="AX98" i="10"/>
  <c r="AW98" i="10"/>
  <c r="AV98" i="10"/>
  <c r="AU98" i="10"/>
  <c r="AT98" i="10"/>
  <c r="AS98" i="10"/>
  <c r="AR98" i="10"/>
  <c r="AQ98" i="10"/>
  <c r="AP98" i="10"/>
  <c r="AO98" i="10"/>
  <c r="AN98" i="10"/>
  <c r="AM98" i="10"/>
  <c r="AL98" i="10"/>
  <c r="AK98" i="10"/>
  <c r="AJ98" i="10"/>
  <c r="AI98" i="10"/>
  <c r="AH98" i="10"/>
  <c r="AG98" i="10"/>
  <c r="AF98" i="10"/>
  <c r="AE98" i="10"/>
  <c r="AD98" i="10"/>
  <c r="AC98" i="10"/>
  <c r="AB98" i="10"/>
  <c r="U98" i="10"/>
  <c r="T98" i="10"/>
  <c r="S98" i="10"/>
  <c r="R98" i="10"/>
  <c r="Q98" i="10"/>
  <c r="P98" i="10"/>
  <c r="O98" i="10"/>
  <c r="N98" i="10"/>
  <c r="M98" i="10"/>
  <c r="L98" i="10"/>
  <c r="K98" i="10"/>
  <c r="J98" i="10"/>
  <c r="I98" i="10"/>
  <c r="AA98" i="10" s="1"/>
  <c r="H98" i="10"/>
  <c r="Z98" i="10" s="1"/>
  <c r="G98" i="10"/>
  <c r="Y98" i="10" s="1"/>
  <c r="F98" i="10"/>
  <c r="X98" i="10" s="1"/>
  <c r="E98" i="10"/>
  <c r="W98" i="10" s="1"/>
  <c r="D98" i="10"/>
  <c r="V98" i="10" s="1"/>
  <c r="DG97" i="10"/>
  <c r="DF97" i="10"/>
  <c r="DE97" i="10"/>
  <c r="DD97" i="10"/>
  <c r="DC97" i="10"/>
  <c r="DB97" i="10"/>
  <c r="DA97" i="10"/>
  <c r="CZ97" i="10"/>
  <c r="CY97" i="10"/>
  <c r="CX97" i="10"/>
  <c r="CW97" i="10"/>
  <c r="CV97" i="10"/>
  <c r="CU97" i="10"/>
  <c r="CT97" i="10"/>
  <c r="CS97" i="10"/>
  <c r="CR97" i="10"/>
  <c r="CQ97" i="10"/>
  <c r="CP97" i="10"/>
  <c r="CO97" i="10"/>
  <c r="CN97" i="10"/>
  <c r="CM97" i="10"/>
  <c r="CL97" i="10"/>
  <c r="CK97" i="10"/>
  <c r="CJ97" i="10"/>
  <c r="CI97" i="10"/>
  <c r="CH97" i="10"/>
  <c r="CG97" i="10"/>
  <c r="CF97" i="10"/>
  <c r="CE97" i="10"/>
  <c r="CD97" i="10"/>
  <c r="CC97" i="10"/>
  <c r="CB97" i="10"/>
  <c r="CA97" i="10"/>
  <c r="BZ97" i="10"/>
  <c r="BY97" i="10"/>
  <c r="BX97" i="10"/>
  <c r="BW97" i="10"/>
  <c r="BV97" i="10"/>
  <c r="BU97" i="10"/>
  <c r="BT97" i="10"/>
  <c r="BS97" i="10"/>
  <c r="BR97" i="10"/>
  <c r="BQ97" i="10"/>
  <c r="BP97" i="10"/>
  <c r="BO97" i="10"/>
  <c r="BN97" i="10"/>
  <c r="BM97" i="10"/>
  <c r="BL97" i="10"/>
  <c r="BK97" i="10"/>
  <c r="BJ97" i="10"/>
  <c r="BI97" i="10"/>
  <c r="BH97" i="10"/>
  <c r="BG97" i="10"/>
  <c r="BF97" i="10"/>
  <c r="BE97" i="10"/>
  <c r="BD97" i="10"/>
  <c r="BC97" i="10"/>
  <c r="BB97" i="10"/>
  <c r="BA97" i="10"/>
  <c r="AZ97" i="10"/>
  <c r="AY97" i="10"/>
  <c r="AX97" i="10"/>
  <c r="AW97" i="10"/>
  <c r="AV97" i="10"/>
  <c r="AU97" i="10"/>
  <c r="AT97" i="10"/>
  <c r="AS97" i="10"/>
  <c r="AR97" i="10"/>
  <c r="AQ97" i="10"/>
  <c r="AP97" i="10"/>
  <c r="AO97" i="10"/>
  <c r="AN97" i="10"/>
  <c r="AM97" i="10"/>
  <c r="AL97" i="10"/>
  <c r="AK97" i="10"/>
  <c r="AJ97" i="10"/>
  <c r="AI97" i="10"/>
  <c r="AH97" i="10"/>
  <c r="AG97" i="10"/>
  <c r="AF97" i="10"/>
  <c r="AE97" i="10"/>
  <c r="AD97" i="10"/>
  <c r="AC97" i="10"/>
  <c r="AB97" i="10"/>
  <c r="U97" i="10"/>
  <c r="T97" i="10"/>
  <c r="S97" i="10"/>
  <c r="R97" i="10"/>
  <c r="Q97" i="10"/>
  <c r="P97" i="10"/>
  <c r="O97" i="10"/>
  <c r="N97" i="10"/>
  <c r="M97" i="10"/>
  <c r="L97" i="10"/>
  <c r="K97" i="10"/>
  <c r="J97" i="10"/>
  <c r="I97" i="10"/>
  <c r="AA97" i="10" s="1"/>
  <c r="H97" i="10"/>
  <c r="Z97" i="10" s="1"/>
  <c r="G97" i="10"/>
  <c r="Y97" i="10" s="1"/>
  <c r="F97" i="10"/>
  <c r="X97" i="10" s="1"/>
  <c r="E97" i="10"/>
  <c r="W97" i="10" s="1"/>
  <c r="D97" i="10"/>
  <c r="V97" i="10" s="1"/>
  <c r="DG96" i="10"/>
  <c r="DF96" i="10"/>
  <c r="DE96" i="10"/>
  <c r="DD96" i="10"/>
  <c r="DC96" i="10"/>
  <c r="DB96" i="10"/>
  <c r="DA96" i="10"/>
  <c r="CZ96" i="10"/>
  <c r="CY96" i="10"/>
  <c r="CX96" i="10"/>
  <c r="CW96" i="10"/>
  <c r="CV96" i="10"/>
  <c r="CU96" i="10"/>
  <c r="CT96" i="10"/>
  <c r="CS96" i="10"/>
  <c r="CR96" i="10"/>
  <c r="CQ96" i="10"/>
  <c r="CP96" i="10"/>
  <c r="CO96" i="10"/>
  <c r="CN96" i="10"/>
  <c r="CM96" i="10"/>
  <c r="CL96" i="10"/>
  <c r="CK96" i="10"/>
  <c r="CJ96" i="10"/>
  <c r="CI96" i="10"/>
  <c r="CH96" i="10"/>
  <c r="CG96" i="10"/>
  <c r="CF96" i="10"/>
  <c r="CE96" i="10"/>
  <c r="CD96" i="10"/>
  <c r="CC96" i="10"/>
  <c r="CB96" i="10"/>
  <c r="CA96" i="10"/>
  <c r="BZ96" i="10"/>
  <c r="BY96" i="10"/>
  <c r="BX96" i="10"/>
  <c r="BW96" i="10"/>
  <c r="BV96" i="10"/>
  <c r="BU96" i="10"/>
  <c r="BT96" i="10"/>
  <c r="BS96" i="10"/>
  <c r="BR96" i="10"/>
  <c r="BQ96" i="10"/>
  <c r="BP96" i="10"/>
  <c r="BO96" i="10"/>
  <c r="BN96" i="10"/>
  <c r="BM96" i="10"/>
  <c r="BL96" i="10"/>
  <c r="BK96" i="10"/>
  <c r="BJ96" i="10"/>
  <c r="BI96" i="10"/>
  <c r="BH96" i="10"/>
  <c r="BG96" i="10"/>
  <c r="BF96" i="10"/>
  <c r="BE96" i="10"/>
  <c r="BD96" i="10"/>
  <c r="BC96" i="10"/>
  <c r="BB96" i="10"/>
  <c r="BA96" i="10"/>
  <c r="AZ96" i="10"/>
  <c r="AY96" i="10"/>
  <c r="AX96" i="10"/>
  <c r="AW96" i="10"/>
  <c r="AV96" i="10"/>
  <c r="AU96" i="10"/>
  <c r="AT96" i="10"/>
  <c r="AS96" i="10"/>
  <c r="AR96" i="10"/>
  <c r="AQ96" i="10"/>
  <c r="AP96" i="10"/>
  <c r="AO96" i="10"/>
  <c r="AN96" i="10"/>
  <c r="AM96" i="10"/>
  <c r="AL96" i="10"/>
  <c r="AK96" i="10"/>
  <c r="AJ96" i="10"/>
  <c r="AI96" i="10"/>
  <c r="AH96" i="10"/>
  <c r="AG96" i="10"/>
  <c r="AF96" i="10"/>
  <c r="AE96" i="10"/>
  <c r="AD96" i="10"/>
  <c r="AC96" i="10"/>
  <c r="AB96" i="10"/>
  <c r="U96" i="10"/>
  <c r="T96" i="10"/>
  <c r="S96" i="10"/>
  <c r="R96" i="10"/>
  <c r="Q96" i="10"/>
  <c r="P96" i="10"/>
  <c r="O96" i="10"/>
  <c r="N96" i="10"/>
  <c r="M96" i="10"/>
  <c r="L96" i="10"/>
  <c r="K96" i="10"/>
  <c r="J96" i="10"/>
  <c r="I96" i="10"/>
  <c r="AA96" i="10" s="1"/>
  <c r="H96" i="10"/>
  <c r="Z96" i="10" s="1"/>
  <c r="G96" i="10"/>
  <c r="Y96" i="10" s="1"/>
  <c r="F96" i="10"/>
  <c r="X96" i="10" s="1"/>
  <c r="E96" i="10"/>
  <c r="W96" i="10" s="1"/>
  <c r="D96" i="10"/>
  <c r="V96" i="10" s="1"/>
  <c r="DG95" i="10"/>
  <c r="DF95" i="10"/>
  <c r="DE95" i="10"/>
  <c r="DD95" i="10"/>
  <c r="DC95" i="10"/>
  <c r="DB95" i="10"/>
  <c r="DA95" i="10"/>
  <c r="CZ95" i="10"/>
  <c r="CY95" i="10"/>
  <c r="CX95" i="10"/>
  <c r="CW95" i="10"/>
  <c r="CV95" i="10"/>
  <c r="CU95" i="10"/>
  <c r="CT95" i="10"/>
  <c r="CS95" i="10"/>
  <c r="CR95" i="10"/>
  <c r="CQ95" i="10"/>
  <c r="CP95" i="10"/>
  <c r="CO95" i="10"/>
  <c r="CN95" i="10"/>
  <c r="CM95" i="10"/>
  <c r="CL95" i="10"/>
  <c r="CK95" i="10"/>
  <c r="CJ95" i="10"/>
  <c r="CI95" i="10"/>
  <c r="CH95" i="10"/>
  <c r="CG95" i="10"/>
  <c r="CF95" i="10"/>
  <c r="CE95" i="10"/>
  <c r="CD95" i="10"/>
  <c r="CC95" i="10"/>
  <c r="CB95" i="10"/>
  <c r="CA95" i="10"/>
  <c r="BZ95" i="10"/>
  <c r="BY95" i="10"/>
  <c r="BX95" i="10"/>
  <c r="BW95" i="10"/>
  <c r="BV95" i="10"/>
  <c r="BU95" i="10"/>
  <c r="BT95" i="10"/>
  <c r="BS95" i="10"/>
  <c r="BR95" i="10"/>
  <c r="BQ95" i="10"/>
  <c r="BP95" i="10"/>
  <c r="BO95" i="10"/>
  <c r="BN95" i="10"/>
  <c r="BM95" i="10"/>
  <c r="BL95" i="10"/>
  <c r="BK95" i="10"/>
  <c r="BJ95" i="10"/>
  <c r="BI95" i="10"/>
  <c r="BH95" i="10"/>
  <c r="BG95" i="10"/>
  <c r="BF95" i="10"/>
  <c r="BE95" i="10"/>
  <c r="BD95" i="10"/>
  <c r="BC95" i="10"/>
  <c r="BB95" i="10"/>
  <c r="BA95" i="10"/>
  <c r="AZ95" i="10"/>
  <c r="AY95" i="10"/>
  <c r="AX95" i="10"/>
  <c r="AW95" i="10"/>
  <c r="AV95" i="10"/>
  <c r="AU95" i="10"/>
  <c r="AT95" i="10"/>
  <c r="AS95" i="10"/>
  <c r="AR95" i="10"/>
  <c r="AQ95" i="10"/>
  <c r="AP95" i="10"/>
  <c r="AO95" i="10"/>
  <c r="AN95" i="10"/>
  <c r="AM95" i="10"/>
  <c r="AL95" i="10"/>
  <c r="AK95" i="10"/>
  <c r="AJ95" i="10"/>
  <c r="AI95" i="10"/>
  <c r="AH95" i="10"/>
  <c r="AG95" i="10"/>
  <c r="AF95" i="10"/>
  <c r="AE95" i="10"/>
  <c r="AD95" i="10"/>
  <c r="AC95" i="10"/>
  <c r="AB95" i="10"/>
  <c r="U95" i="10"/>
  <c r="T95" i="10"/>
  <c r="S95" i="10"/>
  <c r="R95" i="10"/>
  <c r="Q95" i="10"/>
  <c r="P95" i="10"/>
  <c r="O95" i="10"/>
  <c r="N95" i="10"/>
  <c r="M95" i="10"/>
  <c r="L95" i="10"/>
  <c r="K95" i="10"/>
  <c r="J95" i="10"/>
  <c r="I95" i="10"/>
  <c r="AA95" i="10" s="1"/>
  <c r="H95" i="10"/>
  <c r="Z95" i="10" s="1"/>
  <c r="G95" i="10"/>
  <c r="Y95" i="10" s="1"/>
  <c r="F95" i="10"/>
  <c r="X95" i="10" s="1"/>
  <c r="E95" i="10"/>
  <c r="W95" i="10" s="1"/>
  <c r="D95" i="10"/>
  <c r="V95" i="10" s="1"/>
  <c r="DG94" i="10"/>
  <c r="DF94" i="10"/>
  <c r="DE94" i="10"/>
  <c r="DD94" i="10"/>
  <c r="DC94" i="10"/>
  <c r="DB94" i="10"/>
  <c r="DA94" i="10"/>
  <c r="CZ94" i="10"/>
  <c r="CY94" i="10"/>
  <c r="CX94" i="10"/>
  <c r="CW94" i="10"/>
  <c r="CV94" i="10"/>
  <c r="CU94" i="10"/>
  <c r="CT94" i="10"/>
  <c r="CS94" i="10"/>
  <c r="CR94" i="10"/>
  <c r="CQ94" i="10"/>
  <c r="CP94" i="10"/>
  <c r="CO94" i="10"/>
  <c r="CN94" i="10"/>
  <c r="CM94" i="10"/>
  <c r="CL94" i="10"/>
  <c r="CK94" i="10"/>
  <c r="CJ94" i="10"/>
  <c r="CI94" i="10"/>
  <c r="CH94" i="10"/>
  <c r="CG94" i="10"/>
  <c r="CF94" i="10"/>
  <c r="CE94" i="10"/>
  <c r="CD94" i="10"/>
  <c r="CC94" i="10"/>
  <c r="CB94" i="10"/>
  <c r="CA94" i="10"/>
  <c r="BZ94" i="10"/>
  <c r="BY94" i="10"/>
  <c r="BX94" i="10"/>
  <c r="BW94" i="10"/>
  <c r="BV94" i="10"/>
  <c r="BU94" i="10"/>
  <c r="BT94" i="10"/>
  <c r="BS94" i="10"/>
  <c r="BR94" i="10"/>
  <c r="BQ94" i="10"/>
  <c r="BP94" i="10"/>
  <c r="BO94" i="10"/>
  <c r="BN94" i="10"/>
  <c r="BM94" i="10"/>
  <c r="BL94" i="10"/>
  <c r="BK94" i="10"/>
  <c r="BJ94" i="10"/>
  <c r="BI94" i="10"/>
  <c r="BH94" i="10"/>
  <c r="BG94" i="10"/>
  <c r="BF94" i="10"/>
  <c r="BE94" i="10"/>
  <c r="BD94" i="10"/>
  <c r="BC94" i="10"/>
  <c r="BB94" i="10"/>
  <c r="BA94" i="10"/>
  <c r="AZ94" i="10"/>
  <c r="AY94" i="10"/>
  <c r="AX94" i="10"/>
  <c r="AW94" i="10"/>
  <c r="AV94" i="10"/>
  <c r="AU94" i="10"/>
  <c r="AT94" i="10"/>
  <c r="AS94" i="10"/>
  <c r="AR94" i="10"/>
  <c r="AQ94" i="10"/>
  <c r="AP94" i="10"/>
  <c r="AO94" i="10"/>
  <c r="AN94" i="10"/>
  <c r="AM94" i="10"/>
  <c r="AL94" i="10"/>
  <c r="AK94" i="10"/>
  <c r="AJ94" i="10"/>
  <c r="AI94" i="10"/>
  <c r="AH94" i="10"/>
  <c r="AG94" i="10"/>
  <c r="AF94" i="10"/>
  <c r="AE94" i="10"/>
  <c r="AD94" i="10"/>
  <c r="AC94" i="10"/>
  <c r="AB94" i="10"/>
  <c r="U94" i="10"/>
  <c r="T94" i="10"/>
  <c r="S94" i="10"/>
  <c r="R94" i="10"/>
  <c r="Q94" i="10"/>
  <c r="P94" i="10"/>
  <c r="O94" i="10"/>
  <c r="N94" i="10"/>
  <c r="M94" i="10"/>
  <c r="L94" i="10"/>
  <c r="K94" i="10"/>
  <c r="J94" i="10"/>
  <c r="I94" i="10"/>
  <c r="AA94" i="10" s="1"/>
  <c r="H94" i="10"/>
  <c r="Z94" i="10" s="1"/>
  <c r="G94" i="10"/>
  <c r="Y94" i="10" s="1"/>
  <c r="F94" i="10"/>
  <c r="X94" i="10" s="1"/>
  <c r="E94" i="10"/>
  <c r="W94" i="10" s="1"/>
  <c r="D94" i="10"/>
  <c r="V94" i="10" s="1"/>
  <c r="DG93" i="10"/>
  <c r="DF93" i="10"/>
  <c r="DE93" i="10"/>
  <c r="DD93" i="10"/>
  <c r="DC93" i="10"/>
  <c r="DB93" i="10"/>
  <c r="DA93" i="10"/>
  <c r="CZ93" i="10"/>
  <c r="CY93" i="10"/>
  <c r="CX93" i="10"/>
  <c r="CW93" i="10"/>
  <c r="CV93" i="10"/>
  <c r="CU93" i="10"/>
  <c r="CT93" i="10"/>
  <c r="CS93" i="10"/>
  <c r="CR93" i="10"/>
  <c r="CQ93" i="10"/>
  <c r="CP93" i="10"/>
  <c r="CO93" i="10"/>
  <c r="CN93" i="10"/>
  <c r="CM93" i="10"/>
  <c r="CL93" i="10"/>
  <c r="CK93" i="10"/>
  <c r="CJ93" i="10"/>
  <c r="CI93" i="10"/>
  <c r="CH93" i="10"/>
  <c r="CG93" i="10"/>
  <c r="CF93" i="10"/>
  <c r="CE93" i="10"/>
  <c r="CD93" i="10"/>
  <c r="CC93" i="10"/>
  <c r="CB93" i="10"/>
  <c r="CA93" i="10"/>
  <c r="BZ93" i="10"/>
  <c r="BY93" i="10"/>
  <c r="BX93" i="10"/>
  <c r="BW93" i="10"/>
  <c r="BV93" i="10"/>
  <c r="BU93" i="10"/>
  <c r="BT93" i="10"/>
  <c r="BS93" i="10"/>
  <c r="BR93" i="10"/>
  <c r="BQ93" i="10"/>
  <c r="BP93" i="10"/>
  <c r="BO93" i="10"/>
  <c r="BN93" i="10"/>
  <c r="BM93" i="10"/>
  <c r="BL93" i="10"/>
  <c r="BK93" i="10"/>
  <c r="BJ93" i="10"/>
  <c r="BI93" i="10"/>
  <c r="BH93" i="10"/>
  <c r="BG93" i="10"/>
  <c r="BF93" i="10"/>
  <c r="BE93" i="10"/>
  <c r="BD93" i="10"/>
  <c r="BC93" i="10"/>
  <c r="BB93" i="10"/>
  <c r="BA93" i="10"/>
  <c r="AZ93" i="10"/>
  <c r="AY93" i="10"/>
  <c r="AX93" i="10"/>
  <c r="AW93" i="10"/>
  <c r="AV93" i="10"/>
  <c r="AU93" i="10"/>
  <c r="AT93" i="10"/>
  <c r="AS93" i="10"/>
  <c r="AR93" i="10"/>
  <c r="AQ93" i="10"/>
  <c r="AP93" i="10"/>
  <c r="AO93" i="10"/>
  <c r="AN93" i="10"/>
  <c r="AM93" i="10"/>
  <c r="AL93" i="10"/>
  <c r="AK93" i="10"/>
  <c r="AJ93" i="10"/>
  <c r="AI93" i="10"/>
  <c r="AH93" i="10"/>
  <c r="AG93" i="10"/>
  <c r="AF93" i="10"/>
  <c r="AE93" i="10"/>
  <c r="AD93" i="10"/>
  <c r="AC93" i="10"/>
  <c r="AB93" i="10"/>
  <c r="U93" i="10"/>
  <c r="T93" i="10"/>
  <c r="S93" i="10"/>
  <c r="R93" i="10"/>
  <c r="Q93" i="10"/>
  <c r="P93" i="10"/>
  <c r="O93" i="10"/>
  <c r="N93" i="10"/>
  <c r="M93" i="10"/>
  <c r="L93" i="10"/>
  <c r="K93" i="10"/>
  <c r="J93" i="10"/>
  <c r="I93" i="10"/>
  <c r="AA93" i="10" s="1"/>
  <c r="H93" i="10"/>
  <c r="Z93" i="10" s="1"/>
  <c r="G93" i="10"/>
  <c r="Y93" i="10" s="1"/>
  <c r="F93" i="10"/>
  <c r="X93" i="10" s="1"/>
  <c r="E93" i="10"/>
  <c r="W93" i="10" s="1"/>
  <c r="D93" i="10"/>
  <c r="V93" i="10" s="1"/>
  <c r="DG92" i="10"/>
  <c r="DF92" i="10"/>
  <c r="DE92" i="10"/>
  <c r="DD92" i="10"/>
  <c r="DC92" i="10"/>
  <c r="DB92" i="10"/>
  <c r="DA92" i="10"/>
  <c r="CZ92" i="10"/>
  <c r="CY92" i="10"/>
  <c r="CX92" i="10"/>
  <c r="CW92" i="10"/>
  <c r="CV92" i="10"/>
  <c r="CU92" i="10"/>
  <c r="CT92" i="10"/>
  <c r="CS92" i="10"/>
  <c r="CR92" i="10"/>
  <c r="CQ92" i="10"/>
  <c r="CP92" i="10"/>
  <c r="CO92" i="10"/>
  <c r="CN92" i="10"/>
  <c r="CM92" i="10"/>
  <c r="CL92" i="10"/>
  <c r="CK92" i="10"/>
  <c r="CJ92" i="10"/>
  <c r="CI92" i="10"/>
  <c r="CH92" i="10"/>
  <c r="CG92" i="10"/>
  <c r="CF92" i="10"/>
  <c r="CE92" i="10"/>
  <c r="CD92" i="10"/>
  <c r="CC92" i="10"/>
  <c r="CB92" i="10"/>
  <c r="CA92" i="10"/>
  <c r="BZ92" i="10"/>
  <c r="BY92" i="10"/>
  <c r="BX92" i="10"/>
  <c r="BW92" i="10"/>
  <c r="BV92" i="10"/>
  <c r="BU92" i="10"/>
  <c r="BT92" i="10"/>
  <c r="BS92" i="10"/>
  <c r="BR92" i="10"/>
  <c r="BQ92" i="10"/>
  <c r="BP92" i="10"/>
  <c r="BO92" i="10"/>
  <c r="BN92" i="10"/>
  <c r="BM92" i="10"/>
  <c r="BL92" i="10"/>
  <c r="BK92" i="10"/>
  <c r="BJ92" i="10"/>
  <c r="BI92" i="10"/>
  <c r="BH92" i="10"/>
  <c r="BG92" i="10"/>
  <c r="BF92" i="10"/>
  <c r="BE92" i="10"/>
  <c r="BD92" i="10"/>
  <c r="BC92" i="10"/>
  <c r="BB92" i="10"/>
  <c r="BA92" i="10"/>
  <c r="AZ92" i="10"/>
  <c r="AY92" i="10"/>
  <c r="AX92" i="10"/>
  <c r="AW92" i="10"/>
  <c r="AV92" i="10"/>
  <c r="AU92" i="10"/>
  <c r="AT92" i="10"/>
  <c r="AS92" i="10"/>
  <c r="AR92" i="10"/>
  <c r="AQ92" i="10"/>
  <c r="AP92" i="10"/>
  <c r="AO92" i="10"/>
  <c r="AN92" i="10"/>
  <c r="AM92" i="10"/>
  <c r="AL92" i="10"/>
  <c r="AK92" i="10"/>
  <c r="AJ92" i="10"/>
  <c r="AI92" i="10"/>
  <c r="AH92" i="10"/>
  <c r="AG92" i="10"/>
  <c r="AF92" i="10"/>
  <c r="AE92" i="10"/>
  <c r="AD92" i="10"/>
  <c r="AC92" i="10"/>
  <c r="AB92" i="10"/>
  <c r="U92" i="10"/>
  <c r="T92" i="10"/>
  <c r="S92" i="10"/>
  <c r="R92" i="10"/>
  <c r="Q92" i="10"/>
  <c r="P92" i="10"/>
  <c r="O92" i="10"/>
  <c r="N92" i="10"/>
  <c r="M92" i="10"/>
  <c r="L92" i="10"/>
  <c r="K92" i="10"/>
  <c r="J92" i="10"/>
  <c r="I92" i="10"/>
  <c r="AA92" i="10" s="1"/>
  <c r="H92" i="10"/>
  <c r="Z92" i="10" s="1"/>
  <c r="G92" i="10"/>
  <c r="Y92" i="10" s="1"/>
  <c r="F92" i="10"/>
  <c r="X92" i="10" s="1"/>
  <c r="E92" i="10"/>
  <c r="W92" i="10" s="1"/>
  <c r="D92" i="10"/>
  <c r="V92" i="10" s="1"/>
  <c r="DG91" i="10"/>
  <c r="DF91" i="10"/>
  <c r="DE91" i="10"/>
  <c r="DD91" i="10"/>
  <c r="DC91" i="10"/>
  <c r="DB91" i="10"/>
  <c r="DA91" i="10"/>
  <c r="CZ91" i="10"/>
  <c r="CY91" i="10"/>
  <c r="CX91" i="10"/>
  <c r="CW91" i="10"/>
  <c r="CV91" i="10"/>
  <c r="CU91" i="10"/>
  <c r="CT91" i="10"/>
  <c r="CS91" i="10"/>
  <c r="CR91" i="10"/>
  <c r="CQ91" i="10"/>
  <c r="CP91" i="10"/>
  <c r="CO91" i="10"/>
  <c r="CN91" i="10"/>
  <c r="CM91" i="10"/>
  <c r="CL91" i="10"/>
  <c r="CK91" i="10"/>
  <c r="CJ91" i="10"/>
  <c r="CI91" i="10"/>
  <c r="CH91" i="10"/>
  <c r="CG91" i="10"/>
  <c r="CF91" i="10"/>
  <c r="CE91" i="10"/>
  <c r="CD91" i="10"/>
  <c r="CC91" i="10"/>
  <c r="CB91" i="10"/>
  <c r="CA91" i="10"/>
  <c r="BZ91" i="10"/>
  <c r="BY91" i="10"/>
  <c r="BX91" i="10"/>
  <c r="BW91" i="10"/>
  <c r="BV91" i="10"/>
  <c r="BU91" i="10"/>
  <c r="BT91" i="10"/>
  <c r="BS91" i="10"/>
  <c r="BR91" i="10"/>
  <c r="BQ91" i="10"/>
  <c r="BP91" i="10"/>
  <c r="BO91" i="10"/>
  <c r="BN91" i="10"/>
  <c r="BM91" i="10"/>
  <c r="BL91" i="10"/>
  <c r="BK91" i="10"/>
  <c r="BJ91" i="10"/>
  <c r="BI91" i="10"/>
  <c r="BH91" i="10"/>
  <c r="BG91" i="10"/>
  <c r="BF91" i="10"/>
  <c r="BE91" i="10"/>
  <c r="BD91" i="10"/>
  <c r="BC91" i="10"/>
  <c r="BB91" i="10"/>
  <c r="BA91" i="10"/>
  <c r="AZ91" i="10"/>
  <c r="AY91" i="10"/>
  <c r="AX91" i="10"/>
  <c r="AW91" i="10"/>
  <c r="AV91" i="10"/>
  <c r="AU91" i="10"/>
  <c r="AT91" i="10"/>
  <c r="AS91" i="10"/>
  <c r="AR91" i="10"/>
  <c r="AQ91" i="10"/>
  <c r="AP91" i="10"/>
  <c r="AO91" i="10"/>
  <c r="AN91" i="10"/>
  <c r="AM91" i="10"/>
  <c r="AL91" i="10"/>
  <c r="AK91" i="10"/>
  <c r="AJ91" i="10"/>
  <c r="AI91" i="10"/>
  <c r="AH91" i="10"/>
  <c r="AG91" i="10"/>
  <c r="AF91" i="10"/>
  <c r="AE91" i="10"/>
  <c r="AD91" i="10"/>
  <c r="AC91" i="10"/>
  <c r="AB91" i="10"/>
  <c r="U91" i="10"/>
  <c r="T91" i="10"/>
  <c r="S91" i="10"/>
  <c r="R91" i="10"/>
  <c r="Q91" i="10"/>
  <c r="P91" i="10"/>
  <c r="O91" i="10"/>
  <c r="N91" i="10"/>
  <c r="M91" i="10"/>
  <c r="L91" i="10"/>
  <c r="K91" i="10"/>
  <c r="J91" i="10"/>
  <c r="I91" i="10"/>
  <c r="AA91" i="10" s="1"/>
  <c r="H91" i="10"/>
  <c r="Z91" i="10" s="1"/>
  <c r="G91" i="10"/>
  <c r="Y91" i="10" s="1"/>
  <c r="F91" i="10"/>
  <c r="X91" i="10" s="1"/>
  <c r="E91" i="10"/>
  <c r="W91" i="10" s="1"/>
  <c r="D91" i="10"/>
  <c r="V91" i="10" s="1"/>
  <c r="DG79" i="10"/>
  <c r="DF79" i="10"/>
  <c r="DE79" i="10"/>
  <c r="DD79" i="10"/>
  <c r="DC79" i="10"/>
  <c r="DB79" i="10"/>
  <c r="DA79" i="10"/>
  <c r="CZ79" i="10"/>
  <c r="CY79" i="10"/>
  <c r="CX79" i="10"/>
  <c r="CW79" i="10"/>
  <c r="CV79" i="10"/>
  <c r="CU79" i="10"/>
  <c r="CT79" i="10"/>
  <c r="CS79" i="10"/>
  <c r="CR79" i="10"/>
  <c r="CQ79" i="10"/>
  <c r="CP79" i="10"/>
  <c r="CO79" i="10"/>
  <c r="CN79" i="10"/>
  <c r="CM79" i="10"/>
  <c r="CL79" i="10"/>
  <c r="CK79" i="10"/>
  <c r="CJ79" i="10"/>
  <c r="CI79" i="10"/>
  <c r="CH79" i="10"/>
  <c r="CG79" i="10"/>
  <c r="CF79" i="10"/>
  <c r="CE79" i="10"/>
  <c r="CD79" i="10"/>
  <c r="CC79" i="10"/>
  <c r="CB79" i="10"/>
  <c r="CA79" i="10"/>
  <c r="BZ79" i="10"/>
  <c r="BY79" i="10"/>
  <c r="BX79" i="10"/>
  <c r="BW79" i="10"/>
  <c r="BV79" i="10"/>
  <c r="BU79" i="10"/>
  <c r="BT79" i="10"/>
  <c r="BS79" i="10"/>
  <c r="BR79" i="10"/>
  <c r="BQ79" i="10"/>
  <c r="BP79" i="10"/>
  <c r="BO79" i="10"/>
  <c r="BN79" i="10"/>
  <c r="BM79" i="10"/>
  <c r="BL79" i="10"/>
  <c r="BK79" i="10"/>
  <c r="BJ79" i="10"/>
  <c r="BI79" i="10"/>
  <c r="BH79" i="10"/>
  <c r="BG79" i="10"/>
  <c r="BF79" i="10"/>
  <c r="BE79" i="10"/>
  <c r="BD79" i="10"/>
  <c r="BC79" i="10"/>
  <c r="BB79" i="10"/>
  <c r="BA79" i="10"/>
  <c r="AZ79" i="10"/>
  <c r="AY79" i="10"/>
  <c r="AX79" i="10"/>
  <c r="AW79" i="10"/>
  <c r="AV79" i="10"/>
  <c r="AU79" i="10"/>
  <c r="AT79" i="10"/>
  <c r="AS79" i="10"/>
  <c r="AR79" i="10"/>
  <c r="AQ79" i="10"/>
  <c r="AP79" i="10"/>
  <c r="AO79" i="10"/>
  <c r="AN79" i="10"/>
  <c r="AM79" i="10"/>
  <c r="AL79" i="10"/>
  <c r="AK79" i="10"/>
  <c r="AJ79" i="10"/>
  <c r="AI79" i="10"/>
  <c r="AH79" i="10"/>
  <c r="AG79" i="10"/>
  <c r="AF79" i="10"/>
  <c r="AE79" i="10"/>
  <c r="AD79" i="10"/>
  <c r="AC79" i="10"/>
  <c r="AB79" i="10"/>
  <c r="AA79" i="10"/>
  <c r="Z79" i="10"/>
  <c r="Y79" i="10"/>
  <c r="X79" i="10"/>
  <c r="W79" i="10"/>
  <c r="V79" i="10"/>
  <c r="O79" i="10"/>
  <c r="N79" i="10"/>
  <c r="M79" i="10"/>
  <c r="L79" i="10"/>
  <c r="K79" i="10"/>
  <c r="J79" i="10"/>
  <c r="I79" i="10"/>
  <c r="U79" i="10" s="1"/>
  <c r="H79" i="10"/>
  <c r="T79" i="10" s="1"/>
  <c r="G79" i="10"/>
  <c r="S79" i="10" s="1"/>
  <c r="F79" i="10"/>
  <c r="R79" i="10" s="1"/>
  <c r="E79" i="10"/>
  <c r="Q79" i="10" s="1"/>
  <c r="D79" i="10"/>
  <c r="P79" i="10" s="1"/>
  <c r="DG78" i="10"/>
  <c r="DF78" i="10"/>
  <c r="DE78" i="10"/>
  <c r="DD78" i="10"/>
  <c r="DC78" i="10"/>
  <c r="DB78" i="10"/>
  <c r="DA78" i="10"/>
  <c r="CZ78" i="10"/>
  <c r="CY78" i="10"/>
  <c r="CX78" i="10"/>
  <c r="CW78" i="10"/>
  <c r="CV78" i="10"/>
  <c r="CU78" i="10"/>
  <c r="CT78" i="10"/>
  <c r="CS78" i="10"/>
  <c r="CR78" i="10"/>
  <c r="CQ78" i="10"/>
  <c r="CP78" i="10"/>
  <c r="CO78" i="10"/>
  <c r="CN78" i="10"/>
  <c r="CM78" i="10"/>
  <c r="CL78" i="10"/>
  <c r="CK78" i="10"/>
  <c r="CJ78" i="10"/>
  <c r="CI78" i="10"/>
  <c r="CH78" i="10"/>
  <c r="CG78" i="10"/>
  <c r="CF78" i="10"/>
  <c r="CE78" i="10"/>
  <c r="CD78" i="10"/>
  <c r="CC78" i="10"/>
  <c r="CB78" i="10"/>
  <c r="CA78" i="10"/>
  <c r="BZ78" i="10"/>
  <c r="BY78" i="10"/>
  <c r="BX78" i="10"/>
  <c r="BW78" i="10"/>
  <c r="BV78" i="10"/>
  <c r="BU78" i="10"/>
  <c r="BT78" i="10"/>
  <c r="BS78" i="10"/>
  <c r="BR78" i="10"/>
  <c r="BQ78" i="10"/>
  <c r="BP78" i="10"/>
  <c r="BO78" i="10"/>
  <c r="BN78" i="10"/>
  <c r="BM78" i="10"/>
  <c r="BL78" i="10"/>
  <c r="BK78" i="10"/>
  <c r="BJ78" i="10"/>
  <c r="BI78" i="10"/>
  <c r="BH78" i="10"/>
  <c r="BG78" i="10"/>
  <c r="BF78" i="10"/>
  <c r="BE78" i="10"/>
  <c r="BD78" i="10"/>
  <c r="BC78" i="10"/>
  <c r="BB78" i="10"/>
  <c r="BA78" i="10"/>
  <c r="AZ78" i="10"/>
  <c r="AY78" i="10"/>
  <c r="AX78" i="10"/>
  <c r="AW78" i="10"/>
  <c r="AV78" i="10"/>
  <c r="AU78" i="10"/>
  <c r="AT78" i="10"/>
  <c r="AS78" i="10"/>
  <c r="AR78" i="10"/>
  <c r="AQ78" i="10"/>
  <c r="AP78" i="10"/>
  <c r="AO78" i="10"/>
  <c r="AN78" i="10"/>
  <c r="AM78" i="10"/>
  <c r="AL78" i="10"/>
  <c r="AK78" i="10"/>
  <c r="AJ78" i="10"/>
  <c r="AI78" i="10"/>
  <c r="AH78" i="10"/>
  <c r="AG78" i="10"/>
  <c r="AF78" i="10"/>
  <c r="AE78" i="10"/>
  <c r="AD78" i="10"/>
  <c r="AC78" i="10"/>
  <c r="AB78" i="10"/>
  <c r="AA78" i="10"/>
  <c r="Z78" i="10"/>
  <c r="Y78" i="10"/>
  <c r="X78" i="10"/>
  <c r="W78" i="10"/>
  <c r="V78" i="10"/>
  <c r="O78" i="10"/>
  <c r="N78" i="10"/>
  <c r="M78" i="10"/>
  <c r="L78" i="10"/>
  <c r="K78" i="10"/>
  <c r="J78" i="10"/>
  <c r="I78" i="10"/>
  <c r="U78" i="10" s="1"/>
  <c r="H78" i="10"/>
  <c r="T78" i="10" s="1"/>
  <c r="G78" i="10"/>
  <c r="S78" i="10" s="1"/>
  <c r="F78" i="10"/>
  <c r="R78" i="10" s="1"/>
  <c r="E78" i="10"/>
  <c r="Q78" i="10" s="1"/>
  <c r="D78" i="10"/>
  <c r="P78" i="10" s="1"/>
  <c r="DG77" i="10"/>
  <c r="DF77" i="10"/>
  <c r="DE77" i="10"/>
  <c r="DD77" i="10"/>
  <c r="DC77" i="10"/>
  <c r="DB77" i="10"/>
  <c r="DA77" i="10"/>
  <c r="CZ77" i="10"/>
  <c r="CY77" i="10"/>
  <c r="CX77" i="10"/>
  <c r="CW77" i="10"/>
  <c r="CV77" i="10"/>
  <c r="CU77" i="10"/>
  <c r="CT77" i="10"/>
  <c r="CS77" i="10"/>
  <c r="CR77" i="10"/>
  <c r="CQ77" i="10"/>
  <c r="CP77" i="10"/>
  <c r="CO77" i="10"/>
  <c r="CN77" i="10"/>
  <c r="CM77" i="10"/>
  <c r="CL77" i="10"/>
  <c r="CK77" i="10"/>
  <c r="CJ77" i="10"/>
  <c r="CI77" i="10"/>
  <c r="CH77" i="10"/>
  <c r="CG77" i="10"/>
  <c r="CF77" i="10"/>
  <c r="CE77" i="10"/>
  <c r="CD77" i="10"/>
  <c r="CC77" i="10"/>
  <c r="CB77" i="10"/>
  <c r="CA77" i="10"/>
  <c r="BZ77" i="10"/>
  <c r="BY77" i="10"/>
  <c r="BX77" i="10"/>
  <c r="BW77" i="10"/>
  <c r="BV77" i="10"/>
  <c r="BU77" i="10"/>
  <c r="BT77" i="10"/>
  <c r="BS77" i="10"/>
  <c r="BR77" i="10"/>
  <c r="BQ77" i="10"/>
  <c r="BP77" i="10"/>
  <c r="BO77" i="10"/>
  <c r="BN77" i="10"/>
  <c r="BM77" i="10"/>
  <c r="BL77" i="10"/>
  <c r="BK77" i="10"/>
  <c r="BJ77" i="10"/>
  <c r="BI77" i="10"/>
  <c r="BH77" i="10"/>
  <c r="BG77" i="10"/>
  <c r="BF77" i="10"/>
  <c r="BE77" i="10"/>
  <c r="BD77" i="10"/>
  <c r="BC77" i="10"/>
  <c r="BB77" i="10"/>
  <c r="BA77" i="10"/>
  <c r="AZ77" i="10"/>
  <c r="AY77" i="10"/>
  <c r="AX77" i="10"/>
  <c r="AW77" i="10"/>
  <c r="AV77" i="10"/>
  <c r="AU77" i="10"/>
  <c r="AT77" i="10"/>
  <c r="AS77" i="10"/>
  <c r="AR77" i="10"/>
  <c r="AQ77" i="10"/>
  <c r="AP77" i="10"/>
  <c r="AO77" i="10"/>
  <c r="AN77" i="10"/>
  <c r="AM77" i="10"/>
  <c r="AL77" i="10"/>
  <c r="AK77" i="10"/>
  <c r="AJ77" i="10"/>
  <c r="AI77" i="10"/>
  <c r="AH77" i="10"/>
  <c r="AG77" i="10"/>
  <c r="AF77" i="10"/>
  <c r="AE77" i="10"/>
  <c r="AD77" i="10"/>
  <c r="AC77" i="10"/>
  <c r="AB77" i="10"/>
  <c r="AA77" i="10"/>
  <c r="Z77" i="10"/>
  <c r="Y77" i="10"/>
  <c r="X77" i="10"/>
  <c r="W77" i="10"/>
  <c r="V77" i="10"/>
  <c r="O77" i="10"/>
  <c r="N77" i="10"/>
  <c r="M77" i="10"/>
  <c r="L77" i="10"/>
  <c r="K77" i="10"/>
  <c r="J77" i="10"/>
  <c r="I77" i="10"/>
  <c r="U77" i="10" s="1"/>
  <c r="H77" i="10"/>
  <c r="T77" i="10" s="1"/>
  <c r="G77" i="10"/>
  <c r="S77" i="10" s="1"/>
  <c r="F77" i="10"/>
  <c r="R77" i="10" s="1"/>
  <c r="E77" i="10"/>
  <c r="Q77" i="10" s="1"/>
  <c r="D77" i="10"/>
  <c r="P77" i="10" s="1"/>
  <c r="DG76" i="10"/>
  <c r="DF76" i="10"/>
  <c r="DE76" i="10"/>
  <c r="DD76" i="10"/>
  <c r="DC76" i="10"/>
  <c r="DB76" i="10"/>
  <c r="DA76" i="10"/>
  <c r="CZ76" i="10"/>
  <c r="CY76" i="10"/>
  <c r="CX76" i="10"/>
  <c r="CW76" i="10"/>
  <c r="CV76" i="10"/>
  <c r="CU76" i="10"/>
  <c r="CT76" i="10"/>
  <c r="CS76" i="10"/>
  <c r="CR76" i="10"/>
  <c r="CQ76" i="10"/>
  <c r="CP76" i="10"/>
  <c r="CO76" i="10"/>
  <c r="CN76" i="10"/>
  <c r="CM76" i="10"/>
  <c r="CL76" i="10"/>
  <c r="CK76" i="10"/>
  <c r="CJ76" i="10"/>
  <c r="CI76" i="10"/>
  <c r="CH76" i="10"/>
  <c r="CG76" i="10"/>
  <c r="CF76" i="10"/>
  <c r="CE76" i="10"/>
  <c r="CD76" i="10"/>
  <c r="CC76" i="10"/>
  <c r="CB76" i="10"/>
  <c r="CA76" i="10"/>
  <c r="BZ76" i="10"/>
  <c r="BY76" i="10"/>
  <c r="BX76" i="10"/>
  <c r="BW76" i="10"/>
  <c r="BV76" i="10"/>
  <c r="BU76" i="10"/>
  <c r="BT76" i="10"/>
  <c r="BS76" i="10"/>
  <c r="BR76" i="10"/>
  <c r="BQ76" i="10"/>
  <c r="BP76" i="10"/>
  <c r="BO76" i="10"/>
  <c r="BN76" i="10"/>
  <c r="BM76" i="10"/>
  <c r="BL76" i="10"/>
  <c r="BK76" i="10"/>
  <c r="BJ76" i="10"/>
  <c r="BI76" i="10"/>
  <c r="BH76" i="10"/>
  <c r="BG76" i="10"/>
  <c r="BF76" i="10"/>
  <c r="BE76" i="10"/>
  <c r="BD76" i="10"/>
  <c r="BC76" i="10"/>
  <c r="BB76" i="10"/>
  <c r="BA76" i="10"/>
  <c r="AZ76" i="10"/>
  <c r="AY76" i="10"/>
  <c r="AX76" i="10"/>
  <c r="AW76" i="10"/>
  <c r="AV76" i="10"/>
  <c r="AU76" i="10"/>
  <c r="AT76" i="10"/>
  <c r="AS76" i="10"/>
  <c r="AR76" i="10"/>
  <c r="AQ76" i="10"/>
  <c r="AP76" i="10"/>
  <c r="AO76" i="10"/>
  <c r="AN76" i="10"/>
  <c r="AM76" i="10"/>
  <c r="AL76" i="10"/>
  <c r="AK76" i="10"/>
  <c r="AJ76" i="10"/>
  <c r="AI76" i="10"/>
  <c r="AH76" i="10"/>
  <c r="AG76" i="10"/>
  <c r="AF76" i="10"/>
  <c r="AE76" i="10"/>
  <c r="AD76" i="10"/>
  <c r="AC76" i="10"/>
  <c r="AB76" i="10"/>
  <c r="AA76" i="10"/>
  <c r="Z76" i="10"/>
  <c r="Y76" i="10"/>
  <c r="X76" i="10"/>
  <c r="W76" i="10"/>
  <c r="V76" i="10"/>
  <c r="O76" i="10"/>
  <c r="N76" i="10"/>
  <c r="M76" i="10"/>
  <c r="L76" i="10"/>
  <c r="K76" i="10"/>
  <c r="J76" i="10"/>
  <c r="I76" i="10"/>
  <c r="U76" i="10" s="1"/>
  <c r="H76" i="10"/>
  <c r="T76" i="10" s="1"/>
  <c r="G76" i="10"/>
  <c r="S76" i="10" s="1"/>
  <c r="F76" i="10"/>
  <c r="R76" i="10" s="1"/>
  <c r="E76" i="10"/>
  <c r="Q76" i="10" s="1"/>
  <c r="D76" i="10"/>
  <c r="P76" i="10" s="1"/>
  <c r="DG75" i="10"/>
  <c r="DF75" i="10"/>
  <c r="DE75" i="10"/>
  <c r="DD75" i="10"/>
  <c r="DC75" i="10"/>
  <c r="DB75" i="10"/>
  <c r="DA75" i="10"/>
  <c r="CZ75" i="10"/>
  <c r="CY75" i="10"/>
  <c r="CX75" i="10"/>
  <c r="CW75" i="10"/>
  <c r="CV75" i="10"/>
  <c r="CU75" i="10"/>
  <c r="CT75" i="10"/>
  <c r="CS75" i="10"/>
  <c r="CR75" i="10"/>
  <c r="CQ75" i="10"/>
  <c r="CP75" i="10"/>
  <c r="CO75" i="10"/>
  <c r="CN75" i="10"/>
  <c r="CM75" i="10"/>
  <c r="CL75" i="10"/>
  <c r="CK75" i="10"/>
  <c r="CJ75" i="10"/>
  <c r="CI75" i="10"/>
  <c r="CH75" i="10"/>
  <c r="CG75" i="10"/>
  <c r="CF75" i="10"/>
  <c r="CE75" i="10"/>
  <c r="CD75" i="10"/>
  <c r="CC75" i="10"/>
  <c r="CB75" i="10"/>
  <c r="CA75" i="10"/>
  <c r="BZ75" i="10"/>
  <c r="BY75" i="10"/>
  <c r="BX75" i="10"/>
  <c r="BW75" i="10"/>
  <c r="BV75" i="10"/>
  <c r="BU75" i="10"/>
  <c r="BT75" i="10"/>
  <c r="BS75" i="10"/>
  <c r="BR75" i="10"/>
  <c r="BQ75" i="10"/>
  <c r="BP75" i="10"/>
  <c r="BO75" i="10"/>
  <c r="BN75" i="10"/>
  <c r="BM75" i="10"/>
  <c r="BL75" i="10"/>
  <c r="BK75" i="10"/>
  <c r="BJ75" i="10"/>
  <c r="BI75" i="10"/>
  <c r="BH75" i="10"/>
  <c r="BG75" i="10"/>
  <c r="BF75" i="10"/>
  <c r="BE75" i="10"/>
  <c r="BD75" i="10"/>
  <c r="BC75" i="10"/>
  <c r="BB75" i="10"/>
  <c r="BA75" i="10"/>
  <c r="AZ75" i="10"/>
  <c r="AY75" i="10"/>
  <c r="AX75" i="10"/>
  <c r="AW75" i="10"/>
  <c r="AV75" i="10"/>
  <c r="AU75" i="10"/>
  <c r="AT75" i="10"/>
  <c r="AS75" i="10"/>
  <c r="AR75" i="10"/>
  <c r="AQ75" i="10"/>
  <c r="AP75" i="10"/>
  <c r="AO75" i="10"/>
  <c r="AN75" i="10"/>
  <c r="AM75" i="10"/>
  <c r="AL75" i="10"/>
  <c r="AK75" i="10"/>
  <c r="AJ75" i="10"/>
  <c r="AI75" i="10"/>
  <c r="AH75" i="10"/>
  <c r="AG75" i="10"/>
  <c r="AF75" i="10"/>
  <c r="AE75" i="10"/>
  <c r="AD75" i="10"/>
  <c r="AC75" i="10"/>
  <c r="AB75" i="10"/>
  <c r="AA75" i="10"/>
  <c r="Z75" i="10"/>
  <c r="Y75" i="10"/>
  <c r="X75" i="10"/>
  <c r="W75" i="10"/>
  <c r="V75" i="10"/>
  <c r="O75" i="10"/>
  <c r="N75" i="10"/>
  <c r="M75" i="10"/>
  <c r="L75" i="10"/>
  <c r="K75" i="10"/>
  <c r="J75" i="10"/>
  <c r="I75" i="10"/>
  <c r="U75" i="10" s="1"/>
  <c r="H75" i="10"/>
  <c r="T75" i="10" s="1"/>
  <c r="G75" i="10"/>
  <c r="S75" i="10" s="1"/>
  <c r="F75" i="10"/>
  <c r="R75" i="10" s="1"/>
  <c r="E75" i="10"/>
  <c r="Q75" i="10" s="1"/>
  <c r="D75" i="10"/>
  <c r="P75" i="10" s="1"/>
  <c r="DG74" i="10"/>
  <c r="DF74" i="10"/>
  <c r="DE74" i="10"/>
  <c r="DD74" i="10"/>
  <c r="DC74" i="10"/>
  <c r="DB74" i="10"/>
  <c r="DA74" i="10"/>
  <c r="CZ74" i="10"/>
  <c r="CY74" i="10"/>
  <c r="CX74" i="10"/>
  <c r="CW74" i="10"/>
  <c r="CV74" i="10"/>
  <c r="CU74" i="10"/>
  <c r="CT74" i="10"/>
  <c r="CS74" i="10"/>
  <c r="CR74" i="10"/>
  <c r="CQ74" i="10"/>
  <c r="CP74" i="10"/>
  <c r="CO74" i="10"/>
  <c r="CN74" i="10"/>
  <c r="CM74" i="10"/>
  <c r="CL74" i="10"/>
  <c r="CK74" i="10"/>
  <c r="CJ74" i="10"/>
  <c r="CI74" i="10"/>
  <c r="CH74" i="10"/>
  <c r="CG74" i="10"/>
  <c r="CF74" i="10"/>
  <c r="CE74" i="10"/>
  <c r="CD74" i="10"/>
  <c r="CC74" i="10"/>
  <c r="CB74" i="10"/>
  <c r="CA74" i="10"/>
  <c r="BZ74" i="10"/>
  <c r="BY74" i="10"/>
  <c r="BX74" i="10"/>
  <c r="BW74" i="10"/>
  <c r="BV74" i="10"/>
  <c r="BU74" i="10"/>
  <c r="BT74" i="10"/>
  <c r="BS74" i="10"/>
  <c r="BR74" i="10"/>
  <c r="BQ74" i="10"/>
  <c r="BP74" i="10"/>
  <c r="BO74" i="10"/>
  <c r="BN74" i="10"/>
  <c r="BM74" i="10"/>
  <c r="BL74" i="10"/>
  <c r="BK74" i="10"/>
  <c r="BJ74" i="10"/>
  <c r="BI74" i="10"/>
  <c r="BH74" i="10"/>
  <c r="BG74" i="10"/>
  <c r="BF74" i="10"/>
  <c r="BE74" i="10"/>
  <c r="BD74" i="10"/>
  <c r="BC74" i="10"/>
  <c r="BB74" i="10"/>
  <c r="BA74" i="10"/>
  <c r="AZ74" i="10"/>
  <c r="AY74" i="10"/>
  <c r="AX74" i="10"/>
  <c r="AW74" i="10"/>
  <c r="AV74" i="10"/>
  <c r="AU74" i="10"/>
  <c r="AT74" i="10"/>
  <c r="AS74" i="10"/>
  <c r="AR74" i="10"/>
  <c r="AQ74" i="10"/>
  <c r="AP74" i="10"/>
  <c r="AO74" i="10"/>
  <c r="AN74" i="10"/>
  <c r="AM74" i="10"/>
  <c r="AL74" i="10"/>
  <c r="AK74" i="10"/>
  <c r="AJ74" i="10"/>
  <c r="AI74" i="10"/>
  <c r="AH74" i="10"/>
  <c r="AG74" i="10"/>
  <c r="AF74" i="10"/>
  <c r="AE74" i="10"/>
  <c r="AD74" i="10"/>
  <c r="AC74" i="10"/>
  <c r="AB74" i="10"/>
  <c r="AA74" i="10"/>
  <c r="Z74" i="10"/>
  <c r="Y74" i="10"/>
  <c r="X74" i="10"/>
  <c r="W74" i="10"/>
  <c r="V74" i="10"/>
  <c r="O74" i="10"/>
  <c r="N74" i="10"/>
  <c r="M74" i="10"/>
  <c r="L74" i="10"/>
  <c r="K74" i="10"/>
  <c r="J74" i="10"/>
  <c r="I74" i="10"/>
  <c r="U74" i="10" s="1"/>
  <c r="H74" i="10"/>
  <c r="T74" i="10" s="1"/>
  <c r="G74" i="10"/>
  <c r="S74" i="10" s="1"/>
  <c r="F74" i="10"/>
  <c r="R74" i="10" s="1"/>
  <c r="E74" i="10"/>
  <c r="Q74" i="10" s="1"/>
  <c r="D74" i="10"/>
  <c r="P74" i="10" s="1"/>
  <c r="DG73" i="10"/>
  <c r="DF73" i="10"/>
  <c r="DE73" i="10"/>
  <c r="DD73" i="10"/>
  <c r="DC73" i="10"/>
  <c r="DB73" i="10"/>
  <c r="DA73" i="10"/>
  <c r="CZ73" i="10"/>
  <c r="CY73" i="10"/>
  <c r="CX73" i="10"/>
  <c r="CW73" i="10"/>
  <c r="CV73" i="10"/>
  <c r="CU73" i="10"/>
  <c r="CT73" i="10"/>
  <c r="CS73" i="10"/>
  <c r="CR73" i="10"/>
  <c r="CQ73" i="10"/>
  <c r="CP73" i="10"/>
  <c r="CO73" i="10"/>
  <c r="CN73" i="10"/>
  <c r="CM73" i="10"/>
  <c r="CL73" i="10"/>
  <c r="CK73" i="10"/>
  <c r="CJ73" i="10"/>
  <c r="CI73" i="10"/>
  <c r="CH73" i="10"/>
  <c r="CG73" i="10"/>
  <c r="CF73" i="10"/>
  <c r="CE73" i="10"/>
  <c r="CD73" i="10"/>
  <c r="CC73" i="10"/>
  <c r="CB73" i="10"/>
  <c r="CA73" i="10"/>
  <c r="BZ73" i="10"/>
  <c r="BY73" i="10"/>
  <c r="BX73" i="10"/>
  <c r="BW73" i="10"/>
  <c r="BV73" i="10"/>
  <c r="BU73" i="10"/>
  <c r="BT73" i="10"/>
  <c r="BS73" i="10"/>
  <c r="BR73" i="10"/>
  <c r="BQ73" i="10"/>
  <c r="BP73" i="10"/>
  <c r="BO73" i="10"/>
  <c r="BN73" i="10"/>
  <c r="BM73" i="10"/>
  <c r="BL73" i="10"/>
  <c r="BK73" i="10"/>
  <c r="BJ73" i="10"/>
  <c r="BI73" i="10"/>
  <c r="BH73" i="10"/>
  <c r="BG73" i="10"/>
  <c r="BF73" i="10"/>
  <c r="BE73" i="10"/>
  <c r="BD73" i="10"/>
  <c r="BC73" i="10"/>
  <c r="BB73" i="10"/>
  <c r="BA73" i="10"/>
  <c r="AZ73" i="10"/>
  <c r="AY73" i="10"/>
  <c r="AX73" i="10"/>
  <c r="AW73" i="10"/>
  <c r="AV73" i="10"/>
  <c r="AU73" i="10"/>
  <c r="AT73" i="10"/>
  <c r="AS73" i="10"/>
  <c r="AR73" i="10"/>
  <c r="AQ73" i="10"/>
  <c r="AP73" i="10"/>
  <c r="AO73" i="10"/>
  <c r="AN73" i="10"/>
  <c r="AM73" i="10"/>
  <c r="AL73" i="10"/>
  <c r="AK73" i="10"/>
  <c r="AJ73" i="10"/>
  <c r="AI73" i="10"/>
  <c r="AH73" i="10"/>
  <c r="AG73" i="10"/>
  <c r="AF73" i="10"/>
  <c r="AE73" i="10"/>
  <c r="AD73" i="10"/>
  <c r="AC73" i="10"/>
  <c r="AB73" i="10"/>
  <c r="AA73" i="10"/>
  <c r="Z73" i="10"/>
  <c r="Y73" i="10"/>
  <c r="X73" i="10"/>
  <c r="W73" i="10"/>
  <c r="V73" i="10"/>
  <c r="O73" i="10"/>
  <c r="N73" i="10"/>
  <c r="M73" i="10"/>
  <c r="L73" i="10"/>
  <c r="K73" i="10"/>
  <c r="J73" i="10"/>
  <c r="I73" i="10"/>
  <c r="U73" i="10" s="1"/>
  <c r="H73" i="10"/>
  <c r="T73" i="10" s="1"/>
  <c r="G73" i="10"/>
  <c r="S73" i="10" s="1"/>
  <c r="F73" i="10"/>
  <c r="R73" i="10" s="1"/>
  <c r="E73" i="10"/>
  <c r="Q73" i="10" s="1"/>
  <c r="D73" i="10"/>
  <c r="P73" i="10" s="1"/>
  <c r="DG72" i="10"/>
  <c r="DF72" i="10"/>
  <c r="DE72" i="10"/>
  <c r="DD72" i="10"/>
  <c r="DC72" i="10"/>
  <c r="DB72" i="10"/>
  <c r="DA72" i="10"/>
  <c r="CZ72" i="10"/>
  <c r="CY72" i="10"/>
  <c r="CX72" i="10"/>
  <c r="CW72" i="10"/>
  <c r="CV72" i="10"/>
  <c r="CU72" i="10"/>
  <c r="CT72" i="10"/>
  <c r="CS72" i="10"/>
  <c r="CR72" i="10"/>
  <c r="CQ72" i="10"/>
  <c r="CP72" i="10"/>
  <c r="CO72" i="10"/>
  <c r="CN72" i="10"/>
  <c r="CM72" i="10"/>
  <c r="CL72" i="10"/>
  <c r="CK72" i="10"/>
  <c r="CJ72" i="10"/>
  <c r="CI72" i="10"/>
  <c r="CH72" i="10"/>
  <c r="CG72" i="10"/>
  <c r="CF72" i="10"/>
  <c r="CE72" i="10"/>
  <c r="CD72" i="10"/>
  <c r="CC72" i="10"/>
  <c r="CB72" i="10"/>
  <c r="CA72" i="10"/>
  <c r="BZ72" i="10"/>
  <c r="BY72" i="10"/>
  <c r="BX72" i="10"/>
  <c r="BW72" i="10"/>
  <c r="BV72" i="10"/>
  <c r="BU72" i="10"/>
  <c r="BT72" i="10"/>
  <c r="BS72" i="10"/>
  <c r="BR72" i="10"/>
  <c r="BQ72" i="10"/>
  <c r="BP72" i="10"/>
  <c r="BO72" i="10"/>
  <c r="BN72" i="10"/>
  <c r="BM72" i="10"/>
  <c r="BL72" i="10"/>
  <c r="BK72" i="10"/>
  <c r="BJ72" i="10"/>
  <c r="BI72" i="10"/>
  <c r="BH72" i="10"/>
  <c r="BG72" i="10"/>
  <c r="BF72" i="10"/>
  <c r="BE72" i="10"/>
  <c r="BD72" i="10"/>
  <c r="BC72" i="10"/>
  <c r="BB72" i="10"/>
  <c r="BA72" i="10"/>
  <c r="AZ72" i="10"/>
  <c r="AY72" i="10"/>
  <c r="AX72" i="10"/>
  <c r="AW72" i="10"/>
  <c r="AV72" i="10"/>
  <c r="AU72" i="10"/>
  <c r="AT72" i="10"/>
  <c r="AS72" i="10"/>
  <c r="AR72" i="10"/>
  <c r="AQ72" i="10"/>
  <c r="AP72" i="10"/>
  <c r="AO72" i="10"/>
  <c r="AN72" i="10"/>
  <c r="AM72" i="10"/>
  <c r="AL72" i="10"/>
  <c r="AK72" i="10"/>
  <c r="AJ72" i="10"/>
  <c r="AI72" i="10"/>
  <c r="AH72" i="10"/>
  <c r="AG72" i="10"/>
  <c r="AF72" i="10"/>
  <c r="AE72" i="10"/>
  <c r="AD72" i="10"/>
  <c r="AC72" i="10"/>
  <c r="AB72" i="10"/>
  <c r="AA72" i="10"/>
  <c r="Z72" i="10"/>
  <c r="Y72" i="10"/>
  <c r="X72" i="10"/>
  <c r="W72" i="10"/>
  <c r="V72" i="10"/>
  <c r="O72" i="10"/>
  <c r="N72" i="10"/>
  <c r="M72" i="10"/>
  <c r="L72" i="10"/>
  <c r="K72" i="10"/>
  <c r="J72" i="10"/>
  <c r="I72" i="10"/>
  <c r="U72" i="10" s="1"/>
  <c r="H72" i="10"/>
  <c r="T72" i="10" s="1"/>
  <c r="G72" i="10"/>
  <c r="S72" i="10" s="1"/>
  <c r="F72" i="10"/>
  <c r="R72" i="10" s="1"/>
  <c r="E72" i="10"/>
  <c r="Q72" i="10" s="1"/>
  <c r="D72" i="10"/>
  <c r="P72" i="10" s="1"/>
  <c r="DG71" i="10"/>
  <c r="DF71" i="10"/>
  <c r="DE71" i="10"/>
  <c r="DD71" i="10"/>
  <c r="DC71" i="10"/>
  <c r="DB71" i="10"/>
  <c r="DA71" i="10"/>
  <c r="CZ71" i="10"/>
  <c r="CY71" i="10"/>
  <c r="CX71" i="10"/>
  <c r="CW71" i="10"/>
  <c r="CV71" i="10"/>
  <c r="CU71" i="10"/>
  <c r="CT71" i="10"/>
  <c r="CS71" i="10"/>
  <c r="CR71" i="10"/>
  <c r="CQ71" i="10"/>
  <c r="CP71" i="10"/>
  <c r="CO71" i="10"/>
  <c r="CN71" i="10"/>
  <c r="CM71" i="10"/>
  <c r="CL71" i="10"/>
  <c r="CK71" i="10"/>
  <c r="CJ71" i="10"/>
  <c r="CI71" i="10"/>
  <c r="CH71" i="10"/>
  <c r="CG71" i="10"/>
  <c r="CF71" i="10"/>
  <c r="CE71" i="10"/>
  <c r="CD71" i="10"/>
  <c r="CC71" i="10"/>
  <c r="CB71" i="10"/>
  <c r="CA71" i="10"/>
  <c r="BZ71" i="10"/>
  <c r="BY71" i="10"/>
  <c r="BX71" i="10"/>
  <c r="BW71" i="10"/>
  <c r="BV71" i="10"/>
  <c r="BU71" i="10"/>
  <c r="BT71" i="10"/>
  <c r="BS71" i="10"/>
  <c r="BR71" i="10"/>
  <c r="BQ71" i="10"/>
  <c r="BP71" i="10"/>
  <c r="BO71" i="10"/>
  <c r="BN71" i="10"/>
  <c r="BM71" i="10"/>
  <c r="BL71" i="10"/>
  <c r="BK71" i="10"/>
  <c r="BJ71" i="10"/>
  <c r="BI71" i="10"/>
  <c r="BH71" i="10"/>
  <c r="BG71" i="10"/>
  <c r="BF71" i="10"/>
  <c r="BE71" i="10"/>
  <c r="BD71" i="10"/>
  <c r="BC71" i="10"/>
  <c r="BB71" i="10"/>
  <c r="BA71" i="10"/>
  <c r="AZ71" i="10"/>
  <c r="AY71" i="10"/>
  <c r="AX71" i="10"/>
  <c r="AW71" i="10"/>
  <c r="AV71" i="10"/>
  <c r="AU71" i="10"/>
  <c r="AT71" i="10"/>
  <c r="AS71" i="10"/>
  <c r="AR71" i="10"/>
  <c r="AQ71" i="10"/>
  <c r="AP71" i="10"/>
  <c r="AO71" i="10"/>
  <c r="AN71" i="10"/>
  <c r="AM71" i="10"/>
  <c r="AL71" i="10"/>
  <c r="AK71" i="10"/>
  <c r="AJ71" i="10"/>
  <c r="AI71" i="10"/>
  <c r="AH71" i="10"/>
  <c r="AG71" i="10"/>
  <c r="AF71" i="10"/>
  <c r="AE71" i="10"/>
  <c r="AD71" i="10"/>
  <c r="AC71" i="10"/>
  <c r="AB71" i="10"/>
  <c r="AA71" i="10"/>
  <c r="Z71" i="10"/>
  <c r="Y71" i="10"/>
  <c r="X71" i="10"/>
  <c r="W71" i="10"/>
  <c r="V71" i="10"/>
  <c r="O71" i="10"/>
  <c r="N71" i="10"/>
  <c r="M71" i="10"/>
  <c r="L71" i="10"/>
  <c r="K71" i="10"/>
  <c r="J71" i="10"/>
  <c r="I71" i="10"/>
  <c r="U71" i="10" s="1"/>
  <c r="H71" i="10"/>
  <c r="T71" i="10" s="1"/>
  <c r="G71" i="10"/>
  <c r="S71" i="10" s="1"/>
  <c r="F71" i="10"/>
  <c r="R71" i="10" s="1"/>
  <c r="E71" i="10"/>
  <c r="Q71" i="10" s="1"/>
  <c r="D71" i="10"/>
  <c r="P71" i="10" s="1"/>
  <c r="DG70" i="10"/>
  <c r="DF70" i="10"/>
  <c r="DE70" i="10"/>
  <c r="DD70" i="10"/>
  <c r="DC70" i="10"/>
  <c r="DB70" i="10"/>
  <c r="DA70" i="10"/>
  <c r="CZ70" i="10"/>
  <c r="CY70" i="10"/>
  <c r="CX70" i="10"/>
  <c r="CW70" i="10"/>
  <c r="CV70" i="10"/>
  <c r="CU70" i="10"/>
  <c r="CT70" i="10"/>
  <c r="CS70" i="10"/>
  <c r="CR70" i="10"/>
  <c r="CQ70" i="10"/>
  <c r="CP70" i="10"/>
  <c r="CO70" i="10"/>
  <c r="CN70" i="10"/>
  <c r="CM70" i="10"/>
  <c r="CL70" i="10"/>
  <c r="CK70" i="10"/>
  <c r="CJ70" i="10"/>
  <c r="CI70" i="10"/>
  <c r="CH70" i="10"/>
  <c r="CG70" i="10"/>
  <c r="CF70" i="10"/>
  <c r="CE70" i="10"/>
  <c r="CD70" i="10"/>
  <c r="CC70" i="10"/>
  <c r="CB70" i="10"/>
  <c r="CA70" i="10"/>
  <c r="BZ70" i="10"/>
  <c r="BY70" i="10"/>
  <c r="BX70" i="10"/>
  <c r="BW70" i="10"/>
  <c r="BV70" i="10"/>
  <c r="BU70" i="10"/>
  <c r="BT70" i="10"/>
  <c r="BS70" i="10"/>
  <c r="BR70" i="10"/>
  <c r="BQ70" i="10"/>
  <c r="BP70" i="10"/>
  <c r="BO70" i="10"/>
  <c r="BN70" i="10"/>
  <c r="BM70" i="10"/>
  <c r="BL70" i="10"/>
  <c r="BK70" i="10"/>
  <c r="BJ70" i="10"/>
  <c r="BI70" i="10"/>
  <c r="BH70" i="10"/>
  <c r="BG70" i="10"/>
  <c r="BF70" i="10"/>
  <c r="BE70" i="10"/>
  <c r="BD70" i="10"/>
  <c r="BC70" i="10"/>
  <c r="BB70" i="10"/>
  <c r="BA70" i="10"/>
  <c r="AZ70" i="10"/>
  <c r="AY70" i="10"/>
  <c r="AX70" i="10"/>
  <c r="AW70" i="10"/>
  <c r="AV70" i="10"/>
  <c r="AU70" i="10"/>
  <c r="AT70" i="10"/>
  <c r="AS70" i="10"/>
  <c r="AR70" i="10"/>
  <c r="AQ70" i="10"/>
  <c r="AP70" i="10"/>
  <c r="AO70" i="10"/>
  <c r="AN70" i="10"/>
  <c r="AM70" i="10"/>
  <c r="AL70" i="10"/>
  <c r="AK70" i="10"/>
  <c r="AJ70" i="10"/>
  <c r="AI70" i="10"/>
  <c r="AH70" i="10"/>
  <c r="AG70" i="10"/>
  <c r="AF70" i="10"/>
  <c r="AE70" i="10"/>
  <c r="AD70" i="10"/>
  <c r="AC70" i="10"/>
  <c r="AB70" i="10"/>
  <c r="AA70" i="10"/>
  <c r="Z70" i="10"/>
  <c r="Y70" i="10"/>
  <c r="X70" i="10"/>
  <c r="W70" i="10"/>
  <c r="V70" i="10"/>
  <c r="O70" i="10"/>
  <c r="N70" i="10"/>
  <c r="M70" i="10"/>
  <c r="L70" i="10"/>
  <c r="K70" i="10"/>
  <c r="J70" i="10"/>
  <c r="I70" i="10"/>
  <c r="U70" i="10" s="1"/>
  <c r="H70" i="10"/>
  <c r="T70" i="10" s="1"/>
  <c r="G70" i="10"/>
  <c r="S70" i="10" s="1"/>
  <c r="F70" i="10"/>
  <c r="R70" i="10" s="1"/>
  <c r="E70" i="10"/>
  <c r="Q70" i="10" s="1"/>
  <c r="D70" i="10"/>
  <c r="P70" i="10" s="1"/>
  <c r="DG69" i="10"/>
  <c r="DF69" i="10"/>
  <c r="DE69" i="10"/>
  <c r="DD69" i="10"/>
  <c r="DC69" i="10"/>
  <c r="DB69" i="10"/>
  <c r="DA69" i="10"/>
  <c r="CZ69" i="10"/>
  <c r="CY69" i="10"/>
  <c r="CX69" i="10"/>
  <c r="CW69" i="10"/>
  <c r="CV69" i="10"/>
  <c r="CU69" i="10"/>
  <c r="CT69" i="10"/>
  <c r="CS69" i="10"/>
  <c r="CR69" i="10"/>
  <c r="CQ69" i="10"/>
  <c r="CP69" i="10"/>
  <c r="CO69" i="10"/>
  <c r="CN69" i="10"/>
  <c r="CM69" i="10"/>
  <c r="CL69" i="10"/>
  <c r="CK69" i="10"/>
  <c r="CJ69" i="10"/>
  <c r="CI69" i="10"/>
  <c r="CH69" i="10"/>
  <c r="CG69" i="10"/>
  <c r="CF69" i="10"/>
  <c r="CE69" i="10"/>
  <c r="CD69" i="10"/>
  <c r="CC69" i="10"/>
  <c r="CB69" i="10"/>
  <c r="CA69" i="10"/>
  <c r="BZ69" i="10"/>
  <c r="BY69" i="10"/>
  <c r="BX69" i="10"/>
  <c r="BW69" i="10"/>
  <c r="BV69" i="10"/>
  <c r="BU69" i="10"/>
  <c r="BT69" i="10"/>
  <c r="BS69" i="10"/>
  <c r="BR69" i="10"/>
  <c r="BQ69" i="10"/>
  <c r="BP69" i="10"/>
  <c r="BO69" i="10"/>
  <c r="BN69" i="10"/>
  <c r="BM69" i="10"/>
  <c r="BL69" i="10"/>
  <c r="BK69" i="10"/>
  <c r="BJ69" i="10"/>
  <c r="BI69" i="10"/>
  <c r="BH69" i="10"/>
  <c r="BG69" i="10"/>
  <c r="BF69" i="10"/>
  <c r="BE69" i="10"/>
  <c r="BD69" i="10"/>
  <c r="BC69" i="10"/>
  <c r="BB69" i="10"/>
  <c r="BA69" i="10"/>
  <c r="AZ69" i="10"/>
  <c r="AY69" i="10"/>
  <c r="AX69" i="10"/>
  <c r="AW69" i="10"/>
  <c r="AV69" i="10"/>
  <c r="AU69" i="10"/>
  <c r="AT69" i="10"/>
  <c r="AS69" i="10"/>
  <c r="AR69" i="10"/>
  <c r="AQ69" i="10"/>
  <c r="AP69" i="10"/>
  <c r="AO69" i="10"/>
  <c r="AN69" i="10"/>
  <c r="AM69" i="10"/>
  <c r="AL69" i="10"/>
  <c r="AK69" i="10"/>
  <c r="AJ69" i="10"/>
  <c r="AI69" i="10"/>
  <c r="AH69" i="10"/>
  <c r="AG69" i="10"/>
  <c r="AF69" i="10"/>
  <c r="AE69" i="10"/>
  <c r="AD69" i="10"/>
  <c r="AC69" i="10"/>
  <c r="AB69" i="10"/>
  <c r="AA69" i="10"/>
  <c r="Z69" i="10"/>
  <c r="Y69" i="10"/>
  <c r="X69" i="10"/>
  <c r="W69" i="10"/>
  <c r="V69" i="10"/>
  <c r="O69" i="10"/>
  <c r="N69" i="10"/>
  <c r="M69" i="10"/>
  <c r="L69" i="10"/>
  <c r="K69" i="10"/>
  <c r="J69" i="10"/>
  <c r="I69" i="10"/>
  <c r="U69" i="10" s="1"/>
  <c r="H69" i="10"/>
  <c r="T69" i="10" s="1"/>
  <c r="G69" i="10"/>
  <c r="S69" i="10" s="1"/>
  <c r="F69" i="10"/>
  <c r="R69" i="10" s="1"/>
  <c r="E69" i="10"/>
  <c r="Q69" i="10" s="1"/>
  <c r="D69" i="10"/>
  <c r="P69" i="10" s="1"/>
  <c r="DG68" i="10"/>
  <c r="DF68" i="10"/>
  <c r="DE68" i="10"/>
  <c r="DD68" i="10"/>
  <c r="DC68" i="10"/>
  <c r="DB68" i="10"/>
  <c r="DA68" i="10"/>
  <c r="CZ68" i="10"/>
  <c r="CY68" i="10"/>
  <c r="CX68" i="10"/>
  <c r="CW68" i="10"/>
  <c r="CV68" i="10"/>
  <c r="CU68" i="10"/>
  <c r="CT68" i="10"/>
  <c r="CS68" i="10"/>
  <c r="CR68" i="10"/>
  <c r="CQ68" i="10"/>
  <c r="CP68" i="10"/>
  <c r="CO68" i="10"/>
  <c r="CN68" i="10"/>
  <c r="CM68" i="10"/>
  <c r="CL68" i="10"/>
  <c r="CK68" i="10"/>
  <c r="CJ68" i="10"/>
  <c r="CI68" i="10"/>
  <c r="CH68" i="10"/>
  <c r="CG68" i="10"/>
  <c r="CF68" i="10"/>
  <c r="CE68" i="10"/>
  <c r="CD68" i="10"/>
  <c r="CC68" i="10"/>
  <c r="CB68" i="10"/>
  <c r="CA68" i="10"/>
  <c r="BZ68" i="10"/>
  <c r="BY68" i="10"/>
  <c r="BX68" i="10"/>
  <c r="BW68" i="10"/>
  <c r="BV68" i="10"/>
  <c r="BU68" i="10"/>
  <c r="BT68" i="10"/>
  <c r="BS68" i="10"/>
  <c r="BR68" i="10"/>
  <c r="BQ68" i="10"/>
  <c r="BP68" i="10"/>
  <c r="BO68" i="10"/>
  <c r="BN68" i="10"/>
  <c r="BM68" i="10"/>
  <c r="BL68" i="10"/>
  <c r="BK68" i="10"/>
  <c r="BJ68" i="10"/>
  <c r="BI68" i="10"/>
  <c r="BH68" i="10"/>
  <c r="BG68" i="10"/>
  <c r="BF68" i="10"/>
  <c r="BE68" i="10"/>
  <c r="BD68" i="10"/>
  <c r="BC68" i="10"/>
  <c r="BB68" i="10"/>
  <c r="BA68" i="10"/>
  <c r="AZ68" i="10"/>
  <c r="AY68" i="10"/>
  <c r="AX68" i="10"/>
  <c r="AW68" i="10"/>
  <c r="AV68" i="10"/>
  <c r="AU68" i="10"/>
  <c r="AT68" i="10"/>
  <c r="AS68" i="10"/>
  <c r="AR68" i="10"/>
  <c r="AQ68" i="10"/>
  <c r="AP68" i="10"/>
  <c r="AO68" i="10"/>
  <c r="AN68" i="10"/>
  <c r="AM68" i="10"/>
  <c r="AL68" i="10"/>
  <c r="AK68" i="10"/>
  <c r="AJ68" i="10"/>
  <c r="AI68" i="10"/>
  <c r="AH68" i="10"/>
  <c r="AG68" i="10"/>
  <c r="AF68" i="10"/>
  <c r="AE68" i="10"/>
  <c r="AD68" i="10"/>
  <c r="AC68" i="10"/>
  <c r="AB68" i="10"/>
  <c r="AA68" i="10"/>
  <c r="Z68" i="10"/>
  <c r="Y68" i="10"/>
  <c r="X68" i="10"/>
  <c r="W68" i="10"/>
  <c r="V68" i="10"/>
  <c r="O68" i="10"/>
  <c r="N68" i="10"/>
  <c r="M68" i="10"/>
  <c r="L68" i="10"/>
  <c r="K68" i="10"/>
  <c r="J68" i="10"/>
  <c r="I68" i="10"/>
  <c r="U68" i="10" s="1"/>
  <c r="H68" i="10"/>
  <c r="T68" i="10" s="1"/>
  <c r="G68" i="10"/>
  <c r="S68" i="10" s="1"/>
  <c r="F68" i="10"/>
  <c r="R68" i="10" s="1"/>
  <c r="E68" i="10"/>
  <c r="Q68" i="10" s="1"/>
  <c r="D68" i="10"/>
  <c r="P68" i="10" s="1"/>
  <c r="DG67" i="10"/>
  <c r="DF67" i="10"/>
  <c r="DE67" i="10"/>
  <c r="DD67" i="10"/>
  <c r="DC67" i="10"/>
  <c r="DB67" i="10"/>
  <c r="DA67" i="10"/>
  <c r="CZ67" i="10"/>
  <c r="CY67" i="10"/>
  <c r="CX67" i="10"/>
  <c r="CW67" i="10"/>
  <c r="CV67" i="10"/>
  <c r="CU67" i="10"/>
  <c r="CT67" i="10"/>
  <c r="CS67" i="10"/>
  <c r="CR67" i="10"/>
  <c r="CQ67" i="10"/>
  <c r="CP67" i="10"/>
  <c r="CO67" i="10"/>
  <c r="CN67" i="10"/>
  <c r="CM67" i="10"/>
  <c r="CL67" i="10"/>
  <c r="CK67" i="10"/>
  <c r="CJ67" i="10"/>
  <c r="CI67" i="10"/>
  <c r="CH67" i="10"/>
  <c r="CG67" i="10"/>
  <c r="CF67" i="10"/>
  <c r="CE67" i="10"/>
  <c r="CD67" i="10"/>
  <c r="CC67" i="10"/>
  <c r="CB67" i="10"/>
  <c r="CA67" i="10"/>
  <c r="BZ67" i="10"/>
  <c r="BY67" i="10"/>
  <c r="BX67" i="10"/>
  <c r="BW67" i="10"/>
  <c r="BV67" i="10"/>
  <c r="BU67" i="10"/>
  <c r="BT67" i="10"/>
  <c r="BS67" i="10"/>
  <c r="BR67" i="10"/>
  <c r="BQ67" i="10"/>
  <c r="BP67" i="10"/>
  <c r="BO67" i="10"/>
  <c r="BN67" i="10"/>
  <c r="BM67" i="10"/>
  <c r="BL67" i="10"/>
  <c r="BK67" i="10"/>
  <c r="BJ67" i="10"/>
  <c r="BI67" i="10"/>
  <c r="BH67" i="10"/>
  <c r="BG67" i="10"/>
  <c r="BF67" i="10"/>
  <c r="BE67" i="10"/>
  <c r="BD67" i="10"/>
  <c r="BC67" i="10"/>
  <c r="BB67" i="10"/>
  <c r="BA67" i="10"/>
  <c r="AZ67" i="10"/>
  <c r="AY67" i="10"/>
  <c r="AX67" i="10"/>
  <c r="AW67" i="10"/>
  <c r="AV67" i="10"/>
  <c r="AU67" i="10"/>
  <c r="AT67" i="10"/>
  <c r="AS67" i="10"/>
  <c r="AR67" i="10"/>
  <c r="AQ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D67" i="10"/>
  <c r="AC67" i="10"/>
  <c r="AB67" i="10"/>
  <c r="AA67" i="10"/>
  <c r="Z67" i="10"/>
  <c r="Y67" i="10"/>
  <c r="X67" i="10"/>
  <c r="W67" i="10"/>
  <c r="V67" i="10"/>
  <c r="O67" i="10"/>
  <c r="N67" i="10"/>
  <c r="M67" i="10"/>
  <c r="L67" i="10"/>
  <c r="K67" i="10"/>
  <c r="J67" i="10"/>
  <c r="I67" i="10"/>
  <c r="U67" i="10" s="1"/>
  <c r="H67" i="10"/>
  <c r="T67" i="10" s="1"/>
  <c r="G67" i="10"/>
  <c r="S67" i="10" s="1"/>
  <c r="F67" i="10"/>
  <c r="R67" i="10" s="1"/>
  <c r="E67" i="10"/>
  <c r="Q67" i="10" s="1"/>
  <c r="D67" i="10"/>
  <c r="P67" i="10" s="1"/>
  <c r="DG66" i="10"/>
  <c r="DF66" i="10"/>
  <c r="DE66" i="10"/>
  <c r="DD66" i="10"/>
  <c r="DC66" i="10"/>
  <c r="DB66" i="10"/>
  <c r="DA66" i="10"/>
  <c r="CZ66" i="10"/>
  <c r="CY66" i="10"/>
  <c r="CX66" i="10"/>
  <c r="CW66" i="10"/>
  <c r="CV66" i="10"/>
  <c r="CU66" i="10"/>
  <c r="CT66" i="10"/>
  <c r="CS66" i="10"/>
  <c r="CR66" i="10"/>
  <c r="CQ66" i="10"/>
  <c r="CP66" i="10"/>
  <c r="CO66" i="10"/>
  <c r="CN66" i="10"/>
  <c r="CM66" i="10"/>
  <c r="CL66" i="10"/>
  <c r="CK66" i="10"/>
  <c r="CJ66" i="10"/>
  <c r="CI66" i="10"/>
  <c r="CH66" i="10"/>
  <c r="CG66" i="10"/>
  <c r="CF66" i="10"/>
  <c r="CE66" i="10"/>
  <c r="CD66" i="10"/>
  <c r="CC66" i="10"/>
  <c r="CB66" i="10"/>
  <c r="CA66" i="10"/>
  <c r="BZ66" i="10"/>
  <c r="BY66" i="10"/>
  <c r="BX66" i="10"/>
  <c r="BW66" i="10"/>
  <c r="BV66" i="10"/>
  <c r="BU66" i="10"/>
  <c r="BT66" i="10"/>
  <c r="BS66" i="10"/>
  <c r="BR66" i="10"/>
  <c r="BQ66" i="10"/>
  <c r="BP66" i="10"/>
  <c r="BO66" i="10"/>
  <c r="BN66" i="10"/>
  <c r="BM66" i="10"/>
  <c r="BL66" i="10"/>
  <c r="BK66" i="10"/>
  <c r="BJ66" i="10"/>
  <c r="BI66" i="10"/>
  <c r="BH66" i="10"/>
  <c r="BG66" i="10"/>
  <c r="BF66" i="10"/>
  <c r="BE66" i="10"/>
  <c r="BD66" i="10"/>
  <c r="BC66" i="10"/>
  <c r="BB66" i="10"/>
  <c r="BA66" i="10"/>
  <c r="AZ66" i="10"/>
  <c r="AY66" i="10"/>
  <c r="AX66" i="10"/>
  <c r="AW66" i="10"/>
  <c r="AV66" i="10"/>
  <c r="AU66" i="10"/>
  <c r="AT66" i="10"/>
  <c r="AS66" i="10"/>
  <c r="AR66" i="10"/>
  <c r="AQ66" i="10"/>
  <c r="AP66" i="10"/>
  <c r="AO66" i="10"/>
  <c r="AN66" i="10"/>
  <c r="AM66" i="10"/>
  <c r="AL66" i="10"/>
  <c r="AK66" i="10"/>
  <c r="AJ66" i="10"/>
  <c r="AI66" i="10"/>
  <c r="AH66" i="10"/>
  <c r="AG66" i="10"/>
  <c r="AF66" i="10"/>
  <c r="AE66" i="10"/>
  <c r="AD66" i="10"/>
  <c r="AC66" i="10"/>
  <c r="AB66" i="10"/>
  <c r="AA66" i="10"/>
  <c r="Z66" i="10"/>
  <c r="Y66" i="10"/>
  <c r="X66" i="10"/>
  <c r="W66" i="10"/>
  <c r="V66" i="10"/>
  <c r="O66" i="10"/>
  <c r="N66" i="10"/>
  <c r="M66" i="10"/>
  <c r="L66" i="10"/>
  <c r="K66" i="10"/>
  <c r="J66" i="10"/>
  <c r="I66" i="10"/>
  <c r="U66" i="10" s="1"/>
  <c r="H66" i="10"/>
  <c r="T66" i="10" s="1"/>
  <c r="G66" i="10"/>
  <c r="S66" i="10" s="1"/>
  <c r="F66" i="10"/>
  <c r="R66" i="10" s="1"/>
  <c r="E66" i="10"/>
  <c r="Q66" i="10" s="1"/>
  <c r="D66" i="10"/>
  <c r="P66" i="10" s="1"/>
  <c r="DG65" i="10"/>
  <c r="DF65" i="10"/>
  <c r="DE65" i="10"/>
  <c r="DD65" i="10"/>
  <c r="DC65" i="10"/>
  <c r="DB65" i="10"/>
  <c r="DA65" i="10"/>
  <c r="CZ65" i="10"/>
  <c r="CY65" i="10"/>
  <c r="CX65" i="10"/>
  <c r="CW65" i="10"/>
  <c r="CV65" i="10"/>
  <c r="CU65" i="10"/>
  <c r="CT65" i="10"/>
  <c r="CS65" i="10"/>
  <c r="CR65" i="10"/>
  <c r="CQ65" i="10"/>
  <c r="CP65" i="10"/>
  <c r="CO65" i="10"/>
  <c r="CN65" i="10"/>
  <c r="CM65" i="10"/>
  <c r="CL65" i="10"/>
  <c r="CK65" i="10"/>
  <c r="CJ65" i="10"/>
  <c r="CI65" i="10"/>
  <c r="CH65" i="10"/>
  <c r="CG65" i="10"/>
  <c r="CF65" i="10"/>
  <c r="CE65" i="10"/>
  <c r="CD65" i="10"/>
  <c r="CC65" i="10"/>
  <c r="CB65" i="10"/>
  <c r="CA65" i="10"/>
  <c r="BZ65" i="10"/>
  <c r="BY65" i="10"/>
  <c r="BX65" i="10"/>
  <c r="BW65" i="10"/>
  <c r="BV65" i="10"/>
  <c r="BU65" i="10"/>
  <c r="BT65" i="10"/>
  <c r="BS65" i="10"/>
  <c r="BR65" i="10"/>
  <c r="BQ65" i="10"/>
  <c r="BP65" i="10"/>
  <c r="BO65" i="10"/>
  <c r="BN65" i="10"/>
  <c r="BM65" i="10"/>
  <c r="BL65" i="10"/>
  <c r="BK65" i="10"/>
  <c r="BJ65" i="10"/>
  <c r="BI65" i="10"/>
  <c r="BH65" i="10"/>
  <c r="BG65" i="10"/>
  <c r="BF65" i="10"/>
  <c r="BE65" i="10"/>
  <c r="BD65" i="10"/>
  <c r="BC65" i="10"/>
  <c r="BB65" i="10"/>
  <c r="BA65" i="10"/>
  <c r="AZ65" i="10"/>
  <c r="AY65" i="10"/>
  <c r="AX65" i="10"/>
  <c r="AW65" i="10"/>
  <c r="AV65" i="10"/>
  <c r="AU65" i="10"/>
  <c r="AT65" i="10"/>
  <c r="AS65" i="10"/>
  <c r="AR65" i="10"/>
  <c r="AQ65" i="10"/>
  <c r="AP65" i="10"/>
  <c r="AO65" i="10"/>
  <c r="AN65" i="10"/>
  <c r="AM65" i="10"/>
  <c r="AL65" i="10"/>
  <c r="AK65" i="10"/>
  <c r="AJ65" i="10"/>
  <c r="AI65" i="10"/>
  <c r="AH65" i="10"/>
  <c r="AG65" i="10"/>
  <c r="AF65" i="10"/>
  <c r="AE65" i="10"/>
  <c r="AD65" i="10"/>
  <c r="AC65" i="10"/>
  <c r="AB65" i="10"/>
  <c r="AA65" i="10"/>
  <c r="Z65" i="10"/>
  <c r="Y65" i="10"/>
  <c r="X65" i="10"/>
  <c r="W65" i="10"/>
  <c r="V65" i="10"/>
  <c r="O65" i="10"/>
  <c r="N65" i="10"/>
  <c r="M65" i="10"/>
  <c r="L65" i="10"/>
  <c r="K65" i="10"/>
  <c r="J65" i="10"/>
  <c r="I65" i="10"/>
  <c r="U65" i="10" s="1"/>
  <c r="H65" i="10"/>
  <c r="T65" i="10" s="1"/>
  <c r="G65" i="10"/>
  <c r="S65" i="10" s="1"/>
  <c r="F65" i="10"/>
  <c r="R65" i="10" s="1"/>
  <c r="E65" i="10"/>
  <c r="Q65" i="10" s="1"/>
  <c r="D65" i="10"/>
  <c r="P65" i="10" s="1"/>
  <c r="DG64" i="10"/>
  <c r="DF64" i="10"/>
  <c r="DE64" i="10"/>
  <c r="DD64" i="10"/>
  <c r="DC64" i="10"/>
  <c r="DB64" i="10"/>
  <c r="DA64" i="10"/>
  <c r="CZ64" i="10"/>
  <c r="CY64" i="10"/>
  <c r="CX64" i="10"/>
  <c r="CW64" i="10"/>
  <c r="CV64" i="10"/>
  <c r="CU64" i="10"/>
  <c r="CT64" i="10"/>
  <c r="CS64" i="10"/>
  <c r="CR64" i="10"/>
  <c r="CQ64" i="10"/>
  <c r="CP64" i="10"/>
  <c r="CO64" i="10"/>
  <c r="CN64" i="10"/>
  <c r="CM64" i="10"/>
  <c r="CL64" i="10"/>
  <c r="CK64" i="10"/>
  <c r="CJ64" i="10"/>
  <c r="CI64" i="10"/>
  <c r="CH64" i="10"/>
  <c r="CG64" i="10"/>
  <c r="CF64" i="10"/>
  <c r="CE64" i="10"/>
  <c r="CD64" i="10"/>
  <c r="CC64" i="10"/>
  <c r="CB64" i="10"/>
  <c r="CA64" i="10"/>
  <c r="BZ64" i="10"/>
  <c r="BY64" i="10"/>
  <c r="BX64" i="10"/>
  <c r="BW64" i="10"/>
  <c r="BV64" i="10"/>
  <c r="BU64" i="10"/>
  <c r="BT64" i="10"/>
  <c r="BS64" i="10"/>
  <c r="BR64" i="10"/>
  <c r="BQ64" i="10"/>
  <c r="BP64" i="10"/>
  <c r="BO64" i="10"/>
  <c r="BN64" i="10"/>
  <c r="BM64" i="10"/>
  <c r="BL64" i="10"/>
  <c r="BK64" i="10"/>
  <c r="BJ64" i="10"/>
  <c r="BI64" i="10"/>
  <c r="BH64" i="10"/>
  <c r="BG64" i="10"/>
  <c r="BF64" i="10"/>
  <c r="BE64" i="10"/>
  <c r="BD64" i="10"/>
  <c r="BC64" i="10"/>
  <c r="BB64" i="10"/>
  <c r="BA64" i="10"/>
  <c r="AZ64" i="10"/>
  <c r="AY64" i="10"/>
  <c r="AX64" i="10"/>
  <c r="AW64" i="10"/>
  <c r="AV64" i="10"/>
  <c r="AU64" i="10"/>
  <c r="AT64" i="10"/>
  <c r="AS64" i="10"/>
  <c r="AR64" i="10"/>
  <c r="AQ64" i="10"/>
  <c r="AP64" i="10"/>
  <c r="AO64" i="10"/>
  <c r="AN64" i="10"/>
  <c r="AM64" i="10"/>
  <c r="AL64" i="10"/>
  <c r="AK64" i="10"/>
  <c r="AJ64" i="10"/>
  <c r="AI64" i="10"/>
  <c r="AH64" i="10"/>
  <c r="AG64" i="10"/>
  <c r="AF64" i="10"/>
  <c r="AE64" i="10"/>
  <c r="AD64" i="10"/>
  <c r="AC64" i="10"/>
  <c r="AB64" i="10"/>
  <c r="AA64" i="10"/>
  <c r="Z64" i="10"/>
  <c r="Y64" i="10"/>
  <c r="X64" i="10"/>
  <c r="W64" i="10"/>
  <c r="V64" i="10"/>
  <c r="O64" i="10"/>
  <c r="N64" i="10"/>
  <c r="M64" i="10"/>
  <c r="L64" i="10"/>
  <c r="K64" i="10"/>
  <c r="J64" i="10"/>
  <c r="I64" i="10"/>
  <c r="U64" i="10" s="1"/>
  <c r="H64" i="10"/>
  <c r="T64" i="10" s="1"/>
  <c r="G64" i="10"/>
  <c r="S64" i="10" s="1"/>
  <c r="F64" i="10"/>
  <c r="R64" i="10" s="1"/>
  <c r="E64" i="10"/>
  <c r="Q64" i="10" s="1"/>
  <c r="D64" i="10"/>
  <c r="P64" i="10" s="1"/>
  <c r="DG63" i="10"/>
  <c r="DF63" i="10"/>
  <c r="DE63" i="10"/>
  <c r="DD63" i="10"/>
  <c r="DC63" i="10"/>
  <c r="DB63" i="10"/>
  <c r="DA63" i="10"/>
  <c r="CZ63" i="10"/>
  <c r="CY63" i="10"/>
  <c r="CX63" i="10"/>
  <c r="CW63" i="10"/>
  <c r="CV63" i="10"/>
  <c r="CU63" i="10"/>
  <c r="CT63" i="10"/>
  <c r="CS63" i="10"/>
  <c r="CR63" i="10"/>
  <c r="CQ63" i="10"/>
  <c r="CP63" i="10"/>
  <c r="CO63" i="10"/>
  <c r="CN63" i="10"/>
  <c r="CM63" i="10"/>
  <c r="CL63" i="10"/>
  <c r="CK63" i="10"/>
  <c r="CJ63" i="10"/>
  <c r="CI63" i="10"/>
  <c r="CH63" i="10"/>
  <c r="CG63" i="10"/>
  <c r="CF63" i="10"/>
  <c r="CE63" i="10"/>
  <c r="CD63" i="10"/>
  <c r="CC63" i="10"/>
  <c r="CB63" i="10"/>
  <c r="CA63" i="10"/>
  <c r="BZ63" i="10"/>
  <c r="BY63" i="10"/>
  <c r="BX63" i="10"/>
  <c r="BW63" i="10"/>
  <c r="BV63" i="10"/>
  <c r="BU63" i="10"/>
  <c r="BT63" i="10"/>
  <c r="BS63" i="10"/>
  <c r="BR63" i="10"/>
  <c r="BQ63" i="10"/>
  <c r="BP63" i="10"/>
  <c r="BO63" i="10"/>
  <c r="BN63" i="10"/>
  <c r="BM63" i="10"/>
  <c r="BL63" i="10"/>
  <c r="BK63" i="10"/>
  <c r="BJ63" i="10"/>
  <c r="BI63" i="10"/>
  <c r="BH63" i="10"/>
  <c r="BG63" i="10"/>
  <c r="BF63" i="10"/>
  <c r="BE63" i="10"/>
  <c r="BD63" i="10"/>
  <c r="BC63" i="10"/>
  <c r="BB63" i="10"/>
  <c r="BA63" i="10"/>
  <c r="AZ63" i="10"/>
  <c r="AY63" i="10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V63" i="10"/>
  <c r="O63" i="10"/>
  <c r="N63" i="10"/>
  <c r="M63" i="10"/>
  <c r="L63" i="10"/>
  <c r="K63" i="10"/>
  <c r="J63" i="10"/>
  <c r="I63" i="10"/>
  <c r="U63" i="10" s="1"/>
  <c r="H63" i="10"/>
  <c r="T63" i="10" s="1"/>
  <c r="G63" i="10"/>
  <c r="S63" i="10" s="1"/>
  <c r="F63" i="10"/>
  <c r="R63" i="10" s="1"/>
  <c r="E63" i="10"/>
  <c r="Q63" i="10" s="1"/>
  <c r="D63" i="10"/>
  <c r="P63" i="10" s="1"/>
  <c r="DG62" i="10"/>
  <c r="DF62" i="10"/>
  <c r="DE62" i="10"/>
  <c r="DD62" i="10"/>
  <c r="DC62" i="10"/>
  <c r="DB62" i="10"/>
  <c r="DA62" i="10"/>
  <c r="CZ62" i="10"/>
  <c r="CY62" i="10"/>
  <c r="CX62" i="10"/>
  <c r="CW62" i="10"/>
  <c r="CV62" i="10"/>
  <c r="CU62" i="10"/>
  <c r="CT62" i="10"/>
  <c r="CS62" i="10"/>
  <c r="CR62" i="10"/>
  <c r="CQ62" i="10"/>
  <c r="CP62" i="10"/>
  <c r="CO62" i="10"/>
  <c r="CN62" i="10"/>
  <c r="CM62" i="10"/>
  <c r="CL62" i="10"/>
  <c r="CK62" i="10"/>
  <c r="CJ62" i="10"/>
  <c r="CI62" i="10"/>
  <c r="CH62" i="10"/>
  <c r="CG62" i="10"/>
  <c r="CF62" i="10"/>
  <c r="CE62" i="10"/>
  <c r="CD62" i="10"/>
  <c r="CC62" i="10"/>
  <c r="CB62" i="10"/>
  <c r="CA62" i="10"/>
  <c r="BZ62" i="10"/>
  <c r="BY62" i="10"/>
  <c r="BX62" i="10"/>
  <c r="BW62" i="10"/>
  <c r="BV62" i="10"/>
  <c r="BU62" i="10"/>
  <c r="BT62" i="10"/>
  <c r="BS62" i="10"/>
  <c r="BR62" i="10"/>
  <c r="BQ62" i="10"/>
  <c r="BP62" i="10"/>
  <c r="BO62" i="10"/>
  <c r="BN62" i="10"/>
  <c r="BM62" i="10"/>
  <c r="BL62" i="10"/>
  <c r="BK62" i="10"/>
  <c r="BJ62" i="10"/>
  <c r="BI62" i="10"/>
  <c r="BH62" i="10"/>
  <c r="BG62" i="10"/>
  <c r="BF62" i="10"/>
  <c r="BE62" i="10"/>
  <c r="BD62" i="10"/>
  <c r="BC62" i="10"/>
  <c r="BB62" i="10"/>
  <c r="BA62" i="10"/>
  <c r="AZ62" i="10"/>
  <c r="AY62" i="10"/>
  <c r="AX62" i="10"/>
  <c r="AW62" i="10"/>
  <c r="AV62" i="10"/>
  <c r="AU62" i="10"/>
  <c r="AT62" i="10"/>
  <c r="AS62" i="10"/>
  <c r="AR62" i="10"/>
  <c r="AQ62" i="10"/>
  <c r="AP62" i="10"/>
  <c r="AO62" i="10"/>
  <c r="AN62" i="10"/>
  <c r="AM62" i="10"/>
  <c r="AL62" i="10"/>
  <c r="AK62" i="10"/>
  <c r="AJ62" i="10"/>
  <c r="AI62" i="10"/>
  <c r="AH62" i="10"/>
  <c r="AG62" i="10"/>
  <c r="AF62" i="10"/>
  <c r="AE62" i="10"/>
  <c r="AD62" i="10"/>
  <c r="AC62" i="10"/>
  <c r="AB62" i="10"/>
  <c r="AA62" i="10"/>
  <c r="Z62" i="10"/>
  <c r="Y62" i="10"/>
  <c r="X62" i="10"/>
  <c r="W62" i="10"/>
  <c r="V62" i="10"/>
  <c r="O62" i="10"/>
  <c r="N62" i="10"/>
  <c r="M62" i="10"/>
  <c r="L62" i="10"/>
  <c r="K62" i="10"/>
  <c r="J62" i="10"/>
  <c r="I62" i="10"/>
  <c r="U62" i="10" s="1"/>
  <c r="H62" i="10"/>
  <c r="T62" i="10" s="1"/>
  <c r="G62" i="10"/>
  <c r="S62" i="10" s="1"/>
  <c r="F62" i="10"/>
  <c r="R62" i="10" s="1"/>
  <c r="E62" i="10"/>
  <c r="Q62" i="10" s="1"/>
  <c r="D62" i="10"/>
  <c r="P62" i="10" s="1"/>
  <c r="DG61" i="10"/>
  <c r="DF61" i="10"/>
  <c r="DE61" i="10"/>
  <c r="DD61" i="10"/>
  <c r="DC61" i="10"/>
  <c r="DB61" i="10"/>
  <c r="DA61" i="10"/>
  <c r="CZ61" i="10"/>
  <c r="CY61" i="10"/>
  <c r="CX61" i="10"/>
  <c r="CW61" i="10"/>
  <c r="CV61" i="10"/>
  <c r="CU61" i="10"/>
  <c r="CT61" i="10"/>
  <c r="CS61" i="10"/>
  <c r="CR61" i="10"/>
  <c r="CQ61" i="10"/>
  <c r="CP61" i="10"/>
  <c r="CO61" i="10"/>
  <c r="CN61" i="10"/>
  <c r="CM61" i="10"/>
  <c r="CL61" i="10"/>
  <c r="CK61" i="10"/>
  <c r="CJ61" i="10"/>
  <c r="CI61" i="10"/>
  <c r="CH61" i="10"/>
  <c r="CG61" i="10"/>
  <c r="CF61" i="10"/>
  <c r="CE61" i="10"/>
  <c r="CD61" i="10"/>
  <c r="CC61" i="10"/>
  <c r="CB61" i="10"/>
  <c r="CA61" i="10"/>
  <c r="BZ61" i="10"/>
  <c r="BY61" i="10"/>
  <c r="BX61" i="10"/>
  <c r="BW61" i="10"/>
  <c r="BV61" i="10"/>
  <c r="BU61" i="10"/>
  <c r="BT61" i="10"/>
  <c r="BS61" i="10"/>
  <c r="BR61" i="10"/>
  <c r="BQ61" i="10"/>
  <c r="BP61" i="10"/>
  <c r="BO61" i="10"/>
  <c r="BN61" i="10"/>
  <c r="BM61" i="10"/>
  <c r="BL61" i="10"/>
  <c r="BK61" i="10"/>
  <c r="BJ61" i="10"/>
  <c r="BI61" i="10"/>
  <c r="BH61" i="10"/>
  <c r="BG61" i="10"/>
  <c r="BF61" i="10"/>
  <c r="BE61" i="10"/>
  <c r="BD61" i="10"/>
  <c r="BC61" i="10"/>
  <c r="BB61" i="10"/>
  <c r="BA61" i="10"/>
  <c r="AZ61" i="10"/>
  <c r="AY61" i="10"/>
  <c r="AX61" i="10"/>
  <c r="AW61" i="10"/>
  <c r="AV61" i="10"/>
  <c r="AU61" i="10"/>
  <c r="AT61" i="10"/>
  <c r="AS61" i="10"/>
  <c r="AR61" i="10"/>
  <c r="AQ61" i="10"/>
  <c r="AP61" i="10"/>
  <c r="AO61" i="10"/>
  <c r="AN61" i="10"/>
  <c r="AM61" i="10"/>
  <c r="AL61" i="10"/>
  <c r="AK61" i="10"/>
  <c r="AJ61" i="10"/>
  <c r="AI61" i="10"/>
  <c r="AH61" i="10"/>
  <c r="AG61" i="10"/>
  <c r="AF61" i="10"/>
  <c r="AE61" i="10"/>
  <c r="AD61" i="10"/>
  <c r="AC61" i="10"/>
  <c r="AB61" i="10"/>
  <c r="AA61" i="10"/>
  <c r="Z61" i="10"/>
  <c r="Y61" i="10"/>
  <c r="X61" i="10"/>
  <c r="W61" i="10"/>
  <c r="V61" i="10"/>
  <c r="O61" i="10"/>
  <c r="N61" i="10"/>
  <c r="M61" i="10"/>
  <c r="L61" i="10"/>
  <c r="K61" i="10"/>
  <c r="J61" i="10"/>
  <c r="I61" i="10"/>
  <c r="U61" i="10" s="1"/>
  <c r="H61" i="10"/>
  <c r="T61" i="10" s="1"/>
  <c r="G61" i="10"/>
  <c r="S61" i="10" s="1"/>
  <c r="F61" i="10"/>
  <c r="R61" i="10" s="1"/>
  <c r="E61" i="10"/>
  <c r="Q61" i="10" s="1"/>
  <c r="D61" i="10"/>
  <c r="P61" i="10" s="1"/>
  <c r="DG60" i="10"/>
  <c r="DF60" i="10"/>
  <c r="DE60" i="10"/>
  <c r="DD60" i="10"/>
  <c r="DC60" i="10"/>
  <c r="DB60" i="10"/>
  <c r="DA60" i="10"/>
  <c r="CZ60" i="10"/>
  <c r="CY60" i="10"/>
  <c r="CX60" i="10"/>
  <c r="CW60" i="10"/>
  <c r="CV60" i="10"/>
  <c r="CU60" i="10"/>
  <c r="CT60" i="10"/>
  <c r="CS60" i="10"/>
  <c r="CR60" i="10"/>
  <c r="CQ60" i="10"/>
  <c r="CP60" i="10"/>
  <c r="CO60" i="10"/>
  <c r="CN60" i="10"/>
  <c r="CM60" i="10"/>
  <c r="CL60" i="10"/>
  <c r="CK60" i="10"/>
  <c r="CJ60" i="10"/>
  <c r="CI60" i="10"/>
  <c r="CH60" i="10"/>
  <c r="CG60" i="10"/>
  <c r="CF60" i="10"/>
  <c r="CE60" i="10"/>
  <c r="CD60" i="10"/>
  <c r="CC60" i="10"/>
  <c r="CB60" i="10"/>
  <c r="CA60" i="10"/>
  <c r="BZ60" i="10"/>
  <c r="BY60" i="10"/>
  <c r="BX60" i="10"/>
  <c r="BW60" i="10"/>
  <c r="BV60" i="10"/>
  <c r="BU60" i="10"/>
  <c r="BT60" i="10"/>
  <c r="BS60" i="10"/>
  <c r="BR60" i="10"/>
  <c r="BQ60" i="10"/>
  <c r="BP60" i="10"/>
  <c r="BO60" i="10"/>
  <c r="BN60" i="10"/>
  <c r="BM60" i="10"/>
  <c r="BL60" i="10"/>
  <c r="BK60" i="10"/>
  <c r="BJ60" i="10"/>
  <c r="BI60" i="10"/>
  <c r="BH60" i="10"/>
  <c r="BG60" i="10"/>
  <c r="BF60" i="10"/>
  <c r="BE60" i="10"/>
  <c r="BD60" i="10"/>
  <c r="BC60" i="10"/>
  <c r="BB60" i="10"/>
  <c r="BA60" i="10"/>
  <c r="AZ60" i="10"/>
  <c r="AY60" i="10"/>
  <c r="AX60" i="10"/>
  <c r="AW60" i="10"/>
  <c r="AV60" i="10"/>
  <c r="AU60" i="10"/>
  <c r="AT60" i="10"/>
  <c r="AS60" i="10"/>
  <c r="AR60" i="10"/>
  <c r="AQ60" i="10"/>
  <c r="AP60" i="10"/>
  <c r="AO60" i="10"/>
  <c r="AN60" i="10"/>
  <c r="AM60" i="10"/>
  <c r="AL60" i="10"/>
  <c r="AK60" i="10"/>
  <c r="AJ60" i="10"/>
  <c r="AI60" i="10"/>
  <c r="AH60" i="10"/>
  <c r="AG60" i="10"/>
  <c r="AF60" i="10"/>
  <c r="AE60" i="10"/>
  <c r="AD60" i="10"/>
  <c r="AC60" i="10"/>
  <c r="AB60" i="10"/>
  <c r="AA60" i="10"/>
  <c r="Z60" i="10"/>
  <c r="Y60" i="10"/>
  <c r="X60" i="10"/>
  <c r="W60" i="10"/>
  <c r="V60" i="10"/>
  <c r="O60" i="10"/>
  <c r="N60" i="10"/>
  <c r="M60" i="10"/>
  <c r="L60" i="10"/>
  <c r="K60" i="10"/>
  <c r="J60" i="10"/>
  <c r="I60" i="10"/>
  <c r="U60" i="10" s="1"/>
  <c r="H60" i="10"/>
  <c r="T60" i="10" s="1"/>
  <c r="G60" i="10"/>
  <c r="S60" i="10" s="1"/>
  <c r="F60" i="10"/>
  <c r="R60" i="10" s="1"/>
  <c r="E60" i="10"/>
  <c r="Q60" i="10" s="1"/>
  <c r="D60" i="10"/>
  <c r="P60" i="10" s="1"/>
  <c r="DG59" i="10"/>
  <c r="DF59" i="10"/>
  <c r="DE59" i="10"/>
  <c r="DD59" i="10"/>
  <c r="DC59" i="10"/>
  <c r="DB59" i="10"/>
  <c r="DA59" i="10"/>
  <c r="CZ59" i="10"/>
  <c r="CY59" i="10"/>
  <c r="CX59" i="10"/>
  <c r="CW59" i="10"/>
  <c r="CV59" i="10"/>
  <c r="CU59" i="10"/>
  <c r="CT59" i="10"/>
  <c r="CS59" i="10"/>
  <c r="CR59" i="10"/>
  <c r="CQ59" i="10"/>
  <c r="CP59" i="10"/>
  <c r="CO59" i="10"/>
  <c r="CN59" i="10"/>
  <c r="CM59" i="10"/>
  <c r="CL59" i="10"/>
  <c r="CK59" i="10"/>
  <c r="CJ59" i="10"/>
  <c r="CI59" i="10"/>
  <c r="CH59" i="10"/>
  <c r="CG59" i="10"/>
  <c r="CF59" i="10"/>
  <c r="CE59" i="10"/>
  <c r="CD59" i="10"/>
  <c r="CC59" i="10"/>
  <c r="CB59" i="10"/>
  <c r="CA59" i="10"/>
  <c r="BZ59" i="10"/>
  <c r="BY59" i="10"/>
  <c r="BX59" i="10"/>
  <c r="BW59" i="10"/>
  <c r="BV59" i="10"/>
  <c r="BU59" i="10"/>
  <c r="BT59" i="10"/>
  <c r="BS59" i="10"/>
  <c r="BR59" i="10"/>
  <c r="BQ59" i="10"/>
  <c r="BP59" i="10"/>
  <c r="BO59" i="10"/>
  <c r="BN59" i="10"/>
  <c r="BM59" i="10"/>
  <c r="BL59" i="10"/>
  <c r="BK59" i="10"/>
  <c r="BJ59" i="10"/>
  <c r="BI59" i="10"/>
  <c r="BH59" i="10"/>
  <c r="BG59" i="10"/>
  <c r="BF59" i="10"/>
  <c r="BE59" i="10"/>
  <c r="BD59" i="10"/>
  <c r="BC59" i="10"/>
  <c r="BB59" i="10"/>
  <c r="BA59" i="10"/>
  <c r="AZ59" i="10"/>
  <c r="AY59" i="10"/>
  <c r="AX59" i="10"/>
  <c r="AW59" i="10"/>
  <c r="AV59" i="10"/>
  <c r="AU59" i="10"/>
  <c r="AT59" i="10"/>
  <c r="AS59" i="10"/>
  <c r="AR59" i="10"/>
  <c r="AQ59" i="10"/>
  <c r="AP59" i="10"/>
  <c r="AO59" i="10"/>
  <c r="AN59" i="10"/>
  <c r="AM59" i="10"/>
  <c r="AL59" i="10"/>
  <c r="AK59" i="10"/>
  <c r="AJ59" i="10"/>
  <c r="AI59" i="10"/>
  <c r="AH59" i="10"/>
  <c r="AG59" i="10"/>
  <c r="AF59" i="10"/>
  <c r="AE59" i="10"/>
  <c r="AD59" i="10"/>
  <c r="AC59" i="10"/>
  <c r="AB59" i="10"/>
  <c r="AA59" i="10"/>
  <c r="Z59" i="10"/>
  <c r="Y59" i="10"/>
  <c r="X59" i="10"/>
  <c r="W59" i="10"/>
  <c r="V59" i="10"/>
  <c r="O59" i="10"/>
  <c r="N59" i="10"/>
  <c r="M59" i="10"/>
  <c r="L59" i="10"/>
  <c r="K59" i="10"/>
  <c r="J59" i="10"/>
  <c r="I59" i="10"/>
  <c r="U59" i="10" s="1"/>
  <c r="H59" i="10"/>
  <c r="T59" i="10" s="1"/>
  <c r="G59" i="10"/>
  <c r="S59" i="10" s="1"/>
  <c r="F59" i="10"/>
  <c r="R59" i="10" s="1"/>
  <c r="E59" i="10"/>
  <c r="Q59" i="10" s="1"/>
  <c r="D59" i="10"/>
  <c r="P59" i="10" s="1"/>
  <c r="DG58" i="10"/>
  <c r="DF58" i="10"/>
  <c r="DE58" i="10"/>
  <c r="DD58" i="10"/>
  <c r="DC58" i="10"/>
  <c r="DB58" i="10"/>
  <c r="DA58" i="10"/>
  <c r="CZ58" i="10"/>
  <c r="CY58" i="10"/>
  <c r="CX58" i="10"/>
  <c r="CW58" i="10"/>
  <c r="CV58" i="10"/>
  <c r="CU58" i="10"/>
  <c r="CT58" i="10"/>
  <c r="CS58" i="10"/>
  <c r="CR58" i="10"/>
  <c r="CQ58" i="10"/>
  <c r="CP58" i="10"/>
  <c r="CO58" i="10"/>
  <c r="CN58" i="10"/>
  <c r="CM58" i="10"/>
  <c r="CL58" i="10"/>
  <c r="CK58" i="10"/>
  <c r="CJ58" i="10"/>
  <c r="CI58" i="10"/>
  <c r="CH58" i="10"/>
  <c r="CG58" i="10"/>
  <c r="CF58" i="10"/>
  <c r="CE58" i="10"/>
  <c r="CD58" i="10"/>
  <c r="CC58" i="10"/>
  <c r="CB58" i="10"/>
  <c r="CA58" i="10"/>
  <c r="BZ58" i="10"/>
  <c r="BY58" i="10"/>
  <c r="BX58" i="10"/>
  <c r="BW58" i="10"/>
  <c r="BV58" i="10"/>
  <c r="BU58" i="10"/>
  <c r="BT58" i="10"/>
  <c r="BS58" i="10"/>
  <c r="BR58" i="10"/>
  <c r="BQ58" i="10"/>
  <c r="BP58" i="10"/>
  <c r="BO58" i="10"/>
  <c r="BN58" i="10"/>
  <c r="BM58" i="10"/>
  <c r="BL58" i="10"/>
  <c r="BK58" i="10"/>
  <c r="BJ58" i="10"/>
  <c r="BI58" i="10"/>
  <c r="BH58" i="10"/>
  <c r="BG58" i="10"/>
  <c r="BF58" i="10"/>
  <c r="BE58" i="10"/>
  <c r="BD58" i="10"/>
  <c r="BC58" i="10"/>
  <c r="BB58" i="10"/>
  <c r="BA58" i="10"/>
  <c r="AZ58" i="10"/>
  <c r="AY58" i="10"/>
  <c r="AX58" i="10"/>
  <c r="AW58" i="10"/>
  <c r="AV58" i="10"/>
  <c r="AU58" i="10"/>
  <c r="AT58" i="10"/>
  <c r="AS58" i="10"/>
  <c r="AR58" i="10"/>
  <c r="AQ58" i="10"/>
  <c r="AP58" i="10"/>
  <c r="AO58" i="10"/>
  <c r="AN58" i="10"/>
  <c r="AM58" i="10"/>
  <c r="AL58" i="10"/>
  <c r="AK58" i="10"/>
  <c r="AJ58" i="10"/>
  <c r="AI58" i="10"/>
  <c r="AH58" i="10"/>
  <c r="AG58" i="10"/>
  <c r="AF58" i="10"/>
  <c r="AE58" i="10"/>
  <c r="AD58" i="10"/>
  <c r="AC58" i="10"/>
  <c r="AB58" i="10"/>
  <c r="AA58" i="10"/>
  <c r="Z58" i="10"/>
  <c r="Y58" i="10"/>
  <c r="X58" i="10"/>
  <c r="W58" i="10"/>
  <c r="V58" i="10"/>
  <c r="O58" i="10"/>
  <c r="N58" i="10"/>
  <c r="M58" i="10"/>
  <c r="L58" i="10"/>
  <c r="K58" i="10"/>
  <c r="J58" i="10"/>
  <c r="I58" i="10"/>
  <c r="U58" i="10" s="1"/>
  <c r="H58" i="10"/>
  <c r="T58" i="10" s="1"/>
  <c r="G58" i="10"/>
  <c r="S58" i="10" s="1"/>
  <c r="F58" i="10"/>
  <c r="R58" i="10" s="1"/>
  <c r="E58" i="10"/>
  <c r="Q58" i="10" s="1"/>
  <c r="D58" i="10"/>
  <c r="P58" i="10" s="1"/>
  <c r="DG57" i="10"/>
  <c r="DF57" i="10"/>
  <c r="DE57" i="10"/>
  <c r="DD57" i="10"/>
  <c r="DC57" i="10"/>
  <c r="DB57" i="10"/>
  <c r="DA57" i="10"/>
  <c r="CZ57" i="10"/>
  <c r="CY57" i="10"/>
  <c r="CX57" i="10"/>
  <c r="CW57" i="10"/>
  <c r="CV57" i="10"/>
  <c r="CU57" i="10"/>
  <c r="CT57" i="10"/>
  <c r="CS57" i="10"/>
  <c r="CR57" i="10"/>
  <c r="CQ57" i="10"/>
  <c r="CP57" i="10"/>
  <c r="CO57" i="10"/>
  <c r="CN57" i="10"/>
  <c r="CM57" i="10"/>
  <c r="CL57" i="10"/>
  <c r="CK57" i="10"/>
  <c r="CJ57" i="10"/>
  <c r="CI57" i="10"/>
  <c r="CH57" i="10"/>
  <c r="CG57" i="10"/>
  <c r="CF57" i="10"/>
  <c r="CE57" i="10"/>
  <c r="CD57" i="10"/>
  <c r="CC57" i="10"/>
  <c r="CB57" i="10"/>
  <c r="CA57" i="10"/>
  <c r="BZ57" i="10"/>
  <c r="BY57" i="10"/>
  <c r="BX57" i="10"/>
  <c r="BW57" i="10"/>
  <c r="BV57" i="10"/>
  <c r="BU57" i="10"/>
  <c r="BT57" i="10"/>
  <c r="BS57" i="10"/>
  <c r="BR57" i="10"/>
  <c r="BQ57" i="10"/>
  <c r="BP57" i="10"/>
  <c r="BO57" i="10"/>
  <c r="BN57" i="10"/>
  <c r="BM57" i="10"/>
  <c r="BL57" i="10"/>
  <c r="BK57" i="10"/>
  <c r="BJ57" i="10"/>
  <c r="BI57" i="10"/>
  <c r="BH57" i="10"/>
  <c r="BG57" i="10"/>
  <c r="BF57" i="10"/>
  <c r="BE57" i="10"/>
  <c r="BD57" i="10"/>
  <c r="BC57" i="10"/>
  <c r="BB57" i="10"/>
  <c r="BA57" i="10"/>
  <c r="AZ57" i="10"/>
  <c r="AY57" i="10"/>
  <c r="AX57" i="10"/>
  <c r="AW57" i="10"/>
  <c r="AV57" i="10"/>
  <c r="AU57" i="10"/>
  <c r="AT57" i="10"/>
  <c r="AS57" i="10"/>
  <c r="AR57" i="10"/>
  <c r="AQ57" i="10"/>
  <c r="AP57" i="10"/>
  <c r="AO57" i="10"/>
  <c r="AN57" i="10"/>
  <c r="AM57" i="10"/>
  <c r="AL57" i="10"/>
  <c r="AK57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W57" i="10"/>
  <c r="V57" i="10"/>
  <c r="O57" i="10"/>
  <c r="N57" i="10"/>
  <c r="M57" i="10"/>
  <c r="L57" i="10"/>
  <c r="K57" i="10"/>
  <c r="J57" i="10"/>
  <c r="I57" i="10"/>
  <c r="U57" i="10" s="1"/>
  <c r="H57" i="10"/>
  <c r="T57" i="10" s="1"/>
  <c r="G57" i="10"/>
  <c r="S57" i="10" s="1"/>
  <c r="F57" i="10"/>
  <c r="R57" i="10" s="1"/>
  <c r="E57" i="10"/>
  <c r="Q57" i="10" s="1"/>
  <c r="D57" i="10"/>
  <c r="P57" i="10" s="1"/>
  <c r="DG56" i="10"/>
  <c r="DF56" i="10"/>
  <c r="DE56" i="10"/>
  <c r="DD56" i="10"/>
  <c r="DC56" i="10"/>
  <c r="DB56" i="10"/>
  <c r="DA56" i="10"/>
  <c r="CZ56" i="10"/>
  <c r="CY56" i="10"/>
  <c r="CX56" i="10"/>
  <c r="CW56" i="10"/>
  <c r="CV56" i="10"/>
  <c r="CU56" i="10"/>
  <c r="CT56" i="10"/>
  <c r="CS56" i="10"/>
  <c r="CR56" i="10"/>
  <c r="CQ56" i="10"/>
  <c r="CP56" i="10"/>
  <c r="CO56" i="10"/>
  <c r="CN56" i="10"/>
  <c r="CM56" i="10"/>
  <c r="CL56" i="10"/>
  <c r="CK56" i="10"/>
  <c r="CJ56" i="10"/>
  <c r="CI56" i="10"/>
  <c r="CH56" i="10"/>
  <c r="CG56" i="10"/>
  <c r="CF56" i="10"/>
  <c r="CE56" i="10"/>
  <c r="CD56" i="10"/>
  <c r="CC56" i="10"/>
  <c r="CB56" i="10"/>
  <c r="CA56" i="10"/>
  <c r="BZ56" i="10"/>
  <c r="BY56" i="10"/>
  <c r="BX56" i="10"/>
  <c r="BW56" i="10"/>
  <c r="BV56" i="10"/>
  <c r="BU56" i="10"/>
  <c r="BT56" i="10"/>
  <c r="BS56" i="10"/>
  <c r="BR56" i="10"/>
  <c r="BQ56" i="10"/>
  <c r="BP56" i="10"/>
  <c r="BO56" i="10"/>
  <c r="BN56" i="10"/>
  <c r="BM56" i="10"/>
  <c r="BL56" i="10"/>
  <c r="BK56" i="10"/>
  <c r="BJ56" i="10"/>
  <c r="BI56" i="10"/>
  <c r="BH56" i="10"/>
  <c r="BG56" i="10"/>
  <c r="BF56" i="10"/>
  <c r="BE56" i="10"/>
  <c r="BD56" i="10"/>
  <c r="BC56" i="10"/>
  <c r="BB56" i="10"/>
  <c r="BA56" i="10"/>
  <c r="AZ56" i="10"/>
  <c r="AY56" i="10"/>
  <c r="AX56" i="10"/>
  <c r="AW56" i="10"/>
  <c r="AV56" i="10"/>
  <c r="AU56" i="10"/>
  <c r="AT56" i="10"/>
  <c r="AS56" i="10"/>
  <c r="AR56" i="10"/>
  <c r="AQ56" i="10"/>
  <c r="AP56" i="10"/>
  <c r="AO56" i="10"/>
  <c r="AN56" i="10"/>
  <c r="AM56" i="10"/>
  <c r="AL56" i="10"/>
  <c r="AK56" i="10"/>
  <c r="AJ56" i="10"/>
  <c r="AI56" i="10"/>
  <c r="AH56" i="10"/>
  <c r="AG56" i="10"/>
  <c r="AF56" i="10"/>
  <c r="AE56" i="10"/>
  <c r="AD56" i="10"/>
  <c r="AC56" i="10"/>
  <c r="AB56" i="10"/>
  <c r="AA56" i="10"/>
  <c r="Z56" i="10"/>
  <c r="Y56" i="10"/>
  <c r="X56" i="10"/>
  <c r="W56" i="10"/>
  <c r="V56" i="10"/>
  <c r="O56" i="10"/>
  <c r="N56" i="10"/>
  <c r="M56" i="10"/>
  <c r="L56" i="10"/>
  <c r="K56" i="10"/>
  <c r="J56" i="10"/>
  <c r="I56" i="10"/>
  <c r="U56" i="10" s="1"/>
  <c r="H56" i="10"/>
  <c r="T56" i="10" s="1"/>
  <c r="G56" i="10"/>
  <c r="S56" i="10" s="1"/>
  <c r="F56" i="10"/>
  <c r="R56" i="10" s="1"/>
  <c r="E56" i="10"/>
  <c r="Q56" i="10" s="1"/>
  <c r="D56" i="10"/>
  <c r="P56" i="10" s="1"/>
  <c r="DG55" i="10"/>
  <c r="DF55" i="10"/>
  <c r="DE55" i="10"/>
  <c r="DD55" i="10"/>
  <c r="DC55" i="10"/>
  <c r="DB55" i="10"/>
  <c r="DA55" i="10"/>
  <c r="CZ55" i="10"/>
  <c r="CY55" i="10"/>
  <c r="CX55" i="10"/>
  <c r="CW55" i="10"/>
  <c r="CV55" i="10"/>
  <c r="CU55" i="10"/>
  <c r="CT55" i="10"/>
  <c r="CS55" i="10"/>
  <c r="CR55" i="10"/>
  <c r="CQ55" i="10"/>
  <c r="CP55" i="10"/>
  <c r="CO55" i="10"/>
  <c r="CN55" i="10"/>
  <c r="CM55" i="10"/>
  <c r="CL55" i="10"/>
  <c r="CK55" i="10"/>
  <c r="CJ55" i="10"/>
  <c r="CI55" i="10"/>
  <c r="CH55" i="10"/>
  <c r="CG55" i="10"/>
  <c r="CF55" i="10"/>
  <c r="CE55" i="10"/>
  <c r="CD55" i="10"/>
  <c r="CC55" i="10"/>
  <c r="CB55" i="10"/>
  <c r="CA55" i="10"/>
  <c r="BZ55" i="10"/>
  <c r="BY55" i="10"/>
  <c r="BX55" i="10"/>
  <c r="BW55" i="10"/>
  <c r="BV55" i="10"/>
  <c r="BU55" i="10"/>
  <c r="BT55" i="10"/>
  <c r="BS55" i="10"/>
  <c r="BR55" i="10"/>
  <c r="BQ55" i="10"/>
  <c r="BP55" i="10"/>
  <c r="BO55" i="10"/>
  <c r="BN55" i="10"/>
  <c r="BM55" i="10"/>
  <c r="BL55" i="10"/>
  <c r="BK55" i="10"/>
  <c r="BJ55" i="10"/>
  <c r="BI55" i="10"/>
  <c r="BH55" i="10"/>
  <c r="BG55" i="10"/>
  <c r="BF55" i="10"/>
  <c r="BE55" i="10"/>
  <c r="BD55" i="10"/>
  <c r="BC55" i="10"/>
  <c r="BB55" i="10"/>
  <c r="BA55" i="10"/>
  <c r="AZ55" i="10"/>
  <c r="AY55" i="10"/>
  <c r="AX55" i="10"/>
  <c r="AW55" i="10"/>
  <c r="AV55" i="10"/>
  <c r="AU55" i="10"/>
  <c r="AT55" i="10"/>
  <c r="AS55" i="10"/>
  <c r="AR55" i="10"/>
  <c r="AQ55" i="10"/>
  <c r="AP55" i="10"/>
  <c r="AO55" i="10"/>
  <c r="AN55" i="10"/>
  <c r="AM55" i="10"/>
  <c r="AL55" i="10"/>
  <c r="AK55" i="10"/>
  <c r="AJ55" i="10"/>
  <c r="AI55" i="10"/>
  <c r="AH55" i="10"/>
  <c r="AG55" i="10"/>
  <c r="AF55" i="10"/>
  <c r="AE55" i="10"/>
  <c r="AD55" i="10"/>
  <c r="AC55" i="10"/>
  <c r="AB55" i="10"/>
  <c r="AA55" i="10"/>
  <c r="Z55" i="10"/>
  <c r="Y55" i="10"/>
  <c r="X55" i="10"/>
  <c r="W55" i="10"/>
  <c r="V55" i="10"/>
  <c r="O55" i="10"/>
  <c r="N55" i="10"/>
  <c r="M55" i="10"/>
  <c r="L55" i="10"/>
  <c r="K55" i="10"/>
  <c r="J55" i="10"/>
  <c r="I55" i="10"/>
  <c r="U55" i="10" s="1"/>
  <c r="H55" i="10"/>
  <c r="T55" i="10" s="1"/>
  <c r="G55" i="10"/>
  <c r="S55" i="10" s="1"/>
  <c r="F55" i="10"/>
  <c r="R55" i="10" s="1"/>
  <c r="E55" i="10"/>
  <c r="Q55" i="10" s="1"/>
  <c r="D55" i="10"/>
  <c r="P55" i="10" s="1"/>
  <c r="DG54" i="10"/>
  <c r="DF54" i="10"/>
  <c r="DE54" i="10"/>
  <c r="DD54" i="10"/>
  <c r="DC54" i="10"/>
  <c r="DB54" i="10"/>
  <c r="DA54" i="10"/>
  <c r="CZ54" i="10"/>
  <c r="CY54" i="10"/>
  <c r="CX54" i="10"/>
  <c r="CW54" i="10"/>
  <c r="CV54" i="10"/>
  <c r="CU54" i="10"/>
  <c r="CT54" i="10"/>
  <c r="CS54" i="10"/>
  <c r="CR54" i="10"/>
  <c r="CQ54" i="10"/>
  <c r="CP54" i="10"/>
  <c r="CO54" i="10"/>
  <c r="CN54" i="10"/>
  <c r="CM54" i="10"/>
  <c r="CL54" i="10"/>
  <c r="CK54" i="10"/>
  <c r="CJ54" i="10"/>
  <c r="CI54" i="10"/>
  <c r="CH54" i="10"/>
  <c r="CG54" i="10"/>
  <c r="CF54" i="10"/>
  <c r="CE54" i="10"/>
  <c r="CD54" i="10"/>
  <c r="CC54" i="10"/>
  <c r="CB54" i="10"/>
  <c r="CA54" i="10"/>
  <c r="BZ54" i="10"/>
  <c r="BY54" i="10"/>
  <c r="BX54" i="10"/>
  <c r="BW54" i="10"/>
  <c r="BV54" i="10"/>
  <c r="BU54" i="10"/>
  <c r="BT54" i="10"/>
  <c r="BS54" i="10"/>
  <c r="BR54" i="10"/>
  <c r="BQ54" i="10"/>
  <c r="BP54" i="10"/>
  <c r="BO54" i="10"/>
  <c r="BN54" i="10"/>
  <c r="BM54" i="10"/>
  <c r="BL54" i="10"/>
  <c r="BK54" i="10"/>
  <c r="BJ54" i="10"/>
  <c r="BI54" i="10"/>
  <c r="BH54" i="10"/>
  <c r="BG54" i="10"/>
  <c r="BF54" i="10"/>
  <c r="BE54" i="10"/>
  <c r="BD54" i="10"/>
  <c r="BC54" i="10"/>
  <c r="BB54" i="10"/>
  <c r="BA54" i="10"/>
  <c r="AZ54" i="10"/>
  <c r="AY54" i="10"/>
  <c r="AX54" i="10"/>
  <c r="AW54" i="10"/>
  <c r="AV54" i="10"/>
  <c r="AU54" i="10"/>
  <c r="AT54" i="10"/>
  <c r="AS54" i="10"/>
  <c r="AR54" i="10"/>
  <c r="AQ54" i="10"/>
  <c r="AP54" i="10"/>
  <c r="AO54" i="10"/>
  <c r="AN54" i="10"/>
  <c r="AM54" i="10"/>
  <c r="AL54" i="10"/>
  <c r="AK54" i="10"/>
  <c r="AJ54" i="10"/>
  <c r="AI54" i="10"/>
  <c r="AH54" i="10"/>
  <c r="AG54" i="10"/>
  <c r="AF54" i="10"/>
  <c r="AE54" i="10"/>
  <c r="AD54" i="10"/>
  <c r="AC54" i="10"/>
  <c r="AB54" i="10"/>
  <c r="AA54" i="10"/>
  <c r="Z54" i="10"/>
  <c r="Y54" i="10"/>
  <c r="X54" i="10"/>
  <c r="W54" i="10"/>
  <c r="V54" i="10"/>
  <c r="O54" i="10"/>
  <c r="N54" i="10"/>
  <c r="M54" i="10"/>
  <c r="L54" i="10"/>
  <c r="K54" i="10"/>
  <c r="J54" i="10"/>
  <c r="I54" i="10"/>
  <c r="U54" i="10" s="1"/>
  <c r="H54" i="10"/>
  <c r="T54" i="10" s="1"/>
  <c r="G54" i="10"/>
  <c r="S54" i="10" s="1"/>
  <c r="F54" i="10"/>
  <c r="R54" i="10" s="1"/>
  <c r="E54" i="10"/>
  <c r="Q54" i="10" s="1"/>
  <c r="D54" i="10"/>
  <c r="P54" i="10" s="1"/>
  <c r="DG53" i="10"/>
  <c r="DF53" i="10"/>
  <c r="DE53" i="10"/>
  <c r="DD53" i="10"/>
  <c r="DC53" i="10"/>
  <c r="DB53" i="10"/>
  <c r="DA53" i="10"/>
  <c r="CZ53" i="10"/>
  <c r="CY53" i="10"/>
  <c r="CX53" i="10"/>
  <c r="CW53" i="10"/>
  <c r="CV53" i="10"/>
  <c r="CU53" i="10"/>
  <c r="CT53" i="10"/>
  <c r="CS53" i="10"/>
  <c r="CR53" i="10"/>
  <c r="CQ53" i="10"/>
  <c r="CP53" i="10"/>
  <c r="CO53" i="10"/>
  <c r="CN53" i="10"/>
  <c r="CM53" i="10"/>
  <c r="CL53" i="10"/>
  <c r="CK53" i="10"/>
  <c r="CJ53" i="10"/>
  <c r="CI53" i="10"/>
  <c r="CH53" i="10"/>
  <c r="CG53" i="10"/>
  <c r="CF53" i="10"/>
  <c r="CE53" i="10"/>
  <c r="CD53" i="10"/>
  <c r="CC53" i="10"/>
  <c r="CB53" i="10"/>
  <c r="CA53" i="10"/>
  <c r="BZ53" i="10"/>
  <c r="BY53" i="10"/>
  <c r="BX53" i="10"/>
  <c r="BW53" i="10"/>
  <c r="BV53" i="10"/>
  <c r="BU53" i="10"/>
  <c r="BT53" i="10"/>
  <c r="BS53" i="10"/>
  <c r="BR53" i="10"/>
  <c r="BQ53" i="10"/>
  <c r="BP53" i="10"/>
  <c r="BO53" i="10"/>
  <c r="BN53" i="10"/>
  <c r="BM53" i="10"/>
  <c r="BL53" i="10"/>
  <c r="BK53" i="10"/>
  <c r="BJ53" i="10"/>
  <c r="BI53" i="10"/>
  <c r="BH53" i="10"/>
  <c r="BG53" i="10"/>
  <c r="BF53" i="10"/>
  <c r="BE53" i="10"/>
  <c r="BD53" i="10"/>
  <c r="BC53" i="10"/>
  <c r="BB53" i="10"/>
  <c r="BA53" i="10"/>
  <c r="AZ53" i="10"/>
  <c r="AY53" i="10"/>
  <c r="AX53" i="10"/>
  <c r="AW53" i="10"/>
  <c r="AV53" i="10"/>
  <c r="AU53" i="10"/>
  <c r="AT53" i="10"/>
  <c r="AS53" i="10"/>
  <c r="AR53" i="10"/>
  <c r="AQ53" i="10"/>
  <c r="AP53" i="10"/>
  <c r="AO53" i="10"/>
  <c r="AN53" i="10"/>
  <c r="AM53" i="10"/>
  <c r="AL53" i="10"/>
  <c r="AK53" i="10"/>
  <c r="AJ53" i="10"/>
  <c r="AI53" i="10"/>
  <c r="AH53" i="10"/>
  <c r="AG53" i="10"/>
  <c r="AF53" i="10"/>
  <c r="AE53" i="10"/>
  <c r="AD53" i="10"/>
  <c r="AC53" i="10"/>
  <c r="AB53" i="10"/>
  <c r="AA53" i="10"/>
  <c r="Z53" i="10"/>
  <c r="Y53" i="10"/>
  <c r="X53" i="10"/>
  <c r="W53" i="10"/>
  <c r="V53" i="10"/>
  <c r="O53" i="10"/>
  <c r="N53" i="10"/>
  <c r="M53" i="10"/>
  <c r="L53" i="10"/>
  <c r="K53" i="10"/>
  <c r="J53" i="10"/>
  <c r="I53" i="10"/>
  <c r="U53" i="10" s="1"/>
  <c r="H53" i="10"/>
  <c r="T53" i="10" s="1"/>
  <c r="G53" i="10"/>
  <c r="S53" i="10" s="1"/>
  <c r="F53" i="10"/>
  <c r="R53" i="10" s="1"/>
  <c r="E53" i="10"/>
  <c r="Q53" i="10" s="1"/>
  <c r="D53" i="10"/>
  <c r="P53" i="10" s="1"/>
  <c r="DG41" i="10"/>
  <c r="DF41" i="10"/>
  <c r="DE41" i="10"/>
  <c r="DD41" i="10"/>
  <c r="DC41" i="10"/>
  <c r="DB41" i="10"/>
  <c r="DA41" i="10"/>
  <c r="CZ41" i="10"/>
  <c r="CY41" i="10"/>
  <c r="CX41" i="10"/>
  <c r="CW41" i="10"/>
  <c r="CV41" i="10"/>
  <c r="CU41" i="10"/>
  <c r="CT41" i="10"/>
  <c r="CS41" i="10"/>
  <c r="CR41" i="10"/>
  <c r="CQ41" i="10"/>
  <c r="CP41" i="10"/>
  <c r="CO41" i="10"/>
  <c r="CN41" i="10"/>
  <c r="CM41" i="10"/>
  <c r="CL41" i="10"/>
  <c r="CK41" i="10"/>
  <c r="CJ41" i="10"/>
  <c r="CI41" i="10"/>
  <c r="CH41" i="10"/>
  <c r="CG41" i="10"/>
  <c r="CF41" i="10"/>
  <c r="CE41" i="10"/>
  <c r="CD41" i="10"/>
  <c r="CC41" i="10"/>
  <c r="CB41" i="10"/>
  <c r="CA41" i="10"/>
  <c r="BZ41" i="10"/>
  <c r="BY41" i="10"/>
  <c r="BX41" i="10"/>
  <c r="BW41" i="10"/>
  <c r="BV41" i="10"/>
  <c r="BU41" i="10"/>
  <c r="BT41" i="10"/>
  <c r="BS41" i="10"/>
  <c r="BR41" i="10"/>
  <c r="BQ41" i="10"/>
  <c r="BP41" i="10"/>
  <c r="BO41" i="10"/>
  <c r="BN41" i="10"/>
  <c r="BM41" i="10"/>
  <c r="BL41" i="10"/>
  <c r="BK41" i="10"/>
  <c r="BJ41" i="10"/>
  <c r="BI41" i="10"/>
  <c r="BH41" i="10"/>
  <c r="BG41" i="10"/>
  <c r="BF41" i="10"/>
  <c r="BE41" i="10"/>
  <c r="BD41" i="10"/>
  <c r="BC41" i="10"/>
  <c r="BB41" i="10"/>
  <c r="BA41" i="10"/>
  <c r="AZ41" i="10"/>
  <c r="AY41" i="10"/>
  <c r="AX41" i="10"/>
  <c r="AW41" i="10"/>
  <c r="AV41" i="10"/>
  <c r="AU41" i="10"/>
  <c r="AT41" i="10"/>
  <c r="AS41" i="10"/>
  <c r="AR41" i="10"/>
  <c r="AQ41" i="10"/>
  <c r="AP41" i="10"/>
  <c r="AO41" i="10"/>
  <c r="AN41" i="10"/>
  <c r="AM41" i="10"/>
  <c r="AL41" i="10"/>
  <c r="AK41" i="10"/>
  <c r="AJ41" i="10"/>
  <c r="AI41" i="10"/>
  <c r="AH41" i="10"/>
  <c r="AG41" i="10"/>
  <c r="AF41" i="10"/>
  <c r="AE41" i="10"/>
  <c r="AD41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Q41" i="10"/>
  <c r="P41" i="10"/>
  <c r="I41" i="10"/>
  <c r="O41" i="10" s="1"/>
  <c r="H41" i="10"/>
  <c r="N41" i="10" s="1"/>
  <c r="G41" i="10"/>
  <c r="M41" i="10" s="1"/>
  <c r="F41" i="10"/>
  <c r="L41" i="10" s="1"/>
  <c r="E41" i="10"/>
  <c r="K41" i="10" s="1"/>
  <c r="D41" i="10"/>
  <c r="J41" i="10" s="1"/>
  <c r="DG40" i="10"/>
  <c r="DF40" i="10"/>
  <c r="DE40" i="10"/>
  <c r="DD40" i="10"/>
  <c r="DC40" i="10"/>
  <c r="DB40" i="10"/>
  <c r="DA40" i="10"/>
  <c r="CZ40" i="10"/>
  <c r="CY40" i="10"/>
  <c r="CX40" i="10"/>
  <c r="CW40" i="10"/>
  <c r="CV40" i="10"/>
  <c r="CU40" i="10"/>
  <c r="CT40" i="10"/>
  <c r="CS40" i="10"/>
  <c r="CR40" i="10"/>
  <c r="CQ40" i="10"/>
  <c r="CP40" i="10"/>
  <c r="CO40" i="10"/>
  <c r="CN40" i="10"/>
  <c r="CM40" i="10"/>
  <c r="CL40" i="10"/>
  <c r="CK40" i="10"/>
  <c r="CJ40" i="10"/>
  <c r="CI40" i="10"/>
  <c r="CH40" i="10"/>
  <c r="CG40" i="10"/>
  <c r="CF40" i="10"/>
  <c r="CE40" i="10"/>
  <c r="CD40" i="10"/>
  <c r="CC40" i="10"/>
  <c r="CB40" i="10"/>
  <c r="CA40" i="10"/>
  <c r="BZ40" i="10"/>
  <c r="BY40" i="10"/>
  <c r="BX40" i="10"/>
  <c r="BW40" i="10"/>
  <c r="BV40" i="10"/>
  <c r="BU40" i="10"/>
  <c r="BT40" i="10"/>
  <c r="BS40" i="10"/>
  <c r="BR40" i="10"/>
  <c r="BQ40" i="10"/>
  <c r="BP40" i="10"/>
  <c r="BO40" i="10"/>
  <c r="BN40" i="10"/>
  <c r="BM40" i="10"/>
  <c r="BL40" i="10"/>
  <c r="BK40" i="10"/>
  <c r="BJ40" i="10"/>
  <c r="BI40" i="10"/>
  <c r="BH40" i="10"/>
  <c r="BG40" i="10"/>
  <c r="BF40" i="10"/>
  <c r="BE40" i="10"/>
  <c r="BD40" i="10"/>
  <c r="BC40" i="10"/>
  <c r="BB40" i="10"/>
  <c r="BA40" i="10"/>
  <c r="AZ40" i="10"/>
  <c r="AY40" i="10"/>
  <c r="AX40" i="10"/>
  <c r="AW40" i="10"/>
  <c r="AV40" i="10"/>
  <c r="AU40" i="10"/>
  <c r="AT40" i="10"/>
  <c r="AS40" i="10"/>
  <c r="AR40" i="10"/>
  <c r="AQ40" i="10"/>
  <c r="AP40" i="10"/>
  <c r="AO40" i="10"/>
  <c r="AN40" i="10"/>
  <c r="AM40" i="10"/>
  <c r="AL40" i="10"/>
  <c r="AK40" i="10"/>
  <c r="AJ40" i="10"/>
  <c r="AI40" i="10"/>
  <c r="AH40" i="10"/>
  <c r="AG40" i="10"/>
  <c r="AF40" i="10"/>
  <c r="AE40" i="10"/>
  <c r="AD40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P40" i="10"/>
  <c r="I40" i="10"/>
  <c r="O40" i="10" s="1"/>
  <c r="H40" i="10"/>
  <c r="N40" i="10" s="1"/>
  <c r="G40" i="10"/>
  <c r="M40" i="10" s="1"/>
  <c r="F40" i="10"/>
  <c r="L40" i="10" s="1"/>
  <c r="E40" i="10"/>
  <c r="K40" i="10" s="1"/>
  <c r="D40" i="10"/>
  <c r="J40" i="10" s="1"/>
  <c r="DG39" i="10"/>
  <c r="DF39" i="10"/>
  <c r="DE39" i="10"/>
  <c r="DD39" i="10"/>
  <c r="DC39" i="10"/>
  <c r="DB39" i="10"/>
  <c r="DA39" i="10"/>
  <c r="CZ39" i="10"/>
  <c r="CY39" i="10"/>
  <c r="CX39" i="10"/>
  <c r="CW39" i="10"/>
  <c r="CV39" i="10"/>
  <c r="CU39" i="10"/>
  <c r="CT39" i="10"/>
  <c r="CS39" i="10"/>
  <c r="CR39" i="10"/>
  <c r="CQ39" i="10"/>
  <c r="CP39" i="10"/>
  <c r="CO39" i="10"/>
  <c r="CN39" i="10"/>
  <c r="CM39" i="10"/>
  <c r="CL39" i="10"/>
  <c r="CK39" i="10"/>
  <c r="CJ39" i="10"/>
  <c r="CI39" i="10"/>
  <c r="CH39" i="10"/>
  <c r="CG39" i="10"/>
  <c r="CF39" i="10"/>
  <c r="CE39" i="10"/>
  <c r="CD39" i="10"/>
  <c r="CC39" i="10"/>
  <c r="CB39" i="10"/>
  <c r="CA39" i="10"/>
  <c r="BZ39" i="10"/>
  <c r="BY39" i="10"/>
  <c r="BX39" i="10"/>
  <c r="BW39" i="10"/>
  <c r="BV39" i="10"/>
  <c r="BU39" i="10"/>
  <c r="BT39" i="10"/>
  <c r="BS39" i="10"/>
  <c r="BR39" i="10"/>
  <c r="BQ39" i="10"/>
  <c r="BP39" i="10"/>
  <c r="BO39" i="10"/>
  <c r="BN39" i="10"/>
  <c r="BM39" i="10"/>
  <c r="BL39" i="10"/>
  <c r="BK39" i="10"/>
  <c r="BJ39" i="10"/>
  <c r="BI39" i="10"/>
  <c r="BH39" i="10"/>
  <c r="BG39" i="10"/>
  <c r="BF39" i="10"/>
  <c r="BE39" i="10"/>
  <c r="BD39" i="10"/>
  <c r="BC39" i="10"/>
  <c r="BB39" i="10"/>
  <c r="BA39" i="10"/>
  <c r="AZ39" i="10"/>
  <c r="AY39" i="10"/>
  <c r="AX39" i="10"/>
  <c r="AW39" i="10"/>
  <c r="AV39" i="10"/>
  <c r="AU39" i="10"/>
  <c r="AT39" i="10"/>
  <c r="AS39" i="10"/>
  <c r="AR39" i="10"/>
  <c r="AQ39" i="10"/>
  <c r="AP39" i="10"/>
  <c r="AO39" i="10"/>
  <c r="AN39" i="10"/>
  <c r="AM39" i="10"/>
  <c r="AL39" i="10"/>
  <c r="AK39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I39" i="10"/>
  <c r="O39" i="10" s="1"/>
  <c r="H39" i="10"/>
  <c r="N39" i="10" s="1"/>
  <c r="G39" i="10"/>
  <c r="M39" i="10" s="1"/>
  <c r="F39" i="10"/>
  <c r="L39" i="10" s="1"/>
  <c r="E39" i="10"/>
  <c r="K39" i="10" s="1"/>
  <c r="D39" i="10"/>
  <c r="J39" i="10" s="1"/>
  <c r="DG38" i="10"/>
  <c r="DF38" i="10"/>
  <c r="DE38" i="10"/>
  <c r="DD38" i="10"/>
  <c r="DC38" i="10"/>
  <c r="DB38" i="10"/>
  <c r="DA38" i="10"/>
  <c r="CZ38" i="10"/>
  <c r="CY38" i="10"/>
  <c r="CX38" i="10"/>
  <c r="CW38" i="10"/>
  <c r="CV38" i="10"/>
  <c r="CU38" i="10"/>
  <c r="CT38" i="10"/>
  <c r="CS38" i="10"/>
  <c r="CR38" i="10"/>
  <c r="CQ38" i="10"/>
  <c r="CP38" i="10"/>
  <c r="CO38" i="10"/>
  <c r="CN38" i="10"/>
  <c r="CM38" i="10"/>
  <c r="CL38" i="10"/>
  <c r="CK38" i="10"/>
  <c r="CJ38" i="10"/>
  <c r="CI38" i="10"/>
  <c r="CH38" i="10"/>
  <c r="CG38" i="10"/>
  <c r="CF38" i="10"/>
  <c r="CE38" i="10"/>
  <c r="CD38" i="10"/>
  <c r="CC38" i="10"/>
  <c r="CB38" i="10"/>
  <c r="CA38" i="10"/>
  <c r="BZ38" i="10"/>
  <c r="BY38" i="10"/>
  <c r="BX38" i="10"/>
  <c r="BW38" i="10"/>
  <c r="BV38" i="10"/>
  <c r="BU38" i="10"/>
  <c r="BT38" i="10"/>
  <c r="BS38" i="10"/>
  <c r="BR38" i="10"/>
  <c r="BQ38" i="10"/>
  <c r="BP38" i="10"/>
  <c r="BO38" i="10"/>
  <c r="BN38" i="10"/>
  <c r="BM38" i="10"/>
  <c r="BL38" i="10"/>
  <c r="BK38" i="10"/>
  <c r="BJ38" i="10"/>
  <c r="BI38" i="10"/>
  <c r="BH38" i="10"/>
  <c r="BG38" i="10"/>
  <c r="BF38" i="10"/>
  <c r="BE38" i="10"/>
  <c r="BD38" i="10"/>
  <c r="BC38" i="10"/>
  <c r="BB38" i="10"/>
  <c r="BA38" i="10"/>
  <c r="AZ38" i="10"/>
  <c r="AY38" i="10"/>
  <c r="AX38" i="10"/>
  <c r="AW38" i="10"/>
  <c r="AV38" i="10"/>
  <c r="AU38" i="10"/>
  <c r="AT38" i="10"/>
  <c r="AS38" i="10"/>
  <c r="AR38" i="10"/>
  <c r="AQ38" i="10"/>
  <c r="AP38" i="10"/>
  <c r="AO38" i="10"/>
  <c r="AN38" i="10"/>
  <c r="AM38" i="10"/>
  <c r="AL38" i="10"/>
  <c r="AK38" i="10"/>
  <c r="AJ38" i="10"/>
  <c r="AI38" i="10"/>
  <c r="AH38" i="10"/>
  <c r="AG38" i="10"/>
  <c r="AF38" i="10"/>
  <c r="AE38" i="10"/>
  <c r="AD38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I38" i="10"/>
  <c r="O38" i="10" s="1"/>
  <c r="H38" i="10"/>
  <c r="N38" i="10" s="1"/>
  <c r="G38" i="10"/>
  <c r="M38" i="10" s="1"/>
  <c r="F38" i="10"/>
  <c r="L38" i="10" s="1"/>
  <c r="E38" i="10"/>
  <c r="K38" i="10" s="1"/>
  <c r="D38" i="10"/>
  <c r="J38" i="10" s="1"/>
  <c r="DG37" i="10"/>
  <c r="DF37" i="10"/>
  <c r="DE37" i="10"/>
  <c r="DD37" i="10"/>
  <c r="DC37" i="10"/>
  <c r="DB37" i="10"/>
  <c r="DA37" i="10"/>
  <c r="CZ37" i="10"/>
  <c r="CY37" i="10"/>
  <c r="CX37" i="10"/>
  <c r="CW37" i="10"/>
  <c r="CV37" i="10"/>
  <c r="CU37" i="10"/>
  <c r="CT37" i="10"/>
  <c r="CS37" i="10"/>
  <c r="CR37" i="10"/>
  <c r="CQ37" i="10"/>
  <c r="CP37" i="10"/>
  <c r="CO37" i="10"/>
  <c r="CN37" i="10"/>
  <c r="CM37" i="10"/>
  <c r="CL37" i="10"/>
  <c r="CK37" i="10"/>
  <c r="CJ37" i="10"/>
  <c r="CI37" i="10"/>
  <c r="CH37" i="10"/>
  <c r="CG37" i="10"/>
  <c r="CF37" i="10"/>
  <c r="CE37" i="10"/>
  <c r="CD37" i="10"/>
  <c r="CC37" i="10"/>
  <c r="CB37" i="10"/>
  <c r="CA37" i="10"/>
  <c r="BZ37" i="10"/>
  <c r="BY37" i="10"/>
  <c r="BX37" i="10"/>
  <c r="BW37" i="10"/>
  <c r="BV37" i="10"/>
  <c r="BU37" i="10"/>
  <c r="BT37" i="10"/>
  <c r="BS37" i="10"/>
  <c r="BR37" i="10"/>
  <c r="BQ37" i="10"/>
  <c r="BP37" i="10"/>
  <c r="BO37" i="10"/>
  <c r="BN37" i="10"/>
  <c r="BM37" i="10"/>
  <c r="BL37" i="10"/>
  <c r="BK37" i="10"/>
  <c r="BJ37" i="10"/>
  <c r="BI37" i="10"/>
  <c r="BH37" i="10"/>
  <c r="BG37" i="10"/>
  <c r="BF37" i="10"/>
  <c r="BE37" i="10"/>
  <c r="BD37" i="10"/>
  <c r="BC37" i="10"/>
  <c r="BB37" i="10"/>
  <c r="BA37" i="10"/>
  <c r="AZ37" i="10"/>
  <c r="AY37" i="10"/>
  <c r="AX37" i="10"/>
  <c r="AW37" i="10"/>
  <c r="AV37" i="10"/>
  <c r="AU37" i="10"/>
  <c r="AT37" i="10"/>
  <c r="AS37" i="10"/>
  <c r="AR37" i="10"/>
  <c r="AQ37" i="10"/>
  <c r="AP37" i="10"/>
  <c r="AO37" i="10"/>
  <c r="AN37" i="10"/>
  <c r="AM37" i="10"/>
  <c r="AL37" i="10"/>
  <c r="AK37" i="10"/>
  <c r="AJ37" i="10"/>
  <c r="AI37" i="10"/>
  <c r="AH37" i="10"/>
  <c r="AG37" i="10"/>
  <c r="AF37" i="10"/>
  <c r="AE37" i="10"/>
  <c r="AD37" i="10"/>
  <c r="AC37" i="10"/>
  <c r="AB37" i="10"/>
  <c r="AA37" i="10"/>
  <c r="Z37" i="10"/>
  <c r="Y37" i="10"/>
  <c r="X37" i="10"/>
  <c r="W37" i="10"/>
  <c r="V37" i="10"/>
  <c r="U37" i="10"/>
  <c r="T37" i="10"/>
  <c r="S37" i="10"/>
  <c r="R37" i="10"/>
  <c r="Q37" i="10"/>
  <c r="P37" i="10"/>
  <c r="I37" i="10"/>
  <c r="O37" i="10" s="1"/>
  <c r="H37" i="10"/>
  <c r="N37" i="10" s="1"/>
  <c r="G37" i="10"/>
  <c r="M37" i="10" s="1"/>
  <c r="F37" i="10"/>
  <c r="L37" i="10" s="1"/>
  <c r="E37" i="10"/>
  <c r="K37" i="10" s="1"/>
  <c r="D37" i="10"/>
  <c r="J37" i="10" s="1"/>
  <c r="DG36" i="10"/>
  <c r="DF36" i="10"/>
  <c r="DE36" i="10"/>
  <c r="DD36" i="10"/>
  <c r="DC36" i="10"/>
  <c r="DB36" i="10"/>
  <c r="DA36" i="10"/>
  <c r="CZ36" i="10"/>
  <c r="CY36" i="10"/>
  <c r="CX36" i="10"/>
  <c r="CW36" i="10"/>
  <c r="CV36" i="10"/>
  <c r="CU36" i="10"/>
  <c r="CT36" i="10"/>
  <c r="CS36" i="10"/>
  <c r="CR36" i="10"/>
  <c r="CQ36" i="10"/>
  <c r="CP36" i="10"/>
  <c r="CO36" i="10"/>
  <c r="CN36" i="10"/>
  <c r="CM36" i="10"/>
  <c r="CL36" i="10"/>
  <c r="CK36" i="10"/>
  <c r="CJ36" i="10"/>
  <c r="CI36" i="10"/>
  <c r="CH36" i="10"/>
  <c r="CG36" i="10"/>
  <c r="CF36" i="10"/>
  <c r="CE36" i="10"/>
  <c r="CD36" i="10"/>
  <c r="CC36" i="10"/>
  <c r="CB36" i="10"/>
  <c r="CA36" i="10"/>
  <c r="BZ36" i="10"/>
  <c r="BY36" i="10"/>
  <c r="BX36" i="10"/>
  <c r="BW36" i="10"/>
  <c r="BV36" i="10"/>
  <c r="BU36" i="10"/>
  <c r="BT36" i="10"/>
  <c r="BS36" i="10"/>
  <c r="BR36" i="10"/>
  <c r="BQ36" i="10"/>
  <c r="BP36" i="10"/>
  <c r="BO36" i="10"/>
  <c r="BN36" i="10"/>
  <c r="BM36" i="10"/>
  <c r="BL36" i="10"/>
  <c r="BK36" i="10"/>
  <c r="BJ36" i="10"/>
  <c r="BI36" i="10"/>
  <c r="BH36" i="10"/>
  <c r="BG36" i="10"/>
  <c r="BF36" i="10"/>
  <c r="BE36" i="10"/>
  <c r="BD36" i="10"/>
  <c r="BC36" i="10"/>
  <c r="BB36" i="10"/>
  <c r="BA36" i="10"/>
  <c r="AZ36" i="10"/>
  <c r="AY36" i="10"/>
  <c r="AX36" i="10"/>
  <c r="AW36" i="10"/>
  <c r="AV36" i="10"/>
  <c r="AU36" i="10"/>
  <c r="AT36" i="10"/>
  <c r="AS36" i="10"/>
  <c r="AR36" i="10"/>
  <c r="AQ36" i="10"/>
  <c r="AP36" i="10"/>
  <c r="AO36" i="10"/>
  <c r="AN36" i="10"/>
  <c r="AM36" i="10"/>
  <c r="AL36" i="10"/>
  <c r="AK36" i="10"/>
  <c r="AJ36" i="10"/>
  <c r="AI36" i="10"/>
  <c r="AH36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I36" i="10"/>
  <c r="O36" i="10" s="1"/>
  <c r="H36" i="10"/>
  <c r="N36" i="10" s="1"/>
  <c r="G36" i="10"/>
  <c r="M36" i="10" s="1"/>
  <c r="F36" i="10"/>
  <c r="L36" i="10" s="1"/>
  <c r="E36" i="10"/>
  <c r="K36" i="10" s="1"/>
  <c r="D36" i="10"/>
  <c r="J36" i="10" s="1"/>
  <c r="DG35" i="10"/>
  <c r="DF35" i="10"/>
  <c r="DE35" i="10"/>
  <c r="DD35" i="10"/>
  <c r="DC35" i="10"/>
  <c r="DB35" i="10"/>
  <c r="DA35" i="10"/>
  <c r="CZ35" i="10"/>
  <c r="CY35" i="10"/>
  <c r="CX35" i="10"/>
  <c r="CW35" i="10"/>
  <c r="CV35" i="10"/>
  <c r="CU35" i="10"/>
  <c r="CT35" i="10"/>
  <c r="CS35" i="10"/>
  <c r="CR35" i="10"/>
  <c r="CQ35" i="10"/>
  <c r="CP35" i="10"/>
  <c r="CO35" i="10"/>
  <c r="CN35" i="10"/>
  <c r="CM35" i="10"/>
  <c r="CL35" i="10"/>
  <c r="CK35" i="10"/>
  <c r="CJ35" i="10"/>
  <c r="CI35" i="10"/>
  <c r="CH35" i="10"/>
  <c r="CG35" i="10"/>
  <c r="CF35" i="10"/>
  <c r="CE35" i="10"/>
  <c r="CD35" i="10"/>
  <c r="CC35" i="10"/>
  <c r="CB35" i="10"/>
  <c r="CA35" i="10"/>
  <c r="BZ35" i="10"/>
  <c r="BY35" i="10"/>
  <c r="BX35" i="10"/>
  <c r="BW35" i="10"/>
  <c r="BV35" i="10"/>
  <c r="BU35" i="10"/>
  <c r="BT35" i="10"/>
  <c r="BS35" i="10"/>
  <c r="BR35" i="10"/>
  <c r="BQ35" i="10"/>
  <c r="BP35" i="10"/>
  <c r="BO35" i="10"/>
  <c r="BN35" i="10"/>
  <c r="BM35" i="10"/>
  <c r="BL35" i="10"/>
  <c r="BK35" i="10"/>
  <c r="BJ35" i="10"/>
  <c r="BI35" i="10"/>
  <c r="BH35" i="10"/>
  <c r="BG35" i="10"/>
  <c r="BF35" i="10"/>
  <c r="BE35" i="10"/>
  <c r="BD35" i="10"/>
  <c r="BC35" i="10"/>
  <c r="BB35" i="10"/>
  <c r="BA35" i="10"/>
  <c r="AZ35" i="10"/>
  <c r="AY35" i="10"/>
  <c r="AX35" i="10"/>
  <c r="AW35" i="10"/>
  <c r="AV35" i="10"/>
  <c r="AU35" i="10"/>
  <c r="AT35" i="10"/>
  <c r="AS35" i="10"/>
  <c r="AR35" i="10"/>
  <c r="AQ35" i="10"/>
  <c r="AP35" i="10"/>
  <c r="AO35" i="10"/>
  <c r="AN35" i="10"/>
  <c r="AM35" i="10"/>
  <c r="AL35" i="10"/>
  <c r="AK35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X35" i="10"/>
  <c r="W35" i="10"/>
  <c r="V35" i="10"/>
  <c r="U35" i="10"/>
  <c r="T35" i="10"/>
  <c r="S35" i="10"/>
  <c r="R35" i="10"/>
  <c r="Q35" i="10"/>
  <c r="P35" i="10"/>
  <c r="I35" i="10"/>
  <c r="O35" i="10" s="1"/>
  <c r="H35" i="10"/>
  <c r="N35" i="10" s="1"/>
  <c r="G35" i="10"/>
  <c r="M35" i="10" s="1"/>
  <c r="F35" i="10"/>
  <c r="L35" i="10" s="1"/>
  <c r="E35" i="10"/>
  <c r="K35" i="10" s="1"/>
  <c r="D35" i="10"/>
  <c r="J35" i="10" s="1"/>
  <c r="DG34" i="10"/>
  <c r="DF34" i="10"/>
  <c r="DE34" i="10"/>
  <c r="DD34" i="10"/>
  <c r="DC34" i="10"/>
  <c r="DB34" i="10"/>
  <c r="DA34" i="10"/>
  <c r="CZ34" i="10"/>
  <c r="CY34" i="10"/>
  <c r="CX34" i="10"/>
  <c r="CW34" i="10"/>
  <c r="CV34" i="10"/>
  <c r="CU34" i="10"/>
  <c r="CT34" i="10"/>
  <c r="CS34" i="10"/>
  <c r="CR34" i="10"/>
  <c r="CQ34" i="10"/>
  <c r="CP34" i="10"/>
  <c r="CO34" i="10"/>
  <c r="CN34" i="10"/>
  <c r="CM34" i="10"/>
  <c r="CL34" i="10"/>
  <c r="CK34" i="10"/>
  <c r="CJ34" i="10"/>
  <c r="CI34" i="10"/>
  <c r="CH34" i="10"/>
  <c r="CG34" i="10"/>
  <c r="CF34" i="10"/>
  <c r="CE34" i="10"/>
  <c r="CD34" i="10"/>
  <c r="CC34" i="10"/>
  <c r="CB34" i="10"/>
  <c r="CA34" i="10"/>
  <c r="BZ34" i="10"/>
  <c r="BY34" i="10"/>
  <c r="BX34" i="10"/>
  <c r="BW34" i="10"/>
  <c r="BV34" i="10"/>
  <c r="BU34" i="10"/>
  <c r="BT34" i="10"/>
  <c r="BS34" i="10"/>
  <c r="BR34" i="10"/>
  <c r="BQ34" i="10"/>
  <c r="BP34" i="10"/>
  <c r="BO34" i="10"/>
  <c r="BN34" i="10"/>
  <c r="BM34" i="10"/>
  <c r="BL34" i="10"/>
  <c r="BK34" i="10"/>
  <c r="BJ34" i="10"/>
  <c r="BI34" i="10"/>
  <c r="BH34" i="10"/>
  <c r="BG34" i="10"/>
  <c r="BF34" i="10"/>
  <c r="BE34" i="10"/>
  <c r="BD34" i="10"/>
  <c r="BC34" i="10"/>
  <c r="BB34" i="10"/>
  <c r="BA34" i="10"/>
  <c r="AZ34" i="10"/>
  <c r="AY34" i="10"/>
  <c r="AX34" i="10"/>
  <c r="AW34" i="10"/>
  <c r="AV34" i="10"/>
  <c r="AU34" i="10"/>
  <c r="AT34" i="10"/>
  <c r="AS34" i="10"/>
  <c r="AR34" i="10"/>
  <c r="AQ34" i="10"/>
  <c r="AP34" i="10"/>
  <c r="AO34" i="10"/>
  <c r="AN34" i="10"/>
  <c r="AM34" i="10"/>
  <c r="AL34" i="10"/>
  <c r="AK34" i="10"/>
  <c r="AJ34" i="10"/>
  <c r="AI34" i="10"/>
  <c r="AH34" i="10"/>
  <c r="AG34" i="10"/>
  <c r="AF34" i="10"/>
  <c r="AE34" i="10"/>
  <c r="AD34" i="10"/>
  <c r="AC34" i="10"/>
  <c r="AB34" i="10"/>
  <c r="AA34" i="10"/>
  <c r="Z34" i="10"/>
  <c r="Y34" i="10"/>
  <c r="X34" i="10"/>
  <c r="W34" i="10"/>
  <c r="V34" i="10"/>
  <c r="U34" i="10"/>
  <c r="T34" i="10"/>
  <c r="S34" i="10"/>
  <c r="R34" i="10"/>
  <c r="Q34" i="10"/>
  <c r="P34" i="10"/>
  <c r="I34" i="10"/>
  <c r="O34" i="10" s="1"/>
  <c r="H34" i="10"/>
  <c r="N34" i="10" s="1"/>
  <c r="G34" i="10"/>
  <c r="M34" i="10" s="1"/>
  <c r="F34" i="10"/>
  <c r="L34" i="10" s="1"/>
  <c r="E34" i="10"/>
  <c r="K34" i="10" s="1"/>
  <c r="D34" i="10"/>
  <c r="J34" i="10" s="1"/>
  <c r="DG33" i="10"/>
  <c r="DF33" i="10"/>
  <c r="DE33" i="10"/>
  <c r="DD33" i="10"/>
  <c r="DC33" i="10"/>
  <c r="DB33" i="10"/>
  <c r="DA33" i="10"/>
  <c r="CZ33" i="10"/>
  <c r="CY33" i="10"/>
  <c r="CX33" i="10"/>
  <c r="CW33" i="10"/>
  <c r="CV33" i="10"/>
  <c r="CU33" i="10"/>
  <c r="CT33" i="10"/>
  <c r="CS33" i="10"/>
  <c r="CR33" i="10"/>
  <c r="CQ33" i="10"/>
  <c r="CP33" i="10"/>
  <c r="CO33" i="10"/>
  <c r="CN33" i="10"/>
  <c r="CM33" i="10"/>
  <c r="CL33" i="10"/>
  <c r="CK33" i="10"/>
  <c r="CJ33" i="10"/>
  <c r="CI33" i="10"/>
  <c r="CH33" i="10"/>
  <c r="CG33" i="10"/>
  <c r="CF33" i="10"/>
  <c r="CE33" i="10"/>
  <c r="CD33" i="10"/>
  <c r="CC33" i="10"/>
  <c r="CB33" i="10"/>
  <c r="CA33" i="10"/>
  <c r="BZ33" i="10"/>
  <c r="BY33" i="10"/>
  <c r="BX33" i="10"/>
  <c r="BW33" i="10"/>
  <c r="BV33" i="10"/>
  <c r="BU33" i="10"/>
  <c r="BT33" i="10"/>
  <c r="BS33" i="10"/>
  <c r="BR33" i="10"/>
  <c r="BQ33" i="10"/>
  <c r="BP33" i="10"/>
  <c r="BO33" i="10"/>
  <c r="BN33" i="10"/>
  <c r="BM33" i="10"/>
  <c r="BL33" i="10"/>
  <c r="BK33" i="10"/>
  <c r="BJ33" i="10"/>
  <c r="BI33" i="10"/>
  <c r="BH33" i="10"/>
  <c r="BG33" i="10"/>
  <c r="BF33" i="10"/>
  <c r="BE33" i="10"/>
  <c r="BD33" i="10"/>
  <c r="BC33" i="10"/>
  <c r="BB33" i="10"/>
  <c r="BA33" i="10"/>
  <c r="AZ33" i="10"/>
  <c r="AY33" i="10"/>
  <c r="AX33" i="10"/>
  <c r="AW33" i="10"/>
  <c r="AV33" i="10"/>
  <c r="AU33" i="10"/>
  <c r="AT33" i="10"/>
  <c r="AS33" i="10"/>
  <c r="AR33" i="10"/>
  <c r="AQ33" i="10"/>
  <c r="AP33" i="10"/>
  <c r="AO33" i="10"/>
  <c r="AN33" i="10"/>
  <c r="AM33" i="10"/>
  <c r="AL33" i="10"/>
  <c r="AK33" i="10"/>
  <c r="AJ33" i="10"/>
  <c r="AI33" i="10"/>
  <c r="AH33" i="10"/>
  <c r="AG33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I33" i="10"/>
  <c r="O33" i="10" s="1"/>
  <c r="H33" i="10"/>
  <c r="N33" i="10" s="1"/>
  <c r="G33" i="10"/>
  <c r="M33" i="10" s="1"/>
  <c r="F33" i="10"/>
  <c r="L33" i="10" s="1"/>
  <c r="E33" i="10"/>
  <c r="K33" i="10" s="1"/>
  <c r="D33" i="10"/>
  <c r="J33" i="10" s="1"/>
  <c r="DG32" i="10"/>
  <c r="DF32" i="10"/>
  <c r="DE32" i="10"/>
  <c r="DD32" i="10"/>
  <c r="DC32" i="10"/>
  <c r="DB32" i="10"/>
  <c r="DA32" i="10"/>
  <c r="CZ32" i="10"/>
  <c r="CY32" i="10"/>
  <c r="CX32" i="10"/>
  <c r="CW32" i="10"/>
  <c r="CV32" i="10"/>
  <c r="CU32" i="10"/>
  <c r="CT32" i="10"/>
  <c r="CS32" i="10"/>
  <c r="CR32" i="10"/>
  <c r="CQ32" i="10"/>
  <c r="CP32" i="10"/>
  <c r="CO32" i="10"/>
  <c r="CN32" i="10"/>
  <c r="CM32" i="10"/>
  <c r="CL32" i="10"/>
  <c r="CK32" i="10"/>
  <c r="CJ32" i="10"/>
  <c r="CI32" i="10"/>
  <c r="CH32" i="10"/>
  <c r="CG32" i="10"/>
  <c r="CF32" i="10"/>
  <c r="CE32" i="10"/>
  <c r="CD32" i="10"/>
  <c r="CC32" i="10"/>
  <c r="CB32" i="10"/>
  <c r="CA32" i="10"/>
  <c r="BZ32" i="10"/>
  <c r="BY32" i="10"/>
  <c r="BX32" i="10"/>
  <c r="BW32" i="10"/>
  <c r="BV32" i="10"/>
  <c r="BU32" i="10"/>
  <c r="BT32" i="10"/>
  <c r="BS32" i="10"/>
  <c r="BR32" i="10"/>
  <c r="BQ32" i="10"/>
  <c r="BP32" i="10"/>
  <c r="BO32" i="10"/>
  <c r="BN32" i="10"/>
  <c r="BM32" i="10"/>
  <c r="BL32" i="10"/>
  <c r="BK32" i="10"/>
  <c r="BJ32" i="10"/>
  <c r="BI32" i="10"/>
  <c r="BH32" i="10"/>
  <c r="BG32" i="10"/>
  <c r="BF32" i="10"/>
  <c r="BE32" i="10"/>
  <c r="BD32" i="10"/>
  <c r="BC32" i="10"/>
  <c r="BB32" i="10"/>
  <c r="BA32" i="10"/>
  <c r="AZ32" i="10"/>
  <c r="AY32" i="10"/>
  <c r="AX32" i="10"/>
  <c r="AW32" i="10"/>
  <c r="AV32" i="10"/>
  <c r="AU32" i="10"/>
  <c r="AT32" i="10"/>
  <c r="AS32" i="10"/>
  <c r="AR32" i="10"/>
  <c r="AQ32" i="10"/>
  <c r="AP32" i="10"/>
  <c r="AO32" i="10"/>
  <c r="AN32" i="10"/>
  <c r="AM32" i="10"/>
  <c r="AL32" i="10"/>
  <c r="AK32" i="10"/>
  <c r="AJ32" i="10"/>
  <c r="AI32" i="10"/>
  <c r="AH32" i="10"/>
  <c r="AG32" i="10"/>
  <c r="AF32" i="10"/>
  <c r="AE32" i="10"/>
  <c r="AD32" i="10"/>
  <c r="AC32" i="10"/>
  <c r="AB32" i="10"/>
  <c r="AA32" i="10"/>
  <c r="Z32" i="10"/>
  <c r="Y32" i="10"/>
  <c r="X32" i="10"/>
  <c r="W32" i="10"/>
  <c r="V32" i="10"/>
  <c r="U32" i="10"/>
  <c r="T32" i="10"/>
  <c r="S32" i="10"/>
  <c r="R32" i="10"/>
  <c r="Q32" i="10"/>
  <c r="P32" i="10"/>
  <c r="I32" i="10"/>
  <c r="O32" i="10" s="1"/>
  <c r="H32" i="10"/>
  <c r="N32" i="10" s="1"/>
  <c r="G32" i="10"/>
  <c r="M32" i="10" s="1"/>
  <c r="F32" i="10"/>
  <c r="L32" i="10" s="1"/>
  <c r="E32" i="10"/>
  <c r="K32" i="10" s="1"/>
  <c r="D32" i="10"/>
  <c r="J32" i="10" s="1"/>
  <c r="DG31" i="10"/>
  <c r="DF31" i="10"/>
  <c r="DE31" i="10"/>
  <c r="DD31" i="10"/>
  <c r="DC31" i="10"/>
  <c r="DB31" i="10"/>
  <c r="DA31" i="10"/>
  <c r="CZ31" i="10"/>
  <c r="CY31" i="10"/>
  <c r="CX31" i="10"/>
  <c r="CW31" i="10"/>
  <c r="CV31" i="10"/>
  <c r="CU31" i="10"/>
  <c r="CT31" i="10"/>
  <c r="CS31" i="10"/>
  <c r="CR31" i="10"/>
  <c r="CQ31" i="10"/>
  <c r="CP31" i="10"/>
  <c r="CO31" i="10"/>
  <c r="CN31" i="10"/>
  <c r="CM31" i="10"/>
  <c r="CL31" i="10"/>
  <c r="CK31" i="10"/>
  <c r="CJ31" i="10"/>
  <c r="CI31" i="10"/>
  <c r="CH31" i="10"/>
  <c r="CG31" i="10"/>
  <c r="CF31" i="10"/>
  <c r="CE31" i="10"/>
  <c r="CD31" i="10"/>
  <c r="CC31" i="10"/>
  <c r="CB31" i="10"/>
  <c r="CA31" i="10"/>
  <c r="BZ31" i="10"/>
  <c r="BY31" i="10"/>
  <c r="BX31" i="10"/>
  <c r="BW31" i="10"/>
  <c r="BV31" i="10"/>
  <c r="BU31" i="10"/>
  <c r="BT31" i="10"/>
  <c r="BS31" i="10"/>
  <c r="BR31" i="10"/>
  <c r="BQ31" i="10"/>
  <c r="BP31" i="10"/>
  <c r="BO31" i="10"/>
  <c r="BN31" i="10"/>
  <c r="BM31" i="10"/>
  <c r="BL31" i="10"/>
  <c r="BK31" i="10"/>
  <c r="BJ31" i="10"/>
  <c r="BI31" i="10"/>
  <c r="BH31" i="10"/>
  <c r="BG31" i="10"/>
  <c r="BF31" i="10"/>
  <c r="BE31" i="10"/>
  <c r="BD31" i="10"/>
  <c r="BC31" i="10"/>
  <c r="BB31" i="10"/>
  <c r="BA31" i="10"/>
  <c r="AZ31" i="10"/>
  <c r="AY31" i="10"/>
  <c r="AX31" i="10"/>
  <c r="AW31" i="10"/>
  <c r="AV31" i="10"/>
  <c r="AU31" i="10"/>
  <c r="AT31" i="10"/>
  <c r="AS31" i="10"/>
  <c r="AR31" i="10"/>
  <c r="AQ31" i="10"/>
  <c r="AP31" i="10"/>
  <c r="AO31" i="10"/>
  <c r="AN31" i="10"/>
  <c r="AM31" i="10"/>
  <c r="AL31" i="10"/>
  <c r="AK31" i="10"/>
  <c r="AJ31" i="10"/>
  <c r="AI31" i="10"/>
  <c r="AH31" i="10"/>
  <c r="AG31" i="10"/>
  <c r="AF31" i="10"/>
  <c r="AE31" i="10"/>
  <c r="AD31" i="10"/>
  <c r="AC31" i="10"/>
  <c r="AB31" i="10"/>
  <c r="AA31" i="10"/>
  <c r="Z31" i="10"/>
  <c r="Y31" i="10"/>
  <c r="X31" i="10"/>
  <c r="W31" i="10"/>
  <c r="V31" i="10"/>
  <c r="U31" i="10"/>
  <c r="T31" i="10"/>
  <c r="S31" i="10"/>
  <c r="R31" i="10"/>
  <c r="Q31" i="10"/>
  <c r="P31" i="10"/>
  <c r="I31" i="10"/>
  <c r="O31" i="10" s="1"/>
  <c r="H31" i="10"/>
  <c r="N31" i="10" s="1"/>
  <c r="G31" i="10"/>
  <c r="M31" i="10" s="1"/>
  <c r="F31" i="10"/>
  <c r="L31" i="10" s="1"/>
  <c r="E31" i="10"/>
  <c r="K31" i="10" s="1"/>
  <c r="D31" i="10"/>
  <c r="J31" i="10" s="1"/>
  <c r="DG30" i="10"/>
  <c r="DF30" i="10"/>
  <c r="DE30" i="10"/>
  <c r="DD30" i="10"/>
  <c r="DC30" i="10"/>
  <c r="DB30" i="10"/>
  <c r="DA30" i="10"/>
  <c r="CZ30" i="10"/>
  <c r="CY30" i="10"/>
  <c r="CX30" i="10"/>
  <c r="CW30" i="10"/>
  <c r="CV30" i="10"/>
  <c r="CU30" i="10"/>
  <c r="CT30" i="10"/>
  <c r="CS30" i="10"/>
  <c r="CR30" i="10"/>
  <c r="CQ30" i="10"/>
  <c r="CP30" i="10"/>
  <c r="CO30" i="10"/>
  <c r="CN30" i="10"/>
  <c r="CM30" i="10"/>
  <c r="CL30" i="10"/>
  <c r="CK30" i="10"/>
  <c r="CJ30" i="10"/>
  <c r="CI30" i="10"/>
  <c r="CH30" i="10"/>
  <c r="CG30" i="10"/>
  <c r="CF30" i="10"/>
  <c r="CE30" i="10"/>
  <c r="CD30" i="10"/>
  <c r="CC30" i="10"/>
  <c r="CB30" i="10"/>
  <c r="CA30" i="10"/>
  <c r="BZ30" i="10"/>
  <c r="BY30" i="10"/>
  <c r="BX30" i="10"/>
  <c r="BW30" i="10"/>
  <c r="BV30" i="10"/>
  <c r="BU30" i="10"/>
  <c r="BT30" i="10"/>
  <c r="BS30" i="10"/>
  <c r="BR30" i="10"/>
  <c r="BQ30" i="10"/>
  <c r="BP30" i="10"/>
  <c r="BO30" i="10"/>
  <c r="BN30" i="10"/>
  <c r="BM30" i="10"/>
  <c r="BL30" i="10"/>
  <c r="BK30" i="10"/>
  <c r="BJ30" i="10"/>
  <c r="BI30" i="10"/>
  <c r="BH30" i="10"/>
  <c r="BG30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/>
  <c r="AQ30" i="10"/>
  <c r="AP30" i="10"/>
  <c r="AO30" i="10"/>
  <c r="AN30" i="10"/>
  <c r="AM30" i="10"/>
  <c r="AL30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I30" i="10"/>
  <c r="O30" i="10" s="1"/>
  <c r="H30" i="10"/>
  <c r="N30" i="10" s="1"/>
  <c r="G30" i="10"/>
  <c r="M30" i="10" s="1"/>
  <c r="F30" i="10"/>
  <c r="L30" i="10" s="1"/>
  <c r="E30" i="10"/>
  <c r="K30" i="10" s="1"/>
  <c r="D30" i="10"/>
  <c r="J30" i="10" s="1"/>
  <c r="DG29" i="10"/>
  <c r="DF29" i="10"/>
  <c r="DE29" i="10"/>
  <c r="DD29" i="10"/>
  <c r="DC29" i="10"/>
  <c r="DB29" i="10"/>
  <c r="DA29" i="10"/>
  <c r="CZ29" i="10"/>
  <c r="CY29" i="10"/>
  <c r="CX29" i="10"/>
  <c r="CW29" i="10"/>
  <c r="CV29" i="10"/>
  <c r="CU29" i="10"/>
  <c r="CT29" i="10"/>
  <c r="CS29" i="10"/>
  <c r="CR29" i="10"/>
  <c r="CQ29" i="10"/>
  <c r="CP29" i="10"/>
  <c r="CO29" i="10"/>
  <c r="CN29" i="10"/>
  <c r="CM29" i="10"/>
  <c r="CL29" i="10"/>
  <c r="CK29" i="10"/>
  <c r="CJ29" i="10"/>
  <c r="CI29" i="10"/>
  <c r="CH29" i="10"/>
  <c r="CG29" i="10"/>
  <c r="CF29" i="10"/>
  <c r="CE29" i="10"/>
  <c r="CD29" i="10"/>
  <c r="CC29" i="10"/>
  <c r="CB29" i="10"/>
  <c r="CA29" i="10"/>
  <c r="BZ29" i="10"/>
  <c r="BY29" i="10"/>
  <c r="BX29" i="10"/>
  <c r="BW29" i="10"/>
  <c r="BV29" i="10"/>
  <c r="BU29" i="10"/>
  <c r="BT29" i="10"/>
  <c r="BS29" i="10"/>
  <c r="BR29" i="10"/>
  <c r="BQ29" i="10"/>
  <c r="BP29" i="10"/>
  <c r="BO29" i="10"/>
  <c r="BN29" i="10"/>
  <c r="BM29" i="10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W29" i="10"/>
  <c r="V29" i="10"/>
  <c r="U29" i="10"/>
  <c r="T29" i="10"/>
  <c r="S29" i="10"/>
  <c r="R29" i="10"/>
  <c r="Q29" i="10"/>
  <c r="P29" i="10"/>
  <c r="I29" i="10"/>
  <c r="O29" i="10" s="1"/>
  <c r="H29" i="10"/>
  <c r="N29" i="10" s="1"/>
  <c r="G29" i="10"/>
  <c r="M29" i="10" s="1"/>
  <c r="F29" i="10"/>
  <c r="L29" i="10" s="1"/>
  <c r="E29" i="10"/>
  <c r="K29" i="10" s="1"/>
  <c r="D29" i="10"/>
  <c r="J29" i="10" s="1"/>
  <c r="DG28" i="10"/>
  <c r="DF28" i="10"/>
  <c r="DE28" i="10"/>
  <c r="DD28" i="10"/>
  <c r="DC28" i="10"/>
  <c r="DB28" i="10"/>
  <c r="DA28" i="10"/>
  <c r="CZ28" i="10"/>
  <c r="CY28" i="10"/>
  <c r="CX28" i="10"/>
  <c r="CW28" i="10"/>
  <c r="CV28" i="10"/>
  <c r="CU28" i="10"/>
  <c r="CT28" i="10"/>
  <c r="CS28" i="10"/>
  <c r="CR28" i="10"/>
  <c r="CQ28" i="10"/>
  <c r="CP28" i="10"/>
  <c r="CO28" i="10"/>
  <c r="CN28" i="10"/>
  <c r="CM28" i="10"/>
  <c r="CL28" i="10"/>
  <c r="CK28" i="10"/>
  <c r="CJ28" i="10"/>
  <c r="CI28" i="10"/>
  <c r="CH28" i="10"/>
  <c r="CG28" i="10"/>
  <c r="CF28" i="10"/>
  <c r="CE28" i="10"/>
  <c r="CD28" i="10"/>
  <c r="CC28" i="10"/>
  <c r="CB28" i="10"/>
  <c r="CA28" i="10"/>
  <c r="BZ28" i="10"/>
  <c r="BY28" i="10"/>
  <c r="BX28" i="10"/>
  <c r="BW28" i="10"/>
  <c r="BV28" i="10"/>
  <c r="BU28" i="10"/>
  <c r="BT28" i="10"/>
  <c r="BS28" i="10"/>
  <c r="BR28" i="10"/>
  <c r="BQ28" i="10"/>
  <c r="BP28" i="10"/>
  <c r="BO28" i="10"/>
  <c r="BN28" i="10"/>
  <c r="BM28" i="10"/>
  <c r="BL28" i="10"/>
  <c r="BK28" i="10"/>
  <c r="BJ28" i="10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AN28" i="10"/>
  <c r="AM28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W28" i="10"/>
  <c r="V28" i="10"/>
  <c r="U28" i="10"/>
  <c r="T28" i="10"/>
  <c r="S28" i="10"/>
  <c r="R28" i="10"/>
  <c r="Q28" i="10"/>
  <c r="P28" i="10"/>
  <c r="I28" i="10"/>
  <c r="O28" i="10" s="1"/>
  <c r="H28" i="10"/>
  <c r="N28" i="10" s="1"/>
  <c r="G28" i="10"/>
  <c r="M28" i="10" s="1"/>
  <c r="F28" i="10"/>
  <c r="L28" i="10" s="1"/>
  <c r="E28" i="10"/>
  <c r="K28" i="10" s="1"/>
  <c r="D28" i="10"/>
  <c r="J28" i="10" s="1"/>
  <c r="DG27" i="10"/>
  <c r="DF27" i="10"/>
  <c r="DE27" i="10"/>
  <c r="DD27" i="10"/>
  <c r="DC27" i="10"/>
  <c r="DB27" i="10"/>
  <c r="DA27" i="10"/>
  <c r="CZ27" i="10"/>
  <c r="CY27" i="10"/>
  <c r="CX27" i="10"/>
  <c r="CW27" i="10"/>
  <c r="CV27" i="10"/>
  <c r="CU27" i="10"/>
  <c r="CT27" i="10"/>
  <c r="CS27" i="10"/>
  <c r="CR27" i="10"/>
  <c r="CQ27" i="10"/>
  <c r="CP27" i="10"/>
  <c r="CO27" i="10"/>
  <c r="CN27" i="10"/>
  <c r="CM27" i="10"/>
  <c r="CL27" i="10"/>
  <c r="CK27" i="10"/>
  <c r="CJ27" i="10"/>
  <c r="CI27" i="10"/>
  <c r="CH27" i="10"/>
  <c r="CG27" i="10"/>
  <c r="CF27" i="10"/>
  <c r="CE27" i="10"/>
  <c r="CD27" i="10"/>
  <c r="CC27" i="10"/>
  <c r="CB27" i="10"/>
  <c r="CA27" i="10"/>
  <c r="BZ27" i="10"/>
  <c r="BY27" i="10"/>
  <c r="BX27" i="10"/>
  <c r="BW27" i="10"/>
  <c r="BV27" i="10"/>
  <c r="BU27" i="10"/>
  <c r="BT27" i="10"/>
  <c r="BS27" i="10"/>
  <c r="BR27" i="10"/>
  <c r="BQ27" i="10"/>
  <c r="BP27" i="10"/>
  <c r="BO27" i="10"/>
  <c r="BN27" i="10"/>
  <c r="BM27" i="10"/>
  <c r="BL27" i="10"/>
  <c r="BK27" i="10"/>
  <c r="BJ27" i="10"/>
  <c r="BI27" i="10"/>
  <c r="BH27" i="10"/>
  <c r="BG27" i="10"/>
  <c r="BF27" i="10"/>
  <c r="BE27" i="10"/>
  <c r="BD27" i="10"/>
  <c r="BC27" i="10"/>
  <c r="BB27" i="10"/>
  <c r="BA27" i="10"/>
  <c r="AZ27" i="10"/>
  <c r="AY27" i="10"/>
  <c r="AX27" i="10"/>
  <c r="AW27" i="10"/>
  <c r="AV27" i="10"/>
  <c r="AU27" i="10"/>
  <c r="AT27" i="10"/>
  <c r="AS27" i="10"/>
  <c r="AR27" i="10"/>
  <c r="AQ27" i="10"/>
  <c r="AP27" i="10"/>
  <c r="AO27" i="10"/>
  <c r="AN27" i="10"/>
  <c r="AM27" i="10"/>
  <c r="AL27" i="10"/>
  <c r="AK27" i="10"/>
  <c r="AJ27" i="10"/>
  <c r="AI27" i="10"/>
  <c r="AH27" i="10"/>
  <c r="AG27" i="10"/>
  <c r="AF27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I27" i="10"/>
  <c r="O27" i="10" s="1"/>
  <c r="H27" i="10"/>
  <c r="N27" i="10" s="1"/>
  <c r="G27" i="10"/>
  <c r="M27" i="10" s="1"/>
  <c r="F27" i="10"/>
  <c r="L27" i="10" s="1"/>
  <c r="E27" i="10"/>
  <c r="K27" i="10" s="1"/>
  <c r="D27" i="10"/>
  <c r="J27" i="10" s="1"/>
  <c r="DG26" i="10"/>
  <c r="DF26" i="10"/>
  <c r="DE26" i="10"/>
  <c r="DD26" i="10"/>
  <c r="DC26" i="10"/>
  <c r="DB26" i="10"/>
  <c r="DA26" i="10"/>
  <c r="CZ26" i="10"/>
  <c r="CY26" i="10"/>
  <c r="CX26" i="10"/>
  <c r="CW26" i="10"/>
  <c r="CV26" i="10"/>
  <c r="CU26" i="10"/>
  <c r="CT26" i="10"/>
  <c r="CS26" i="10"/>
  <c r="CR26" i="10"/>
  <c r="CQ26" i="10"/>
  <c r="CP26" i="10"/>
  <c r="CO26" i="10"/>
  <c r="CN26" i="10"/>
  <c r="CM26" i="10"/>
  <c r="CL26" i="10"/>
  <c r="CK26" i="10"/>
  <c r="CJ26" i="10"/>
  <c r="CI26" i="10"/>
  <c r="CH26" i="10"/>
  <c r="CG26" i="10"/>
  <c r="CF26" i="10"/>
  <c r="CE26" i="10"/>
  <c r="CD26" i="10"/>
  <c r="CC26" i="10"/>
  <c r="CB26" i="10"/>
  <c r="CA26" i="10"/>
  <c r="BZ26" i="10"/>
  <c r="BY26" i="10"/>
  <c r="BX26" i="10"/>
  <c r="BW26" i="10"/>
  <c r="BV26" i="10"/>
  <c r="BU26" i="10"/>
  <c r="BT26" i="10"/>
  <c r="BS26" i="10"/>
  <c r="BR26" i="10"/>
  <c r="BQ26" i="10"/>
  <c r="BP26" i="10"/>
  <c r="BO26" i="10"/>
  <c r="BN26" i="10"/>
  <c r="BM26" i="10"/>
  <c r="BL26" i="10"/>
  <c r="BK26" i="10"/>
  <c r="BJ26" i="10"/>
  <c r="BI26" i="10"/>
  <c r="BH26" i="10"/>
  <c r="BG26" i="10"/>
  <c r="BF26" i="10"/>
  <c r="BE26" i="10"/>
  <c r="BD26" i="10"/>
  <c r="BC26" i="10"/>
  <c r="BB26" i="10"/>
  <c r="BA26" i="10"/>
  <c r="AZ26" i="10"/>
  <c r="AY26" i="10"/>
  <c r="AX26" i="10"/>
  <c r="AW26" i="10"/>
  <c r="AV26" i="10"/>
  <c r="AU26" i="10"/>
  <c r="AT26" i="10"/>
  <c r="AS26" i="10"/>
  <c r="AR26" i="10"/>
  <c r="AQ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P26" i="10"/>
  <c r="I26" i="10"/>
  <c r="O26" i="10" s="1"/>
  <c r="H26" i="10"/>
  <c r="N26" i="10" s="1"/>
  <c r="G26" i="10"/>
  <c r="M26" i="10" s="1"/>
  <c r="F26" i="10"/>
  <c r="L26" i="10" s="1"/>
  <c r="E26" i="10"/>
  <c r="K26" i="10" s="1"/>
  <c r="D26" i="10"/>
  <c r="J26" i="10" s="1"/>
  <c r="DG25" i="10"/>
  <c r="DF25" i="10"/>
  <c r="DE25" i="10"/>
  <c r="DD25" i="10"/>
  <c r="DC25" i="10"/>
  <c r="DB25" i="10"/>
  <c r="DA25" i="10"/>
  <c r="CZ25" i="10"/>
  <c r="CY25" i="10"/>
  <c r="CX25" i="10"/>
  <c r="CW25" i="10"/>
  <c r="CV25" i="10"/>
  <c r="CU25" i="10"/>
  <c r="CT25" i="10"/>
  <c r="CS25" i="10"/>
  <c r="CR25" i="10"/>
  <c r="CQ25" i="10"/>
  <c r="CP25" i="10"/>
  <c r="CO25" i="10"/>
  <c r="CN25" i="10"/>
  <c r="CM25" i="10"/>
  <c r="CL25" i="10"/>
  <c r="CK25" i="10"/>
  <c r="CJ25" i="10"/>
  <c r="CI25" i="10"/>
  <c r="CH25" i="10"/>
  <c r="CG25" i="10"/>
  <c r="CF25" i="10"/>
  <c r="CE25" i="10"/>
  <c r="CD25" i="10"/>
  <c r="CC25" i="10"/>
  <c r="CB25" i="10"/>
  <c r="CA25" i="10"/>
  <c r="BZ25" i="10"/>
  <c r="BY25" i="10"/>
  <c r="BX25" i="10"/>
  <c r="BW25" i="10"/>
  <c r="BV25" i="10"/>
  <c r="BU25" i="10"/>
  <c r="BT25" i="10"/>
  <c r="BS25" i="10"/>
  <c r="BR25" i="10"/>
  <c r="BQ25" i="10"/>
  <c r="BP25" i="10"/>
  <c r="BO25" i="10"/>
  <c r="BN25" i="10"/>
  <c r="BM25" i="10"/>
  <c r="BL25" i="10"/>
  <c r="BK25" i="10"/>
  <c r="BJ25" i="10"/>
  <c r="BI25" i="10"/>
  <c r="BH25" i="10"/>
  <c r="BG25" i="10"/>
  <c r="BF25" i="10"/>
  <c r="BE25" i="10"/>
  <c r="BD25" i="10"/>
  <c r="BC25" i="10"/>
  <c r="BB25" i="10"/>
  <c r="BA25" i="10"/>
  <c r="AZ25" i="10"/>
  <c r="AY25" i="10"/>
  <c r="AX25" i="10"/>
  <c r="AW25" i="10"/>
  <c r="AV25" i="10"/>
  <c r="AU25" i="10"/>
  <c r="AT25" i="10"/>
  <c r="AS25" i="10"/>
  <c r="AR25" i="10"/>
  <c r="AQ25" i="10"/>
  <c r="AP25" i="10"/>
  <c r="AO25" i="10"/>
  <c r="AN25" i="10"/>
  <c r="AM25" i="10"/>
  <c r="AL25" i="10"/>
  <c r="AK25" i="10"/>
  <c r="AJ25" i="10"/>
  <c r="AI25" i="10"/>
  <c r="AH25" i="10"/>
  <c r="AG25" i="10"/>
  <c r="AF25" i="10"/>
  <c r="AE25" i="10"/>
  <c r="AD25" i="10"/>
  <c r="AC25" i="10"/>
  <c r="AB25" i="10"/>
  <c r="AA25" i="10"/>
  <c r="Z25" i="10"/>
  <c r="Y25" i="10"/>
  <c r="X25" i="10"/>
  <c r="W25" i="10"/>
  <c r="V25" i="10"/>
  <c r="U25" i="10"/>
  <c r="T25" i="10"/>
  <c r="S25" i="10"/>
  <c r="R25" i="10"/>
  <c r="Q25" i="10"/>
  <c r="P25" i="10"/>
  <c r="I25" i="10"/>
  <c r="O25" i="10" s="1"/>
  <c r="H25" i="10"/>
  <c r="N25" i="10" s="1"/>
  <c r="G25" i="10"/>
  <c r="M25" i="10" s="1"/>
  <c r="F25" i="10"/>
  <c r="L25" i="10" s="1"/>
  <c r="E25" i="10"/>
  <c r="K25" i="10" s="1"/>
  <c r="D25" i="10"/>
  <c r="J25" i="10" s="1"/>
  <c r="DG24" i="10"/>
  <c r="DF24" i="10"/>
  <c r="DE24" i="10"/>
  <c r="DD24" i="10"/>
  <c r="DC24" i="10"/>
  <c r="DB24" i="10"/>
  <c r="DA24" i="10"/>
  <c r="CZ24" i="10"/>
  <c r="CY24" i="10"/>
  <c r="CX24" i="10"/>
  <c r="CW24" i="10"/>
  <c r="CV24" i="10"/>
  <c r="CU24" i="10"/>
  <c r="CT24" i="10"/>
  <c r="CS24" i="10"/>
  <c r="CR24" i="10"/>
  <c r="CQ24" i="10"/>
  <c r="CP24" i="10"/>
  <c r="CO24" i="10"/>
  <c r="CN24" i="10"/>
  <c r="CM24" i="10"/>
  <c r="CL24" i="10"/>
  <c r="CK24" i="10"/>
  <c r="CJ24" i="10"/>
  <c r="CI24" i="10"/>
  <c r="CH24" i="10"/>
  <c r="CG24" i="10"/>
  <c r="CF24" i="10"/>
  <c r="CE24" i="10"/>
  <c r="CD24" i="10"/>
  <c r="CC24" i="10"/>
  <c r="CB24" i="10"/>
  <c r="CA24" i="10"/>
  <c r="BZ24" i="10"/>
  <c r="BY24" i="10"/>
  <c r="BX24" i="10"/>
  <c r="BW24" i="10"/>
  <c r="BV24" i="10"/>
  <c r="BU24" i="10"/>
  <c r="BT24" i="10"/>
  <c r="BS24" i="10"/>
  <c r="BR24" i="10"/>
  <c r="BQ24" i="10"/>
  <c r="BP24" i="10"/>
  <c r="BO24" i="10"/>
  <c r="BN24" i="10"/>
  <c r="BM24" i="10"/>
  <c r="BL24" i="10"/>
  <c r="BK24" i="10"/>
  <c r="BJ24" i="10"/>
  <c r="BI24" i="10"/>
  <c r="BH24" i="10"/>
  <c r="BG24" i="10"/>
  <c r="BF24" i="10"/>
  <c r="BE24" i="10"/>
  <c r="BD24" i="10"/>
  <c r="BC24" i="10"/>
  <c r="BB24" i="10"/>
  <c r="BA24" i="10"/>
  <c r="AZ24" i="10"/>
  <c r="AY24" i="10"/>
  <c r="AX24" i="10"/>
  <c r="AW24" i="10"/>
  <c r="AV24" i="10"/>
  <c r="AU24" i="10"/>
  <c r="AT24" i="10"/>
  <c r="AS24" i="10"/>
  <c r="AR24" i="10"/>
  <c r="AQ24" i="10"/>
  <c r="AP24" i="10"/>
  <c r="AO24" i="10"/>
  <c r="AN24" i="10"/>
  <c r="AM24" i="10"/>
  <c r="AL24" i="10"/>
  <c r="AK24" i="10"/>
  <c r="AJ24" i="10"/>
  <c r="AI24" i="10"/>
  <c r="AH24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I24" i="10"/>
  <c r="O24" i="10" s="1"/>
  <c r="H24" i="10"/>
  <c r="N24" i="10" s="1"/>
  <c r="G24" i="10"/>
  <c r="M24" i="10" s="1"/>
  <c r="F24" i="10"/>
  <c r="L24" i="10" s="1"/>
  <c r="E24" i="10"/>
  <c r="K24" i="10" s="1"/>
  <c r="D24" i="10"/>
  <c r="J24" i="10" s="1"/>
  <c r="DG23" i="10"/>
  <c r="DF23" i="10"/>
  <c r="DE23" i="10"/>
  <c r="DD23" i="10"/>
  <c r="DC23" i="10"/>
  <c r="DB23" i="10"/>
  <c r="DA23" i="10"/>
  <c r="CZ23" i="10"/>
  <c r="CY23" i="10"/>
  <c r="CX23" i="10"/>
  <c r="CW23" i="10"/>
  <c r="CV23" i="10"/>
  <c r="CU23" i="10"/>
  <c r="CT23" i="10"/>
  <c r="CS23" i="10"/>
  <c r="CR23" i="10"/>
  <c r="CQ23" i="10"/>
  <c r="CP23" i="10"/>
  <c r="CO23" i="10"/>
  <c r="CN23" i="10"/>
  <c r="CM23" i="10"/>
  <c r="CL23" i="10"/>
  <c r="CK23" i="10"/>
  <c r="CJ23" i="10"/>
  <c r="CI23" i="10"/>
  <c r="CH23" i="10"/>
  <c r="CG23" i="10"/>
  <c r="CF23" i="10"/>
  <c r="CE23" i="10"/>
  <c r="CD23" i="10"/>
  <c r="CC23" i="10"/>
  <c r="CB23" i="10"/>
  <c r="CA23" i="10"/>
  <c r="BZ23" i="10"/>
  <c r="BY23" i="10"/>
  <c r="BX23" i="10"/>
  <c r="BW23" i="10"/>
  <c r="BV23" i="10"/>
  <c r="BU23" i="10"/>
  <c r="BT23" i="10"/>
  <c r="BS23" i="10"/>
  <c r="BR23" i="10"/>
  <c r="BQ23" i="10"/>
  <c r="BP23" i="10"/>
  <c r="BO23" i="10"/>
  <c r="BN23" i="10"/>
  <c r="BM23" i="10"/>
  <c r="BL23" i="10"/>
  <c r="BK23" i="10"/>
  <c r="BJ23" i="10"/>
  <c r="BI23" i="10"/>
  <c r="BH23" i="10"/>
  <c r="BG23" i="10"/>
  <c r="BF23" i="10"/>
  <c r="BE23" i="10"/>
  <c r="BD23" i="10"/>
  <c r="BC23" i="10"/>
  <c r="BB23" i="10"/>
  <c r="BA23" i="10"/>
  <c r="AZ23" i="10"/>
  <c r="AY23" i="10"/>
  <c r="AX23" i="10"/>
  <c r="AW23" i="10"/>
  <c r="AV23" i="10"/>
  <c r="AU23" i="10"/>
  <c r="AT23" i="10"/>
  <c r="AS23" i="10"/>
  <c r="AR23" i="10"/>
  <c r="AQ23" i="10"/>
  <c r="AP23" i="10"/>
  <c r="AO23" i="10"/>
  <c r="AN23" i="10"/>
  <c r="AM23" i="10"/>
  <c r="AL23" i="10"/>
  <c r="AK23" i="10"/>
  <c r="AJ23" i="10"/>
  <c r="AI23" i="10"/>
  <c r="AH23" i="10"/>
  <c r="AG23" i="10"/>
  <c r="AF23" i="10"/>
  <c r="AE23" i="10"/>
  <c r="AD23" i="10"/>
  <c r="AC23" i="10"/>
  <c r="AB23" i="10"/>
  <c r="AA23" i="10"/>
  <c r="Z23" i="10"/>
  <c r="Y23" i="10"/>
  <c r="X23" i="10"/>
  <c r="W23" i="10"/>
  <c r="V23" i="10"/>
  <c r="U23" i="10"/>
  <c r="T23" i="10"/>
  <c r="S23" i="10"/>
  <c r="R23" i="10"/>
  <c r="Q23" i="10"/>
  <c r="P23" i="10"/>
  <c r="I23" i="10"/>
  <c r="O23" i="10" s="1"/>
  <c r="H23" i="10"/>
  <c r="N23" i="10" s="1"/>
  <c r="G23" i="10"/>
  <c r="M23" i="10" s="1"/>
  <c r="F23" i="10"/>
  <c r="L23" i="10" s="1"/>
  <c r="E23" i="10"/>
  <c r="K23" i="10" s="1"/>
  <c r="D23" i="10"/>
  <c r="J23" i="10" s="1"/>
  <c r="DG22" i="10"/>
  <c r="DF22" i="10"/>
  <c r="DE22" i="10"/>
  <c r="DD22" i="10"/>
  <c r="DC22" i="10"/>
  <c r="DB22" i="10"/>
  <c r="DA22" i="10"/>
  <c r="CZ22" i="10"/>
  <c r="CY22" i="10"/>
  <c r="CX22" i="10"/>
  <c r="CW22" i="10"/>
  <c r="CV22" i="10"/>
  <c r="CU22" i="10"/>
  <c r="CT22" i="10"/>
  <c r="CS22" i="10"/>
  <c r="CR22" i="10"/>
  <c r="CQ22" i="10"/>
  <c r="CP22" i="10"/>
  <c r="CO22" i="10"/>
  <c r="CN22" i="10"/>
  <c r="CM22" i="10"/>
  <c r="CL22" i="10"/>
  <c r="CK22" i="10"/>
  <c r="CJ22" i="10"/>
  <c r="CI22" i="10"/>
  <c r="CH22" i="10"/>
  <c r="CG22" i="10"/>
  <c r="CF22" i="10"/>
  <c r="CE22" i="10"/>
  <c r="CD22" i="10"/>
  <c r="CC22" i="10"/>
  <c r="CB22" i="10"/>
  <c r="CA22" i="10"/>
  <c r="BZ22" i="10"/>
  <c r="BY22" i="10"/>
  <c r="BX22" i="10"/>
  <c r="BW22" i="10"/>
  <c r="BV22" i="10"/>
  <c r="BU22" i="10"/>
  <c r="BT22" i="10"/>
  <c r="BS22" i="10"/>
  <c r="BR22" i="10"/>
  <c r="BQ22" i="10"/>
  <c r="BP22" i="10"/>
  <c r="BO22" i="10"/>
  <c r="BN22" i="10"/>
  <c r="BM22" i="10"/>
  <c r="BL22" i="10"/>
  <c r="BK22" i="10"/>
  <c r="BJ22" i="10"/>
  <c r="BI22" i="10"/>
  <c r="BH22" i="10"/>
  <c r="BG22" i="10"/>
  <c r="BF22" i="10"/>
  <c r="BE22" i="10"/>
  <c r="BD22" i="10"/>
  <c r="BC22" i="10"/>
  <c r="BB22" i="10"/>
  <c r="BA22" i="10"/>
  <c r="AZ22" i="10"/>
  <c r="AY22" i="10"/>
  <c r="AX22" i="10"/>
  <c r="AW22" i="10"/>
  <c r="AV22" i="10"/>
  <c r="AU22" i="10"/>
  <c r="AT22" i="10"/>
  <c r="AS22" i="10"/>
  <c r="AR22" i="10"/>
  <c r="AQ22" i="10"/>
  <c r="AP22" i="10"/>
  <c r="AO22" i="10"/>
  <c r="AN22" i="10"/>
  <c r="AM22" i="10"/>
  <c r="AL22" i="10"/>
  <c r="AK22" i="10"/>
  <c r="AJ22" i="10"/>
  <c r="AI22" i="10"/>
  <c r="AH22" i="10"/>
  <c r="AG22" i="10"/>
  <c r="AF22" i="10"/>
  <c r="AE22" i="10"/>
  <c r="AD22" i="10"/>
  <c r="AC22" i="10"/>
  <c r="AB22" i="10"/>
  <c r="AA22" i="10"/>
  <c r="Z22" i="10"/>
  <c r="Y22" i="10"/>
  <c r="X22" i="10"/>
  <c r="W22" i="10"/>
  <c r="V22" i="10"/>
  <c r="U22" i="10"/>
  <c r="T22" i="10"/>
  <c r="S22" i="10"/>
  <c r="R22" i="10"/>
  <c r="Q22" i="10"/>
  <c r="P22" i="10"/>
  <c r="I22" i="10"/>
  <c r="O22" i="10" s="1"/>
  <c r="H22" i="10"/>
  <c r="N22" i="10" s="1"/>
  <c r="G22" i="10"/>
  <c r="M22" i="10" s="1"/>
  <c r="F22" i="10"/>
  <c r="L22" i="10" s="1"/>
  <c r="E22" i="10"/>
  <c r="K22" i="10" s="1"/>
  <c r="D22" i="10"/>
  <c r="J22" i="10" s="1"/>
  <c r="DG21" i="10"/>
  <c r="DF21" i="10"/>
  <c r="DE21" i="10"/>
  <c r="DD21" i="10"/>
  <c r="DC21" i="10"/>
  <c r="DB21" i="10"/>
  <c r="DA21" i="10"/>
  <c r="CZ21" i="10"/>
  <c r="CY21" i="10"/>
  <c r="CX21" i="10"/>
  <c r="CW21" i="10"/>
  <c r="CV21" i="10"/>
  <c r="CU21" i="10"/>
  <c r="CT21" i="10"/>
  <c r="CS21" i="10"/>
  <c r="CR21" i="10"/>
  <c r="CQ21" i="10"/>
  <c r="CP21" i="10"/>
  <c r="CO21" i="10"/>
  <c r="CN21" i="10"/>
  <c r="CM21" i="10"/>
  <c r="CL21" i="10"/>
  <c r="CK21" i="10"/>
  <c r="CJ21" i="10"/>
  <c r="CI21" i="10"/>
  <c r="CH21" i="10"/>
  <c r="CG21" i="10"/>
  <c r="CF21" i="10"/>
  <c r="CE21" i="10"/>
  <c r="CD21" i="10"/>
  <c r="CC21" i="10"/>
  <c r="CB21" i="10"/>
  <c r="CA21" i="10"/>
  <c r="BZ21" i="10"/>
  <c r="BY21" i="10"/>
  <c r="BX21" i="10"/>
  <c r="BW21" i="10"/>
  <c r="BV21" i="10"/>
  <c r="BU21" i="10"/>
  <c r="BT21" i="10"/>
  <c r="BS21" i="10"/>
  <c r="BR21" i="10"/>
  <c r="BQ21" i="10"/>
  <c r="BP21" i="10"/>
  <c r="BO21" i="10"/>
  <c r="BN21" i="10"/>
  <c r="BM21" i="10"/>
  <c r="BL21" i="10"/>
  <c r="BK21" i="10"/>
  <c r="BJ21" i="10"/>
  <c r="BI21" i="10"/>
  <c r="BH21" i="10"/>
  <c r="BG21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AN21" i="10"/>
  <c r="AM21" i="10"/>
  <c r="AL21" i="10"/>
  <c r="AK21" i="10"/>
  <c r="AJ21" i="10"/>
  <c r="AI21" i="10"/>
  <c r="AH21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I21" i="10"/>
  <c r="O21" i="10" s="1"/>
  <c r="H21" i="10"/>
  <c r="N21" i="10" s="1"/>
  <c r="G21" i="10"/>
  <c r="M21" i="10" s="1"/>
  <c r="F21" i="10"/>
  <c r="L21" i="10" s="1"/>
  <c r="E21" i="10"/>
  <c r="K21" i="10" s="1"/>
  <c r="D21" i="10"/>
  <c r="J21" i="10" s="1"/>
  <c r="DG20" i="10"/>
  <c r="DF20" i="10"/>
  <c r="DE20" i="10"/>
  <c r="DD20" i="10"/>
  <c r="DC20" i="10"/>
  <c r="DB20" i="10"/>
  <c r="DA20" i="10"/>
  <c r="CZ20" i="10"/>
  <c r="CY20" i="10"/>
  <c r="CX20" i="10"/>
  <c r="CW20" i="10"/>
  <c r="CV20" i="10"/>
  <c r="CU20" i="10"/>
  <c r="CT20" i="10"/>
  <c r="CS20" i="10"/>
  <c r="CR20" i="10"/>
  <c r="CQ20" i="10"/>
  <c r="CP20" i="10"/>
  <c r="CO20" i="10"/>
  <c r="CN20" i="10"/>
  <c r="CM20" i="10"/>
  <c r="CL20" i="10"/>
  <c r="CK20" i="10"/>
  <c r="CJ20" i="10"/>
  <c r="CI20" i="10"/>
  <c r="CH20" i="10"/>
  <c r="CG20" i="10"/>
  <c r="CF20" i="10"/>
  <c r="CE20" i="10"/>
  <c r="CD20" i="10"/>
  <c r="CC20" i="10"/>
  <c r="CB20" i="10"/>
  <c r="CA20" i="10"/>
  <c r="BZ20" i="10"/>
  <c r="BY20" i="10"/>
  <c r="BX20" i="10"/>
  <c r="BW20" i="10"/>
  <c r="BV20" i="10"/>
  <c r="BU20" i="10"/>
  <c r="BT20" i="10"/>
  <c r="BS20" i="10"/>
  <c r="BR20" i="10"/>
  <c r="BQ20" i="10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I20" i="10"/>
  <c r="O20" i="10" s="1"/>
  <c r="H20" i="10"/>
  <c r="N20" i="10" s="1"/>
  <c r="G20" i="10"/>
  <c r="M20" i="10" s="1"/>
  <c r="F20" i="10"/>
  <c r="L20" i="10" s="1"/>
  <c r="E20" i="10"/>
  <c r="K20" i="10" s="1"/>
  <c r="D20" i="10"/>
  <c r="J20" i="10" s="1"/>
  <c r="DG19" i="10"/>
  <c r="DF19" i="10"/>
  <c r="DE19" i="10"/>
  <c r="DD19" i="10"/>
  <c r="DC19" i="10"/>
  <c r="DB19" i="10"/>
  <c r="DA19" i="10"/>
  <c r="CZ19" i="10"/>
  <c r="CY19" i="10"/>
  <c r="CX19" i="10"/>
  <c r="CW19" i="10"/>
  <c r="CV19" i="10"/>
  <c r="CU19" i="10"/>
  <c r="CT19" i="10"/>
  <c r="CS19" i="10"/>
  <c r="CR19" i="10"/>
  <c r="CQ19" i="10"/>
  <c r="CP19" i="10"/>
  <c r="CO19" i="10"/>
  <c r="CN19" i="10"/>
  <c r="CM19" i="10"/>
  <c r="CL19" i="10"/>
  <c r="CK19" i="10"/>
  <c r="CJ19" i="10"/>
  <c r="CI19" i="10"/>
  <c r="CH19" i="10"/>
  <c r="CG19" i="10"/>
  <c r="CF19" i="10"/>
  <c r="CE19" i="10"/>
  <c r="CD19" i="10"/>
  <c r="CC19" i="10"/>
  <c r="CB19" i="10"/>
  <c r="CA19" i="10"/>
  <c r="BZ19" i="10"/>
  <c r="BY19" i="10"/>
  <c r="BX19" i="10"/>
  <c r="BW19" i="10"/>
  <c r="BV19" i="10"/>
  <c r="BU19" i="10"/>
  <c r="BT19" i="10"/>
  <c r="BS19" i="10"/>
  <c r="BR19" i="10"/>
  <c r="BQ19" i="10"/>
  <c r="BP19" i="10"/>
  <c r="BO19" i="10"/>
  <c r="BN19" i="10"/>
  <c r="BM19" i="10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AN19" i="10"/>
  <c r="AM19" i="10"/>
  <c r="AL19" i="10"/>
  <c r="AK19" i="10"/>
  <c r="AJ19" i="10"/>
  <c r="AI19" i="10"/>
  <c r="AH19" i="10"/>
  <c r="AG19" i="10"/>
  <c r="AF19" i="10"/>
  <c r="AE19" i="10"/>
  <c r="AD19" i="10"/>
  <c r="AC19" i="10"/>
  <c r="AB19" i="10"/>
  <c r="AA19" i="10"/>
  <c r="Z19" i="10"/>
  <c r="Y19" i="10"/>
  <c r="X19" i="10"/>
  <c r="W19" i="10"/>
  <c r="V19" i="10"/>
  <c r="U19" i="10"/>
  <c r="T19" i="10"/>
  <c r="S19" i="10"/>
  <c r="R19" i="10"/>
  <c r="Q19" i="10"/>
  <c r="P19" i="10"/>
  <c r="I19" i="10"/>
  <c r="O19" i="10" s="1"/>
  <c r="H19" i="10"/>
  <c r="N19" i="10" s="1"/>
  <c r="G19" i="10"/>
  <c r="M19" i="10" s="1"/>
  <c r="F19" i="10"/>
  <c r="L19" i="10" s="1"/>
  <c r="E19" i="10"/>
  <c r="K19" i="10" s="1"/>
  <c r="D19" i="10"/>
  <c r="J19" i="10" s="1"/>
  <c r="DG18" i="10"/>
  <c r="DF18" i="10"/>
  <c r="DE18" i="10"/>
  <c r="DD18" i="10"/>
  <c r="DC18" i="10"/>
  <c r="DB18" i="10"/>
  <c r="DA18" i="10"/>
  <c r="CZ18" i="10"/>
  <c r="CY18" i="10"/>
  <c r="CX18" i="10"/>
  <c r="CW18" i="10"/>
  <c r="CV18" i="10"/>
  <c r="CU18" i="10"/>
  <c r="CT18" i="10"/>
  <c r="CS18" i="10"/>
  <c r="CR18" i="10"/>
  <c r="CQ18" i="10"/>
  <c r="CP18" i="10"/>
  <c r="CO18" i="10"/>
  <c r="CN18" i="10"/>
  <c r="CM18" i="10"/>
  <c r="CL18" i="10"/>
  <c r="CK18" i="10"/>
  <c r="CJ18" i="10"/>
  <c r="CI18" i="10"/>
  <c r="CH18" i="10"/>
  <c r="CG18" i="10"/>
  <c r="CF18" i="10"/>
  <c r="CE18" i="10"/>
  <c r="CD18" i="10"/>
  <c r="CC18" i="10"/>
  <c r="CB18" i="10"/>
  <c r="CA18" i="10"/>
  <c r="BZ18" i="10"/>
  <c r="BY18" i="10"/>
  <c r="BX18" i="10"/>
  <c r="BW18" i="10"/>
  <c r="BV18" i="10"/>
  <c r="BU18" i="10"/>
  <c r="BT18" i="10"/>
  <c r="BS18" i="10"/>
  <c r="BR18" i="10"/>
  <c r="BQ18" i="10"/>
  <c r="BP18" i="10"/>
  <c r="BO18" i="10"/>
  <c r="BN18" i="10"/>
  <c r="BM18" i="10"/>
  <c r="BL18" i="10"/>
  <c r="BK18" i="10"/>
  <c r="BJ18" i="10"/>
  <c r="BI18" i="10"/>
  <c r="BH18" i="10"/>
  <c r="BG18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/>
  <c r="AQ18" i="10"/>
  <c r="AP18" i="10"/>
  <c r="AO18" i="10"/>
  <c r="AN18" i="10"/>
  <c r="AM18" i="10"/>
  <c r="AL18" i="10"/>
  <c r="AK18" i="10"/>
  <c r="AJ18" i="10"/>
  <c r="AI18" i="10"/>
  <c r="AH18" i="10"/>
  <c r="AG18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I18" i="10"/>
  <c r="O18" i="10" s="1"/>
  <c r="H18" i="10"/>
  <c r="N18" i="10" s="1"/>
  <c r="G18" i="10"/>
  <c r="M18" i="10" s="1"/>
  <c r="F18" i="10"/>
  <c r="L18" i="10" s="1"/>
  <c r="E18" i="10"/>
  <c r="K18" i="10" s="1"/>
  <c r="D18" i="10"/>
  <c r="J18" i="10" s="1"/>
  <c r="DG17" i="10"/>
  <c r="DF17" i="10"/>
  <c r="DE17" i="10"/>
  <c r="DD17" i="10"/>
  <c r="DC17" i="10"/>
  <c r="DB17" i="10"/>
  <c r="DA17" i="10"/>
  <c r="CZ17" i="10"/>
  <c r="CY17" i="10"/>
  <c r="CX17" i="10"/>
  <c r="CW17" i="10"/>
  <c r="CV17" i="10"/>
  <c r="CU17" i="10"/>
  <c r="CT17" i="10"/>
  <c r="CS17" i="10"/>
  <c r="CR17" i="10"/>
  <c r="CQ17" i="10"/>
  <c r="CP17" i="10"/>
  <c r="CO17" i="10"/>
  <c r="CN17" i="10"/>
  <c r="CM17" i="10"/>
  <c r="CL17" i="10"/>
  <c r="CK17" i="10"/>
  <c r="CJ17" i="10"/>
  <c r="CI17" i="10"/>
  <c r="CH17" i="10"/>
  <c r="CG17" i="10"/>
  <c r="CF17" i="10"/>
  <c r="CE17" i="10"/>
  <c r="CD17" i="10"/>
  <c r="CC17" i="10"/>
  <c r="CB17" i="10"/>
  <c r="CA17" i="10"/>
  <c r="BZ17" i="10"/>
  <c r="BY17" i="10"/>
  <c r="BX17" i="10"/>
  <c r="BW17" i="10"/>
  <c r="BV17" i="10"/>
  <c r="BU17" i="10"/>
  <c r="BT17" i="10"/>
  <c r="BS17" i="10"/>
  <c r="BR17" i="10"/>
  <c r="BQ17" i="10"/>
  <c r="BP17" i="10"/>
  <c r="BO17" i="10"/>
  <c r="BN17" i="10"/>
  <c r="BM17" i="10"/>
  <c r="BL17" i="10"/>
  <c r="BK17" i="10"/>
  <c r="BJ17" i="10"/>
  <c r="BI17" i="10"/>
  <c r="BH17" i="10"/>
  <c r="BG17" i="10"/>
  <c r="BF17" i="10"/>
  <c r="BE17" i="10"/>
  <c r="BD17" i="10"/>
  <c r="BC17" i="10"/>
  <c r="BB17" i="10"/>
  <c r="BA17" i="10"/>
  <c r="AZ17" i="10"/>
  <c r="AY17" i="10"/>
  <c r="AX17" i="10"/>
  <c r="AW17" i="10"/>
  <c r="AV17" i="10"/>
  <c r="AU17" i="10"/>
  <c r="AT17" i="10"/>
  <c r="AS17" i="10"/>
  <c r="AR17" i="10"/>
  <c r="AQ17" i="10"/>
  <c r="AP17" i="10"/>
  <c r="AO17" i="10"/>
  <c r="AN17" i="10"/>
  <c r="AM17" i="10"/>
  <c r="AL17" i="10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W17" i="10"/>
  <c r="V17" i="10"/>
  <c r="U17" i="10"/>
  <c r="T17" i="10"/>
  <c r="S17" i="10"/>
  <c r="R17" i="10"/>
  <c r="Q17" i="10"/>
  <c r="P17" i="10"/>
  <c r="I17" i="10"/>
  <c r="O17" i="10" s="1"/>
  <c r="H17" i="10"/>
  <c r="N17" i="10" s="1"/>
  <c r="G17" i="10"/>
  <c r="M17" i="10" s="1"/>
  <c r="F17" i="10"/>
  <c r="L17" i="10" s="1"/>
  <c r="E17" i="10"/>
  <c r="K17" i="10" s="1"/>
  <c r="D17" i="10"/>
  <c r="J17" i="10" s="1"/>
  <c r="DG16" i="10"/>
  <c r="DF16" i="10"/>
  <c r="DE16" i="10"/>
  <c r="DD16" i="10"/>
  <c r="DC16" i="10"/>
  <c r="DB16" i="10"/>
  <c r="DA16" i="10"/>
  <c r="CZ16" i="10"/>
  <c r="CY16" i="10"/>
  <c r="CX16" i="10"/>
  <c r="CW16" i="10"/>
  <c r="CV16" i="10"/>
  <c r="CU16" i="10"/>
  <c r="CT16" i="10"/>
  <c r="CS16" i="10"/>
  <c r="CR16" i="10"/>
  <c r="CQ16" i="10"/>
  <c r="CP16" i="10"/>
  <c r="CO16" i="10"/>
  <c r="CN16" i="10"/>
  <c r="CM16" i="10"/>
  <c r="CL16" i="10"/>
  <c r="CK16" i="10"/>
  <c r="CJ16" i="10"/>
  <c r="CI16" i="10"/>
  <c r="CH16" i="10"/>
  <c r="CG16" i="10"/>
  <c r="CF16" i="10"/>
  <c r="CE16" i="10"/>
  <c r="CD16" i="10"/>
  <c r="CC16" i="10"/>
  <c r="CB16" i="10"/>
  <c r="CA16" i="10"/>
  <c r="BZ16" i="10"/>
  <c r="BY16" i="10"/>
  <c r="BX16" i="10"/>
  <c r="BW16" i="10"/>
  <c r="BV16" i="10"/>
  <c r="BU16" i="10"/>
  <c r="BT16" i="10"/>
  <c r="BS16" i="10"/>
  <c r="BR16" i="10"/>
  <c r="BQ16" i="10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AN16" i="10"/>
  <c r="AM16" i="10"/>
  <c r="AL16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Q16" i="10"/>
  <c r="P16" i="10"/>
  <c r="I16" i="10"/>
  <c r="O16" i="10" s="1"/>
  <c r="H16" i="10"/>
  <c r="N16" i="10" s="1"/>
  <c r="G16" i="10"/>
  <c r="M16" i="10" s="1"/>
  <c r="F16" i="10"/>
  <c r="L16" i="10" s="1"/>
  <c r="E16" i="10"/>
  <c r="K16" i="10" s="1"/>
  <c r="D16" i="10"/>
  <c r="J16" i="10" s="1"/>
  <c r="DF15" i="10"/>
  <c r="CE15" i="10"/>
  <c r="CE11" i="10"/>
  <c r="CE9" i="10"/>
  <c r="X124" i="10" l="1"/>
  <c r="Q81" i="10"/>
  <c r="K48" i="10"/>
  <c r="R90" i="10"/>
  <c r="W124" i="10"/>
  <c r="AI195" i="10"/>
  <c r="AJ200" i="10"/>
  <c r="AO242" i="10"/>
  <c r="K43" i="10"/>
  <c r="L48" i="10"/>
  <c r="X128" i="10"/>
  <c r="AC162" i="10"/>
  <c r="AO233" i="10"/>
  <c r="AP242" i="10"/>
  <c r="AV276" i="10"/>
  <c r="BB314" i="10"/>
  <c r="L52" i="10"/>
  <c r="Q86" i="10"/>
  <c r="AC157" i="10"/>
  <c r="AD166" i="10"/>
  <c r="AI200" i="10"/>
  <c r="AU275" i="10"/>
  <c r="AU280" i="10"/>
  <c r="BA318" i="10"/>
  <c r="AC159" i="10"/>
  <c r="K51" i="10"/>
  <c r="AJ202" i="10"/>
  <c r="AP236" i="10"/>
  <c r="Q82" i="10"/>
  <c r="X126" i="10"/>
  <c r="AO235" i="10"/>
  <c r="AV272" i="10"/>
  <c r="R86" i="10"/>
  <c r="AD162" i="10"/>
  <c r="AO238" i="10"/>
  <c r="AU271" i="10"/>
  <c r="AV280" i="10"/>
  <c r="BB310" i="10"/>
  <c r="BB318" i="10"/>
  <c r="AV279" i="10"/>
  <c r="K44" i="10"/>
  <c r="K52" i="10"/>
  <c r="Q90" i="10"/>
  <c r="W128" i="10"/>
  <c r="AC166" i="10"/>
  <c r="AP238" i="10"/>
  <c r="AU276" i="10"/>
  <c r="BA309" i="10"/>
  <c r="R84" i="10"/>
  <c r="AV274" i="10"/>
  <c r="AU278" i="10"/>
  <c r="K46" i="10"/>
  <c r="Q83" i="10"/>
  <c r="AD160" i="10"/>
  <c r="AU273" i="10"/>
  <c r="X122" i="10"/>
  <c r="AJ198" i="10"/>
  <c r="BB316" i="10"/>
  <c r="K50" i="10"/>
  <c r="R88" i="10"/>
  <c r="W121" i="10"/>
  <c r="AD164" i="10"/>
  <c r="AI197" i="10"/>
  <c r="AP240" i="10"/>
  <c r="AU274" i="10"/>
  <c r="BA315" i="10"/>
  <c r="K45" i="10"/>
  <c r="L46" i="10"/>
  <c r="L50" i="10"/>
  <c r="AV278" i="10"/>
  <c r="BA312" i="10"/>
  <c r="Q84" i="10"/>
  <c r="Q88" i="10"/>
  <c r="W122" i="10"/>
  <c r="W126" i="10"/>
  <c r="AC160" i="10"/>
  <c r="AC164" i="10"/>
  <c r="AI198" i="10"/>
  <c r="AI202" i="10"/>
  <c r="AO236" i="10"/>
  <c r="AO240" i="10"/>
  <c r="BA311" i="10"/>
  <c r="W123" i="10"/>
  <c r="AD158" i="10"/>
  <c r="AC163" i="10"/>
  <c r="AI203" i="10"/>
  <c r="AO234" i="10"/>
  <c r="X120" i="10"/>
  <c r="AI196" i="10"/>
  <c r="L44" i="10"/>
  <c r="R82" i="10"/>
  <c r="Q87" i="10"/>
  <c r="AI199" i="10"/>
  <c r="AU272" i="10"/>
  <c r="AU279" i="10"/>
  <c r="BA310" i="10"/>
  <c r="K47" i="10"/>
  <c r="W120" i="10"/>
  <c r="W127" i="10"/>
  <c r="AC158" i="10"/>
  <c r="AJ196" i="10"/>
  <c r="AO239" i="10"/>
  <c r="AV275" i="10"/>
  <c r="K49" i="10"/>
  <c r="Q89" i="10"/>
  <c r="AC161" i="10"/>
  <c r="AI201" i="10"/>
  <c r="AO241" i="10"/>
  <c r="BA313" i="10"/>
  <c r="Q85" i="10"/>
  <c r="W125" i="10"/>
  <c r="AC165" i="10"/>
  <c r="AU277" i="10"/>
  <c r="R81" i="10"/>
  <c r="R83" i="10"/>
  <c r="R85" i="10"/>
  <c r="R87" i="10"/>
  <c r="R89" i="10"/>
  <c r="AD157" i="10"/>
  <c r="AD159" i="10"/>
  <c r="AD161" i="10"/>
  <c r="AD163" i="10"/>
  <c r="AD165" i="10"/>
  <c r="AP233" i="10"/>
  <c r="AP235" i="10"/>
  <c r="AP237" i="10"/>
  <c r="AP239" i="10"/>
  <c r="AP241" i="10"/>
  <c r="BB309" i="10"/>
  <c r="BB311" i="10"/>
  <c r="BB313" i="10"/>
  <c r="BB315" i="10"/>
  <c r="BB317" i="10"/>
  <c r="L43" i="10"/>
  <c r="L45" i="10"/>
  <c r="L47" i="10"/>
  <c r="L49" i="10"/>
  <c r="L51" i="10"/>
  <c r="X119" i="10"/>
  <c r="X121" i="10"/>
  <c r="X123" i="10"/>
  <c r="X125" i="10"/>
  <c r="X127" i="10"/>
  <c r="AJ195" i="10"/>
  <c r="AJ197" i="10"/>
  <c r="AJ199" i="10"/>
  <c r="AJ201" i="10"/>
  <c r="AJ203" i="10"/>
  <c r="R80" i="10"/>
  <c r="AD156" i="10"/>
  <c r="AJ194" i="10"/>
  <c r="AV270" i="10"/>
  <c r="K42" i="10"/>
  <c r="X118" i="10"/>
  <c r="AP232" i="10"/>
  <c r="BB308" i="10"/>
  <c r="L42" i="10"/>
  <c r="Q80" i="10"/>
  <c r="W118" i="10"/>
  <c r="AC156" i="10"/>
  <c r="AI194" i="10"/>
  <c r="AO232" i="10"/>
  <c r="AU270" i="10"/>
  <c r="C80" i="7" l="1"/>
  <c r="AB8" i="7" l="1"/>
  <c r="G1" i="14" l="1"/>
  <c r="F1" i="14"/>
  <c r="E1" i="14"/>
  <c r="D1" i="14"/>
  <c r="C1" i="14"/>
  <c r="C27" i="12" l="1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AB4" i="7"/>
  <c r="AB5" i="7"/>
  <c r="AB6" i="7"/>
  <c r="AB7" i="7"/>
  <c r="D8" i="10"/>
  <c r="DG7" i="10"/>
  <c r="DD7" i="10"/>
  <c r="DE7" i="10"/>
  <c r="DC7" i="10"/>
  <c r="DB7" i="10"/>
  <c r="DA7" i="10"/>
  <c r="CZ7" i="10"/>
  <c r="CY7" i="10"/>
  <c r="CX7" i="10"/>
  <c r="CW7" i="10"/>
  <c r="CV7" i="10"/>
  <c r="CU7" i="10"/>
  <c r="CT7" i="10"/>
  <c r="CS7" i="10"/>
  <c r="CR7" i="10"/>
  <c r="CQ7" i="10"/>
  <c r="CP7" i="10"/>
  <c r="CO7" i="10"/>
  <c r="CN7" i="10"/>
  <c r="CM7" i="10"/>
  <c r="CL7" i="10"/>
  <c r="CK7" i="10"/>
  <c r="CJ7" i="10"/>
  <c r="CI7" i="10"/>
  <c r="CH7" i="10"/>
  <c r="CG7" i="10"/>
  <c r="CF11" i="10"/>
  <c r="CF7" i="10" s="1"/>
  <c r="CC11" i="10"/>
  <c r="CC7" i="10" s="1"/>
  <c r="CD11" i="10"/>
  <c r="CD7" i="10" s="1"/>
  <c r="CB11" i="10"/>
  <c r="CB7" i="10" s="1"/>
  <c r="CA11" i="10"/>
  <c r="CA7" i="10" s="1"/>
  <c r="BZ11" i="10"/>
  <c r="BZ7" i="10" s="1"/>
  <c r="BY11" i="10"/>
  <c r="BY7" i="10" s="1"/>
  <c r="BX11" i="10"/>
  <c r="BX7" i="10" s="1"/>
  <c r="BW11" i="10"/>
  <c r="BW7" i="10" s="1"/>
  <c r="BV11" i="10"/>
  <c r="BV7" i="10" s="1"/>
  <c r="BU11" i="10"/>
  <c r="BU7" i="10" s="1"/>
  <c r="BT11" i="10"/>
  <c r="BT7" i="10" s="1"/>
  <c r="BS11" i="10"/>
  <c r="BS7" i="10" s="1"/>
  <c r="BR11" i="10"/>
  <c r="BR7" i="10" s="1"/>
  <c r="BQ11" i="10"/>
  <c r="BQ7" i="10" s="1"/>
  <c r="BP11" i="10"/>
  <c r="BP7" i="10" s="1"/>
  <c r="BO11" i="10"/>
  <c r="BO7" i="10" s="1"/>
  <c r="BN11" i="10"/>
  <c r="BN7" i="10" s="1"/>
  <c r="BM11" i="10"/>
  <c r="BM7" i="10" s="1"/>
  <c r="BL11" i="10"/>
  <c r="BL7" i="10" s="1"/>
  <c r="BK11" i="10"/>
  <c r="BK7" i="10" s="1"/>
  <c r="BJ11" i="10"/>
  <c r="BJ7" i="10" s="1"/>
  <c r="BI11" i="10"/>
  <c r="BI7" i="10" s="1"/>
  <c r="BH11" i="10"/>
  <c r="BH7" i="10" s="1"/>
  <c r="BG11" i="10"/>
  <c r="BG7" i="10" s="1"/>
  <c r="BF11" i="10"/>
  <c r="BF7" i="10" s="1"/>
  <c r="BG9" i="10"/>
  <c r="CF9" i="10"/>
  <c r="CC9" i="10"/>
  <c r="CD9" i="10"/>
  <c r="CB9" i="10"/>
  <c r="CA9" i="10"/>
  <c r="BZ9" i="10"/>
  <c r="BY9" i="10"/>
  <c r="BX9" i="10"/>
  <c r="BW9" i="10"/>
  <c r="BV9" i="10"/>
  <c r="BU9" i="10"/>
  <c r="BT9" i="10"/>
  <c r="BS9" i="10"/>
  <c r="BR9" i="10"/>
  <c r="BQ9" i="10"/>
  <c r="BP9" i="10"/>
  <c r="BO9" i="10"/>
  <c r="BN9" i="10"/>
  <c r="BM9" i="10"/>
  <c r="BL9" i="10"/>
  <c r="BK9" i="10"/>
  <c r="BJ9" i="10"/>
  <c r="BI9" i="10"/>
  <c r="BH9" i="10"/>
  <c r="BF9" i="10"/>
  <c r="D7" i="10"/>
  <c r="DG15" i="10"/>
  <c r="DD15" i="10"/>
  <c r="DE15" i="10"/>
  <c r="DC15" i="10"/>
  <c r="DB15" i="10"/>
  <c r="DA15" i="10"/>
  <c r="CZ15" i="10"/>
  <c r="CY15" i="10"/>
  <c r="CX15" i="10"/>
  <c r="CW15" i="10"/>
  <c r="CV15" i="10"/>
  <c r="CU15" i="10"/>
  <c r="CT15" i="10"/>
  <c r="CS15" i="10"/>
  <c r="CR15" i="10"/>
  <c r="CQ15" i="10"/>
  <c r="CP15" i="10"/>
  <c r="CO15" i="10"/>
  <c r="CN15" i="10"/>
  <c r="CM15" i="10"/>
  <c r="CL15" i="10"/>
  <c r="CK15" i="10"/>
  <c r="CJ15" i="10"/>
  <c r="CI15" i="10"/>
  <c r="CH15" i="10"/>
  <c r="CG15" i="10"/>
  <c r="CF15" i="10"/>
  <c r="CC15" i="10"/>
  <c r="CD15" i="10"/>
  <c r="CB15" i="10"/>
  <c r="CA15" i="10"/>
  <c r="BZ15" i="10"/>
  <c r="BY15" i="10"/>
  <c r="BX15" i="10"/>
  <c r="BW15" i="10"/>
  <c r="BV15" i="10"/>
  <c r="BU15" i="10"/>
  <c r="BT15" i="10"/>
  <c r="BS15" i="10"/>
  <c r="BR15" i="10"/>
  <c r="BQ15" i="10"/>
  <c r="BP15" i="10"/>
  <c r="BO15" i="10"/>
  <c r="BN15" i="10"/>
  <c r="BM15" i="10"/>
  <c r="BL15" i="10"/>
  <c r="BK15" i="10"/>
  <c r="BJ15" i="10"/>
  <c r="BI15" i="10"/>
  <c r="BH15" i="10"/>
  <c r="BG15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I15" i="10"/>
  <c r="O15" i="10" s="1"/>
  <c r="H15" i="10"/>
  <c r="N15" i="10" s="1"/>
  <c r="G15" i="10"/>
  <c r="M15" i="10" s="1"/>
  <c r="E15" i="10"/>
  <c r="K15" i="10" s="1"/>
  <c r="D15" i="10"/>
  <c r="J15" i="10" s="1"/>
  <c r="F15" i="10"/>
  <c r="L15" i="10" s="1"/>
  <c r="E6" i="10"/>
  <c r="E8" i="10" s="1"/>
  <c r="G114" i="7"/>
  <c r="G113" i="7"/>
  <c r="G112" i="7"/>
  <c r="G111" i="7"/>
  <c r="G110" i="7"/>
  <c r="G109" i="7"/>
  <c r="G108" i="7"/>
  <c r="F18" i="9"/>
  <c r="F17" i="9"/>
  <c r="F16" i="9"/>
  <c r="F15" i="9"/>
  <c r="F14" i="9"/>
  <c r="F13" i="9"/>
  <c r="F12" i="9"/>
  <c r="F11" i="9"/>
  <c r="A18" i="9"/>
  <c r="A17" i="9"/>
  <c r="A16" i="9"/>
  <c r="A15" i="9"/>
  <c r="A14" i="9"/>
  <c r="A13" i="9"/>
  <c r="A12" i="9"/>
  <c r="A11" i="9"/>
  <c r="F10" i="9"/>
  <c r="A10" i="9"/>
  <c r="F6" i="10" l="1"/>
  <c r="G6" i="10" s="1"/>
  <c r="G8" i="10" s="1"/>
  <c r="AB9" i="7"/>
  <c r="E2" i="10"/>
  <c r="F8" i="10" l="1"/>
  <c r="H6" i="10"/>
  <c r="I6" i="10"/>
  <c r="H8" i="10"/>
  <c r="I8" i="10" l="1"/>
  <c r="J6" i="10"/>
  <c r="K6" i="10" l="1"/>
  <c r="J8" i="10"/>
  <c r="BB11" i="18" l="1"/>
  <c r="BB14" i="18"/>
  <c r="BB9" i="18"/>
  <c r="BB15" i="18"/>
  <c r="L6" i="10"/>
  <c r="K8" i="10"/>
  <c r="K33" i="19" l="1"/>
  <c r="S33" i="19" s="1"/>
  <c r="H15" i="18"/>
  <c r="M15" i="18" s="1"/>
  <c r="J15" i="18"/>
  <c r="O15" i="18" s="1"/>
  <c r="K15" i="18"/>
  <c r="P15" i="18" s="1"/>
  <c r="I15" i="18"/>
  <c r="N15" i="18" s="1"/>
  <c r="G15" i="18"/>
  <c r="L15" i="18" s="1"/>
  <c r="E33" i="19"/>
  <c r="M33" i="19" s="1"/>
  <c r="I9" i="18"/>
  <c r="N9" i="18" s="1"/>
  <c r="J9" i="18"/>
  <c r="O9" i="18" s="1"/>
  <c r="G9" i="18"/>
  <c r="L9" i="18" s="1"/>
  <c r="K9" i="18"/>
  <c r="P9" i="18" s="1"/>
  <c r="H9" i="18"/>
  <c r="M9" i="18" s="1"/>
  <c r="J33" i="19"/>
  <c r="R33" i="19" s="1"/>
  <c r="I14" i="18"/>
  <c r="N14" i="18" s="1"/>
  <c r="H14" i="18"/>
  <c r="M14" i="18" s="1"/>
  <c r="J14" i="18"/>
  <c r="O14" i="18" s="1"/>
  <c r="K14" i="18"/>
  <c r="P14" i="18" s="1"/>
  <c r="G14" i="18"/>
  <c r="L14" i="18" s="1"/>
  <c r="G33" i="19"/>
  <c r="O33" i="19" s="1"/>
  <c r="H11" i="18"/>
  <c r="M11" i="18" s="1"/>
  <c r="I11" i="18"/>
  <c r="N11" i="18" s="1"/>
  <c r="J11" i="18"/>
  <c r="O11" i="18" s="1"/>
  <c r="G11" i="18"/>
  <c r="L11" i="18" s="1"/>
  <c r="K11" i="18"/>
  <c r="P11" i="18" s="1"/>
  <c r="L8" i="10"/>
  <c r="M6" i="10"/>
  <c r="W15" i="18" l="1"/>
  <c r="W11" i="18"/>
  <c r="O4" i="19"/>
  <c r="H4432" i="1" s="1"/>
  <c r="O18" i="19"/>
  <c r="H4446" i="1" s="1"/>
  <c r="O14" i="19"/>
  <c r="H4442" i="1" s="1"/>
  <c r="O21" i="19"/>
  <c r="H4449" i="1" s="1"/>
  <c r="O19" i="19"/>
  <c r="H4447" i="1" s="1"/>
  <c r="O20" i="19"/>
  <c r="H4448" i="1" s="1"/>
  <c r="O29" i="19"/>
  <c r="H4457" i="1" s="1"/>
  <c r="O8" i="19"/>
  <c r="H4436" i="1" s="1"/>
  <c r="O26" i="19"/>
  <c r="H4454" i="1" s="1"/>
  <c r="O10" i="19"/>
  <c r="H4438" i="1" s="1"/>
  <c r="O30" i="19"/>
  <c r="H4458" i="1" s="1"/>
  <c r="O12" i="19"/>
  <c r="H4440" i="1" s="1"/>
  <c r="O24" i="19"/>
  <c r="H4452" i="1" s="1"/>
  <c r="O16" i="19"/>
  <c r="H4444" i="1" s="1"/>
  <c r="O28" i="19"/>
  <c r="H4456" i="1" s="1"/>
  <c r="O15" i="19"/>
  <c r="H4443" i="1" s="1"/>
  <c r="O6" i="19"/>
  <c r="H4434" i="1" s="1"/>
  <c r="O5" i="19"/>
  <c r="H4433" i="1" s="1"/>
  <c r="O11" i="19"/>
  <c r="H4439" i="1" s="1"/>
  <c r="O13" i="19"/>
  <c r="H4441" i="1" s="1"/>
  <c r="O17" i="19"/>
  <c r="H4445" i="1" s="1"/>
  <c r="O23" i="19"/>
  <c r="H4451" i="1" s="1"/>
  <c r="O9" i="19"/>
  <c r="H4437" i="1" s="1"/>
  <c r="O22" i="19"/>
  <c r="H4450" i="1" s="1"/>
  <c r="O7" i="19"/>
  <c r="H4435" i="1" s="1"/>
  <c r="O27" i="19"/>
  <c r="H4455" i="1" s="1"/>
  <c r="O25" i="19"/>
  <c r="H4453" i="1" s="1"/>
  <c r="M30" i="19"/>
  <c r="H4404" i="1" s="1"/>
  <c r="M14" i="19"/>
  <c r="H4388" i="1" s="1"/>
  <c r="M20" i="19"/>
  <c r="H4394" i="1" s="1"/>
  <c r="M19" i="19"/>
  <c r="H4393" i="1" s="1"/>
  <c r="M21" i="19"/>
  <c r="H4395" i="1" s="1"/>
  <c r="M5" i="19"/>
  <c r="H4379" i="1" s="1"/>
  <c r="M27" i="19"/>
  <c r="H4401" i="1" s="1"/>
  <c r="M26" i="19"/>
  <c r="H4400" i="1" s="1"/>
  <c r="M12" i="19"/>
  <c r="H4386" i="1" s="1"/>
  <c r="M11" i="19"/>
  <c r="H4385" i="1" s="1"/>
  <c r="M28" i="19"/>
  <c r="H4402" i="1" s="1"/>
  <c r="M6" i="19"/>
  <c r="H4380" i="1" s="1"/>
  <c r="M4" i="19"/>
  <c r="H4378" i="1" s="1"/>
  <c r="M13" i="19"/>
  <c r="H4387" i="1" s="1"/>
  <c r="M7" i="19"/>
  <c r="H4381" i="1" s="1"/>
  <c r="M18" i="19"/>
  <c r="H4392" i="1" s="1"/>
  <c r="M24" i="19"/>
  <c r="H4398" i="1" s="1"/>
  <c r="M23" i="19"/>
  <c r="H4397" i="1" s="1"/>
  <c r="M25" i="19"/>
  <c r="H4399" i="1" s="1"/>
  <c r="M9" i="19"/>
  <c r="H4383" i="1" s="1"/>
  <c r="M8" i="19"/>
  <c r="H4382" i="1" s="1"/>
  <c r="M10" i="19"/>
  <c r="H4384" i="1" s="1"/>
  <c r="M17" i="19"/>
  <c r="H4391" i="1" s="1"/>
  <c r="M15" i="19"/>
  <c r="H4389" i="1" s="1"/>
  <c r="M22" i="19"/>
  <c r="H4396" i="1" s="1"/>
  <c r="M29" i="19"/>
  <c r="H4403" i="1" s="1"/>
  <c r="M16" i="19"/>
  <c r="H4390" i="1" s="1"/>
  <c r="W14" i="18"/>
  <c r="W9" i="18"/>
  <c r="R17" i="19"/>
  <c r="H4526" i="1" s="1"/>
  <c r="R28" i="19"/>
  <c r="H4537" i="1" s="1"/>
  <c r="R14" i="19"/>
  <c r="H4523" i="1" s="1"/>
  <c r="R5" i="19"/>
  <c r="H4514" i="1" s="1"/>
  <c r="R15" i="19"/>
  <c r="H4524" i="1" s="1"/>
  <c r="R24" i="19"/>
  <c r="H4533" i="1" s="1"/>
  <c r="R30" i="19"/>
  <c r="H4539" i="1" s="1"/>
  <c r="R8" i="19"/>
  <c r="H4517" i="1" s="1"/>
  <c r="R29" i="19"/>
  <c r="H4538" i="1" s="1"/>
  <c r="R22" i="19"/>
  <c r="H4531" i="1" s="1"/>
  <c r="R26" i="19"/>
  <c r="H4535" i="1" s="1"/>
  <c r="R10" i="19"/>
  <c r="H4519" i="1" s="1"/>
  <c r="R6" i="19"/>
  <c r="H4515" i="1" s="1"/>
  <c r="R23" i="19"/>
  <c r="H4532" i="1" s="1"/>
  <c r="R4" i="19"/>
  <c r="H4513" i="1" s="1"/>
  <c r="R16" i="19"/>
  <c r="H4525" i="1" s="1"/>
  <c r="R25" i="19"/>
  <c r="H4534" i="1" s="1"/>
  <c r="R11" i="19"/>
  <c r="H4520" i="1" s="1"/>
  <c r="R21" i="19"/>
  <c r="H4530" i="1" s="1"/>
  <c r="R18" i="19"/>
  <c r="H4527" i="1" s="1"/>
  <c r="R19" i="19"/>
  <c r="H4528" i="1" s="1"/>
  <c r="R13" i="19"/>
  <c r="H4522" i="1" s="1"/>
  <c r="R7" i="19"/>
  <c r="H4516" i="1" s="1"/>
  <c r="R9" i="19"/>
  <c r="H4518" i="1" s="1"/>
  <c r="R27" i="19"/>
  <c r="H4536" i="1" s="1"/>
  <c r="R12" i="19"/>
  <c r="H4521" i="1" s="1"/>
  <c r="R20" i="19"/>
  <c r="H4529" i="1" s="1"/>
  <c r="S21" i="19"/>
  <c r="H4557" i="1" s="1"/>
  <c r="S20" i="19"/>
  <c r="H4556" i="1" s="1"/>
  <c r="S7" i="19"/>
  <c r="H4543" i="1" s="1"/>
  <c r="S26" i="19"/>
  <c r="H4562" i="1" s="1"/>
  <c r="S10" i="19"/>
  <c r="H4546" i="1" s="1"/>
  <c r="S8" i="19"/>
  <c r="H4544" i="1" s="1"/>
  <c r="S14" i="19"/>
  <c r="H4550" i="1" s="1"/>
  <c r="S16" i="19"/>
  <c r="H4552" i="1" s="1"/>
  <c r="S12" i="19"/>
  <c r="H4548" i="1" s="1"/>
  <c r="S9" i="19"/>
  <c r="H4545" i="1" s="1"/>
  <c r="S6" i="19"/>
  <c r="H4542" i="1" s="1"/>
  <c r="S23" i="19"/>
  <c r="H4559" i="1" s="1"/>
  <c r="S18" i="19"/>
  <c r="H4554" i="1" s="1"/>
  <c r="S25" i="19"/>
  <c r="H4561" i="1" s="1"/>
  <c r="S29" i="19"/>
  <c r="H4565" i="1" s="1"/>
  <c r="S28" i="19"/>
  <c r="H4564" i="1" s="1"/>
  <c r="S19" i="19"/>
  <c r="H4555" i="1" s="1"/>
  <c r="S30" i="19"/>
  <c r="H4566" i="1" s="1"/>
  <c r="S5" i="19"/>
  <c r="H4541" i="1" s="1"/>
  <c r="S13" i="19"/>
  <c r="H4549" i="1" s="1"/>
  <c r="S11" i="19"/>
  <c r="H4547" i="1" s="1"/>
  <c r="S27" i="19"/>
  <c r="H4563" i="1" s="1"/>
  <c r="S22" i="19"/>
  <c r="H4558" i="1" s="1"/>
  <c r="S24" i="19"/>
  <c r="H4560" i="1" s="1"/>
  <c r="S17" i="19"/>
  <c r="H4553" i="1" s="1"/>
  <c r="S4" i="19"/>
  <c r="H4540" i="1" s="1"/>
  <c r="S15" i="19"/>
  <c r="H4551" i="1" s="1"/>
  <c r="M8" i="10"/>
  <c r="N6" i="10"/>
  <c r="AV15" i="18" l="1"/>
  <c r="K9" i="19" s="1"/>
  <c r="AX15" i="18"/>
  <c r="K5" i="19" s="1"/>
  <c r="G23" i="7"/>
  <c r="V23" i="7" s="1"/>
  <c r="AY15" i="18"/>
  <c r="K10" i="19" s="1"/>
  <c r="AU15" i="18"/>
  <c r="K14" i="19" s="1"/>
  <c r="AW15" i="18"/>
  <c r="K30" i="19" s="1"/>
  <c r="AV14" i="18"/>
  <c r="G22" i="7"/>
  <c r="AW14" i="18"/>
  <c r="AX14" i="18"/>
  <c r="AY14" i="18"/>
  <c r="AU14" i="18"/>
  <c r="K16" i="19"/>
  <c r="Y15" i="18"/>
  <c r="AY9" i="18"/>
  <c r="G17" i="7"/>
  <c r="AU9" i="18"/>
  <c r="AV9" i="18"/>
  <c r="AW9" i="18"/>
  <c r="AX9" i="18"/>
  <c r="AY11" i="18"/>
  <c r="G19" i="7"/>
  <c r="AU11" i="18"/>
  <c r="AV11" i="18"/>
  <c r="AW11" i="18"/>
  <c r="AX11" i="18"/>
  <c r="O6" i="10"/>
  <c r="N8" i="10"/>
  <c r="K8" i="19" l="1"/>
  <c r="K26" i="19"/>
  <c r="K25" i="19"/>
  <c r="K4" i="19"/>
  <c r="T23" i="7"/>
  <c r="U23" i="7"/>
  <c r="AA15" i="18"/>
  <c r="K22" i="19"/>
  <c r="K18" i="19"/>
  <c r="K6" i="19"/>
  <c r="K24" i="19"/>
  <c r="K19" i="19"/>
  <c r="K13" i="19"/>
  <c r="AB15" i="18"/>
  <c r="K15" i="19"/>
  <c r="K21" i="19"/>
  <c r="K23" i="19"/>
  <c r="K11" i="19"/>
  <c r="K12" i="19"/>
  <c r="K17" i="19"/>
  <c r="K20" i="19"/>
  <c r="K28" i="19"/>
  <c r="Z15" i="18"/>
  <c r="K29" i="19"/>
  <c r="K7" i="19"/>
  <c r="X15" i="18"/>
  <c r="K27" i="19"/>
  <c r="J5" i="19"/>
  <c r="J4" i="19"/>
  <c r="AA14" i="18"/>
  <c r="J24" i="19"/>
  <c r="J15" i="19"/>
  <c r="J10" i="19"/>
  <c r="J22" i="19"/>
  <c r="J13" i="19"/>
  <c r="J6" i="19"/>
  <c r="J19" i="19"/>
  <c r="J11" i="19"/>
  <c r="J12" i="19"/>
  <c r="AB14" i="18"/>
  <c r="J18" i="19"/>
  <c r="J16" i="19"/>
  <c r="Y14" i="18"/>
  <c r="J9" i="19"/>
  <c r="J26" i="19"/>
  <c r="J25" i="19"/>
  <c r="J8" i="19"/>
  <c r="G25" i="19"/>
  <c r="G16" i="19"/>
  <c r="G26" i="19"/>
  <c r="Y11" i="18"/>
  <c r="G9" i="19"/>
  <c r="G8" i="19"/>
  <c r="E5" i="19"/>
  <c r="E4" i="19"/>
  <c r="AA9" i="18"/>
  <c r="U17" i="7"/>
  <c r="T17" i="7"/>
  <c r="V17" i="7"/>
  <c r="X11" i="18"/>
  <c r="G17" i="19"/>
  <c r="G23" i="19"/>
  <c r="G14" i="19"/>
  <c r="G21" i="19"/>
  <c r="G20" i="19"/>
  <c r="G7" i="19"/>
  <c r="E29" i="19"/>
  <c r="E28" i="19"/>
  <c r="E27" i="19"/>
  <c r="E30" i="19"/>
  <c r="Z9" i="18"/>
  <c r="E22" i="19"/>
  <c r="E13" i="19"/>
  <c r="E6" i="19"/>
  <c r="E19" i="19"/>
  <c r="E12" i="19"/>
  <c r="AB9" i="18"/>
  <c r="E18" i="19"/>
  <c r="E15" i="19"/>
  <c r="E11" i="19"/>
  <c r="E24" i="19"/>
  <c r="E10" i="19"/>
  <c r="J29" i="19"/>
  <c r="J28" i="19"/>
  <c r="Z14" i="18"/>
  <c r="J27" i="19"/>
  <c r="J30" i="19"/>
  <c r="G29" i="19"/>
  <c r="G28" i="19"/>
  <c r="Z11" i="18"/>
  <c r="G27" i="19"/>
  <c r="G30" i="19"/>
  <c r="AB11" i="18"/>
  <c r="G18" i="19"/>
  <c r="G11" i="19"/>
  <c r="G24" i="19"/>
  <c r="G15" i="19"/>
  <c r="G10" i="19"/>
  <c r="G13" i="19"/>
  <c r="G19" i="19"/>
  <c r="G22" i="19"/>
  <c r="G6" i="19"/>
  <c r="G12" i="19"/>
  <c r="E20" i="19"/>
  <c r="X9" i="18"/>
  <c r="E14" i="19"/>
  <c r="E17" i="19"/>
  <c r="E23" i="19"/>
  <c r="E7" i="19"/>
  <c r="E21" i="19"/>
  <c r="G5" i="19"/>
  <c r="G4" i="19"/>
  <c r="AA11" i="18"/>
  <c r="T19" i="7"/>
  <c r="U19" i="7"/>
  <c r="V19" i="7"/>
  <c r="E26" i="19"/>
  <c r="E16" i="19"/>
  <c r="E25" i="19"/>
  <c r="Y9" i="18"/>
  <c r="E8" i="19"/>
  <c r="E9" i="19"/>
  <c r="J20" i="19"/>
  <c r="X14" i="18"/>
  <c r="J17" i="19"/>
  <c r="J7" i="19"/>
  <c r="J23" i="19"/>
  <c r="J14" i="19"/>
  <c r="J21" i="19"/>
  <c r="T22" i="7"/>
  <c r="V22" i="7"/>
  <c r="U22" i="7"/>
  <c r="P6" i="10"/>
  <c r="O8" i="10"/>
  <c r="Q23" i="7" l="1"/>
  <c r="AC15" i="18"/>
  <c r="AD15" i="18" s="1"/>
  <c r="V15" i="18" s="1"/>
  <c r="AC9" i="18"/>
  <c r="AD9" i="18" s="1"/>
  <c r="V9" i="18" s="1"/>
  <c r="Q22" i="7"/>
  <c r="Q17" i="7"/>
  <c r="AC14" i="18"/>
  <c r="AD14" i="18" s="1"/>
  <c r="V14" i="18" s="1"/>
  <c r="AC11" i="18"/>
  <c r="AD11" i="18" s="1"/>
  <c r="V11" i="18" s="1"/>
  <c r="Q19" i="7"/>
  <c r="Q6" i="10"/>
  <c r="P8" i="10"/>
  <c r="T22" i="12" l="1"/>
  <c r="L39" i="12"/>
  <c r="L35" i="12"/>
  <c r="T42" i="12"/>
  <c r="T38" i="12"/>
  <c r="T34" i="12"/>
  <c r="L42" i="12"/>
  <c r="L38" i="12"/>
  <c r="L34" i="12"/>
  <c r="L41" i="12"/>
  <c r="L37" i="12"/>
  <c r="L33" i="12"/>
  <c r="T40" i="12"/>
  <c r="T36" i="12"/>
  <c r="T32" i="12"/>
  <c r="T37" i="12"/>
  <c r="L40" i="12"/>
  <c r="L36" i="12"/>
  <c r="L32" i="12"/>
  <c r="T39" i="12"/>
  <c r="T35" i="12"/>
  <c r="T41" i="12"/>
  <c r="T33" i="12"/>
  <c r="Q31" i="12"/>
  <c r="I42" i="12"/>
  <c r="I38" i="12"/>
  <c r="I34" i="12"/>
  <c r="Q41" i="12"/>
  <c r="Q37" i="12"/>
  <c r="Q33" i="12"/>
  <c r="I41" i="12"/>
  <c r="I37" i="12"/>
  <c r="Q32" i="12"/>
  <c r="I40" i="12"/>
  <c r="I36" i="12"/>
  <c r="I32" i="12"/>
  <c r="Q39" i="12"/>
  <c r="Q35" i="12"/>
  <c r="I33" i="12"/>
  <c r="Q40" i="12"/>
  <c r="I39" i="12"/>
  <c r="I35" i="12"/>
  <c r="Q42" i="12"/>
  <c r="Q38" i="12"/>
  <c r="Q34" i="12"/>
  <c r="Q36" i="12"/>
  <c r="O29" i="12"/>
  <c r="G39" i="12"/>
  <c r="G35" i="12"/>
  <c r="O41" i="12"/>
  <c r="O38" i="12"/>
  <c r="O40" i="12"/>
  <c r="G42" i="12"/>
  <c r="G38" i="12"/>
  <c r="O37" i="12"/>
  <c r="O36" i="12"/>
  <c r="G41" i="12"/>
  <c r="G37" i="12"/>
  <c r="G33" i="12"/>
  <c r="O33" i="12"/>
  <c r="O39" i="12"/>
  <c r="O32" i="12"/>
  <c r="G34" i="12"/>
  <c r="G40" i="12"/>
  <c r="G36" i="12"/>
  <c r="G32" i="12"/>
  <c r="O42" i="12"/>
  <c r="O35" i="12"/>
  <c r="O34" i="12"/>
  <c r="U11" i="12"/>
  <c r="M42" i="12"/>
  <c r="M38" i="12"/>
  <c r="M34" i="12"/>
  <c r="U41" i="12"/>
  <c r="U37" i="12"/>
  <c r="U33" i="12"/>
  <c r="M41" i="12"/>
  <c r="M37" i="12"/>
  <c r="M33" i="12"/>
  <c r="U40" i="12"/>
  <c r="U36" i="12"/>
  <c r="M40" i="12"/>
  <c r="M36" i="12"/>
  <c r="M32" i="12"/>
  <c r="U39" i="12"/>
  <c r="U35" i="12"/>
  <c r="U32" i="12"/>
  <c r="M39" i="12"/>
  <c r="M35" i="12"/>
  <c r="U42" i="12"/>
  <c r="U38" i="12"/>
  <c r="U34" i="12"/>
  <c r="T17" i="12"/>
  <c r="T14" i="12"/>
  <c r="U10" i="12"/>
  <c r="U24" i="12"/>
  <c r="U18" i="12"/>
  <c r="T10" i="12"/>
  <c r="T8" i="12"/>
  <c r="U12" i="12"/>
  <c r="T6" i="12"/>
  <c r="T28" i="12"/>
  <c r="U16" i="12"/>
  <c r="T9" i="12"/>
  <c r="T24" i="12"/>
  <c r="T21" i="12"/>
  <c r="U17" i="12"/>
  <c r="T11" i="12"/>
  <c r="T15" i="12"/>
  <c r="T27" i="12"/>
  <c r="T5" i="12"/>
  <c r="U8" i="12"/>
  <c r="U14" i="12"/>
  <c r="U7" i="12"/>
  <c r="U30" i="12"/>
  <c r="U15" i="12"/>
  <c r="U19" i="12"/>
  <c r="U9" i="12"/>
  <c r="U13" i="12"/>
  <c r="U5" i="12"/>
  <c r="T23" i="12"/>
  <c r="T30" i="12"/>
  <c r="T25" i="12"/>
  <c r="T26" i="12"/>
  <c r="T19" i="12"/>
  <c r="T16" i="12"/>
  <c r="U31" i="12"/>
  <c r="U21" i="12"/>
  <c r="U25" i="12"/>
  <c r="U6" i="12"/>
  <c r="U20" i="12"/>
  <c r="U23" i="12"/>
  <c r="U26" i="12"/>
  <c r="U27" i="12"/>
  <c r="U29" i="12"/>
  <c r="U22" i="12"/>
  <c r="U28" i="12"/>
  <c r="T29" i="12"/>
  <c r="T7" i="12"/>
  <c r="T18" i="12"/>
  <c r="T13" i="12"/>
  <c r="T20" i="12"/>
  <c r="T12" i="12"/>
  <c r="T31" i="12"/>
  <c r="Q24" i="12"/>
  <c r="O20" i="12"/>
  <c r="Q8" i="12"/>
  <c r="O22" i="12"/>
  <c r="Q16" i="12"/>
  <c r="Q23" i="12"/>
  <c r="Q19" i="12"/>
  <c r="Q14" i="12"/>
  <c r="O5" i="12"/>
  <c r="Q27" i="12"/>
  <c r="Q22" i="12"/>
  <c r="Q20" i="12"/>
  <c r="Q30" i="12"/>
  <c r="Q28" i="12"/>
  <c r="Q11" i="12"/>
  <c r="O31" i="12"/>
  <c r="Q18" i="12"/>
  <c r="Q13" i="12"/>
  <c r="Q15" i="12"/>
  <c r="Q26" i="12"/>
  <c r="Q7" i="12"/>
  <c r="Q17" i="12"/>
  <c r="Q21" i="12"/>
  <c r="Q25" i="12"/>
  <c r="Q12" i="12"/>
  <c r="Q5" i="12"/>
  <c r="Q6" i="12"/>
  <c r="Q29" i="12"/>
  <c r="Q10" i="12"/>
  <c r="Q9" i="12"/>
  <c r="O16" i="12"/>
  <c r="O7" i="12"/>
  <c r="O21" i="12"/>
  <c r="O11" i="12"/>
  <c r="O9" i="12"/>
  <c r="O27" i="12"/>
  <c r="O15" i="12"/>
  <c r="O25" i="12"/>
  <c r="O6" i="12"/>
  <c r="O24" i="12"/>
  <c r="O19" i="12"/>
  <c r="O28" i="12"/>
  <c r="O8" i="12"/>
  <c r="O10" i="12"/>
  <c r="O18" i="12"/>
  <c r="O26" i="12"/>
  <c r="O17" i="12"/>
  <c r="O23" i="12"/>
  <c r="O12" i="12"/>
  <c r="O13" i="12"/>
  <c r="O14" i="12"/>
  <c r="O30" i="12"/>
  <c r="Q8" i="10"/>
  <c r="R6" i="10"/>
  <c r="S6" i="10" l="1"/>
  <c r="R8" i="10"/>
  <c r="T6" i="10" l="1"/>
  <c r="S8" i="10"/>
  <c r="U6" i="10" l="1"/>
  <c r="T8" i="10"/>
  <c r="U8" i="10" l="1"/>
  <c r="V6" i="10"/>
  <c r="W6" i="10" l="1"/>
  <c r="V8" i="10"/>
  <c r="X6" i="10" l="1"/>
  <c r="W8" i="10"/>
  <c r="Y6" i="10" l="1"/>
  <c r="X8" i="10"/>
  <c r="Y8" i="10" l="1"/>
  <c r="Z6" i="10"/>
  <c r="AA6" i="10" l="1"/>
  <c r="Z8" i="10"/>
  <c r="AB6" i="10" l="1"/>
  <c r="AA8" i="10"/>
  <c r="AC6" i="10" l="1"/>
  <c r="AB8" i="10"/>
  <c r="AC8" i="10" l="1"/>
  <c r="AD6" i="10"/>
  <c r="AE6" i="10" l="1"/>
  <c r="AD8" i="10"/>
  <c r="AF6" i="10" l="1"/>
  <c r="AE8" i="10"/>
  <c r="AG6" i="10" l="1"/>
  <c r="AF8" i="10"/>
  <c r="AG8" i="10" l="1"/>
  <c r="AH6" i="10"/>
  <c r="AI6" i="10" l="1"/>
  <c r="AH8" i="10"/>
  <c r="AJ6" i="10" l="1"/>
  <c r="AI8" i="10"/>
  <c r="AJ8" i="10" l="1"/>
  <c r="AK6" i="10"/>
  <c r="AK8" i="10" l="1"/>
  <c r="AL6" i="10"/>
  <c r="AM6" i="10" l="1"/>
  <c r="AL8" i="10"/>
  <c r="AN6" i="10" l="1"/>
  <c r="AM8" i="10"/>
  <c r="AO6" i="10" l="1"/>
  <c r="AN8" i="10"/>
  <c r="AO8" i="10" l="1"/>
  <c r="AP6" i="10"/>
  <c r="AQ6" i="10" l="1"/>
  <c r="AP8" i="10"/>
  <c r="AR6" i="10" l="1"/>
  <c r="AQ8" i="10"/>
  <c r="AS6" i="10" l="1"/>
  <c r="AR8" i="10"/>
  <c r="AS8" i="10" l="1"/>
  <c r="AT6" i="10"/>
  <c r="AU6" i="10" l="1"/>
  <c r="AT8" i="10"/>
  <c r="AV6" i="10" l="1"/>
  <c r="AU8" i="10"/>
  <c r="AV8" i="10" l="1"/>
  <c r="AW6" i="10"/>
  <c r="AW8" i="10" l="1"/>
  <c r="AX6" i="10"/>
  <c r="AY6" i="10" l="1"/>
  <c r="AX8" i="10"/>
  <c r="AZ6" i="10" l="1"/>
  <c r="AY8" i="10"/>
  <c r="BA6" i="10" l="1"/>
  <c r="AZ8" i="10"/>
  <c r="BA8" i="10" l="1"/>
  <c r="BB6" i="10"/>
  <c r="BC6" i="10" l="1"/>
  <c r="BB8" i="10"/>
  <c r="BD6" i="10" l="1"/>
  <c r="BC8" i="10"/>
  <c r="BD8" i="10" l="1"/>
  <c r="BE6" i="10"/>
  <c r="BE8" i="10" l="1"/>
  <c r="BF6" i="10"/>
  <c r="BG6" i="10" l="1"/>
  <c r="BF8" i="10"/>
  <c r="BH6" i="10" l="1"/>
  <c r="BG8" i="10"/>
  <c r="BI6" i="10" l="1"/>
  <c r="BH8" i="10"/>
  <c r="BI8" i="10" l="1"/>
  <c r="BJ6" i="10"/>
  <c r="BK6" i="10" l="1"/>
  <c r="BJ8" i="10"/>
  <c r="BL6" i="10" l="1"/>
  <c r="BK8" i="10"/>
  <c r="BL8" i="10" l="1"/>
  <c r="BM6" i="10"/>
  <c r="BM8" i="10" l="1"/>
  <c r="BN6" i="10"/>
  <c r="BO6" i="10" l="1"/>
  <c r="BN8" i="10"/>
  <c r="BP6" i="10" l="1"/>
  <c r="BO8" i="10"/>
  <c r="BQ6" i="10" l="1"/>
  <c r="BP8" i="10"/>
  <c r="BQ8" i="10" l="1"/>
  <c r="BR6" i="10"/>
  <c r="BS6" i="10" l="1"/>
  <c r="BR8" i="10"/>
  <c r="BT6" i="10" l="1"/>
  <c r="BS8" i="10"/>
  <c r="BT8" i="10" l="1"/>
  <c r="BU6" i="10"/>
  <c r="BU8" i="10" l="1"/>
  <c r="BV6" i="10"/>
  <c r="BW6" i="10" l="1"/>
  <c r="BV8" i="10"/>
  <c r="BX6" i="10" l="1"/>
  <c r="BW8" i="10"/>
  <c r="BY6" i="10" l="1"/>
  <c r="BX8" i="10"/>
  <c r="BY8" i="10" l="1"/>
  <c r="BZ6" i="10"/>
  <c r="CA6" i="10" l="1"/>
  <c r="BZ8" i="10"/>
  <c r="CB6" i="10" l="1"/>
  <c r="CC6" i="10" s="1"/>
  <c r="CD6" i="10" s="1"/>
  <c r="CE6" i="10" s="1"/>
  <c r="CA8" i="10"/>
  <c r="CE8" i="10" l="1"/>
  <c r="CF6" i="10"/>
  <c r="CB8" i="10"/>
  <c r="CD8" i="10" l="1"/>
  <c r="CC8" i="10" l="1"/>
  <c r="CG6" i="10" l="1"/>
  <c r="CF8" i="10"/>
  <c r="CH6" i="10" l="1"/>
  <c r="CG8" i="10"/>
  <c r="CH8" i="10" l="1"/>
  <c r="CI6" i="10"/>
  <c r="CJ6" i="10" l="1"/>
  <c r="CI8" i="10"/>
  <c r="CK6" i="10" l="1"/>
  <c r="CJ8" i="10"/>
  <c r="CK8" i="10" l="1"/>
  <c r="CL6" i="10"/>
  <c r="CL8" i="10" l="1"/>
  <c r="CM6" i="10"/>
  <c r="CN6" i="10" l="1"/>
  <c r="CM8" i="10"/>
  <c r="CO6" i="10" l="1"/>
  <c r="CN8" i="10"/>
  <c r="CP6" i="10" l="1"/>
  <c r="CO8" i="10"/>
  <c r="CP8" i="10" l="1"/>
  <c r="CQ6" i="10"/>
  <c r="CR6" i="10" l="1"/>
  <c r="CQ8" i="10"/>
  <c r="CS6" i="10" l="1"/>
  <c r="CR8" i="10"/>
  <c r="CS8" i="10" l="1"/>
  <c r="CT6" i="10"/>
  <c r="CT8" i="10" l="1"/>
  <c r="CU6" i="10"/>
  <c r="CV6" i="10" l="1"/>
  <c r="CU8" i="10"/>
  <c r="CW6" i="10" l="1"/>
  <c r="CV8" i="10"/>
  <c r="CX6" i="10" l="1"/>
  <c r="CW8" i="10"/>
  <c r="CX8" i="10" l="1"/>
  <c r="CY6" i="10"/>
  <c r="CZ6" i="10" l="1"/>
  <c r="CY8" i="10"/>
  <c r="DA6" i="10" l="1"/>
  <c r="CZ8" i="10"/>
  <c r="DB6" i="10" l="1"/>
  <c r="DC6" i="10" s="1"/>
  <c r="DD6" i="10" s="1"/>
  <c r="DE6" i="10" s="1"/>
  <c r="DF6" i="10" s="1"/>
  <c r="DA8" i="10"/>
  <c r="DG6" i="10" l="1"/>
  <c r="DH6" i="10" s="1"/>
  <c r="DF8" i="10"/>
  <c r="DB8" i="10"/>
  <c r="DI6" i="10" l="1"/>
  <c r="DH8" i="10"/>
  <c r="DC8" i="10"/>
  <c r="DJ6" i="10" l="1"/>
  <c r="DI8" i="10"/>
  <c r="DE8" i="10"/>
  <c r="DK6" i="10" l="1"/>
  <c r="DJ8" i="10"/>
  <c r="DD8" i="10"/>
  <c r="DL6" i="10" l="1"/>
  <c r="DK8" i="10"/>
  <c r="DG8" i="10"/>
  <c r="DM6" i="10" l="1"/>
  <c r="DL8" i="10"/>
  <c r="DN6" i="10" l="1"/>
  <c r="DM8" i="10"/>
  <c r="DO6" i="10" l="1"/>
  <c r="DN8" i="10"/>
  <c r="DP6" i="10" l="1"/>
  <c r="DO8" i="10"/>
  <c r="DQ6" i="10" l="1"/>
  <c r="DP8" i="10"/>
  <c r="DR6" i="10" l="1"/>
  <c r="DQ8" i="10"/>
  <c r="DS6" i="10" l="1"/>
  <c r="DR8" i="10"/>
  <c r="DT6" i="10" l="1"/>
  <c r="DS8" i="10"/>
  <c r="DU6" i="10" l="1"/>
  <c r="DT8" i="10"/>
  <c r="DV6" i="10" l="1"/>
  <c r="DU8" i="10"/>
  <c r="DW6" i="10" l="1"/>
  <c r="DV8" i="10"/>
  <c r="DX6" i="10" l="1"/>
  <c r="DW8" i="10"/>
  <c r="DY6" i="10" l="1"/>
  <c r="DX8" i="10"/>
  <c r="DZ6" i="10" l="1"/>
  <c r="DY8" i="10"/>
  <c r="EA6" i="10" l="1"/>
  <c r="DZ8" i="10"/>
  <c r="EB6" i="10" l="1"/>
  <c r="EA8" i="10"/>
  <c r="EC6" i="10" l="1"/>
  <c r="EC8" i="10" s="1"/>
  <c r="EB8" i="10"/>
  <c r="I2" i="10"/>
  <c r="C53" i="19" l="1"/>
  <c r="N3" i="19"/>
  <c r="N32" i="19"/>
  <c r="Y3" i="19"/>
  <c r="AG3" i="19"/>
  <c r="AO3" i="19" s="1"/>
  <c r="N31" i="19"/>
  <c r="I4386" i="1" l="1"/>
  <c r="I4391" i="1"/>
  <c r="G18" i="12" s="1"/>
  <c r="I4387" i="1"/>
  <c r="I4380" i="1"/>
  <c r="G7" i="12" s="1"/>
  <c r="I4384" i="1"/>
  <c r="G11" i="12" s="1"/>
  <c r="I4398" i="1"/>
  <c r="G25" i="12" s="1"/>
  <c r="I4392" i="1"/>
  <c r="G19" i="12" s="1"/>
  <c r="I4393" i="1"/>
  <c r="G20" i="12" s="1"/>
  <c r="I4385" i="1"/>
  <c r="I4394" i="1"/>
  <c r="G21" i="12" s="1"/>
  <c r="I4395" i="1"/>
  <c r="G22" i="12" s="1"/>
  <c r="I4397" i="1" l="1"/>
  <c r="G24" i="12" s="1"/>
  <c r="I4389" i="1"/>
  <c r="K4389" i="1" s="1"/>
  <c r="I4396" i="1"/>
  <c r="Q4396" i="1" s="1"/>
  <c r="I4388" i="1"/>
  <c r="G15" i="12" s="1"/>
  <c r="E38" i="19" a="1"/>
  <c r="E38" i="19" s="1"/>
  <c r="E43" i="19" s="1"/>
  <c r="E48" i="19" s="1"/>
  <c r="E34" i="19"/>
  <c r="E39" i="19" s="1"/>
  <c r="E44" i="19" s="1"/>
  <c r="I4382" i="1"/>
  <c r="G9" i="12" s="1"/>
  <c r="E35" i="19"/>
  <c r="E40" i="19" s="1"/>
  <c r="E45" i="19" s="1"/>
  <c r="I4403" i="1"/>
  <c r="G30" i="12" s="1"/>
  <c r="I4399" i="1"/>
  <c r="G26" i="12" s="1"/>
  <c r="I4390" i="1"/>
  <c r="G17" i="12" s="1"/>
  <c r="I4401" i="1"/>
  <c r="G28" i="12" s="1"/>
  <c r="E36" i="19"/>
  <c r="E41" i="19" s="1"/>
  <c r="E46" i="19" s="1"/>
  <c r="I4402" i="1"/>
  <c r="G29" i="12" s="1"/>
  <c r="I4383" i="1"/>
  <c r="G10" i="12" s="1"/>
  <c r="I4400" i="1"/>
  <c r="G27" i="12" s="1"/>
  <c r="I4379" i="1"/>
  <c r="I4404" i="1"/>
  <c r="G31" i="12" s="1"/>
  <c r="I4381" i="1"/>
  <c r="G8" i="12" s="1"/>
  <c r="I4378" i="1"/>
  <c r="G5" i="12" s="1"/>
  <c r="E37" i="19"/>
  <c r="E42" i="19" s="1"/>
  <c r="E47" i="19" s="1"/>
  <c r="Q4392" i="1"/>
  <c r="K4392" i="1"/>
  <c r="Q4398" i="1"/>
  <c r="K4398" i="1"/>
  <c r="G12" i="12"/>
  <c r="Q4385" i="1"/>
  <c r="K4385" i="1"/>
  <c r="K4384" i="1"/>
  <c r="Q4384" i="1"/>
  <c r="G14" i="12"/>
  <c r="Q4387" i="1"/>
  <c r="K4387" i="1"/>
  <c r="K4380" i="1"/>
  <c r="Q4380" i="1"/>
  <c r="K4393" i="1"/>
  <c r="Q4393" i="1"/>
  <c r="G13" i="12"/>
  <c r="Q4386" i="1"/>
  <c r="K4386" i="1"/>
  <c r="M4395" i="1"/>
  <c r="K4395" i="1"/>
  <c r="L4395" i="1" s="1"/>
  <c r="K4391" i="1"/>
  <c r="L4391" i="1" s="1"/>
  <c r="M4391" i="1"/>
  <c r="M4394" i="1"/>
  <c r="K4394" i="1"/>
  <c r="L4394" i="1" s="1"/>
  <c r="M4397" i="1" l="1"/>
  <c r="K4397" i="1"/>
  <c r="L4397" i="1" s="1"/>
  <c r="G23" i="12"/>
  <c r="K4379" i="1"/>
  <c r="L4379" i="1" s="1"/>
  <c r="G6" i="12"/>
  <c r="Q4389" i="1"/>
  <c r="G16" i="12"/>
  <c r="I4440" i="1"/>
  <c r="K4396" i="1"/>
  <c r="L4396" i="1" s="1"/>
  <c r="K4388" i="1"/>
  <c r="L4388" i="1" s="1"/>
  <c r="M4388" i="1"/>
  <c r="M4381" i="1"/>
  <c r="E49" i="19"/>
  <c r="E50" i="19" s="1"/>
  <c r="D52" i="19" s="1"/>
  <c r="K4381" i="1"/>
  <c r="L4381" i="1" s="1"/>
  <c r="K4403" i="1"/>
  <c r="L4403" i="1" s="1"/>
  <c r="O4403" i="1"/>
  <c r="N4382" i="1"/>
  <c r="K4382" i="1"/>
  <c r="L4382" i="1" s="1"/>
  <c r="N4390" i="1"/>
  <c r="K4390" i="1"/>
  <c r="L4390" i="1" s="1"/>
  <c r="N4400" i="1"/>
  <c r="K4400" i="1"/>
  <c r="L4400" i="1" s="1"/>
  <c r="O4404" i="1"/>
  <c r="K4404" i="1"/>
  <c r="L4404" i="1" s="1"/>
  <c r="O4402" i="1"/>
  <c r="K4402" i="1"/>
  <c r="L4402" i="1" s="1"/>
  <c r="N4399" i="1"/>
  <c r="K4399" i="1"/>
  <c r="L4399" i="1" s="1"/>
  <c r="P4378" i="1"/>
  <c r="K4378" i="1"/>
  <c r="L4378" i="1" s="1"/>
  <c r="G34" i="19"/>
  <c r="G39" i="19" s="1"/>
  <c r="G44" i="19" s="1"/>
  <c r="K4383" i="1"/>
  <c r="L4383" i="1" s="1"/>
  <c r="N4383" i="1"/>
  <c r="O4401" i="1"/>
  <c r="K4401" i="1"/>
  <c r="L4401" i="1" s="1"/>
  <c r="R4386" i="1"/>
  <c r="L4386" i="1"/>
  <c r="R4393" i="1"/>
  <c r="L4393" i="1"/>
  <c r="I4447" i="1"/>
  <c r="I4438" i="1"/>
  <c r="I4439" i="1"/>
  <c r="I4443" i="1"/>
  <c r="I4434" i="1"/>
  <c r="L4392" i="1"/>
  <c r="R4392" i="1"/>
  <c r="L4380" i="1"/>
  <c r="R4380" i="1"/>
  <c r="L4387" i="1"/>
  <c r="R4387" i="1"/>
  <c r="R4385" i="1"/>
  <c r="L4385" i="1"/>
  <c r="R4389" i="1"/>
  <c r="L4389" i="1"/>
  <c r="I4446" i="1"/>
  <c r="I4441" i="1"/>
  <c r="I4450" i="1"/>
  <c r="R4384" i="1"/>
  <c r="L4384" i="1"/>
  <c r="I4452" i="1"/>
  <c r="L4398" i="1"/>
  <c r="R4398" i="1"/>
  <c r="I4451" i="1"/>
  <c r="I24" i="12" s="1"/>
  <c r="I4448" i="1"/>
  <c r="I21" i="12" s="1"/>
  <c r="I4449" i="1"/>
  <c r="I22" i="12" s="1"/>
  <c r="I4445" i="1"/>
  <c r="I18" i="12" s="1"/>
  <c r="I4442" i="1"/>
  <c r="I15" i="12" s="1"/>
  <c r="K165" i="8" l="1"/>
  <c r="H17" i="7" s="1"/>
  <c r="R4396" i="1"/>
  <c r="G38" i="19" a="1"/>
  <c r="G38" i="19" s="1"/>
  <c r="G43" i="19" s="1"/>
  <c r="G48" i="19" s="1"/>
  <c r="I4432" i="1"/>
  <c r="I5" i="12" s="1"/>
  <c r="G37" i="19"/>
  <c r="G42" i="19" s="1"/>
  <c r="G47" i="19" s="1"/>
  <c r="I4457" i="1"/>
  <c r="I4454" i="1"/>
  <c r="I4455" i="1"/>
  <c r="G36" i="19"/>
  <c r="G41" i="19" s="1"/>
  <c r="G46" i="19" s="1"/>
  <c r="I4436" i="1"/>
  <c r="G35" i="19"/>
  <c r="G40" i="19" s="1"/>
  <c r="G45" i="19" s="1"/>
  <c r="I4437" i="1"/>
  <c r="I4444" i="1"/>
  <c r="I4433" i="1"/>
  <c r="I4435" i="1"/>
  <c r="I4453" i="1"/>
  <c r="I4456" i="1"/>
  <c r="I4458" i="1"/>
  <c r="I13" i="12"/>
  <c r="Q4440" i="1"/>
  <c r="K4440" i="1"/>
  <c r="I14" i="12"/>
  <c r="Q4441" i="1"/>
  <c r="K4441" i="1"/>
  <c r="I19" i="12"/>
  <c r="Q4446" i="1"/>
  <c r="K4446" i="1"/>
  <c r="I16" i="12"/>
  <c r="Q4443" i="1"/>
  <c r="K4443" i="1"/>
  <c r="I12" i="12"/>
  <c r="Q4439" i="1"/>
  <c r="K4439" i="1"/>
  <c r="I20" i="12"/>
  <c r="Q4447" i="1"/>
  <c r="K4447" i="1"/>
  <c r="I11" i="12"/>
  <c r="Q4438" i="1"/>
  <c r="K4438" i="1"/>
  <c r="I7" i="12"/>
  <c r="Q4434" i="1"/>
  <c r="K4434" i="1"/>
  <c r="I25" i="12"/>
  <c r="Q4452" i="1"/>
  <c r="K4452" i="1"/>
  <c r="I23" i="12"/>
  <c r="Q4450" i="1"/>
  <c r="K4450" i="1"/>
  <c r="M4445" i="1"/>
  <c r="K4445" i="1"/>
  <c r="L4445" i="1" s="1"/>
  <c r="K4449" i="1"/>
  <c r="L4449" i="1" s="1"/>
  <c r="M4449" i="1"/>
  <c r="K4448" i="1"/>
  <c r="L4448" i="1" s="1"/>
  <c r="M4448" i="1"/>
  <c r="M4451" i="1"/>
  <c r="K4451" i="1"/>
  <c r="L4451" i="1" s="1"/>
  <c r="M4442" i="1"/>
  <c r="K4442" i="1"/>
  <c r="L4442" i="1" s="1"/>
  <c r="M4435" i="1" l="1"/>
  <c r="I8" i="12"/>
  <c r="K4433" i="1"/>
  <c r="L4433" i="1" s="1"/>
  <c r="I6" i="12"/>
  <c r="G49" i="19"/>
  <c r="G50" i="19" s="1"/>
  <c r="D55" i="19" s="1"/>
  <c r="K4435" i="1"/>
  <c r="L4435" i="1" s="1"/>
  <c r="I10" i="12"/>
  <c r="N4437" i="1"/>
  <c r="K4437" i="1"/>
  <c r="L4437" i="1" s="1"/>
  <c r="I29" i="12"/>
  <c r="O4456" i="1"/>
  <c r="K4456" i="1"/>
  <c r="L4456" i="1" s="1"/>
  <c r="I26" i="12"/>
  <c r="N4453" i="1"/>
  <c r="K4453" i="1"/>
  <c r="L4453" i="1" s="1"/>
  <c r="I30" i="12"/>
  <c r="K4457" i="1"/>
  <c r="L4457" i="1" s="1"/>
  <c r="O4457" i="1"/>
  <c r="K4432" i="1"/>
  <c r="L4432" i="1" s="1"/>
  <c r="P4432" i="1"/>
  <c r="I31" i="12"/>
  <c r="O4458" i="1"/>
  <c r="K4458" i="1"/>
  <c r="L4458" i="1" s="1"/>
  <c r="I17" i="12"/>
  <c r="N4444" i="1"/>
  <c r="K4444" i="1"/>
  <c r="L4444" i="1" s="1"/>
  <c r="I9" i="12"/>
  <c r="N4436" i="1"/>
  <c r="K4436" i="1"/>
  <c r="L4436" i="1" s="1"/>
  <c r="I28" i="12"/>
  <c r="K4455" i="1"/>
  <c r="L4455" i="1" s="1"/>
  <c r="O4455" i="1"/>
  <c r="I27" i="12"/>
  <c r="N4454" i="1"/>
  <c r="K4454" i="1"/>
  <c r="L4454" i="1" s="1"/>
  <c r="L4441" i="1"/>
  <c r="R4441" i="1"/>
  <c r="R4438" i="1"/>
  <c r="L4438" i="1"/>
  <c r="R4446" i="1"/>
  <c r="L4446" i="1"/>
  <c r="L4450" i="1"/>
  <c r="R4450" i="1"/>
  <c r="R4447" i="1"/>
  <c r="L4447" i="1"/>
  <c r="R4434" i="1"/>
  <c r="L4434" i="1"/>
  <c r="R4443" i="1"/>
  <c r="L4443" i="1"/>
  <c r="R4452" i="1"/>
  <c r="L4452" i="1"/>
  <c r="L4439" i="1"/>
  <c r="R4439" i="1"/>
  <c r="R4440" i="1"/>
  <c r="L4440" i="1"/>
  <c r="K168" i="8" l="1"/>
  <c r="I4516" i="1"/>
  <c r="I4548" i="1"/>
  <c r="I4521" i="1"/>
  <c r="I4558" i="1"/>
  <c r="I4531" i="1"/>
  <c r="I4533" i="1"/>
  <c r="I4560" i="1"/>
  <c r="I4549" i="1"/>
  <c r="I4522" i="1"/>
  <c r="I4551" i="1"/>
  <c r="I4524" i="1"/>
  <c r="I4528" i="1"/>
  <c r="I4555" i="1"/>
  <c r="I4546" i="1"/>
  <c r="I4519" i="1"/>
  <c r="I4554" i="1"/>
  <c r="I4527" i="1"/>
  <c r="I4515" i="1"/>
  <c r="I4542" i="1"/>
  <c r="I4520" i="1"/>
  <c r="I4547" i="1"/>
  <c r="I4526" i="1"/>
  <c r="I4553" i="1"/>
  <c r="I4529" i="1"/>
  <c r="I4556" i="1"/>
  <c r="I4530" i="1"/>
  <c r="I4557" i="1"/>
  <c r="I4550" i="1"/>
  <c r="I4523" i="1"/>
  <c r="I4559" i="1"/>
  <c r="I4532" i="1"/>
  <c r="I4543" i="1" l="1"/>
  <c r="J34" i="19"/>
  <c r="J39" i="19" s="1"/>
  <c r="J44" i="19" s="1"/>
  <c r="I4525" i="1"/>
  <c r="I4552" i="1"/>
  <c r="M17" i="12" s="1"/>
  <c r="I4537" i="1"/>
  <c r="I4564" i="1"/>
  <c r="I4514" i="1"/>
  <c r="I4541" i="1"/>
  <c r="I4545" i="1"/>
  <c r="I4518" i="1"/>
  <c r="I4536" i="1"/>
  <c r="J36" i="19"/>
  <c r="J41" i="19" s="1"/>
  <c r="J46" i="19" s="1"/>
  <c r="I4562" i="1"/>
  <c r="I4535" i="1"/>
  <c r="I4538" i="1"/>
  <c r="I4565" i="1"/>
  <c r="J38" i="19" a="1"/>
  <c r="J38" i="19" s="1"/>
  <c r="J43" i="19" s="1"/>
  <c r="J48" i="19" s="1"/>
  <c r="I4539" i="1"/>
  <c r="I4566" i="1"/>
  <c r="I4517" i="1"/>
  <c r="J35" i="19"/>
  <c r="J40" i="19" s="1"/>
  <c r="J45" i="19" s="1"/>
  <c r="I4534" i="1"/>
  <c r="I4561" i="1"/>
  <c r="I4513" i="1"/>
  <c r="L5" i="12" s="1"/>
  <c r="J37" i="19"/>
  <c r="J42" i="19" s="1"/>
  <c r="J47" i="19" s="1"/>
  <c r="L19" i="12"/>
  <c r="K4527" i="1"/>
  <c r="Q4527" i="1"/>
  <c r="L11" i="12"/>
  <c r="Q4519" i="1"/>
  <c r="K4519" i="1"/>
  <c r="M19" i="12"/>
  <c r="K4554" i="1"/>
  <c r="Q4554" i="1"/>
  <c r="M11" i="12"/>
  <c r="Q4546" i="1"/>
  <c r="K4546" i="1"/>
  <c r="M12" i="12"/>
  <c r="Q4547" i="1"/>
  <c r="K4547" i="1"/>
  <c r="M7" i="12"/>
  <c r="K4542" i="1"/>
  <c r="Q4542" i="1"/>
  <c r="L20" i="12"/>
  <c r="Q4528" i="1"/>
  <c r="K4528" i="1"/>
  <c r="L16" i="12"/>
  <c r="K4524" i="1"/>
  <c r="Q4524" i="1"/>
  <c r="L14" i="12"/>
  <c r="Q4522" i="1"/>
  <c r="K4522" i="1"/>
  <c r="M25" i="12"/>
  <c r="Q4560" i="1"/>
  <c r="K4560" i="1"/>
  <c r="L13" i="12"/>
  <c r="Q4521" i="1"/>
  <c r="K4521" i="1"/>
  <c r="L23" i="12"/>
  <c r="Q4531" i="1"/>
  <c r="K4531" i="1"/>
  <c r="M20" i="12"/>
  <c r="K4555" i="1"/>
  <c r="Q4555" i="1"/>
  <c r="M23" i="12"/>
  <c r="Q4558" i="1"/>
  <c r="K4558" i="1"/>
  <c r="L12" i="12"/>
  <c r="Q4520" i="1"/>
  <c r="K4520" i="1"/>
  <c r="L7" i="12"/>
  <c r="Q4515" i="1"/>
  <c r="K4515" i="1"/>
  <c r="M16" i="12"/>
  <c r="K4551" i="1"/>
  <c r="Q4551" i="1"/>
  <c r="M14" i="12"/>
  <c r="Q4549" i="1"/>
  <c r="K4549" i="1"/>
  <c r="L25" i="12"/>
  <c r="Q4533" i="1"/>
  <c r="K4533" i="1"/>
  <c r="M13" i="12"/>
  <c r="Q4548" i="1"/>
  <c r="K4548" i="1"/>
  <c r="K4556" i="1"/>
  <c r="L4556" i="1" s="1"/>
  <c r="M4556" i="1"/>
  <c r="M21" i="12"/>
  <c r="M18" i="12"/>
  <c r="K4553" i="1"/>
  <c r="L4553" i="1" s="1"/>
  <c r="M4553" i="1"/>
  <c r="M4532" i="1"/>
  <c r="L24" i="12"/>
  <c r="K4532" i="1"/>
  <c r="L4532" i="1" s="1"/>
  <c r="M22" i="12"/>
  <c r="M4557" i="1"/>
  <c r="K4557" i="1"/>
  <c r="L4557" i="1" s="1"/>
  <c r="K4559" i="1"/>
  <c r="L4559" i="1" s="1"/>
  <c r="M24" i="12"/>
  <c r="M4559" i="1"/>
  <c r="K4530" i="1"/>
  <c r="L4530" i="1" s="1"/>
  <c r="M4530" i="1"/>
  <c r="L22" i="12"/>
  <c r="K4523" i="1"/>
  <c r="L4523" i="1" s="1"/>
  <c r="M4523" i="1"/>
  <c r="L15" i="12"/>
  <c r="L8" i="12"/>
  <c r="M4516" i="1"/>
  <c r="K4516" i="1"/>
  <c r="L4516" i="1" s="1"/>
  <c r="M4550" i="1"/>
  <c r="K4550" i="1"/>
  <c r="L4550" i="1" s="1"/>
  <c r="M15" i="12"/>
  <c r="K4529" i="1"/>
  <c r="L4529" i="1" s="1"/>
  <c r="L21" i="12"/>
  <c r="M4529" i="1"/>
  <c r="L18" i="12"/>
  <c r="M4526" i="1"/>
  <c r="K4526" i="1"/>
  <c r="L4526" i="1" s="1"/>
  <c r="K4541" i="1" l="1"/>
  <c r="L4541" i="1" s="1"/>
  <c r="M6" i="12"/>
  <c r="K4514" i="1"/>
  <c r="L4514" i="1" s="1"/>
  <c r="L6" i="12"/>
  <c r="K34" i="19"/>
  <c r="K39" i="19" s="1"/>
  <c r="K44" i="19" s="1"/>
  <c r="J49" i="19"/>
  <c r="J50" i="19" s="1"/>
  <c r="D57" i="19" s="1"/>
  <c r="I4544" i="1"/>
  <c r="K35" i="19"/>
  <c r="K40" i="19" s="1"/>
  <c r="K45" i="19" s="1"/>
  <c r="I4563" i="1"/>
  <c r="K36" i="19"/>
  <c r="K41" i="19" s="1"/>
  <c r="K46" i="19" s="1"/>
  <c r="P4513" i="1"/>
  <c r="K4513" i="1"/>
  <c r="L4513" i="1" s="1"/>
  <c r="M26" i="12"/>
  <c r="N4561" i="1"/>
  <c r="K4561" i="1"/>
  <c r="L4561" i="1" s="1"/>
  <c r="L9" i="12"/>
  <c r="N4517" i="1"/>
  <c r="K4517" i="1"/>
  <c r="L4517" i="1" s="1"/>
  <c r="M30" i="12"/>
  <c r="O4565" i="1"/>
  <c r="K4565" i="1"/>
  <c r="L4565" i="1" s="1"/>
  <c r="L10" i="12"/>
  <c r="N4518" i="1"/>
  <c r="K4518" i="1"/>
  <c r="L4518" i="1" s="1"/>
  <c r="M29" i="12"/>
  <c r="O4564" i="1"/>
  <c r="K4564" i="1"/>
  <c r="L4564" i="1" s="1"/>
  <c r="N4552" i="1"/>
  <c r="K4552" i="1"/>
  <c r="L4552" i="1" s="1"/>
  <c r="L26" i="12"/>
  <c r="N4534" i="1"/>
  <c r="K4534" i="1"/>
  <c r="L4534" i="1" s="1"/>
  <c r="M31" i="12"/>
  <c r="O4566" i="1"/>
  <c r="K4566" i="1"/>
  <c r="L4566" i="1" s="1"/>
  <c r="L30" i="12"/>
  <c r="O4538" i="1"/>
  <c r="K4538" i="1"/>
  <c r="L4538" i="1" s="1"/>
  <c r="L27" i="12"/>
  <c r="K4535" i="1"/>
  <c r="L4535" i="1" s="1"/>
  <c r="N4535" i="1"/>
  <c r="M10" i="12"/>
  <c r="N4545" i="1"/>
  <c r="K4545" i="1"/>
  <c r="L4545" i="1" s="1"/>
  <c r="L29" i="12"/>
  <c r="K4537" i="1"/>
  <c r="L4537" i="1" s="1"/>
  <c r="O4537" i="1"/>
  <c r="L17" i="12"/>
  <c r="N4525" i="1"/>
  <c r="K4525" i="1"/>
  <c r="L4525" i="1" s="1"/>
  <c r="K38" i="19" a="1"/>
  <c r="K38" i="19" s="1"/>
  <c r="K43" i="19" s="1"/>
  <c r="K48" i="19" s="1"/>
  <c r="I4540" i="1"/>
  <c r="M5" i="12" s="1"/>
  <c r="K37" i="19"/>
  <c r="K42" i="19" s="1"/>
  <c r="K47" i="19" s="1"/>
  <c r="L31" i="12"/>
  <c r="O4539" i="1"/>
  <c r="K4539" i="1"/>
  <c r="L4539" i="1" s="1"/>
  <c r="M27" i="12"/>
  <c r="N4562" i="1"/>
  <c r="K4562" i="1"/>
  <c r="L4562" i="1" s="1"/>
  <c r="L28" i="12"/>
  <c r="K4536" i="1"/>
  <c r="L4536" i="1" s="1"/>
  <c r="O4536" i="1"/>
  <c r="R4533" i="1"/>
  <c r="L4533" i="1"/>
  <c r="R4528" i="1"/>
  <c r="L4528" i="1"/>
  <c r="R4542" i="1"/>
  <c r="L4542" i="1"/>
  <c r="R4547" i="1"/>
  <c r="L4547" i="1"/>
  <c r="R4546" i="1"/>
  <c r="L4546" i="1"/>
  <c r="L4554" i="1"/>
  <c r="R4554" i="1"/>
  <c r="L4519" i="1"/>
  <c r="R4519" i="1"/>
  <c r="R4527" i="1"/>
  <c r="L4527" i="1"/>
  <c r="L4558" i="1"/>
  <c r="R4558" i="1"/>
  <c r="R4555" i="1"/>
  <c r="L4555" i="1"/>
  <c r="R4560" i="1"/>
  <c r="L4560" i="1"/>
  <c r="L4548" i="1"/>
  <c r="R4548" i="1"/>
  <c r="R4520" i="1"/>
  <c r="L4520" i="1"/>
  <c r="R4521" i="1"/>
  <c r="L4521" i="1"/>
  <c r="L4549" i="1"/>
  <c r="R4549" i="1"/>
  <c r="R4551" i="1"/>
  <c r="L4551" i="1"/>
  <c r="R4515" i="1"/>
  <c r="L4515" i="1"/>
  <c r="R4531" i="1"/>
  <c r="L4531" i="1"/>
  <c r="R4522" i="1"/>
  <c r="L4522" i="1"/>
  <c r="R4524" i="1"/>
  <c r="L4524" i="1"/>
  <c r="K4543" i="1"/>
  <c r="L4543" i="1" s="1"/>
  <c r="M4543" i="1"/>
  <c r="M8" i="12"/>
  <c r="K170" i="8" l="1"/>
  <c r="H22" i="7" s="1"/>
  <c r="K49" i="19"/>
  <c r="K50" i="19" s="1"/>
  <c r="D58" i="19" s="1"/>
  <c r="M28" i="12"/>
  <c r="O4563" i="1"/>
  <c r="K4563" i="1"/>
  <c r="L4563" i="1" s="1"/>
  <c r="M9" i="12"/>
  <c r="N4544" i="1"/>
  <c r="K4544" i="1"/>
  <c r="L4544" i="1" s="1"/>
  <c r="K4540" i="1"/>
  <c r="L4540" i="1" s="1"/>
  <c r="P4540" i="1"/>
  <c r="K171" i="8" l="1"/>
  <c r="H23" i="7" s="1"/>
  <c r="Z4" i="19"/>
  <c r="AB4" i="19"/>
  <c r="AD4" i="19"/>
  <c r="Y4" i="19"/>
  <c r="X4" i="19"/>
  <c r="AA4" i="19"/>
  <c r="AC4" i="19"/>
  <c r="L31" i="19" l="1"/>
  <c r="BB8" i="18" l="1"/>
  <c r="D33" i="19" l="1"/>
  <c r="L33" i="19" s="1"/>
  <c r="G8" i="18"/>
  <c r="L8" i="18" s="1"/>
  <c r="I8" i="18"/>
  <c r="N8" i="18" s="1"/>
  <c r="K8" i="18"/>
  <c r="P8" i="18" s="1"/>
  <c r="H8" i="18"/>
  <c r="M8" i="18" s="1"/>
  <c r="J8" i="18"/>
  <c r="O8" i="18" s="1"/>
  <c r="W8" i="18" l="1"/>
  <c r="L21" i="19"/>
  <c r="H4368" i="1" s="1"/>
  <c r="L10" i="19"/>
  <c r="H4357" i="1" s="1"/>
  <c r="L5" i="19"/>
  <c r="H4352" i="1" s="1"/>
  <c r="L25" i="19"/>
  <c r="H4372" i="1" s="1"/>
  <c r="L26" i="19"/>
  <c r="H4373" i="1" s="1"/>
  <c r="L20" i="19"/>
  <c r="H4367" i="1" s="1"/>
  <c r="L7" i="19"/>
  <c r="H4354" i="1" s="1"/>
  <c r="L16" i="19"/>
  <c r="H4363" i="1" s="1"/>
  <c r="L6" i="19"/>
  <c r="H4353" i="1" s="1"/>
  <c r="L12" i="19"/>
  <c r="H4359" i="1" s="1"/>
  <c r="L4" i="19"/>
  <c r="H4351" i="1" s="1"/>
  <c r="L29" i="19"/>
  <c r="H4376" i="1" s="1"/>
  <c r="L13" i="19"/>
  <c r="H4360" i="1" s="1"/>
  <c r="L14" i="19"/>
  <c r="H4361" i="1" s="1"/>
  <c r="L28" i="19"/>
  <c r="H4375" i="1" s="1"/>
  <c r="L30" i="19"/>
  <c r="H4377" i="1" s="1"/>
  <c r="L18" i="19"/>
  <c r="H4365" i="1" s="1"/>
  <c r="L17" i="19"/>
  <c r="H4364" i="1" s="1"/>
  <c r="L22" i="19"/>
  <c r="H4369" i="1" s="1"/>
  <c r="L23" i="19"/>
  <c r="H4370" i="1" s="1"/>
  <c r="L15" i="19"/>
  <c r="H4362" i="1" s="1"/>
  <c r="L9" i="19"/>
  <c r="H4356" i="1" s="1"/>
  <c r="L24" i="19"/>
  <c r="H4371" i="1" s="1"/>
  <c r="L11" i="19"/>
  <c r="H4358" i="1" s="1"/>
  <c r="L8" i="19"/>
  <c r="H4355" i="1" s="1"/>
  <c r="L19" i="19"/>
  <c r="H4366" i="1" s="1"/>
  <c r="L27" i="19"/>
  <c r="H4374" i="1" s="1"/>
  <c r="AX8" i="18" l="1"/>
  <c r="AV8" i="18"/>
  <c r="AW8" i="18"/>
  <c r="G16" i="7"/>
  <c r="AU8" i="18"/>
  <c r="AY8" i="18"/>
  <c r="D9" i="19" l="1"/>
  <c r="I4356" i="1" s="1"/>
  <c r="D16" i="19"/>
  <c r="I4363" i="1" s="1"/>
  <c r="D26" i="19"/>
  <c r="I4373" i="1" s="1"/>
  <c r="Y8" i="18"/>
  <c r="D25" i="19"/>
  <c r="I4372" i="1" s="1"/>
  <c r="D8" i="19"/>
  <c r="AA8" i="18"/>
  <c r="D4" i="19"/>
  <c r="D5" i="19"/>
  <c r="I4352" i="1" s="1"/>
  <c r="K4352" i="1" s="1"/>
  <c r="L4352" i="1" s="1"/>
  <c r="D28" i="19"/>
  <c r="I4375" i="1" s="1"/>
  <c r="D27" i="19"/>
  <c r="Z8" i="18"/>
  <c r="D30" i="19"/>
  <c r="I4377" i="1" s="1"/>
  <c r="D29" i="19"/>
  <c r="I4376" i="1" s="1"/>
  <c r="D18" i="19"/>
  <c r="I4365" i="1" s="1"/>
  <c r="D24" i="19"/>
  <c r="I4371" i="1" s="1"/>
  <c r="D10" i="19"/>
  <c r="I4357" i="1" s="1"/>
  <c r="D15" i="19"/>
  <c r="I4362" i="1" s="1"/>
  <c r="D22" i="19"/>
  <c r="I4369" i="1" s="1"/>
  <c r="D6" i="19"/>
  <c r="I4353" i="1" s="1"/>
  <c r="D13" i="19"/>
  <c r="I4360" i="1" s="1"/>
  <c r="D12" i="19"/>
  <c r="I4359" i="1" s="1"/>
  <c r="D11" i="19"/>
  <c r="I4358" i="1" s="1"/>
  <c r="AB8" i="18"/>
  <c r="D19" i="19"/>
  <c r="I4366" i="1" s="1"/>
  <c r="D14" i="19"/>
  <c r="I4361" i="1" s="1"/>
  <c r="D23" i="19"/>
  <c r="I4370" i="1" s="1"/>
  <c r="D17" i="19"/>
  <c r="I4364" i="1" s="1"/>
  <c r="D20" i="19"/>
  <c r="I4367" i="1" s="1"/>
  <c r="D21" i="19"/>
  <c r="I4368" i="1" s="1"/>
  <c r="X8" i="18"/>
  <c r="D7" i="19"/>
  <c r="T16" i="7"/>
  <c r="U16" i="7"/>
  <c r="V16" i="7"/>
  <c r="AC8" i="18" l="1"/>
  <c r="AD8" i="18" s="1"/>
  <c r="V8" i="18" s="1"/>
  <c r="Q4366" i="1"/>
  <c r="K4366" i="1"/>
  <c r="I4354" i="1"/>
  <c r="D34" i="19"/>
  <c r="D39" i="19" s="1"/>
  <c r="D44" i="19" s="1"/>
  <c r="M4364" i="1"/>
  <c r="K4364" i="1"/>
  <c r="L4364" i="1" s="1"/>
  <c r="Q4353" i="1"/>
  <c r="K4353" i="1"/>
  <c r="Q4371" i="1"/>
  <c r="K4371" i="1"/>
  <c r="D37" i="19"/>
  <c r="D42" i="19" s="1"/>
  <c r="D47" i="19" s="1"/>
  <c r="I4351" i="1"/>
  <c r="D38" i="19" a="1"/>
  <c r="D38" i="19" s="1"/>
  <c r="D43" i="19" s="1"/>
  <c r="D48" i="19" s="1"/>
  <c r="M4368" i="1"/>
  <c r="K4368" i="1"/>
  <c r="L4368" i="1" s="1"/>
  <c r="Q16" i="7"/>
  <c r="M4370" i="1"/>
  <c r="K4370" i="1"/>
  <c r="L4370" i="1" s="1"/>
  <c r="Q4358" i="1"/>
  <c r="K4358" i="1"/>
  <c r="Q4369" i="1"/>
  <c r="K4369" i="1"/>
  <c r="Q4365" i="1"/>
  <c r="K4365" i="1"/>
  <c r="D36" i="19"/>
  <c r="D41" i="19" s="1"/>
  <c r="D46" i="19" s="1"/>
  <c r="I4374" i="1"/>
  <c r="N4373" i="1"/>
  <c r="K4373" i="1"/>
  <c r="L4373" i="1" s="1"/>
  <c r="M4361" i="1"/>
  <c r="K4361" i="1"/>
  <c r="L4361" i="1" s="1"/>
  <c r="Q4359" i="1"/>
  <c r="K4359" i="1"/>
  <c r="Q4362" i="1"/>
  <c r="K4362" i="1"/>
  <c r="O4376" i="1"/>
  <c r="K4376" i="1"/>
  <c r="L4376" i="1" s="1"/>
  <c r="O4375" i="1"/>
  <c r="K4375" i="1"/>
  <c r="L4375" i="1" s="1"/>
  <c r="D35" i="19"/>
  <c r="D40" i="19" s="1"/>
  <c r="D45" i="19" s="1"/>
  <c r="I4355" i="1"/>
  <c r="N4363" i="1"/>
  <c r="K4363" i="1"/>
  <c r="L4363" i="1" s="1"/>
  <c r="M4367" i="1"/>
  <c r="K4367" i="1"/>
  <c r="L4367" i="1" s="1"/>
  <c r="Q4360" i="1"/>
  <c r="K4360" i="1"/>
  <c r="Q4357" i="1"/>
  <c r="K4357" i="1"/>
  <c r="O4377" i="1"/>
  <c r="K4377" i="1"/>
  <c r="L4377" i="1" s="1"/>
  <c r="N4372" i="1"/>
  <c r="K4372" i="1"/>
  <c r="L4372" i="1" s="1"/>
  <c r="N4356" i="1"/>
  <c r="K4356" i="1"/>
  <c r="L4356" i="1" s="1"/>
  <c r="N21" i="12" l="1"/>
  <c r="F40" i="12"/>
  <c r="F32" i="12"/>
  <c r="N41" i="12"/>
  <c r="F39" i="12"/>
  <c r="N42" i="12"/>
  <c r="N35" i="12"/>
  <c r="N37" i="12"/>
  <c r="N38" i="12"/>
  <c r="F36" i="12"/>
  <c r="N36" i="12"/>
  <c r="N33" i="12"/>
  <c r="F35" i="12"/>
  <c r="N34" i="12"/>
  <c r="F38" i="12"/>
  <c r="F37" i="12"/>
  <c r="F42" i="12"/>
  <c r="F34" i="12"/>
  <c r="N32" i="12"/>
  <c r="F41" i="12"/>
  <c r="F33" i="12"/>
  <c r="N39" i="12"/>
  <c r="N40" i="12"/>
  <c r="F9" i="12"/>
  <c r="N27" i="12"/>
  <c r="F25" i="12"/>
  <c r="F8" i="12"/>
  <c r="F19" i="12"/>
  <c r="N10" i="12"/>
  <c r="F24" i="12"/>
  <c r="F22" i="12"/>
  <c r="N14" i="12"/>
  <c r="F11" i="12"/>
  <c r="F6" i="12"/>
  <c r="N13" i="12"/>
  <c r="N23" i="12"/>
  <c r="F26" i="12"/>
  <c r="N19" i="12"/>
  <c r="F23" i="12"/>
  <c r="F18" i="12"/>
  <c r="N17" i="12"/>
  <c r="F31" i="12"/>
  <c r="F12" i="12"/>
  <c r="N7" i="12"/>
  <c r="F14" i="12"/>
  <c r="F30" i="12"/>
  <c r="F13" i="12"/>
  <c r="F21" i="12"/>
  <c r="F20" i="12"/>
  <c r="N11" i="12"/>
  <c r="N20" i="12"/>
  <c r="F27" i="12"/>
  <c r="N16" i="12"/>
  <c r="N8" i="12"/>
  <c r="F15" i="12"/>
  <c r="N5" i="12"/>
  <c r="N9" i="12"/>
  <c r="R4360" i="1"/>
  <c r="L4360" i="1"/>
  <c r="R4362" i="1"/>
  <c r="L4362" i="1"/>
  <c r="O4374" i="1"/>
  <c r="K4374" i="1"/>
  <c r="L4374" i="1" s="1"/>
  <c r="L4369" i="1"/>
  <c r="R4369" i="1"/>
  <c r="P4351" i="1"/>
  <c r="K4351" i="1"/>
  <c r="L4353" i="1"/>
  <c r="R4353" i="1"/>
  <c r="D49" i="19"/>
  <c r="D50" i="19" s="1"/>
  <c r="D51" i="19" s="1"/>
  <c r="F28" i="12"/>
  <c r="F10" i="12"/>
  <c r="N30" i="12"/>
  <c r="N28" i="12"/>
  <c r="N29" i="12"/>
  <c r="F7" i="12"/>
  <c r="M4354" i="1"/>
  <c r="K4354" i="1"/>
  <c r="L4354" i="1" s="1"/>
  <c r="L4357" i="1"/>
  <c r="R4357" i="1"/>
  <c r="N4355" i="1"/>
  <c r="K4355" i="1"/>
  <c r="L4355" i="1" s="1"/>
  <c r="L4359" i="1"/>
  <c r="R4359" i="1"/>
  <c r="L4365" i="1"/>
  <c r="R4365" i="1"/>
  <c r="L4358" i="1"/>
  <c r="R4358" i="1"/>
  <c r="N24" i="12"/>
  <c r="N18" i="12"/>
  <c r="F5" i="12"/>
  <c r="N25" i="12"/>
  <c r="F17" i="12"/>
  <c r="N6" i="12"/>
  <c r="N26" i="12"/>
  <c r="F16" i="12"/>
  <c r="N22" i="12"/>
  <c r="N12" i="12"/>
  <c r="F29" i="12"/>
  <c r="N31" i="12"/>
  <c r="N15" i="12"/>
  <c r="L4371" i="1"/>
  <c r="R4371" i="1"/>
  <c r="L4366" i="1"/>
  <c r="R4366" i="1"/>
  <c r="BB10" i="18"/>
  <c r="H10" i="18" s="1"/>
  <c r="M10" i="18" s="1"/>
  <c r="BB13" i="18"/>
  <c r="J13" i="18" s="1"/>
  <c r="O13" i="18" s="1"/>
  <c r="BB12" i="18"/>
  <c r="J12" i="18" s="1"/>
  <c r="O12" i="18" s="1"/>
  <c r="K164" i="8" l="1"/>
  <c r="H16" i="7" s="1"/>
  <c r="L4351" i="1"/>
  <c r="K12" i="18"/>
  <c r="P12" i="18" s="1"/>
  <c r="I10" i="18"/>
  <c r="N10" i="18" s="1"/>
  <c r="H12" i="18"/>
  <c r="M12" i="18" s="1"/>
  <c r="G12" i="18"/>
  <c r="L12" i="18" s="1"/>
  <c r="K10" i="18"/>
  <c r="P10" i="18" s="1"/>
  <c r="F33" i="19"/>
  <c r="N33" i="19" s="1"/>
  <c r="N19" i="19" s="1"/>
  <c r="H4420" i="1" s="1"/>
  <c r="I12" i="18"/>
  <c r="N12" i="18" s="1"/>
  <c r="H33" i="19"/>
  <c r="P33" i="19" s="1"/>
  <c r="P8" i="19" s="1"/>
  <c r="H4463" i="1" s="1"/>
  <c r="J10" i="18"/>
  <c r="O10" i="18" s="1"/>
  <c r="G10" i="18"/>
  <c r="L10" i="18" s="1"/>
  <c r="G13" i="18"/>
  <c r="L13" i="18" s="1"/>
  <c r="I13" i="18"/>
  <c r="N13" i="18" s="1"/>
  <c r="K13" i="18"/>
  <c r="P13" i="18" s="1"/>
  <c r="I33" i="19"/>
  <c r="Q33" i="19" s="1"/>
  <c r="H13" i="18"/>
  <c r="M13" i="18" s="1"/>
  <c r="P7" i="19" l="1"/>
  <c r="H4462" i="1" s="1"/>
  <c r="P30" i="19"/>
  <c r="H4485" i="1" s="1"/>
  <c r="P6" i="19"/>
  <c r="H4461" i="1" s="1"/>
  <c r="N21" i="19"/>
  <c r="H4422" i="1" s="1"/>
  <c r="N15" i="19"/>
  <c r="H4416" i="1" s="1"/>
  <c r="N30" i="19"/>
  <c r="H4431" i="1" s="1"/>
  <c r="N11" i="19"/>
  <c r="H4412" i="1" s="1"/>
  <c r="N29" i="19"/>
  <c r="H4430" i="1" s="1"/>
  <c r="N6" i="19"/>
  <c r="H4407" i="1" s="1"/>
  <c r="P24" i="19"/>
  <c r="H4479" i="1" s="1"/>
  <c r="P13" i="19"/>
  <c r="H4468" i="1" s="1"/>
  <c r="P29" i="19"/>
  <c r="H4484" i="1" s="1"/>
  <c r="W10" i="18"/>
  <c r="P18" i="19"/>
  <c r="H4473" i="1" s="1"/>
  <c r="P12" i="19"/>
  <c r="H4467" i="1" s="1"/>
  <c r="P11" i="19"/>
  <c r="H4466" i="1" s="1"/>
  <c r="P21" i="19"/>
  <c r="H4476" i="1" s="1"/>
  <c r="P10" i="19"/>
  <c r="H4465" i="1" s="1"/>
  <c r="N25" i="19"/>
  <c r="H4426" i="1" s="1"/>
  <c r="N7" i="19"/>
  <c r="H4408" i="1" s="1"/>
  <c r="N9" i="19"/>
  <c r="H4410" i="1" s="1"/>
  <c r="N14" i="19"/>
  <c r="H4415" i="1" s="1"/>
  <c r="N18" i="19"/>
  <c r="H4419" i="1" s="1"/>
  <c r="N4" i="19"/>
  <c r="H4405" i="1" s="1"/>
  <c r="W12" i="18"/>
  <c r="N5" i="19"/>
  <c r="H4406" i="1" s="1"/>
  <c r="N23" i="19"/>
  <c r="H4424" i="1" s="1"/>
  <c r="N27" i="19"/>
  <c r="H4428" i="1" s="1"/>
  <c r="N13" i="19"/>
  <c r="H4414" i="1" s="1"/>
  <c r="N26" i="19"/>
  <c r="H4427" i="1" s="1"/>
  <c r="N22" i="19"/>
  <c r="H4423" i="1" s="1"/>
  <c r="N12" i="19"/>
  <c r="H4413" i="1" s="1"/>
  <c r="N24" i="19"/>
  <c r="H4425" i="1" s="1"/>
  <c r="N8" i="19"/>
  <c r="H4409" i="1" s="1"/>
  <c r="N17" i="19"/>
  <c r="H4418" i="1" s="1"/>
  <c r="N10" i="19"/>
  <c r="H4411" i="1" s="1"/>
  <c r="N20" i="19"/>
  <c r="H4421" i="1" s="1"/>
  <c r="N28" i="19"/>
  <c r="H4429" i="1" s="1"/>
  <c r="N16" i="19"/>
  <c r="H4417" i="1" s="1"/>
  <c r="P4" i="19"/>
  <c r="H4459" i="1" s="1"/>
  <c r="P15" i="19"/>
  <c r="H4470" i="1" s="1"/>
  <c r="P22" i="19"/>
  <c r="H4477" i="1" s="1"/>
  <c r="P20" i="19"/>
  <c r="H4475" i="1" s="1"/>
  <c r="P9" i="19"/>
  <c r="H4464" i="1" s="1"/>
  <c r="P25" i="19"/>
  <c r="H4480" i="1" s="1"/>
  <c r="P5" i="19"/>
  <c r="H4460" i="1" s="1"/>
  <c r="P23" i="19"/>
  <c r="H4478" i="1" s="1"/>
  <c r="P28" i="19"/>
  <c r="H4483" i="1" s="1"/>
  <c r="P14" i="19"/>
  <c r="H4469" i="1" s="1"/>
  <c r="P26" i="19"/>
  <c r="H4481" i="1" s="1"/>
  <c r="P16" i="19"/>
  <c r="H4471" i="1" s="1"/>
  <c r="P19" i="19"/>
  <c r="H4474" i="1" s="1"/>
  <c r="P17" i="19"/>
  <c r="H4472" i="1" s="1"/>
  <c r="P27" i="19"/>
  <c r="H4482" i="1" s="1"/>
  <c r="W13" i="18"/>
  <c r="Q6" i="19"/>
  <c r="H4488" i="1" s="1"/>
  <c r="Q7" i="19"/>
  <c r="H4489" i="1" s="1"/>
  <c r="Q17" i="19"/>
  <c r="H4499" i="1" s="1"/>
  <c r="Q25" i="19"/>
  <c r="H4507" i="1" s="1"/>
  <c r="Q29" i="19"/>
  <c r="H4511" i="1" s="1"/>
  <c r="Q11" i="19"/>
  <c r="H4493" i="1" s="1"/>
  <c r="Q19" i="19"/>
  <c r="H4501" i="1" s="1"/>
  <c r="Q14" i="19"/>
  <c r="H4496" i="1" s="1"/>
  <c r="Q26" i="19"/>
  <c r="H4508" i="1" s="1"/>
  <c r="Q12" i="19"/>
  <c r="H4494" i="1" s="1"/>
  <c r="Q24" i="19"/>
  <c r="H4506" i="1" s="1"/>
  <c r="Q5" i="19"/>
  <c r="H4487" i="1" s="1"/>
  <c r="Q21" i="19"/>
  <c r="H4503" i="1" s="1"/>
  <c r="Q30" i="19"/>
  <c r="H4512" i="1" s="1"/>
  <c r="Q16" i="19"/>
  <c r="H4498" i="1" s="1"/>
  <c r="Q4" i="19"/>
  <c r="H4486" i="1" s="1"/>
  <c r="Q13" i="19"/>
  <c r="H4495" i="1" s="1"/>
  <c r="Q8" i="19"/>
  <c r="H4490" i="1" s="1"/>
  <c r="Q23" i="19"/>
  <c r="H4505" i="1" s="1"/>
  <c r="Q10" i="19"/>
  <c r="H4492" i="1" s="1"/>
  <c r="Q9" i="19"/>
  <c r="H4491" i="1" s="1"/>
  <c r="Q22" i="19"/>
  <c r="H4504" i="1" s="1"/>
  <c r="Q20" i="19"/>
  <c r="H4502" i="1" s="1"/>
  <c r="Q15" i="19"/>
  <c r="H4497" i="1" s="1"/>
  <c r="Q27" i="19"/>
  <c r="H4509" i="1" s="1"/>
  <c r="Q18" i="19"/>
  <c r="H4500" i="1" s="1"/>
  <c r="Q28" i="19"/>
  <c r="H4510" i="1" s="1"/>
  <c r="AX12" i="18" l="1"/>
  <c r="AA12" i="18" s="1"/>
  <c r="AV10" i="18"/>
  <c r="F9" i="19" s="1"/>
  <c r="I4410" i="1" s="1"/>
  <c r="AU12" i="18"/>
  <c r="H20" i="19" s="1"/>
  <c r="I4475" i="1" s="1"/>
  <c r="AY12" i="18"/>
  <c r="H15" i="19" s="1"/>
  <c r="I4470" i="1" s="1"/>
  <c r="AY10" i="18"/>
  <c r="F15" i="19" s="1"/>
  <c r="I4416" i="1" s="1"/>
  <c r="AW12" i="18"/>
  <c r="H29" i="19" s="1"/>
  <c r="I4484" i="1" s="1"/>
  <c r="AX10" i="18"/>
  <c r="F5" i="19" s="1"/>
  <c r="I4406" i="1" s="1"/>
  <c r="K4406" i="1" s="1"/>
  <c r="L4406" i="1" s="1"/>
  <c r="G18" i="7"/>
  <c r="T18" i="7" s="1"/>
  <c r="AV12" i="18"/>
  <c r="H25" i="19" s="1"/>
  <c r="I4480" i="1" s="1"/>
  <c r="AW10" i="18"/>
  <c r="F29" i="19" s="1"/>
  <c r="I4430" i="1" s="1"/>
  <c r="AU10" i="18"/>
  <c r="F20" i="19" s="1"/>
  <c r="I4421" i="1" s="1"/>
  <c r="G20" i="7"/>
  <c r="T20" i="7" s="1"/>
  <c r="AX13" i="18"/>
  <c r="AU13" i="18"/>
  <c r="AY13" i="18"/>
  <c r="AW13" i="18"/>
  <c r="G21" i="7"/>
  <c r="AV13" i="18"/>
  <c r="F25" i="19" l="1"/>
  <c r="I4426" i="1" s="1"/>
  <c r="K4426" i="1" s="1"/>
  <c r="L4426" i="1" s="1"/>
  <c r="H5" i="19"/>
  <c r="I4460" i="1" s="1"/>
  <c r="K4460" i="1" s="1"/>
  <c r="L4460" i="1" s="1"/>
  <c r="H4" i="19"/>
  <c r="I4459" i="1" s="1"/>
  <c r="F16" i="19"/>
  <c r="I4417" i="1" s="1"/>
  <c r="N4417" i="1" s="1"/>
  <c r="Y10" i="18"/>
  <c r="F8" i="19"/>
  <c r="I4409" i="1" s="1"/>
  <c r="F26" i="19"/>
  <c r="I4427" i="1" s="1"/>
  <c r="N4427" i="1" s="1"/>
  <c r="H17" i="19"/>
  <c r="I4472" i="1" s="1"/>
  <c r="M4472" i="1" s="1"/>
  <c r="H14" i="19"/>
  <c r="I4469" i="1" s="1"/>
  <c r="K4469" i="1" s="1"/>
  <c r="L4469" i="1" s="1"/>
  <c r="H21" i="19"/>
  <c r="I4476" i="1" s="1"/>
  <c r="M4476" i="1" s="1"/>
  <c r="H7" i="19"/>
  <c r="I4462" i="1" s="1"/>
  <c r="F10" i="19"/>
  <c r="I4411" i="1" s="1"/>
  <c r="Q4411" i="1" s="1"/>
  <c r="H24" i="19"/>
  <c r="I4479" i="1" s="1"/>
  <c r="Q4479" i="1" s="1"/>
  <c r="AB12" i="18"/>
  <c r="H19" i="19"/>
  <c r="I4474" i="1" s="1"/>
  <c r="K4474" i="1" s="1"/>
  <c r="H22" i="19"/>
  <c r="I4477" i="1" s="1"/>
  <c r="K4477" i="1" s="1"/>
  <c r="H6" i="19"/>
  <c r="I4461" i="1" s="1"/>
  <c r="Q4461" i="1" s="1"/>
  <c r="H13" i="19"/>
  <c r="I4468" i="1" s="1"/>
  <c r="Q4468" i="1" s="1"/>
  <c r="V20" i="7"/>
  <c r="H18" i="19"/>
  <c r="I4473" i="1" s="1"/>
  <c r="K4473" i="1" s="1"/>
  <c r="H11" i="19"/>
  <c r="I4466" i="1" s="1"/>
  <c r="K4466" i="1" s="1"/>
  <c r="H10" i="19"/>
  <c r="I4465" i="1" s="1"/>
  <c r="K4465" i="1" s="1"/>
  <c r="H12" i="19"/>
  <c r="I4467" i="1" s="1"/>
  <c r="Q4467" i="1" s="1"/>
  <c r="H23" i="19"/>
  <c r="I4478" i="1" s="1"/>
  <c r="M4478" i="1" s="1"/>
  <c r="X12" i="18"/>
  <c r="Z10" i="18"/>
  <c r="AB10" i="18"/>
  <c r="F13" i="19"/>
  <c r="I4414" i="1" s="1"/>
  <c r="Q4414" i="1" s="1"/>
  <c r="F11" i="19"/>
  <c r="I4412" i="1" s="1"/>
  <c r="Q4412" i="1" s="1"/>
  <c r="F22" i="19"/>
  <c r="I4423" i="1" s="1"/>
  <c r="Q4423" i="1" s="1"/>
  <c r="F12" i="19"/>
  <c r="I4413" i="1" s="1"/>
  <c r="K4413" i="1" s="1"/>
  <c r="F6" i="19"/>
  <c r="I4407" i="1" s="1"/>
  <c r="Q4407" i="1" s="1"/>
  <c r="F24" i="19"/>
  <c r="I4425" i="1" s="1"/>
  <c r="K4425" i="1" s="1"/>
  <c r="F18" i="19"/>
  <c r="I4419" i="1" s="1"/>
  <c r="Q4419" i="1" s="1"/>
  <c r="F19" i="19"/>
  <c r="I4420" i="1" s="1"/>
  <c r="K4420" i="1" s="1"/>
  <c r="F27" i="19"/>
  <c r="I4428" i="1" s="1"/>
  <c r="H27" i="19"/>
  <c r="I4482" i="1" s="1"/>
  <c r="F28" i="19"/>
  <c r="I4429" i="1" s="1"/>
  <c r="O4429" i="1" s="1"/>
  <c r="F30" i="19"/>
  <c r="I4431" i="1" s="1"/>
  <c r="K4431" i="1" s="1"/>
  <c r="L4431" i="1" s="1"/>
  <c r="H28" i="19"/>
  <c r="I4483" i="1" s="1"/>
  <c r="O4483" i="1" s="1"/>
  <c r="H30" i="19"/>
  <c r="I4485" i="1" s="1"/>
  <c r="O4485" i="1" s="1"/>
  <c r="F17" i="19"/>
  <c r="I4418" i="1" s="1"/>
  <c r="K4418" i="1" s="1"/>
  <c r="L4418" i="1" s="1"/>
  <c r="Z12" i="18"/>
  <c r="F4" i="19"/>
  <c r="I4405" i="1" s="1"/>
  <c r="X10" i="18"/>
  <c r="V18" i="7"/>
  <c r="U18" i="7"/>
  <c r="F23" i="19"/>
  <c r="I4424" i="1" s="1"/>
  <c r="K4424" i="1" s="1"/>
  <c r="L4424" i="1" s="1"/>
  <c r="F7" i="19"/>
  <c r="I4408" i="1" s="1"/>
  <c r="AA10" i="18"/>
  <c r="F14" i="19"/>
  <c r="I4415" i="1" s="1"/>
  <c r="M4415" i="1" s="1"/>
  <c r="F21" i="19"/>
  <c r="I4422" i="1" s="1"/>
  <c r="M4422" i="1" s="1"/>
  <c r="H9" i="19"/>
  <c r="I4464" i="1" s="1"/>
  <c r="N4464" i="1" s="1"/>
  <c r="U20" i="7"/>
  <c r="Y12" i="18"/>
  <c r="H16" i="19"/>
  <c r="I4471" i="1" s="1"/>
  <c r="N4471" i="1" s="1"/>
  <c r="H8" i="19"/>
  <c r="H26" i="19"/>
  <c r="I4481" i="1" s="1"/>
  <c r="N4481" i="1" s="1"/>
  <c r="N4480" i="1"/>
  <c r="K4480" i="1"/>
  <c r="L4480" i="1" s="1"/>
  <c r="T21" i="7"/>
  <c r="U21" i="7"/>
  <c r="V21" i="7"/>
  <c r="I4" i="19"/>
  <c r="I5" i="19"/>
  <c r="I4487" i="1" s="1"/>
  <c r="K4487" i="1" s="1"/>
  <c r="L4487" i="1" s="1"/>
  <c r="AA13" i="18"/>
  <c r="I10" i="19"/>
  <c r="I4492" i="1" s="1"/>
  <c r="I12" i="19"/>
  <c r="I4494" i="1" s="1"/>
  <c r="I15" i="19"/>
  <c r="I4497" i="1" s="1"/>
  <c r="I19" i="19"/>
  <c r="I4501" i="1" s="1"/>
  <c r="I22" i="19"/>
  <c r="I4504" i="1" s="1"/>
  <c r="I13" i="19"/>
  <c r="I4495" i="1" s="1"/>
  <c r="I6" i="19"/>
  <c r="I4488" i="1" s="1"/>
  <c r="I18" i="19"/>
  <c r="I4500" i="1" s="1"/>
  <c r="I24" i="19"/>
  <c r="I4506" i="1" s="1"/>
  <c r="I11" i="19"/>
  <c r="I4493" i="1" s="1"/>
  <c r="AB13" i="18"/>
  <c r="O4430" i="1"/>
  <c r="K4430" i="1"/>
  <c r="L4430" i="1" s="1"/>
  <c r="O4484" i="1"/>
  <c r="K4484" i="1"/>
  <c r="L4484" i="1" s="1"/>
  <c r="I25" i="19"/>
  <c r="I4507" i="1" s="1"/>
  <c r="I16" i="19"/>
  <c r="I4498" i="1" s="1"/>
  <c r="I9" i="19"/>
  <c r="I4491" i="1" s="1"/>
  <c r="I8" i="19"/>
  <c r="I26" i="19"/>
  <c r="I4508" i="1" s="1"/>
  <c r="Y13" i="18"/>
  <c r="I14" i="19"/>
  <c r="I4496" i="1" s="1"/>
  <c r="I23" i="19"/>
  <c r="I4505" i="1" s="1"/>
  <c r="I7" i="19"/>
  <c r="I20" i="19"/>
  <c r="I4502" i="1" s="1"/>
  <c r="I21" i="19"/>
  <c r="I4503" i="1" s="1"/>
  <c r="I17" i="19"/>
  <c r="I4499" i="1" s="1"/>
  <c r="X13" i="18"/>
  <c r="Q4416" i="1"/>
  <c r="K4416" i="1"/>
  <c r="Q4470" i="1"/>
  <c r="K4470" i="1"/>
  <c r="M4475" i="1"/>
  <c r="K4475" i="1"/>
  <c r="L4475" i="1" s="1"/>
  <c r="M4421" i="1"/>
  <c r="K4421" i="1"/>
  <c r="L4421" i="1" s="1"/>
  <c r="I28" i="19"/>
  <c r="I4510" i="1" s="1"/>
  <c r="I29" i="19"/>
  <c r="I4511" i="1" s="1"/>
  <c r="I30" i="19"/>
  <c r="I4512" i="1" s="1"/>
  <c r="I27" i="19"/>
  <c r="Z13" i="18"/>
  <c r="N4410" i="1"/>
  <c r="K4410" i="1"/>
  <c r="L4410" i="1" s="1"/>
  <c r="H37" i="19" l="1"/>
  <c r="H42" i="19" s="1"/>
  <c r="H47" i="19" s="1"/>
  <c r="N4426" i="1"/>
  <c r="K4417" i="1"/>
  <c r="L4417" i="1" s="1"/>
  <c r="M4469" i="1"/>
  <c r="K4407" i="1"/>
  <c r="R4407" i="1" s="1"/>
  <c r="F35" i="19"/>
  <c r="F40" i="19" s="1"/>
  <c r="F45" i="19" s="1"/>
  <c r="K4427" i="1"/>
  <c r="L4427" i="1" s="1"/>
  <c r="K4472" i="1"/>
  <c r="L4472" i="1" s="1"/>
  <c r="K4476" i="1"/>
  <c r="L4476" i="1" s="1"/>
  <c r="K4411" i="1"/>
  <c r="L4411" i="1" s="1"/>
  <c r="K4479" i="1"/>
  <c r="R4479" i="1" s="1"/>
  <c r="K4468" i="1"/>
  <c r="L4468" i="1" s="1"/>
  <c r="Q4465" i="1"/>
  <c r="K4478" i="1"/>
  <c r="L4478" i="1" s="1"/>
  <c r="Q4474" i="1"/>
  <c r="H34" i="19"/>
  <c r="H39" i="19" s="1"/>
  <c r="H44" i="19" s="1"/>
  <c r="Q4413" i="1"/>
  <c r="K4414" i="1"/>
  <c r="R4414" i="1" s="1"/>
  <c r="K4422" i="1"/>
  <c r="L4422" i="1" s="1"/>
  <c r="Q4477" i="1"/>
  <c r="Q4473" i="1"/>
  <c r="Q4420" i="1"/>
  <c r="O4431" i="1"/>
  <c r="Q20" i="7"/>
  <c r="K4467" i="1"/>
  <c r="L4467" i="1" s="1"/>
  <c r="Q4466" i="1"/>
  <c r="K4461" i="1"/>
  <c r="R4461" i="1" s="1"/>
  <c r="AC12" i="18"/>
  <c r="AD12" i="18" s="1"/>
  <c r="V12" i="18" s="1"/>
  <c r="K4412" i="1"/>
  <c r="R4412" i="1" s="1"/>
  <c r="K4423" i="1"/>
  <c r="R4423" i="1" s="1"/>
  <c r="K4419" i="1"/>
  <c r="R4419" i="1" s="1"/>
  <c r="K4429" i="1"/>
  <c r="L4429" i="1" s="1"/>
  <c r="M4418" i="1"/>
  <c r="K4485" i="1"/>
  <c r="L4485" i="1" s="1"/>
  <c r="Q4425" i="1"/>
  <c r="M4424" i="1"/>
  <c r="H36" i="19"/>
  <c r="H41" i="19" s="1"/>
  <c r="H46" i="19" s="1"/>
  <c r="K4483" i="1"/>
  <c r="L4483" i="1" s="1"/>
  <c r="F37" i="19"/>
  <c r="F42" i="19" s="1"/>
  <c r="F47" i="19" s="1"/>
  <c r="F36" i="19"/>
  <c r="F41" i="19" s="1"/>
  <c r="F46" i="19" s="1"/>
  <c r="K4415" i="1"/>
  <c r="L4415" i="1" s="1"/>
  <c r="AC10" i="18"/>
  <c r="AD10" i="18" s="1"/>
  <c r="V10" i="18" s="1"/>
  <c r="K4464" i="1"/>
  <c r="L4464" i="1" s="1"/>
  <c r="K4481" i="1"/>
  <c r="L4481" i="1" s="1"/>
  <c r="Q18" i="7"/>
  <c r="F34" i="19"/>
  <c r="F39" i="19" s="1"/>
  <c r="F44" i="19" s="1"/>
  <c r="F38" i="19" a="1"/>
  <c r="F38" i="19" s="1"/>
  <c r="F43" i="19" s="1"/>
  <c r="F48" i="19" s="1"/>
  <c r="K4471" i="1"/>
  <c r="L4471" i="1" s="1"/>
  <c r="H35" i="19"/>
  <c r="H40" i="19" s="1"/>
  <c r="H45" i="19" s="1"/>
  <c r="H38" i="19" a="1"/>
  <c r="H38" i="19" s="1"/>
  <c r="H43" i="19" s="1"/>
  <c r="H48" i="19" s="1"/>
  <c r="I4463" i="1"/>
  <c r="K4463" i="1" s="1"/>
  <c r="L4463" i="1" s="1"/>
  <c r="AC13" i="18"/>
  <c r="AD13" i="18" s="1"/>
  <c r="V13" i="18" s="1"/>
  <c r="Q21" i="7"/>
  <c r="I34" i="19"/>
  <c r="I39" i="19" s="1"/>
  <c r="I44" i="19" s="1"/>
  <c r="I4489" i="1"/>
  <c r="N4507" i="1"/>
  <c r="K4507" i="1"/>
  <c r="L4507" i="1" s="1"/>
  <c r="Q4493" i="1"/>
  <c r="K4493" i="1"/>
  <c r="Q4495" i="1"/>
  <c r="K4495" i="1"/>
  <c r="Q4494" i="1"/>
  <c r="K4494" i="1"/>
  <c r="I37" i="19"/>
  <c r="I42" i="19" s="1"/>
  <c r="I47" i="19" s="1"/>
  <c r="I38" i="19" a="1"/>
  <c r="I38" i="19" s="1"/>
  <c r="I43" i="19" s="1"/>
  <c r="I48" i="19" s="1"/>
  <c r="I4486" i="1"/>
  <c r="L4479" i="1"/>
  <c r="O4512" i="1"/>
  <c r="K4512" i="1"/>
  <c r="L4512" i="1" s="1"/>
  <c r="L4470" i="1"/>
  <c r="R4470" i="1"/>
  <c r="R4465" i="1"/>
  <c r="L4465" i="1"/>
  <c r="N4508" i="1"/>
  <c r="K4508" i="1"/>
  <c r="L4508" i="1" s="1"/>
  <c r="L4474" i="1"/>
  <c r="R4474" i="1"/>
  <c r="P4459" i="1"/>
  <c r="K4459" i="1"/>
  <c r="L4459" i="1" s="1"/>
  <c r="M4499" i="1"/>
  <c r="K4499" i="1"/>
  <c r="L4499" i="1" s="1"/>
  <c r="M4505" i="1"/>
  <c r="K4505" i="1"/>
  <c r="L4505" i="1" s="1"/>
  <c r="I4490" i="1"/>
  <c r="I35" i="19"/>
  <c r="I40" i="19" s="1"/>
  <c r="I45" i="19" s="1"/>
  <c r="R4477" i="1"/>
  <c r="L4477" i="1"/>
  <c r="Q4506" i="1"/>
  <c r="K4506" i="1"/>
  <c r="Q4504" i="1"/>
  <c r="K4504" i="1"/>
  <c r="Q4492" i="1"/>
  <c r="K4492" i="1"/>
  <c r="I36" i="19"/>
  <c r="I41" i="19" s="1"/>
  <c r="I46" i="19" s="1"/>
  <c r="I4509" i="1"/>
  <c r="R4420" i="1"/>
  <c r="L4420" i="1"/>
  <c r="L4466" i="1"/>
  <c r="R4466" i="1"/>
  <c r="R4416" i="1"/>
  <c r="L4416" i="1"/>
  <c r="O4511" i="1"/>
  <c r="K4511" i="1"/>
  <c r="L4511" i="1" s="1"/>
  <c r="O4510" i="1"/>
  <c r="K4510" i="1"/>
  <c r="L4510" i="1" s="1"/>
  <c r="M4408" i="1"/>
  <c r="K4408" i="1"/>
  <c r="L4408" i="1" s="1"/>
  <c r="P4405" i="1"/>
  <c r="K4405" i="1"/>
  <c r="M4503" i="1"/>
  <c r="K4503" i="1"/>
  <c r="L4503" i="1" s="1"/>
  <c r="M4496" i="1"/>
  <c r="K4496" i="1"/>
  <c r="L4496" i="1" s="1"/>
  <c r="N4491" i="1"/>
  <c r="K4491" i="1"/>
  <c r="L4491" i="1" s="1"/>
  <c r="O4482" i="1"/>
  <c r="K4482" i="1"/>
  <c r="L4482" i="1" s="1"/>
  <c r="O4428" i="1"/>
  <c r="K4428" i="1"/>
  <c r="L4428" i="1" s="1"/>
  <c r="Q4500" i="1"/>
  <c r="K4500" i="1"/>
  <c r="Q4501" i="1"/>
  <c r="K4501" i="1"/>
  <c r="R4413" i="1"/>
  <c r="L4413" i="1"/>
  <c r="R4473" i="1"/>
  <c r="L4473" i="1"/>
  <c r="L4425" i="1"/>
  <c r="R4425" i="1"/>
  <c r="M4502" i="1"/>
  <c r="K4502" i="1"/>
  <c r="L4502" i="1" s="1"/>
  <c r="N4498" i="1"/>
  <c r="K4498" i="1"/>
  <c r="L4498" i="1" s="1"/>
  <c r="N4409" i="1"/>
  <c r="K4409" i="1"/>
  <c r="L4409" i="1" s="1"/>
  <c r="M4462" i="1"/>
  <c r="K4462" i="1"/>
  <c r="L4462" i="1" s="1"/>
  <c r="Q4488" i="1"/>
  <c r="K4488" i="1"/>
  <c r="Q4497" i="1"/>
  <c r="K4497" i="1"/>
  <c r="L4407" i="1" l="1"/>
  <c r="H20" i="7"/>
  <c r="J41" i="12"/>
  <c r="J37" i="12"/>
  <c r="J33" i="12"/>
  <c r="R40" i="12"/>
  <c r="R36" i="12"/>
  <c r="R32" i="12"/>
  <c r="J40" i="12"/>
  <c r="J36" i="12"/>
  <c r="J32" i="12"/>
  <c r="R39" i="12"/>
  <c r="J39" i="12"/>
  <c r="J35" i="12"/>
  <c r="R42" i="12"/>
  <c r="R38" i="12"/>
  <c r="R34" i="12"/>
  <c r="R35" i="12"/>
  <c r="J42" i="12"/>
  <c r="J38" i="12"/>
  <c r="J34" i="12"/>
  <c r="R41" i="12"/>
  <c r="R37" i="12"/>
  <c r="R33" i="12"/>
  <c r="K40" i="12"/>
  <c r="K36" i="12"/>
  <c r="K32" i="12"/>
  <c r="S39" i="12"/>
  <c r="S35" i="12"/>
  <c r="K39" i="12"/>
  <c r="K35" i="12"/>
  <c r="S34" i="12"/>
  <c r="K42" i="12"/>
  <c r="K38" i="12"/>
  <c r="K34" i="12"/>
  <c r="S41" i="12"/>
  <c r="S37" i="12"/>
  <c r="S33" i="12"/>
  <c r="S42" i="12"/>
  <c r="K41" i="12"/>
  <c r="K37" i="12"/>
  <c r="K33" i="12"/>
  <c r="S40" i="12"/>
  <c r="S36" i="12"/>
  <c r="S32" i="12"/>
  <c r="S38" i="12"/>
  <c r="P7" i="12"/>
  <c r="H41" i="12"/>
  <c r="H37" i="12"/>
  <c r="H33" i="12"/>
  <c r="P40" i="12"/>
  <c r="P36" i="12"/>
  <c r="P32" i="12"/>
  <c r="H32" i="12"/>
  <c r="H39" i="12"/>
  <c r="H35" i="12"/>
  <c r="P42" i="12"/>
  <c r="P38" i="12"/>
  <c r="P34" i="12"/>
  <c r="H40" i="12"/>
  <c r="P35" i="12"/>
  <c r="H42" i="12"/>
  <c r="H38" i="12"/>
  <c r="H34" i="12"/>
  <c r="P41" i="12"/>
  <c r="P37" i="12"/>
  <c r="P33" i="12"/>
  <c r="H36" i="12"/>
  <c r="P39" i="12"/>
  <c r="R4411" i="1"/>
  <c r="R10" i="12"/>
  <c r="R19" i="12"/>
  <c r="J8" i="12"/>
  <c r="J10" i="12"/>
  <c r="R31" i="12"/>
  <c r="J17" i="12"/>
  <c r="J21" i="12"/>
  <c r="K28" i="12"/>
  <c r="K31" i="12"/>
  <c r="K22" i="12"/>
  <c r="K20" i="12"/>
  <c r="K21" i="12"/>
  <c r="K24" i="12"/>
  <c r="K17" i="12"/>
  <c r="S6" i="12"/>
  <c r="S22" i="12"/>
  <c r="S10" i="12"/>
  <c r="S8" i="12"/>
  <c r="S20" i="12"/>
  <c r="S17" i="12"/>
  <c r="S5" i="12"/>
  <c r="R7" i="12"/>
  <c r="J20" i="12"/>
  <c r="J31" i="12"/>
  <c r="R16" i="12"/>
  <c r="J5" i="12"/>
  <c r="J11" i="12"/>
  <c r="R17" i="12"/>
  <c r="R13" i="12"/>
  <c r="J13" i="12"/>
  <c r="R6" i="12"/>
  <c r="R18" i="12"/>
  <c r="J15" i="12"/>
  <c r="J27" i="12"/>
  <c r="K27" i="12"/>
  <c r="K30" i="12"/>
  <c r="K13" i="12"/>
  <c r="K11" i="12"/>
  <c r="K18" i="12"/>
  <c r="K15" i="12"/>
  <c r="K5" i="12"/>
  <c r="S31" i="12"/>
  <c r="S26" i="12"/>
  <c r="S19" i="12"/>
  <c r="S16" i="12"/>
  <c r="S28" i="12"/>
  <c r="S14" i="12"/>
  <c r="R11" i="12"/>
  <c r="R8" i="12"/>
  <c r="J22" i="12"/>
  <c r="J30" i="12"/>
  <c r="R24" i="12"/>
  <c r="J7" i="12"/>
  <c r="J26" i="12"/>
  <c r="R21" i="12"/>
  <c r="J29" i="12"/>
  <c r="J24" i="12"/>
  <c r="R15" i="12"/>
  <c r="R29" i="12"/>
  <c r="J25" i="12"/>
  <c r="R20" i="12"/>
  <c r="K26" i="12"/>
  <c r="K29" i="12"/>
  <c r="K16" i="12"/>
  <c r="K14" i="12"/>
  <c r="K25" i="12"/>
  <c r="K8" i="12"/>
  <c r="K6" i="12"/>
  <c r="S12" i="12"/>
  <c r="S9" i="12"/>
  <c r="S18" i="12"/>
  <c r="S25" i="12"/>
  <c r="S24" i="12"/>
  <c r="S13" i="12"/>
  <c r="R26" i="12"/>
  <c r="R25" i="12"/>
  <c r="J12" i="12"/>
  <c r="R5" i="12"/>
  <c r="R14" i="12"/>
  <c r="J23" i="12"/>
  <c r="J9" i="12"/>
  <c r="R30" i="12"/>
  <c r="J19" i="12"/>
  <c r="J28" i="12"/>
  <c r="R22" i="12"/>
  <c r="R9" i="12"/>
  <c r="J16" i="12"/>
  <c r="S30" i="12"/>
  <c r="K10" i="12"/>
  <c r="K9" i="12"/>
  <c r="K23" i="12"/>
  <c r="K7" i="12"/>
  <c r="K12" i="12"/>
  <c r="K19" i="12"/>
  <c r="S23" i="12"/>
  <c r="S21" i="12"/>
  <c r="S27" i="12"/>
  <c r="S7" i="12"/>
  <c r="S29" i="12"/>
  <c r="S11" i="12"/>
  <c r="S15" i="12"/>
  <c r="R27" i="12"/>
  <c r="J6" i="12"/>
  <c r="J14" i="12"/>
  <c r="R12" i="12"/>
  <c r="R23" i="12"/>
  <c r="J18" i="12"/>
  <c r="R28" i="12"/>
  <c r="R4468" i="1"/>
  <c r="L4405" i="1"/>
  <c r="P5" i="12"/>
  <c r="L4412" i="1"/>
  <c r="H15" i="12"/>
  <c r="L4414" i="1"/>
  <c r="L4461" i="1"/>
  <c r="L4423" i="1"/>
  <c r="H26" i="12"/>
  <c r="H24" i="12"/>
  <c r="R4467" i="1"/>
  <c r="P15" i="12"/>
  <c r="P10" i="12"/>
  <c r="P8" i="12"/>
  <c r="P17" i="12"/>
  <c r="P28" i="12"/>
  <c r="P30" i="12"/>
  <c r="H27" i="12"/>
  <c r="P6" i="12"/>
  <c r="H25" i="12"/>
  <c r="P31" i="12"/>
  <c r="H5" i="12"/>
  <c r="P19" i="12"/>
  <c r="H7" i="12"/>
  <c r="H8" i="12"/>
  <c r="H9" i="12"/>
  <c r="H28" i="12"/>
  <c r="H22" i="12"/>
  <c r="P26" i="12"/>
  <c r="P21" i="12"/>
  <c r="H29" i="12"/>
  <c r="H16" i="12"/>
  <c r="H23" i="12"/>
  <c r="P9" i="12"/>
  <c r="H17" i="12"/>
  <c r="P11" i="12"/>
  <c r="P12" i="12"/>
  <c r="H30" i="12"/>
  <c r="H13" i="12"/>
  <c r="P24" i="12"/>
  <c r="P16" i="12"/>
  <c r="H6" i="12"/>
  <c r="P25" i="12"/>
  <c r="P14" i="12"/>
  <c r="H19" i="12"/>
  <c r="H21" i="12"/>
  <c r="P27" i="12"/>
  <c r="H11" i="12"/>
  <c r="P20" i="12"/>
  <c r="H12" i="12"/>
  <c r="H20" i="12"/>
  <c r="H14" i="12"/>
  <c r="P22" i="12"/>
  <c r="P13" i="12"/>
  <c r="P23" i="12"/>
  <c r="H31" i="12"/>
  <c r="L4419" i="1"/>
  <c r="P29" i="12"/>
  <c r="P18" i="12"/>
  <c r="H18" i="12"/>
  <c r="H10" i="12"/>
  <c r="F49" i="19"/>
  <c r="F50" i="19" s="1"/>
  <c r="D54" i="19" s="1"/>
  <c r="N4463" i="1"/>
  <c r="H49" i="19"/>
  <c r="H50" i="19" s="1"/>
  <c r="D56" i="19" s="1"/>
  <c r="P4486" i="1"/>
  <c r="P2" i="1" s="1"/>
  <c r="K4486" i="1"/>
  <c r="L4486" i="1" s="1"/>
  <c r="O4509" i="1"/>
  <c r="O2" i="1" s="1"/>
  <c r="K4509" i="1"/>
  <c r="L4509" i="1" s="1"/>
  <c r="R4504" i="1"/>
  <c r="L4504" i="1"/>
  <c r="L4494" i="1"/>
  <c r="R4494" i="1"/>
  <c r="L4493" i="1"/>
  <c r="R4493" i="1"/>
  <c r="R4497" i="1"/>
  <c r="L4497" i="1"/>
  <c r="M4489" i="1"/>
  <c r="M2" i="1" s="1"/>
  <c r="K4489" i="1"/>
  <c r="L4489" i="1" s="1"/>
  <c r="L4501" i="1"/>
  <c r="R4501" i="1"/>
  <c r="R4488" i="1"/>
  <c r="L4488" i="1"/>
  <c r="R4500" i="1"/>
  <c r="L4500" i="1"/>
  <c r="R4492" i="1"/>
  <c r="L4492" i="1"/>
  <c r="L4506" i="1"/>
  <c r="R4506" i="1"/>
  <c r="N4490" i="1"/>
  <c r="K4490" i="1"/>
  <c r="L4490" i="1" s="1"/>
  <c r="L4495" i="1"/>
  <c r="R4495" i="1"/>
  <c r="I49" i="19"/>
  <c r="I50" i="19" s="1"/>
  <c r="K167" i="8" l="1"/>
  <c r="H19" i="7" s="1"/>
  <c r="K169" i="8"/>
  <c r="H21" i="7" s="1"/>
  <c r="D38" i="12" a="1"/>
  <c r="D38" i="12" s="1"/>
  <c r="D39" i="12" a="1"/>
  <c r="D39" i="12" s="1"/>
  <c r="D37" i="12" a="1"/>
  <c r="D37" i="12" s="1"/>
  <c r="D42" i="12" a="1"/>
  <c r="D42" i="12" s="1"/>
  <c r="D33" i="12" a="1"/>
  <c r="D33" i="12" s="1"/>
  <c r="D36" i="12" a="1"/>
  <c r="D36" i="12" s="1"/>
  <c r="D34" i="12" a="1"/>
  <c r="D34" i="12" s="1"/>
  <c r="D40" i="12" a="1"/>
  <c r="D40" i="12" s="1"/>
  <c r="D35" i="12" a="1"/>
  <c r="D35" i="12" s="1"/>
  <c r="D41" i="12" a="1"/>
  <c r="D41" i="12" s="1"/>
  <c r="D32" i="12" a="1"/>
  <c r="D32" i="12" s="1"/>
  <c r="D7" i="12" a="1"/>
  <c r="D7" i="12" s="1"/>
  <c r="D14" i="12" a="1"/>
  <c r="D14" i="12" s="1"/>
  <c r="D9" i="12" a="1"/>
  <c r="D9" i="12" s="1"/>
  <c r="D21" i="12" a="1"/>
  <c r="D21" i="12" s="1"/>
  <c r="D17" i="12" a="1"/>
  <c r="D17" i="12" s="1"/>
  <c r="D10" i="12" a="1"/>
  <c r="D10" i="12" s="1"/>
  <c r="D11" i="12" a="1"/>
  <c r="D11" i="12" s="1"/>
  <c r="N2" i="1"/>
  <c r="K2" i="1"/>
  <c r="D5" i="12" a="1"/>
  <c r="D5" i="12" s="1"/>
  <c r="R2" i="1"/>
  <c r="D26" i="12" a="1"/>
  <c r="D26" i="12" s="1"/>
  <c r="D30" i="12" a="1"/>
  <c r="D30" i="12" s="1"/>
  <c r="D15" i="12" a="1"/>
  <c r="D15" i="12" s="1"/>
  <c r="D27" i="12" a="1"/>
  <c r="D27" i="12" s="1"/>
  <c r="D24" i="12" a="1"/>
  <c r="D24" i="12" s="1"/>
  <c r="D28" i="12" a="1"/>
  <c r="D28" i="12" s="1"/>
  <c r="D29" i="12" a="1"/>
  <c r="D29" i="12" s="1"/>
  <c r="D6" i="12" a="1"/>
  <c r="D6" i="12" s="1"/>
  <c r="D13" i="12" a="1"/>
  <c r="D13" i="12" s="1"/>
  <c r="D19" i="12" a="1"/>
  <c r="D19" i="12" s="1"/>
  <c r="D8" i="12" a="1"/>
  <c r="D8" i="12" s="1"/>
  <c r="D25" i="12" a="1"/>
  <c r="D25" i="12" s="1"/>
  <c r="D22" i="12" a="1"/>
  <c r="D22" i="12" s="1"/>
  <c r="D20" i="12" a="1"/>
  <c r="D20" i="12" s="1"/>
  <c r="D31" i="12" a="1"/>
  <c r="D31" i="12" s="1"/>
  <c r="D16" i="12" a="1"/>
  <c r="D16" i="12" s="1"/>
  <c r="D23" i="12" a="1"/>
  <c r="D23" i="12" s="1"/>
  <c r="D12" i="12" a="1"/>
  <c r="D12" i="12" s="1"/>
  <c r="D18" i="12" a="1"/>
  <c r="D18" i="12" s="1"/>
  <c r="D53" i="19"/>
  <c r="K166" i="8" l="1"/>
  <c r="H18" i="7" s="1"/>
  <c r="D43" i="12"/>
  <c r="E15" i="12" s="1"/>
  <c r="E28" i="12" l="1"/>
  <c r="E14" i="12"/>
  <c r="E30" i="12"/>
  <c r="E8" i="12"/>
  <c r="E23" i="12"/>
  <c r="E36" i="12"/>
  <c r="E38" i="12"/>
  <c r="E39" i="12"/>
  <c r="E9" i="12"/>
  <c r="E27" i="12"/>
  <c r="E17" i="12"/>
  <c r="E22" i="12"/>
  <c r="E24" i="12"/>
  <c r="E6" i="12"/>
  <c r="E32" i="12"/>
  <c r="E33" i="12"/>
  <c r="E41" i="12"/>
  <c r="E20" i="12"/>
  <c r="E12" i="12"/>
  <c r="E13" i="12"/>
  <c r="E16" i="12"/>
  <c r="E19" i="12"/>
  <c r="E25" i="12"/>
  <c r="E7" i="12"/>
  <c r="E35" i="12"/>
  <c r="E34" i="12"/>
  <c r="E40" i="12"/>
  <c r="E11" i="12"/>
  <c r="E29" i="12"/>
  <c r="E21" i="12"/>
  <c r="E31" i="12"/>
  <c r="E26" i="12"/>
  <c r="E10" i="12"/>
  <c r="E18" i="12"/>
  <c r="E37" i="12"/>
  <c r="E42" i="12"/>
  <c r="E43" i="12"/>
  <c r="E5" i="12"/>
</calcChain>
</file>

<file path=xl/sharedStrings.xml><?xml version="1.0" encoding="utf-8"?>
<sst xmlns="http://schemas.openxmlformats.org/spreadsheetml/2006/main" count="49516" uniqueCount="5181">
  <si>
    <t>Age Group</t>
  </si>
  <si>
    <t>Gender</t>
  </si>
  <si>
    <t>Utilization Level</t>
  </si>
  <si>
    <t>Service</t>
  </si>
  <si>
    <t>Unit Cost</t>
  </si>
  <si>
    <t>M</t>
  </si>
  <si>
    <t>Low</t>
  </si>
  <si>
    <t>Medium</t>
  </si>
  <si>
    <t>High</t>
  </si>
  <si>
    <t>F</t>
  </si>
  <si>
    <t>Key</t>
  </si>
  <si>
    <t>Person 1</t>
  </si>
  <si>
    <t>Person 2</t>
  </si>
  <si>
    <t>Person 3</t>
  </si>
  <si>
    <t>Person 4</t>
  </si>
  <si>
    <t>Util Lev</t>
  </si>
  <si>
    <t>Age</t>
  </si>
  <si>
    <t>copay</t>
  </si>
  <si>
    <t>coins</t>
  </si>
  <si>
    <t>Note: model uses only one "average" utilization per person specified (per service).</t>
  </si>
  <si>
    <t>Value</t>
  </si>
  <si>
    <t>Total OOPC</t>
  </si>
  <si>
    <t>Total Cost</t>
  </si>
  <si>
    <t>Effective Deductible</t>
  </si>
  <si>
    <t>Copays and Coins</t>
  </si>
  <si>
    <t>Plan Payment (CS Phase)</t>
  </si>
  <si>
    <t>Plan Payment (MOOP Phase)</t>
  </si>
  <si>
    <t>Total Plan Payment</t>
  </si>
  <si>
    <t>Inputs:</t>
  </si>
  <si>
    <t>number of persons in family</t>
  </si>
  <si>
    <t>Output:</t>
  </si>
  <si>
    <t>OOPC</t>
  </si>
  <si>
    <t>annual out of pocket cost</t>
  </si>
  <si>
    <t>m</t>
  </si>
  <si>
    <t>Givens:</t>
  </si>
  <si>
    <t>number of services modeled</t>
  </si>
  <si>
    <t>number of age groups modeled</t>
  </si>
  <si>
    <t>number of utilization levels modeled</t>
  </si>
  <si>
    <t>i</t>
  </si>
  <si>
    <t>age group</t>
  </si>
  <si>
    <t>j</t>
  </si>
  <si>
    <t>service category</t>
  </si>
  <si>
    <t>k</t>
  </si>
  <si>
    <t>gender</t>
  </si>
  <si>
    <t>person</t>
  </si>
  <si>
    <t>l</t>
  </si>
  <si>
    <t>Indices:</t>
  </si>
  <si>
    <t>NAgeGrps</t>
  </si>
  <si>
    <t>NSvcs</t>
  </si>
  <si>
    <t>NULevs</t>
  </si>
  <si>
    <t>NPers</t>
  </si>
  <si>
    <t>Ded</t>
  </si>
  <si>
    <t>MOOP</t>
  </si>
  <si>
    <t>Plan</t>
  </si>
  <si>
    <t>Deductible and MOOP Groups</t>
  </si>
  <si>
    <t>Person</t>
  </si>
  <si>
    <t>Inclusion Matrix</t>
  </si>
  <si>
    <t>Group</t>
  </si>
  <si>
    <t>Description</t>
  </si>
  <si>
    <t>Iteration</t>
  </si>
  <si>
    <t>u</t>
  </si>
  <si>
    <t>Model</t>
  </si>
  <si>
    <t>NUtilGrps</t>
  </si>
  <si>
    <t>number of deductible/moop utilization groups</t>
  </si>
  <si>
    <t>description of utiization group u</t>
  </si>
  <si>
    <t>moop for utilization group u</t>
  </si>
  <si>
    <t>Ded Applies</t>
  </si>
  <si>
    <t>MOOP Applies</t>
  </si>
  <si>
    <t>utilization group (for deductibles and moops)</t>
  </si>
  <si>
    <t>utilization level (low, medium, high, etc.)</t>
  </si>
  <si>
    <t>age group person i (e.g. 0-18, 19-39, 40-64)</t>
  </si>
  <si>
    <t>gender person i (M or F)</t>
  </si>
  <si>
    <t>utilization level person i (e.g. low, medium, high)</t>
  </si>
  <si>
    <t>deductible for utilization group u</t>
  </si>
  <si>
    <t>deductible applies for group u (1 =&gt; applies, 0 =&gt; doesn't apply)</t>
  </si>
  <si>
    <t>moop applies for group u (1 =&gt; applies, 0 =&gt; doesn't apply)</t>
  </si>
  <si>
    <t>Note: model will use the lowest applicable deductible for a claim</t>
  </si>
  <si>
    <t>Working</t>
  </si>
  <si>
    <t>Variables:</t>
  </si>
  <si>
    <t>total cost utilization group u</t>
  </si>
  <si>
    <t>coinsurance for service category j</t>
  </si>
  <si>
    <t>claim category total cost person i, service category j</t>
  </si>
  <si>
    <t>SpendLevel</t>
  </si>
  <si>
    <t>BenPmtDed(i,j)</t>
  </si>
  <si>
    <t>BenPmtCS(i,j)</t>
  </si>
  <si>
    <t>PlanPmtCSPhase(i,j)</t>
  </si>
  <si>
    <t>PlanPmtMOOPPhase(i,j)</t>
  </si>
  <si>
    <t>SpendStatusNum(i,j)</t>
  </si>
  <si>
    <t>SpendStatus(i,j)</t>
  </si>
  <si>
    <t>DedStatus(i,j)</t>
  </si>
  <si>
    <t>CSStatus(i,j)</t>
  </si>
  <si>
    <t>MOOPStatus(i,j)</t>
  </si>
  <si>
    <t>CCTotSpendAmt(i,j)</t>
  </si>
  <si>
    <t>RemDed(u)</t>
  </si>
  <si>
    <t>RemMOOP(u)</t>
  </si>
  <si>
    <t>GPTotSpendAmt(u)</t>
  </si>
  <si>
    <t>GroupStatusNum(u)</t>
  </si>
  <si>
    <t>GroupStatus(u)</t>
  </si>
  <si>
    <t>DedSpendRate(u)</t>
  </si>
  <si>
    <t>CSSpendRate(u)</t>
  </si>
  <si>
    <t>MOOPSpendRate(u)</t>
  </si>
  <si>
    <t>NextApplicPct(u)</t>
  </si>
  <si>
    <t>Iteration number</t>
  </si>
  <si>
    <t>Current spend level (percent)</t>
  </si>
  <si>
    <t>Claim category total spending amount person i, service j</t>
  </si>
  <si>
    <t>Beneficiary payments (deductible) person i, service j</t>
  </si>
  <si>
    <t>Beneficiary payments (cost sharing) person i, service j</t>
  </si>
  <si>
    <t>Plan payments (cost sharing) person i, service j</t>
  </si>
  <si>
    <t>Plan payments (moop) person i, service j</t>
  </si>
  <si>
    <t>Spend status numeric person i, servie j (values = 0, 1, 2, 3)</t>
  </si>
  <si>
    <t>Spend status person i, service j (values = ded, cs, moop)</t>
  </si>
  <si>
    <t>Deductible status person i, service j (values = 0 or 1)</t>
  </si>
  <si>
    <t>MOOP status person i, service j (values = 0 or 1)</t>
  </si>
  <si>
    <t>Cost sharing status person i, service j (values = 0 or 1)</t>
  </si>
  <si>
    <t>Remaining deductible group u</t>
  </si>
  <si>
    <t>Remaining spending until MOOP group u</t>
  </si>
  <si>
    <t>Group total spending amount group u</t>
  </si>
  <si>
    <t>Group status numeric (values = 0, 1, 2, 3)</t>
  </si>
  <si>
    <t>Group status (values = CS-NoDed, Ded, CS, MOOP)</t>
  </si>
  <si>
    <t>Near future cost sharing spend rate group u</t>
  </si>
  <si>
    <t>Near future MOOP spend rate group u</t>
  </si>
  <si>
    <t>k = G(i)</t>
  </si>
  <si>
    <t>m = UL(i)</t>
  </si>
  <si>
    <t>cost sharing rate (percent) utilization group u</t>
  </si>
  <si>
    <t>GPTC(u) = Σi Σj ( InclFlag(i,j,u) * CCTC(i,j) )</t>
  </si>
  <si>
    <t>TCost</t>
  </si>
  <si>
    <t>GPCSRate(u) = ( Σi Σj ( InclFlag(i,j,u) * CCTC(i,j) * CSRate(i,j) ) ) / GPTC(u)</t>
  </si>
  <si>
    <t>For each group u, compute:</t>
  </si>
  <si>
    <t>For each i and j, compute:</t>
  </si>
  <si>
    <t>SpendLevel = 0%</t>
  </si>
  <si>
    <t>For all i and j, compute:</t>
  </si>
  <si>
    <t>For all i and j, set to zero:</t>
  </si>
  <si>
    <t>For each u, compute:</t>
  </si>
  <si>
    <t>AMOOP(u)</t>
  </si>
  <si>
    <t>ADed(u)</t>
  </si>
  <si>
    <t>ADed(u) = Ded(u) if DedApp(u) = 1, 0  otherwise</t>
  </si>
  <si>
    <t>AMOOP(u) = MOOP(u) if MOOPApp(u) = 1, 0 otherwise</t>
  </si>
  <si>
    <t>RemDed(u) = ADed(u)</t>
  </si>
  <si>
    <t>RemMOOP(u) = AMOOP(u)</t>
  </si>
  <si>
    <t>GPTotSpendAmt(u) = 0</t>
  </si>
  <si>
    <t>GroupStatus(u) =</t>
  </si>
  <si>
    <t>"MOOP"</t>
  </si>
  <si>
    <t>"Ded"</t>
  </si>
  <si>
    <t>"CS-NoDed"</t>
  </si>
  <si>
    <t>"CS"</t>
  </si>
  <si>
    <t>if RemMOOP(u) &lt;= 0 and MOOPApp(u) = 1</t>
  </si>
  <si>
    <t>if RemDed(u) &gt; 0 and DedApp(u) = 1</t>
  </si>
  <si>
    <t>if (not above conditions) and DedApp(u) = 0</t>
  </si>
  <si>
    <t>otherwise</t>
  </si>
  <si>
    <t>GroupStatusNum(u) =</t>
  </si>
  <si>
    <t>if GroupStatus(u) = "MOOP"</t>
  </si>
  <si>
    <t>if GroupStatus(u) = "Ded"</t>
  </si>
  <si>
    <t>if GroupStatus(u) = "CS"</t>
  </si>
  <si>
    <t>if GroupStatus(u) = "CS-NoDed"</t>
  </si>
  <si>
    <t>SpendStatus(i,j) =</t>
  </si>
  <si>
    <t>CS</t>
  </si>
  <si>
    <t>SpendStatusNum(i,j) = 1</t>
  </si>
  <si>
    <t>SpendStatusNum(i,j) = 0 or 2</t>
  </si>
  <si>
    <t>SpendstatusNum(i,j) = 3</t>
  </si>
  <si>
    <t>DedStatus(i,j) = 1 if SpendStatusNum(i,j) = 1, 0 otherwise</t>
  </si>
  <si>
    <t>MOOPStatus(i,j) = 1 if SpendStatusNum(i,j) = 3, 0 otherwise</t>
  </si>
  <si>
    <t>CSStatus(i,j) = 1 if SpendStatusNum(i,j) = 0 or 2,, 0 otherwise</t>
  </si>
  <si>
    <t>Note:</t>
  </si>
  <si>
    <t>i = 1 to NPers, j = 1 to NSvcs, u = 1 to NUtilGrps</t>
  </si>
  <si>
    <t>DedSpendRate(u) = Σi Σj ( DedStatus(i,j) * CCTC(i,j) * InclFlag(i,j,u) )</t>
  </si>
  <si>
    <t>CSSpendRate(u)  = Σi Σj ( CSStatus(i,j) * CCTC(i,j) * CCRate(i,j) * InclFlag(i,j,u) )</t>
  </si>
  <si>
    <t>MOOPSpendRate(u) =Σi Σj ( MOOPStatus(i,j) * CCTC(i,j) * InclFlag(i,j,u) )</t>
  </si>
  <si>
    <t>NextApplicPct(u) = minimum of:</t>
  </si>
  <si>
    <t>Spendlevel = minimum of</t>
  </si>
  <si>
    <t>NextApplicPct(u)  for u such that NextApplicPct(u) &gt; Spendlevel</t>
  </si>
  <si>
    <t>CCTotSpendAmt(i,j) = spendlevel * CCTC(i,j)</t>
  </si>
  <si>
    <t>PrevCCTotSpendAmt(i,j) = CCTotSpendAmt(i,j)</t>
  </si>
  <si>
    <t>PrevBenPmtDed(i,j) = BenPmtDed(i,j)</t>
  </si>
  <si>
    <t>PrevBenPmtCS(i,j) = BenPmtCS(i,j)</t>
  </si>
  <si>
    <t>PrevPlanPmtCSPhase(i,j) = PlanPmtCSPhase(i,j)</t>
  </si>
  <si>
    <t>PrevPlanPmtMOOPPhase(i,j) = PlanPmtMOOPPhase(i,j)</t>
  </si>
  <si>
    <t>BenPmtDed(i,j) =</t>
  </si>
  <si>
    <t>GPTotSpendAmt(u) = Σi Σj ( CCTotSpendAmt(i,j) * InclFlag(i,j,u) )</t>
  </si>
  <si>
    <t>For iteration &lt;&gt; 0:</t>
  </si>
  <si>
    <t>For iteration = 0:</t>
  </si>
  <si>
    <t>Spendlevel = 0%</t>
  </si>
  <si>
    <t xml:space="preserve">BenAmtDed = Σi Σj BenPmtDed(i,j) </t>
  </si>
  <si>
    <t xml:space="preserve">BenAmtCS = Σi Σj BenPmtCS(i,j) </t>
  </si>
  <si>
    <t xml:space="preserve">PlanAmtCS = Σi Σj PlanPmtCSPhase(i,j) </t>
  </si>
  <si>
    <t xml:space="preserve">PlanAmtMOOP = Σi Σj PlanPmtMOOPPhase(i,j) </t>
  </si>
  <si>
    <t>OOPC = BenAmtDed + BenAmtCS</t>
  </si>
  <si>
    <t>PlanCost = PlanAmtCS + PlanAmtMOOP</t>
  </si>
  <si>
    <t>PlanCost</t>
  </si>
  <si>
    <t>annual plan cost</t>
  </si>
  <si>
    <t>BenAmtDed</t>
  </si>
  <si>
    <t>BenAmtCS</t>
  </si>
  <si>
    <t>PlanAmtCS</t>
  </si>
  <si>
    <t>PlanAmtMOOP</t>
  </si>
  <si>
    <t>beneficiary amount deductible payments</t>
  </si>
  <si>
    <t>beneficiary amount cost sharing payments</t>
  </si>
  <si>
    <t>plan amount paid during cost sharing</t>
  </si>
  <si>
    <t>plan amount paid during moop</t>
  </si>
  <si>
    <t>Definitions</t>
  </si>
  <si>
    <r>
      <t>U(</t>
    </r>
    <r>
      <rPr>
        <sz val="10"/>
        <color theme="1"/>
        <rFont val="Script MT Bold"/>
        <family val="4"/>
      </rPr>
      <t>l</t>
    </r>
    <r>
      <rPr>
        <sz val="10"/>
        <color theme="1"/>
        <rFont val="Arial"/>
        <family val="2"/>
      </rPr>
      <t>,k,j,m)</t>
    </r>
  </si>
  <si>
    <r>
      <t>C(</t>
    </r>
    <r>
      <rPr>
        <sz val="10"/>
        <color theme="1"/>
        <rFont val="Script MT Bold"/>
        <family val="4"/>
      </rPr>
      <t>l</t>
    </r>
    <r>
      <rPr>
        <sz val="10"/>
        <color theme="1"/>
        <rFont val="Arial"/>
        <family val="2"/>
      </rPr>
      <t>,k,j,m)</t>
    </r>
  </si>
  <si>
    <t>Copay(j)</t>
  </si>
  <si>
    <t>Coins(j)</t>
  </si>
  <si>
    <t>copay for one utilization unit of service category j</t>
  </si>
  <si>
    <t>UGDescr(u)</t>
  </si>
  <si>
    <t>UGMOOP(u)</t>
  </si>
  <si>
    <t>UGDed(u)</t>
  </si>
  <si>
    <t>MOOP(u)</t>
  </si>
  <si>
    <t>Ded(u)</t>
  </si>
  <si>
    <t>MOOPAPP(u)</t>
  </si>
  <si>
    <t>DEDAPP(u)</t>
  </si>
  <si>
    <t>InclVar(i,j,u)</t>
  </si>
  <si>
    <t>A(i)</t>
  </si>
  <si>
    <t>G(i)</t>
  </si>
  <si>
    <t>UL(i)</t>
  </si>
  <si>
    <t>CCTC(i,j)</t>
  </si>
  <si>
    <t>CCCSRate(i,j)</t>
  </si>
  <si>
    <t>GPTC(u)</t>
  </si>
  <si>
    <t>GPCSRate(u)</t>
  </si>
  <si>
    <t>BenPmtCS(i,j) =</t>
  </si>
  <si>
    <t>PlanPmtCSPhase(i,j) =</t>
  </si>
  <si>
    <t>PlanPmtMOOPPhase(i,j) =</t>
  </si>
  <si>
    <t>and utilization level m</t>
  </si>
  <si>
    <r>
      <t xml:space="preserve">unit cost for age group </t>
    </r>
    <r>
      <rPr>
        <sz val="10"/>
        <color theme="1"/>
        <rFont val="Script MT Bold"/>
        <family val="4"/>
      </rPr>
      <t>l</t>
    </r>
    <r>
      <rPr>
        <sz val="10"/>
        <color theme="1"/>
        <rFont val="Arial"/>
        <family val="2"/>
      </rPr>
      <t xml:space="preserve">, gender k, service category j, </t>
    </r>
  </si>
  <si>
    <r>
      <t>utilization units for age group</t>
    </r>
    <r>
      <rPr>
        <sz val="10"/>
        <color theme="1"/>
        <rFont val="Script MT Bold"/>
        <family val="4"/>
      </rPr>
      <t xml:space="preserve"> l</t>
    </r>
    <r>
      <rPr>
        <sz val="10"/>
        <color theme="1"/>
        <rFont val="Arial"/>
        <family val="2"/>
      </rPr>
      <t xml:space="preserve">, gender k, service category j, </t>
    </r>
  </si>
  <si>
    <t>precedence over other applicable deducibles)</t>
  </si>
  <si>
    <t>deductible for utilization group u (note that a zero value will take)</t>
  </si>
  <si>
    <t>Set to 1 if group u includes person i and service j, 0 otherwise.</t>
  </si>
  <si>
    <t xml:space="preserve">Inclusion flag for utilization of person i and service j in group u.  </t>
  </si>
  <si>
    <t>service category j</t>
  </si>
  <si>
    <t xml:space="preserve">claim category cost sharing rate (percent) person i, </t>
  </si>
  <si>
    <t>applicable moop group u (needed when moop value is zero)</t>
  </si>
  <si>
    <t>applicable deductible group u (needed when ded value is zero)</t>
  </si>
  <si>
    <t>dollar amount compared to total spending dollar amount)</t>
  </si>
  <si>
    <t>Near future deductible spend rate group u (rate expressed as</t>
  </si>
  <si>
    <t>(that would trigger a status change)</t>
  </si>
  <si>
    <t>Next applicable spending level for this group</t>
  </si>
  <si>
    <t>(Note: need a maxiumum number of iterations stopping condidion that results in no output)</t>
  </si>
  <si>
    <r>
      <t xml:space="preserve">SpendStatusNum(i,j) = </t>
    </r>
    <r>
      <rPr>
        <sz val="9"/>
        <color theme="1"/>
        <rFont val="Arial"/>
        <family val="2"/>
      </rPr>
      <t>maximum across u values of (InclFlag(i,j,u) * GroupStatusNum(u) )</t>
    </r>
  </si>
  <si>
    <t xml:space="preserve">    CCTotSpendAmt(i,j) - PrevCCTotSpendAmt(i,j) + PrevBenPmtDed(i,j)</t>
  </si>
  <si>
    <t xml:space="preserve">    PrevBenPmtDed(i,j) otherwise</t>
  </si>
  <si>
    <t xml:space="preserve">    PrevBenPmtCSPhase(i,j) otherwise</t>
  </si>
  <si>
    <t xml:space="preserve">    PrevPlanPmtCS(i,j) otherwise</t>
  </si>
  <si>
    <t xml:space="preserve">    PrevPlanPmtMOOPPhase(i,j) otherwise</t>
  </si>
  <si>
    <t xml:space="preserve">         when SpendStatus(i,j) = "Ded"</t>
  </si>
  <si>
    <t xml:space="preserve">    CSRate(i,j)*(CCTotSpendAmt(i,j) - PrevCCTotSpendAmt(i,j)) +</t>
  </si>
  <si>
    <t xml:space="preserve">         PrevBenPmtCSPhase(i,j)  when SpendStatus(i,j) = "CS"</t>
  </si>
  <si>
    <t xml:space="preserve">        PrevPlanPmtCS(i,j)  when SpendStatus = "CS"</t>
  </si>
  <si>
    <t xml:space="preserve">    (1-CSRate(i,j))*(CCTotSpendAmt(i,j) - PrevCCTotSpendAmt(i,j)) +</t>
  </si>
  <si>
    <t xml:space="preserve">    CCTotSpendAmt(i,j) - PrevCCTotSpendAmt(i,j) + </t>
  </si>
  <si>
    <t xml:space="preserve">        PrevPlanPmtMOOPPhase(i,j) when SpendStatus(i,j) = "MOOP"</t>
  </si>
  <si>
    <t>RemMOOP(u) = AMOOP(u) -</t>
  </si>
  <si>
    <t xml:space="preserve">                     Σi Σj (  ( BenPmtDed(i,j) + BenPmtCS(i,j) ) * InclFlag(i,j,u) )</t>
  </si>
  <si>
    <t>Iterate on w while spendlevel &lt; 100%  (will likely converge in less than 10 iterations)</t>
  </si>
  <si>
    <t>Model 1</t>
  </si>
  <si>
    <t>Model 2</t>
  </si>
  <si>
    <t>Model 3</t>
  </si>
  <si>
    <t>Model 4</t>
  </si>
  <si>
    <t>SubOptimal Model Inclusion</t>
  </si>
  <si>
    <t>Individual</t>
  </si>
  <si>
    <t>Service A</t>
  </si>
  <si>
    <t>Service B</t>
  </si>
  <si>
    <r>
      <t xml:space="preserve">A. Specify Age, Gender, Utilization Level </t>
    </r>
    <r>
      <rPr>
        <sz val="10"/>
        <color theme="1"/>
        <rFont val="Arial"/>
        <family val="2"/>
      </rPr>
      <t>(for up to 8 persons)</t>
    </r>
  </si>
  <si>
    <t>Person 5</t>
  </si>
  <si>
    <t>Person 6</t>
  </si>
  <si>
    <t>Person 7</t>
  </si>
  <si>
    <t>Person 8</t>
  </si>
  <si>
    <t>Sum Prov Visits</t>
  </si>
  <si>
    <t>Sum of Lab Tests</t>
  </si>
  <si>
    <t>Sum of Scripts</t>
  </si>
  <si>
    <t>Sum of Hosp Days</t>
  </si>
  <si>
    <t>Sum of Other $</t>
  </si>
  <si>
    <t>0-5</t>
  </si>
  <si>
    <t>6-17</t>
  </si>
  <si>
    <t>35-44</t>
  </si>
  <si>
    <t>45-54</t>
  </si>
  <si>
    <t>Decile 1</t>
  </si>
  <si>
    <t/>
  </si>
  <si>
    <t>Decile 2</t>
  </si>
  <si>
    <t>Decile 3</t>
  </si>
  <si>
    <t>Decile 4</t>
  </si>
  <si>
    <t>Decile 5</t>
  </si>
  <si>
    <t>Decile 6</t>
  </si>
  <si>
    <t>Decile 7</t>
  </si>
  <si>
    <t>Decile 8</t>
  </si>
  <si>
    <t>Decile 9</t>
  </si>
  <si>
    <t>Decile 10</t>
  </si>
  <si>
    <t>Decile Level</t>
  </si>
  <si>
    <t>Utilization Key</t>
  </si>
  <si>
    <t>Decile Key</t>
  </si>
  <si>
    <t>ip_fac</t>
  </si>
  <si>
    <t>ip_prof</t>
  </si>
  <si>
    <t>op_ambulance</t>
  </si>
  <si>
    <t>op_chiro</t>
  </si>
  <si>
    <t>op_ct_mri</t>
  </si>
  <si>
    <t>op_diagnostic_cardiology</t>
  </si>
  <si>
    <t>op_dialysis</t>
  </si>
  <si>
    <t>op_dme</t>
  </si>
  <si>
    <t>op_er_fac</t>
  </si>
  <si>
    <t>op_er_prof</t>
  </si>
  <si>
    <t>op_eye</t>
  </si>
  <si>
    <t>op_jcode</t>
  </si>
  <si>
    <t>op_lab</t>
  </si>
  <si>
    <t>op_mh</t>
  </si>
  <si>
    <t>op_op_fac</t>
  </si>
  <si>
    <t>op_other</t>
  </si>
  <si>
    <t>op_prev</t>
  </si>
  <si>
    <t>op_primcare</t>
  </si>
  <si>
    <t>op_rehab</t>
  </si>
  <si>
    <t>op_speccare</t>
  </si>
  <si>
    <t>op_surg</t>
  </si>
  <si>
    <t>op_ultrasound</t>
  </si>
  <si>
    <t>op_xray</t>
  </si>
  <si>
    <t>rx_generic</t>
  </si>
  <si>
    <t>rx_specialty</t>
  </si>
  <si>
    <t>Summary Utilization Description</t>
  </si>
  <si>
    <t>Decile</t>
  </si>
  <si>
    <t>Medical</t>
  </si>
  <si>
    <t>RX</t>
  </si>
  <si>
    <t>Combined</t>
  </si>
  <si>
    <t>Deductibles</t>
  </si>
  <si>
    <t>MOOPs</t>
  </si>
  <si>
    <t>subject to MOOP</t>
  </si>
  <si>
    <t>CT/MRI</t>
  </si>
  <si>
    <t>yes</t>
  </si>
  <si>
    <t xml:space="preserve">Vis Rows = </t>
  </si>
  <si>
    <t>Sum of Other Utilization</t>
  </si>
  <si>
    <t>Gender L</t>
  </si>
  <si>
    <t>No Obs</t>
  </si>
  <si>
    <t>Utilization (PMPY)</t>
  </si>
  <si>
    <t>Units</t>
  </si>
  <si>
    <t>Annual Cost</t>
  </si>
  <si>
    <t>Extended Cost</t>
  </si>
  <si>
    <t>Prov Visits</t>
  </si>
  <si>
    <t>Lab Tests</t>
  </si>
  <si>
    <t>Scripts</t>
  </si>
  <si>
    <t>Hosp Days</t>
  </si>
  <si>
    <t>Other</t>
  </si>
  <si>
    <t>Other $</t>
  </si>
  <si>
    <t>0-5FDecile 1op_ambulance</t>
  </si>
  <si>
    <t>Female</t>
  </si>
  <si>
    <t>0-5FDecile 1op_other</t>
  </si>
  <si>
    <t>0-5FDecile 1op_chiro</t>
  </si>
  <si>
    <t>0-5FDecile 1op_ct_mri</t>
  </si>
  <si>
    <t>0-5FDecile 1op_diagnostic_cardiology</t>
  </si>
  <si>
    <t>0-5FDecile 1op_dialysis</t>
  </si>
  <si>
    <t>0-5FDecile 1op_dme</t>
  </si>
  <si>
    <t>0-5FDecile 1op_er_fac</t>
  </si>
  <si>
    <t>0-5FDecile 1op_er_prof</t>
  </si>
  <si>
    <t>0-5FDecile 1op_eye</t>
  </si>
  <si>
    <t>0-5FDecile 1op_jcode</t>
  </si>
  <si>
    <t>0-5FDecile 1op_lab</t>
  </si>
  <si>
    <t>0-5FDecile 1op_mh</t>
  </si>
  <si>
    <t>0-5FDecile 1op_op_fac</t>
  </si>
  <si>
    <t>0-5FDecile 1op_surg</t>
  </si>
  <si>
    <t>0-5FDecile 1op_prev</t>
  </si>
  <si>
    <t>0-5FDecile 1op_primcare</t>
  </si>
  <si>
    <t>0-5FDecile 1op_rehab</t>
  </si>
  <si>
    <t>0-5FDecile 1op_speccare</t>
  </si>
  <si>
    <t>0-5FDecile 1op_ultrasound</t>
  </si>
  <si>
    <t>0-5FDecile 1op_xray</t>
  </si>
  <si>
    <t>0-5FDecile 1rx_generic</t>
  </si>
  <si>
    <t>0-5FDecile 1rx_specialty</t>
  </si>
  <si>
    <t>0-5FDecile 1ip_prof</t>
  </si>
  <si>
    <t>Hosp Adm</t>
  </si>
  <si>
    <t>0-5FDecile 1ip_fac</t>
  </si>
  <si>
    <t>0-5FDecile 2op_ambulance</t>
  </si>
  <si>
    <t>0-5FDecile 2op_other</t>
  </si>
  <si>
    <t>0-5FDecile 2op_chiro</t>
  </si>
  <si>
    <t>0-5FDecile 2op_ct_mri</t>
  </si>
  <si>
    <t>0-5FDecile 2op_diagnostic_cardiology</t>
  </si>
  <si>
    <t>0-5FDecile 2op_dialysis</t>
  </si>
  <si>
    <t>0-5FDecile 2op_dme</t>
  </si>
  <si>
    <t>0-5FDecile 2op_er_fac</t>
  </si>
  <si>
    <t>0-5FDecile 2op_er_prof</t>
  </si>
  <si>
    <t>0-5FDecile 2op_eye</t>
  </si>
  <si>
    <t>0-5FDecile 2op_jcode</t>
  </si>
  <si>
    <t>0-5FDecile 2op_lab</t>
  </si>
  <si>
    <t>0-5FDecile 2op_mh</t>
  </si>
  <si>
    <t>0-5FDecile 2op_op_fac</t>
  </si>
  <si>
    <t>0-5FDecile 2op_surg</t>
  </si>
  <si>
    <t>0-5FDecile 2op_prev</t>
  </si>
  <si>
    <t>0-5FDecile 2op_primcare</t>
  </si>
  <si>
    <t>0-5FDecile 2op_rehab</t>
  </si>
  <si>
    <t>0-5FDecile 2op_speccare</t>
  </si>
  <si>
    <t>0-5FDecile 2op_ultrasound</t>
  </si>
  <si>
    <t>0-5FDecile 2op_xray</t>
  </si>
  <si>
    <t>0-5FDecile 2rx_generic</t>
  </si>
  <si>
    <t>0-5FDecile 2rx_specialty</t>
  </si>
  <si>
    <t>0-5FDecile 2ip_prof</t>
  </si>
  <si>
    <t>0-5FDecile 2ip_fac</t>
  </si>
  <si>
    <t>0-5FDecile 3op_ambulance</t>
  </si>
  <si>
    <t>0-5FDecile 3op_other</t>
  </si>
  <si>
    <t>0-5FDecile 3op_chiro</t>
  </si>
  <si>
    <t>0-5FDecile 3op_ct_mri</t>
  </si>
  <si>
    <t>0-5FDecile 3op_diagnostic_cardiology</t>
  </si>
  <si>
    <t>0-5FDecile 3op_dialysis</t>
  </si>
  <si>
    <t>0-5FDecile 3op_dme</t>
  </si>
  <si>
    <t>0-5FDecile 3op_er_fac</t>
  </si>
  <si>
    <t>0-5FDecile 3op_er_prof</t>
  </si>
  <si>
    <t>0-5FDecile 3op_eye</t>
  </si>
  <si>
    <t>0-5FDecile 3op_jcode</t>
  </si>
  <si>
    <t>0-5FDecile 3op_lab</t>
  </si>
  <si>
    <t>0-5FDecile 3op_mh</t>
  </si>
  <si>
    <t>0-5FDecile 3op_op_fac</t>
  </si>
  <si>
    <t>0-5FDecile 3op_surg</t>
  </si>
  <si>
    <t>0-5FDecile 3op_prev</t>
  </si>
  <si>
    <t>0-5FDecile 3op_primcare</t>
  </si>
  <si>
    <t>0-5FDecile 3op_rehab</t>
  </si>
  <si>
    <t>0-5FDecile 3op_speccare</t>
  </si>
  <si>
    <t>0-5FDecile 3op_ultrasound</t>
  </si>
  <si>
    <t>0-5FDecile 3op_xray</t>
  </si>
  <si>
    <t>0-5FDecile 3rx_generic</t>
  </si>
  <si>
    <t>0-5FDecile 3rx_specialty</t>
  </si>
  <si>
    <t>0-5FDecile 3ip_prof</t>
  </si>
  <si>
    <t>0-5FDecile 3ip_fac</t>
  </si>
  <si>
    <t>0-5FDecile 4op_ambulance</t>
  </si>
  <si>
    <t>0-5FDecile 4op_other</t>
  </si>
  <si>
    <t>0-5FDecile 4op_chiro</t>
  </si>
  <si>
    <t>0-5FDecile 4op_ct_mri</t>
  </si>
  <si>
    <t>0-5FDecile 4op_diagnostic_cardiology</t>
  </si>
  <si>
    <t>0-5FDecile 4op_dialysis</t>
  </si>
  <si>
    <t>0-5FDecile 4op_dme</t>
  </si>
  <si>
    <t>0-5FDecile 4op_er_fac</t>
  </si>
  <si>
    <t>0-5FDecile 4op_er_prof</t>
  </si>
  <si>
    <t>0-5FDecile 4op_eye</t>
  </si>
  <si>
    <t>0-5FDecile 4op_jcode</t>
  </si>
  <si>
    <t>0-5FDecile 4op_lab</t>
  </si>
  <si>
    <t>0-5FDecile 4op_mh</t>
  </si>
  <si>
    <t>0-5FDecile 4op_op_fac</t>
  </si>
  <si>
    <t>0-5FDecile 4op_surg</t>
  </si>
  <si>
    <t>0-5FDecile 4op_prev</t>
  </si>
  <si>
    <t>0-5FDecile 4op_primcare</t>
  </si>
  <si>
    <t>0-5FDecile 4op_rehab</t>
  </si>
  <si>
    <t>0-5FDecile 4op_speccare</t>
  </si>
  <si>
    <t>0-5FDecile 4op_ultrasound</t>
  </si>
  <si>
    <t>0-5FDecile 4op_xray</t>
  </si>
  <si>
    <t>0-5FDecile 4rx_generic</t>
  </si>
  <si>
    <t>0-5FDecile 4rx_specialty</t>
  </si>
  <si>
    <t>0-5FDecile 4ip_prof</t>
  </si>
  <si>
    <t>0-5FDecile 4ip_fac</t>
  </si>
  <si>
    <t>0-5FDecile 5op_ambulance</t>
  </si>
  <si>
    <t>0-5FDecile 5op_other</t>
  </si>
  <si>
    <t>0-5FDecile 5op_chiro</t>
  </si>
  <si>
    <t>0-5FDecile 5op_ct_mri</t>
  </si>
  <si>
    <t>0-5FDecile 5op_diagnostic_cardiology</t>
  </si>
  <si>
    <t>0-5FDecile 5op_dialysis</t>
  </si>
  <si>
    <t>0-5FDecile 5op_dme</t>
  </si>
  <si>
    <t>0-5FDecile 5op_er_fac</t>
  </si>
  <si>
    <t>0-5FDecile 5op_er_prof</t>
  </si>
  <si>
    <t>0-5FDecile 5op_eye</t>
  </si>
  <si>
    <t>0-5FDecile 5op_jcode</t>
  </si>
  <si>
    <t>0-5FDecile 5op_lab</t>
  </si>
  <si>
    <t>0-5FDecile 5op_mh</t>
  </si>
  <si>
    <t>0-5FDecile 5op_op_fac</t>
  </si>
  <si>
    <t>0-5FDecile 5op_surg</t>
  </si>
  <si>
    <t>0-5FDecile 5op_prev</t>
  </si>
  <si>
    <t>0-5FDecile 5op_primcare</t>
  </si>
  <si>
    <t>0-5FDecile 5op_rehab</t>
  </si>
  <si>
    <t>0-5FDecile 5op_speccare</t>
  </si>
  <si>
    <t>0-5FDecile 5op_ultrasound</t>
  </si>
  <si>
    <t>0-5FDecile 5op_xray</t>
  </si>
  <si>
    <t>0-5FDecile 5rx_generic</t>
  </si>
  <si>
    <t>0-5FDecile 5rx_specialty</t>
  </si>
  <si>
    <t>0-5FDecile 5ip_prof</t>
  </si>
  <si>
    <t>0-5FDecile 5ip_fac</t>
  </si>
  <si>
    <t>0-5FDecile 6op_ambulance</t>
  </si>
  <si>
    <t>0-5FDecile 6op_other</t>
  </si>
  <si>
    <t>0-5FDecile 6op_chiro</t>
  </si>
  <si>
    <t>0-5FDecile 6op_ct_mri</t>
  </si>
  <si>
    <t>0-5FDecile 6op_diagnostic_cardiology</t>
  </si>
  <si>
    <t>0-5FDecile 6op_dialysis</t>
  </si>
  <si>
    <t>0-5FDecile 6op_dme</t>
  </si>
  <si>
    <t>0-5FDecile 6op_er_fac</t>
  </si>
  <si>
    <t>0-5FDecile 6op_er_prof</t>
  </si>
  <si>
    <t>0-5FDecile 6op_eye</t>
  </si>
  <si>
    <t>0-5FDecile 6op_jcode</t>
  </si>
  <si>
    <t>0-5FDecile 6op_lab</t>
  </si>
  <si>
    <t>0-5FDecile 6op_mh</t>
  </si>
  <si>
    <t>0-5FDecile 6op_op_fac</t>
  </si>
  <si>
    <t>0-5FDecile 6op_surg</t>
  </si>
  <si>
    <t>0-5FDecile 6op_prev</t>
  </si>
  <si>
    <t>0-5FDecile 6op_primcare</t>
  </si>
  <si>
    <t>0-5FDecile 6op_rehab</t>
  </si>
  <si>
    <t>0-5FDecile 6op_speccare</t>
  </si>
  <si>
    <t>0-5FDecile 6op_ultrasound</t>
  </si>
  <si>
    <t>0-5FDecile 6op_xray</t>
  </si>
  <si>
    <t>0-5FDecile 6rx_generic</t>
  </si>
  <si>
    <t>0-5FDecile 6rx_specialty</t>
  </si>
  <si>
    <t>0-5FDecile 6ip_prof</t>
  </si>
  <si>
    <t>0-5FDecile 6ip_fac</t>
  </si>
  <si>
    <t>0-5FDecile 7op_ambulance</t>
  </si>
  <si>
    <t>0-5FDecile 7op_other</t>
  </si>
  <si>
    <t>0-5FDecile 7op_chiro</t>
  </si>
  <si>
    <t>0-5FDecile 7op_ct_mri</t>
  </si>
  <si>
    <t>0-5FDecile 7op_diagnostic_cardiology</t>
  </si>
  <si>
    <t>0-5FDecile 7op_dialysis</t>
  </si>
  <si>
    <t>0-5FDecile 7op_dme</t>
  </si>
  <si>
    <t>0-5FDecile 7op_er_fac</t>
  </si>
  <si>
    <t>0-5FDecile 7op_er_prof</t>
  </si>
  <si>
    <t>0-5FDecile 7op_eye</t>
  </si>
  <si>
    <t>0-5FDecile 7op_jcode</t>
  </si>
  <si>
    <t>0-5FDecile 7op_lab</t>
  </si>
  <si>
    <t>0-5FDecile 7op_mh</t>
  </si>
  <si>
    <t>0-5FDecile 7op_op_fac</t>
  </si>
  <si>
    <t>0-5FDecile 7op_surg</t>
  </si>
  <si>
    <t>0-5FDecile 7op_prev</t>
  </si>
  <si>
    <t>0-5FDecile 7op_primcare</t>
  </si>
  <si>
    <t>0-5FDecile 7op_rehab</t>
  </si>
  <si>
    <t>0-5FDecile 7op_speccare</t>
  </si>
  <si>
    <t>0-5FDecile 7op_ultrasound</t>
  </si>
  <si>
    <t>0-5FDecile 7op_xray</t>
  </si>
  <si>
    <t>0-5FDecile 7rx_generic</t>
  </si>
  <si>
    <t>0-5FDecile 7rx_specialty</t>
  </si>
  <si>
    <t>0-5FDecile 7ip_prof</t>
  </si>
  <si>
    <t>0-5FDecile 7ip_fac</t>
  </si>
  <si>
    <t>0-5FDecile 8op_ambulance</t>
  </si>
  <si>
    <t>0-5FDecile 8op_other</t>
  </si>
  <si>
    <t>0-5FDecile 8op_chiro</t>
  </si>
  <si>
    <t>0-5FDecile 8op_ct_mri</t>
  </si>
  <si>
    <t>0-5FDecile 8op_diagnostic_cardiology</t>
  </si>
  <si>
    <t>0-5FDecile 8op_dialysis</t>
  </si>
  <si>
    <t>0-5FDecile 8op_dme</t>
  </si>
  <si>
    <t>0-5FDecile 8op_er_fac</t>
  </si>
  <si>
    <t>0-5FDecile 8op_er_prof</t>
  </si>
  <si>
    <t>0-5FDecile 8op_eye</t>
  </si>
  <si>
    <t>0-5FDecile 8op_jcode</t>
  </si>
  <si>
    <t>0-5FDecile 8op_lab</t>
  </si>
  <si>
    <t>0-5FDecile 8op_mh</t>
  </si>
  <si>
    <t>0-5FDecile 8op_op_fac</t>
  </si>
  <si>
    <t>0-5FDecile 8op_surg</t>
  </si>
  <si>
    <t>0-5FDecile 8op_prev</t>
  </si>
  <si>
    <t>0-5FDecile 8op_primcare</t>
  </si>
  <si>
    <t>0-5FDecile 8op_rehab</t>
  </si>
  <si>
    <t>0-5FDecile 8op_speccare</t>
  </si>
  <si>
    <t>0-5FDecile 8op_ultrasound</t>
  </si>
  <si>
    <t>0-5FDecile 8op_xray</t>
  </si>
  <si>
    <t>0-5FDecile 8rx_generic</t>
  </si>
  <si>
    <t>0-5FDecile 8rx_specialty</t>
  </si>
  <si>
    <t>0-5FDecile 8ip_prof</t>
  </si>
  <si>
    <t>0-5FDecile 8ip_fac</t>
  </si>
  <si>
    <t>0-5FDecile 9op_ambulance</t>
  </si>
  <si>
    <t>0-5FDecile 9op_other</t>
  </si>
  <si>
    <t>0-5FDecile 9op_chiro</t>
  </si>
  <si>
    <t>0-5FDecile 9op_ct_mri</t>
  </si>
  <si>
    <t>0-5FDecile 9op_diagnostic_cardiology</t>
  </si>
  <si>
    <t>0-5FDecile 9op_dialysis</t>
  </si>
  <si>
    <t>0-5FDecile 9op_dme</t>
  </si>
  <si>
    <t>0-5FDecile 9op_er_fac</t>
  </si>
  <si>
    <t>0-5FDecile 9op_er_prof</t>
  </si>
  <si>
    <t>0-5FDecile 9op_eye</t>
  </si>
  <si>
    <t>0-5FDecile 9op_jcode</t>
  </si>
  <si>
    <t>0-5FDecile 9op_lab</t>
  </si>
  <si>
    <t>0-5FDecile 9op_mh</t>
  </si>
  <si>
    <t>0-5FDecile 9op_op_fac</t>
  </si>
  <si>
    <t>0-5FDecile 9op_surg</t>
  </si>
  <si>
    <t>0-5FDecile 9op_prev</t>
  </si>
  <si>
    <t>0-5FDecile 9op_primcare</t>
  </si>
  <si>
    <t>0-5FDecile 9op_rehab</t>
  </si>
  <si>
    <t>0-5FDecile 9op_speccare</t>
  </si>
  <si>
    <t>0-5FDecile 9op_ultrasound</t>
  </si>
  <si>
    <t>0-5FDecile 9op_xray</t>
  </si>
  <si>
    <t>0-5FDecile 9rx_generic</t>
  </si>
  <si>
    <t>0-5FDecile 9rx_specialty</t>
  </si>
  <si>
    <t>0-5FDecile 9ip_prof</t>
  </si>
  <si>
    <t>0-5FDecile 9ip_fac</t>
  </si>
  <si>
    <t>0-5FDecile 10op_ambulance</t>
  </si>
  <si>
    <t>0-5FDecile 10op_other</t>
  </si>
  <si>
    <t>0-5FDecile 10op_chiro</t>
  </si>
  <si>
    <t>0-5FDecile 10op_ct_mri</t>
  </si>
  <si>
    <t>0-5FDecile 10op_diagnostic_cardiology</t>
  </si>
  <si>
    <t>0-5FDecile 10op_dialysis</t>
  </si>
  <si>
    <t>0-5FDecile 10op_dme</t>
  </si>
  <si>
    <t>0-5FDecile 10op_er_fac</t>
  </si>
  <si>
    <t>0-5FDecile 10op_er_prof</t>
  </si>
  <si>
    <t>0-5FDecile 10op_eye</t>
  </si>
  <si>
    <t>0-5FDecile 10op_jcode</t>
  </si>
  <si>
    <t>0-5FDecile 10op_lab</t>
  </si>
  <si>
    <t>0-5FDecile 10op_mh</t>
  </si>
  <si>
    <t>0-5FDecile 10op_op_fac</t>
  </si>
  <si>
    <t>0-5FDecile 10op_surg</t>
  </si>
  <si>
    <t>0-5FDecile 10op_prev</t>
  </si>
  <si>
    <t>0-5FDecile 10op_primcare</t>
  </si>
  <si>
    <t>0-5FDecile 10op_rehab</t>
  </si>
  <si>
    <t>0-5FDecile 10op_speccare</t>
  </si>
  <si>
    <t>0-5FDecile 10op_ultrasound</t>
  </si>
  <si>
    <t>0-5FDecile 10op_xray</t>
  </si>
  <si>
    <t>0-5FDecile 10rx_generic</t>
  </si>
  <si>
    <t>0-5FDecile 10rx_specialty</t>
  </si>
  <si>
    <t>0-5FDecile 10ip_prof</t>
  </si>
  <si>
    <t>0-5FDecile 10ip_fac</t>
  </si>
  <si>
    <t>0-5MDecile 1op_ambulance</t>
  </si>
  <si>
    <t>Male</t>
  </si>
  <si>
    <t>0-5MDecile 1op_other</t>
  </si>
  <si>
    <t>0-5MDecile 1op_chiro</t>
  </si>
  <si>
    <t>0-5MDecile 1op_ct_mri</t>
  </si>
  <si>
    <t>0-5MDecile 1op_diagnostic_cardiology</t>
  </si>
  <si>
    <t>0-5MDecile 1op_dialysis</t>
  </si>
  <si>
    <t>0-5MDecile 1op_dme</t>
  </si>
  <si>
    <t>0-5MDecile 1op_er_fac</t>
  </si>
  <si>
    <t>0-5MDecile 1op_er_prof</t>
  </si>
  <si>
    <t>0-5MDecile 1op_eye</t>
  </si>
  <si>
    <t>0-5MDecile 1op_jcode</t>
  </si>
  <si>
    <t>0-5MDecile 1op_lab</t>
  </si>
  <si>
    <t>0-5MDecile 1op_mh</t>
  </si>
  <si>
    <t>0-5MDecile 1op_op_fac</t>
  </si>
  <si>
    <t>0-5MDecile 1op_surg</t>
  </si>
  <si>
    <t>0-5MDecile 1op_prev</t>
  </si>
  <si>
    <t>0-5MDecile 1op_primcare</t>
  </si>
  <si>
    <t>0-5MDecile 1op_rehab</t>
  </si>
  <si>
    <t>0-5MDecile 1op_speccare</t>
  </si>
  <si>
    <t>0-5MDecile 1op_ultrasound</t>
  </si>
  <si>
    <t>0-5MDecile 1op_xray</t>
  </si>
  <si>
    <t>0-5MDecile 1rx_generic</t>
  </si>
  <si>
    <t>0-5MDecile 1rx_specialty</t>
  </si>
  <si>
    <t>0-5MDecile 1ip_prof</t>
  </si>
  <si>
    <t>0-5MDecile 1ip_fac</t>
  </si>
  <si>
    <t>0-5MDecile 2op_ambulance</t>
  </si>
  <si>
    <t>0-5MDecile 2op_other</t>
  </si>
  <si>
    <t>0-5MDecile 2op_chiro</t>
  </si>
  <si>
    <t>0-5MDecile 2op_ct_mri</t>
  </si>
  <si>
    <t>0-5MDecile 2op_diagnostic_cardiology</t>
  </si>
  <si>
    <t>0-5MDecile 2op_dialysis</t>
  </si>
  <si>
    <t>0-5MDecile 2op_dme</t>
  </si>
  <si>
    <t>0-5MDecile 2op_er_fac</t>
  </si>
  <si>
    <t>0-5MDecile 2op_er_prof</t>
  </si>
  <si>
    <t>0-5MDecile 2op_eye</t>
  </si>
  <si>
    <t>0-5MDecile 2op_jcode</t>
  </si>
  <si>
    <t>0-5MDecile 2op_lab</t>
  </si>
  <si>
    <t>0-5MDecile 2op_mh</t>
  </si>
  <si>
    <t>0-5MDecile 2op_op_fac</t>
  </si>
  <si>
    <t>0-5MDecile 2op_surg</t>
  </si>
  <si>
    <t>0-5MDecile 2op_prev</t>
  </si>
  <si>
    <t>0-5MDecile 2op_primcare</t>
  </si>
  <si>
    <t>0-5MDecile 2op_rehab</t>
  </si>
  <si>
    <t>0-5MDecile 2op_speccare</t>
  </si>
  <si>
    <t>0-5MDecile 2op_ultrasound</t>
  </si>
  <si>
    <t>0-5MDecile 2op_xray</t>
  </si>
  <si>
    <t>0-5MDecile 2rx_generic</t>
  </si>
  <si>
    <t>0-5MDecile 2rx_specialty</t>
  </si>
  <si>
    <t>0-5MDecile 2ip_prof</t>
  </si>
  <si>
    <t>0-5MDecile 2ip_fac</t>
  </si>
  <si>
    <t>0-5MDecile 3op_ambulance</t>
  </si>
  <si>
    <t>0-5MDecile 3op_other</t>
  </si>
  <si>
    <t>0-5MDecile 3op_chiro</t>
  </si>
  <si>
    <t>0-5MDecile 3op_ct_mri</t>
  </si>
  <si>
    <t>0-5MDecile 3op_diagnostic_cardiology</t>
  </si>
  <si>
    <t>0-5MDecile 3op_dialysis</t>
  </si>
  <si>
    <t>0-5MDecile 3op_dme</t>
  </si>
  <si>
    <t>0-5MDecile 3op_er_fac</t>
  </si>
  <si>
    <t>0-5MDecile 3op_er_prof</t>
  </si>
  <si>
    <t>0-5MDecile 3op_eye</t>
  </si>
  <si>
    <t>0-5MDecile 3op_jcode</t>
  </si>
  <si>
    <t>0-5MDecile 3op_lab</t>
  </si>
  <si>
    <t>0-5MDecile 3op_mh</t>
  </si>
  <si>
    <t>0-5MDecile 3op_op_fac</t>
  </si>
  <si>
    <t>0-5MDecile 3op_surg</t>
  </si>
  <si>
    <t>0-5MDecile 3op_prev</t>
  </si>
  <si>
    <t>0-5MDecile 3op_primcare</t>
  </si>
  <si>
    <t>0-5MDecile 3op_rehab</t>
  </si>
  <si>
    <t>0-5MDecile 3op_speccare</t>
  </si>
  <si>
    <t>0-5MDecile 3op_ultrasound</t>
  </si>
  <si>
    <t>0-5MDecile 3op_xray</t>
  </si>
  <si>
    <t>0-5MDecile 3rx_generic</t>
  </si>
  <si>
    <t>0-5MDecile 3rx_specialty</t>
  </si>
  <si>
    <t>0-5MDecile 3ip_prof</t>
  </si>
  <si>
    <t>0-5MDecile 3ip_fac</t>
  </si>
  <si>
    <t>0-5MDecile 4op_ambulance</t>
  </si>
  <si>
    <t>0-5MDecile 4op_other</t>
  </si>
  <si>
    <t>0-5MDecile 4op_chiro</t>
  </si>
  <si>
    <t>0-5MDecile 4op_ct_mri</t>
  </si>
  <si>
    <t>0-5MDecile 4op_diagnostic_cardiology</t>
  </si>
  <si>
    <t>0-5MDecile 4op_dialysis</t>
  </si>
  <si>
    <t>0-5MDecile 4op_dme</t>
  </si>
  <si>
    <t>0-5MDecile 4op_er_fac</t>
  </si>
  <si>
    <t>0-5MDecile 4op_er_prof</t>
  </si>
  <si>
    <t>0-5MDecile 4op_eye</t>
  </si>
  <si>
    <t>0-5MDecile 4op_jcode</t>
  </si>
  <si>
    <t>0-5MDecile 4op_lab</t>
  </si>
  <si>
    <t>0-5MDecile 4op_mh</t>
  </si>
  <si>
    <t>0-5MDecile 4op_op_fac</t>
  </si>
  <si>
    <t>0-5MDecile 4op_surg</t>
  </si>
  <si>
    <t>0-5MDecile 4op_prev</t>
  </si>
  <si>
    <t>0-5MDecile 4op_primcare</t>
  </si>
  <si>
    <t>0-5MDecile 4op_rehab</t>
  </si>
  <si>
    <t>0-5MDecile 4op_speccare</t>
  </si>
  <si>
    <t>0-5MDecile 4op_ultrasound</t>
  </si>
  <si>
    <t>0-5MDecile 4op_xray</t>
  </si>
  <si>
    <t>0-5MDecile 4rx_generic</t>
  </si>
  <si>
    <t>0-5MDecile 4rx_specialty</t>
  </si>
  <si>
    <t>0-5MDecile 4ip_prof</t>
  </si>
  <si>
    <t>0-5MDecile 4ip_fac</t>
  </si>
  <si>
    <t>0-5MDecile 5op_ambulance</t>
  </si>
  <si>
    <t>0-5MDecile 5op_other</t>
  </si>
  <si>
    <t>0-5MDecile 5op_chiro</t>
  </si>
  <si>
    <t>0-5MDecile 5op_ct_mri</t>
  </si>
  <si>
    <t>0-5MDecile 5op_diagnostic_cardiology</t>
  </si>
  <si>
    <t>0-5MDecile 5op_dialysis</t>
  </si>
  <si>
    <t>0-5MDecile 5op_dme</t>
  </si>
  <si>
    <t>0-5MDecile 5op_er_fac</t>
  </si>
  <si>
    <t>0-5MDecile 5op_er_prof</t>
  </si>
  <si>
    <t>0-5MDecile 5op_eye</t>
  </si>
  <si>
    <t>0-5MDecile 5op_jcode</t>
  </si>
  <si>
    <t>0-5MDecile 5op_lab</t>
  </si>
  <si>
    <t>0-5MDecile 5op_mh</t>
  </si>
  <si>
    <t>0-5MDecile 5op_op_fac</t>
  </si>
  <si>
    <t>0-5MDecile 5op_surg</t>
  </si>
  <si>
    <t>0-5MDecile 5op_prev</t>
  </si>
  <si>
    <t>0-5MDecile 5op_primcare</t>
  </si>
  <si>
    <t>0-5MDecile 5op_rehab</t>
  </si>
  <si>
    <t>0-5MDecile 5op_speccare</t>
  </si>
  <si>
    <t>0-5MDecile 5op_ultrasound</t>
  </si>
  <si>
    <t>0-5MDecile 5op_xray</t>
  </si>
  <si>
    <t>0-5MDecile 5rx_generic</t>
  </si>
  <si>
    <t>0-5MDecile 5rx_specialty</t>
  </si>
  <si>
    <t>0-5MDecile 5ip_prof</t>
  </si>
  <si>
    <t>0-5MDecile 5ip_fac</t>
  </si>
  <si>
    <t>0-5MDecile 6op_ambulance</t>
  </si>
  <si>
    <t>0-5MDecile 6op_other</t>
  </si>
  <si>
    <t>0-5MDecile 6op_chiro</t>
  </si>
  <si>
    <t>0-5MDecile 6op_ct_mri</t>
  </si>
  <si>
    <t>0-5MDecile 6op_diagnostic_cardiology</t>
  </si>
  <si>
    <t>0-5MDecile 6op_dialysis</t>
  </si>
  <si>
    <t>0-5MDecile 6op_dme</t>
  </si>
  <si>
    <t>0-5MDecile 6op_er_fac</t>
  </si>
  <si>
    <t>0-5MDecile 6op_er_prof</t>
  </si>
  <si>
    <t>0-5MDecile 6op_eye</t>
  </si>
  <si>
    <t>0-5MDecile 6op_jcode</t>
  </si>
  <si>
    <t>0-5MDecile 6op_lab</t>
  </si>
  <si>
    <t>0-5MDecile 6op_mh</t>
  </si>
  <si>
    <t>0-5MDecile 6op_op_fac</t>
  </si>
  <si>
    <t>0-5MDecile 6op_surg</t>
  </si>
  <si>
    <t>0-5MDecile 6op_prev</t>
  </si>
  <si>
    <t>0-5MDecile 6op_primcare</t>
  </si>
  <si>
    <t>0-5MDecile 6op_rehab</t>
  </si>
  <si>
    <t>0-5MDecile 6op_speccare</t>
  </si>
  <si>
    <t>0-5MDecile 6op_ultrasound</t>
  </si>
  <si>
    <t>0-5MDecile 6op_xray</t>
  </si>
  <si>
    <t>0-5MDecile 6rx_generic</t>
  </si>
  <si>
    <t>0-5MDecile 6rx_specialty</t>
  </si>
  <si>
    <t>0-5MDecile 6ip_prof</t>
  </si>
  <si>
    <t>0-5MDecile 6ip_fac</t>
  </si>
  <si>
    <t>0-5MDecile 7op_ambulance</t>
  </si>
  <si>
    <t>0-5MDecile 7op_other</t>
  </si>
  <si>
    <t>0-5MDecile 7op_chiro</t>
  </si>
  <si>
    <t>0-5MDecile 7op_ct_mri</t>
  </si>
  <si>
    <t>0-5MDecile 7op_diagnostic_cardiology</t>
  </si>
  <si>
    <t>0-5MDecile 7op_dialysis</t>
  </si>
  <si>
    <t>0-5MDecile 7op_dme</t>
  </si>
  <si>
    <t>0-5MDecile 7op_er_fac</t>
  </si>
  <si>
    <t>0-5MDecile 7op_er_prof</t>
  </si>
  <si>
    <t>0-5MDecile 7op_eye</t>
  </si>
  <si>
    <t>0-5MDecile 7op_jcode</t>
  </si>
  <si>
    <t>0-5MDecile 7op_lab</t>
  </si>
  <si>
    <t>0-5MDecile 7op_mh</t>
  </si>
  <si>
    <t>0-5MDecile 7op_op_fac</t>
  </si>
  <si>
    <t>0-5MDecile 7op_surg</t>
  </si>
  <si>
    <t>0-5MDecile 7op_prev</t>
  </si>
  <si>
    <t>0-5MDecile 7op_primcare</t>
  </si>
  <si>
    <t>0-5MDecile 7op_rehab</t>
  </si>
  <si>
    <t>0-5MDecile 7op_speccare</t>
  </si>
  <si>
    <t>0-5MDecile 7op_ultrasound</t>
  </si>
  <si>
    <t>0-5MDecile 7op_xray</t>
  </si>
  <si>
    <t>0-5MDecile 7rx_generic</t>
  </si>
  <si>
    <t>0-5MDecile 7rx_specialty</t>
  </si>
  <si>
    <t>0-5MDecile 7ip_prof</t>
  </si>
  <si>
    <t>0-5MDecile 7ip_fac</t>
  </si>
  <si>
    <t>0-5MDecile 8op_ambulance</t>
  </si>
  <si>
    <t>0-5MDecile 8op_other</t>
  </si>
  <si>
    <t>0-5MDecile 8op_chiro</t>
  </si>
  <si>
    <t>0-5MDecile 8op_ct_mri</t>
  </si>
  <si>
    <t>0-5MDecile 8op_diagnostic_cardiology</t>
  </si>
  <si>
    <t>0-5MDecile 8op_dialysis</t>
  </si>
  <si>
    <t>0-5MDecile 8op_dme</t>
  </si>
  <si>
    <t>0-5MDecile 8op_er_fac</t>
  </si>
  <si>
    <t>0-5MDecile 8op_er_prof</t>
  </si>
  <si>
    <t>0-5MDecile 8op_eye</t>
  </si>
  <si>
    <t>0-5MDecile 8op_jcode</t>
  </si>
  <si>
    <t>0-5MDecile 8op_lab</t>
  </si>
  <si>
    <t>0-5MDecile 8op_mh</t>
  </si>
  <si>
    <t>0-5MDecile 8op_op_fac</t>
  </si>
  <si>
    <t>0-5MDecile 8op_surg</t>
  </si>
  <si>
    <t>0-5MDecile 8op_prev</t>
  </si>
  <si>
    <t>0-5MDecile 8op_primcare</t>
  </si>
  <si>
    <t>0-5MDecile 8op_rehab</t>
  </si>
  <si>
    <t>0-5MDecile 8op_speccare</t>
  </si>
  <si>
    <t>0-5MDecile 8op_ultrasound</t>
  </si>
  <si>
    <t>0-5MDecile 8op_xray</t>
  </si>
  <si>
    <t>0-5MDecile 8rx_generic</t>
  </si>
  <si>
    <t>0-5MDecile 8rx_specialty</t>
  </si>
  <si>
    <t>0-5MDecile 8ip_prof</t>
  </si>
  <si>
    <t>0-5MDecile 8ip_fac</t>
  </si>
  <si>
    <t>0-5MDecile 9op_ambulance</t>
  </si>
  <si>
    <t>0-5MDecile 9op_other</t>
  </si>
  <si>
    <t>0-5MDecile 9op_chiro</t>
  </si>
  <si>
    <t>0-5MDecile 9op_ct_mri</t>
  </si>
  <si>
    <t>0-5MDecile 9op_diagnostic_cardiology</t>
  </si>
  <si>
    <t>0-5MDecile 9op_dialysis</t>
  </si>
  <si>
    <t>0-5MDecile 9op_dme</t>
  </si>
  <si>
    <t>0-5MDecile 9op_er_fac</t>
  </si>
  <si>
    <t>0-5MDecile 9op_er_prof</t>
  </si>
  <si>
    <t>0-5MDecile 9op_eye</t>
  </si>
  <si>
    <t>0-5MDecile 9op_jcode</t>
  </si>
  <si>
    <t>0-5MDecile 9op_lab</t>
  </si>
  <si>
    <t>0-5MDecile 9op_mh</t>
  </si>
  <si>
    <t>0-5MDecile 9op_op_fac</t>
  </si>
  <si>
    <t>0-5MDecile 9op_surg</t>
  </si>
  <si>
    <t>0-5MDecile 9op_prev</t>
  </si>
  <si>
    <t>0-5MDecile 9op_primcare</t>
  </si>
  <si>
    <t>0-5MDecile 9op_rehab</t>
  </si>
  <si>
    <t>0-5MDecile 9op_speccare</t>
  </si>
  <si>
    <t>0-5MDecile 9op_ultrasound</t>
  </si>
  <si>
    <t>0-5MDecile 9op_xray</t>
  </si>
  <si>
    <t>0-5MDecile 9rx_generic</t>
  </si>
  <si>
    <t>0-5MDecile 9rx_specialty</t>
  </si>
  <si>
    <t>0-5MDecile 9ip_prof</t>
  </si>
  <si>
    <t>0-5MDecile 9ip_fac</t>
  </si>
  <si>
    <t>0-5MDecile 10op_ambulance</t>
  </si>
  <si>
    <t>0-5MDecile 10op_other</t>
  </si>
  <si>
    <t>0-5MDecile 10op_chiro</t>
  </si>
  <si>
    <t>0-5MDecile 10op_ct_mri</t>
  </si>
  <si>
    <t>0-5MDecile 10op_diagnostic_cardiology</t>
  </si>
  <si>
    <t>0-5MDecile 10op_dialysis</t>
  </si>
  <si>
    <t>0-5MDecile 10op_dme</t>
  </si>
  <si>
    <t>0-5MDecile 10op_er_fac</t>
  </si>
  <si>
    <t>0-5MDecile 10op_er_prof</t>
  </si>
  <si>
    <t>0-5MDecile 10op_eye</t>
  </si>
  <si>
    <t>0-5MDecile 10op_jcode</t>
  </si>
  <si>
    <t>0-5MDecile 10op_lab</t>
  </si>
  <si>
    <t>0-5MDecile 10op_mh</t>
  </si>
  <si>
    <t>0-5MDecile 10op_op_fac</t>
  </si>
  <si>
    <t>0-5MDecile 10op_surg</t>
  </si>
  <si>
    <t>0-5MDecile 10op_prev</t>
  </si>
  <si>
    <t>0-5MDecile 10op_primcare</t>
  </si>
  <si>
    <t>0-5MDecile 10op_rehab</t>
  </si>
  <si>
    <t>0-5MDecile 10op_speccare</t>
  </si>
  <si>
    <t>0-5MDecile 10op_ultrasound</t>
  </si>
  <si>
    <t>0-5MDecile 10op_xray</t>
  </si>
  <si>
    <t>0-5MDecile 10rx_generic</t>
  </si>
  <si>
    <t>0-5MDecile 10rx_specialty</t>
  </si>
  <si>
    <t>0-5MDecile 10ip_prof</t>
  </si>
  <si>
    <t>0-5MDecile 10ip_fac</t>
  </si>
  <si>
    <t>6-17FDecile 2op_ambulance</t>
  </si>
  <si>
    <t>6-17FDecile 2op_other</t>
  </si>
  <si>
    <t>6-17FDecile 2op_chiro</t>
  </si>
  <si>
    <t>6-17FDecile 2op_ct_mri</t>
  </si>
  <si>
    <t>6-17FDecile 2op_diagnostic_cardiology</t>
  </si>
  <si>
    <t>6-17FDecile 2op_dialysis</t>
  </si>
  <si>
    <t>6-17FDecile 2op_dme</t>
  </si>
  <si>
    <t>6-17FDecile 2op_er_fac</t>
  </si>
  <si>
    <t>6-17FDecile 2op_er_prof</t>
  </si>
  <si>
    <t>6-17FDecile 2op_eye</t>
  </si>
  <si>
    <t>6-17FDecile 2op_jcode</t>
  </si>
  <si>
    <t>6-17FDecile 2op_lab</t>
  </si>
  <si>
    <t>6-17FDecile 2op_mh</t>
  </si>
  <si>
    <t>6-17FDecile 2op_op_fac</t>
  </si>
  <si>
    <t>6-17FDecile 2op_surg</t>
  </si>
  <si>
    <t>6-17FDecile 2op_prev</t>
  </si>
  <si>
    <t>6-17FDecile 2op_primcare</t>
  </si>
  <si>
    <t>6-17FDecile 2op_rehab</t>
  </si>
  <si>
    <t>6-17FDecile 2op_speccare</t>
  </si>
  <si>
    <t>6-17FDecile 2op_ultrasound</t>
  </si>
  <si>
    <t>6-17FDecile 2op_xray</t>
  </si>
  <si>
    <t>6-17FDecile 2rx_generic</t>
  </si>
  <si>
    <t>6-17FDecile 2rx_specialty</t>
  </si>
  <si>
    <t>6-17FDecile 2ip_prof</t>
  </si>
  <si>
    <t>6-17FDecile 2ip_fac</t>
  </si>
  <si>
    <t>6-17FDecile 3op_ambulance</t>
  </si>
  <si>
    <t>6-17FDecile 3op_other</t>
  </si>
  <si>
    <t>6-17FDecile 3op_chiro</t>
  </si>
  <si>
    <t>6-17FDecile 3op_ct_mri</t>
  </si>
  <si>
    <t>6-17FDecile 3op_diagnostic_cardiology</t>
  </si>
  <si>
    <t>6-17FDecile 3op_dialysis</t>
  </si>
  <si>
    <t>6-17FDecile 3op_dme</t>
  </si>
  <si>
    <t>6-17FDecile 3op_er_fac</t>
  </si>
  <si>
    <t>6-17FDecile 3op_er_prof</t>
  </si>
  <si>
    <t>6-17FDecile 3op_eye</t>
  </si>
  <si>
    <t>6-17FDecile 3op_jcode</t>
  </si>
  <si>
    <t>6-17FDecile 3op_lab</t>
  </si>
  <si>
    <t>6-17FDecile 3op_mh</t>
  </si>
  <si>
    <t>6-17FDecile 3op_op_fac</t>
  </si>
  <si>
    <t>6-17FDecile 3op_surg</t>
  </si>
  <si>
    <t>6-17FDecile 3op_prev</t>
  </si>
  <si>
    <t>6-17FDecile 3op_primcare</t>
  </si>
  <si>
    <t>6-17FDecile 3op_rehab</t>
  </si>
  <si>
    <t>6-17FDecile 3op_speccare</t>
  </si>
  <si>
    <t>6-17FDecile 3op_ultrasound</t>
  </si>
  <si>
    <t>6-17FDecile 3op_xray</t>
  </si>
  <si>
    <t>6-17FDecile 3rx_generic</t>
  </si>
  <si>
    <t>6-17FDecile 3rx_specialty</t>
  </si>
  <si>
    <t>6-17FDecile 3ip_prof</t>
  </si>
  <si>
    <t>6-17FDecile 3ip_fac</t>
  </si>
  <si>
    <t>6-17FDecile 4op_ambulance</t>
  </si>
  <si>
    <t>6-17FDecile 4op_other</t>
  </si>
  <si>
    <t>6-17FDecile 4op_chiro</t>
  </si>
  <si>
    <t>6-17FDecile 4op_ct_mri</t>
  </si>
  <si>
    <t>6-17FDecile 4op_diagnostic_cardiology</t>
  </si>
  <si>
    <t>6-17FDecile 4op_dialysis</t>
  </si>
  <si>
    <t>6-17FDecile 4op_dme</t>
  </si>
  <si>
    <t>6-17FDecile 4op_er_fac</t>
  </si>
  <si>
    <t>6-17FDecile 4op_er_prof</t>
  </si>
  <si>
    <t>6-17FDecile 4op_eye</t>
  </si>
  <si>
    <t>6-17FDecile 4op_jcode</t>
  </si>
  <si>
    <t>6-17FDecile 4op_lab</t>
  </si>
  <si>
    <t>6-17FDecile 4op_mh</t>
  </si>
  <si>
    <t>6-17FDecile 4op_op_fac</t>
  </si>
  <si>
    <t>6-17FDecile 4op_surg</t>
  </si>
  <si>
    <t>6-17FDecile 4op_prev</t>
  </si>
  <si>
    <t>6-17FDecile 4op_primcare</t>
  </si>
  <si>
    <t>6-17FDecile 4op_rehab</t>
  </si>
  <si>
    <t>6-17FDecile 4op_speccare</t>
  </si>
  <si>
    <t>6-17FDecile 4op_ultrasound</t>
  </si>
  <si>
    <t>6-17FDecile 4op_xray</t>
  </si>
  <si>
    <t>6-17FDecile 4rx_generic</t>
  </si>
  <si>
    <t>6-17FDecile 4rx_specialty</t>
  </si>
  <si>
    <t>6-17FDecile 4ip_prof</t>
  </si>
  <si>
    <t>6-17FDecile 4ip_fac</t>
  </si>
  <si>
    <t>6-17FDecile 5op_ambulance</t>
  </si>
  <si>
    <t>6-17FDecile 5op_other</t>
  </si>
  <si>
    <t>6-17FDecile 5op_chiro</t>
  </si>
  <si>
    <t>6-17FDecile 5op_ct_mri</t>
  </si>
  <si>
    <t>6-17FDecile 5op_diagnostic_cardiology</t>
  </si>
  <si>
    <t>6-17FDecile 5op_dialysis</t>
  </si>
  <si>
    <t>6-17FDecile 5op_dme</t>
  </si>
  <si>
    <t>6-17FDecile 5op_er_fac</t>
  </si>
  <si>
    <t>6-17FDecile 5op_er_prof</t>
  </si>
  <si>
    <t>6-17FDecile 5op_eye</t>
  </si>
  <si>
    <t>6-17FDecile 5op_jcode</t>
  </si>
  <si>
    <t>6-17FDecile 5op_lab</t>
  </si>
  <si>
    <t>6-17FDecile 5op_mh</t>
  </si>
  <si>
    <t>6-17FDecile 5op_op_fac</t>
  </si>
  <si>
    <t>6-17FDecile 5op_surg</t>
  </si>
  <si>
    <t>6-17FDecile 5op_prev</t>
  </si>
  <si>
    <t>6-17FDecile 5op_primcare</t>
  </si>
  <si>
    <t>6-17FDecile 5op_rehab</t>
  </si>
  <si>
    <t>6-17FDecile 5op_speccare</t>
  </si>
  <si>
    <t>6-17FDecile 5op_ultrasound</t>
  </si>
  <si>
    <t>6-17FDecile 5op_xray</t>
  </si>
  <si>
    <t>6-17FDecile 5rx_generic</t>
  </si>
  <si>
    <t>6-17FDecile 5rx_specialty</t>
  </si>
  <si>
    <t>6-17FDecile 5ip_prof</t>
  </si>
  <si>
    <t>6-17FDecile 5ip_fac</t>
  </si>
  <si>
    <t>6-17FDecile 6op_ambulance</t>
  </si>
  <si>
    <t>6-17FDecile 6op_other</t>
  </si>
  <si>
    <t>6-17FDecile 6op_chiro</t>
  </si>
  <si>
    <t>6-17FDecile 6op_ct_mri</t>
  </si>
  <si>
    <t>6-17FDecile 6op_diagnostic_cardiology</t>
  </si>
  <si>
    <t>6-17FDecile 6op_dialysis</t>
  </si>
  <si>
    <t>6-17FDecile 6op_dme</t>
  </si>
  <si>
    <t>6-17FDecile 6op_er_fac</t>
  </si>
  <si>
    <t>6-17FDecile 6op_er_prof</t>
  </si>
  <si>
    <t>6-17FDecile 6op_eye</t>
  </si>
  <si>
    <t>6-17FDecile 6op_jcode</t>
  </si>
  <si>
    <t>6-17FDecile 6op_lab</t>
  </si>
  <si>
    <t>6-17FDecile 6op_mh</t>
  </si>
  <si>
    <t>6-17FDecile 6op_op_fac</t>
  </si>
  <si>
    <t>6-17FDecile 6op_surg</t>
  </si>
  <si>
    <t>6-17FDecile 6op_prev</t>
  </si>
  <si>
    <t>6-17FDecile 6op_primcare</t>
  </si>
  <si>
    <t>6-17FDecile 6op_rehab</t>
  </si>
  <si>
    <t>6-17FDecile 6op_speccare</t>
  </si>
  <si>
    <t>6-17FDecile 6op_ultrasound</t>
  </si>
  <si>
    <t>6-17FDecile 6op_xray</t>
  </si>
  <si>
    <t>6-17FDecile 6rx_generic</t>
  </si>
  <si>
    <t>6-17FDecile 6rx_specialty</t>
  </si>
  <si>
    <t>6-17FDecile 6ip_prof</t>
  </si>
  <si>
    <t>6-17FDecile 6ip_fac</t>
  </si>
  <si>
    <t>6-17FDecile 7op_ambulance</t>
  </si>
  <si>
    <t>6-17FDecile 7op_other</t>
  </si>
  <si>
    <t>6-17FDecile 7op_chiro</t>
  </si>
  <si>
    <t>6-17FDecile 7op_ct_mri</t>
  </si>
  <si>
    <t>6-17FDecile 7op_diagnostic_cardiology</t>
  </si>
  <si>
    <t>6-17FDecile 7op_dialysis</t>
  </si>
  <si>
    <t>6-17FDecile 7op_dme</t>
  </si>
  <si>
    <t>6-17FDecile 7op_er_fac</t>
  </si>
  <si>
    <t>6-17FDecile 7op_er_prof</t>
  </si>
  <si>
    <t>6-17FDecile 7op_eye</t>
  </si>
  <si>
    <t>6-17FDecile 7op_jcode</t>
  </si>
  <si>
    <t>6-17FDecile 7op_lab</t>
  </si>
  <si>
    <t>6-17FDecile 7op_mh</t>
  </si>
  <si>
    <t>6-17FDecile 7op_op_fac</t>
  </si>
  <si>
    <t>6-17FDecile 7op_surg</t>
  </si>
  <si>
    <t>6-17FDecile 7op_prev</t>
  </si>
  <si>
    <t>6-17FDecile 7op_primcare</t>
  </si>
  <si>
    <t>6-17FDecile 7op_rehab</t>
  </si>
  <si>
    <t>6-17FDecile 7op_speccare</t>
  </si>
  <si>
    <t>6-17FDecile 7op_ultrasound</t>
  </si>
  <si>
    <t>6-17FDecile 7op_xray</t>
  </si>
  <si>
    <t>6-17FDecile 7rx_generic</t>
  </si>
  <si>
    <t>6-17FDecile 7rx_specialty</t>
  </si>
  <si>
    <t>6-17FDecile 7ip_prof</t>
  </si>
  <si>
    <t>6-17FDecile 7ip_fac</t>
  </si>
  <si>
    <t>6-17FDecile 8op_ambulance</t>
  </si>
  <si>
    <t>6-17FDecile 8op_other</t>
  </si>
  <si>
    <t>6-17FDecile 8op_chiro</t>
  </si>
  <si>
    <t>6-17FDecile 8op_ct_mri</t>
  </si>
  <si>
    <t>6-17FDecile 8op_diagnostic_cardiology</t>
  </si>
  <si>
    <t>6-17FDecile 8op_dialysis</t>
  </si>
  <si>
    <t>6-17FDecile 8op_dme</t>
  </si>
  <si>
    <t>6-17FDecile 8op_er_fac</t>
  </si>
  <si>
    <t>6-17FDecile 8op_er_prof</t>
  </si>
  <si>
    <t>6-17FDecile 8op_eye</t>
  </si>
  <si>
    <t>6-17FDecile 8op_jcode</t>
  </si>
  <si>
    <t>6-17FDecile 8op_lab</t>
  </si>
  <si>
    <t>6-17FDecile 8op_mh</t>
  </si>
  <si>
    <t>6-17FDecile 8op_op_fac</t>
  </si>
  <si>
    <t>6-17FDecile 8op_surg</t>
  </si>
  <si>
    <t>6-17FDecile 8op_prev</t>
  </si>
  <si>
    <t>6-17FDecile 8op_primcare</t>
  </si>
  <si>
    <t>6-17FDecile 8op_rehab</t>
  </si>
  <si>
    <t>6-17FDecile 8op_speccare</t>
  </si>
  <si>
    <t>6-17FDecile 8op_ultrasound</t>
  </si>
  <si>
    <t>6-17FDecile 8op_xray</t>
  </si>
  <si>
    <t>6-17FDecile 8rx_generic</t>
  </si>
  <si>
    <t>6-17FDecile 8rx_specialty</t>
  </si>
  <si>
    <t>6-17FDecile 8ip_prof</t>
  </si>
  <si>
    <t>6-17FDecile 8ip_fac</t>
  </si>
  <si>
    <t>6-17FDecile 9op_ambulance</t>
  </si>
  <si>
    <t>6-17FDecile 9op_other</t>
  </si>
  <si>
    <t>6-17FDecile 9op_chiro</t>
  </si>
  <si>
    <t>6-17FDecile 9op_ct_mri</t>
  </si>
  <si>
    <t>6-17FDecile 9op_diagnostic_cardiology</t>
  </si>
  <si>
    <t>6-17FDecile 9op_dialysis</t>
  </si>
  <si>
    <t>6-17FDecile 9op_dme</t>
  </si>
  <si>
    <t>6-17FDecile 9op_er_fac</t>
  </si>
  <si>
    <t>6-17FDecile 9op_er_prof</t>
  </si>
  <si>
    <t>6-17FDecile 9op_eye</t>
  </si>
  <si>
    <t>6-17FDecile 9op_jcode</t>
  </si>
  <si>
    <t>6-17FDecile 9op_lab</t>
  </si>
  <si>
    <t>6-17FDecile 9op_mh</t>
  </si>
  <si>
    <t>6-17FDecile 9op_op_fac</t>
  </si>
  <si>
    <t>6-17FDecile 9op_surg</t>
  </si>
  <si>
    <t>6-17FDecile 9op_prev</t>
  </si>
  <si>
    <t>6-17FDecile 9op_primcare</t>
  </si>
  <si>
    <t>6-17FDecile 9op_rehab</t>
  </si>
  <si>
    <t>6-17FDecile 9op_speccare</t>
  </si>
  <si>
    <t>6-17FDecile 9op_ultrasound</t>
  </si>
  <si>
    <t>6-17FDecile 9op_xray</t>
  </si>
  <si>
    <t>6-17FDecile 9rx_generic</t>
  </si>
  <si>
    <t>6-17FDecile 9rx_specialty</t>
  </si>
  <si>
    <t>6-17FDecile 9ip_prof</t>
  </si>
  <si>
    <t>6-17FDecile 9ip_fac</t>
  </si>
  <si>
    <t>6-17FDecile 10op_ambulance</t>
  </si>
  <si>
    <t>6-17FDecile 10op_other</t>
  </si>
  <si>
    <t>6-17FDecile 10op_chiro</t>
  </si>
  <si>
    <t>6-17FDecile 10op_ct_mri</t>
  </si>
  <si>
    <t>6-17FDecile 10op_diagnostic_cardiology</t>
  </si>
  <si>
    <t>6-17FDecile 10op_dialysis</t>
  </si>
  <si>
    <t>6-17FDecile 10op_dme</t>
  </si>
  <si>
    <t>6-17FDecile 10op_er_fac</t>
  </si>
  <si>
    <t>6-17FDecile 10op_er_prof</t>
  </si>
  <si>
    <t>6-17FDecile 10op_eye</t>
  </si>
  <si>
    <t>6-17FDecile 10op_jcode</t>
  </si>
  <si>
    <t>6-17FDecile 10op_lab</t>
  </si>
  <si>
    <t>6-17FDecile 10op_mh</t>
  </si>
  <si>
    <t>6-17FDecile 10op_op_fac</t>
  </si>
  <si>
    <t>6-17FDecile 10op_surg</t>
  </si>
  <si>
    <t>6-17FDecile 10op_prev</t>
  </si>
  <si>
    <t>6-17FDecile 10op_primcare</t>
  </si>
  <si>
    <t>6-17FDecile 10op_rehab</t>
  </si>
  <si>
    <t>6-17FDecile 10op_speccare</t>
  </si>
  <si>
    <t>6-17FDecile 10op_ultrasound</t>
  </si>
  <si>
    <t>6-17FDecile 10op_xray</t>
  </si>
  <si>
    <t>6-17FDecile 10rx_generic</t>
  </si>
  <si>
    <t>6-17FDecile 10rx_specialty</t>
  </si>
  <si>
    <t>6-17FDecile 10ip_prof</t>
  </si>
  <si>
    <t>6-17FDecile 10ip_fac</t>
  </si>
  <si>
    <t>6-17MDecile 2op_ambulance</t>
  </si>
  <si>
    <t>6-17MDecile 2op_other</t>
  </si>
  <si>
    <t>6-17MDecile 2op_chiro</t>
  </si>
  <si>
    <t>6-17MDecile 2op_ct_mri</t>
  </si>
  <si>
    <t>6-17MDecile 2op_diagnostic_cardiology</t>
  </si>
  <si>
    <t>6-17MDecile 2op_dialysis</t>
  </si>
  <si>
    <t>6-17MDecile 2op_dme</t>
  </si>
  <si>
    <t>6-17MDecile 2op_er_fac</t>
  </si>
  <si>
    <t>6-17MDecile 2op_er_prof</t>
  </si>
  <si>
    <t>6-17MDecile 2op_eye</t>
  </si>
  <si>
    <t>6-17MDecile 2op_jcode</t>
  </si>
  <si>
    <t>6-17MDecile 2op_lab</t>
  </si>
  <si>
    <t>6-17MDecile 2op_mh</t>
  </si>
  <si>
    <t>6-17MDecile 2op_op_fac</t>
  </si>
  <si>
    <t>6-17MDecile 2op_surg</t>
  </si>
  <si>
    <t>6-17MDecile 2op_prev</t>
  </si>
  <si>
    <t>6-17MDecile 2op_primcare</t>
  </si>
  <si>
    <t>6-17MDecile 2op_rehab</t>
  </si>
  <si>
    <t>6-17MDecile 2op_speccare</t>
  </si>
  <si>
    <t>6-17MDecile 2op_ultrasound</t>
  </si>
  <si>
    <t>6-17MDecile 2op_xray</t>
  </si>
  <si>
    <t>6-17MDecile 2rx_generic</t>
  </si>
  <si>
    <t>6-17MDecile 2rx_specialty</t>
  </si>
  <si>
    <t>6-17MDecile 2ip_prof</t>
  </si>
  <si>
    <t>6-17MDecile 2ip_fac</t>
  </si>
  <si>
    <t>6-17MDecile 3op_ambulance</t>
  </si>
  <si>
    <t>6-17MDecile 3op_other</t>
  </si>
  <si>
    <t>6-17MDecile 3op_chiro</t>
  </si>
  <si>
    <t>6-17MDecile 3op_ct_mri</t>
  </si>
  <si>
    <t>6-17MDecile 3op_diagnostic_cardiology</t>
  </si>
  <si>
    <t>6-17MDecile 3op_dialysis</t>
  </si>
  <si>
    <t>6-17MDecile 3op_dme</t>
  </si>
  <si>
    <t>6-17MDecile 3op_er_fac</t>
  </si>
  <si>
    <t>6-17MDecile 3op_er_prof</t>
  </si>
  <si>
    <t>6-17MDecile 3op_eye</t>
  </si>
  <si>
    <t>6-17MDecile 3op_jcode</t>
  </si>
  <si>
    <t>6-17MDecile 3op_lab</t>
  </si>
  <si>
    <t>6-17MDecile 3op_mh</t>
  </si>
  <si>
    <t>6-17MDecile 3op_op_fac</t>
  </si>
  <si>
    <t>6-17MDecile 3op_surg</t>
  </si>
  <si>
    <t>6-17MDecile 3op_prev</t>
  </si>
  <si>
    <t>6-17MDecile 3op_primcare</t>
  </si>
  <si>
    <t>6-17MDecile 3op_rehab</t>
  </si>
  <si>
    <t>6-17MDecile 3op_speccare</t>
  </si>
  <si>
    <t>6-17MDecile 3op_ultrasound</t>
  </si>
  <si>
    <t>6-17MDecile 3op_xray</t>
  </si>
  <si>
    <t>6-17MDecile 3rx_generic</t>
  </si>
  <si>
    <t>6-17MDecile 3rx_specialty</t>
  </si>
  <si>
    <t>6-17MDecile 3ip_prof</t>
  </si>
  <si>
    <t>6-17MDecile 3ip_fac</t>
  </si>
  <si>
    <t>6-17MDecile 4op_ambulance</t>
  </si>
  <si>
    <t>6-17MDecile 4op_other</t>
  </si>
  <si>
    <t>6-17MDecile 4op_chiro</t>
  </si>
  <si>
    <t>6-17MDecile 4op_ct_mri</t>
  </si>
  <si>
    <t>6-17MDecile 4op_diagnostic_cardiology</t>
  </si>
  <si>
    <t>6-17MDecile 4op_dialysis</t>
  </si>
  <si>
    <t>6-17MDecile 4op_dme</t>
  </si>
  <si>
    <t>6-17MDecile 4op_er_fac</t>
  </si>
  <si>
    <t>6-17MDecile 4op_er_prof</t>
  </si>
  <si>
    <t>6-17MDecile 4op_eye</t>
  </si>
  <si>
    <t>6-17MDecile 4op_jcode</t>
  </si>
  <si>
    <t>6-17MDecile 4op_lab</t>
  </si>
  <si>
    <t>6-17MDecile 4op_mh</t>
  </si>
  <si>
    <t>6-17MDecile 4op_op_fac</t>
  </si>
  <si>
    <t>6-17MDecile 4op_surg</t>
  </si>
  <si>
    <t>6-17MDecile 4op_prev</t>
  </si>
  <si>
    <t>6-17MDecile 4op_primcare</t>
  </si>
  <si>
    <t>6-17MDecile 4op_rehab</t>
  </si>
  <si>
    <t>6-17MDecile 4op_speccare</t>
  </si>
  <si>
    <t>6-17MDecile 4op_ultrasound</t>
  </si>
  <si>
    <t>6-17MDecile 4op_xray</t>
  </si>
  <si>
    <t>6-17MDecile 4rx_generic</t>
  </si>
  <si>
    <t>6-17MDecile 4rx_specialty</t>
  </si>
  <si>
    <t>6-17MDecile 4ip_prof</t>
  </si>
  <si>
    <t>6-17MDecile 4ip_fac</t>
  </si>
  <si>
    <t>6-17MDecile 5op_ambulance</t>
  </si>
  <si>
    <t>6-17MDecile 5op_other</t>
  </si>
  <si>
    <t>6-17MDecile 5op_chiro</t>
  </si>
  <si>
    <t>6-17MDecile 5op_ct_mri</t>
  </si>
  <si>
    <t>6-17MDecile 5op_diagnostic_cardiology</t>
  </si>
  <si>
    <t>6-17MDecile 5op_dialysis</t>
  </si>
  <si>
    <t>6-17MDecile 5op_dme</t>
  </si>
  <si>
    <t>6-17MDecile 5op_er_fac</t>
  </si>
  <si>
    <t>6-17MDecile 5op_er_prof</t>
  </si>
  <si>
    <t>6-17MDecile 5op_eye</t>
  </si>
  <si>
    <t>6-17MDecile 5op_jcode</t>
  </si>
  <si>
    <t>6-17MDecile 5op_lab</t>
  </si>
  <si>
    <t>6-17MDecile 5op_mh</t>
  </si>
  <si>
    <t>6-17MDecile 5op_op_fac</t>
  </si>
  <si>
    <t>6-17MDecile 5op_surg</t>
  </si>
  <si>
    <t>6-17MDecile 5op_prev</t>
  </si>
  <si>
    <t>6-17MDecile 5op_primcare</t>
  </si>
  <si>
    <t>6-17MDecile 5op_rehab</t>
  </si>
  <si>
    <t>6-17MDecile 5op_speccare</t>
  </si>
  <si>
    <t>6-17MDecile 5op_ultrasound</t>
  </si>
  <si>
    <t>6-17MDecile 5op_xray</t>
  </si>
  <si>
    <t>6-17MDecile 5rx_generic</t>
  </si>
  <si>
    <t>6-17MDecile 5rx_specialty</t>
  </si>
  <si>
    <t>6-17MDecile 5ip_prof</t>
  </si>
  <si>
    <t>6-17MDecile 5ip_fac</t>
  </si>
  <si>
    <t>6-17MDecile 6op_ambulance</t>
  </si>
  <si>
    <t>6-17MDecile 6op_other</t>
  </si>
  <si>
    <t>6-17MDecile 6op_chiro</t>
  </si>
  <si>
    <t>6-17MDecile 6op_ct_mri</t>
  </si>
  <si>
    <t>6-17MDecile 6op_diagnostic_cardiology</t>
  </si>
  <si>
    <t>6-17MDecile 6op_dialysis</t>
  </si>
  <si>
    <t>6-17MDecile 6op_dme</t>
  </si>
  <si>
    <t>6-17MDecile 6op_er_fac</t>
  </si>
  <si>
    <t>6-17MDecile 6op_er_prof</t>
  </si>
  <si>
    <t>6-17MDecile 6op_eye</t>
  </si>
  <si>
    <t>6-17MDecile 6op_jcode</t>
  </si>
  <si>
    <t>6-17MDecile 6op_lab</t>
  </si>
  <si>
    <t>6-17MDecile 6op_mh</t>
  </si>
  <si>
    <t>6-17MDecile 6op_op_fac</t>
  </si>
  <si>
    <t>6-17MDecile 6op_surg</t>
  </si>
  <si>
    <t>6-17MDecile 6op_prev</t>
  </si>
  <si>
    <t>6-17MDecile 6op_primcare</t>
  </si>
  <si>
    <t>6-17MDecile 6op_rehab</t>
  </si>
  <si>
    <t>6-17MDecile 6op_speccare</t>
  </si>
  <si>
    <t>6-17MDecile 6op_ultrasound</t>
  </si>
  <si>
    <t>6-17MDecile 6op_xray</t>
  </si>
  <si>
    <t>6-17MDecile 6rx_generic</t>
  </si>
  <si>
    <t>6-17MDecile 6rx_specialty</t>
  </si>
  <si>
    <t>6-17MDecile 6ip_prof</t>
  </si>
  <si>
    <t>6-17MDecile 6ip_fac</t>
  </si>
  <si>
    <t>6-17MDecile 7op_ambulance</t>
  </si>
  <si>
    <t>6-17MDecile 7op_other</t>
  </si>
  <si>
    <t>6-17MDecile 7op_chiro</t>
  </si>
  <si>
    <t>6-17MDecile 7op_ct_mri</t>
  </si>
  <si>
    <t>6-17MDecile 7op_diagnostic_cardiology</t>
  </si>
  <si>
    <t>6-17MDecile 7op_dialysis</t>
  </si>
  <si>
    <t>6-17MDecile 7op_dme</t>
  </si>
  <si>
    <t>6-17MDecile 7op_er_fac</t>
  </si>
  <si>
    <t>6-17MDecile 7op_er_prof</t>
  </si>
  <si>
    <t>6-17MDecile 7op_eye</t>
  </si>
  <si>
    <t>6-17MDecile 7op_jcode</t>
  </si>
  <si>
    <t>6-17MDecile 7op_lab</t>
  </si>
  <si>
    <t>6-17MDecile 7op_mh</t>
  </si>
  <si>
    <t>6-17MDecile 7op_op_fac</t>
  </si>
  <si>
    <t>6-17MDecile 7op_surg</t>
  </si>
  <si>
    <t>6-17MDecile 7op_prev</t>
  </si>
  <si>
    <t>6-17MDecile 7op_primcare</t>
  </si>
  <si>
    <t>6-17MDecile 7op_rehab</t>
  </si>
  <si>
    <t>6-17MDecile 7op_speccare</t>
  </si>
  <si>
    <t>6-17MDecile 7op_ultrasound</t>
  </si>
  <si>
    <t>6-17MDecile 7op_xray</t>
  </si>
  <si>
    <t>6-17MDecile 7rx_generic</t>
  </si>
  <si>
    <t>6-17MDecile 7rx_specialty</t>
  </si>
  <si>
    <t>6-17MDecile 7ip_prof</t>
  </si>
  <si>
    <t>6-17MDecile 7ip_fac</t>
  </si>
  <si>
    <t>6-17MDecile 8op_ambulance</t>
  </si>
  <si>
    <t>6-17MDecile 8op_other</t>
  </si>
  <si>
    <t>6-17MDecile 8op_chiro</t>
  </si>
  <si>
    <t>6-17MDecile 8op_ct_mri</t>
  </si>
  <si>
    <t>6-17MDecile 8op_diagnostic_cardiology</t>
  </si>
  <si>
    <t>6-17MDecile 8op_dialysis</t>
  </si>
  <si>
    <t>6-17MDecile 8op_dme</t>
  </si>
  <si>
    <t>6-17MDecile 8op_er_fac</t>
  </si>
  <si>
    <t>6-17MDecile 8op_er_prof</t>
  </si>
  <si>
    <t>6-17MDecile 8op_eye</t>
  </si>
  <si>
    <t>6-17MDecile 8op_jcode</t>
  </si>
  <si>
    <t>6-17MDecile 8op_lab</t>
  </si>
  <si>
    <t>6-17MDecile 8op_mh</t>
  </si>
  <si>
    <t>6-17MDecile 8op_op_fac</t>
  </si>
  <si>
    <t>6-17MDecile 8op_surg</t>
  </si>
  <si>
    <t>6-17MDecile 8op_prev</t>
  </si>
  <si>
    <t>6-17MDecile 8op_primcare</t>
  </si>
  <si>
    <t>6-17MDecile 8op_rehab</t>
  </si>
  <si>
    <t>6-17MDecile 8op_speccare</t>
  </si>
  <si>
    <t>6-17MDecile 8op_ultrasound</t>
  </si>
  <si>
    <t>6-17MDecile 8op_xray</t>
  </si>
  <si>
    <t>6-17MDecile 8rx_generic</t>
  </si>
  <si>
    <t>6-17MDecile 8rx_specialty</t>
  </si>
  <si>
    <t>6-17MDecile 8ip_prof</t>
  </si>
  <si>
    <t>6-17MDecile 8ip_fac</t>
  </si>
  <si>
    <t>6-17MDecile 9op_ambulance</t>
  </si>
  <si>
    <t>6-17MDecile 9op_other</t>
  </si>
  <si>
    <t>6-17MDecile 9op_chiro</t>
  </si>
  <si>
    <t>6-17MDecile 9op_ct_mri</t>
  </si>
  <si>
    <t>6-17MDecile 9op_diagnostic_cardiology</t>
  </si>
  <si>
    <t>6-17MDecile 9op_dialysis</t>
  </si>
  <si>
    <t>6-17MDecile 9op_dme</t>
  </si>
  <si>
    <t>6-17MDecile 9op_er_fac</t>
  </si>
  <si>
    <t>6-17MDecile 9op_er_prof</t>
  </si>
  <si>
    <t>6-17MDecile 9op_eye</t>
  </si>
  <si>
    <t>6-17MDecile 9op_jcode</t>
  </si>
  <si>
    <t>6-17MDecile 9op_lab</t>
  </si>
  <si>
    <t>6-17MDecile 9op_mh</t>
  </si>
  <si>
    <t>6-17MDecile 9op_op_fac</t>
  </si>
  <si>
    <t>6-17MDecile 9op_surg</t>
  </si>
  <si>
    <t>6-17MDecile 9op_prev</t>
  </si>
  <si>
    <t>6-17MDecile 9op_primcare</t>
  </si>
  <si>
    <t>6-17MDecile 9op_rehab</t>
  </si>
  <si>
    <t>6-17MDecile 9op_speccare</t>
  </si>
  <si>
    <t>6-17MDecile 9op_ultrasound</t>
  </si>
  <si>
    <t>6-17MDecile 9op_xray</t>
  </si>
  <si>
    <t>6-17MDecile 9rx_generic</t>
  </si>
  <si>
    <t>6-17MDecile 9rx_specialty</t>
  </si>
  <si>
    <t>6-17MDecile 9ip_prof</t>
  </si>
  <si>
    <t>6-17MDecile 9ip_fac</t>
  </si>
  <si>
    <t>6-17MDecile 10op_ambulance</t>
  </si>
  <si>
    <t>6-17MDecile 10op_other</t>
  </si>
  <si>
    <t>6-17MDecile 10op_chiro</t>
  </si>
  <si>
    <t>6-17MDecile 10op_ct_mri</t>
  </si>
  <si>
    <t>6-17MDecile 10op_diagnostic_cardiology</t>
  </si>
  <si>
    <t>6-17MDecile 10op_dialysis</t>
  </si>
  <si>
    <t>6-17MDecile 10op_dme</t>
  </si>
  <si>
    <t>6-17MDecile 10op_er_fac</t>
  </si>
  <si>
    <t>6-17MDecile 10op_er_prof</t>
  </si>
  <si>
    <t>6-17MDecile 10op_eye</t>
  </si>
  <si>
    <t>6-17MDecile 10op_jcode</t>
  </si>
  <si>
    <t>6-17MDecile 10op_lab</t>
  </si>
  <si>
    <t>6-17MDecile 10op_mh</t>
  </si>
  <si>
    <t>6-17MDecile 10op_op_fac</t>
  </si>
  <si>
    <t>6-17MDecile 10op_surg</t>
  </si>
  <si>
    <t>6-17MDecile 10op_prev</t>
  </si>
  <si>
    <t>6-17MDecile 10op_primcare</t>
  </si>
  <si>
    <t>6-17MDecile 10op_rehab</t>
  </si>
  <si>
    <t>6-17MDecile 10op_speccare</t>
  </si>
  <si>
    <t>6-17MDecile 10op_ultrasound</t>
  </si>
  <si>
    <t>6-17MDecile 10op_xray</t>
  </si>
  <si>
    <t>6-17MDecile 10rx_generic</t>
  </si>
  <si>
    <t>6-17MDecile 10rx_specialty</t>
  </si>
  <si>
    <t>6-17MDecile 10ip_prof</t>
  </si>
  <si>
    <t>6-17MDecile 10ip_fac</t>
  </si>
  <si>
    <t>35-44FDecile 1op_ambulance</t>
  </si>
  <si>
    <t>35-44FDecile 1op_other</t>
  </si>
  <si>
    <t>35-44FDecile 1op_chiro</t>
  </si>
  <si>
    <t>35-44FDecile 1op_ct_mri</t>
  </si>
  <si>
    <t>35-44FDecile 1op_diagnostic_cardiology</t>
  </si>
  <si>
    <t>35-44FDecile 1op_dialysis</t>
  </si>
  <si>
    <t>35-44FDecile 1op_dme</t>
  </si>
  <si>
    <t>35-44FDecile 1op_er_fac</t>
  </si>
  <si>
    <t>35-44FDecile 1op_er_prof</t>
  </si>
  <si>
    <t>35-44FDecile 1op_eye</t>
  </si>
  <si>
    <t>35-44FDecile 1op_jcode</t>
  </si>
  <si>
    <t>35-44FDecile 1op_lab</t>
  </si>
  <si>
    <t>35-44FDecile 1op_mh</t>
  </si>
  <si>
    <t>35-44FDecile 1op_op_fac</t>
  </si>
  <si>
    <t>35-44FDecile 1op_surg</t>
  </si>
  <si>
    <t>35-44FDecile 1op_prev</t>
  </si>
  <si>
    <t>35-44FDecile 1op_primcare</t>
  </si>
  <si>
    <t>35-44FDecile 1op_rehab</t>
  </si>
  <si>
    <t>35-44FDecile 1op_speccare</t>
  </si>
  <si>
    <t>35-44FDecile 1op_ultrasound</t>
  </si>
  <si>
    <t>35-44FDecile 1op_xray</t>
  </si>
  <si>
    <t>35-44FDecile 1rx_generic</t>
  </si>
  <si>
    <t>35-44FDecile 1rx_specialty</t>
  </si>
  <si>
    <t>35-44FDecile 1ip_prof</t>
  </si>
  <si>
    <t>35-44FDecile 1ip_fac</t>
  </si>
  <si>
    <t>35-44FDecile 2op_ambulance</t>
  </si>
  <si>
    <t>35-44FDecile 2op_other</t>
  </si>
  <si>
    <t>35-44FDecile 2op_chiro</t>
  </si>
  <si>
    <t>35-44FDecile 2op_ct_mri</t>
  </si>
  <si>
    <t>35-44FDecile 2op_diagnostic_cardiology</t>
  </si>
  <si>
    <t>35-44FDecile 2op_dialysis</t>
  </si>
  <si>
    <t>35-44FDecile 2op_dme</t>
  </si>
  <si>
    <t>35-44FDecile 2op_er_fac</t>
  </si>
  <si>
    <t>35-44FDecile 2op_er_prof</t>
  </si>
  <si>
    <t>35-44FDecile 2op_eye</t>
  </si>
  <si>
    <t>35-44FDecile 2op_jcode</t>
  </si>
  <si>
    <t>35-44FDecile 2op_lab</t>
  </si>
  <si>
    <t>35-44FDecile 2op_mh</t>
  </si>
  <si>
    <t>35-44FDecile 2op_op_fac</t>
  </si>
  <si>
    <t>35-44FDecile 2op_surg</t>
  </si>
  <si>
    <t>35-44FDecile 2op_prev</t>
  </si>
  <si>
    <t>35-44FDecile 2op_primcare</t>
  </si>
  <si>
    <t>35-44FDecile 2op_rehab</t>
  </si>
  <si>
    <t>35-44FDecile 2op_speccare</t>
  </si>
  <si>
    <t>35-44FDecile 2op_ultrasound</t>
  </si>
  <si>
    <t>35-44FDecile 2op_xray</t>
  </si>
  <si>
    <t>35-44FDecile 2rx_generic</t>
  </si>
  <si>
    <t>35-44FDecile 2rx_specialty</t>
  </si>
  <si>
    <t>35-44FDecile 2ip_prof</t>
  </si>
  <si>
    <t>35-44FDecile 2ip_fac</t>
  </si>
  <si>
    <t>35-44FDecile 3op_ambulance</t>
  </si>
  <si>
    <t>35-44FDecile 3op_other</t>
  </si>
  <si>
    <t>35-44FDecile 3op_chiro</t>
  </si>
  <si>
    <t>35-44FDecile 3op_ct_mri</t>
  </si>
  <si>
    <t>35-44FDecile 3op_diagnostic_cardiology</t>
  </si>
  <si>
    <t>35-44FDecile 3op_dialysis</t>
  </si>
  <si>
    <t>35-44FDecile 3op_dme</t>
  </si>
  <si>
    <t>35-44FDecile 3op_er_fac</t>
  </si>
  <si>
    <t>35-44FDecile 3op_er_prof</t>
  </si>
  <si>
    <t>35-44FDecile 3op_eye</t>
  </si>
  <si>
    <t>35-44FDecile 3op_jcode</t>
  </si>
  <si>
    <t>35-44FDecile 3op_lab</t>
  </si>
  <si>
    <t>35-44FDecile 3op_mh</t>
  </si>
  <si>
    <t>35-44FDecile 3op_op_fac</t>
  </si>
  <si>
    <t>35-44FDecile 3op_surg</t>
  </si>
  <si>
    <t>35-44FDecile 3op_prev</t>
  </si>
  <si>
    <t>35-44FDecile 3op_primcare</t>
  </si>
  <si>
    <t>35-44FDecile 3op_rehab</t>
  </si>
  <si>
    <t>35-44FDecile 3op_speccare</t>
  </si>
  <si>
    <t>35-44FDecile 3op_ultrasound</t>
  </si>
  <si>
    <t>35-44FDecile 3op_xray</t>
  </si>
  <si>
    <t>35-44FDecile 3rx_generic</t>
  </si>
  <si>
    <t>35-44FDecile 3rx_specialty</t>
  </si>
  <si>
    <t>35-44FDecile 3ip_prof</t>
  </si>
  <si>
    <t>35-44FDecile 3ip_fac</t>
  </si>
  <si>
    <t>35-44FDecile 4op_ambulance</t>
  </si>
  <si>
    <t>35-44FDecile 4op_other</t>
  </si>
  <si>
    <t>35-44FDecile 4op_chiro</t>
  </si>
  <si>
    <t>35-44FDecile 4op_ct_mri</t>
  </si>
  <si>
    <t>35-44FDecile 4op_diagnostic_cardiology</t>
  </si>
  <si>
    <t>35-44FDecile 4op_dialysis</t>
  </si>
  <si>
    <t>35-44FDecile 4op_dme</t>
  </si>
  <si>
    <t>35-44FDecile 4op_er_fac</t>
  </si>
  <si>
    <t>35-44FDecile 4op_er_prof</t>
  </si>
  <si>
    <t>35-44FDecile 4op_eye</t>
  </si>
  <si>
    <t>35-44FDecile 4op_jcode</t>
  </si>
  <si>
    <t>35-44FDecile 4op_lab</t>
  </si>
  <si>
    <t>35-44FDecile 4op_mh</t>
  </si>
  <si>
    <t>35-44FDecile 4op_op_fac</t>
  </si>
  <si>
    <t>35-44FDecile 4op_surg</t>
  </si>
  <si>
    <t>35-44FDecile 4op_prev</t>
  </si>
  <si>
    <t>35-44FDecile 4op_primcare</t>
  </si>
  <si>
    <t>35-44FDecile 4op_rehab</t>
  </si>
  <si>
    <t>35-44FDecile 4op_speccare</t>
  </si>
  <si>
    <t>35-44FDecile 4op_ultrasound</t>
  </si>
  <si>
    <t>35-44FDecile 4op_xray</t>
  </si>
  <si>
    <t>35-44FDecile 4rx_generic</t>
  </si>
  <si>
    <t>35-44FDecile 4rx_specialty</t>
  </si>
  <si>
    <t>35-44FDecile 4ip_prof</t>
  </si>
  <si>
    <t>35-44FDecile 4ip_fac</t>
  </si>
  <si>
    <t>35-44FDecile 5op_ambulance</t>
  </si>
  <si>
    <t>35-44FDecile 5op_other</t>
  </si>
  <si>
    <t>35-44FDecile 5op_chiro</t>
  </si>
  <si>
    <t>35-44FDecile 5op_ct_mri</t>
  </si>
  <si>
    <t>35-44FDecile 5op_diagnostic_cardiology</t>
  </si>
  <si>
    <t>35-44FDecile 5op_dialysis</t>
  </si>
  <si>
    <t>35-44FDecile 5op_dme</t>
  </si>
  <si>
    <t>35-44FDecile 5op_er_fac</t>
  </si>
  <si>
    <t>35-44FDecile 5op_er_prof</t>
  </si>
  <si>
    <t>35-44FDecile 5op_eye</t>
  </si>
  <si>
    <t>35-44FDecile 5op_jcode</t>
  </si>
  <si>
    <t>35-44FDecile 5op_lab</t>
  </si>
  <si>
    <t>35-44FDecile 5op_mh</t>
  </si>
  <si>
    <t>35-44FDecile 5op_op_fac</t>
  </si>
  <si>
    <t>35-44FDecile 5op_surg</t>
  </si>
  <si>
    <t>35-44FDecile 5op_prev</t>
  </si>
  <si>
    <t>35-44FDecile 5op_primcare</t>
  </si>
  <si>
    <t>35-44FDecile 5op_rehab</t>
  </si>
  <si>
    <t>35-44FDecile 5op_speccare</t>
  </si>
  <si>
    <t>35-44FDecile 5op_ultrasound</t>
  </si>
  <si>
    <t>35-44FDecile 5op_xray</t>
  </si>
  <si>
    <t>35-44FDecile 5rx_generic</t>
  </si>
  <si>
    <t>35-44FDecile 5rx_specialty</t>
  </si>
  <si>
    <t>35-44FDecile 5ip_prof</t>
  </si>
  <si>
    <t>35-44FDecile 5ip_fac</t>
  </si>
  <si>
    <t>35-44FDecile 6op_ambulance</t>
  </si>
  <si>
    <t>35-44FDecile 6op_other</t>
  </si>
  <si>
    <t>35-44FDecile 6op_chiro</t>
  </si>
  <si>
    <t>35-44FDecile 6op_ct_mri</t>
  </si>
  <si>
    <t>35-44FDecile 6op_diagnostic_cardiology</t>
  </si>
  <si>
    <t>35-44FDecile 6op_dialysis</t>
  </si>
  <si>
    <t>35-44FDecile 6op_dme</t>
  </si>
  <si>
    <t>35-44FDecile 6op_er_fac</t>
  </si>
  <si>
    <t>35-44FDecile 6op_er_prof</t>
  </si>
  <si>
    <t>35-44FDecile 6op_eye</t>
  </si>
  <si>
    <t>35-44FDecile 6op_jcode</t>
  </si>
  <si>
    <t>35-44FDecile 6op_lab</t>
  </si>
  <si>
    <t>35-44FDecile 6op_mh</t>
  </si>
  <si>
    <t>35-44FDecile 6op_op_fac</t>
  </si>
  <si>
    <t>35-44FDecile 6op_surg</t>
  </si>
  <si>
    <t>35-44FDecile 6op_prev</t>
  </si>
  <si>
    <t>35-44FDecile 6op_primcare</t>
  </si>
  <si>
    <t>35-44FDecile 6op_rehab</t>
  </si>
  <si>
    <t>35-44FDecile 6op_speccare</t>
  </si>
  <si>
    <t>35-44FDecile 6op_ultrasound</t>
  </si>
  <si>
    <t>35-44FDecile 6op_xray</t>
  </si>
  <si>
    <t>35-44FDecile 6rx_generic</t>
  </si>
  <si>
    <t>35-44FDecile 6rx_specialty</t>
  </si>
  <si>
    <t>35-44FDecile 6ip_prof</t>
  </si>
  <si>
    <t>35-44FDecile 6ip_fac</t>
  </si>
  <si>
    <t>35-44FDecile 7op_ambulance</t>
  </si>
  <si>
    <t>35-44FDecile 7op_other</t>
  </si>
  <si>
    <t>35-44FDecile 7op_chiro</t>
  </si>
  <si>
    <t>35-44FDecile 7op_ct_mri</t>
  </si>
  <si>
    <t>35-44FDecile 7op_diagnostic_cardiology</t>
  </si>
  <si>
    <t>35-44FDecile 7op_dialysis</t>
  </si>
  <si>
    <t>35-44FDecile 7op_dme</t>
  </si>
  <si>
    <t>35-44FDecile 7op_er_fac</t>
  </si>
  <si>
    <t>35-44FDecile 7op_er_prof</t>
  </si>
  <si>
    <t>35-44FDecile 7op_eye</t>
  </si>
  <si>
    <t>35-44FDecile 7op_jcode</t>
  </si>
  <si>
    <t>35-44FDecile 7op_lab</t>
  </si>
  <si>
    <t>35-44FDecile 7op_mh</t>
  </si>
  <si>
    <t>35-44FDecile 7op_op_fac</t>
  </si>
  <si>
    <t>35-44FDecile 7op_surg</t>
  </si>
  <si>
    <t>35-44FDecile 7op_prev</t>
  </si>
  <si>
    <t>35-44FDecile 7op_primcare</t>
  </si>
  <si>
    <t>35-44FDecile 7op_rehab</t>
  </si>
  <si>
    <t>35-44FDecile 7op_speccare</t>
  </si>
  <si>
    <t>35-44FDecile 7op_ultrasound</t>
  </si>
  <si>
    <t>35-44FDecile 7op_xray</t>
  </si>
  <si>
    <t>35-44FDecile 7rx_generic</t>
  </si>
  <si>
    <t>35-44FDecile 7rx_specialty</t>
  </si>
  <si>
    <t>35-44FDecile 7ip_prof</t>
  </si>
  <si>
    <t>35-44FDecile 7ip_fac</t>
  </si>
  <si>
    <t>35-44FDecile 8op_ambulance</t>
  </si>
  <si>
    <t>35-44FDecile 8op_other</t>
  </si>
  <si>
    <t>35-44FDecile 8op_chiro</t>
  </si>
  <si>
    <t>35-44FDecile 8op_ct_mri</t>
  </si>
  <si>
    <t>35-44FDecile 8op_diagnostic_cardiology</t>
  </si>
  <si>
    <t>35-44FDecile 8op_dialysis</t>
  </si>
  <si>
    <t>35-44FDecile 8op_dme</t>
  </si>
  <si>
    <t>35-44FDecile 8op_er_fac</t>
  </si>
  <si>
    <t>35-44FDecile 8op_er_prof</t>
  </si>
  <si>
    <t>35-44FDecile 8op_eye</t>
  </si>
  <si>
    <t>35-44FDecile 8op_jcode</t>
  </si>
  <si>
    <t>35-44FDecile 8op_lab</t>
  </si>
  <si>
    <t>35-44FDecile 8op_mh</t>
  </si>
  <si>
    <t>35-44FDecile 8op_op_fac</t>
  </si>
  <si>
    <t>35-44FDecile 8op_surg</t>
  </si>
  <si>
    <t>35-44FDecile 8op_prev</t>
  </si>
  <si>
    <t>35-44FDecile 8op_primcare</t>
  </si>
  <si>
    <t>35-44FDecile 8op_rehab</t>
  </si>
  <si>
    <t>35-44FDecile 8op_speccare</t>
  </si>
  <si>
    <t>35-44FDecile 8op_ultrasound</t>
  </si>
  <si>
    <t>35-44FDecile 8op_xray</t>
  </si>
  <si>
    <t>35-44FDecile 8rx_generic</t>
  </si>
  <si>
    <t>35-44FDecile 8rx_specialty</t>
  </si>
  <si>
    <t>35-44FDecile 8ip_prof</t>
  </si>
  <si>
    <t>35-44FDecile 8ip_fac</t>
  </si>
  <si>
    <t>35-44FDecile 9op_ambulance</t>
  </si>
  <si>
    <t>35-44FDecile 9op_other</t>
  </si>
  <si>
    <t>35-44FDecile 9op_chiro</t>
  </si>
  <si>
    <t>35-44FDecile 9op_ct_mri</t>
  </si>
  <si>
    <t>35-44FDecile 9op_diagnostic_cardiology</t>
  </si>
  <si>
    <t>35-44FDecile 9op_dialysis</t>
  </si>
  <si>
    <t>35-44FDecile 9op_dme</t>
  </si>
  <si>
    <t>35-44FDecile 9op_er_fac</t>
  </si>
  <si>
    <t>35-44FDecile 9op_er_prof</t>
  </si>
  <si>
    <t>35-44FDecile 9op_eye</t>
  </si>
  <si>
    <t>35-44FDecile 9op_jcode</t>
  </si>
  <si>
    <t>35-44FDecile 9op_lab</t>
  </si>
  <si>
    <t>35-44FDecile 9op_mh</t>
  </si>
  <si>
    <t>35-44FDecile 9op_op_fac</t>
  </si>
  <si>
    <t>35-44FDecile 9op_surg</t>
  </si>
  <si>
    <t>35-44FDecile 9op_prev</t>
  </si>
  <si>
    <t>35-44FDecile 9op_primcare</t>
  </si>
  <si>
    <t>35-44FDecile 9op_rehab</t>
  </si>
  <si>
    <t>35-44FDecile 9op_speccare</t>
  </si>
  <si>
    <t>35-44FDecile 9op_ultrasound</t>
  </si>
  <si>
    <t>35-44FDecile 9op_xray</t>
  </si>
  <si>
    <t>35-44FDecile 9rx_generic</t>
  </si>
  <si>
    <t>35-44FDecile 9rx_specialty</t>
  </si>
  <si>
    <t>35-44FDecile 9ip_prof</t>
  </si>
  <si>
    <t>35-44FDecile 9ip_fac</t>
  </si>
  <si>
    <t>35-44FDecile 10op_ambulance</t>
  </si>
  <si>
    <t>35-44FDecile 10op_other</t>
  </si>
  <si>
    <t>35-44FDecile 10op_chiro</t>
  </si>
  <si>
    <t>35-44FDecile 10op_ct_mri</t>
  </si>
  <si>
    <t>35-44FDecile 10op_diagnostic_cardiology</t>
  </si>
  <si>
    <t>35-44FDecile 10op_dialysis</t>
  </si>
  <si>
    <t>35-44FDecile 10op_dme</t>
  </si>
  <si>
    <t>35-44FDecile 10op_er_fac</t>
  </si>
  <si>
    <t>35-44FDecile 10op_er_prof</t>
  </si>
  <si>
    <t>35-44FDecile 10op_eye</t>
  </si>
  <si>
    <t>35-44FDecile 10op_jcode</t>
  </si>
  <si>
    <t>35-44FDecile 10op_lab</t>
  </si>
  <si>
    <t>35-44FDecile 10op_mh</t>
  </si>
  <si>
    <t>35-44FDecile 10op_op_fac</t>
  </si>
  <si>
    <t>35-44FDecile 10op_surg</t>
  </si>
  <si>
    <t>35-44FDecile 10op_prev</t>
  </si>
  <si>
    <t>35-44FDecile 10op_primcare</t>
  </si>
  <si>
    <t>35-44FDecile 10op_rehab</t>
  </si>
  <si>
    <t>35-44FDecile 10op_speccare</t>
  </si>
  <si>
    <t>35-44FDecile 10op_ultrasound</t>
  </si>
  <si>
    <t>35-44FDecile 10op_xray</t>
  </si>
  <si>
    <t>35-44FDecile 10rx_generic</t>
  </si>
  <si>
    <t>35-44FDecile 10rx_specialty</t>
  </si>
  <si>
    <t>35-44FDecile 10ip_prof</t>
  </si>
  <si>
    <t>35-44FDecile 10ip_fac</t>
  </si>
  <si>
    <t>35-44MDecile 2op_ambulance</t>
  </si>
  <si>
    <t>35-44MDecile 2op_other</t>
  </si>
  <si>
    <t>35-44MDecile 2op_chiro</t>
  </si>
  <si>
    <t>35-44MDecile 2op_ct_mri</t>
  </si>
  <si>
    <t>35-44MDecile 2op_diagnostic_cardiology</t>
  </si>
  <si>
    <t>35-44MDecile 2op_dialysis</t>
  </si>
  <si>
    <t>35-44MDecile 2op_dme</t>
  </si>
  <si>
    <t>35-44MDecile 2op_er_fac</t>
  </si>
  <si>
    <t>35-44MDecile 2op_er_prof</t>
  </si>
  <si>
    <t>35-44MDecile 2op_eye</t>
  </si>
  <si>
    <t>35-44MDecile 2op_jcode</t>
  </si>
  <si>
    <t>35-44MDecile 2op_lab</t>
  </si>
  <si>
    <t>35-44MDecile 2op_mh</t>
  </si>
  <si>
    <t>35-44MDecile 2op_op_fac</t>
  </si>
  <si>
    <t>35-44MDecile 2op_surg</t>
  </si>
  <si>
    <t>35-44MDecile 2op_prev</t>
  </si>
  <si>
    <t>35-44MDecile 2op_primcare</t>
  </si>
  <si>
    <t>35-44MDecile 2op_rehab</t>
  </si>
  <si>
    <t>35-44MDecile 2op_speccare</t>
  </si>
  <si>
    <t>35-44MDecile 2op_ultrasound</t>
  </si>
  <si>
    <t>35-44MDecile 2op_xray</t>
  </si>
  <si>
    <t>35-44MDecile 2rx_generic</t>
  </si>
  <si>
    <t>35-44MDecile 2rx_specialty</t>
  </si>
  <si>
    <t>35-44MDecile 2ip_prof</t>
  </si>
  <si>
    <t>35-44MDecile 2ip_fac</t>
  </si>
  <si>
    <t>35-44MDecile 3op_ambulance</t>
  </si>
  <si>
    <t>35-44MDecile 3op_other</t>
  </si>
  <si>
    <t>35-44MDecile 3op_chiro</t>
  </si>
  <si>
    <t>35-44MDecile 3op_ct_mri</t>
  </si>
  <si>
    <t>35-44MDecile 3op_diagnostic_cardiology</t>
  </si>
  <si>
    <t>35-44MDecile 3op_dialysis</t>
  </si>
  <si>
    <t>35-44MDecile 3op_dme</t>
  </si>
  <si>
    <t>35-44MDecile 3op_er_fac</t>
  </si>
  <si>
    <t>35-44MDecile 3op_er_prof</t>
  </si>
  <si>
    <t>35-44MDecile 3op_eye</t>
  </si>
  <si>
    <t>35-44MDecile 3op_jcode</t>
  </si>
  <si>
    <t>35-44MDecile 3op_lab</t>
  </si>
  <si>
    <t>35-44MDecile 3op_mh</t>
  </si>
  <si>
    <t>35-44MDecile 3op_op_fac</t>
  </si>
  <si>
    <t>35-44MDecile 3op_surg</t>
  </si>
  <si>
    <t>35-44MDecile 3op_prev</t>
  </si>
  <si>
    <t>35-44MDecile 3op_primcare</t>
  </si>
  <si>
    <t>35-44MDecile 3op_rehab</t>
  </si>
  <si>
    <t>35-44MDecile 3op_speccare</t>
  </si>
  <si>
    <t>35-44MDecile 3op_ultrasound</t>
  </si>
  <si>
    <t>35-44MDecile 3op_xray</t>
  </si>
  <si>
    <t>35-44MDecile 3rx_generic</t>
  </si>
  <si>
    <t>35-44MDecile 3rx_specialty</t>
  </si>
  <si>
    <t>35-44MDecile 3ip_prof</t>
  </si>
  <si>
    <t>35-44MDecile 3ip_fac</t>
  </si>
  <si>
    <t>35-44MDecile 4op_ambulance</t>
  </si>
  <si>
    <t>35-44MDecile 4op_other</t>
  </si>
  <si>
    <t>35-44MDecile 4op_chiro</t>
  </si>
  <si>
    <t>35-44MDecile 4op_ct_mri</t>
  </si>
  <si>
    <t>35-44MDecile 4op_diagnostic_cardiology</t>
  </si>
  <si>
    <t>35-44MDecile 4op_dialysis</t>
  </si>
  <si>
    <t>35-44MDecile 4op_dme</t>
  </si>
  <si>
    <t>35-44MDecile 4op_er_fac</t>
  </si>
  <si>
    <t>35-44MDecile 4op_er_prof</t>
  </si>
  <si>
    <t>35-44MDecile 4op_eye</t>
  </si>
  <si>
    <t>35-44MDecile 4op_jcode</t>
  </si>
  <si>
    <t>35-44MDecile 4op_lab</t>
  </si>
  <si>
    <t>35-44MDecile 4op_mh</t>
  </si>
  <si>
    <t>35-44MDecile 4op_op_fac</t>
  </si>
  <si>
    <t>35-44MDecile 4op_surg</t>
  </si>
  <si>
    <t>35-44MDecile 4op_prev</t>
  </si>
  <si>
    <t>35-44MDecile 4op_primcare</t>
  </si>
  <si>
    <t>35-44MDecile 4op_rehab</t>
  </si>
  <si>
    <t>35-44MDecile 4op_speccare</t>
  </si>
  <si>
    <t>35-44MDecile 4op_ultrasound</t>
  </si>
  <si>
    <t>35-44MDecile 4op_xray</t>
  </si>
  <si>
    <t>35-44MDecile 4rx_generic</t>
  </si>
  <si>
    <t>35-44MDecile 4rx_specialty</t>
  </si>
  <si>
    <t>35-44MDecile 4ip_prof</t>
  </si>
  <si>
    <t>35-44MDecile 4ip_fac</t>
  </si>
  <si>
    <t>35-44MDecile 5op_ambulance</t>
  </si>
  <si>
    <t>35-44MDecile 5op_other</t>
  </si>
  <si>
    <t>35-44MDecile 5op_chiro</t>
  </si>
  <si>
    <t>35-44MDecile 5op_ct_mri</t>
  </si>
  <si>
    <t>35-44MDecile 5op_diagnostic_cardiology</t>
  </si>
  <si>
    <t>35-44MDecile 5op_dialysis</t>
  </si>
  <si>
    <t>35-44MDecile 5op_dme</t>
  </si>
  <si>
    <t>35-44MDecile 5op_er_fac</t>
  </si>
  <si>
    <t>35-44MDecile 5op_er_prof</t>
  </si>
  <si>
    <t>35-44MDecile 5op_eye</t>
  </si>
  <si>
    <t>35-44MDecile 5op_jcode</t>
  </si>
  <si>
    <t>35-44MDecile 5op_lab</t>
  </si>
  <si>
    <t>35-44MDecile 5op_mh</t>
  </si>
  <si>
    <t>35-44MDecile 5op_op_fac</t>
  </si>
  <si>
    <t>35-44MDecile 5op_surg</t>
  </si>
  <si>
    <t>35-44MDecile 5op_prev</t>
  </si>
  <si>
    <t>35-44MDecile 5op_primcare</t>
  </si>
  <si>
    <t>35-44MDecile 5op_rehab</t>
  </si>
  <si>
    <t>35-44MDecile 5op_speccare</t>
  </si>
  <si>
    <t>35-44MDecile 5op_ultrasound</t>
  </si>
  <si>
    <t>35-44MDecile 5op_xray</t>
  </si>
  <si>
    <t>35-44MDecile 5rx_generic</t>
  </si>
  <si>
    <t>35-44MDecile 5rx_specialty</t>
  </si>
  <si>
    <t>35-44MDecile 5ip_prof</t>
  </si>
  <si>
    <t>35-44MDecile 5ip_fac</t>
  </si>
  <si>
    <t>35-44MDecile 6op_ambulance</t>
  </si>
  <si>
    <t>35-44MDecile 6op_other</t>
  </si>
  <si>
    <t>35-44MDecile 6op_chiro</t>
  </si>
  <si>
    <t>35-44MDecile 6op_ct_mri</t>
  </si>
  <si>
    <t>35-44MDecile 6op_diagnostic_cardiology</t>
  </si>
  <si>
    <t>35-44MDecile 6op_dialysis</t>
  </si>
  <si>
    <t>35-44MDecile 6op_dme</t>
  </si>
  <si>
    <t>35-44MDecile 6op_er_fac</t>
  </si>
  <si>
    <t>35-44MDecile 6op_er_prof</t>
  </si>
  <si>
    <t>35-44MDecile 6op_eye</t>
  </si>
  <si>
    <t>35-44MDecile 6op_jcode</t>
  </si>
  <si>
    <t>35-44MDecile 6op_lab</t>
  </si>
  <si>
    <t>35-44MDecile 6op_mh</t>
  </si>
  <si>
    <t>35-44MDecile 6op_op_fac</t>
  </si>
  <si>
    <t>35-44MDecile 6op_surg</t>
  </si>
  <si>
    <t>35-44MDecile 6op_prev</t>
  </si>
  <si>
    <t>35-44MDecile 6op_primcare</t>
  </si>
  <si>
    <t>35-44MDecile 6op_rehab</t>
  </si>
  <si>
    <t>35-44MDecile 6op_speccare</t>
  </si>
  <si>
    <t>35-44MDecile 6op_ultrasound</t>
  </si>
  <si>
    <t>35-44MDecile 6op_xray</t>
  </si>
  <si>
    <t>35-44MDecile 6rx_generic</t>
  </si>
  <si>
    <t>35-44MDecile 6rx_specialty</t>
  </si>
  <si>
    <t>35-44MDecile 6ip_prof</t>
  </si>
  <si>
    <t>35-44MDecile 6ip_fac</t>
  </si>
  <si>
    <t>35-44MDecile 7op_ambulance</t>
  </si>
  <si>
    <t>35-44MDecile 7op_other</t>
  </si>
  <si>
    <t>35-44MDecile 7op_chiro</t>
  </si>
  <si>
    <t>35-44MDecile 7op_ct_mri</t>
  </si>
  <si>
    <t>35-44MDecile 7op_diagnostic_cardiology</t>
  </si>
  <si>
    <t>35-44MDecile 7op_dialysis</t>
  </si>
  <si>
    <t>35-44MDecile 7op_dme</t>
  </si>
  <si>
    <t>35-44MDecile 7op_er_fac</t>
  </si>
  <si>
    <t>35-44MDecile 7op_er_prof</t>
  </si>
  <si>
    <t>35-44MDecile 7op_eye</t>
  </si>
  <si>
    <t>35-44MDecile 7op_jcode</t>
  </si>
  <si>
    <t>35-44MDecile 7op_lab</t>
  </si>
  <si>
    <t>35-44MDecile 7op_mh</t>
  </si>
  <si>
    <t>35-44MDecile 7op_op_fac</t>
  </si>
  <si>
    <t>35-44MDecile 7op_surg</t>
  </si>
  <si>
    <t>35-44MDecile 7op_prev</t>
  </si>
  <si>
    <t>35-44MDecile 7op_primcare</t>
  </si>
  <si>
    <t>35-44MDecile 7op_rehab</t>
  </si>
  <si>
    <t>35-44MDecile 7op_speccare</t>
  </si>
  <si>
    <t>35-44MDecile 7op_ultrasound</t>
  </si>
  <si>
    <t>35-44MDecile 7op_xray</t>
  </si>
  <si>
    <t>35-44MDecile 7rx_generic</t>
  </si>
  <si>
    <t>35-44MDecile 7rx_specialty</t>
  </si>
  <si>
    <t>35-44MDecile 7ip_prof</t>
  </si>
  <si>
    <t>35-44MDecile 7ip_fac</t>
  </si>
  <si>
    <t>35-44MDecile 8op_ambulance</t>
  </si>
  <si>
    <t>35-44MDecile 8op_other</t>
  </si>
  <si>
    <t>35-44MDecile 8op_chiro</t>
  </si>
  <si>
    <t>35-44MDecile 8op_ct_mri</t>
  </si>
  <si>
    <t>35-44MDecile 8op_diagnostic_cardiology</t>
  </si>
  <si>
    <t>35-44MDecile 8op_dialysis</t>
  </si>
  <si>
    <t>35-44MDecile 8op_dme</t>
  </si>
  <si>
    <t>35-44MDecile 8op_er_fac</t>
  </si>
  <si>
    <t>35-44MDecile 8op_er_prof</t>
  </si>
  <si>
    <t>35-44MDecile 8op_eye</t>
  </si>
  <si>
    <t>35-44MDecile 8op_jcode</t>
  </si>
  <si>
    <t>35-44MDecile 8op_lab</t>
  </si>
  <si>
    <t>35-44MDecile 8op_mh</t>
  </si>
  <si>
    <t>35-44MDecile 8op_op_fac</t>
  </si>
  <si>
    <t>35-44MDecile 8op_surg</t>
  </si>
  <si>
    <t>35-44MDecile 8op_prev</t>
  </si>
  <si>
    <t>35-44MDecile 8op_primcare</t>
  </si>
  <si>
    <t>35-44MDecile 8op_rehab</t>
  </si>
  <si>
    <t>35-44MDecile 8op_speccare</t>
  </si>
  <si>
    <t>35-44MDecile 8op_ultrasound</t>
  </si>
  <si>
    <t>35-44MDecile 8op_xray</t>
  </si>
  <si>
    <t>35-44MDecile 8rx_generic</t>
  </si>
  <si>
    <t>35-44MDecile 8rx_specialty</t>
  </si>
  <si>
    <t>35-44MDecile 8ip_prof</t>
  </si>
  <si>
    <t>35-44MDecile 8ip_fac</t>
  </si>
  <si>
    <t>35-44MDecile 9op_ambulance</t>
  </si>
  <si>
    <t>35-44MDecile 9op_other</t>
  </si>
  <si>
    <t>35-44MDecile 9op_chiro</t>
  </si>
  <si>
    <t>35-44MDecile 9op_ct_mri</t>
  </si>
  <si>
    <t>35-44MDecile 9op_diagnostic_cardiology</t>
  </si>
  <si>
    <t>35-44MDecile 9op_dialysis</t>
  </si>
  <si>
    <t>35-44MDecile 9op_dme</t>
  </si>
  <si>
    <t>35-44MDecile 9op_er_fac</t>
  </si>
  <si>
    <t>35-44MDecile 9op_er_prof</t>
  </si>
  <si>
    <t>35-44MDecile 9op_eye</t>
  </si>
  <si>
    <t>35-44MDecile 9op_jcode</t>
  </si>
  <si>
    <t>35-44MDecile 9op_lab</t>
  </si>
  <si>
    <t>35-44MDecile 9op_mh</t>
  </si>
  <si>
    <t>35-44MDecile 9op_op_fac</t>
  </si>
  <si>
    <t>35-44MDecile 9op_surg</t>
  </si>
  <si>
    <t>35-44MDecile 9op_prev</t>
  </si>
  <si>
    <t>35-44MDecile 9op_primcare</t>
  </si>
  <si>
    <t>35-44MDecile 9op_rehab</t>
  </si>
  <si>
    <t>35-44MDecile 9op_speccare</t>
  </si>
  <si>
    <t>35-44MDecile 9op_ultrasound</t>
  </si>
  <si>
    <t>35-44MDecile 9op_xray</t>
  </si>
  <si>
    <t>35-44MDecile 9rx_generic</t>
  </si>
  <si>
    <t>35-44MDecile 9rx_specialty</t>
  </si>
  <si>
    <t>35-44MDecile 9ip_prof</t>
  </si>
  <si>
    <t>35-44MDecile 9ip_fac</t>
  </si>
  <si>
    <t>35-44MDecile 10op_ambulance</t>
  </si>
  <si>
    <t>35-44MDecile 10op_other</t>
  </si>
  <si>
    <t>35-44MDecile 10op_chiro</t>
  </si>
  <si>
    <t>35-44MDecile 10op_ct_mri</t>
  </si>
  <si>
    <t>35-44MDecile 10op_diagnostic_cardiology</t>
  </si>
  <si>
    <t>35-44MDecile 10op_dialysis</t>
  </si>
  <si>
    <t>35-44MDecile 10op_dme</t>
  </si>
  <si>
    <t>35-44MDecile 10op_er_fac</t>
  </si>
  <si>
    <t>35-44MDecile 10op_er_prof</t>
  </si>
  <si>
    <t>35-44MDecile 10op_eye</t>
  </si>
  <si>
    <t>35-44MDecile 10op_jcode</t>
  </si>
  <si>
    <t>35-44MDecile 10op_lab</t>
  </si>
  <si>
    <t>35-44MDecile 10op_mh</t>
  </si>
  <si>
    <t>35-44MDecile 10op_op_fac</t>
  </si>
  <si>
    <t>35-44MDecile 10op_surg</t>
  </si>
  <si>
    <t>35-44MDecile 10op_prev</t>
  </si>
  <si>
    <t>35-44MDecile 10op_primcare</t>
  </si>
  <si>
    <t>35-44MDecile 10op_rehab</t>
  </si>
  <si>
    <t>35-44MDecile 10op_speccare</t>
  </si>
  <si>
    <t>35-44MDecile 10op_ultrasound</t>
  </si>
  <si>
    <t>35-44MDecile 10op_xray</t>
  </si>
  <si>
    <t>35-44MDecile 10rx_generic</t>
  </si>
  <si>
    <t>35-44MDecile 10rx_specialty</t>
  </si>
  <si>
    <t>35-44MDecile 10ip_prof</t>
  </si>
  <si>
    <t>35-44MDecile 10ip_fac</t>
  </si>
  <si>
    <t>45-54FDecile 1op_ambulance</t>
  </si>
  <si>
    <t>45-54FDecile 1op_other</t>
  </si>
  <si>
    <t>45-54FDecile 1op_chiro</t>
  </si>
  <si>
    <t>45-54FDecile 1op_ct_mri</t>
  </si>
  <si>
    <t>45-54FDecile 1op_diagnostic_cardiology</t>
  </si>
  <si>
    <t>45-54FDecile 1op_dialysis</t>
  </si>
  <si>
    <t>45-54FDecile 1op_dme</t>
  </si>
  <si>
    <t>45-54FDecile 1op_er_fac</t>
  </si>
  <si>
    <t>45-54FDecile 1op_er_prof</t>
  </si>
  <si>
    <t>45-54FDecile 1op_eye</t>
  </si>
  <si>
    <t>45-54FDecile 1op_jcode</t>
  </si>
  <si>
    <t>45-54FDecile 1op_lab</t>
  </si>
  <si>
    <t>45-54FDecile 1op_mh</t>
  </si>
  <si>
    <t>45-54FDecile 1op_op_fac</t>
  </si>
  <si>
    <t>45-54FDecile 1op_surg</t>
  </si>
  <si>
    <t>45-54FDecile 1op_prev</t>
  </si>
  <si>
    <t>45-54FDecile 1op_primcare</t>
  </si>
  <si>
    <t>45-54FDecile 1op_rehab</t>
  </si>
  <si>
    <t>45-54FDecile 1op_speccare</t>
  </si>
  <si>
    <t>45-54FDecile 1op_ultrasound</t>
  </si>
  <si>
    <t>45-54FDecile 1op_xray</t>
  </si>
  <si>
    <t>45-54FDecile 1rx_generic</t>
  </si>
  <si>
    <t>45-54FDecile 1rx_specialty</t>
  </si>
  <si>
    <t>45-54FDecile 1ip_prof</t>
  </si>
  <si>
    <t>45-54FDecile 1ip_fac</t>
  </si>
  <si>
    <t>45-54FDecile 2op_ambulance</t>
  </si>
  <si>
    <t>45-54FDecile 2op_other</t>
  </si>
  <si>
    <t>45-54FDecile 2op_chiro</t>
  </si>
  <si>
    <t>45-54FDecile 2op_ct_mri</t>
  </si>
  <si>
    <t>45-54FDecile 2op_diagnostic_cardiology</t>
  </si>
  <si>
    <t>45-54FDecile 2op_dialysis</t>
  </si>
  <si>
    <t>45-54FDecile 2op_dme</t>
  </si>
  <si>
    <t>45-54FDecile 2op_er_fac</t>
  </si>
  <si>
    <t>45-54FDecile 2op_er_prof</t>
  </si>
  <si>
    <t>45-54FDecile 2op_eye</t>
  </si>
  <si>
    <t>45-54FDecile 2op_jcode</t>
  </si>
  <si>
    <t>45-54FDecile 2op_lab</t>
  </si>
  <si>
    <t>45-54FDecile 2op_mh</t>
  </si>
  <si>
    <t>45-54FDecile 2op_op_fac</t>
  </si>
  <si>
    <t>45-54FDecile 2op_surg</t>
  </si>
  <si>
    <t>45-54FDecile 2op_prev</t>
  </si>
  <si>
    <t>45-54FDecile 2op_primcare</t>
  </si>
  <si>
    <t>45-54FDecile 2op_rehab</t>
  </si>
  <si>
    <t>45-54FDecile 2op_speccare</t>
  </si>
  <si>
    <t>45-54FDecile 2op_ultrasound</t>
  </si>
  <si>
    <t>45-54FDecile 2op_xray</t>
  </si>
  <si>
    <t>45-54FDecile 2rx_generic</t>
  </si>
  <si>
    <t>45-54FDecile 2rx_specialty</t>
  </si>
  <si>
    <t>45-54FDecile 2ip_prof</t>
  </si>
  <si>
    <t>45-54FDecile 2ip_fac</t>
  </si>
  <si>
    <t>45-54FDecile 3op_ambulance</t>
  </si>
  <si>
    <t>45-54FDecile 3op_other</t>
  </si>
  <si>
    <t>45-54FDecile 3op_chiro</t>
  </si>
  <si>
    <t>45-54FDecile 3op_ct_mri</t>
  </si>
  <si>
    <t>45-54FDecile 3op_diagnostic_cardiology</t>
  </si>
  <si>
    <t>45-54FDecile 3op_dialysis</t>
  </si>
  <si>
    <t>45-54FDecile 3op_dme</t>
  </si>
  <si>
    <t>45-54FDecile 3op_er_fac</t>
  </si>
  <si>
    <t>45-54FDecile 3op_er_prof</t>
  </si>
  <si>
    <t>45-54FDecile 3op_eye</t>
  </si>
  <si>
    <t>45-54FDecile 3op_jcode</t>
  </si>
  <si>
    <t>45-54FDecile 3op_lab</t>
  </si>
  <si>
    <t>45-54FDecile 3op_mh</t>
  </si>
  <si>
    <t>45-54FDecile 3op_op_fac</t>
  </si>
  <si>
    <t>45-54FDecile 3op_surg</t>
  </si>
  <si>
    <t>45-54FDecile 3op_prev</t>
  </si>
  <si>
    <t>45-54FDecile 3op_primcare</t>
  </si>
  <si>
    <t>45-54FDecile 3op_rehab</t>
  </si>
  <si>
    <t>45-54FDecile 3op_speccare</t>
  </si>
  <si>
    <t>45-54FDecile 3op_ultrasound</t>
  </si>
  <si>
    <t>45-54FDecile 3op_xray</t>
  </si>
  <si>
    <t>45-54FDecile 3rx_generic</t>
  </si>
  <si>
    <t>45-54FDecile 3rx_specialty</t>
  </si>
  <si>
    <t>45-54FDecile 3ip_prof</t>
  </si>
  <si>
    <t>45-54FDecile 3ip_fac</t>
  </si>
  <si>
    <t>45-54FDecile 4op_ambulance</t>
  </si>
  <si>
    <t>45-54FDecile 4op_other</t>
  </si>
  <si>
    <t>45-54FDecile 4op_chiro</t>
  </si>
  <si>
    <t>45-54FDecile 4op_ct_mri</t>
  </si>
  <si>
    <t>45-54FDecile 4op_diagnostic_cardiology</t>
  </si>
  <si>
    <t>45-54FDecile 4op_dialysis</t>
  </si>
  <si>
    <t>45-54FDecile 4op_dme</t>
  </si>
  <si>
    <t>45-54FDecile 4op_er_fac</t>
  </si>
  <si>
    <t>45-54FDecile 4op_er_prof</t>
  </si>
  <si>
    <t>45-54FDecile 4op_eye</t>
  </si>
  <si>
    <t>45-54FDecile 4op_jcode</t>
  </si>
  <si>
    <t>45-54FDecile 4op_lab</t>
  </si>
  <si>
    <t>45-54FDecile 4op_mh</t>
  </si>
  <si>
    <t>45-54FDecile 4op_op_fac</t>
  </si>
  <si>
    <t>45-54FDecile 4op_surg</t>
  </si>
  <si>
    <t>45-54FDecile 4op_prev</t>
  </si>
  <si>
    <t>45-54FDecile 4op_primcare</t>
  </si>
  <si>
    <t>45-54FDecile 4op_rehab</t>
  </si>
  <si>
    <t>45-54FDecile 4op_speccare</t>
  </si>
  <si>
    <t>45-54FDecile 4op_ultrasound</t>
  </si>
  <si>
    <t>45-54FDecile 4op_xray</t>
  </si>
  <si>
    <t>45-54FDecile 4rx_generic</t>
  </si>
  <si>
    <t>45-54FDecile 4rx_specialty</t>
  </si>
  <si>
    <t>45-54FDecile 4ip_prof</t>
  </si>
  <si>
    <t>45-54FDecile 4ip_fac</t>
  </si>
  <si>
    <t>45-54FDecile 5op_ambulance</t>
  </si>
  <si>
    <t>45-54FDecile 5op_other</t>
  </si>
  <si>
    <t>45-54FDecile 5op_chiro</t>
  </si>
  <si>
    <t>45-54FDecile 5op_ct_mri</t>
  </si>
  <si>
    <t>45-54FDecile 5op_diagnostic_cardiology</t>
  </si>
  <si>
    <t>45-54FDecile 5op_dialysis</t>
  </si>
  <si>
    <t>45-54FDecile 5op_dme</t>
  </si>
  <si>
    <t>45-54FDecile 5op_er_fac</t>
  </si>
  <si>
    <t>45-54FDecile 5op_er_prof</t>
  </si>
  <si>
    <t>45-54FDecile 5op_eye</t>
  </si>
  <si>
    <t>45-54FDecile 5op_jcode</t>
  </si>
  <si>
    <t>45-54FDecile 5op_lab</t>
  </si>
  <si>
    <t>45-54FDecile 5op_mh</t>
  </si>
  <si>
    <t>45-54FDecile 5op_op_fac</t>
  </si>
  <si>
    <t>45-54FDecile 5op_surg</t>
  </si>
  <si>
    <t>45-54FDecile 5op_prev</t>
  </si>
  <si>
    <t>45-54FDecile 5op_primcare</t>
  </si>
  <si>
    <t>45-54FDecile 5op_rehab</t>
  </si>
  <si>
    <t>45-54FDecile 5op_speccare</t>
  </si>
  <si>
    <t>45-54FDecile 5op_ultrasound</t>
  </si>
  <si>
    <t>45-54FDecile 5op_xray</t>
  </si>
  <si>
    <t>45-54FDecile 5rx_generic</t>
  </si>
  <si>
    <t>45-54FDecile 5rx_specialty</t>
  </si>
  <si>
    <t>45-54FDecile 5ip_prof</t>
  </si>
  <si>
    <t>45-54FDecile 5ip_fac</t>
  </si>
  <si>
    <t>45-54FDecile 6op_ambulance</t>
  </si>
  <si>
    <t>45-54FDecile 6op_other</t>
  </si>
  <si>
    <t>45-54FDecile 6op_chiro</t>
  </si>
  <si>
    <t>45-54FDecile 6op_ct_mri</t>
  </si>
  <si>
    <t>45-54FDecile 6op_diagnostic_cardiology</t>
  </si>
  <si>
    <t>45-54FDecile 6op_dialysis</t>
  </si>
  <si>
    <t>45-54FDecile 6op_dme</t>
  </si>
  <si>
    <t>45-54FDecile 6op_er_fac</t>
  </si>
  <si>
    <t>45-54FDecile 6op_er_prof</t>
  </si>
  <si>
    <t>45-54FDecile 6op_eye</t>
  </si>
  <si>
    <t>45-54FDecile 6op_jcode</t>
  </si>
  <si>
    <t>45-54FDecile 6op_lab</t>
  </si>
  <si>
    <t>45-54FDecile 6op_mh</t>
  </si>
  <si>
    <t>45-54FDecile 6op_op_fac</t>
  </si>
  <si>
    <t>45-54FDecile 6op_surg</t>
  </si>
  <si>
    <t>45-54FDecile 6op_prev</t>
  </si>
  <si>
    <t>45-54FDecile 6op_primcare</t>
  </si>
  <si>
    <t>45-54FDecile 6op_rehab</t>
  </si>
  <si>
    <t>45-54FDecile 6op_speccare</t>
  </si>
  <si>
    <t>45-54FDecile 6op_ultrasound</t>
  </si>
  <si>
    <t>45-54FDecile 6op_xray</t>
  </si>
  <si>
    <t>45-54FDecile 6rx_generic</t>
  </si>
  <si>
    <t>45-54FDecile 6rx_specialty</t>
  </si>
  <si>
    <t>45-54FDecile 6ip_prof</t>
  </si>
  <si>
    <t>45-54FDecile 6ip_fac</t>
  </si>
  <si>
    <t>45-54FDecile 7op_ambulance</t>
  </si>
  <si>
    <t>45-54FDecile 7op_other</t>
  </si>
  <si>
    <t>45-54FDecile 7op_chiro</t>
  </si>
  <si>
    <t>45-54FDecile 7op_ct_mri</t>
  </si>
  <si>
    <t>45-54FDecile 7op_diagnostic_cardiology</t>
  </si>
  <si>
    <t>45-54FDecile 7op_dialysis</t>
  </si>
  <si>
    <t>45-54FDecile 7op_dme</t>
  </si>
  <si>
    <t>45-54FDecile 7op_er_fac</t>
  </si>
  <si>
    <t>45-54FDecile 7op_er_prof</t>
  </si>
  <si>
    <t>45-54FDecile 7op_eye</t>
  </si>
  <si>
    <t>45-54FDecile 7op_jcode</t>
  </si>
  <si>
    <t>45-54FDecile 7op_lab</t>
  </si>
  <si>
    <t>45-54FDecile 7op_mh</t>
  </si>
  <si>
    <t>45-54FDecile 7op_op_fac</t>
  </si>
  <si>
    <t>45-54FDecile 7op_surg</t>
  </si>
  <si>
    <t>45-54FDecile 7op_prev</t>
  </si>
  <si>
    <t>45-54FDecile 7op_primcare</t>
  </si>
  <si>
    <t>45-54FDecile 7op_rehab</t>
  </si>
  <si>
    <t>45-54FDecile 7op_speccare</t>
  </si>
  <si>
    <t>45-54FDecile 7op_ultrasound</t>
  </si>
  <si>
    <t>45-54FDecile 7op_xray</t>
  </si>
  <si>
    <t>45-54FDecile 7rx_generic</t>
  </si>
  <si>
    <t>45-54FDecile 7rx_specialty</t>
  </si>
  <si>
    <t>45-54FDecile 7ip_prof</t>
  </si>
  <si>
    <t>45-54FDecile 7ip_fac</t>
  </si>
  <si>
    <t>45-54FDecile 8op_ambulance</t>
  </si>
  <si>
    <t>45-54FDecile 8op_other</t>
  </si>
  <si>
    <t>45-54FDecile 8op_chiro</t>
  </si>
  <si>
    <t>45-54FDecile 8op_ct_mri</t>
  </si>
  <si>
    <t>45-54FDecile 8op_diagnostic_cardiology</t>
  </si>
  <si>
    <t>45-54FDecile 8op_dialysis</t>
  </si>
  <si>
    <t>45-54FDecile 8op_dme</t>
  </si>
  <si>
    <t>45-54FDecile 8op_er_fac</t>
  </si>
  <si>
    <t>45-54FDecile 8op_er_prof</t>
  </si>
  <si>
    <t>45-54FDecile 8op_eye</t>
  </si>
  <si>
    <t>45-54FDecile 8op_jcode</t>
  </si>
  <si>
    <t>45-54FDecile 8op_lab</t>
  </si>
  <si>
    <t>45-54FDecile 8op_mh</t>
  </si>
  <si>
    <t>45-54FDecile 8op_op_fac</t>
  </si>
  <si>
    <t>45-54FDecile 8op_surg</t>
  </si>
  <si>
    <t>45-54FDecile 8op_prev</t>
  </si>
  <si>
    <t>45-54FDecile 8op_primcare</t>
  </si>
  <si>
    <t>45-54FDecile 8op_rehab</t>
  </si>
  <si>
    <t>45-54FDecile 8op_speccare</t>
  </si>
  <si>
    <t>45-54FDecile 8op_ultrasound</t>
  </si>
  <si>
    <t>45-54FDecile 8op_xray</t>
  </si>
  <si>
    <t>45-54FDecile 8rx_generic</t>
  </si>
  <si>
    <t>45-54FDecile 8rx_specialty</t>
  </si>
  <si>
    <t>45-54FDecile 8ip_prof</t>
  </si>
  <si>
    <t>45-54FDecile 8ip_fac</t>
  </si>
  <si>
    <t>45-54FDecile 9op_ambulance</t>
  </si>
  <si>
    <t>45-54FDecile 9op_other</t>
  </si>
  <si>
    <t>45-54FDecile 9op_chiro</t>
  </si>
  <si>
    <t>45-54FDecile 9op_ct_mri</t>
  </si>
  <si>
    <t>45-54FDecile 9op_diagnostic_cardiology</t>
  </si>
  <si>
    <t>45-54FDecile 9op_dialysis</t>
  </si>
  <si>
    <t>45-54FDecile 9op_dme</t>
  </si>
  <si>
    <t>45-54FDecile 9op_er_fac</t>
  </si>
  <si>
    <t>45-54FDecile 9op_er_prof</t>
  </si>
  <si>
    <t>45-54FDecile 9op_eye</t>
  </si>
  <si>
    <t>45-54FDecile 9op_jcode</t>
  </si>
  <si>
    <t>45-54FDecile 9op_lab</t>
  </si>
  <si>
    <t>45-54FDecile 9op_mh</t>
  </si>
  <si>
    <t>45-54FDecile 9op_op_fac</t>
  </si>
  <si>
    <t>45-54FDecile 9op_surg</t>
  </si>
  <si>
    <t>45-54FDecile 9op_prev</t>
  </si>
  <si>
    <t>45-54FDecile 9op_primcare</t>
  </si>
  <si>
    <t>45-54FDecile 9op_rehab</t>
  </si>
  <si>
    <t>45-54FDecile 9op_speccare</t>
  </si>
  <si>
    <t>45-54FDecile 9op_ultrasound</t>
  </si>
  <si>
    <t>45-54FDecile 9op_xray</t>
  </si>
  <si>
    <t>45-54FDecile 9rx_generic</t>
  </si>
  <si>
    <t>45-54FDecile 9rx_specialty</t>
  </si>
  <si>
    <t>45-54FDecile 9ip_prof</t>
  </si>
  <si>
    <t>45-54FDecile 9ip_fac</t>
  </si>
  <si>
    <t>45-54FDecile 10op_ambulance</t>
  </si>
  <si>
    <t>45-54FDecile 10op_other</t>
  </si>
  <si>
    <t>45-54FDecile 10op_chiro</t>
  </si>
  <si>
    <t>45-54FDecile 10op_ct_mri</t>
  </si>
  <si>
    <t>45-54FDecile 10op_diagnostic_cardiology</t>
  </si>
  <si>
    <t>45-54FDecile 10op_dialysis</t>
  </si>
  <si>
    <t>45-54FDecile 10op_dme</t>
  </si>
  <si>
    <t>45-54FDecile 10op_er_fac</t>
  </si>
  <si>
    <t>45-54FDecile 10op_er_prof</t>
  </si>
  <si>
    <t>45-54FDecile 10op_eye</t>
  </si>
  <si>
    <t>45-54FDecile 10op_jcode</t>
  </si>
  <si>
    <t>45-54FDecile 10op_lab</t>
  </si>
  <si>
    <t>45-54FDecile 10op_mh</t>
  </si>
  <si>
    <t>45-54FDecile 10op_op_fac</t>
  </si>
  <si>
    <t>45-54FDecile 10op_surg</t>
  </si>
  <si>
    <t>45-54FDecile 10op_prev</t>
  </si>
  <si>
    <t>45-54FDecile 10op_primcare</t>
  </si>
  <si>
    <t>45-54FDecile 10op_rehab</t>
  </si>
  <si>
    <t>45-54FDecile 10op_speccare</t>
  </si>
  <si>
    <t>45-54FDecile 10op_ultrasound</t>
  </si>
  <si>
    <t>45-54FDecile 10op_xray</t>
  </si>
  <si>
    <t>45-54FDecile 10rx_generic</t>
  </si>
  <si>
    <t>45-54FDecile 10rx_specialty</t>
  </si>
  <si>
    <t>45-54FDecile 10ip_prof</t>
  </si>
  <si>
    <t>45-54FDecile 10ip_fac</t>
  </si>
  <si>
    <t>45-54MDecile 2op_ambulance</t>
  </si>
  <si>
    <t>45-54MDecile 2op_other</t>
  </si>
  <si>
    <t>45-54MDecile 2op_chiro</t>
  </si>
  <si>
    <t>45-54MDecile 2op_ct_mri</t>
  </si>
  <si>
    <t>45-54MDecile 2op_diagnostic_cardiology</t>
  </si>
  <si>
    <t>45-54MDecile 2op_dialysis</t>
  </si>
  <si>
    <t>45-54MDecile 2op_dme</t>
  </si>
  <si>
    <t>45-54MDecile 2op_er_fac</t>
  </si>
  <si>
    <t>45-54MDecile 2op_er_prof</t>
  </si>
  <si>
    <t>45-54MDecile 2op_eye</t>
  </si>
  <si>
    <t>45-54MDecile 2op_jcode</t>
  </si>
  <si>
    <t>45-54MDecile 2op_lab</t>
  </si>
  <si>
    <t>45-54MDecile 2op_mh</t>
  </si>
  <si>
    <t>45-54MDecile 2op_op_fac</t>
  </si>
  <si>
    <t>45-54MDecile 2op_surg</t>
  </si>
  <si>
    <t>45-54MDecile 2op_prev</t>
  </si>
  <si>
    <t>45-54MDecile 2op_primcare</t>
  </si>
  <si>
    <t>45-54MDecile 2op_rehab</t>
  </si>
  <si>
    <t>45-54MDecile 2op_speccare</t>
  </si>
  <si>
    <t>45-54MDecile 2op_ultrasound</t>
  </si>
  <si>
    <t>45-54MDecile 2op_xray</t>
  </si>
  <si>
    <t>45-54MDecile 2rx_generic</t>
  </si>
  <si>
    <t>45-54MDecile 2rx_specialty</t>
  </si>
  <si>
    <t>45-54MDecile 2ip_prof</t>
  </si>
  <si>
    <t>45-54MDecile 2ip_fac</t>
  </si>
  <si>
    <t>45-54MDecile 3op_ambulance</t>
  </si>
  <si>
    <t>45-54MDecile 3op_other</t>
  </si>
  <si>
    <t>45-54MDecile 3op_chiro</t>
  </si>
  <si>
    <t>45-54MDecile 3op_ct_mri</t>
  </si>
  <si>
    <t>45-54MDecile 3op_diagnostic_cardiology</t>
  </si>
  <si>
    <t>45-54MDecile 3op_dialysis</t>
  </si>
  <si>
    <t>45-54MDecile 3op_dme</t>
  </si>
  <si>
    <t>45-54MDecile 3op_er_fac</t>
  </si>
  <si>
    <t>45-54MDecile 3op_er_prof</t>
  </si>
  <si>
    <t>45-54MDecile 3op_eye</t>
  </si>
  <si>
    <t>45-54MDecile 3op_jcode</t>
  </si>
  <si>
    <t>45-54MDecile 3op_lab</t>
  </si>
  <si>
    <t>45-54MDecile 3op_mh</t>
  </si>
  <si>
    <t>45-54MDecile 3op_op_fac</t>
  </si>
  <si>
    <t>45-54MDecile 3op_surg</t>
  </si>
  <si>
    <t>45-54MDecile 3op_prev</t>
  </si>
  <si>
    <t>45-54MDecile 3op_primcare</t>
  </si>
  <si>
    <t>45-54MDecile 3op_rehab</t>
  </si>
  <si>
    <t>45-54MDecile 3op_speccare</t>
  </si>
  <si>
    <t>45-54MDecile 3op_ultrasound</t>
  </si>
  <si>
    <t>45-54MDecile 3op_xray</t>
  </si>
  <si>
    <t>45-54MDecile 3rx_generic</t>
  </si>
  <si>
    <t>45-54MDecile 3rx_specialty</t>
  </si>
  <si>
    <t>45-54MDecile 3ip_prof</t>
  </si>
  <si>
    <t>45-54MDecile 3ip_fac</t>
  </si>
  <si>
    <t>45-54MDecile 4op_ambulance</t>
  </si>
  <si>
    <t>45-54MDecile 4op_other</t>
  </si>
  <si>
    <t>45-54MDecile 4op_chiro</t>
  </si>
  <si>
    <t>45-54MDecile 4op_ct_mri</t>
  </si>
  <si>
    <t>45-54MDecile 4op_diagnostic_cardiology</t>
  </si>
  <si>
    <t>45-54MDecile 4op_dialysis</t>
  </si>
  <si>
    <t>45-54MDecile 4op_dme</t>
  </si>
  <si>
    <t>45-54MDecile 4op_er_fac</t>
  </si>
  <si>
    <t>45-54MDecile 4op_er_prof</t>
  </si>
  <si>
    <t>45-54MDecile 4op_eye</t>
  </si>
  <si>
    <t>45-54MDecile 4op_jcode</t>
  </si>
  <si>
    <t>45-54MDecile 4op_lab</t>
  </si>
  <si>
    <t>45-54MDecile 4op_mh</t>
  </si>
  <si>
    <t>45-54MDecile 4op_op_fac</t>
  </si>
  <si>
    <t>45-54MDecile 4op_surg</t>
  </si>
  <si>
    <t>45-54MDecile 4op_prev</t>
  </si>
  <si>
    <t>45-54MDecile 4op_primcare</t>
  </si>
  <si>
    <t>45-54MDecile 4op_rehab</t>
  </si>
  <si>
    <t>45-54MDecile 4op_speccare</t>
  </si>
  <si>
    <t>45-54MDecile 4op_ultrasound</t>
  </si>
  <si>
    <t>45-54MDecile 4op_xray</t>
  </si>
  <si>
    <t>45-54MDecile 4rx_generic</t>
  </si>
  <si>
    <t>45-54MDecile 4rx_specialty</t>
  </si>
  <si>
    <t>45-54MDecile 4ip_prof</t>
  </si>
  <si>
    <t>45-54MDecile 4ip_fac</t>
  </si>
  <si>
    <t>45-54MDecile 5op_ambulance</t>
  </si>
  <si>
    <t>45-54MDecile 5op_other</t>
  </si>
  <si>
    <t>45-54MDecile 5op_chiro</t>
  </si>
  <si>
    <t>45-54MDecile 5op_ct_mri</t>
  </si>
  <si>
    <t>45-54MDecile 5op_diagnostic_cardiology</t>
  </si>
  <si>
    <t>45-54MDecile 5op_dialysis</t>
  </si>
  <si>
    <t>45-54MDecile 5op_dme</t>
  </si>
  <si>
    <t>45-54MDecile 5op_er_fac</t>
  </si>
  <si>
    <t>45-54MDecile 5op_er_prof</t>
  </si>
  <si>
    <t>45-54MDecile 5op_eye</t>
  </si>
  <si>
    <t>45-54MDecile 5op_jcode</t>
  </si>
  <si>
    <t>45-54MDecile 5op_lab</t>
  </si>
  <si>
    <t>45-54MDecile 5op_mh</t>
  </si>
  <si>
    <t>45-54MDecile 5op_op_fac</t>
  </si>
  <si>
    <t>45-54MDecile 5op_surg</t>
  </si>
  <si>
    <t>45-54MDecile 5op_prev</t>
  </si>
  <si>
    <t>45-54MDecile 5op_primcare</t>
  </si>
  <si>
    <t>45-54MDecile 5op_rehab</t>
  </si>
  <si>
    <t>45-54MDecile 5op_speccare</t>
  </si>
  <si>
    <t>45-54MDecile 5op_ultrasound</t>
  </si>
  <si>
    <t>45-54MDecile 5op_xray</t>
  </si>
  <si>
    <t>45-54MDecile 5rx_generic</t>
  </si>
  <si>
    <t>45-54MDecile 5rx_specialty</t>
  </si>
  <si>
    <t>45-54MDecile 5ip_prof</t>
  </si>
  <si>
    <t>45-54MDecile 5ip_fac</t>
  </si>
  <si>
    <t>45-54MDecile 6op_ambulance</t>
  </si>
  <si>
    <t>45-54MDecile 6op_other</t>
  </si>
  <si>
    <t>45-54MDecile 6op_chiro</t>
  </si>
  <si>
    <t>45-54MDecile 6op_ct_mri</t>
  </si>
  <si>
    <t>45-54MDecile 6op_diagnostic_cardiology</t>
  </si>
  <si>
    <t>45-54MDecile 6op_dialysis</t>
  </si>
  <si>
    <t>45-54MDecile 6op_dme</t>
  </si>
  <si>
    <t>45-54MDecile 6op_er_fac</t>
  </si>
  <si>
    <t>45-54MDecile 6op_er_prof</t>
  </si>
  <si>
    <t>45-54MDecile 6op_eye</t>
  </si>
  <si>
    <t>45-54MDecile 6op_jcode</t>
  </si>
  <si>
    <t>45-54MDecile 6op_lab</t>
  </si>
  <si>
    <t>45-54MDecile 6op_mh</t>
  </si>
  <si>
    <t>45-54MDecile 6op_op_fac</t>
  </si>
  <si>
    <t>45-54MDecile 6op_surg</t>
  </si>
  <si>
    <t>45-54MDecile 6op_prev</t>
  </si>
  <si>
    <t>45-54MDecile 6op_primcare</t>
  </si>
  <si>
    <t>45-54MDecile 6op_rehab</t>
  </si>
  <si>
    <t>45-54MDecile 6op_speccare</t>
  </si>
  <si>
    <t>45-54MDecile 6op_ultrasound</t>
  </si>
  <si>
    <t>45-54MDecile 6op_xray</t>
  </si>
  <si>
    <t>45-54MDecile 6rx_generic</t>
  </si>
  <si>
    <t>45-54MDecile 6rx_specialty</t>
  </si>
  <si>
    <t>45-54MDecile 6ip_prof</t>
  </si>
  <si>
    <t>45-54MDecile 6ip_fac</t>
  </si>
  <si>
    <t>45-54MDecile 7op_ambulance</t>
  </si>
  <si>
    <t>45-54MDecile 7op_other</t>
  </si>
  <si>
    <t>45-54MDecile 7op_chiro</t>
  </si>
  <si>
    <t>45-54MDecile 7op_ct_mri</t>
  </si>
  <si>
    <t>45-54MDecile 7op_diagnostic_cardiology</t>
  </si>
  <si>
    <t>45-54MDecile 7op_dialysis</t>
  </si>
  <si>
    <t>45-54MDecile 7op_dme</t>
  </si>
  <si>
    <t>45-54MDecile 7op_er_fac</t>
  </si>
  <si>
    <t>45-54MDecile 7op_er_prof</t>
  </si>
  <si>
    <t>45-54MDecile 7op_eye</t>
  </si>
  <si>
    <t>45-54MDecile 7op_jcode</t>
  </si>
  <si>
    <t>45-54MDecile 7op_lab</t>
  </si>
  <si>
    <t>45-54MDecile 7op_mh</t>
  </si>
  <si>
    <t>45-54MDecile 7op_op_fac</t>
  </si>
  <si>
    <t>45-54MDecile 7op_surg</t>
  </si>
  <si>
    <t>45-54MDecile 7op_prev</t>
  </si>
  <si>
    <t>45-54MDecile 7op_primcare</t>
  </si>
  <si>
    <t>45-54MDecile 7op_rehab</t>
  </si>
  <si>
    <t>45-54MDecile 7op_speccare</t>
  </si>
  <si>
    <t>45-54MDecile 7op_ultrasound</t>
  </si>
  <si>
    <t>45-54MDecile 7op_xray</t>
  </si>
  <si>
    <t>45-54MDecile 7rx_generic</t>
  </si>
  <si>
    <t>45-54MDecile 7rx_specialty</t>
  </si>
  <si>
    <t>45-54MDecile 7ip_prof</t>
  </si>
  <si>
    <t>45-54MDecile 7ip_fac</t>
  </si>
  <si>
    <t>45-54MDecile 8op_ambulance</t>
  </si>
  <si>
    <t>45-54MDecile 8op_other</t>
  </si>
  <si>
    <t>45-54MDecile 8op_chiro</t>
  </si>
  <si>
    <t>45-54MDecile 8op_ct_mri</t>
  </si>
  <si>
    <t>45-54MDecile 8op_diagnostic_cardiology</t>
  </si>
  <si>
    <t>45-54MDecile 8op_dialysis</t>
  </si>
  <si>
    <t>45-54MDecile 8op_dme</t>
  </si>
  <si>
    <t>45-54MDecile 8op_er_fac</t>
  </si>
  <si>
    <t>45-54MDecile 8op_er_prof</t>
  </si>
  <si>
    <t>45-54MDecile 8op_eye</t>
  </si>
  <si>
    <t>45-54MDecile 8op_jcode</t>
  </si>
  <si>
    <t>45-54MDecile 8op_lab</t>
  </si>
  <si>
    <t>45-54MDecile 8op_mh</t>
  </si>
  <si>
    <t>45-54MDecile 8op_op_fac</t>
  </si>
  <si>
    <t>45-54MDecile 8op_surg</t>
  </si>
  <si>
    <t>45-54MDecile 8op_prev</t>
  </si>
  <si>
    <t>45-54MDecile 8op_primcare</t>
  </si>
  <si>
    <t>45-54MDecile 8op_rehab</t>
  </si>
  <si>
    <t>45-54MDecile 8op_speccare</t>
  </si>
  <si>
    <t>45-54MDecile 8op_ultrasound</t>
  </si>
  <si>
    <t>45-54MDecile 8op_xray</t>
  </si>
  <si>
    <t>45-54MDecile 8rx_generic</t>
  </si>
  <si>
    <t>45-54MDecile 8rx_specialty</t>
  </si>
  <si>
    <t>45-54MDecile 8ip_prof</t>
  </si>
  <si>
    <t>45-54MDecile 8ip_fac</t>
  </si>
  <si>
    <t>45-54MDecile 9op_ambulance</t>
  </si>
  <si>
    <t>45-54MDecile 9op_other</t>
  </si>
  <si>
    <t>45-54MDecile 9op_chiro</t>
  </si>
  <si>
    <t>45-54MDecile 9op_ct_mri</t>
  </si>
  <si>
    <t>45-54MDecile 9op_diagnostic_cardiology</t>
  </si>
  <si>
    <t>45-54MDecile 9op_dialysis</t>
  </si>
  <si>
    <t>45-54MDecile 9op_dme</t>
  </si>
  <si>
    <t>45-54MDecile 9op_er_fac</t>
  </si>
  <si>
    <t>45-54MDecile 9op_er_prof</t>
  </si>
  <si>
    <t>45-54MDecile 9op_eye</t>
  </si>
  <si>
    <t>45-54MDecile 9op_jcode</t>
  </si>
  <si>
    <t>45-54MDecile 9op_lab</t>
  </si>
  <si>
    <t>45-54MDecile 9op_mh</t>
  </si>
  <si>
    <t>45-54MDecile 9op_op_fac</t>
  </si>
  <si>
    <t>45-54MDecile 9op_surg</t>
  </si>
  <si>
    <t>45-54MDecile 9op_prev</t>
  </si>
  <si>
    <t>45-54MDecile 9op_primcare</t>
  </si>
  <si>
    <t>45-54MDecile 9op_rehab</t>
  </si>
  <si>
    <t>45-54MDecile 9op_speccare</t>
  </si>
  <si>
    <t>45-54MDecile 9op_ultrasound</t>
  </si>
  <si>
    <t>45-54MDecile 9op_xray</t>
  </si>
  <si>
    <t>45-54MDecile 9rx_generic</t>
  </si>
  <si>
    <t>45-54MDecile 9rx_specialty</t>
  </si>
  <si>
    <t>45-54MDecile 9ip_prof</t>
  </si>
  <si>
    <t>45-54MDecile 9ip_fac</t>
  </si>
  <si>
    <t>45-54MDecile 10op_ambulance</t>
  </si>
  <si>
    <t>45-54MDecile 10op_other</t>
  </si>
  <si>
    <t>45-54MDecile 10op_chiro</t>
  </si>
  <si>
    <t>45-54MDecile 10op_ct_mri</t>
  </si>
  <si>
    <t>45-54MDecile 10op_diagnostic_cardiology</t>
  </si>
  <si>
    <t>45-54MDecile 10op_dialysis</t>
  </si>
  <si>
    <t>45-54MDecile 10op_dme</t>
  </si>
  <si>
    <t>45-54MDecile 10op_er_fac</t>
  </si>
  <si>
    <t>45-54MDecile 10op_er_prof</t>
  </si>
  <si>
    <t>45-54MDecile 10op_eye</t>
  </si>
  <si>
    <t>45-54MDecile 10op_jcode</t>
  </si>
  <si>
    <t>45-54MDecile 10op_lab</t>
  </si>
  <si>
    <t>45-54MDecile 10op_mh</t>
  </si>
  <si>
    <t>45-54MDecile 10op_op_fac</t>
  </si>
  <si>
    <t>45-54MDecile 10op_surg</t>
  </si>
  <si>
    <t>45-54MDecile 10op_prev</t>
  </si>
  <si>
    <t>45-54MDecile 10op_primcare</t>
  </si>
  <si>
    <t>45-54MDecile 10op_rehab</t>
  </si>
  <si>
    <t>45-54MDecile 10op_speccare</t>
  </si>
  <si>
    <t>45-54MDecile 10op_ultrasound</t>
  </si>
  <si>
    <t>45-54MDecile 10op_xray</t>
  </si>
  <si>
    <t>45-54MDecile 10rx_generic</t>
  </si>
  <si>
    <t>45-54MDecile 10rx_specialty</t>
  </si>
  <si>
    <t>45-54MDecile 10ip_prof</t>
  </si>
  <si>
    <t>45-54MDecile 10ip_fac</t>
  </si>
  <si>
    <t>Note: some gender/age combinations have combined deciles due to low utilization.</t>
  </si>
  <si>
    <t>for technical use only:</t>
  </si>
  <si>
    <t xml:space="preserve">   Number of Iterations</t>
  </si>
  <si>
    <t>Vis Flags</t>
  </si>
  <si>
    <t>Sect A</t>
  </si>
  <si>
    <t>Sect B</t>
  </si>
  <si>
    <t>Sect C</t>
  </si>
  <si>
    <t>Sect D</t>
  </si>
  <si>
    <t>All</t>
  </si>
  <si>
    <t xml:space="preserve">  Individual</t>
  </si>
  <si>
    <t>MedRX</t>
  </si>
  <si>
    <t>Applicable</t>
  </si>
  <si>
    <t>Level</t>
  </si>
  <si>
    <t>Ded or MOOP</t>
  </si>
  <si>
    <t>Med or RX</t>
  </si>
  <si>
    <t>no</t>
  </si>
  <si>
    <t>Number of family members:</t>
  </si>
  <si>
    <t>apply equiv coins?</t>
  </si>
  <si>
    <t>applicable groups</t>
  </si>
  <si>
    <t>possible groups</t>
  </si>
  <si>
    <t>Total Allowed Cost</t>
  </si>
  <si>
    <t>Utilization Data</t>
  </si>
  <si>
    <t xml:space="preserve">   All Benefit CS Rate (not equal to AV)</t>
  </si>
  <si>
    <t>Avail Deciles</t>
  </si>
  <si>
    <t>1-10</t>
  </si>
  <si>
    <t>2-10</t>
  </si>
  <si>
    <t>3-10</t>
  </si>
  <si>
    <t xml:space="preserve"> * does not apply to exchange plans</t>
  </si>
  <si>
    <t>service ded*</t>
  </si>
  <si>
    <t>service MOOP*</t>
  </si>
  <si>
    <t>Deciles 1-10</t>
  </si>
  <si>
    <t>Deciles 2-10</t>
  </si>
  <si>
    <t>Deciles 3-10</t>
  </si>
  <si>
    <t>Allowed Cost Percent</t>
  </si>
  <si>
    <t>Benefit</t>
  </si>
  <si>
    <t>Ben Payment Deduct</t>
  </si>
  <si>
    <t>Ben Payment CS</t>
  </si>
  <si>
    <t>Plan Payment CS</t>
  </si>
  <si>
    <t>Plan Payment MOOP</t>
  </si>
  <si>
    <t>Status</t>
  </si>
  <si>
    <t>CS Rate</t>
  </si>
  <si>
    <t>Constraint Group</t>
  </si>
  <si>
    <t>Allowed Spend Amt</t>
  </si>
  <si>
    <t>Data Dump (yes/no)</t>
  </si>
  <si>
    <t>Status (mouse over for definition)</t>
  </si>
  <si>
    <t>Descr (type of group and type of benefits covered)</t>
  </si>
  <si>
    <t>Diabetes</t>
  </si>
  <si>
    <t>Maternity</t>
  </si>
  <si>
    <t>Allowed Cost Discount</t>
  </si>
  <si>
    <t>User Controls</t>
  </si>
  <si>
    <t>Low, Medium, High to Decile Conversion (select deciles below)</t>
  </si>
  <si>
    <t xml:space="preserve">   Approximation OOPC Value</t>
  </si>
  <si>
    <t>Run Approx Algorithm</t>
  </si>
  <si>
    <t>Inpatient facility copays per day or per stay?</t>
  </si>
  <si>
    <t>Maximum coinsurance amount for specialty drugs ($):</t>
  </si>
  <si>
    <t>Begin primary care cost sharing after this many visits:</t>
  </si>
  <si>
    <t>enter "0" or leave blank if this does not apply.</t>
  </si>
  <si>
    <t>use either if there are no copayments.</t>
  </si>
  <si>
    <t>Free PC</t>
  </si>
  <si>
    <t>Decile 5.5</t>
  </si>
  <si>
    <t>0-5FDecile 5.5ip_fac</t>
  </si>
  <si>
    <t>0-5FDecile 5.5ip_prof</t>
  </si>
  <si>
    <t>0-5FDecile 5.5op_ambulance</t>
  </si>
  <si>
    <t>0-5FDecile 5.5op_chiro</t>
  </si>
  <si>
    <t>0-5FDecile 5.5op_ct_mri</t>
  </si>
  <si>
    <t>0-5FDecile 5.5op_diagnostic_cardiology</t>
  </si>
  <si>
    <t>0-5FDecile 5.5op_dialysis</t>
  </si>
  <si>
    <t>0-5FDecile 5.5op_dme</t>
  </si>
  <si>
    <t>0-5FDecile 5.5op_er_fac</t>
  </si>
  <si>
    <t>0-5FDecile 5.5op_er_prof</t>
  </si>
  <si>
    <t>0-5FDecile 5.5op_eye</t>
  </si>
  <si>
    <t>0-5FDecile 5.5op_jcode</t>
  </si>
  <si>
    <t>0-5FDecile 5.5op_lab</t>
  </si>
  <si>
    <t>0-5FDecile 5.5op_mh</t>
  </si>
  <si>
    <t>0-5FDecile 5.5op_op_fac</t>
  </si>
  <si>
    <t>0-5FDecile 5.5op_other</t>
  </si>
  <si>
    <t>0-5FDecile 5.5op_prev</t>
  </si>
  <si>
    <t>0-5FDecile 5.5op_primcare</t>
  </si>
  <si>
    <t>0-5FDecile 5.5op_rehab</t>
  </si>
  <si>
    <t>0-5FDecile 5.5op_speccare</t>
  </si>
  <si>
    <t>0-5FDecile 5.5op_surg</t>
  </si>
  <si>
    <t>0-5FDecile 5.5op_ultrasound</t>
  </si>
  <si>
    <t>0-5FDecile 5.5op_xray</t>
  </si>
  <si>
    <t>0-5FDecile 5.5rx_generic</t>
  </si>
  <si>
    <t>0-5FDecile 5.5rx_specialty</t>
  </si>
  <si>
    <t>0-5MDecile 5.5ip_fac</t>
  </si>
  <si>
    <t>0-5MDecile 5.5ip_prof</t>
  </si>
  <si>
    <t>0-5MDecile 5.5op_ambulance</t>
  </si>
  <si>
    <t>0-5MDecile 5.5op_chiro</t>
  </si>
  <si>
    <t>0-5MDecile 5.5op_ct_mri</t>
  </si>
  <si>
    <t>0-5MDecile 5.5op_diagnostic_cardiology</t>
  </si>
  <si>
    <t>0-5MDecile 5.5op_dialysis</t>
  </si>
  <si>
    <t>0-5MDecile 5.5op_dme</t>
  </si>
  <si>
    <t>0-5MDecile 5.5op_er_fac</t>
  </si>
  <si>
    <t>0-5MDecile 5.5op_er_prof</t>
  </si>
  <si>
    <t>0-5MDecile 5.5op_eye</t>
  </si>
  <si>
    <t>0-5MDecile 5.5op_jcode</t>
  </si>
  <si>
    <t>0-5MDecile 5.5op_lab</t>
  </si>
  <si>
    <t>0-5MDecile 5.5op_mh</t>
  </si>
  <si>
    <t>0-5MDecile 5.5op_op_fac</t>
  </si>
  <si>
    <t>0-5MDecile 5.5op_other</t>
  </si>
  <si>
    <t>0-5MDecile 5.5op_prev</t>
  </si>
  <si>
    <t>0-5MDecile 5.5op_primcare</t>
  </si>
  <si>
    <t>0-5MDecile 5.5op_rehab</t>
  </si>
  <si>
    <t>0-5MDecile 5.5op_speccare</t>
  </si>
  <si>
    <t>0-5MDecile 5.5op_surg</t>
  </si>
  <si>
    <t>0-5MDecile 5.5op_ultrasound</t>
  </si>
  <si>
    <t>0-5MDecile 5.5op_xray</t>
  </si>
  <si>
    <t>0-5MDecile 5.5rx_generic</t>
  </si>
  <si>
    <t>0-5MDecile 5.5rx_specialty</t>
  </si>
  <si>
    <t>35-44FDecile 5.5ip_fac</t>
  </si>
  <si>
    <t>35-44FDecile 5.5ip_prof</t>
  </si>
  <si>
    <t>35-44FDecile 5.5op_ambulance</t>
  </si>
  <si>
    <t>35-44FDecile 5.5op_chiro</t>
  </si>
  <si>
    <t>35-44FDecile 5.5op_ct_mri</t>
  </si>
  <si>
    <t>35-44FDecile 5.5op_diagnostic_cardiology</t>
  </si>
  <si>
    <t>35-44FDecile 5.5op_dialysis</t>
  </si>
  <si>
    <t>35-44FDecile 5.5op_dme</t>
  </si>
  <si>
    <t>35-44FDecile 5.5op_er_fac</t>
  </si>
  <si>
    <t>35-44FDecile 5.5op_er_prof</t>
  </si>
  <si>
    <t>35-44FDecile 5.5op_eye</t>
  </si>
  <si>
    <t>35-44FDecile 5.5op_jcode</t>
  </si>
  <si>
    <t>35-44FDecile 5.5op_lab</t>
  </si>
  <si>
    <t>35-44FDecile 5.5op_mh</t>
  </si>
  <si>
    <t>35-44FDecile 5.5op_op_fac</t>
  </si>
  <si>
    <t>35-44FDecile 5.5op_other</t>
  </si>
  <si>
    <t>35-44FDecile 5.5op_prev</t>
  </si>
  <si>
    <t>35-44FDecile 5.5op_primcare</t>
  </si>
  <si>
    <t>35-44FDecile 5.5op_rehab</t>
  </si>
  <si>
    <t>35-44FDecile 5.5op_speccare</t>
  </si>
  <si>
    <t>35-44FDecile 5.5op_surg</t>
  </si>
  <si>
    <t>35-44FDecile 5.5op_ultrasound</t>
  </si>
  <si>
    <t>35-44FDecile 5.5op_xray</t>
  </si>
  <si>
    <t>35-44FDecile 5.5rx_generic</t>
  </si>
  <si>
    <t>35-44FDecile 5.5rx_specialty</t>
  </si>
  <si>
    <t>35-44MDecile 5.5ip_fac</t>
  </si>
  <si>
    <t>35-44MDecile 5.5ip_prof</t>
  </si>
  <si>
    <t>35-44MDecile 5.5op_ambulance</t>
  </si>
  <si>
    <t>35-44MDecile 5.5op_chiro</t>
  </si>
  <si>
    <t>35-44MDecile 5.5op_ct_mri</t>
  </si>
  <si>
    <t>35-44MDecile 5.5op_diagnostic_cardiology</t>
  </si>
  <si>
    <t>35-44MDecile 5.5op_dialysis</t>
  </si>
  <si>
    <t>35-44MDecile 5.5op_dme</t>
  </si>
  <si>
    <t>35-44MDecile 5.5op_er_fac</t>
  </si>
  <si>
    <t>35-44MDecile 5.5op_er_prof</t>
  </si>
  <si>
    <t>35-44MDecile 5.5op_eye</t>
  </si>
  <si>
    <t>35-44MDecile 5.5op_jcode</t>
  </si>
  <si>
    <t>35-44MDecile 5.5op_lab</t>
  </si>
  <si>
    <t>35-44MDecile 5.5op_mh</t>
  </si>
  <si>
    <t>35-44MDecile 5.5op_op_fac</t>
  </si>
  <si>
    <t>35-44MDecile 5.5op_other</t>
  </si>
  <si>
    <t>35-44MDecile 5.5op_prev</t>
  </si>
  <si>
    <t>35-44MDecile 5.5op_primcare</t>
  </si>
  <si>
    <t>35-44MDecile 5.5op_rehab</t>
  </si>
  <si>
    <t>35-44MDecile 5.5op_speccare</t>
  </si>
  <si>
    <t>35-44MDecile 5.5op_surg</t>
  </si>
  <si>
    <t>35-44MDecile 5.5op_ultrasound</t>
  </si>
  <si>
    <t>35-44MDecile 5.5op_xray</t>
  </si>
  <si>
    <t>35-44MDecile 5.5rx_generic</t>
  </si>
  <si>
    <t>35-44MDecile 5.5rx_specialty</t>
  </si>
  <si>
    <t>45-54FDecile 5.5ip_fac</t>
  </si>
  <si>
    <t>45-54FDecile 5.5ip_prof</t>
  </si>
  <si>
    <t>45-54FDecile 5.5op_ambulance</t>
  </si>
  <si>
    <t>45-54FDecile 5.5op_chiro</t>
  </si>
  <si>
    <t>45-54FDecile 5.5op_ct_mri</t>
  </si>
  <si>
    <t>45-54FDecile 5.5op_diagnostic_cardiology</t>
  </si>
  <si>
    <t>45-54FDecile 5.5op_dialysis</t>
  </si>
  <si>
    <t>45-54FDecile 5.5op_dme</t>
  </si>
  <si>
    <t>45-54FDecile 5.5op_er_fac</t>
  </si>
  <si>
    <t>45-54FDecile 5.5op_er_prof</t>
  </si>
  <si>
    <t>45-54FDecile 5.5op_eye</t>
  </si>
  <si>
    <t>45-54FDecile 5.5op_jcode</t>
  </si>
  <si>
    <t>45-54FDecile 5.5op_lab</t>
  </si>
  <si>
    <t>45-54FDecile 5.5op_mh</t>
  </si>
  <si>
    <t>45-54FDecile 5.5op_op_fac</t>
  </si>
  <si>
    <t>45-54FDecile 5.5op_other</t>
  </si>
  <si>
    <t>45-54FDecile 5.5op_prev</t>
  </si>
  <si>
    <t>45-54FDecile 5.5op_primcare</t>
  </si>
  <si>
    <t>45-54FDecile 5.5op_rehab</t>
  </si>
  <si>
    <t>45-54FDecile 5.5op_speccare</t>
  </si>
  <si>
    <t>45-54FDecile 5.5op_surg</t>
  </si>
  <si>
    <t>45-54FDecile 5.5op_ultrasound</t>
  </si>
  <si>
    <t>45-54FDecile 5.5op_xray</t>
  </si>
  <si>
    <t>45-54FDecile 5.5rx_generic</t>
  </si>
  <si>
    <t>45-54FDecile 5.5rx_specialty</t>
  </si>
  <si>
    <t>45-54MDecile 5.5ip_fac</t>
  </si>
  <si>
    <t>45-54MDecile 5.5ip_prof</t>
  </si>
  <si>
    <t>45-54MDecile 5.5op_ambulance</t>
  </si>
  <si>
    <t>45-54MDecile 5.5op_chiro</t>
  </si>
  <si>
    <t>45-54MDecile 5.5op_ct_mri</t>
  </si>
  <si>
    <t>45-54MDecile 5.5op_diagnostic_cardiology</t>
  </si>
  <si>
    <t>45-54MDecile 5.5op_dialysis</t>
  </si>
  <si>
    <t>45-54MDecile 5.5op_dme</t>
  </si>
  <si>
    <t>45-54MDecile 5.5op_er_fac</t>
  </si>
  <si>
    <t>45-54MDecile 5.5op_er_prof</t>
  </si>
  <si>
    <t>45-54MDecile 5.5op_eye</t>
  </si>
  <si>
    <t>45-54MDecile 5.5op_jcode</t>
  </si>
  <si>
    <t>45-54MDecile 5.5op_lab</t>
  </si>
  <si>
    <t>45-54MDecile 5.5op_mh</t>
  </si>
  <si>
    <t>45-54MDecile 5.5op_op_fac</t>
  </si>
  <si>
    <t>45-54MDecile 5.5op_other</t>
  </si>
  <si>
    <t>45-54MDecile 5.5op_prev</t>
  </si>
  <si>
    <t>45-54MDecile 5.5op_primcare</t>
  </si>
  <si>
    <t>45-54MDecile 5.5op_rehab</t>
  </si>
  <si>
    <t>45-54MDecile 5.5op_speccare</t>
  </si>
  <si>
    <t>45-54MDecile 5.5op_surg</t>
  </si>
  <si>
    <t>45-54MDecile 5.5op_ultrasound</t>
  </si>
  <si>
    <t>45-54MDecile 5.5op_xray</t>
  </si>
  <si>
    <t>45-54MDecile 5.5rx_generic</t>
  </si>
  <si>
    <t>45-54MDecile 5.5rx_specialty</t>
  </si>
  <si>
    <t>6-17FDecile 5.5ip_fac</t>
  </si>
  <si>
    <t>6-17FDecile 5.5ip_prof</t>
  </si>
  <si>
    <t>6-17FDecile 5.5op_ambulance</t>
  </si>
  <si>
    <t>6-17FDecile 5.5op_chiro</t>
  </si>
  <si>
    <t>6-17FDecile 5.5op_ct_mri</t>
  </si>
  <si>
    <t>6-17FDecile 5.5op_diagnostic_cardiology</t>
  </si>
  <si>
    <t>6-17FDecile 5.5op_dialysis</t>
  </si>
  <si>
    <t>6-17FDecile 5.5op_dme</t>
  </si>
  <si>
    <t>6-17FDecile 5.5op_er_fac</t>
  </si>
  <si>
    <t>6-17FDecile 5.5op_er_prof</t>
  </si>
  <si>
    <t>6-17FDecile 5.5op_eye</t>
  </si>
  <si>
    <t>6-17FDecile 5.5op_jcode</t>
  </si>
  <si>
    <t>6-17FDecile 5.5op_lab</t>
  </si>
  <si>
    <t>6-17FDecile 5.5op_mh</t>
  </si>
  <si>
    <t>6-17FDecile 5.5op_op_fac</t>
  </si>
  <si>
    <t>6-17FDecile 5.5op_other</t>
  </si>
  <si>
    <t>6-17FDecile 5.5op_prev</t>
  </si>
  <si>
    <t>6-17FDecile 5.5op_primcare</t>
  </si>
  <si>
    <t>6-17FDecile 5.5op_rehab</t>
  </si>
  <si>
    <t>6-17FDecile 5.5op_speccare</t>
  </si>
  <si>
    <t>6-17FDecile 5.5op_surg</t>
  </si>
  <si>
    <t>6-17FDecile 5.5op_ultrasound</t>
  </si>
  <si>
    <t>6-17FDecile 5.5op_xray</t>
  </si>
  <si>
    <t>6-17FDecile 5.5rx_generic</t>
  </si>
  <si>
    <t>6-17FDecile 5.5rx_specialty</t>
  </si>
  <si>
    <t>6-17MDecile 5.5ip_fac</t>
  </si>
  <si>
    <t>6-17MDecile 5.5ip_prof</t>
  </si>
  <si>
    <t>6-17MDecile 5.5op_ambulance</t>
  </si>
  <si>
    <t>6-17MDecile 5.5op_chiro</t>
  </si>
  <si>
    <t>6-17MDecile 5.5op_ct_mri</t>
  </si>
  <si>
    <t>6-17MDecile 5.5op_diagnostic_cardiology</t>
  </si>
  <si>
    <t>6-17MDecile 5.5op_dialysis</t>
  </si>
  <si>
    <t>6-17MDecile 5.5op_dme</t>
  </si>
  <si>
    <t>6-17MDecile 5.5op_er_fac</t>
  </si>
  <si>
    <t>6-17MDecile 5.5op_er_prof</t>
  </si>
  <si>
    <t>6-17MDecile 5.5op_eye</t>
  </si>
  <si>
    <t>6-17MDecile 5.5op_jcode</t>
  </si>
  <si>
    <t>6-17MDecile 5.5op_lab</t>
  </si>
  <si>
    <t>6-17MDecile 5.5op_mh</t>
  </si>
  <si>
    <t>6-17MDecile 5.5op_op_fac</t>
  </si>
  <si>
    <t>6-17MDecile 5.5op_other</t>
  </si>
  <si>
    <t>6-17MDecile 5.5op_prev</t>
  </si>
  <si>
    <t>6-17MDecile 5.5op_primcare</t>
  </si>
  <si>
    <t>6-17MDecile 5.5op_rehab</t>
  </si>
  <si>
    <t>6-17MDecile 5.5op_speccare</t>
  </si>
  <si>
    <t>6-17MDecile 5.5op_surg</t>
  </si>
  <si>
    <t>6-17MDecile 5.5op_ultrasound</t>
  </si>
  <si>
    <t>6-17MDecile 5.5op_xray</t>
  </si>
  <si>
    <t>6-17MDecile 5.5rx_generic</t>
  </si>
  <si>
    <t>6-17MDecile 5.5rx_specialty</t>
  </si>
  <si>
    <t>User Level</t>
  </si>
  <si>
    <t>9 provider visits, 16 lab or diagnostic tests, 39 prescriptions,  and $1,600 in other allowed medical expenses</t>
  </si>
  <si>
    <t>23 provider visits, 23 lab or diagnostic tests, 2 prescriptions, 1 day in the hospital,  and minimal other allowed medical expenses</t>
  </si>
  <si>
    <t>Comments</t>
  </si>
  <si>
    <t>lookup table input</t>
  </si>
  <si>
    <t>procedure input</t>
  </si>
  <si>
    <t>procedure output</t>
  </si>
  <si>
    <t>Special</t>
  </si>
  <si>
    <t>UseEquivCoins(j)</t>
  </si>
  <si>
    <t>0-1 value. 1 indicates benefit category j cost sharing should be set to</t>
  </si>
  <si>
    <t>Additions:</t>
  </si>
  <si>
    <t>weighted average of known cost sharing values for other benefit categories</t>
  </si>
  <si>
    <t>InpCopDenom</t>
  </si>
  <si>
    <t>denominator for inpatient facility copayments (per day or per stay)</t>
  </si>
  <si>
    <t>InCopMaxDays</t>
  </si>
  <si>
    <t>maximum days for inpatient facility copayments</t>
  </si>
  <si>
    <t>SpecRXMaxCoins</t>
  </si>
  <si>
    <t>maximum coinsurance for specialty drugs</t>
  </si>
  <si>
    <t>PCFreeVisits</t>
  </si>
  <si>
    <t>number of primary care visits for which there is zero out of pocket cost</t>
  </si>
  <si>
    <t>ACMult</t>
  </si>
  <si>
    <t>multiplier to reflect discount off allowable cost in utilization table</t>
  </si>
  <si>
    <t xml:space="preserve">RemDed(u) = ADed(u) - </t>
  </si>
  <si>
    <t>DedCondMet = 0</t>
  </si>
  <si>
    <t>CSCondMet = 0</t>
  </si>
  <si>
    <t>Set DedCondMet = 1 if all of these conditions are true:</t>
  </si>
  <si>
    <t>DedSpendRate(u) &gt; 0</t>
  </si>
  <si>
    <t>RemDed(u) &gt; 0</t>
  </si>
  <si>
    <t>GroupStatusNum(u) = 1</t>
  </si>
  <si>
    <t>Set CS CondMet = 1 if all of these conditions are true:</t>
  </si>
  <si>
    <t>CSSpendRate(u) &gt;= 0</t>
  </si>
  <si>
    <t>DedSpendRate(u) &gt;= 0</t>
  </si>
  <si>
    <t>CSSpendRate(u) + DedSpendRate(u) &gt; 0</t>
  </si>
  <si>
    <t>RemMOOP(u) &gt; 0</t>
  </si>
  <si>
    <t>GroupStatusNum(u) = 0 or 2</t>
  </si>
  <si>
    <t>Note that DedCondMet and CSCondMet cannot both be true</t>
  </si>
  <si>
    <t>Set NxtSpendRateDed =</t>
  </si>
  <si>
    <t>SpendLevel + RemDed(u) / ( CSSpendRate(u) + DedSpendRate(u))  if DedCondMet = 1</t>
  </si>
  <si>
    <t>1 otherwise</t>
  </si>
  <si>
    <t>Set NxtSpendRateCS =</t>
  </si>
  <si>
    <t>NxtSpendRateDed</t>
  </si>
  <si>
    <t>NxtSpendRateCS</t>
  </si>
  <si>
    <t>Repeat iterative process while spending level &lt; 100 percent.</t>
  </si>
  <si>
    <t xml:space="preserve">Group Constraint Solution Procedure for OOPC </t>
  </si>
  <si>
    <t>TCSRate</t>
  </si>
  <si>
    <t>cost sharing rate for all benefits combined</t>
  </si>
  <si>
    <t>number of iterations required to compute OOPC</t>
  </si>
  <si>
    <t>NumIterations</t>
  </si>
  <si>
    <t>TCwExcl</t>
  </si>
  <si>
    <t>TCSwExcl</t>
  </si>
  <si>
    <t>total allowed cost for benefits with defined copay or coinsurance</t>
  </si>
  <si>
    <t>total cost sharing for benefits with defined copay or coinsurance</t>
  </si>
  <si>
    <t>For each i and j , compute:</t>
  </si>
  <si>
    <t>TCost = TCost + CCTC(i,j)</t>
  </si>
  <si>
    <t>TCwExcl = TCwExcl + CCTC(i,j)</t>
  </si>
  <si>
    <t>TCSRate = TCSwExcl/TCwExcl (if denominator is zero, then set to zero)</t>
  </si>
  <si>
    <t>For each i and j where UseEquivCoins(j) = 1 , set CSRate(i,j) = TCSRate</t>
  </si>
  <si>
    <t>TCSRate (computed above)</t>
  </si>
  <si>
    <t>NumIterations = Iteration</t>
  </si>
  <si>
    <t>FreeCareCost</t>
  </si>
  <si>
    <t>Cost of free primary care</t>
  </si>
  <si>
    <t>FreeCareCost = 0</t>
  </si>
  <si>
    <t>TCost = 0</t>
  </si>
  <si>
    <t>* primary care only - adjust utilization if there are free visits for this plan *</t>
  </si>
  <si>
    <t>CCTC(i,j) = ucost * util</t>
  </si>
  <si>
    <t>* inpatient facility only - adjust copay if it is per stay instead of per day *</t>
  </si>
  <si>
    <t>CopayRev = Copay(j)</t>
  </si>
  <si>
    <t>ip_prof_idx = index for inpatient professional benefit (in utilization table)</t>
  </si>
  <si>
    <t>idays</t>
  </si>
  <si>
    <t>istays</t>
  </si>
  <si>
    <t>staysperday</t>
  </si>
  <si>
    <t>annual hospital days</t>
  </si>
  <si>
    <t>annual hospital stays</t>
  </si>
  <si>
    <t>stays per day ratio (1/days per stay)</t>
  </si>
  <si>
    <t>If (util &gt; PCFreeVisits) Then pcadj = PCFreeVisits Else pcadj = util</t>
  </si>
  <si>
    <t>FreeCareCost = FreeCareCost + (pcadj * ucost)</t>
  </si>
  <si>
    <t>util = util - pcadj</t>
  </si>
  <si>
    <t xml:space="preserve">  If ((Svc(j) = "op_primcare") And (PCFreeVisits &gt; 0)) Then</t>
  </si>
  <si>
    <t xml:space="preserve">  If ((Svc(j) = "ip_fac") And (InpCopDenom = "per stay")) Then</t>
  </si>
  <si>
    <t>idays = util</t>
  </si>
  <si>
    <t>CopayRev = Copay(j) * StaysPerDay</t>
  </si>
  <si>
    <t>* specialty drug coinsurance adjustment - adjust if coinurance amount greater than max coinsurance amount</t>
  </si>
  <si>
    <t>CoinsRev = Coins(j)</t>
  </si>
  <si>
    <t xml:space="preserve">  If ((Svc(j) = "rx_specialty") And (ucost &gt; 0)) Then</t>
  </si>
  <si>
    <t>If (Coins(j) &gt; SpecRXMaxCoins / ucost) Then CoinsRev = SpecRXMaxCoins / ucost</t>
  </si>
  <si>
    <t>* inpatient facility adjustment only -- adjust if utilization larger than maximum copay days</t>
  </si>
  <si>
    <t>CSRate(i, j) = CSRate(i, j) - ((util - InpCopMaxDays) * Copay(j)) / (ucost * util)</t>
  </si>
  <si>
    <t>If (CSRate(i, j) &gt; 1.0) Then CSRate(i, j) = 1.0</t>
  </si>
  <si>
    <t>if (UseEquivCoins(j) = 0) then</t>
  </si>
  <si>
    <t>TCSwExcl = TCSwExcl + CSRate(I,j) * CCTC(I,j)</t>
  </si>
  <si>
    <t>End of initialization on each i and j</t>
  </si>
  <si>
    <t>TotalCost = Tcost + FreeCareCost</t>
  </si>
  <si>
    <t>TotalCost</t>
  </si>
  <si>
    <t>total allowed cost for all family members (including free pc care cost)</t>
  </si>
  <si>
    <t>Total allowed cost (not including free pc care cost)</t>
  </si>
  <si>
    <t>*adjustment to allowed cost *</t>
  </si>
  <si>
    <r>
      <rPr>
        <sz val="10"/>
        <color theme="1"/>
        <rFont val="Script MT Bold"/>
        <family val="4"/>
      </rPr>
      <t>l</t>
    </r>
    <r>
      <rPr>
        <sz val="10"/>
        <color theme="1"/>
        <rFont val="Arial"/>
        <family val="2"/>
      </rPr>
      <t xml:space="preserve"> = A(i)</t>
    </r>
  </si>
  <si>
    <t>pcadj</t>
  </si>
  <si>
    <t>primary care adjustment</t>
  </si>
  <si>
    <t>If (idays &gt; 0) Then StaysPerDay = istays / idays Else StaysPerDay = 0.0</t>
  </si>
  <si>
    <t>If (ucost &gt; 0) Then CSRate(i, j) = (CopayRev + CoinsRev * ucost) / ucost Else CSRate(i, j) = 0.0</t>
  </si>
  <si>
    <t>Step 1: Initialize person - benefit category cost and cost sharing rates</t>
  </si>
  <si>
    <t>Step 2: Initialize deductible/MOOP group cost data</t>
  </si>
  <si>
    <t>Step 3: Iterate on spending levels (percent of total allowed cost) until spending reaches 100%</t>
  </si>
  <si>
    <t>Start with Iteration = 0 (increment each time)</t>
  </si>
  <si>
    <t>Step3a: Set Spend Level (iteration 0)</t>
  </si>
  <si>
    <t>Step 3b: Set Spending Amounts for each person - benefit cateogry (iteration 0)</t>
  </si>
  <si>
    <t>Step 3c: Set spending amounts for each deductible/MOOP group (iteration 0)</t>
  </si>
  <si>
    <t>Step3a: Set Spend Level (iteration &lt;&gt; 0)</t>
  </si>
  <si>
    <t>Step 3b: Set Spending Amounts for each person - benefit cateogry (iteration &lt;&gt;  0)</t>
  </si>
  <si>
    <t>Step 3c: Set spending amounts for each deductible/MOOP group (iteration &lt;&gt; 0)</t>
  </si>
  <si>
    <t>Step 3d: Update deductible/MOOP group status indicators</t>
  </si>
  <si>
    <t>Step 3e: Update person- benefit category status indicators</t>
  </si>
  <si>
    <t>(lowest spending rate at which a deductible/MOOP group changes status)</t>
  </si>
  <si>
    <t>Step 3f: Determine spending rate of next iteration</t>
  </si>
  <si>
    <t>(logic is absolutley critical to the accuracy and convergence of the OOPC calculator)</t>
  </si>
  <si>
    <t>Step 3g: Repeat iterative process</t>
  </si>
  <si>
    <t>Step 4: Return Summary Data</t>
  </si>
  <si>
    <t>Approximation Algorithm</t>
  </si>
  <si>
    <t xml:space="preserve"> </t>
  </si>
  <si>
    <t>Pre-processing</t>
  </si>
  <si>
    <t>defined by age group, gender, and utilization level.</t>
  </si>
  <si>
    <t>that contains the output from the OOPC calculator.</t>
  </si>
  <si>
    <t>For each person in the family unit, pull the the following data from the pre-calculated table:</t>
  </si>
  <si>
    <t>Compute sums and weighted averages</t>
  </si>
  <si>
    <t>Note that a null value is different than a zero value here and should be reflected as a blank value.</t>
  </si>
  <si>
    <t>if the plan/variant indicates its medical and drug MOOPs are integrated</t>
  </si>
  <si>
    <t>SumOOPC = ΣiOOPC</t>
  </si>
  <si>
    <t>WACSRate = Σi (TCSRAte * TotalCost)</t>
  </si>
  <si>
    <t>Note: i = 1 to number of persons in family unit</t>
  </si>
  <si>
    <t>SumBenAmtDed = ΣiBenAmtDed</t>
  </si>
  <si>
    <t>SumTotalCost = ΣiTotalCost</t>
  </si>
  <si>
    <t>Compute deductible adjustment (a negative number or zero)</t>
  </si>
  <si>
    <t>PlanDed = composite plan level deductible</t>
  </si>
  <si>
    <t>PlanMOOP = composite plan level MOOP</t>
  </si>
  <si>
    <t>Compute the revised OOPC (RevOOPC)</t>
  </si>
  <si>
    <t>RevOOPC = Min ( PlanMOOP, ΣiOOPC + (1-(Σi (TCSRAte * TotalCost)))*(Min (0, PlanDed - ΣiBenAmtDed))</t>
  </si>
  <si>
    <t>Note that this can be represented as one algebraic equation (above approach is less error prone)</t>
  </si>
  <si>
    <t>1. Run the OOPC calculator for each medical healthcare plan/variant and each of 36 persons</t>
  </si>
  <si>
    <t>2. Create a table with one record for each person (age group / gender / utilization level) in each plan/variant</t>
  </si>
  <si>
    <t>3. Create a second table with one record for each medical plan that contains a</t>
  </si>
  <si>
    <t>4. When an OOPC calculation is needed, estimate it using these steps:</t>
  </si>
  <si>
    <t>Processing</t>
  </si>
  <si>
    <t>For the selected plan, pull from the the composite family deductible/MOOP table:</t>
  </si>
  <si>
    <t>If there is just one person in the family unit, then return OOPC as the OOPC value</t>
  </si>
  <si>
    <t>otherwise, follow the remaining steps below.</t>
  </si>
  <si>
    <t>Return RevOOPC as the OOPC value for the family.</t>
  </si>
  <si>
    <t>Note that if multiple OOPC values are required (e.g. for different utilization levels) then this procedure needs to be</t>
  </si>
  <si>
    <t>executed once for each combinaiton of utilization levels within the family unit.</t>
  </si>
  <si>
    <t>Scenarios</t>
  </si>
  <si>
    <t>NoScen</t>
  </si>
  <si>
    <t>MScen</t>
  </si>
  <si>
    <t>FScen</t>
  </si>
  <si>
    <t>If PlanDed = "" then DedAdj = 0</t>
  </si>
  <si>
    <t>Else DedAdj = Min (0, PlanDed - SumBenAmtDed)</t>
  </si>
  <si>
    <t>If PlanMOOP = "" then RevOOPC = SumOOPC + (1-WACSRAte)*DedAdj</t>
  </si>
  <si>
    <t>Else RevOOPC = Min ( PlanMOOP, SumOOPC + (1-WACSRate)*DedAdj</t>
  </si>
  <si>
    <t>(note this assumes PlanMOOP and PlanDed are not blank)</t>
  </si>
  <si>
    <t>SpendLevel + RemMOOP(u) / ( CSSpendRate(u) + DedSpendRate(u))  if CSCondMet = 1</t>
  </si>
  <si>
    <t>assumes use of of combined in/out-of-network deductibles and MOOPs.</t>
  </si>
  <si>
    <t>Note that all calculator logic assumes use of applicable in network deductibles and MOOPs.  When those don't exist, it</t>
  </si>
  <si>
    <t>If the plan/variant indicates its medical and drug deductibles are integrated</t>
  </si>
  <si>
    <t>then if the integrated family medical and drug deductible is not null, use that value as the composite deductible</t>
  </si>
  <si>
    <t xml:space="preserve">otherwise use the sum of the family medical and family drug deductible as the composite deductible </t>
  </si>
  <si>
    <t>if one or both of those is not null, otherwise set the composite deductible to null.</t>
  </si>
  <si>
    <t>then if the integrated family medical and drug MOOP is not null, use that value as the composite MOOP</t>
  </si>
  <si>
    <t>otherwise use the sum of the family medical MOOP and family drug MOOP as the composite MOOP</t>
  </si>
  <si>
    <t>if one or both of those is not null, otherwise set the composite MOOP to null.</t>
  </si>
  <si>
    <t xml:space="preserve">Note that if a plan doesn't use family deducitbles or MOOPs then the composite deductible or MOOP </t>
  </si>
  <si>
    <t>will be null.</t>
  </si>
  <si>
    <r>
      <t>ucost = ACMult * C(</t>
    </r>
    <r>
      <rPr>
        <sz val="10"/>
        <rFont val="Script MT Bold"/>
        <family val="4"/>
      </rPr>
      <t>l</t>
    </r>
    <r>
      <rPr>
        <sz val="10"/>
        <rFont val="Arial"/>
        <family val="2"/>
      </rPr>
      <t>,k,j,m)</t>
    </r>
  </si>
  <si>
    <r>
      <t>util = U(</t>
    </r>
    <r>
      <rPr>
        <sz val="10"/>
        <rFont val="Script MT Bold"/>
        <family val="4"/>
      </rPr>
      <t>l</t>
    </r>
    <r>
      <rPr>
        <sz val="10"/>
        <rFont val="Arial"/>
        <family val="2"/>
      </rPr>
      <t>,k,j,m)</t>
    </r>
  </si>
  <si>
    <r>
      <t>istays = U(</t>
    </r>
    <r>
      <rPr>
        <sz val="10"/>
        <rFont val="Script MT Bold"/>
        <family val="4"/>
      </rPr>
      <t>l</t>
    </r>
    <r>
      <rPr>
        <sz val="10"/>
        <rFont val="Arial"/>
        <family val="2"/>
      </rPr>
      <t>,k,ip_prof_idx,m)</t>
    </r>
  </si>
  <si>
    <r>
      <t xml:space="preserve">a composite </t>
    </r>
    <r>
      <rPr>
        <b/>
        <sz val="10"/>
        <rFont val="Arial"/>
        <family val="2"/>
      </rPr>
      <t>family</t>
    </r>
    <r>
      <rPr>
        <sz val="10"/>
        <rFont val="Arial"/>
        <family val="2"/>
      </rPr>
      <t xml:space="preserve"> deductible and </t>
    </r>
    <r>
      <rPr>
        <b/>
        <sz val="10"/>
        <rFont val="Arial"/>
        <family val="2"/>
      </rPr>
      <t>family</t>
    </r>
    <r>
      <rPr>
        <sz val="10"/>
        <rFont val="Arial"/>
        <family val="2"/>
      </rPr>
      <t xml:space="preserve"> MOOP for each plan/variant computed as follows:</t>
    </r>
  </si>
  <si>
    <t>Called by another program (yes/no)</t>
  </si>
  <si>
    <t xml:space="preserve">  If ((Svc(j) = "ip_fac") And (InpCopMaxDays &lt; util) And (InpCopDenom = "per day") And ((ucost * util) &gt; 0)) Then</t>
  </si>
  <si>
    <t>Tier Name</t>
  </si>
  <si>
    <t>RX Tier Description 
(RX Template)</t>
  </si>
  <si>
    <r>
      <t xml:space="preserve">D. Specify Drug Tier Cost Sharing  </t>
    </r>
    <r>
      <rPr>
        <sz val="10"/>
        <color theme="1"/>
        <rFont val="Arial"/>
        <family val="2"/>
      </rPr>
      <t>(or use imported plan data)</t>
    </r>
  </si>
  <si>
    <t>Utilization Level (Scenario)</t>
  </si>
  <si>
    <t>Tier</t>
  </si>
  <si>
    <t>Avg Unit Cost</t>
  </si>
  <si>
    <t>Use RX Tiers</t>
  </si>
  <si>
    <t>RXScen</t>
  </si>
  <si>
    <t>If you add to these lists, ranges must be re-specified.</t>
  </si>
  <si>
    <t>deductible applies</t>
  </si>
  <si>
    <t>rx_pbrand</t>
  </si>
  <si>
    <t>rx_npbrand</t>
  </si>
  <si>
    <t>xxx</t>
  </si>
  <si>
    <t>rx_tier_1</t>
  </si>
  <si>
    <t>rx_tier_2</t>
  </si>
  <si>
    <t>rx_tier_3</t>
  </si>
  <si>
    <t>rx_tier_4</t>
  </si>
  <si>
    <t>rx_tier_5</t>
  </si>
  <si>
    <t>rx_tier_6</t>
  </si>
  <si>
    <t>rx_tier_7</t>
  </si>
  <si>
    <t>rx_tier_8</t>
  </si>
  <si>
    <t>rx_tier_9</t>
  </si>
  <si>
    <t>rx_tier_10</t>
  </si>
  <si>
    <t>rx_non_cov</t>
  </si>
  <si>
    <t>current interface does not allow for these groups but we've included them for future flexibility (need to edit rows 9 through 13) . . . &lt;to end&gt;</t>
  </si>
  <si>
    <t>Copay/Coins Use</t>
  </si>
  <si>
    <t>greater of copay/coins</t>
  </si>
  <si>
    <t>4-Tier Equivalent</t>
  </si>
  <si>
    <t>0-5FDecile 10rx_pbrand</t>
  </si>
  <si>
    <t>0-5FDecile 1rx_pbrand</t>
  </si>
  <si>
    <t>0-5FDecile 2rx_pbrand</t>
  </si>
  <si>
    <t>0-5FDecile 3rx_pbrand</t>
  </si>
  <si>
    <t>0-5FDecile 4rx_pbrand</t>
  </si>
  <si>
    <t>0-5FDecile 5.5rx_pbrand</t>
  </si>
  <si>
    <t>0-5FDecile 5rx_pbrand</t>
  </si>
  <si>
    <t>0-5FDecile 6rx_pbrand</t>
  </si>
  <si>
    <t>0-5FDecile 7rx_pbrand</t>
  </si>
  <si>
    <t>0-5FDecile 8rx_pbrand</t>
  </si>
  <si>
    <t>0-5FDecile 9rx_pbrand</t>
  </si>
  <si>
    <t>0-5MDecile 10rx_pbrand</t>
  </si>
  <si>
    <t>0-5MDecile 1rx_pbrand</t>
  </si>
  <si>
    <t>0-5MDecile 2rx_pbrand</t>
  </si>
  <si>
    <t>0-5MDecile 3rx_pbrand</t>
  </si>
  <si>
    <t>0-5MDecile 4rx_pbrand</t>
  </si>
  <si>
    <t>0-5MDecile 5.5rx_pbrand</t>
  </si>
  <si>
    <t>0-5MDecile 5rx_pbrand</t>
  </si>
  <si>
    <t>0-5MDecile 6rx_pbrand</t>
  </si>
  <si>
    <t>0-5MDecile 7rx_pbrand</t>
  </si>
  <si>
    <t>0-5MDecile 8rx_pbrand</t>
  </si>
  <si>
    <t>0-5MDecile 9rx_pbrand</t>
  </si>
  <si>
    <t>35-44FDecile 10rx_pbrand</t>
  </si>
  <si>
    <t>35-44FDecile 1rx_pbrand</t>
  </si>
  <si>
    <t>35-44FDecile 2rx_pbrand</t>
  </si>
  <si>
    <t>35-44FDecile 3rx_pbrand</t>
  </si>
  <si>
    <t>35-44FDecile 4rx_pbrand</t>
  </si>
  <si>
    <t>35-44FDecile 5.5rx_pbrand</t>
  </si>
  <si>
    <t>35-44FDecile 5rx_pbrand</t>
  </si>
  <si>
    <t>35-44FDecile 6rx_pbrand</t>
  </si>
  <si>
    <t>35-44FDecile 7rx_pbrand</t>
  </si>
  <si>
    <t>35-44FDecile 8rx_pbrand</t>
  </si>
  <si>
    <t>35-44FDecile 9rx_pbrand</t>
  </si>
  <si>
    <t>35-44MDecile 10rx_pbrand</t>
  </si>
  <si>
    <t>35-44MDecile 2rx_pbrand</t>
  </si>
  <si>
    <t>35-44MDecile 3rx_pbrand</t>
  </si>
  <si>
    <t>35-44MDecile 4rx_pbrand</t>
  </si>
  <si>
    <t>35-44MDecile 5.5rx_pbrand</t>
  </si>
  <si>
    <t>35-44MDecile 5rx_pbrand</t>
  </si>
  <si>
    <t>35-44MDecile 6rx_pbrand</t>
  </si>
  <si>
    <t>35-44MDecile 7rx_pbrand</t>
  </si>
  <si>
    <t>35-44MDecile 8rx_pbrand</t>
  </si>
  <si>
    <t>35-44MDecile 9rx_pbrand</t>
  </si>
  <si>
    <t>45-54FDecile 10rx_pbrand</t>
  </si>
  <si>
    <t>45-54FDecile 1rx_pbrand</t>
  </si>
  <si>
    <t>45-54FDecile 2rx_pbrand</t>
  </si>
  <si>
    <t>45-54FDecile 3rx_pbrand</t>
  </si>
  <si>
    <t>45-54FDecile 4rx_pbrand</t>
  </si>
  <si>
    <t>45-54FDecile 5.5rx_pbrand</t>
  </si>
  <si>
    <t>45-54FDecile 5rx_pbrand</t>
  </si>
  <si>
    <t>45-54FDecile 6rx_pbrand</t>
  </si>
  <si>
    <t>45-54FDecile 7rx_pbrand</t>
  </si>
  <si>
    <t>45-54FDecile 8rx_pbrand</t>
  </si>
  <si>
    <t>45-54FDecile 9rx_pbrand</t>
  </si>
  <si>
    <t>45-54MDecile 10rx_pbrand</t>
  </si>
  <si>
    <t>45-54MDecile 2rx_pbrand</t>
  </si>
  <si>
    <t>45-54MDecile 3rx_pbrand</t>
  </si>
  <si>
    <t>45-54MDecile 4rx_pbrand</t>
  </si>
  <si>
    <t>45-54MDecile 5.5rx_pbrand</t>
  </si>
  <si>
    <t>45-54MDecile 5rx_pbrand</t>
  </si>
  <si>
    <t>45-54MDecile 6rx_pbrand</t>
  </si>
  <si>
    <t>45-54MDecile 7rx_pbrand</t>
  </si>
  <si>
    <t>45-54MDecile 8rx_pbrand</t>
  </si>
  <si>
    <t>45-54MDecile 9rx_pbrand</t>
  </si>
  <si>
    <t>6-17FDecile 10rx_pbrand</t>
  </si>
  <si>
    <t>6-17FDecile 2rx_pbrand</t>
  </si>
  <si>
    <t>6-17FDecile 3rx_pbrand</t>
  </si>
  <si>
    <t>6-17FDecile 4rx_pbrand</t>
  </si>
  <si>
    <t>6-17FDecile 5.5rx_pbrand</t>
  </si>
  <si>
    <t>6-17FDecile 5rx_pbrand</t>
  </si>
  <si>
    <t>6-17FDecile 6rx_pbrand</t>
  </si>
  <si>
    <t>6-17FDecile 7rx_pbrand</t>
  </si>
  <si>
    <t>6-17FDecile 8rx_pbrand</t>
  </si>
  <si>
    <t>6-17FDecile 9rx_pbrand</t>
  </si>
  <si>
    <t>6-17MDecile 10rx_pbrand</t>
  </si>
  <si>
    <t>6-17MDecile 2rx_pbrand</t>
  </si>
  <si>
    <t>6-17MDecile 3rx_pbrand</t>
  </si>
  <si>
    <t>6-17MDecile 4rx_pbrand</t>
  </si>
  <si>
    <t>6-17MDecile 5.5rx_pbrand</t>
  </si>
  <si>
    <t>6-17MDecile 5rx_pbrand</t>
  </si>
  <si>
    <t>6-17MDecile 6rx_pbrand</t>
  </si>
  <si>
    <t>6-17MDecile 7rx_pbrand</t>
  </si>
  <si>
    <t>6-17MDecile 8rx_pbrand</t>
  </si>
  <si>
    <t>6-17MDecile 9rx_pbrand</t>
  </si>
  <si>
    <t>0-5FDecile 10rx_npbrand</t>
  </si>
  <si>
    <t>0-5FDecile 1rx_npbrand</t>
  </si>
  <si>
    <t>0-5FDecile 2rx_npbrand</t>
  </si>
  <si>
    <t>0-5FDecile 3rx_npbrand</t>
  </si>
  <si>
    <t>0-5FDecile 4rx_npbrand</t>
  </si>
  <si>
    <t>0-5FDecile 5.5rx_npbrand</t>
  </si>
  <si>
    <t>0-5FDecile 5rx_npbrand</t>
  </si>
  <si>
    <t>0-5FDecile 6rx_npbrand</t>
  </si>
  <si>
    <t>0-5FDecile 7rx_npbrand</t>
  </si>
  <si>
    <t>0-5FDecile 8rx_npbrand</t>
  </si>
  <si>
    <t>0-5FDecile 9rx_npbrand</t>
  </si>
  <si>
    <t>0-5MDecile 10rx_npbrand</t>
  </si>
  <si>
    <t>0-5MDecile 1rx_npbrand</t>
  </si>
  <si>
    <t>0-5MDecile 2rx_npbrand</t>
  </si>
  <si>
    <t>0-5MDecile 3rx_npbrand</t>
  </si>
  <si>
    <t>0-5MDecile 4rx_npbrand</t>
  </si>
  <si>
    <t>0-5MDecile 5.5rx_npbrand</t>
  </si>
  <si>
    <t>0-5MDecile 5rx_npbrand</t>
  </si>
  <si>
    <t>0-5MDecile 6rx_npbrand</t>
  </si>
  <si>
    <t>0-5MDecile 7rx_npbrand</t>
  </si>
  <si>
    <t>0-5MDecile 8rx_npbrand</t>
  </si>
  <si>
    <t>0-5MDecile 9rx_npbrand</t>
  </si>
  <si>
    <t>35-44FDecile 10rx_npbrand</t>
  </si>
  <si>
    <t>35-44FDecile 1rx_npbrand</t>
  </si>
  <si>
    <t>35-44FDecile 2rx_npbrand</t>
  </si>
  <si>
    <t>35-44FDecile 3rx_npbrand</t>
  </si>
  <si>
    <t>35-44FDecile 4rx_npbrand</t>
  </si>
  <si>
    <t>35-44FDecile 5.5rx_npbrand</t>
  </si>
  <si>
    <t>35-44FDecile 5rx_npbrand</t>
  </si>
  <si>
    <t>35-44FDecile 6rx_npbrand</t>
  </si>
  <si>
    <t>35-44FDecile 7rx_npbrand</t>
  </si>
  <si>
    <t>35-44FDecile 8rx_npbrand</t>
  </si>
  <si>
    <t>35-44FDecile 9rx_npbrand</t>
  </si>
  <si>
    <t>35-44MDecile 10rx_npbrand</t>
  </si>
  <si>
    <t>35-44MDecile 2rx_npbrand</t>
  </si>
  <si>
    <t>35-44MDecile 3rx_npbrand</t>
  </si>
  <si>
    <t>35-44MDecile 4rx_npbrand</t>
  </si>
  <si>
    <t>35-44MDecile 5.5rx_npbrand</t>
  </si>
  <si>
    <t>35-44MDecile 5rx_npbrand</t>
  </si>
  <si>
    <t>35-44MDecile 6rx_npbrand</t>
  </si>
  <si>
    <t>35-44MDecile 7rx_npbrand</t>
  </si>
  <si>
    <t>35-44MDecile 8rx_npbrand</t>
  </si>
  <si>
    <t>35-44MDecile 9rx_npbrand</t>
  </si>
  <si>
    <t>45-54FDecile 10rx_npbrand</t>
  </si>
  <si>
    <t>45-54FDecile 1rx_npbrand</t>
  </si>
  <si>
    <t>45-54FDecile 2rx_npbrand</t>
  </si>
  <si>
    <t>45-54FDecile 3rx_npbrand</t>
  </si>
  <si>
    <t>45-54FDecile 4rx_npbrand</t>
  </si>
  <si>
    <t>45-54FDecile 5.5rx_npbrand</t>
  </si>
  <si>
    <t>45-54FDecile 5rx_npbrand</t>
  </si>
  <si>
    <t>45-54FDecile 6rx_npbrand</t>
  </si>
  <si>
    <t>45-54FDecile 7rx_npbrand</t>
  </si>
  <si>
    <t>45-54FDecile 8rx_npbrand</t>
  </si>
  <si>
    <t>45-54FDecile 9rx_npbrand</t>
  </si>
  <si>
    <t>45-54MDecile 10rx_npbrand</t>
  </si>
  <si>
    <t>45-54MDecile 2rx_npbrand</t>
  </si>
  <si>
    <t>45-54MDecile 3rx_npbrand</t>
  </si>
  <si>
    <t>45-54MDecile 4rx_npbrand</t>
  </si>
  <si>
    <t>45-54MDecile 5.5rx_npbrand</t>
  </si>
  <si>
    <t>45-54MDecile 5rx_npbrand</t>
  </si>
  <si>
    <t>45-54MDecile 6rx_npbrand</t>
  </si>
  <si>
    <t>45-54MDecile 7rx_npbrand</t>
  </si>
  <si>
    <t>45-54MDecile 8rx_npbrand</t>
  </si>
  <si>
    <t>45-54MDecile 9rx_npbrand</t>
  </si>
  <si>
    <t>6-17FDecile 10rx_npbrand</t>
  </si>
  <si>
    <t>6-17FDecile 2rx_npbrand</t>
  </si>
  <si>
    <t>6-17FDecile 3rx_npbrand</t>
  </si>
  <si>
    <t>6-17FDecile 4rx_npbrand</t>
  </si>
  <si>
    <t>6-17FDecile 5.5rx_npbrand</t>
  </si>
  <si>
    <t>6-17FDecile 5rx_npbrand</t>
  </si>
  <si>
    <t>6-17FDecile 6rx_npbrand</t>
  </si>
  <si>
    <t>6-17FDecile 7rx_npbrand</t>
  </si>
  <si>
    <t>6-17FDecile 8rx_npbrand</t>
  </si>
  <si>
    <t>6-17FDecile 9rx_npbrand</t>
  </si>
  <si>
    <t>6-17MDecile 10rx_npbrand</t>
  </si>
  <si>
    <t>6-17MDecile 2rx_npbrand</t>
  </si>
  <si>
    <t>6-17MDecile 3rx_npbrand</t>
  </si>
  <si>
    <t>6-17MDecile 4rx_npbrand</t>
  </si>
  <si>
    <t>6-17MDecile 5.5rx_npbrand</t>
  </si>
  <si>
    <t>6-17MDecile 5rx_npbrand</t>
  </si>
  <si>
    <t>6-17MDecile 6rx_npbrand</t>
  </si>
  <si>
    <t>6-17MDecile 7rx_npbrand</t>
  </si>
  <si>
    <t>6-17MDecile 8rx_npbrand</t>
  </si>
  <si>
    <t>6-17MDecile 9rx_npbrand</t>
  </si>
  <si>
    <t xml:space="preserve">     Total</t>
  </si>
  <si>
    <t>RX Types</t>
  </si>
  <si>
    <t>rx_prevnocost</t>
  </si>
  <si>
    <t>rx_notcovered</t>
  </si>
  <si>
    <t>RX FAT Import Data (if any)</t>
  </si>
  <si>
    <t>N/A</t>
  </si>
  <si>
    <t>TPC Diab</t>
  </si>
  <si>
    <t>TPC Bipol</t>
  </si>
  <si>
    <t>TPC Schiz</t>
  </si>
  <si>
    <t>TPC HIV</t>
  </si>
  <si>
    <t>TPC Diabrx_tier_1</t>
  </si>
  <si>
    <t>TPC Diabrx_tier_2</t>
  </si>
  <si>
    <t>TPC Diabrx_tier_3</t>
  </si>
  <si>
    <t>TPC Diabrx_tier_4</t>
  </si>
  <si>
    <t>TPC Diabrx_tier_5</t>
  </si>
  <si>
    <t>TPC Diabrx_tier_6</t>
  </si>
  <si>
    <t>TPC Diabrx_tier_7</t>
  </si>
  <si>
    <t>TPC Diabrx_tier_8</t>
  </si>
  <si>
    <t>TPC Diabrx_tier_9</t>
  </si>
  <si>
    <t>TPC Diabrx_tier_10</t>
  </si>
  <si>
    <t>TPC Diabrx_non_cov</t>
  </si>
  <si>
    <t>TPC HIVrx_tier_1</t>
  </si>
  <si>
    <t>TPC HIVrx_tier_2</t>
  </si>
  <si>
    <t>TPC HIVrx_tier_3</t>
  </si>
  <si>
    <t>TPC HIVrx_tier_4</t>
  </si>
  <si>
    <t>TPC HIVrx_tier_5</t>
  </si>
  <si>
    <t>TPC HIVrx_tier_6</t>
  </si>
  <si>
    <t>TPC HIVrx_tier_7</t>
  </si>
  <si>
    <t>TPC HIVrx_tier_8</t>
  </si>
  <si>
    <t>TPC HIVrx_tier_9</t>
  </si>
  <si>
    <t>TPC HIVrx_tier_10</t>
  </si>
  <si>
    <t>TPC HIVrx_non_cov</t>
  </si>
  <si>
    <t>TPC Bipolrx_tier_1</t>
  </si>
  <si>
    <t>TPC Bipolrx_tier_2</t>
  </si>
  <si>
    <t>TPC Bipolrx_tier_3</t>
  </si>
  <si>
    <t>TPC Bipolrx_tier_4</t>
  </si>
  <si>
    <t>TPC Bipolrx_tier_5</t>
  </si>
  <si>
    <t>TPC Bipolrx_tier_6</t>
  </si>
  <si>
    <t>TPC Bipolrx_tier_7</t>
  </si>
  <si>
    <t>TPC Bipolrx_tier_8</t>
  </si>
  <si>
    <t>TPC Bipolrx_tier_9</t>
  </si>
  <si>
    <t>TPC Bipolrx_tier_10</t>
  </si>
  <si>
    <t>TPC Bipolrx_non_cov</t>
  </si>
  <si>
    <t>TPC Schizrx_tier_1</t>
  </si>
  <si>
    <t>TPC Schizrx_tier_2</t>
  </si>
  <si>
    <t>TPC Schizrx_tier_3</t>
  </si>
  <si>
    <t>TPC Schizrx_tier_4</t>
  </si>
  <si>
    <t>TPC Schizrx_tier_5</t>
  </si>
  <si>
    <t>TPC Schizrx_tier_6</t>
  </si>
  <si>
    <t>TPC Schizrx_tier_7</t>
  </si>
  <si>
    <t>TPC Schizrx_tier_8</t>
  </si>
  <si>
    <t>TPC Schizrx_tier_9</t>
  </si>
  <si>
    <t>TPC Schizrx_tier_10</t>
  </si>
  <si>
    <t>TPC Schizrx_non_cov</t>
  </si>
  <si>
    <t>TPC RArx_tier_1</t>
  </si>
  <si>
    <t>TPC RA</t>
  </si>
  <si>
    <t>TPC RArx_tier_2</t>
  </si>
  <si>
    <t>TPC RArx_tier_3</t>
  </si>
  <si>
    <t>TPC RArx_tier_4</t>
  </si>
  <si>
    <t>TPC RArx_tier_5</t>
  </si>
  <si>
    <t>TPC RArx_tier_6</t>
  </si>
  <si>
    <t>TPC RArx_tier_7</t>
  </si>
  <si>
    <t>TPC RArx_tier_8</t>
  </si>
  <si>
    <t>TPC RArx_tier_9</t>
  </si>
  <si>
    <t>TPC RArx_tier_10</t>
  </si>
  <si>
    <t>TPC RArx_non_cov</t>
  </si>
  <si>
    <t>Not Covered</t>
  </si>
  <si>
    <t>vis recs</t>
  </si>
  <si>
    <t>Deduct Logic</t>
  </si>
  <si>
    <t>Utilization Index</t>
  </si>
  <si>
    <t>CS-NoDed</t>
  </si>
  <si>
    <t>apply CS bef/after deduct?</t>
  </si>
  <si>
    <t>after</t>
  </si>
  <si>
    <t>Service Description</t>
  </si>
  <si>
    <t>apply CS bef/aft ded?</t>
  </si>
  <si>
    <t>For families, apply individual deductibles to each family member?</t>
  </si>
  <si>
    <t>For families, apply individual MOOPs to each family member?</t>
  </si>
  <si>
    <t>RX OOPC</t>
  </si>
  <si>
    <t>RX Total Cost</t>
  </si>
  <si>
    <t>&lt; not in use &gt;</t>
  </si>
  <si>
    <t>Inpatient Facility</t>
  </si>
  <si>
    <t>Inpatient Professionals</t>
  </si>
  <si>
    <t>Ambulance</t>
  </si>
  <si>
    <t>Chiropractor</t>
  </si>
  <si>
    <t>Dialysis</t>
  </si>
  <si>
    <t>Diagnostic Cardiology Services</t>
  </si>
  <si>
    <t>Durable Medical Equipment</t>
  </si>
  <si>
    <t>Emergency Room Services</t>
  </si>
  <si>
    <t>Eye Exams</t>
  </si>
  <si>
    <t>Laboratory</t>
  </si>
  <si>
    <t>Mental Health</t>
  </si>
  <si>
    <t>Outpatient Facility</t>
  </si>
  <si>
    <t>Preventive</t>
  </si>
  <si>
    <t>Primary Care</t>
  </si>
  <si>
    <t>Rehabilitation</t>
  </si>
  <si>
    <t>Specialtist Care</t>
  </si>
  <si>
    <t>Outpatient Surgery</t>
  </si>
  <si>
    <t>Ultra Sound</t>
  </si>
  <si>
    <t>X-Ray</t>
  </si>
  <si>
    <t>RX - Generic</t>
  </si>
  <si>
    <t>RX - Preferred Brand</t>
  </si>
  <si>
    <t>RX - Non-Preferreded Brand</t>
  </si>
  <si>
    <t>RX - Specialty</t>
  </si>
  <si>
    <t>55+</t>
  </si>
  <si>
    <t>55+FDecile 1ip_fac</t>
  </si>
  <si>
    <t>55+FDecile 1ip_prof</t>
  </si>
  <si>
    <t>55+FDecile 1op_ambulance</t>
  </si>
  <si>
    <t>55+FDecile 1op_chiro</t>
  </si>
  <si>
    <t>55+FDecile 1op_ct_mri</t>
  </si>
  <si>
    <t>55+FDecile 1op_diagnostic_cardiology</t>
  </si>
  <si>
    <t>55+FDecile 1op_dialysis</t>
  </si>
  <si>
    <t>55+FDecile 1op_dme</t>
  </si>
  <si>
    <t>55+FDecile 1op_er_fac</t>
  </si>
  <si>
    <t>55+FDecile 1op_er_prof</t>
  </si>
  <si>
    <t>55+FDecile 1op_eye</t>
  </si>
  <si>
    <t>55+FDecile 1op_jcode</t>
  </si>
  <si>
    <t>55+FDecile 1op_lab</t>
  </si>
  <si>
    <t>55+FDecile 1op_mh</t>
  </si>
  <si>
    <t>55+FDecile 1op_op_fac</t>
  </si>
  <si>
    <t>55+FDecile 1op_other</t>
  </si>
  <si>
    <t>55+FDecile 1op_prev</t>
  </si>
  <si>
    <t>55+FDecile 1op_primcare</t>
  </si>
  <si>
    <t>55+FDecile 1op_rehab</t>
  </si>
  <si>
    <t>55+FDecile 1op_speccare</t>
  </si>
  <si>
    <t>55+FDecile 1op_surg</t>
  </si>
  <si>
    <t>55+FDecile 1op_ultrasound</t>
  </si>
  <si>
    <t>55+FDecile 1op_xray</t>
  </si>
  <si>
    <t>55+FDecile 1rx_generic</t>
  </si>
  <si>
    <t>55+FDecile 1rx_npbrand</t>
  </si>
  <si>
    <t>55+FDecile 1rx_pbrand</t>
  </si>
  <si>
    <t>55+FDecile 1rx_specialty</t>
  </si>
  <si>
    <t>55+FDecile 10ip_fac</t>
  </si>
  <si>
    <t>55+FDecile 10ip_prof</t>
  </si>
  <si>
    <t>55+FDecile 10op_ambulance</t>
  </si>
  <si>
    <t>55+FDecile 10op_chiro</t>
  </si>
  <si>
    <t>55+FDecile 10op_ct_mri</t>
  </si>
  <si>
    <t>55+FDecile 10op_diagnostic_cardiology</t>
  </si>
  <si>
    <t>55+FDecile 10op_dialysis</t>
  </si>
  <si>
    <t>55+FDecile 10op_dme</t>
  </si>
  <si>
    <t>55+FDecile 10op_er_fac</t>
  </si>
  <si>
    <t>55+FDecile 10op_er_prof</t>
  </si>
  <si>
    <t>55+FDecile 10op_eye</t>
  </si>
  <si>
    <t>55+FDecile 10op_jcode</t>
  </si>
  <si>
    <t>55+FDecile 10op_lab</t>
  </si>
  <si>
    <t>55+FDecile 10op_mh</t>
  </si>
  <si>
    <t>55+FDecile 10op_op_fac</t>
  </si>
  <si>
    <t>55+FDecile 10op_other</t>
  </si>
  <si>
    <t>55+FDecile 10op_prev</t>
  </si>
  <si>
    <t>55+FDecile 10op_primcare</t>
  </si>
  <si>
    <t>55+FDecile 10op_rehab</t>
  </si>
  <si>
    <t>55+FDecile 10op_speccare</t>
  </si>
  <si>
    <t>55+FDecile 10op_surg</t>
  </si>
  <si>
    <t>55+FDecile 10op_ultrasound</t>
  </si>
  <si>
    <t>55+FDecile 10op_xray</t>
  </si>
  <si>
    <t>55+FDecile 10rx_generic</t>
  </si>
  <si>
    <t>55+FDecile 10rx_npbrand</t>
  </si>
  <si>
    <t>55+FDecile 10rx_pbrand</t>
  </si>
  <si>
    <t>55+FDecile 10rx_specialty</t>
  </si>
  <si>
    <t>55+FDecile 2ip_fac</t>
  </si>
  <si>
    <t>55+FDecile 2ip_prof</t>
  </si>
  <si>
    <t>55+FDecile 2op_ambulance</t>
  </si>
  <si>
    <t>55+FDecile 2op_chiro</t>
  </si>
  <si>
    <t>55+FDecile 2op_ct_mri</t>
  </si>
  <si>
    <t>55+FDecile 2op_diagnostic_cardiology</t>
  </si>
  <si>
    <t>55+FDecile 2op_dialysis</t>
  </si>
  <si>
    <t>55+FDecile 2op_dme</t>
  </si>
  <si>
    <t>55+FDecile 2op_er_fac</t>
  </si>
  <si>
    <t>55+FDecile 2op_er_prof</t>
  </si>
  <si>
    <t>55+FDecile 2op_eye</t>
  </si>
  <si>
    <t>55+FDecile 2op_jcode</t>
  </si>
  <si>
    <t>55+FDecile 2op_lab</t>
  </si>
  <si>
    <t>55+FDecile 2op_mh</t>
  </si>
  <si>
    <t>55+FDecile 2op_op_fac</t>
  </si>
  <si>
    <t>55+FDecile 2op_other</t>
  </si>
  <si>
    <t>55+FDecile 2op_prev</t>
  </si>
  <si>
    <t>55+FDecile 2op_primcare</t>
  </si>
  <si>
    <t>55+FDecile 2op_rehab</t>
  </si>
  <si>
    <t>55+FDecile 2op_speccare</t>
  </si>
  <si>
    <t>55+FDecile 2op_surg</t>
  </si>
  <si>
    <t>55+FDecile 2op_ultrasound</t>
  </si>
  <si>
    <t>55+FDecile 2op_xray</t>
  </si>
  <si>
    <t>55+FDecile 2rx_generic</t>
  </si>
  <si>
    <t>55+FDecile 2rx_npbrand</t>
  </si>
  <si>
    <t>55+FDecile 2rx_pbrand</t>
  </si>
  <si>
    <t>55+FDecile 2rx_specialty</t>
  </si>
  <si>
    <t>55+FDecile 3ip_fac</t>
  </si>
  <si>
    <t>55+FDecile 3ip_prof</t>
  </si>
  <si>
    <t>55+FDecile 3op_ambulance</t>
  </si>
  <si>
    <t>55+FDecile 3op_chiro</t>
  </si>
  <si>
    <t>55+FDecile 3op_ct_mri</t>
  </si>
  <si>
    <t>55+FDecile 3op_diagnostic_cardiology</t>
  </si>
  <si>
    <t>55+FDecile 3op_dialysis</t>
  </si>
  <si>
    <t>55+FDecile 3op_dme</t>
  </si>
  <si>
    <t>55+FDecile 3op_er_fac</t>
  </si>
  <si>
    <t>55+FDecile 3op_er_prof</t>
  </si>
  <si>
    <t>55+FDecile 3op_eye</t>
  </si>
  <si>
    <t>55+FDecile 3op_jcode</t>
  </si>
  <si>
    <t>55+FDecile 3op_lab</t>
  </si>
  <si>
    <t>55+FDecile 3op_mh</t>
  </si>
  <si>
    <t>55+FDecile 3op_op_fac</t>
  </si>
  <si>
    <t>55+FDecile 3op_other</t>
  </si>
  <si>
    <t>55+FDecile 3op_prev</t>
  </si>
  <si>
    <t>55+FDecile 3op_primcare</t>
  </si>
  <si>
    <t>55+FDecile 3op_rehab</t>
  </si>
  <si>
    <t>55+FDecile 3op_speccare</t>
  </si>
  <si>
    <t>55+FDecile 3op_surg</t>
  </si>
  <si>
    <t>55+FDecile 3op_ultrasound</t>
  </si>
  <si>
    <t>55+FDecile 3op_xray</t>
  </si>
  <si>
    <t>55+FDecile 3rx_generic</t>
  </si>
  <si>
    <t>55+FDecile 3rx_npbrand</t>
  </si>
  <si>
    <t>55+FDecile 3rx_pbrand</t>
  </si>
  <si>
    <t>55+FDecile 3rx_specialty</t>
  </si>
  <si>
    <t>55+FDecile 4ip_fac</t>
  </si>
  <si>
    <t>55+FDecile 4ip_prof</t>
  </si>
  <si>
    <t>55+FDecile 4op_ambulance</t>
  </si>
  <si>
    <t>55+FDecile 4op_chiro</t>
  </si>
  <si>
    <t>55+FDecile 4op_ct_mri</t>
  </si>
  <si>
    <t>55+FDecile 4op_diagnostic_cardiology</t>
  </si>
  <si>
    <t>55+FDecile 4op_dialysis</t>
  </si>
  <si>
    <t>55+FDecile 4op_dme</t>
  </si>
  <si>
    <t>55+FDecile 4op_er_fac</t>
  </si>
  <si>
    <t>55+FDecile 4op_er_prof</t>
  </si>
  <si>
    <t>55+FDecile 4op_eye</t>
  </si>
  <si>
    <t>55+FDecile 4op_jcode</t>
  </si>
  <si>
    <t>55+FDecile 4op_lab</t>
  </si>
  <si>
    <t>55+FDecile 4op_mh</t>
  </si>
  <si>
    <t>55+FDecile 4op_op_fac</t>
  </si>
  <si>
    <t>55+FDecile 4op_other</t>
  </si>
  <si>
    <t>55+FDecile 4op_prev</t>
  </si>
  <si>
    <t>55+FDecile 4op_primcare</t>
  </si>
  <si>
    <t>55+FDecile 4op_rehab</t>
  </si>
  <si>
    <t>55+FDecile 4op_speccare</t>
  </si>
  <si>
    <t>55+FDecile 4op_surg</t>
  </si>
  <si>
    <t>55+FDecile 4op_ultrasound</t>
  </si>
  <si>
    <t>55+FDecile 4op_xray</t>
  </si>
  <si>
    <t>55+FDecile 4rx_generic</t>
  </si>
  <si>
    <t>55+FDecile 4rx_npbrand</t>
  </si>
  <si>
    <t>55+FDecile 4rx_pbrand</t>
  </si>
  <si>
    <t>55+FDecile 4rx_specialty</t>
  </si>
  <si>
    <t>55+FDecile 5ip_fac</t>
  </si>
  <si>
    <t>55+FDecile 5ip_prof</t>
  </si>
  <si>
    <t>55+FDecile 5op_ambulance</t>
  </si>
  <si>
    <t>55+FDecile 5op_chiro</t>
  </si>
  <si>
    <t>55+FDecile 5op_ct_mri</t>
  </si>
  <si>
    <t>55+FDecile 5op_diagnostic_cardiology</t>
  </si>
  <si>
    <t>55+FDecile 5op_dialysis</t>
  </si>
  <si>
    <t>55+FDecile 5op_dme</t>
  </si>
  <si>
    <t>55+FDecile 5op_er_fac</t>
  </si>
  <si>
    <t>55+FDecile 5op_er_prof</t>
  </si>
  <si>
    <t>55+FDecile 5op_eye</t>
  </si>
  <si>
    <t>55+FDecile 5op_jcode</t>
  </si>
  <si>
    <t>55+FDecile 5op_lab</t>
  </si>
  <si>
    <t>55+FDecile 5op_mh</t>
  </si>
  <si>
    <t>55+FDecile 5op_op_fac</t>
  </si>
  <si>
    <t>55+FDecile 5op_other</t>
  </si>
  <si>
    <t>55+FDecile 5op_prev</t>
  </si>
  <si>
    <t>55+FDecile 5op_primcare</t>
  </si>
  <si>
    <t>55+FDecile 5op_rehab</t>
  </si>
  <si>
    <t>55+FDecile 5op_speccare</t>
  </si>
  <si>
    <t>55+FDecile 5op_surg</t>
  </si>
  <si>
    <t>55+FDecile 5op_ultrasound</t>
  </si>
  <si>
    <t>55+FDecile 5op_xray</t>
  </si>
  <si>
    <t>55+FDecile 5rx_generic</t>
  </si>
  <si>
    <t>55+FDecile 5rx_npbrand</t>
  </si>
  <si>
    <t>55+FDecile 5rx_pbrand</t>
  </si>
  <si>
    <t>55+FDecile 5rx_specialty</t>
  </si>
  <si>
    <t>55+FDecile 6ip_fac</t>
  </si>
  <si>
    <t>55+FDecile 6ip_prof</t>
  </si>
  <si>
    <t>55+FDecile 6op_ambulance</t>
  </si>
  <si>
    <t>55+FDecile 6op_chiro</t>
  </si>
  <si>
    <t>55+FDecile 6op_ct_mri</t>
  </si>
  <si>
    <t>55+FDecile 6op_diagnostic_cardiology</t>
  </si>
  <si>
    <t>55+FDecile 6op_dialysis</t>
  </si>
  <si>
    <t>55+FDecile 6op_dme</t>
  </si>
  <si>
    <t>55+FDecile 6op_er_fac</t>
  </si>
  <si>
    <t>55+FDecile 6op_er_prof</t>
  </si>
  <si>
    <t>55+FDecile 6op_eye</t>
  </si>
  <si>
    <t>55+FDecile 6op_jcode</t>
  </si>
  <si>
    <t>55+FDecile 6op_lab</t>
  </si>
  <si>
    <t>55+FDecile 6op_mh</t>
  </si>
  <si>
    <t>55+FDecile 6op_op_fac</t>
  </si>
  <si>
    <t>55+FDecile 6op_other</t>
  </si>
  <si>
    <t>55+FDecile 6op_prev</t>
  </si>
  <si>
    <t>55+FDecile 6op_primcare</t>
  </si>
  <si>
    <t>55+FDecile 6op_rehab</t>
  </si>
  <si>
    <t>55+FDecile 6op_speccare</t>
  </si>
  <si>
    <t>55+FDecile 6op_surg</t>
  </si>
  <si>
    <t>55+FDecile 6op_ultrasound</t>
  </si>
  <si>
    <t>55+FDecile 6op_xray</t>
  </si>
  <si>
    <t>55+FDecile 6rx_generic</t>
  </si>
  <si>
    <t>55+FDecile 6rx_npbrand</t>
  </si>
  <si>
    <t>55+FDecile 6rx_pbrand</t>
  </si>
  <si>
    <t>55+FDecile 6rx_specialty</t>
  </si>
  <si>
    <t>55+FDecile 7ip_fac</t>
  </si>
  <si>
    <t>55+FDecile 7ip_prof</t>
  </si>
  <si>
    <t>55+FDecile 7op_ambulance</t>
  </si>
  <si>
    <t>55+FDecile 7op_chiro</t>
  </si>
  <si>
    <t>55+FDecile 7op_ct_mri</t>
  </si>
  <si>
    <t>55+FDecile 7op_diagnostic_cardiology</t>
  </si>
  <si>
    <t>55+FDecile 7op_dialysis</t>
  </si>
  <si>
    <t>55+FDecile 7op_dme</t>
  </si>
  <si>
    <t>55+FDecile 7op_er_fac</t>
  </si>
  <si>
    <t>55+FDecile 7op_er_prof</t>
  </si>
  <si>
    <t>55+FDecile 7op_eye</t>
  </si>
  <si>
    <t>55+FDecile 7op_jcode</t>
  </si>
  <si>
    <t>55+FDecile 7op_lab</t>
  </si>
  <si>
    <t>55+FDecile 7op_mh</t>
  </si>
  <si>
    <t>55+FDecile 7op_op_fac</t>
  </si>
  <si>
    <t>55+FDecile 7op_other</t>
  </si>
  <si>
    <t>55+FDecile 7op_prev</t>
  </si>
  <si>
    <t>55+FDecile 7op_primcare</t>
  </si>
  <si>
    <t>55+FDecile 7op_rehab</t>
  </si>
  <si>
    <t>55+FDecile 7op_speccare</t>
  </si>
  <si>
    <t>55+FDecile 7op_surg</t>
  </si>
  <si>
    <t>55+FDecile 7op_ultrasound</t>
  </si>
  <si>
    <t>55+FDecile 7op_xray</t>
  </si>
  <si>
    <t>55+FDecile 7rx_generic</t>
  </si>
  <si>
    <t>55+FDecile 7rx_npbrand</t>
  </si>
  <si>
    <t>55+FDecile 7rx_pbrand</t>
  </si>
  <si>
    <t>55+FDecile 7rx_specialty</t>
  </si>
  <si>
    <t>55+FDecile 8ip_fac</t>
  </si>
  <si>
    <t>55+FDecile 8ip_prof</t>
  </si>
  <si>
    <t>55+FDecile 8op_ambulance</t>
  </si>
  <si>
    <t>55+FDecile 8op_chiro</t>
  </si>
  <si>
    <t>55+FDecile 8op_ct_mri</t>
  </si>
  <si>
    <t>55+FDecile 8op_diagnostic_cardiology</t>
  </si>
  <si>
    <t>55+FDecile 8op_dialysis</t>
  </si>
  <si>
    <t>55+FDecile 8op_dme</t>
  </si>
  <si>
    <t>55+FDecile 8op_er_fac</t>
  </si>
  <si>
    <t>55+FDecile 8op_er_prof</t>
  </si>
  <si>
    <t>55+FDecile 8op_eye</t>
  </si>
  <si>
    <t>55+FDecile 8op_jcode</t>
  </si>
  <si>
    <t>55+FDecile 8op_lab</t>
  </si>
  <si>
    <t>55+FDecile 8op_mh</t>
  </si>
  <si>
    <t>55+FDecile 8op_op_fac</t>
  </si>
  <si>
    <t>55+FDecile 8op_other</t>
  </si>
  <si>
    <t>55+FDecile 8op_prev</t>
  </si>
  <si>
    <t>55+FDecile 8op_primcare</t>
  </si>
  <si>
    <t>55+FDecile 8op_rehab</t>
  </si>
  <si>
    <t>55+FDecile 8op_speccare</t>
  </si>
  <si>
    <t>55+FDecile 8op_surg</t>
  </si>
  <si>
    <t>55+FDecile 8op_ultrasound</t>
  </si>
  <si>
    <t>55+FDecile 8op_xray</t>
  </si>
  <si>
    <t>55+FDecile 8rx_generic</t>
  </si>
  <si>
    <t>55+FDecile 8rx_npbrand</t>
  </si>
  <si>
    <t>55+FDecile 8rx_pbrand</t>
  </si>
  <si>
    <t>55+FDecile 8rx_specialty</t>
  </si>
  <si>
    <t>55+FDecile 9ip_fac</t>
  </si>
  <si>
    <t>55+FDecile 9ip_prof</t>
  </si>
  <si>
    <t>55+FDecile 9op_ambulance</t>
  </si>
  <si>
    <t>55+FDecile 9op_chiro</t>
  </si>
  <si>
    <t>55+FDecile 9op_ct_mri</t>
  </si>
  <si>
    <t>55+FDecile 9op_diagnostic_cardiology</t>
  </si>
  <si>
    <t>55+FDecile 9op_dialysis</t>
  </si>
  <si>
    <t>55+FDecile 9op_dme</t>
  </si>
  <si>
    <t>55+FDecile 9op_er_fac</t>
  </si>
  <si>
    <t>55+FDecile 9op_er_prof</t>
  </si>
  <si>
    <t>55+FDecile 9op_eye</t>
  </si>
  <si>
    <t>55+FDecile 9op_jcode</t>
  </si>
  <si>
    <t>55+FDecile 9op_lab</t>
  </si>
  <si>
    <t>55+FDecile 9op_mh</t>
  </si>
  <si>
    <t>55+FDecile 9op_op_fac</t>
  </si>
  <si>
    <t>55+FDecile 9op_other</t>
  </si>
  <si>
    <t>55+FDecile 9op_prev</t>
  </si>
  <si>
    <t>55+FDecile 9op_primcare</t>
  </si>
  <si>
    <t>55+FDecile 9op_rehab</t>
  </si>
  <si>
    <t>55+FDecile 9op_speccare</t>
  </si>
  <si>
    <t>55+FDecile 9op_surg</t>
  </si>
  <si>
    <t>55+FDecile 9op_ultrasound</t>
  </si>
  <si>
    <t>55+FDecile 9op_xray</t>
  </si>
  <si>
    <t>55+FDecile 9rx_generic</t>
  </si>
  <si>
    <t>55+FDecile 9rx_npbrand</t>
  </si>
  <si>
    <t>55+FDecile 9rx_pbrand</t>
  </si>
  <si>
    <t>55+FDecile 9rx_specialty</t>
  </si>
  <si>
    <t>55+MDecile 1ip_fac</t>
  </si>
  <si>
    <t>55+MDecile 1ip_prof</t>
  </si>
  <si>
    <t>55+MDecile 1op_ambulance</t>
  </si>
  <si>
    <t>55+MDecile 1op_chiro</t>
  </si>
  <si>
    <t>55+MDecile 1op_ct_mri</t>
  </si>
  <si>
    <t>55+MDecile 1op_diagnostic_cardiology</t>
  </si>
  <si>
    <t>55+MDecile 1op_dialysis</t>
  </si>
  <si>
    <t>55+MDecile 1op_dme</t>
  </si>
  <si>
    <t>55+MDecile 1op_er_fac</t>
  </si>
  <si>
    <t>55+MDecile 1op_er_prof</t>
  </si>
  <si>
    <t>55+MDecile 1op_eye</t>
  </si>
  <si>
    <t>55+MDecile 1op_jcode</t>
  </si>
  <si>
    <t>55+MDecile 1op_lab</t>
  </si>
  <si>
    <t>55+MDecile 1op_mh</t>
  </si>
  <si>
    <t>55+MDecile 1op_op_fac</t>
  </si>
  <si>
    <t>55+MDecile 1op_other</t>
  </si>
  <si>
    <t>55+MDecile 1op_prev</t>
  </si>
  <si>
    <t>55+MDecile 1op_primcare</t>
  </si>
  <si>
    <t>55+MDecile 1op_rehab</t>
  </si>
  <si>
    <t>55+MDecile 1op_speccare</t>
  </si>
  <si>
    <t>55+MDecile 1op_surg</t>
  </si>
  <si>
    <t>55+MDecile 1op_ultrasound</t>
  </si>
  <si>
    <t>55+MDecile 1op_xray</t>
  </si>
  <si>
    <t>55+MDecile 1rx_generic</t>
  </si>
  <si>
    <t>55+MDecile 1rx_npbrand</t>
  </si>
  <si>
    <t>55+MDecile 1rx_pbrand</t>
  </si>
  <si>
    <t>55+MDecile 1rx_specialty</t>
  </si>
  <si>
    <t>55+MDecile 10ip_fac</t>
  </si>
  <si>
    <t>55+MDecile 10ip_prof</t>
  </si>
  <si>
    <t>55+MDecile 10op_ambulance</t>
  </si>
  <si>
    <t>55+MDecile 10op_chiro</t>
  </si>
  <si>
    <t>55+MDecile 10op_ct_mri</t>
  </si>
  <si>
    <t>55+MDecile 10op_diagnostic_cardiology</t>
  </si>
  <si>
    <t>55+MDecile 10op_dialysis</t>
  </si>
  <si>
    <t>55+MDecile 10op_dme</t>
  </si>
  <si>
    <t>55+MDecile 10op_er_fac</t>
  </si>
  <si>
    <t>55+MDecile 10op_er_prof</t>
  </si>
  <si>
    <t>55+MDecile 10op_eye</t>
  </si>
  <si>
    <t>55+MDecile 10op_jcode</t>
  </si>
  <si>
    <t>55+MDecile 10op_lab</t>
  </si>
  <si>
    <t>55+MDecile 10op_mh</t>
  </si>
  <si>
    <t>55+MDecile 10op_op_fac</t>
  </si>
  <si>
    <t>55+MDecile 10op_other</t>
  </si>
  <si>
    <t>55+MDecile 10op_prev</t>
  </si>
  <si>
    <t>55+MDecile 10op_primcare</t>
  </si>
  <si>
    <t>55+MDecile 10op_rehab</t>
  </si>
  <si>
    <t>55+MDecile 10op_speccare</t>
  </si>
  <si>
    <t>55+MDecile 10op_surg</t>
  </si>
  <si>
    <t>55+MDecile 10op_ultrasound</t>
  </si>
  <si>
    <t>55+MDecile 10op_xray</t>
  </si>
  <si>
    <t>55+MDecile 10rx_generic</t>
  </si>
  <si>
    <t>55+MDecile 10rx_npbrand</t>
  </si>
  <si>
    <t>55+MDecile 10rx_pbrand</t>
  </si>
  <si>
    <t>55+MDecile 10rx_specialty</t>
  </si>
  <si>
    <t>55+MDecile 2ip_fac</t>
  </si>
  <si>
    <t>55+MDecile 2ip_prof</t>
  </si>
  <si>
    <t>55+MDecile 2op_ambulance</t>
  </si>
  <si>
    <t>55+MDecile 2op_chiro</t>
  </si>
  <si>
    <t>55+MDecile 2op_ct_mri</t>
  </si>
  <si>
    <t>55+MDecile 2op_diagnostic_cardiology</t>
  </si>
  <si>
    <t>55+MDecile 2op_dialysis</t>
  </si>
  <si>
    <t>55+MDecile 2op_dme</t>
  </si>
  <si>
    <t>55+MDecile 2op_er_fac</t>
  </si>
  <si>
    <t>55+MDecile 2op_er_prof</t>
  </si>
  <si>
    <t>55+MDecile 2op_eye</t>
  </si>
  <si>
    <t>55+MDecile 2op_jcode</t>
  </si>
  <si>
    <t>55+MDecile 2op_lab</t>
  </si>
  <si>
    <t>55+MDecile 2op_mh</t>
  </si>
  <si>
    <t>55+MDecile 2op_op_fac</t>
  </si>
  <si>
    <t>55+MDecile 2op_other</t>
  </si>
  <si>
    <t>55+MDecile 2op_prev</t>
  </si>
  <si>
    <t>55+MDecile 2op_primcare</t>
  </si>
  <si>
    <t>55+MDecile 2op_rehab</t>
  </si>
  <si>
    <t>55+MDecile 2op_speccare</t>
  </si>
  <si>
    <t>55+MDecile 2op_surg</t>
  </si>
  <si>
    <t>55+MDecile 2op_ultrasound</t>
  </si>
  <si>
    <t>55+MDecile 2op_xray</t>
  </si>
  <si>
    <t>55+MDecile 2rx_generic</t>
  </si>
  <si>
    <t>55+MDecile 2rx_npbrand</t>
  </si>
  <si>
    <t>55+MDecile 2rx_pbrand</t>
  </si>
  <si>
    <t>55+MDecile 2rx_specialty</t>
  </si>
  <si>
    <t>55+MDecile 3ip_fac</t>
  </si>
  <si>
    <t>55+MDecile 3ip_prof</t>
  </si>
  <si>
    <t>55+MDecile 3op_ambulance</t>
  </si>
  <si>
    <t>55+MDecile 3op_chiro</t>
  </si>
  <si>
    <t>55+MDecile 3op_ct_mri</t>
  </si>
  <si>
    <t>55+MDecile 3op_diagnostic_cardiology</t>
  </si>
  <si>
    <t>55+MDecile 3op_dialysis</t>
  </si>
  <si>
    <t>55+MDecile 3op_dme</t>
  </si>
  <si>
    <t>55+MDecile 3op_er_fac</t>
  </si>
  <si>
    <t>55+MDecile 3op_er_prof</t>
  </si>
  <si>
    <t>55+MDecile 3op_eye</t>
  </si>
  <si>
    <t>55+MDecile 3op_jcode</t>
  </si>
  <si>
    <t>55+MDecile 3op_lab</t>
  </si>
  <si>
    <t>55+MDecile 3op_mh</t>
  </si>
  <si>
    <t>55+MDecile 3op_op_fac</t>
  </si>
  <si>
    <t>55+MDecile 3op_other</t>
  </si>
  <si>
    <t>55+MDecile 3op_prev</t>
  </si>
  <si>
    <t>55+MDecile 3op_primcare</t>
  </si>
  <si>
    <t>55+MDecile 3op_rehab</t>
  </si>
  <si>
    <t>55+MDecile 3op_speccare</t>
  </si>
  <si>
    <t>55+MDecile 3op_surg</t>
  </si>
  <si>
    <t>55+MDecile 3op_ultrasound</t>
  </si>
  <si>
    <t>55+MDecile 3op_xray</t>
  </si>
  <si>
    <t>55+MDecile 3rx_generic</t>
  </si>
  <si>
    <t>55+MDecile 3rx_npbrand</t>
  </si>
  <si>
    <t>55+MDecile 3rx_pbrand</t>
  </si>
  <si>
    <t>55+MDecile 3rx_specialty</t>
  </si>
  <si>
    <t>55+MDecile 4ip_fac</t>
  </si>
  <si>
    <t>55+MDecile 4ip_prof</t>
  </si>
  <si>
    <t>55+MDecile 4op_ambulance</t>
  </si>
  <si>
    <t>55+MDecile 4op_chiro</t>
  </si>
  <si>
    <t>55+MDecile 4op_ct_mri</t>
  </si>
  <si>
    <t>55+MDecile 4op_diagnostic_cardiology</t>
  </si>
  <si>
    <t>55+MDecile 4op_dialysis</t>
  </si>
  <si>
    <t>55+MDecile 4op_dme</t>
  </si>
  <si>
    <t>55+MDecile 4op_er_fac</t>
  </si>
  <si>
    <t>55+MDecile 4op_er_prof</t>
  </si>
  <si>
    <t>55+MDecile 4op_eye</t>
  </si>
  <si>
    <t>55+MDecile 4op_jcode</t>
  </si>
  <si>
    <t>55+MDecile 4op_lab</t>
  </si>
  <si>
    <t>55+MDecile 4op_mh</t>
  </si>
  <si>
    <t>55+MDecile 4op_op_fac</t>
  </si>
  <si>
    <t>55+MDecile 4op_other</t>
  </si>
  <si>
    <t>55+MDecile 4op_prev</t>
  </si>
  <si>
    <t>55+MDecile 4op_primcare</t>
  </si>
  <si>
    <t>55+MDecile 4op_rehab</t>
  </si>
  <si>
    <t>55+MDecile 4op_speccare</t>
  </si>
  <si>
    <t>55+MDecile 4op_surg</t>
  </si>
  <si>
    <t>55+MDecile 4op_ultrasound</t>
  </si>
  <si>
    <t>55+MDecile 4op_xray</t>
  </si>
  <si>
    <t>55+MDecile 4rx_generic</t>
  </si>
  <si>
    <t>55+MDecile 4rx_npbrand</t>
  </si>
  <si>
    <t>55+MDecile 4rx_pbrand</t>
  </si>
  <si>
    <t>55+MDecile 4rx_specialty</t>
  </si>
  <si>
    <t>55+MDecile 5ip_fac</t>
  </si>
  <si>
    <t>55+MDecile 5ip_prof</t>
  </si>
  <si>
    <t>55+MDecile 5op_ambulance</t>
  </si>
  <si>
    <t>55+MDecile 5op_chiro</t>
  </si>
  <si>
    <t>55+MDecile 5op_ct_mri</t>
  </si>
  <si>
    <t>55+MDecile 5op_diagnostic_cardiology</t>
  </si>
  <si>
    <t>55+MDecile 5op_dialysis</t>
  </si>
  <si>
    <t>55+MDecile 5op_dme</t>
  </si>
  <si>
    <t>55+MDecile 5op_er_fac</t>
  </si>
  <si>
    <t>55+MDecile 5op_er_prof</t>
  </si>
  <si>
    <t>55+MDecile 5op_eye</t>
  </si>
  <si>
    <t>55+MDecile 5op_jcode</t>
  </si>
  <si>
    <t>55+MDecile 5op_lab</t>
  </si>
  <si>
    <t>55+MDecile 5op_mh</t>
  </si>
  <si>
    <t>55+MDecile 5op_op_fac</t>
  </si>
  <si>
    <t>55+MDecile 5op_other</t>
  </si>
  <si>
    <t>55+MDecile 5op_prev</t>
  </si>
  <si>
    <t>55+MDecile 5op_primcare</t>
  </si>
  <si>
    <t>55+MDecile 5op_rehab</t>
  </si>
  <si>
    <t>55+MDecile 5op_speccare</t>
  </si>
  <si>
    <t>55+MDecile 5op_surg</t>
  </si>
  <si>
    <t>55+MDecile 5op_ultrasound</t>
  </si>
  <si>
    <t>55+MDecile 5op_xray</t>
  </si>
  <si>
    <t>55+MDecile 5rx_generic</t>
  </si>
  <si>
    <t>55+MDecile 5rx_npbrand</t>
  </si>
  <si>
    <t>55+MDecile 5rx_pbrand</t>
  </si>
  <si>
    <t>55+MDecile 5rx_specialty</t>
  </si>
  <si>
    <t>55+MDecile 6ip_fac</t>
  </si>
  <si>
    <t>55+MDecile 6ip_prof</t>
  </si>
  <si>
    <t>55+MDecile 6op_ambulance</t>
  </si>
  <si>
    <t>55+MDecile 6op_chiro</t>
  </si>
  <si>
    <t>55+MDecile 6op_ct_mri</t>
  </si>
  <si>
    <t>55+MDecile 6op_diagnostic_cardiology</t>
  </si>
  <si>
    <t>55+MDecile 6op_dialysis</t>
  </si>
  <si>
    <t>55+MDecile 6op_dme</t>
  </si>
  <si>
    <t>55+MDecile 6op_er_fac</t>
  </si>
  <si>
    <t>55+MDecile 6op_er_prof</t>
  </si>
  <si>
    <t>55+MDecile 6op_eye</t>
  </si>
  <si>
    <t>55+MDecile 6op_jcode</t>
  </si>
  <si>
    <t>55+MDecile 6op_lab</t>
  </si>
  <si>
    <t>55+MDecile 6op_mh</t>
  </si>
  <si>
    <t>55+MDecile 6op_op_fac</t>
  </si>
  <si>
    <t>55+MDecile 6op_other</t>
  </si>
  <si>
    <t>55+MDecile 6op_prev</t>
  </si>
  <si>
    <t>55+MDecile 6op_primcare</t>
  </si>
  <si>
    <t>55+MDecile 6op_rehab</t>
  </si>
  <si>
    <t>55+MDecile 6op_speccare</t>
  </si>
  <si>
    <t>55+MDecile 6op_surg</t>
  </si>
  <si>
    <t>55+MDecile 6op_ultrasound</t>
  </si>
  <si>
    <t>55+MDecile 6op_xray</t>
  </si>
  <si>
    <t>55+MDecile 6rx_generic</t>
  </si>
  <si>
    <t>55+MDecile 6rx_npbrand</t>
  </si>
  <si>
    <t>55+MDecile 6rx_pbrand</t>
  </si>
  <si>
    <t>55+MDecile 6rx_specialty</t>
  </si>
  <si>
    <t>55+MDecile 7ip_fac</t>
  </si>
  <si>
    <t>55+MDecile 7ip_prof</t>
  </si>
  <si>
    <t>55+MDecile 7op_ambulance</t>
  </si>
  <si>
    <t>55+MDecile 7op_chiro</t>
  </si>
  <si>
    <t>55+MDecile 7op_ct_mri</t>
  </si>
  <si>
    <t>55+MDecile 7op_diagnostic_cardiology</t>
  </si>
  <si>
    <t>55+MDecile 7op_dialysis</t>
  </si>
  <si>
    <t>55+MDecile 7op_dme</t>
  </si>
  <si>
    <t>55+MDecile 7op_er_fac</t>
  </si>
  <si>
    <t>55+MDecile 7op_er_prof</t>
  </si>
  <si>
    <t>55+MDecile 7op_eye</t>
  </si>
  <si>
    <t>55+MDecile 7op_jcode</t>
  </si>
  <si>
    <t>55+MDecile 7op_lab</t>
  </si>
  <si>
    <t>55+MDecile 7op_mh</t>
  </si>
  <si>
    <t>55+MDecile 7op_op_fac</t>
  </si>
  <si>
    <t>55+MDecile 7op_other</t>
  </si>
  <si>
    <t>55+MDecile 7op_prev</t>
  </si>
  <si>
    <t>55+MDecile 7op_primcare</t>
  </si>
  <si>
    <t>55+MDecile 7op_rehab</t>
  </si>
  <si>
    <t>55+MDecile 7op_speccare</t>
  </si>
  <si>
    <t>55+MDecile 7op_surg</t>
  </si>
  <si>
    <t>55+MDecile 7op_ultrasound</t>
  </si>
  <si>
    <t>55+MDecile 7op_xray</t>
  </si>
  <si>
    <t>55+MDecile 7rx_generic</t>
  </si>
  <si>
    <t>55+MDecile 7rx_npbrand</t>
  </si>
  <si>
    <t>55+MDecile 7rx_pbrand</t>
  </si>
  <si>
    <t>55+MDecile 7rx_specialty</t>
  </si>
  <si>
    <t>55+MDecile 8ip_fac</t>
  </si>
  <si>
    <t>55+MDecile 8ip_prof</t>
  </si>
  <si>
    <t>55+MDecile 8op_ambulance</t>
  </si>
  <si>
    <t>55+MDecile 8op_chiro</t>
  </si>
  <si>
    <t>55+MDecile 8op_ct_mri</t>
  </si>
  <si>
    <t>55+MDecile 8op_diagnostic_cardiology</t>
  </si>
  <si>
    <t>55+MDecile 8op_dialysis</t>
  </si>
  <si>
    <t>55+MDecile 8op_dme</t>
  </si>
  <si>
    <t>55+MDecile 8op_er_fac</t>
  </si>
  <si>
    <t>55+MDecile 8op_er_prof</t>
  </si>
  <si>
    <t>55+MDecile 8op_eye</t>
  </si>
  <si>
    <t>55+MDecile 8op_jcode</t>
  </si>
  <si>
    <t>55+MDecile 8op_lab</t>
  </si>
  <si>
    <t>55+MDecile 8op_mh</t>
  </si>
  <si>
    <t>55+MDecile 8op_op_fac</t>
  </si>
  <si>
    <t>55+MDecile 8op_other</t>
  </si>
  <si>
    <t>55+MDecile 8op_prev</t>
  </si>
  <si>
    <t>55+MDecile 8op_primcare</t>
  </si>
  <si>
    <t>55+MDecile 8op_rehab</t>
  </si>
  <si>
    <t>55+MDecile 8op_speccare</t>
  </si>
  <si>
    <t>55+MDecile 8op_surg</t>
  </si>
  <si>
    <t>55+MDecile 8op_ultrasound</t>
  </si>
  <si>
    <t>55+MDecile 8op_xray</t>
  </si>
  <si>
    <t>55+MDecile 8rx_generic</t>
  </si>
  <si>
    <t>55+MDecile 8rx_npbrand</t>
  </si>
  <si>
    <t>55+MDecile 8rx_pbrand</t>
  </si>
  <si>
    <t>55+MDecile 8rx_specialty</t>
  </si>
  <si>
    <t>55+MDecile 9ip_fac</t>
  </si>
  <si>
    <t>55+MDecile 9ip_prof</t>
  </si>
  <si>
    <t>55+MDecile 9op_ambulance</t>
  </si>
  <si>
    <t>55+MDecile 9op_chiro</t>
  </si>
  <si>
    <t>55+MDecile 9op_ct_mri</t>
  </si>
  <si>
    <t>55+MDecile 9op_diagnostic_cardiology</t>
  </si>
  <si>
    <t>55+MDecile 9op_dialysis</t>
  </si>
  <si>
    <t>55+MDecile 9op_dme</t>
  </si>
  <si>
    <t>55+MDecile 9op_er_fac</t>
  </si>
  <si>
    <t>55+MDecile 9op_er_prof</t>
  </si>
  <si>
    <t>55+MDecile 9op_eye</t>
  </si>
  <si>
    <t>55+MDecile 9op_jcode</t>
  </si>
  <si>
    <t>55+MDecile 9op_lab</t>
  </si>
  <si>
    <t>55+MDecile 9op_mh</t>
  </si>
  <si>
    <t>55+MDecile 9op_op_fac</t>
  </si>
  <si>
    <t>55+MDecile 9op_other</t>
  </si>
  <si>
    <t>55+MDecile 9op_prev</t>
  </si>
  <si>
    <t>55+MDecile 9op_primcare</t>
  </si>
  <si>
    <t>55+MDecile 9op_rehab</t>
  </si>
  <si>
    <t>55+MDecile 9op_speccare</t>
  </si>
  <si>
    <t>55+MDecile 9op_surg</t>
  </si>
  <si>
    <t>55+MDecile 9op_ultrasound</t>
  </si>
  <si>
    <t>55+MDecile 9op_xray</t>
  </si>
  <si>
    <t>55+MDecile 9rx_generic</t>
  </si>
  <si>
    <t>55+MDecile 9rx_npbrand</t>
  </si>
  <si>
    <t>55+MDecile 9rx_pbrand</t>
  </si>
  <si>
    <t>55+MDecile 9rx_specialty</t>
  </si>
  <si>
    <t>55+FDecile 5.5ip_fac</t>
  </si>
  <si>
    <t>55+FDecile 5.5ip_prof</t>
  </si>
  <si>
    <t>55+FDecile 5.5op_ambulance</t>
  </si>
  <si>
    <t>55+FDecile 5.5op_chiro</t>
  </si>
  <si>
    <t>55+FDecile 5.5op_ct_mri</t>
  </si>
  <si>
    <t>55+FDecile 5.5op_diagnostic_cardiology</t>
  </si>
  <si>
    <t>55+FDecile 5.5op_dialysis</t>
  </si>
  <si>
    <t>55+FDecile 5.5op_dme</t>
  </si>
  <si>
    <t>55+FDecile 5.5op_er_fac</t>
  </si>
  <si>
    <t>55+FDecile 5.5op_er_prof</t>
  </si>
  <si>
    <t>55+FDecile 5.5op_eye</t>
  </si>
  <si>
    <t>55+FDecile 5.5op_jcode</t>
  </si>
  <si>
    <t>55+FDecile 5.5op_lab</t>
  </si>
  <si>
    <t>55+FDecile 5.5op_mh</t>
  </si>
  <si>
    <t>55+FDecile 5.5op_op_fac</t>
  </si>
  <si>
    <t>55+FDecile 5.5op_other</t>
  </si>
  <si>
    <t>55+FDecile 5.5op_prev</t>
  </si>
  <si>
    <t>55+FDecile 5.5op_primcare</t>
  </si>
  <si>
    <t>55+FDecile 5.5op_rehab</t>
  </si>
  <si>
    <t>55+FDecile 5.5op_speccare</t>
  </si>
  <si>
    <t>55+FDecile 5.5op_surg</t>
  </si>
  <si>
    <t>55+FDecile 5.5op_ultrasound</t>
  </si>
  <si>
    <t>55+FDecile 5.5op_xray</t>
  </si>
  <si>
    <t>55+FDecile 5.5rx_generic</t>
  </si>
  <si>
    <t>55+FDecile 5.5rx_npbrand</t>
  </si>
  <si>
    <t>55+FDecile 5.5rx_pbrand</t>
  </si>
  <si>
    <t>55+FDecile 5.5rx_specialty</t>
  </si>
  <si>
    <t>55+MDecile 5.5ip_fac</t>
  </si>
  <si>
    <t>55+MDecile 5.5ip_prof</t>
  </si>
  <si>
    <t>55+MDecile 5.5op_ambulance</t>
  </si>
  <si>
    <t>55+MDecile 5.5op_chiro</t>
  </si>
  <si>
    <t>55+MDecile 5.5op_ct_mri</t>
  </si>
  <si>
    <t>55+MDecile 5.5op_diagnostic_cardiology</t>
  </si>
  <si>
    <t>55+MDecile 5.5op_dialysis</t>
  </si>
  <si>
    <t>55+MDecile 5.5op_dme</t>
  </si>
  <si>
    <t>55+MDecile 5.5op_er_fac</t>
  </si>
  <si>
    <t>55+MDecile 5.5op_er_prof</t>
  </si>
  <si>
    <t>55+MDecile 5.5op_eye</t>
  </si>
  <si>
    <t>55+MDecile 5.5op_jcode</t>
  </si>
  <si>
    <t>55+MDecile 5.5op_lab</t>
  </si>
  <si>
    <t>55+MDecile 5.5op_mh</t>
  </si>
  <si>
    <t>55+MDecile 5.5op_op_fac</t>
  </si>
  <si>
    <t>55+MDecile 5.5op_other</t>
  </si>
  <si>
    <t>55+MDecile 5.5op_prev</t>
  </si>
  <si>
    <t>55+MDecile 5.5op_primcare</t>
  </si>
  <si>
    <t>55+MDecile 5.5op_rehab</t>
  </si>
  <si>
    <t>55+MDecile 5.5op_speccare</t>
  </si>
  <si>
    <t>55+MDecile 5.5op_surg</t>
  </si>
  <si>
    <t>55+MDecile 5.5op_ultrasound</t>
  </si>
  <si>
    <t>55+MDecile 5.5op_xray</t>
  </si>
  <si>
    <t>55+MDecile 5.5rx_generic</t>
  </si>
  <si>
    <t>55+MDecile 5.5rx_npbrand</t>
  </si>
  <si>
    <t>55+MDecile 5.5rx_pbrand</t>
  </si>
  <si>
    <t>55+MDecile 5.5rx_specialty</t>
  </si>
  <si>
    <t>Maximum days for charging inpatient copay:</t>
  </si>
  <si>
    <t>Leave entries blank</t>
  </si>
  <si>
    <t>that do not apply.</t>
  </si>
  <si>
    <t>leave blank if this does not apply.</t>
  </si>
  <si>
    <r>
      <t xml:space="preserve">Percent of </t>
    </r>
    <r>
      <rPr>
        <u/>
        <sz val="8"/>
        <color theme="0"/>
        <rFont val="Arial"/>
        <family val="2"/>
      </rPr>
      <t>Total Cost</t>
    </r>
  </si>
  <si>
    <r>
      <t xml:space="preserve">Draft Out-Of-Pocket Cost Calculator </t>
    </r>
    <r>
      <rPr>
        <sz val="10"/>
        <color rgb="FF002060"/>
        <rFont val="Arial"/>
        <family val="2"/>
      </rPr>
      <t>(for professional use only)</t>
    </r>
  </si>
  <si>
    <t>Note:  out-of-pocket cost shown does not include monthly premiums.</t>
  </si>
  <si>
    <t>Hospital Days</t>
  </si>
  <si>
    <t>Hospital Admissions</t>
  </si>
  <si>
    <t>Provider Visits</t>
  </si>
  <si>
    <t>Notes</t>
  </si>
  <si>
    <t>RX - Tier 1</t>
  </si>
  <si>
    <t>RX - Tier 2</t>
  </si>
  <si>
    <t>RX - Tier 3</t>
  </si>
  <si>
    <t>RX - Tier 4</t>
  </si>
  <si>
    <t>RX - Tier 5</t>
  </si>
  <si>
    <t>RX - Tier 6</t>
  </si>
  <si>
    <t>RX - Tier 7</t>
  </si>
  <si>
    <t>RX - Tier 8</t>
  </si>
  <si>
    <t>RX - Tier 9</t>
  </si>
  <si>
    <t>RX - Tier 10</t>
  </si>
  <si>
    <t>RX - Tier Non-Covered</t>
  </si>
  <si>
    <r>
      <t xml:space="preserve">B. Specify Plan Level Cost Sharing  </t>
    </r>
    <r>
      <rPr>
        <sz val="10"/>
        <color theme="0"/>
        <rFont val="Arial"/>
        <family val="2"/>
      </rPr>
      <t xml:space="preserve"> (or use separate plan cost sharing calculator to import data)</t>
    </r>
  </si>
  <si>
    <r>
      <t xml:space="preserve">C. Specify Service Level Cost Sharing </t>
    </r>
    <r>
      <rPr>
        <b/>
        <sz val="10"/>
        <color theme="0"/>
        <rFont val="Arial"/>
        <family val="2"/>
      </rPr>
      <t xml:space="preserve"> </t>
    </r>
    <r>
      <rPr>
        <sz val="10"/>
        <color theme="0"/>
        <rFont val="Arial"/>
        <family val="2"/>
      </rPr>
      <t>(or use imported plan data)</t>
    </r>
  </si>
  <si>
    <t xml:space="preserve">  Family per-person</t>
  </si>
  <si>
    <t xml:space="preserve">  Family per-group</t>
  </si>
  <si>
    <t>no longer used</t>
  </si>
  <si>
    <t>6. Plan MOOP MedRX</t>
  </si>
  <si>
    <t>Expert User</t>
  </si>
  <si>
    <t>Tier No</t>
  </si>
  <si>
    <t>Not Cov</t>
  </si>
  <si>
    <t>Preferred Generic</t>
  </si>
  <si>
    <t>Preferred Brand</t>
  </si>
  <si>
    <t>Non-Preferred Brand</t>
  </si>
  <si>
    <t>Specialty Drugs</t>
  </si>
  <si>
    <t>Zero Cost Share Preventive Drugs</t>
  </si>
  <si>
    <t>Generic</t>
  </si>
  <si>
    <t>Minimal other allowed medical expenses.</t>
  </si>
  <si>
    <t>F0-5Decile 1</t>
  </si>
  <si>
    <t>F0-5Decile 10</t>
  </si>
  <si>
    <t>F0-5Decile 2</t>
  </si>
  <si>
    <t>F0-5Decile 3</t>
  </si>
  <si>
    <t>F0-5Decile 4</t>
  </si>
  <si>
    <t>F0-5Decile 5</t>
  </si>
  <si>
    <t>F0-5Decile 5.5</t>
  </si>
  <si>
    <t>F0-5Decile 6</t>
  </si>
  <si>
    <t>F0-5Decile 7</t>
  </si>
  <si>
    <t>F0-5Decile 8</t>
  </si>
  <si>
    <t>F0-5Decile 9</t>
  </si>
  <si>
    <t>F35-44Decile 1</t>
  </si>
  <si>
    <t>F35-44Decile 10</t>
  </si>
  <si>
    <t>F35-44Decile 2</t>
  </si>
  <si>
    <t>F35-44Decile 3</t>
  </si>
  <si>
    <t>F35-44Decile 4</t>
  </si>
  <si>
    <t>F35-44Decile 5</t>
  </si>
  <si>
    <t>F35-44Decile 5.5</t>
  </si>
  <si>
    <t>F35-44Decile 6</t>
  </si>
  <si>
    <t>F35-44Decile 7</t>
  </si>
  <si>
    <t>F35-44Decile 8</t>
  </si>
  <si>
    <t>F35-44Decile 9</t>
  </si>
  <si>
    <t>F45-54Decile 1</t>
  </si>
  <si>
    <t>F45-54Decile 10</t>
  </si>
  <si>
    <t>F45-54Decile 2</t>
  </si>
  <si>
    <t>F45-54Decile 3</t>
  </si>
  <si>
    <t>F45-54Decile 4</t>
  </si>
  <si>
    <t>F45-54Decile 5</t>
  </si>
  <si>
    <t>F45-54Decile 5.5</t>
  </si>
  <si>
    <t>F45-54Decile 6</t>
  </si>
  <si>
    <t>F45-54Decile 7</t>
  </si>
  <si>
    <t>F45-54Decile 8</t>
  </si>
  <si>
    <t>F45-54Decile 9</t>
  </si>
  <si>
    <t>F55+Decile 1</t>
  </si>
  <si>
    <t>F55+Decile 10</t>
  </si>
  <si>
    <t>F55+Decile 2</t>
  </si>
  <si>
    <t>F55+Decile 3</t>
  </si>
  <si>
    <t>F55+Decile 4</t>
  </si>
  <si>
    <t>F55+Decile 5</t>
  </si>
  <si>
    <t>F55+Decile 5.5</t>
  </si>
  <si>
    <t>F55+Decile 6</t>
  </si>
  <si>
    <t>F55+Decile 7</t>
  </si>
  <si>
    <t>F55+Decile 8</t>
  </si>
  <si>
    <t>F55+Decile 9</t>
  </si>
  <si>
    <t>F6-17Decile 10</t>
  </si>
  <si>
    <t>F6-17Decile 2</t>
  </si>
  <si>
    <t>F6-17Decile 3</t>
  </si>
  <si>
    <t>F6-17Decile 4</t>
  </si>
  <si>
    <t>F6-17Decile 5</t>
  </si>
  <si>
    <t>F6-17Decile 5.5</t>
  </si>
  <si>
    <t>F6-17Decile 6</t>
  </si>
  <si>
    <t>F6-17Decile 7</t>
  </si>
  <si>
    <t>F6-17Decile 8</t>
  </si>
  <si>
    <t>F6-17Decile 9</t>
  </si>
  <si>
    <t>M0-5Decile 1</t>
  </si>
  <si>
    <t>M0-5Decile 10</t>
  </si>
  <si>
    <t>M0-5Decile 2</t>
  </si>
  <si>
    <t>M0-5Decile 3</t>
  </si>
  <si>
    <t>M0-5Decile 4</t>
  </si>
  <si>
    <t>M0-5Decile 5</t>
  </si>
  <si>
    <t>M0-5Decile 5.5</t>
  </si>
  <si>
    <t>M0-5Decile 6</t>
  </si>
  <si>
    <t>M0-5Decile 7</t>
  </si>
  <si>
    <t>M0-5Decile 8</t>
  </si>
  <si>
    <t>M0-5Decile 9</t>
  </si>
  <si>
    <t>M35-44Decile 10</t>
  </si>
  <si>
    <t>M35-44Decile 2</t>
  </si>
  <si>
    <t>M35-44Decile 3</t>
  </si>
  <si>
    <t>M35-44Decile 4</t>
  </si>
  <si>
    <t>M35-44Decile 5</t>
  </si>
  <si>
    <t>M35-44Decile 5.5</t>
  </si>
  <si>
    <t>M35-44Decile 6</t>
  </si>
  <si>
    <t>M35-44Decile 7</t>
  </si>
  <si>
    <t>M35-44Decile 8</t>
  </si>
  <si>
    <t>M35-44Decile 9</t>
  </si>
  <si>
    <t>M45-54Decile 10</t>
  </si>
  <si>
    <t>M45-54Decile 2</t>
  </si>
  <si>
    <t>M45-54Decile 3</t>
  </si>
  <si>
    <t>M45-54Decile 4</t>
  </si>
  <si>
    <t>M45-54Decile 5</t>
  </si>
  <si>
    <t>M45-54Decile 5.5</t>
  </si>
  <si>
    <t>M45-54Decile 6</t>
  </si>
  <si>
    <t>M45-54Decile 7</t>
  </si>
  <si>
    <t>M45-54Decile 8</t>
  </si>
  <si>
    <t>M45-54Decile 9</t>
  </si>
  <si>
    <t>M55+Decile 1</t>
  </si>
  <si>
    <t>M55+Decile 10</t>
  </si>
  <si>
    <t>M55+Decile 2</t>
  </si>
  <si>
    <t>M55+Decile 3</t>
  </si>
  <si>
    <t>M55+Decile 4</t>
  </si>
  <si>
    <t>M55+Decile 5</t>
  </si>
  <si>
    <t>M55+Decile 5.5</t>
  </si>
  <si>
    <t>M55+Decile 6</t>
  </si>
  <si>
    <t>M55+Decile 7</t>
  </si>
  <si>
    <t>M55+Decile 8</t>
  </si>
  <si>
    <t>M55+Decile 9</t>
  </si>
  <si>
    <t>M6-17Decile 10</t>
  </si>
  <si>
    <t>M6-17Decile 2</t>
  </si>
  <si>
    <t>M6-17Decile 3</t>
  </si>
  <si>
    <t>M6-17Decile 4</t>
  </si>
  <si>
    <t>M6-17Decile 5</t>
  </si>
  <si>
    <t>M6-17Decile 5.5</t>
  </si>
  <si>
    <t>M6-17Decile 6</t>
  </si>
  <si>
    <t>M6-17Decile 7</t>
  </si>
  <si>
    <t>M6-17Decile 8</t>
  </si>
  <si>
    <t>M6-17Decile 9</t>
  </si>
  <si>
    <t>Notes:</t>
  </si>
  <si>
    <t>(1) Utilization and cost data shown takes into account cost and utilization index adjustments specified on user control screen.</t>
  </si>
  <si>
    <t>(2) Units data represent averages for persons specified in section A of the calculator tab.</t>
  </si>
  <si>
    <t>Chemotherapy</t>
  </si>
  <si>
    <t>per stay</t>
  </si>
  <si>
    <t>Custom Utilization Entry</t>
  </si>
  <si>
    <t>(note that age and gender for these utlization scenarios are "NA")</t>
  </si>
  <si>
    <t>Utilization (units per year)</t>
  </si>
  <si>
    <t>Benefit Category</t>
  </si>
  <si>
    <t>Category Name</t>
  </si>
  <si>
    <t>Custom1</t>
  </si>
  <si>
    <t>Custom2</t>
  </si>
  <si>
    <t>Custom3</t>
  </si>
  <si>
    <t>Custom4</t>
  </si>
  <si>
    <t>Custom5</t>
  </si>
  <si>
    <t>Custom6</t>
  </si>
  <si>
    <t>Custom7</t>
  </si>
  <si>
    <t>Custom8</t>
  </si>
  <si>
    <t>Pop Avg</t>
  </si>
  <si>
    <t>RX - Non-Preferred Brand</t>
  </si>
  <si>
    <t>Summary Result</t>
  </si>
  <si>
    <t>Other ($)</t>
  </si>
  <si>
    <t>Rounded Summary</t>
  </si>
  <si>
    <t>Text</t>
  </si>
  <si>
    <t>Text Summary</t>
  </si>
  <si>
    <t>Text Summary Edited</t>
  </si>
  <si>
    <t>Summary Descriptions</t>
  </si>
  <si>
    <t>NA</t>
  </si>
  <si>
    <t>see custom</t>
  </si>
  <si>
    <t>NAScen</t>
  </si>
  <si>
    <t>MFList</t>
  </si>
  <si>
    <t>NAList</t>
  </si>
  <si>
    <t>Make plan import info visible?</t>
  </si>
  <si>
    <t>Plan cost sharing import information (if any):</t>
  </si>
  <si>
    <t>Lab/Diag</t>
  </si>
  <si>
    <t>Summary Description</t>
  </si>
  <si>
    <t>Modify Utilization (add or subtract)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</si>
  <si>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</si>
  <si>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</si>
  <si>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</si>
  <si>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</si>
  <si>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</si>
  <si>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</si>
  <si>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</si>
  <si>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</si>
  <si>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Utilization</t>
  </si>
  <si>
    <t>Baseline Utilization</t>
  </si>
  <si>
    <t>DecileSort</t>
  </si>
  <si>
    <t>RevUnitCost</t>
  </si>
  <si>
    <t>RUtilWeight</t>
  </si>
  <si>
    <t>Other Info</t>
  </si>
  <si>
    <t>Util Col</t>
  </si>
  <si>
    <t>Base Age Groups</t>
  </si>
  <si>
    <t>Base Genders</t>
  </si>
  <si>
    <t>Base Deciles</t>
  </si>
  <si>
    <t>Baseline Demographics</t>
  </si>
  <si>
    <t>Adjusted Utilization</t>
  </si>
  <si>
    <t>Changed From Baseline 
(* = yes)</t>
  </si>
  <si>
    <t>Note: asterisk indicates utilization has been adjusted from preset levels for specified age/gender/utilization.</t>
  </si>
  <si>
    <t>Instructions:  use the arrow keys in the yellow shaded areas to adjust utilization levels to desired levels for each person.</t>
  </si>
  <si>
    <t>Make user customization visible?</t>
  </si>
  <si>
    <t>Note: these numbers are for display purposes only.</t>
  </si>
  <si>
    <t>These are the actual numbers used</t>
  </si>
  <si>
    <t>User input integers only?</t>
  </si>
  <si>
    <r>
      <t xml:space="preserve">UpDown Controls Affect These Numbers </t>
    </r>
    <r>
      <rPr>
        <sz val="8"/>
        <color theme="0"/>
        <rFont val="Arial"/>
        <family val="2"/>
      </rPr>
      <t>(+ integers)</t>
    </r>
  </si>
  <si>
    <t>Baseline Demographic</t>
  </si>
  <si>
    <t>Deciles 4-10</t>
  </si>
  <si>
    <t>18-25</t>
  </si>
  <si>
    <t>26-34</t>
  </si>
  <si>
    <t>4-10</t>
  </si>
  <si>
    <t>18-25FDecile 2ip_fac</t>
  </si>
  <si>
    <t>18-25FDecile 2ip_prof</t>
  </si>
  <si>
    <t>18-25FDecile 2op_ambulance</t>
  </si>
  <si>
    <t>18-25FDecile 2op_chiro</t>
  </si>
  <si>
    <t>18-25FDecile 2op_ct_mri</t>
  </si>
  <si>
    <t>18-25FDecile 2op_diagnostic_cardiology</t>
  </si>
  <si>
    <t>18-25FDecile 2op_dialysis</t>
  </si>
  <si>
    <t>18-25FDecile 2op_dme</t>
  </si>
  <si>
    <t>18-25FDecile 2op_er_fac</t>
  </si>
  <si>
    <t>18-25FDecile 2op_er_prof</t>
  </si>
  <si>
    <t>18-25FDecile 2op_eye</t>
  </si>
  <si>
    <t>18-25FDecile 2op_jcode</t>
  </si>
  <si>
    <t>18-25FDecile 2op_lab</t>
  </si>
  <si>
    <t>18-25FDecile 2op_mh</t>
  </si>
  <si>
    <t>18-25FDecile 2op_op_fac</t>
  </si>
  <si>
    <t>18-25FDecile 2op_other</t>
  </si>
  <si>
    <t>18-25FDecile 2op_prev</t>
  </si>
  <si>
    <t>18-25FDecile 2op_primcare</t>
  </si>
  <si>
    <t>18-25FDecile 2op_rehab</t>
  </si>
  <si>
    <t>18-25FDecile 2op_speccare</t>
  </si>
  <si>
    <t>18-25FDecile 2op_surg</t>
  </si>
  <si>
    <t>18-25FDecile 2op_ultrasound</t>
  </si>
  <si>
    <t>18-25FDecile 2op_xray</t>
  </si>
  <si>
    <t>18-25FDecile 2rx_generic</t>
  </si>
  <si>
    <t>18-25FDecile 2rx_npbrand</t>
  </si>
  <si>
    <t>18-25FDecile 2rx_pbrand</t>
  </si>
  <si>
    <t>18-25FDecile 2rx_specialty</t>
  </si>
  <si>
    <t>18-25FDecile 3ip_fac</t>
  </si>
  <si>
    <t>18-25FDecile 3ip_prof</t>
  </si>
  <si>
    <t>18-25FDecile 3op_ambulance</t>
  </si>
  <si>
    <t>18-25FDecile 3op_chiro</t>
  </si>
  <si>
    <t>18-25FDecile 3op_ct_mri</t>
  </si>
  <si>
    <t>18-25FDecile 3op_diagnostic_cardiology</t>
  </si>
  <si>
    <t>18-25FDecile 3op_dialysis</t>
  </si>
  <si>
    <t>18-25FDecile 3op_dme</t>
  </si>
  <si>
    <t>18-25FDecile 3op_er_fac</t>
  </si>
  <si>
    <t>18-25FDecile 3op_er_prof</t>
  </si>
  <si>
    <t>18-25FDecile 3op_eye</t>
  </si>
  <si>
    <t>18-25FDecile 3op_jcode</t>
  </si>
  <si>
    <t>18-25FDecile 3op_lab</t>
  </si>
  <si>
    <t>18-25FDecile 3op_mh</t>
  </si>
  <si>
    <t>18-25FDecile 3op_op_fac</t>
  </si>
  <si>
    <t>18-25FDecile 3op_other</t>
  </si>
  <si>
    <t>18-25FDecile 3op_prev</t>
  </si>
  <si>
    <t>18-25FDecile 3op_primcare</t>
  </si>
  <si>
    <t>18-25FDecile 3op_rehab</t>
  </si>
  <si>
    <t>18-25FDecile 3op_speccare</t>
  </si>
  <si>
    <t>18-25FDecile 3op_surg</t>
  </si>
  <si>
    <t>18-25FDecile 3op_ultrasound</t>
  </si>
  <si>
    <t>18-25FDecile 3op_xray</t>
  </si>
  <si>
    <t>18-25FDecile 3rx_generic</t>
  </si>
  <si>
    <t>18-25FDecile 3rx_npbrand</t>
  </si>
  <si>
    <t>18-25FDecile 3rx_pbrand</t>
  </si>
  <si>
    <t>18-25FDecile 3rx_specialty</t>
  </si>
  <si>
    <t>18-25FDecile 4ip_fac</t>
  </si>
  <si>
    <t>18-25FDecile 4ip_prof</t>
  </si>
  <si>
    <t>18-25FDecile 4op_ambulance</t>
  </si>
  <si>
    <t>18-25FDecile 4op_chiro</t>
  </si>
  <si>
    <t>18-25FDecile 4op_ct_mri</t>
  </si>
  <si>
    <t>18-25FDecile 4op_diagnostic_cardiology</t>
  </si>
  <si>
    <t>18-25FDecile 4op_dialysis</t>
  </si>
  <si>
    <t>18-25FDecile 4op_dme</t>
  </si>
  <si>
    <t>18-25FDecile 4op_er_fac</t>
  </si>
  <si>
    <t>18-25FDecile 4op_er_prof</t>
  </si>
  <si>
    <t>18-25FDecile 4op_eye</t>
  </si>
  <si>
    <t>18-25FDecile 4op_jcode</t>
  </si>
  <si>
    <t>18-25FDecile 4op_lab</t>
  </si>
  <si>
    <t>18-25FDecile 4op_mh</t>
  </si>
  <si>
    <t>18-25FDecile 4op_op_fac</t>
  </si>
  <si>
    <t>18-25FDecile 4op_other</t>
  </si>
  <si>
    <t>18-25FDecile 4op_prev</t>
  </si>
  <si>
    <t>18-25FDecile 4op_primcare</t>
  </si>
  <si>
    <t>18-25FDecile 4op_rehab</t>
  </si>
  <si>
    <t>18-25FDecile 4op_speccare</t>
  </si>
  <si>
    <t>18-25FDecile 4op_surg</t>
  </si>
  <si>
    <t>18-25FDecile 4op_ultrasound</t>
  </si>
  <si>
    <t>18-25FDecile 4op_xray</t>
  </si>
  <si>
    <t>18-25FDecile 4rx_generic</t>
  </si>
  <si>
    <t>18-25FDecile 4rx_npbrand</t>
  </si>
  <si>
    <t>18-25FDecile 4rx_pbrand</t>
  </si>
  <si>
    <t>18-25FDecile 4rx_specialty</t>
  </si>
  <si>
    <t>18-25FDecile 5ip_fac</t>
  </si>
  <si>
    <t>18-25FDecile 5ip_prof</t>
  </si>
  <si>
    <t>18-25FDecile 5op_ambulance</t>
  </si>
  <si>
    <t>18-25FDecile 5op_chiro</t>
  </si>
  <si>
    <t>18-25FDecile 5op_ct_mri</t>
  </si>
  <si>
    <t>18-25FDecile 5op_diagnostic_cardiology</t>
  </si>
  <si>
    <t>18-25FDecile 5op_dialysis</t>
  </si>
  <si>
    <t>18-25FDecile 5op_dme</t>
  </si>
  <si>
    <t>18-25FDecile 5op_er_fac</t>
  </si>
  <si>
    <t>18-25FDecile 5op_er_prof</t>
  </si>
  <si>
    <t>18-25FDecile 5op_eye</t>
  </si>
  <si>
    <t>18-25FDecile 5op_jcode</t>
  </si>
  <si>
    <t>18-25FDecile 5op_lab</t>
  </si>
  <si>
    <t>18-25FDecile 5op_mh</t>
  </si>
  <si>
    <t>18-25FDecile 5op_op_fac</t>
  </si>
  <si>
    <t>18-25FDecile 5op_other</t>
  </si>
  <si>
    <t>18-25FDecile 5op_prev</t>
  </si>
  <si>
    <t>18-25FDecile 5op_primcare</t>
  </si>
  <si>
    <t>18-25FDecile 5op_rehab</t>
  </si>
  <si>
    <t>18-25FDecile 5op_speccare</t>
  </si>
  <si>
    <t>18-25FDecile 5op_surg</t>
  </si>
  <si>
    <t>18-25FDecile 5op_ultrasound</t>
  </si>
  <si>
    <t>18-25FDecile 5op_xray</t>
  </si>
  <si>
    <t>18-25FDecile 5rx_generic</t>
  </si>
  <si>
    <t>18-25FDecile 5rx_npbrand</t>
  </si>
  <si>
    <t>18-25FDecile 5rx_pbrand</t>
  </si>
  <si>
    <t>18-25FDecile 5rx_specialty</t>
  </si>
  <si>
    <t>18-25FDecile 5.5ip_fac</t>
  </si>
  <si>
    <t>18-25FDecile 5.5ip_prof</t>
  </si>
  <si>
    <t>18-25FDecile 5.5op_ambulance</t>
  </si>
  <si>
    <t>18-25FDecile 5.5op_chiro</t>
  </si>
  <si>
    <t>18-25FDecile 5.5op_ct_mri</t>
  </si>
  <si>
    <t>18-25FDecile 5.5op_diagnostic_cardiology</t>
  </si>
  <si>
    <t>18-25FDecile 5.5op_dialysis</t>
  </si>
  <si>
    <t>18-25FDecile 5.5op_dme</t>
  </si>
  <si>
    <t>18-25FDecile 5.5op_er_fac</t>
  </si>
  <si>
    <t>18-25FDecile 5.5op_er_prof</t>
  </si>
  <si>
    <t>18-25FDecile 5.5op_eye</t>
  </si>
  <si>
    <t>18-25FDecile 5.5op_jcode</t>
  </si>
  <si>
    <t>18-25FDecile 5.5op_lab</t>
  </si>
  <si>
    <t>18-25FDecile 5.5op_mh</t>
  </si>
  <si>
    <t>18-25FDecile 5.5op_op_fac</t>
  </si>
  <si>
    <t>18-25FDecile 5.5op_other</t>
  </si>
  <si>
    <t>18-25FDecile 5.5op_prev</t>
  </si>
  <si>
    <t>18-25FDecile 5.5op_primcare</t>
  </si>
  <si>
    <t>18-25FDecile 5.5op_rehab</t>
  </si>
  <si>
    <t>18-25FDecile 5.5op_speccare</t>
  </si>
  <si>
    <t>18-25FDecile 5.5op_surg</t>
  </si>
  <si>
    <t>18-25FDecile 5.5op_ultrasound</t>
  </si>
  <si>
    <t>18-25FDecile 5.5op_xray</t>
  </si>
  <si>
    <t>18-25FDecile 5.5rx_generic</t>
  </si>
  <si>
    <t>18-25FDecile 5.5rx_npbrand</t>
  </si>
  <si>
    <t>18-25FDecile 5.5rx_pbrand</t>
  </si>
  <si>
    <t>18-25FDecile 5.5rx_specialty</t>
  </si>
  <si>
    <t>18-25FDecile 6ip_fac</t>
  </si>
  <si>
    <t>18-25FDecile 6ip_prof</t>
  </si>
  <si>
    <t>18-25FDecile 6op_ambulance</t>
  </si>
  <si>
    <t>18-25FDecile 6op_chiro</t>
  </si>
  <si>
    <t>18-25FDecile 6op_ct_mri</t>
  </si>
  <si>
    <t>18-25FDecile 6op_diagnostic_cardiology</t>
  </si>
  <si>
    <t>18-25FDecile 6op_dialysis</t>
  </si>
  <si>
    <t>18-25FDecile 6op_dme</t>
  </si>
  <si>
    <t>18-25FDecile 6op_er_fac</t>
  </si>
  <si>
    <t>18-25FDecile 6op_er_prof</t>
  </si>
  <si>
    <t>18-25FDecile 6op_eye</t>
  </si>
  <si>
    <t>18-25FDecile 6op_jcode</t>
  </si>
  <si>
    <t>18-25FDecile 6op_lab</t>
  </si>
  <si>
    <t>18-25FDecile 6op_mh</t>
  </si>
  <si>
    <t>18-25FDecile 6op_op_fac</t>
  </si>
  <si>
    <t>18-25FDecile 6op_other</t>
  </si>
  <si>
    <t>18-25FDecile 6op_prev</t>
  </si>
  <si>
    <t>18-25FDecile 6op_primcare</t>
  </si>
  <si>
    <t>18-25FDecile 6op_rehab</t>
  </si>
  <si>
    <t>18-25FDecile 6op_speccare</t>
  </si>
  <si>
    <t>18-25FDecile 6op_surg</t>
  </si>
  <si>
    <t>18-25FDecile 6op_ultrasound</t>
  </si>
  <si>
    <t>18-25FDecile 6op_xray</t>
  </si>
  <si>
    <t>18-25FDecile 6rx_generic</t>
  </si>
  <si>
    <t>18-25FDecile 6rx_npbrand</t>
  </si>
  <si>
    <t>18-25FDecile 6rx_pbrand</t>
  </si>
  <si>
    <t>18-25FDecile 6rx_specialty</t>
  </si>
  <si>
    <t>18-25FDecile 7ip_fac</t>
  </si>
  <si>
    <t>18-25FDecile 7ip_prof</t>
  </si>
  <si>
    <t>18-25FDecile 7op_ambulance</t>
  </si>
  <si>
    <t>18-25FDecile 7op_chiro</t>
  </si>
  <si>
    <t>18-25FDecile 7op_ct_mri</t>
  </si>
  <si>
    <t>18-25FDecile 7op_diagnostic_cardiology</t>
  </si>
  <si>
    <t>18-25FDecile 7op_dialysis</t>
  </si>
  <si>
    <t>18-25FDecile 7op_dme</t>
  </si>
  <si>
    <t>18-25FDecile 7op_er_fac</t>
  </si>
  <si>
    <t>18-25FDecile 7op_er_prof</t>
  </si>
  <si>
    <t>18-25FDecile 7op_eye</t>
  </si>
  <si>
    <t>18-25FDecile 7op_jcode</t>
  </si>
  <si>
    <t>18-25FDecile 7op_lab</t>
  </si>
  <si>
    <t>18-25FDecile 7op_mh</t>
  </si>
  <si>
    <t>18-25FDecile 7op_op_fac</t>
  </si>
  <si>
    <t>18-25FDecile 7op_other</t>
  </si>
  <si>
    <t>18-25FDecile 7op_prev</t>
  </si>
  <si>
    <t>18-25FDecile 7op_primcare</t>
  </si>
  <si>
    <t>18-25FDecile 7op_rehab</t>
  </si>
  <si>
    <t>18-25FDecile 7op_speccare</t>
  </si>
  <si>
    <t>18-25FDecile 7op_surg</t>
  </si>
  <si>
    <t>18-25FDecile 7op_ultrasound</t>
  </si>
  <si>
    <t>18-25FDecile 7op_xray</t>
  </si>
  <si>
    <t>18-25FDecile 7rx_generic</t>
  </si>
  <si>
    <t>18-25FDecile 7rx_npbrand</t>
  </si>
  <si>
    <t>18-25FDecile 7rx_pbrand</t>
  </si>
  <si>
    <t>18-25FDecile 7rx_specialty</t>
  </si>
  <si>
    <t>18-25FDecile 8ip_fac</t>
  </si>
  <si>
    <t>18-25FDecile 8ip_prof</t>
  </si>
  <si>
    <t>18-25FDecile 8op_ambulance</t>
  </si>
  <si>
    <t>18-25FDecile 8op_chiro</t>
  </si>
  <si>
    <t>18-25FDecile 8op_ct_mri</t>
  </si>
  <si>
    <t>18-25FDecile 8op_diagnostic_cardiology</t>
  </si>
  <si>
    <t>18-25FDecile 8op_dialysis</t>
  </si>
  <si>
    <t>18-25FDecile 8op_dme</t>
  </si>
  <si>
    <t>18-25FDecile 8op_er_fac</t>
  </si>
  <si>
    <t>18-25FDecile 8op_er_prof</t>
  </si>
  <si>
    <t>18-25FDecile 8op_eye</t>
  </si>
  <si>
    <t>18-25FDecile 8op_jcode</t>
  </si>
  <si>
    <t>18-25FDecile 8op_lab</t>
  </si>
  <si>
    <t>18-25FDecile 8op_mh</t>
  </si>
  <si>
    <t>18-25FDecile 8op_op_fac</t>
  </si>
  <si>
    <t>18-25FDecile 8op_other</t>
  </si>
  <si>
    <t>18-25FDecile 8op_prev</t>
  </si>
  <si>
    <t>18-25FDecile 8op_primcare</t>
  </si>
  <si>
    <t>18-25FDecile 8op_rehab</t>
  </si>
  <si>
    <t>18-25FDecile 8op_speccare</t>
  </si>
  <si>
    <t>18-25FDecile 8op_surg</t>
  </si>
  <si>
    <t>18-25FDecile 8op_ultrasound</t>
  </si>
  <si>
    <t>18-25FDecile 8op_xray</t>
  </si>
  <si>
    <t>18-25FDecile 8rx_generic</t>
  </si>
  <si>
    <t>18-25FDecile 8rx_npbrand</t>
  </si>
  <si>
    <t>18-25FDecile 8rx_pbrand</t>
  </si>
  <si>
    <t>18-25FDecile 8rx_specialty</t>
  </si>
  <si>
    <t>18-25FDecile 9ip_fac</t>
  </si>
  <si>
    <t>18-25FDecile 9ip_prof</t>
  </si>
  <si>
    <t>18-25FDecile 9op_ambulance</t>
  </si>
  <si>
    <t>18-25FDecile 9op_chiro</t>
  </si>
  <si>
    <t>18-25FDecile 9op_ct_mri</t>
  </si>
  <si>
    <t>18-25FDecile 9op_diagnostic_cardiology</t>
  </si>
  <si>
    <t>18-25FDecile 9op_dialysis</t>
  </si>
  <si>
    <t>18-25FDecile 9op_dme</t>
  </si>
  <si>
    <t>18-25FDecile 9op_er_fac</t>
  </si>
  <si>
    <t>18-25FDecile 9op_er_prof</t>
  </si>
  <si>
    <t>18-25FDecile 9op_eye</t>
  </si>
  <si>
    <t>18-25FDecile 9op_jcode</t>
  </si>
  <si>
    <t>18-25FDecile 9op_lab</t>
  </si>
  <si>
    <t>18-25FDecile 9op_mh</t>
  </si>
  <si>
    <t>18-25FDecile 9op_op_fac</t>
  </si>
  <si>
    <t>18-25FDecile 9op_other</t>
  </si>
  <si>
    <t>18-25FDecile 9op_prev</t>
  </si>
  <si>
    <t>18-25FDecile 9op_primcare</t>
  </si>
  <si>
    <t>18-25FDecile 9op_rehab</t>
  </si>
  <si>
    <t>18-25FDecile 9op_speccare</t>
  </si>
  <si>
    <t>18-25FDecile 9op_surg</t>
  </si>
  <si>
    <t>18-25FDecile 9op_ultrasound</t>
  </si>
  <si>
    <t>18-25FDecile 9op_xray</t>
  </si>
  <si>
    <t>18-25FDecile 9rx_generic</t>
  </si>
  <si>
    <t>18-25FDecile 9rx_npbrand</t>
  </si>
  <si>
    <t>18-25FDecile 9rx_pbrand</t>
  </si>
  <si>
    <t>18-25FDecile 9rx_specialty</t>
  </si>
  <si>
    <t>18-25FDecile 10ip_fac</t>
  </si>
  <si>
    <t>18-25FDecile 10ip_prof</t>
  </si>
  <si>
    <t>18-25FDecile 10op_ambulance</t>
  </si>
  <si>
    <t>18-25FDecile 10op_chiro</t>
  </si>
  <si>
    <t>18-25FDecile 10op_ct_mri</t>
  </si>
  <si>
    <t>18-25FDecile 10op_diagnostic_cardiology</t>
  </si>
  <si>
    <t>18-25FDecile 10op_dialysis</t>
  </si>
  <si>
    <t>18-25FDecile 10op_dme</t>
  </si>
  <si>
    <t>18-25FDecile 10op_er_fac</t>
  </si>
  <si>
    <t>18-25FDecile 10op_er_prof</t>
  </si>
  <si>
    <t>18-25FDecile 10op_eye</t>
  </si>
  <si>
    <t>18-25FDecile 10op_jcode</t>
  </si>
  <si>
    <t>18-25FDecile 10op_lab</t>
  </si>
  <si>
    <t>18-25FDecile 10op_mh</t>
  </si>
  <si>
    <t>18-25FDecile 10op_op_fac</t>
  </si>
  <si>
    <t>18-25FDecile 10op_other</t>
  </si>
  <si>
    <t>18-25FDecile 10op_prev</t>
  </si>
  <si>
    <t>18-25FDecile 10op_primcare</t>
  </si>
  <si>
    <t>18-25FDecile 10op_rehab</t>
  </si>
  <si>
    <t>18-25FDecile 10op_speccare</t>
  </si>
  <si>
    <t>18-25FDecile 10op_surg</t>
  </si>
  <si>
    <t>18-25FDecile 10op_ultrasound</t>
  </si>
  <si>
    <t>18-25FDecile 10op_xray</t>
  </si>
  <si>
    <t>18-25FDecile 10rx_generic</t>
  </si>
  <si>
    <t>18-25FDecile 10rx_npbrand</t>
  </si>
  <si>
    <t>18-25FDecile 10rx_pbrand</t>
  </si>
  <si>
    <t>18-25FDecile 10rx_specialty</t>
  </si>
  <si>
    <t>18-25MDecile 4ip_fac</t>
  </si>
  <si>
    <t>18-25MDecile 4ip_prof</t>
  </si>
  <si>
    <t>18-25MDecile 4op_ambulance</t>
  </si>
  <si>
    <t>18-25MDecile 4op_chiro</t>
  </si>
  <si>
    <t>18-25MDecile 4op_ct_mri</t>
  </si>
  <si>
    <t>18-25MDecile 4op_diagnostic_cardiology</t>
  </si>
  <si>
    <t>18-25MDecile 4op_dialysis</t>
  </si>
  <si>
    <t>18-25MDecile 4op_dme</t>
  </si>
  <si>
    <t>18-25MDecile 4op_er_fac</t>
  </si>
  <si>
    <t>18-25MDecile 4op_er_prof</t>
  </si>
  <si>
    <t>18-25MDecile 4op_eye</t>
  </si>
  <si>
    <t>18-25MDecile 4op_jcode</t>
  </si>
  <si>
    <t>18-25MDecile 4op_lab</t>
  </si>
  <si>
    <t>18-25MDecile 4op_mh</t>
  </si>
  <si>
    <t>18-25MDecile 4op_op_fac</t>
  </si>
  <si>
    <t>18-25MDecile 4op_other</t>
  </si>
  <si>
    <t>18-25MDecile 4op_prev</t>
  </si>
  <si>
    <t>18-25MDecile 4op_primcare</t>
  </si>
  <si>
    <t>18-25MDecile 4op_rehab</t>
  </si>
  <si>
    <t>18-25MDecile 4op_speccare</t>
  </si>
  <si>
    <t>18-25MDecile 4op_surg</t>
  </si>
  <si>
    <t>18-25MDecile 4op_ultrasound</t>
  </si>
  <si>
    <t>18-25MDecile 4op_xray</t>
  </si>
  <si>
    <t>18-25MDecile 4rx_generic</t>
  </si>
  <si>
    <t>18-25MDecile 4rx_npbrand</t>
  </si>
  <si>
    <t>18-25MDecile 4rx_pbrand</t>
  </si>
  <si>
    <t>18-25MDecile 4rx_specialty</t>
  </si>
  <si>
    <t>18-25MDecile 5ip_fac</t>
  </si>
  <si>
    <t>18-25MDecile 5ip_prof</t>
  </si>
  <si>
    <t>18-25MDecile 5op_ambulance</t>
  </si>
  <si>
    <t>18-25MDecile 5op_chiro</t>
  </si>
  <si>
    <t>18-25MDecile 5op_ct_mri</t>
  </si>
  <si>
    <t>18-25MDecile 5op_diagnostic_cardiology</t>
  </si>
  <si>
    <t>18-25MDecile 5op_dialysis</t>
  </si>
  <si>
    <t>18-25MDecile 5op_dme</t>
  </si>
  <si>
    <t>18-25MDecile 5op_er_fac</t>
  </si>
  <si>
    <t>18-25MDecile 5op_er_prof</t>
  </si>
  <si>
    <t>18-25MDecile 5op_eye</t>
  </si>
  <si>
    <t>18-25MDecile 5op_jcode</t>
  </si>
  <si>
    <t>18-25MDecile 5op_lab</t>
  </si>
  <si>
    <t>18-25MDecile 5op_mh</t>
  </si>
  <si>
    <t>18-25MDecile 5op_op_fac</t>
  </si>
  <si>
    <t>18-25MDecile 5op_other</t>
  </si>
  <si>
    <t>18-25MDecile 5op_prev</t>
  </si>
  <si>
    <t>18-25MDecile 5op_primcare</t>
  </si>
  <si>
    <t>18-25MDecile 5op_rehab</t>
  </si>
  <si>
    <t>18-25MDecile 5op_speccare</t>
  </si>
  <si>
    <t>18-25MDecile 5op_surg</t>
  </si>
  <si>
    <t>18-25MDecile 5op_ultrasound</t>
  </si>
  <si>
    <t>18-25MDecile 5op_xray</t>
  </si>
  <si>
    <t>18-25MDecile 5rx_generic</t>
  </si>
  <si>
    <t>18-25MDecile 5rx_npbrand</t>
  </si>
  <si>
    <t>18-25MDecile 5rx_pbrand</t>
  </si>
  <si>
    <t>18-25MDecile 5rx_specialty</t>
  </si>
  <si>
    <t>18-25MDecile 5.5ip_fac</t>
  </si>
  <si>
    <t>18-25MDecile 5.5ip_prof</t>
  </si>
  <si>
    <t>18-25MDecile 5.5op_ambulance</t>
  </si>
  <si>
    <t>18-25MDecile 5.5op_chiro</t>
  </si>
  <si>
    <t>18-25MDecile 5.5op_ct_mri</t>
  </si>
  <si>
    <t>18-25MDecile 5.5op_diagnostic_cardiology</t>
  </si>
  <si>
    <t>18-25MDecile 5.5op_dialysis</t>
  </si>
  <si>
    <t>18-25MDecile 5.5op_dme</t>
  </si>
  <si>
    <t>18-25MDecile 5.5op_er_fac</t>
  </si>
  <si>
    <t>18-25MDecile 5.5op_er_prof</t>
  </si>
  <si>
    <t>18-25MDecile 5.5op_eye</t>
  </si>
  <si>
    <t>18-25MDecile 5.5op_jcode</t>
  </si>
  <si>
    <t>18-25MDecile 5.5op_lab</t>
  </si>
  <si>
    <t>18-25MDecile 5.5op_mh</t>
  </si>
  <si>
    <t>18-25MDecile 5.5op_op_fac</t>
  </si>
  <si>
    <t>18-25MDecile 5.5op_other</t>
  </si>
  <si>
    <t>18-25MDecile 5.5op_prev</t>
  </si>
  <si>
    <t>18-25MDecile 5.5op_primcare</t>
  </si>
  <si>
    <t>18-25MDecile 5.5op_rehab</t>
  </si>
  <si>
    <t>18-25MDecile 5.5op_speccare</t>
  </si>
  <si>
    <t>18-25MDecile 5.5op_surg</t>
  </si>
  <si>
    <t>18-25MDecile 5.5op_ultrasound</t>
  </si>
  <si>
    <t>18-25MDecile 5.5op_xray</t>
  </si>
  <si>
    <t>18-25MDecile 5.5rx_generic</t>
  </si>
  <si>
    <t>18-25MDecile 5.5rx_npbrand</t>
  </si>
  <si>
    <t>18-25MDecile 5.5rx_pbrand</t>
  </si>
  <si>
    <t>18-25MDecile 5.5rx_specialty</t>
  </si>
  <si>
    <t>18-25MDecile 6ip_fac</t>
  </si>
  <si>
    <t>18-25MDecile 6ip_prof</t>
  </si>
  <si>
    <t>18-25MDecile 6op_ambulance</t>
  </si>
  <si>
    <t>18-25MDecile 6op_chiro</t>
  </si>
  <si>
    <t>18-25MDecile 6op_ct_mri</t>
  </si>
  <si>
    <t>18-25MDecile 6op_diagnostic_cardiology</t>
  </si>
  <si>
    <t>18-25MDecile 6op_dialysis</t>
  </si>
  <si>
    <t>18-25MDecile 6op_dme</t>
  </si>
  <si>
    <t>18-25MDecile 6op_er_fac</t>
  </si>
  <si>
    <t>18-25MDecile 6op_er_prof</t>
  </si>
  <si>
    <t>18-25MDecile 6op_eye</t>
  </si>
  <si>
    <t>18-25MDecile 6op_jcode</t>
  </si>
  <si>
    <t>18-25MDecile 6op_lab</t>
  </si>
  <si>
    <t>18-25MDecile 6op_mh</t>
  </si>
  <si>
    <t>18-25MDecile 6op_op_fac</t>
  </si>
  <si>
    <t>18-25MDecile 6op_other</t>
  </si>
  <si>
    <t>18-25MDecile 6op_prev</t>
  </si>
  <si>
    <t>18-25MDecile 6op_primcare</t>
  </si>
  <si>
    <t>18-25MDecile 6op_rehab</t>
  </si>
  <si>
    <t>18-25MDecile 6op_speccare</t>
  </si>
  <si>
    <t>18-25MDecile 6op_surg</t>
  </si>
  <si>
    <t>18-25MDecile 6op_ultrasound</t>
  </si>
  <si>
    <t>18-25MDecile 6op_xray</t>
  </si>
  <si>
    <t>18-25MDecile 6rx_generic</t>
  </si>
  <si>
    <t>18-25MDecile 6rx_npbrand</t>
  </si>
  <si>
    <t>18-25MDecile 6rx_pbrand</t>
  </si>
  <si>
    <t>18-25MDecile 6rx_specialty</t>
  </si>
  <si>
    <t>18-25MDecile 7ip_fac</t>
  </si>
  <si>
    <t>18-25MDecile 7ip_prof</t>
  </si>
  <si>
    <t>18-25MDecile 7op_ambulance</t>
  </si>
  <si>
    <t>18-25MDecile 7op_chiro</t>
  </si>
  <si>
    <t>18-25MDecile 7op_ct_mri</t>
  </si>
  <si>
    <t>18-25MDecile 7op_diagnostic_cardiology</t>
  </si>
  <si>
    <t>18-25MDecile 7op_dialysis</t>
  </si>
  <si>
    <t>18-25MDecile 7op_dme</t>
  </si>
  <si>
    <t>18-25MDecile 7op_er_fac</t>
  </si>
  <si>
    <t>18-25MDecile 7op_er_prof</t>
  </si>
  <si>
    <t>18-25MDecile 7op_eye</t>
  </si>
  <si>
    <t>18-25MDecile 7op_jcode</t>
  </si>
  <si>
    <t>18-25MDecile 7op_lab</t>
  </si>
  <si>
    <t>18-25MDecile 7op_mh</t>
  </si>
  <si>
    <t>18-25MDecile 7op_op_fac</t>
  </si>
  <si>
    <t>18-25MDecile 7op_other</t>
  </si>
  <si>
    <t>18-25MDecile 7op_prev</t>
  </si>
  <si>
    <t>18-25MDecile 7op_primcare</t>
  </si>
  <si>
    <t>18-25MDecile 7op_rehab</t>
  </si>
  <si>
    <t>18-25MDecile 7op_speccare</t>
  </si>
  <si>
    <t>18-25MDecile 7op_surg</t>
  </si>
  <si>
    <t>18-25MDecile 7op_ultrasound</t>
  </si>
  <si>
    <t>18-25MDecile 7op_xray</t>
  </si>
  <si>
    <t>18-25MDecile 7rx_generic</t>
  </si>
  <si>
    <t>18-25MDecile 7rx_npbrand</t>
  </si>
  <si>
    <t>18-25MDecile 7rx_pbrand</t>
  </si>
  <si>
    <t>18-25MDecile 7rx_specialty</t>
  </si>
  <si>
    <t>18-25MDecile 8ip_fac</t>
  </si>
  <si>
    <t>18-25MDecile 8ip_prof</t>
  </si>
  <si>
    <t>18-25MDecile 8op_ambulance</t>
  </si>
  <si>
    <t>18-25MDecile 8op_chiro</t>
  </si>
  <si>
    <t>18-25MDecile 8op_ct_mri</t>
  </si>
  <si>
    <t>18-25MDecile 8op_diagnostic_cardiology</t>
  </si>
  <si>
    <t>18-25MDecile 8op_dialysis</t>
  </si>
  <si>
    <t>18-25MDecile 8op_dme</t>
  </si>
  <si>
    <t>18-25MDecile 8op_er_fac</t>
  </si>
  <si>
    <t>18-25MDecile 8op_er_prof</t>
  </si>
  <si>
    <t>18-25MDecile 8op_eye</t>
  </si>
  <si>
    <t>18-25MDecile 8op_jcode</t>
  </si>
  <si>
    <t>18-25MDecile 8op_lab</t>
  </si>
  <si>
    <t>18-25MDecile 8op_mh</t>
  </si>
  <si>
    <t>18-25MDecile 8op_op_fac</t>
  </si>
  <si>
    <t>18-25MDecile 8op_other</t>
  </si>
  <si>
    <t>18-25MDecile 8op_prev</t>
  </si>
  <si>
    <t>18-25MDecile 8op_primcare</t>
  </si>
  <si>
    <t>18-25MDecile 8op_rehab</t>
  </si>
  <si>
    <t>18-25MDecile 8op_speccare</t>
  </si>
  <si>
    <t>18-25MDecile 8op_surg</t>
  </si>
  <si>
    <t>18-25MDecile 8op_ultrasound</t>
  </si>
  <si>
    <t>18-25MDecile 8op_xray</t>
  </si>
  <si>
    <t>18-25MDecile 8rx_generic</t>
  </si>
  <si>
    <t>18-25MDecile 8rx_npbrand</t>
  </si>
  <si>
    <t>18-25MDecile 8rx_pbrand</t>
  </si>
  <si>
    <t>18-25MDecile 8rx_specialty</t>
  </si>
  <si>
    <t>18-25MDecile 9ip_fac</t>
  </si>
  <si>
    <t>18-25MDecile 9ip_prof</t>
  </si>
  <si>
    <t>18-25MDecile 9op_ambulance</t>
  </si>
  <si>
    <t>18-25MDecile 9op_chiro</t>
  </si>
  <si>
    <t>18-25MDecile 9op_ct_mri</t>
  </si>
  <si>
    <t>18-25MDecile 9op_diagnostic_cardiology</t>
  </si>
  <si>
    <t>18-25MDecile 9op_dialysis</t>
  </si>
  <si>
    <t>18-25MDecile 9op_dme</t>
  </si>
  <si>
    <t>18-25MDecile 9op_er_fac</t>
  </si>
  <si>
    <t>18-25MDecile 9op_er_prof</t>
  </si>
  <si>
    <t>18-25MDecile 9op_eye</t>
  </si>
  <si>
    <t>18-25MDecile 9op_jcode</t>
  </si>
  <si>
    <t>18-25MDecile 9op_lab</t>
  </si>
  <si>
    <t>18-25MDecile 9op_mh</t>
  </si>
  <si>
    <t>18-25MDecile 9op_op_fac</t>
  </si>
  <si>
    <t>18-25MDecile 9op_other</t>
  </si>
  <si>
    <t>18-25MDecile 9op_prev</t>
  </si>
  <si>
    <t>18-25MDecile 9op_primcare</t>
  </si>
  <si>
    <t>18-25MDecile 9op_rehab</t>
  </si>
  <si>
    <t>18-25MDecile 9op_speccare</t>
  </si>
  <si>
    <t>18-25MDecile 9op_surg</t>
  </si>
  <si>
    <t>18-25MDecile 9op_ultrasound</t>
  </si>
  <si>
    <t>18-25MDecile 9op_xray</t>
  </si>
  <si>
    <t>18-25MDecile 9rx_generic</t>
  </si>
  <si>
    <t>18-25MDecile 9rx_npbrand</t>
  </si>
  <si>
    <t>18-25MDecile 9rx_pbrand</t>
  </si>
  <si>
    <t>18-25MDecile 9rx_specialty</t>
  </si>
  <si>
    <t>18-25MDecile 10ip_fac</t>
  </si>
  <si>
    <t>18-25MDecile 10ip_prof</t>
  </si>
  <si>
    <t>18-25MDecile 10op_ambulance</t>
  </si>
  <si>
    <t>18-25MDecile 10op_chiro</t>
  </si>
  <si>
    <t>18-25MDecile 10op_ct_mri</t>
  </si>
  <si>
    <t>18-25MDecile 10op_diagnostic_cardiology</t>
  </si>
  <si>
    <t>18-25MDecile 10op_dialysis</t>
  </si>
  <si>
    <t>18-25MDecile 10op_dme</t>
  </si>
  <si>
    <t>18-25MDecile 10op_er_fac</t>
  </si>
  <si>
    <t>18-25MDecile 10op_er_prof</t>
  </si>
  <si>
    <t>18-25MDecile 10op_eye</t>
  </si>
  <si>
    <t>18-25MDecile 10op_jcode</t>
  </si>
  <si>
    <t>18-25MDecile 10op_lab</t>
  </si>
  <si>
    <t>18-25MDecile 10op_mh</t>
  </si>
  <si>
    <t>18-25MDecile 10op_op_fac</t>
  </si>
  <si>
    <t>18-25MDecile 10op_other</t>
  </si>
  <si>
    <t>18-25MDecile 10op_prev</t>
  </si>
  <si>
    <t>18-25MDecile 10op_primcare</t>
  </si>
  <si>
    <t>18-25MDecile 10op_rehab</t>
  </si>
  <si>
    <t>18-25MDecile 10op_speccare</t>
  </si>
  <si>
    <t>18-25MDecile 10op_surg</t>
  </si>
  <si>
    <t>18-25MDecile 10op_ultrasound</t>
  </si>
  <si>
    <t>18-25MDecile 10op_xray</t>
  </si>
  <si>
    <t>18-25MDecile 10rx_generic</t>
  </si>
  <si>
    <t>18-25MDecile 10rx_npbrand</t>
  </si>
  <si>
    <t>18-25MDecile 10rx_pbrand</t>
  </si>
  <si>
    <t>18-25MDecile 10rx_specialty</t>
  </si>
  <si>
    <t>26-34FDecile 1ip_fac</t>
  </si>
  <si>
    <t>26-34FDecile 1ip_prof</t>
  </si>
  <si>
    <t>26-34FDecile 1op_ambulance</t>
  </si>
  <si>
    <t>26-34FDecile 1op_chiro</t>
  </si>
  <si>
    <t>26-34FDecile 1op_ct_mri</t>
  </si>
  <si>
    <t>26-34FDecile 1op_diagnostic_cardiology</t>
  </si>
  <si>
    <t>26-34FDecile 1op_dialysis</t>
  </si>
  <si>
    <t>26-34FDecile 1op_dme</t>
  </si>
  <si>
    <t>26-34FDecile 1op_er_fac</t>
  </si>
  <si>
    <t>26-34FDecile 1op_er_prof</t>
  </si>
  <si>
    <t>26-34FDecile 1op_eye</t>
  </si>
  <si>
    <t>26-34FDecile 1op_jcode</t>
  </si>
  <si>
    <t>26-34FDecile 1op_lab</t>
  </si>
  <si>
    <t>26-34FDecile 1op_mh</t>
  </si>
  <si>
    <t>26-34FDecile 1op_op_fac</t>
  </si>
  <si>
    <t>26-34FDecile 1op_other</t>
  </si>
  <si>
    <t>26-34FDecile 1op_prev</t>
  </si>
  <si>
    <t>26-34FDecile 1op_primcare</t>
  </si>
  <si>
    <t>26-34FDecile 1op_rehab</t>
  </si>
  <si>
    <t>26-34FDecile 1op_speccare</t>
  </si>
  <si>
    <t>26-34FDecile 1op_surg</t>
  </si>
  <si>
    <t>26-34FDecile 1op_ultrasound</t>
  </si>
  <si>
    <t>26-34FDecile 1op_xray</t>
  </si>
  <si>
    <t>26-34FDecile 1rx_generic</t>
  </si>
  <si>
    <t>26-34FDecile 1rx_npbrand</t>
  </si>
  <si>
    <t>26-34FDecile 1rx_pbrand</t>
  </si>
  <si>
    <t>26-34FDecile 1rx_specialty</t>
  </si>
  <si>
    <t>26-34FDecile 2ip_fac</t>
  </si>
  <si>
    <t>26-34FDecile 2ip_prof</t>
  </si>
  <si>
    <t>26-34FDecile 2op_ambulance</t>
  </si>
  <si>
    <t>26-34FDecile 2op_chiro</t>
  </si>
  <si>
    <t>26-34FDecile 2op_ct_mri</t>
  </si>
  <si>
    <t>26-34FDecile 2op_diagnostic_cardiology</t>
  </si>
  <si>
    <t>26-34FDecile 2op_dialysis</t>
  </si>
  <si>
    <t>26-34FDecile 2op_dme</t>
  </si>
  <si>
    <t>26-34FDecile 2op_er_fac</t>
  </si>
  <si>
    <t>26-34FDecile 2op_er_prof</t>
  </si>
  <si>
    <t>26-34FDecile 2op_eye</t>
  </si>
  <si>
    <t>26-34FDecile 2op_jcode</t>
  </si>
  <si>
    <t>26-34FDecile 2op_lab</t>
  </si>
  <si>
    <t>26-34FDecile 2op_mh</t>
  </si>
  <si>
    <t>26-34FDecile 2op_op_fac</t>
  </si>
  <si>
    <t>26-34FDecile 2op_other</t>
  </si>
  <si>
    <t>26-34FDecile 2op_prev</t>
  </si>
  <si>
    <t>26-34FDecile 2op_primcare</t>
  </si>
  <si>
    <t>26-34FDecile 2op_rehab</t>
  </si>
  <si>
    <t>26-34FDecile 2op_speccare</t>
  </si>
  <si>
    <t>26-34FDecile 2op_surg</t>
  </si>
  <si>
    <t>26-34FDecile 2op_ultrasound</t>
  </si>
  <si>
    <t>26-34FDecile 2op_xray</t>
  </si>
  <si>
    <t>26-34FDecile 2rx_generic</t>
  </si>
  <si>
    <t>26-34FDecile 2rx_npbrand</t>
  </si>
  <si>
    <t>26-34FDecile 2rx_pbrand</t>
  </si>
  <si>
    <t>26-34FDecile 2rx_specialty</t>
  </si>
  <si>
    <t>26-34FDecile 3ip_fac</t>
  </si>
  <si>
    <t>26-34FDecile 3ip_prof</t>
  </si>
  <si>
    <t>26-34FDecile 3op_ambulance</t>
  </si>
  <si>
    <t>26-34FDecile 3op_chiro</t>
  </si>
  <si>
    <t>26-34FDecile 3op_ct_mri</t>
  </si>
  <si>
    <t>26-34FDecile 3op_diagnostic_cardiology</t>
  </si>
  <si>
    <t>26-34FDecile 3op_dialysis</t>
  </si>
  <si>
    <t>26-34FDecile 3op_dme</t>
  </si>
  <si>
    <t>26-34FDecile 3op_er_fac</t>
  </si>
  <si>
    <t>26-34FDecile 3op_er_prof</t>
  </si>
  <si>
    <t>26-34FDecile 3op_eye</t>
  </si>
  <si>
    <t>26-34FDecile 3op_jcode</t>
  </si>
  <si>
    <t>26-34FDecile 3op_lab</t>
  </si>
  <si>
    <t>26-34FDecile 3op_mh</t>
  </si>
  <si>
    <t>26-34FDecile 3op_op_fac</t>
  </si>
  <si>
    <t>26-34FDecile 3op_other</t>
  </si>
  <si>
    <t>26-34FDecile 3op_prev</t>
  </si>
  <si>
    <t>26-34FDecile 3op_primcare</t>
  </si>
  <si>
    <t>26-34FDecile 3op_rehab</t>
  </si>
  <si>
    <t>26-34FDecile 3op_speccare</t>
  </si>
  <si>
    <t>26-34FDecile 3op_surg</t>
  </si>
  <si>
    <t>26-34FDecile 3op_ultrasound</t>
  </si>
  <si>
    <t>26-34FDecile 3op_xray</t>
  </si>
  <si>
    <t>26-34FDecile 3rx_generic</t>
  </si>
  <si>
    <t>26-34FDecile 3rx_npbrand</t>
  </si>
  <si>
    <t>26-34FDecile 3rx_pbrand</t>
  </si>
  <si>
    <t>26-34FDecile 3rx_specialty</t>
  </si>
  <si>
    <t>26-34FDecile 4ip_fac</t>
  </si>
  <si>
    <t>26-34FDecile 4ip_prof</t>
  </si>
  <si>
    <t>26-34FDecile 4op_ambulance</t>
  </si>
  <si>
    <t>26-34FDecile 4op_chiro</t>
  </si>
  <si>
    <t>26-34FDecile 4op_ct_mri</t>
  </si>
  <si>
    <t>26-34FDecile 4op_diagnostic_cardiology</t>
  </si>
  <si>
    <t>26-34FDecile 4op_dialysis</t>
  </si>
  <si>
    <t>26-34FDecile 4op_dme</t>
  </si>
  <si>
    <t>26-34FDecile 4op_er_fac</t>
  </si>
  <si>
    <t>26-34FDecile 4op_er_prof</t>
  </si>
  <si>
    <t>26-34FDecile 4op_eye</t>
  </si>
  <si>
    <t>26-34FDecile 4op_jcode</t>
  </si>
  <si>
    <t>26-34FDecile 4op_lab</t>
  </si>
  <si>
    <t>26-34FDecile 4op_mh</t>
  </si>
  <si>
    <t>26-34FDecile 4op_op_fac</t>
  </si>
  <si>
    <t>26-34FDecile 4op_other</t>
  </si>
  <si>
    <t>26-34FDecile 4op_prev</t>
  </si>
  <si>
    <t>26-34FDecile 4op_primcare</t>
  </si>
  <si>
    <t>26-34FDecile 4op_rehab</t>
  </si>
  <si>
    <t>26-34FDecile 4op_speccare</t>
  </si>
  <si>
    <t>26-34FDecile 4op_surg</t>
  </si>
  <si>
    <t>26-34FDecile 4op_ultrasound</t>
  </si>
  <si>
    <t>26-34FDecile 4op_xray</t>
  </si>
  <si>
    <t>26-34FDecile 4rx_generic</t>
  </si>
  <si>
    <t>26-34FDecile 4rx_npbrand</t>
  </si>
  <si>
    <t>26-34FDecile 4rx_pbrand</t>
  </si>
  <si>
    <t>26-34FDecile 4rx_specialty</t>
  </si>
  <si>
    <t>26-34FDecile 5ip_fac</t>
  </si>
  <si>
    <t>26-34FDecile 5ip_prof</t>
  </si>
  <si>
    <t>26-34FDecile 5op_ambulance</t>
  </si>
  <si>
    <t>26-34FDecile 5op_chiro</t>
  </si>
  <si>
    <t>26-34FDecile 5op_ct_mri</t>
  </si>
  <si>
    <t>26-34FDecile 5op_diagnostic_cardiology</t>
  </si>
  <si>
    <t>26-34FDecile 5op_dialysis</t>
  </si>
  <si>
    <t>26-34FDecile 5op_dme</t>
  </si>
  <si>
    <t>26-34FDecile 5op_er_fac</t>
  </si>
  <si>
    <t>26-34FDecile 5op_er_prof</t>
  </si>
  <si>
    <t>26-34FDecile 5op_eye</t>
  </si>
  <si>
    <t>26-34FDecile 5op_jcode</t>
  </si>
  <si>
    <t>26-34FDecile 5op_lab</t>
  </si>
  <si>
    <t>26-34FDecile 5op_mh</t>
  </si>
  <si>
    <t>26-34FDecile 5op_op_fac</t>
  </si>
  <si>
    <t>26-34FDecile 5op_other</t>
  </si>
  <si>
    <t>26-34FDecile 5op_prev</t>
  </si>
  <si>
    <t>26-34FDecile 5op_primcare</t>
  </si>
  <si>
    <t>26-34FDecile 5op_rehab</t>
  </si>
  <si>
    <t>26-34FDecile 5op_speccare</t>
  </si>
  <si>
    <t>26-34FDecile 5op_surg</t>
  </si>
  <si>
    <t>26-34FDecile 5op_ultrasound</t>
  </si>
  <si>
    <t>26-34FDecile 5op_xray</t>
  </si>
  <si>
    <t>26-34FDecile 5rx_generic</t>
  </si>
  <si>
    <t>26-34FDecile 5rx_npbrand</t>
  </si>
  <si>
    <t>26-34FDecile 5rx_pbrand</t>
  </si>
  <si>
    <t>26-34FDecile 5rx_specialty</t>
  </si>
  <si>
    <t>26-34FDecile 5.5ip_fac</t>
  </si>
  <si>
    <t>26-34FDecile 5.5ip_prof</t>
  </si>
  <si>
    <t>26-34FDecile 5.5op_ambulance</t>
  </si>
  <si>
    <t>26-34FDecile 5.5op_chiro</t>
  </si>
  <si>
    <t>26-34FDecile 5.5op_ct_mri</t>
  </si>
  <si>
    <t>26-34FDecile 5.5op_diagnostic_cardiology</t>
  </si>
  <si>
    <t>26-34FDecile 5.5op_dialysis</t>
  </si>
  <si>
    <t>26-34FDecile 5.5op_dme</t>
  </si>
  <si>
    <t>26-34FDecile 5.5op_er_fac</t>
  </si>
  <si>
    <t>26-34FDecile 5.5op_er_prof</t>
  </si>
  <si>
    <t>26-34FDecile 5.5op_eye</t>
  </si>
  <si>
    <t>26-34FDecile 5.5op_jcode</t>
  </si>
  <si>
    <t>26-34FDecile 5.5op_lab</t>
  </si>
  <si>
    <t>26-34FDecile 5.5op_mh</t>
  </si>
  <si>
    <t>26-34FDecile 5.5op_op_fac</t>
  </si>
  <si>
    <t>26-34FDecile 5.5op_other</t>
  </si>
  <si>
    <t>26-34FDecile 5.5op_prev</t>
  </si>
  <si>
    <t>26-34FDecile 5.5op_primcare</t>
  </si>
  <si>
    <t>26-34FDecile 5.5op_rehab</t>
  </si>
  <si>
    <t>26-34FDecile 5.5op_speccare</t>
  </si>
  <si>
    <t>26-34FDecile 5.5op_surg</t>
  </si>
  <si>
    <t>26-34FDecile 5.5op_ultrasound</t>
  </si>
  <si>
    <t>26-34FDecile 5.5op_xray</t>
  </si>
  <si>
    <t>26-34FDecile 5.5rx_generic</t>
  </si>
  <si>
    <t>26-34FDecile 5.5rx_npbrand</t>
  </si>
  <si>
    <t>26-34FDecile 5.5rx_pbrand</t>
  </si>
  <si>
    <t>26-34FDecile 5.5rx_specialty</t>
  </si>
  <si>
    <t>26-34FDecile 6ip_fac</t>
  </si>
  <si>
    <t>26-34FDecile 6ip_prof</t>
  </si>
  <si>
    <t>26-34FDecile 6op_ambulance</t>
  </si>
  <si>
    <t>26-34FDecile 6op_chiro</t>
  </si>
  <si>
    <t>26-34FDecile 6op_ct_mri</t>
  </si>
  <si>
    <t>26-34FDecile 6op_diagnostic_cardiology</t>
  </si>
  <si>
    <t>26-34FDecile 6op_dialysis</t>
  </si>
  <si>
    <t>26-34FDecile 6op_dme</t>
  </si>
  <si>
    <t>26-34FDecile 6op_er_fac</t>
  </si>
  <si>
    <t>26-34FDecile 6op_er_prof</t>
  </si>
  <si>
    <t>26-34FDecile 6op_eye</t>
  </si>
  <si>
    <t>26-34FDecile 6op_jcode</t>
  </si>
  <si>
    <t>26-34FDecile 6op_lab</t>
  </si>
  <si>
    <t>26-34FDecile 6op_mh</t>
  </si>
  <si>
    <t>26-34FDecile 6op_op_fac</t>
  </si>
  <si>
    <t>26-34FDecile 6op_other</t>
  </si>
  <si>
    <t>26-34FDecile 6op_prev</t>
  </si>
  <si>
    <t>26-34FDecile 6op_primcare</t>
  </si>
  <si>
    <t>26-34FDecile 6op_rehab</t>
  </si>
  <si>
    <t>26-34FDecile 6op_speccare</t>
  </si>
  <si>
    <t>26-34FDecile 6op_surg</t>
  </si>
  <si>
    <t>26-34FDecile 6op_ultrasound</t>
  </si>
  <si>
    <t>26-34FDecile 6op_xray</t>
  </si>
  <si>
    <t>26-34FDecile 6rx_generic</t>
  </si>
  <si>
    <t>26-34FDecile 6rx_npbrand</t>
  </si>
  <si>
    <t>26-34FDecile 6rx_pbrand</t>
  </si>
  <si>
    <t>26-34FDecile 6rx_specialty</t>
  </si>
  <si>
    <t>26-34FDecile 7ip_fac</t>
  </si>
  <si>
    <t>26-34FDecile 7ip_prof</t>
  </si>
  <si>
    <t>26-34FDecile 7op_ambulance</t>
  </si>
  <si>
    <t>26-34FDecile 7op_chiro</t>
  </si>
  <si>
    <t>26-34FDecile 7op_ct_mri</t>
  </si>
  <si>
    <t>26-34FDecile 7op_diagnostic_cardiology</t>
  </si>
  <si>
    <t>26-34FDecile 7op_dialysis</t>
  </si>
  <si>
    <t>26-34FDecile 7op_dme</t>
  </si>
  <si>
    <t>26-34FDecile 7op_er_fac</t>
  </si>
  <si>
    <t>26-34FDecile 7op_er_prof</t>
  </si>
  <si>
    <t>26-34FDecile 7op_eye</t>
  </si>
  <si>
    <t>26-34FDecile 7op_jcode</t>
  </si>
  <si>
    <t>26-34FDecile 7op_lab</t>
  </si>
  <si>
    <t>26-34FDecile 7op_mh</t>
  </si>
  <si>
    <t>26-34FDecile 7op_op_fac</t>
  </si>
  <si>
    <t>26-34FDecile 7op_other</t>
  </si>
  <si>
    <t>26-34FDecile 7op_prev</t>
  </si>
  <si>
    <t>26-34FDecile 7op_primcare</t>
  </si>
  <si>
    <t>26-34FDecile 7op_rehab</t>
  </si>
  <si>
    <t>26-34FDecile 7op_speccare</t>
  </si>
  <si>
    <t>26-34FDecile 7op_surg</t>
  </si>
  <si>
    <t>26-34FDecile 7op_ultrasound</t>
  </si>
  <si>
    <t>26-34FDecile 7op_xray</t>
  </si>
  <si>
    <t>26-34FDecile 7rx_generic</t>
  </si>
  <si>
    <t>26-34FDecile 7rx_npbrand</t>
  </si>
  <si>
    <t>26-34FDecile 7rx_pbrand</t>
  </si>
  <si>
    <t>26-34FDecile 7rx_specialty</t>
  </si>
  <si>
    <t>26-34FDecile 8ip_fac</t>
  </si>
  <si>
    <t>26-34FDecile 8ip_prof</t>
  </si>
  <si>
    <t>26-34FDecile 8op_ambulance</t>
  </si>
  <si>
    <t>26-34FDecile 8op_chiro</t>
  </si>
  <si>
    <t>26-34FDecile 8op_ct_mri</t>
  </si>
  <si>
    <t>26-34FDecile 8op_diagnostic_cardiology</t>
  </si>
  <si>
    <t>26-34FDecile 8op_dialysis</t>
  </si>
  <si>
    <t>26-34FDecile 8op_dme</t>
  </si>
  <si>
    <t>26-34FDecile 8op_er_fac</t>
  </si>
  <si>
    <t>26-34FDecile 8op_er_prof</t>
  </si>
  <si>
    <t>26-34FDecile 8op_eye</t>
  </si>
  <si>
    <t>26-34FDecile 8op_jcode</t>
  </si>
  <si>
    <t>26-34FDecile 8op_lab</t>
  </si>
  <si>
    <t>26-34FDecile 8op_mh</t>
  </si>
  <si>
    <t>26-34FDecile 8op_op_fac</t>
  </si>
  <si>
    <t>26-34FDecile 8op_other</t>
  </si>
  <si>
    <t>26-34FDecile 8op_prev</t>
  </si>
  <si>
    <t>26-34FDecile 8op_primcare</t>
  </si>
  <si>
    <t>26-34FDecile 8op_rehab</t>
  </si>
  <si>
    <t>26-34FDecile 8op_speccare</t>
  </si>
  <si>
    <t>26-34FDecile 8op_surg</t>
  </si>
  <si>
    <t>26-34FDecile 8op_ultrasound</t>
  </si>
  <si>
    <t>26-34FDecile 8op_xray</t>
  </si>
  <si>
    <t>26-34FDecile 8rx_generic</t>
  </si>
  <si>
    <t>26-34FDecile 8rx_npbrand</t>
  </si>
  <si>
    <t>26-34FDecile 8rx_pbrand</t>
  </si>
  <si>
    <t>26-34FDecile 8rx_specialty</t>
  </si>
  <si>
    <t>26-34FDecile 9ip_fac</t>
  </si>
  <si>
    <t>26-34FDecile 9ip_prof</t>
  </si>
  <si>
    <t>26-34FDecile 9op_ambulance</t>
  </si>
  <si>
    <t>26-34FDecile 9op_chiro</t>
  </si>
  <si>
    <t>26-34FDecile 9op_ct_mri</t>
  </si>
  <si>
    <t>26-34FDecile 9op_diagnostic_cardiology</t>
  </si>
  <si>
    <t>26-34FDecile 9op_dialysis</t>
  </si>
  <si>
    <t>26-34FDecile 9op_dme</t>
  </si>
  <si>
    <t>26-34FDecile 9op_er_fac</t>
  </si>
  <si>
    <t>26-34FDecile 9op_er_prof</t>
  </si>
  <si>
    <t>26-34FDecile 9op_eye</t>
  </si>
  <si>
    <t>26-34FDecile 9op_jcode</t>
  </si>
  <si>
    <t>26-34FDecile 9op_lab</t>
  </si>
  <si>
    <t>26-34FDecile 9op_mh</t>
  </si>
  <si>
    <t>26-34FDecile 9op_op_fac</t>
  </si>
  <si>
    <t>26-34FDecile 9op_other</t>
  </si>
  <si>
    <t>26-34FDecile 9op_prev</t>
  </si>
  <si>
    <t>26-34FDecile 9op_primcare</t>
  </si>
  <si>
    <t>26-34FDecile 9op_rehab</t>
  </si>
  <si>
    <t>26-34FDecile 9op_speccare</t>
  </si>
  <si>
    <t>26-34FDecile 9op_surg</t>
  </si>
  <si>
    <t>26-34FDecile 9op_ultrasound</t>
  </si>
  <si>
    <t>26-34FDecile 9op_xray</t>
  </si>
  <si>
    <t>26-34FDecile 9rx_generic</t>
  </si>
  <si>
    <t>26-34FDecile 9rx_npbrand</t>
  </si>
  <si>
    <t>26-34FDecile 9rx_pbrand</t>
  </si>
  <si>
    <t>26-34FDecile 9rx_specialty</t>
  </si>
  <si>
    <t>26-34FDecile 10ip_fac</t>
  </si>
  <si>
    <t>26-34FDecile 10ip_prof</t>
  </si>
  <si>
    <t>26-34FDecile 10op_ambulance</t>
  </si>
  <si>
    <t>26-34FDecile 10op_chiro</t>
  </si>
  <si>
    <t>26-34FDecile 10op_ct_mri</t>
  </si>
  <si>
    <t>26-34FDecile 10op_diagnostic_cardiology</t>
  </si>
  <si>
    <t>26-34FDecile 10op_dialysis</t>
  </si>
  <si>
    <t>26-34FDecile 10op_dme</t>
  </si>
  <si>
    <t>26-34FDecile 10op_er_fac</t>
  </si>
  <si>
    <t>26-34FDecile 10op_er_prof</t>
  </si>
  <si>
    <t>26-34FDecile 10op_eye</t>
  </si>
  <si>
    <t>26-34FDecile 10op_jcode</t>
  </si>
  <si>
    <t>26-34FDecile 10op_lab</t>
  </si>
  <si>
    <t>26-34FDecile 10op_mh</t>
  </si>
  <si>
    <t>26-34FDecile 10op_op_fac</t>
  </si>
  <si>
    <t>26-34FDecile 10op_other</t>
  </si>
  <si>
    <t>26-34FDecile 10op_prev</t>
  </si>
  <si>
    <t>26-34FDecile 10op_primcare</t>
  </si>
  <si>
    <t>26-34FDecile 10op_rehab</t>
  </si>
  <si>
    <t>26-34FDecile 10op_speccare</t>
  </si>
  <si>
    <t>26-34FDecile 10op_surg</t>
  </si>
  <si>
    <t>26-34FDecile 10op_ultrasound</t>
  </si>
  <si>
    <t>26-34FDecile 10op_xray</t>
  </si>
  <si>
    <t>26-34FDecile 10rx_generic</t>
  </si>
  <si>
    <t>26-34FDecile 10rx_npbrand</t>
  </si>
  <si>
    <t>26-34FDecile 10rx_pbrand</t>
  </si>
  <si>
    <t>26-34FDecile 10rx_specialty</t>
  </si>
  <si>
    <t>26-34MDecile 3ip_fac</t>
  </si>
  <si>
    <t>26-34MDecile 3ip_prof</t>
  </si>
  <si>
    <t>26-34MDecile 3op_ambulance</t>
  </si>
  <si>
    <t>26-34MDecile 3op_chiro</t>
  </si>
  <si>
    <t>26-34MDecile 3op_ct_mri</t>
  </si>
  <si>
    <t>26-34MDecile 3op_diagnostic_cardiology</t>
  </si>
  <si>
    <t>26-34MDecile 3op_dialysis</t>
  </si>
  <si>
    <t>26-34MDecile 3op_dme</t>
  </si>
  <si>
    <t>26-34MDecile 3op_er_fac</t>
  </si>
  <si>
    <t>26-34MDecile 3op_er_prof</t>
  </si>
  <si>
    <t>26-34MDecile 3op_eye</t>
  </si>
  <si>
    <t>26-34MDecile 3op_jcode</t>
  </si>
  <si>
    <t>26-34MDecile 3op_lab</t>
  </si>
  <si>
    <t>26-34MDecile 3op_mh</t>
  </si>
  <si>
    <t>26-34MDecile 3op_op_fac</t>
  </si>
  <si>
    <t>26-34MDecile 3op_other</t>
  </si>
  <si>
    <t>26-34MDecile 3op_prev</t>
  </si>
  <si>
    <t>26-34MDecile 3op_primcare</t>
  </si>
  <si>
    <t>26-34MDecile 3op_rehab</t>
  </si>
  <si>
    <t>26-34MDecile 3op_speccare</t>
  </si>
  <si>
    <t>26-34MDecile 3op_surg</t>
  </si>
  <si>
    <t>26-34MDecile 3op_ultrasound</t>
  </si>
  <si>
    <t>26-34MDecile 3op_xray</t>
  </si>
  <si>
    <t>26-34MDecile 3rx_generic</t>
  </si>
  <si>
    <t>26-34MDecile 3rx_npbrand</t>
  </si>
  <si>
    <t>26-34MDecile 3rx_pbrand</t>
  </si>
  <si>
    <t>26-34MDecile 3rx_specialty</t>
  </si>
  <si>
    <t>26-34MDecile 4ip_fac</t>
  </si>
  <si>
    <t>26-34MDecile 4ip_prof</t>
  </si>
  <si>
    <t>26-34MDecile 4op_ambulance</t>
  </si>
  <si>
    <t>26-34MDecile 4op_chiro</t>
  </si>
  <si>
    <t>26-34MDecile 4op_ct_mri</t>
  </si>
  <si>
    <t>26-34MDecile 4op_diagnostic_cardiology</t>
  </si>
  <si>
    <t>26-34MDecile 4op_dialysis</t>
  </si>
  <si>
    <t>26-34MDecile 4op_dme</t>
  </si>
  <si>
    <t>26-34MDecile 4op_er_fac</t>
  </si>
  <si>
    <t>26-34MDecile 4op_er_prof</t>
  </si>
  <si>
    <t>26-34MDecile 4op_eye</t>
  </si>
  <si>
    <t>26-34MDecile 4op_jcode</t>
  </si>
  <si>
    <t>26-34MDecile 4op_lab</t>
  </si>
  <si>
    <t>26-34MDecile 4op_mh</t>
  </si>
  <si>
    <t>26-34MDecile 4op_op_fac</t>
  </si>
  <si>
    <t>26-34MDecile 4op_other</t>
  </si>
  <si>
    <t>26-34MDecile 4op_prev</t>
  </si>
  <si>
    <t>26-34MDecile 4op_primcare</t>
  </si>
  <si>
    <t>26-34MDecile 4op_rehab</t>
  </si>
  <si>
    <t>26-34MDecile 4op_speccare</t>
  </si>
  <si>
    <t>26-34MDecile 4op_surg</t>
  </si>
  <si>
    <t>26-34MDecile 4op_ultrasound</t>
  </si>
  <si>
    <t>26-34MDecile 4op_xray</t>
  </si>
  <si>
    <t>26-34MDecile 4rx_generic</t>
  </si>
  <si>
    <t>26-34MDecile 4rx_npbrand</t>
  </si>
  <si>
    <t>26-34MDecile 4rx_pbrand</t>
  </si>
  <si>
    <t>26-34MDecile 4rx_specialty</t>
  </si>
  <si>
    <t>26-34MDecile 5ip_fac</t>
  </si>
  <si>
    <t>26-34MDecile 5ip_prof</t>
  </si>
  <si>
    <t>26-34MDecile 5op_ambulance</t>
  </si>
  <si>
    <t>26-34MDecile 5op_chiro</t>
  </si>
  <si>
    <t>26-34MDecile 5op_ct_mri</t>
  </si>
  <si>
    <t>26-34MDecile 5op_diagnostic_cardiology</t>
  </si>
  <si>
    <t>26-34MDecile 5op_dialysis</t>
  </si>
  <si>
    <t>26-34MDecile 5op_dme</t>
  </si>
  <si>
    <t>26-34MDecile 5op_er_fac</t>
  </si>
  <si>
    <t>26-34MDecile 5op_er_prof</t>
  </si>
  <si>
    <t>26-34MDecile 5op_eye</t>
  </si>
  <si>
    <t>26-34MDecile 5op_jcode</t>
  </si>
  <si>
    <t>26-34MDecile 5op_lab</t>
  </si>
  <si>
    <t>26-34MDecile 5op_mh</t>
  </si>
  <si>
    <t>26-34MDecile 5op_op_fac</t>
  </si>
  <si>
    <t>26-34MDecile 5op_other</t>
  </si>
  <si>
    <t>26-34MDecile 5op_prev</t>
  </si>
  <si>
    <t>26-34MDecile 5op_primcare</t>
  </si>
  <si>
    <t>26-34MDecile 5op_rehab</t>
  </si>
  <si>
    <t>26-34MDecile 5op_speccare</t>
  </si>
  <si>
    <t>26-34MDecile 5op_surg</t>
  </si>
  <si>
    <t>26-34MDecile 5op_ultrasound</t>
  </si>
  <si>
    <t>26-34MDecile 5op_xray</t>
  </si>
  <si>
    <t>26-34MDecile 5rx_generic</t>
  </si>
  <si>
    <t>26-34MDecile 5rx_npbrand</t>
  </si>
  <si>
    <t>26-34MDecile 5rx_pbrand</t>
  </si>
  <si>
    <t>26-34MDecile 5rx_specialty</t>
  </si>
  <si>
    <t>26-34MDecile 5.5ip_fac</t>
  </si>
  <si>
    <t>26-34MDecile 5.5ip_prof</t>
  </si>
  <si>
    <t>26-34MDecile 5.5op_ambulance</t>
  </si>
  <si>
    <t>26-34MDecile 5.5op_chiro</t>
  </si>
  <si>
    <t>26-34MDecile 5.5op_ct_mri</t>
  </si>
  <si>
    <t>26-34MDecile 5.5op_diagnostic_cardiology</t>
  </si>
  <si>
    <t>26-34MDecile 5.5op_dialysis</t>
  </si>
  <si>
    <t>26-34MDecile 5.5op_dme</t>
  </si>
  <si>
    <t>26-34MDecile 5.5op_er_fac</t>
  </si>
  <si>
    <t>26-34MDecile 5.5op_er_prof</t>
  </si>
  <si>
    <t>26-34MDecile 5.5op_eye</t>
  </si>
  <si>
    <t>26-34MDecile 5.5op_jcode</t>
  </si>
  <si>
    <t>26-34MDecile 5.5op_lab</t>
  </si>
  <si>
    <t>26-34MDecile 5.5op_mh</t>
  </si>
  <si>
    <t>26-34MDecile 5.5op_op_fac</t>
  </si>
  <si>
    <t>26-34MDecile 5.5op_other</t>
  </si>
  <si>
    <t>26-34MDecile 5.5op_prev</t>
  </si>
  <si>
    <t>26-34MDecile 5.5op_primcare</t>
  </si>
  <si>
    <t>26-34MDecile 5.5op_rehab</t>
  </si>
  <si>
    <t>26-34MDecile 5.5op_speccare</t>
  </si>
  <si>
    <t>26-34MDecile 5.5op_surg</t>
  </si>
  <si>
    <t>26-34MDecile 5.5op_ultrasound</t>
  </si>
  <si>
    <t>26-34MDecile 5.5op_xray</t>
  </si>
  <si>
    <t>26-34MDecile 5.5rx_generic</t>
  </si>
  <si>
    <t>26-34MDecile 5.5rx_npbrand</t>
  </si>
  <si>
    <t>26-34MDecile 5.5rx_pbrand</t>
  </si>
  <si>
    <t>26-34MDecile 5.5rx_specialty</t>
  </si>
  <si>
    <t>26-34MDecile 6ip_fac</t>
  </si>
  <si>
    <t>26-34MDecile 6ip_prof</t>
  </si>
  <si>
    <t>26-34MDecile 6op_ambulance</t>
  </si>
  <si>
    <t>26-34MDecile 6op_chiro</t>
  </si>
  <si>
    <t>26-34MDecile 6op_ct_mri</t>
  </si>
  <si>
    <t>26-34MDecile 6op_diagnostic_cardiology</t>
  </si>
  <si>
    <t>26-34MDecile 6op_dialysis</t>
  </si>
  <si>
    <t>26-34MDecile 6op_dme</t>
  </si>
  <si>
    <t>26-34MDecile 6op_er_fac</t>
  </si>
  <si>
    <t>26-34MDecile 6op_er_prof</t>
  </si>
  <si>
    <t>26-34MDecile 6op_eye</t>
  </si>
  <si>
    <t>26-34MDecile 6op_jcode</t>
  </si>
  <si>
    <t>26-34MDecile 6op_lab</t>
  </si>
  <si>
    <t>26-34MDecile 6op_mh</t>
  </si>
  <si>
    <t>26-34MDecile 6op_op_fac</t>
  </si>
  <si>
    <t>26-34MDecile 6op_other</t>
  </si>
  <si>
    <t>26-34MDecile 6op_prev</t>
  </si>
  <si>
    <t>26-34MDecile 6op_primcare</t>
  </si>
  <si>
    <t>26-34MDecile 6op_rehab</t>
  </si>
  <si>
    <t>26-34MDecile 6op_speccare</t>
  </si>
  <si>
    <t>26-34MDecile 6op_surg</t>
  </si>
  <si>
    <t>26-34MDecile 6op_ultrasound</t>
  </si>
  <si>
    <t>26-34MDecile 6op_xray</t>
  </si>
  <si>
    <t>26-34MDecile 6rx_generic</t>
  </si>
  <si>
    <t>26-34MDecile 6rx_npbrand</t>
  </si>
  <si>
    <t>26-34MDecile 6rx_pbrand</t>
  </si>
  <si>
    <t>26-34MDecile 6rx_specialty</t>
  </si>
  <si>
    <t>26-34MDecile 7ip_fac</t>
  </si>
  <si>
    <t>26-34MDecile 7ip_prof</t>
  </si>
  <si>
    <t>26-34MDecile 7op_ambulance</t>
  </si>
  <si>
    <t>26-34MDecile 7op_chiro</t>
  </si>
  <si>
    <t>26-34MDecile 7op_ct_mri</t>
  </si>
  <si>
    <t>26-34MDecile 7op_diagnostic_cardiology</t>
  </si>
  <si>
    <t>26-34MDecile 7op_dialysis</t>
  </si>
  <si>
    <t>26-34MDecile 7op_dme</t>
  </si>
  <si>
    <t>26-34MDecile 7op_er_fac</t>
  </si>
  <si>
    <t>26-34MDecile 7op_er_prof</t>
  </si>
  <si>
    <t>26-34MDecile 7op_eye</t>
  </si>
  <si>
    <t>26-34MDecile 7op_jcode</t>
  </si>
  <si>
    <t>26-34MDecile 7op_lab</t>
  </si>
  <si>
    <t>26-34MDecile 7op_mh</t>
  </si>
  <si>
    <t>26-34MDecile 7op_op_fac</t>
  </si>
  <si>
    <t>26-34MDecile 7op_other</t>
  </si>
  <si>
    <t>26-34MDecile 7op_prev</t>
  </si>
  <si>
    <t>26-34MDecile 7op_primcare</t>
  </si>
  <si>
    <t>26-34MDecile 7op_rehab</t>
  </si>
  <si>
    <t>26-34MDecile 7op_speccare</t>
  </si>
  <si>
    <t>26-34MDecile 7op_surg</t>
  </si>
  <si>
    <t>26-34MDecile 7op_ultrasound</t>
  </si>
  <si>
    <t>26-34MDecile 7op_xray</t>
  </si>
  <si>
    <t>26-34MDecile 7rx_generic</t>
  </si>
  <si>
    <t>26-34MDecile 7rx_npbrand</t>
  </si>
  <si>
    <t>26-34MDecile 7rx_pbrand</t>
  </si>
  <si>
    <t>26-34MDecile 7rx_specialty</t>
  </si>
  <si>
    <t>26-34MDecile 8ip_fac</t>
  </si>
  <si>
    <t>26-34MDecile 8ip_prof</t>
  </si>
  <si>
    <t>26-34MDecile 8op_ambulance</t>
  </si>
  <si>
    <t>26-34MDecile 8op_chiro</t>
  </si>
  <si>
    <t>26-34MDecile 8op_ct_mri</t>
  </si>
  <si>
    <t>26-34MDecile 8op_diagnostic_cardiology</t>
  </si>
  <si>
    <t>26-34MDecile 8op_dialysis</t>
  </si>
  <si>
    <t>26-34MDecile 8op_dme</t>
  </si>
  <si>
    <t>26-34MDecile 8op_er_fac</t>
  </si>
  <si>
    <t>26-34MDecile 8op_er_prof</t>
  </si>
  <si>
    <t>26-34MDecile 8op_eye</t>
  </si>
  <si>
    <t>26-34MDecile 8op_jcode</t>
  </si>
  <si>
    <t>26-34MDecile 8op_lab</t>
  </si>
  <si>
    <t>26-34MDecile 8op_mh</t>
  </si>
  <si>
    <t>26-34MDecile 8op_op_fac</t>
  </si>
  <si>
    <t>26-34MDecile 8op_other</t>
  </si>
  <si>
    <t>26-34MDecile 8op_prev</t>
  </si>
  <si>
    <t>26-34MDecile 8op_primcare</t>
  </si>
  <si>
    <t>26-34MDecile 8op_rehab</t>
  </si>
  <si>
    <t>26-34MDecile 8op_speccare</t>
  </si>
  <si>
    <t>26-34MDecile 8op_surg</t>
  </si>
  <si>
    <t>26-34MDecile 8op_ultrasound</t>
  </si>
  <si>
    <t>26-34MDecile 8op_xray</t>
  </si>
  <si>
    <t>26-34MDecile 8rx_generic</t>
  </si>
  <si>
    <t>26-34MDecile 8rx_npbrand</t>
  </si>
  <si>
    <t>26-34MDecile 8rx_pbrand</t>
  </si>
  <si>
    <t>26-34MDecile 8rx_specialty</t>
  </si>
  <si>
    <t>26-34MDecile 9ip_fac</t>
  </si>
  <si>
    <t>26-34MDecile 9ip_prof</t>
  </si>
  <si>
    <t>26-34MDecile 9op_ambulance</t>
  </si>
  <si>
    <t>26-34MDecile 9op_chiro</t>
  </si>
  <si>
    <t>26-34MDecile 9op_ct_mri</t>
  </si>
  <si>
    <t>26-34MDecile 9op_diagnostic_cardiology</t>
  </si>
  <si>
    <t>26-34MDecile 9op_dialysis</t>
  </si>
  <si>
    <t>26-34MDecile 9op_dme</t>
  </si>
  <si>
    <t>26-34MDecile 9op_er_fac</t>
  </si>
  <si>
    <t>26-34MDecile 9op_er_prof</t>
  </si>
  <si>
    <t>26-34MDecile 9op_eye</t>
  </si>
  <si>
    <t>26-34MDecile 9op_jcode</t>
  </si>
  <si>
    <t>26-34MDecile 9op_lab</t>
  </si>
  <si>
    <t>26-34MDecile 9op_mh</t>
  </si>
  <si>
    <t>26-34MDecile 9op_op_fac</t>
  </si>
  <si>
    <t>26-34MDecile 9op_other</t>
  </si>
  <si>
    <t>26-34MDecile 9op_prev</t>
  </si>
  <si>
    <t>26-34MDecile 9op_primcare</t>
  </si>
  <si>
    <t>26-34MDecile 9op_rehab</t>
  </si>
  <si>
    <t>26-34MDecile 9op_speccare</t>
  </si>
  <si>
    <t>26-34MDecile 9op_surg</t>
  </si>
  <si>
    <t>26-34MDecile 9op_ultrasound</t>
  </si>
  <si>
    <t>26-34MDecile 9op_xray</t>
  </si>
  <si>
    <t>26-34MDecile 9rx_generic</t>
  </si>
  <si>
    <t>26-34MDecile 9rx_npbrand</t>
  </si>
  <si>
    <t>26-34MDecile 9rx_pbrand</t>
  </si>
  <si>
    <t>26-34MDecile 9rx_specialty</t>
  </si>
  <si>
    <t>26-34MDecile 10ip_fac</t>
  </si>
  <si>
    <t>26-34MDecile 10ip_prof</t>
  </si>
  <si>
    <t>26-34MDecile 10op_ambulance</t>
  </si>
  <si>
    <t>26-34MDecile 10op_chiro</t>
  </si>
  <si>
    <t>26-34MDecile 10op_ct_mri</t>
  </si>
  <si>
    <t>26-34MDecile 10op_diagnostic_cardiology</t>
  </si>
  <si>
    <t>26-34MDecile 10op_dialysis</t>
  </si>
  <si>
    <t>26-34MDecile 10op_dme</t>
  </si>
  <si>
    <t>26-34MDecile 10op_er_fac</t>
  </si>
  <si>
    <t>26-34MDecile 10op_er_prof</t>
  </si>
  <si>
    <t>26-34MDecile 10op_eye</t>
  </si>
  <si>
    <t>26-34MDecile 10op_jcode</t>
  </si>
  <si>
    <t>26-34MDecile 10op_lab</t>
  </si>
  <si>
    <t>26-34MDecile 10op_mh</t>
  </si>
  <si>
    <t>26-34MDecile 10op_op_fac</t>
  </si>
  <si>
    <t>26-34MDecile 10op_other</t>
  </si>
  <si>
    <t>26-34MDecile 10op_prev</t>
  </si>
  <si>
    <t>26-34MDecile 10op_primcare</t>
  </si>
  <si>
    <t>26-34MDecile 10op_rehab</t>
  </si>
  <si>
    <t>26-34MDecile 10op_speccare</t>
  </si>
  <si>
    <t>26-34MDecile 10op_surg</t>
  </si>
  <si>
    <t>26-34MDecile 10op_ultrasound</t>
  </si>
  <si>
    <t>26-34MDecile 10op_xray</t>
  </si>
  <si>
    <t>26-34MDecile 10rx_generic</t>
  </si>
  <si>
    <t>26-34MDecile 10rx_npbrand</t>
  </si>
  <si>
    <t>26-34MDecile 10rx_pbrand</t>
  </si>
  <si>
    <t>26-34MDecile 10rx_specialty</t>
  </si>
  <si>
    <t>Extended Units</t>
  </si>
  <si>
    <t>1 provider visit, and minimal other allowed medical expenses.</t>
  </si>
  <si>
    <t>11 provider visits, 3 lab or diagnostic tests, 7 prescriptions, 3 days in the hospital, and $5,600 in other allowed medical expenses.</t>
  </si>
  <si>
    <t>2 provider visits, 1 prescription, and minimal other allowed medical expenses.</t>
  </si>
  <si>
    <t>3 provider visits, 1 lab or diagnostic test, 1 prescription, and minimal other allowed medical expenses.</t>
  </si>
  <si>
    <t>4 provider visits, 1 lab or diagnostic test, 2 prescriptions, and $100 in other allowed medical expenses.</t>
  </si>
  <si>
    <t>5 provider visits, 1 lab or diagnostic test, 2 prescriptions, and $100 in other allowed medical expenses.</t>
  </si>
  <si>
    <t>5 provider visits, 1 lab or diagnostic test, 3 prescriptions, and $100 in other allowed medical expenses.</t>
  </si>
  <si>
    <t>6 provider visits, 1 lab or diagnostic test, 3 prescriptions, and $200 in other allowed medical expenses.</t>
  </si>
  <si>
    <t>7 provider visits, 1 lab or diagnostic test, 3 prescriptions, and $300 in other allowed medical expenses.</t>
  </si>
  <si>
    <t>8 provider visits, 2 lab or diagnostic tests, 4 prescriptions, and $500 in other allowed medical expenses.</t>
  </si>
  <si>
    <t>9 provider visits, 2 lab or diagnostic tests, 4 prescriptions, 1 day in the hospital, and $1,000 in other allowed medical expenses.</t>
  </si>
  <si>
    <t>F18-25Decile 10</t>
  </si>
  <si>
    <t>F18-25Decile 2</t>
  </si>
  <si>
    <t>1 prescription, and minimal other allowed medical expenses.</t>
  </si>
  <si>
    <t>F18-25Decile 3</t>
  </si>
  <si>
    <t>2 provider visits, 1 lab or diagnostic test, 4 prescriptions, and minimal other allowed medical expenses.</t>
  </si>
  <si>
    <t>F18-25Decile 4</t>
  </si>
  <si>
    <t>3 provider visits, 1 lab or diagnostic test, 6 prescriptions, and $100 in other allowed medical expenses.</t>
  </si>
  <si>
    <t>F18-25Decile 5</t>
  </si>
  <si>
    <t>4 provider visits, 1 lab or diagnostic test, 7 prescriptions, and $100 in other allowed medical expenses.</t>
  </si>
  <si>
    <t>F18-25Decile 5.5</t>
  </si>
  <si>
    <t>4 provider visits, 2 lab or diagnostic tests, 8 prescriptions, and $200 in other allowed medical expenses.</t>
  </si>
  <si>
    <t>F18-25Decile 6</t>
  </si>
  <si>
    <t>5 provider visits, 2 lab or diagnostic tests, 9 prescriptions, and $200 in other allowed medical expenses.</t>
  </si>
  <si>
    <t>F18-25Decile 7</t>
  </si>
  <si>
    <t>6 provider visits, 2 lab or diagnostic tests, 12 prescriptions, and $400 in other allowed medical expenses.</t>
  </si>
  <si>
    <t>F18-25Decile 8</t>
  </si>
  <si>
    <t>8 provider visits, 3 lab or diagnostic tests, 14 prescriptions, and $900 in other allowed medical expenses.</t>
  </si>
  <si>
    <t>F18-25Decile 9</t>
  </si>
  <si>
    <t>F26-34Decile 1</t>
  </si>
  <si>
    <t>F26-34Decile 10</t>
  </si>
  <si>
    <t>F26-34Decile 2</t>
  </si>
  <si>
    <t>2 provider visits, 1 lab or diagnostic test, 3 prescriptions, and minimal other allowed medical expenses.</t>
  </si>
  <si>
    <t>F26-34Decile 3</t>
  </si>
  <si>
    <t>F26-34Decile 4</t>
  </si>
  <si>
    <t>4 provider visits, 2 lab or diagnostic tests, 8 prescriptions, and $100 in other allowed medical expenses.</t>
  </si>
  <si>
    <t>F26-34Decile 5</t>
  </si>
  <si>
    <t>6 provider visits, 2 lab or diagnostic tests, 10 prescriptions, and $200 in other allowed medical expenses.</t>
  </si>
  <si>
    <t>F26-34Decile 5.5</t>
  </si>
  <si>
    <t>F26-34Decile 6</t>
  </si>
  <si>
    <t>7 provider visits, 3 lab or diagnostic tests, 12 prescriptions, and $400 in other allowed medical expenses.</t>
  </si>
  <si>
    <t>F26-34Decile 7</t>
  </si>
  <si>
    <t>F26-34Decile 8</t>
  </si>
  <si>
    <t>12 provider visits, 6 lab or diagnostic tests, 17 prescriptions, and $2,200 in other allowed medical expenses.</t>
  </si>
  <si>
    <t>F26-34Decile 9</t>
  </si>
  <si>
    <t>3 provider visits, 1 lab or diagnostic test, 5 prescriptions, and $100 in other allowed medical expenses.</t>
  </si>
  <si>
    <t>4 provider visits, 2 lab or diagnostic tests, 7 prescriptions, and $100 in other allowed medical expenses.</t>
  </si>
  <si>
    <t>7 provider visits, 3 lab or diagnostic tests, 13 prescriptions, and $300 in other allowed medical expenses.</t>
  </si>
  <si>
    <t>8 provider visits, 3 lab or diagnostic tests, 15 prescriptions, and $400 in other allowed medical expenses.</t>
  </si>
  <si>
    <t>15 provider visits, 7 lab or diagnostic tests, 32 prescriptions, and $4,700 in other allowed medical expenses.</t>
  </si>
  <si>
    <t>1 provider visit, 2 prescriptions, and minimal other allowed medical expenses.</t>
  </si>
  <si>
    <t>7 provider visits, 3 lab or diagnostic tests, 15 prescriptions, and $200 in other allowed medical expenses.</t>
  </si>
  <si>
    <t>9 provider visits, 4 lab or diagnostic tests, 21 prescriptions, and $600 in other allowed medical expenses.</t>
  </si>
  <si>
    <t>10 provider visits, 4 lab or diagnostic tests, 23 prescriptions, and $800 in other allowed medical expenses.</t>
  </si>
  <si>
    <t>14 provider visits, 6 lab or diagnostic tests, 34 prescriptions, and $2,600 in other allowed medical expenses.</t>
  </si>
  <si>
    <t>13 provider visits, 5 lab or diagnostic tests, 16 prescriptions, 1 day in the hospital, and $6,700 in other allowed medical expenses.</t>
  </si>
  <si>
    <t>2 provider visits, 1 lab or diagnostic test, 1 prescription, and minimal other allowed medical expenses.</t>
  </si>
  <si>
    <t>3 provider visits, 1 lab or diagnostic test, 2 prescriptions, and minimal other allowed medical expenses.</t>
  </si>
  <si>
    <t>3 provider visits, 1 lab or diagnostic test, 2 prescriptions, and $100 in other allowed medical expenses.</t>
  </si>
  <si>
    <t>4 provider visits, 1 lab or diagnostic test, 3 prescriptions, and $100 in other allowed medical expenses.</t>
  </si>
  <si>
    <t>5 provider visits, 2 lab or diagnostic tests, 4 prescriptions, and $200 in other allowed medical expenses.</t>
  </si>
  <si>
    <t>6 provider visits, 2 lab or diagnostic tests, 6 prescriptions, and $400 in other allowed medical expenses.</t>
  </si>
  <si>
    <t>8 provider visits, 3 lab or diagnostic tests, 9 prescriptions, and $1,000 in other allowed medical expenses.</t>
  </si>
  <si>
    <t>12 provider visits, 3 lab or diagnostic tests, 8 prescriptions, 3 days in the hospital, and $7,900 in other allowed medical expenses.</t>
  </si>
  <si>
    <t>5 provider visits, 1 lab or diagnostic test, 3 prescriptions, and $200 in other allowed medical expenses.</t>
  </si>
  <si>
    <t>6 provider visits, 1 lab or diagnostic test, 3 prescriptions, and $300 in other allowed medical expenses.</t>
  </si>
  <si>
    <t>7 provider visits, 1 lab or diagnostic test, 4 prescriptions, and $500 in other allowed medical expenses.</t>
  </si>
  <si>
    <t>8 provider visits, 1 lab or diagnostic test, 4 prescriptions, and $800 in other allowed medical expenses.</t>
  </si>
  <si>
    <t>9 provider visits, 2 lab or diagnostic tests, 5 prescriptions, 1 day in the hospital, and $1,600 in other allowed medical expenses.</t>
  </si>
  <si>
    <t>M18-25Decile 10</t>
  </si>
  <si>
    <t>9 provider visits, 4 lab or diagnostic tests, 15 prescriptions, 1 day in the hospital, and $9,200 in other allowed medical expenses.</t>
  </si>
  <si>
    <t>M18-25Decile 4</t>
  </si>
  <si>
    <t>M18-25Decile 5</t>
  </si>
  <si>
    <t>1 provider visit, 1 prescription, and minimal other allowed medical expenses.</t>
  </si>
  <si>
    <t>M18-25Decile 5.5</t>
  </si>
  <si>
    <t>2 provider visits, 1 lab or diagnostic test, 2 prescriptions, and minimal other allowed medical expenses.</t>
  </si>
  <si>
    <t>M18-25Decile 6</t>
  </si>
  <si>
    <t>M18-25Decile 7</t>
  </si>
  <si>
    <t>3 provider visits, 1 lab or diagnostic test, 3 prescriptions, and $100 in other allowed medical expenses.</t>
  </si>
  <si>
    <t>M18-25Decile 8</t>
  </si>
  <si>
    <t>4 provider visits, 1 lab or diagnostic test, 5 prescriptions, and $400 in other allowed medical expenses.</t>
  </si>
  <si>
    <t>M18-25Decile 9</t>
  </si>
  <si>
    <t>6 provider visits, 2 lab or diagnostic tests, 8 prescriptions, and $1,200 in other allowed medical expenses.</t>
  </si>
  <si>
    <t>M26-34Decile 10</t>
  </si>
  <si>
    <t>11 provider visits, 5 lab or diagnostic tests, 19 prescriptions, 1 day in the hospital, and $8,900 in other allowed medical expenses.</t>
  </si>
  <si>
    <t>M26-34Decile 3</t>
  </si>
  <si>
    <t>M26-34Decile 4</t>
  </si>
  <si>
    <t>M26-34Decile 5</t>
  </si>
  <si>
    <t>M26-34Decile 5.5</t>
  </si>
  <si>
    <t>2 provider visits, 1 lab or diagnostic test, 3 prescriptions, and $100 in other allowed medical expenses.</t>
  </si>
  <si>
    <t>M26-34Decile 6</t>
  </si>
  <si>
    <t>M26-34Decile 7</t>
  </si>
  <si>
    <t>4 provider visits, 1 lab or diagnostic test, 5 prescriptions, and $200 in other allowed medical expenses.</t>
  </si>
  <si>
    <t>M26-34Decile 8</t>
  </si>
  <si>
    <t>5 provider visits, 2 lab or diagnostic tests, 7 prescriptions, and $400 in other allowed medical expenses.</t>
  </si>
  <si>
    <t>M26-34Decile 9</t>
  </si>
  <si>
    <t>4 provider visits, 1 lab or diagnostic test, 6 prescriptions, and $100 in other allowed medical expenses.</t>
  </si>
  <si>
    <t>7 provider visits, 3 lab or diagnostic tests, 13 prescriptions, and $800 in other allowed medical expenses.</t>
  </si>
  <si>
    <t>3 provider visits, 1 lab or diagnostic test, 7 prescriptions, and $100 in other allowed medical expenses.</t>
  </si>
  <si>
    <t>5 provider visits, 2 lab or diagnostic tests, 10 prescriptions, and $100 in other allowed medical expenses.</t>
  </si>
  <si>
    <t>5 provider visits, 2 lab or diagnostic tests, 11 prescriptions, and $200 in other allowed medical expenses.</t>
  </si>
  <si>
    <t>6 provider visits, 2 lab or diagnostic tests, 13 prescriptions, and $300 in other allowed medical expenses.</t>
  </si>
  <si>
    <t>7 provider visits, 3 lab or diagnostic tests, 16 prescriptions, and $700 in other allowed medical expenses.</t>
  </si>
  <si>
    <t>11 provider visits, 5 lab or diagnostic tests, 28 prescriptions, and $3,300 in other allowed medical expenses.</t>
  </si>
  <si>
    <t>4 provider visits, 2 lab or diagnostic tests, 9 prescriptions, and $100 in other allowed medical expenses.</t>
  </si>
  <si>
    <t>7 provider visits, 3 lab or diagnostic tests, 19 prescriptions, and $500 in other allowed medical expenses.</t>
  </si>
  <si>
    <t>9 provider visits, 4 lab or diagnostic tests, 26 prescriptions, and $1,200 in other allowed medical expenses.</t>
  </si>
  <si>
    <t>11 provider visits, 4 lab or diagnostic tests, 16 prescriptions, 1 day in the hospital, and $7,100 in other allowed medical expenses.</t>
  </si>
  <si>
    <t>6 provider visits, 2 lab or diagnostic tests, 6 prescriptions, and $500 in other allowed medical expenses.</t>
  </si>
  <si>
    <t>7 provider visits, 2 lab or diagnostic tests, 9 prescriptions, and $1,000 in other allowed medical expenses.</t>
  </si>
  <si>
    <t>hide</t>
  </si>
  <si>
    <t>Mod Age</t>
  </si>
  <si>
    <t>Mod Gender</t>
  </si>
  <si>
    <t>Modified Age/Gender/Util</t>
  </si>
  <si>
    <t>Mod Util</t>
  </si>
  <si>
    <t>cat</t>
  </si>
  <si>
    <t>GrossWt</t>
  </si>
  <si>
    <t>NetWt</t>
  </si>
  <si>
    <t>gross weight</t>
  </si>
  <si>
    <t>sum weight</t>
  </si>
  <si>
    <t>These columns for scenarios only</t>
  </si>
  <si>
    <t>2014 Utilization Table - 7 Age Groups, 2 Genders, 11 Utilization Levels*, 27 Services 3/7/16 Run</t>
  </si>
  <si>
    <t>13 provider visits, 8 lab or diagnostic tests, 19 prescriptions, 2 days in the hospital, and $10,000 in other allowed medical expenses.</t>
  </si>
  <si>
    <t>10 provider visits, 4 lab or diagnostic tests, 17 prescriptions, and $2,500 in other allowed medical expenses.</t>
  </si>
  <si>
    <t>15 provider visits, 12 lab or diagnostic tests, 21 prescriptions, 2 days in the hospital, and $11,000 in other allowed medical expenses.</t>
  </si>
  <si>
    <t>5 provider visits, 2 lab or diagnostic tests, 10 prescriptions, and $200 in other allowed medical expenses.</t>
  </si>
  <si>
    <t>6 provider visits, 3 lab or diagnostic tests, 11 prescriptions, and $300 in other allowed medical expenses.</t>
  </si>
  <si>
    <t>9 provider visits, 4 lab or diagnostic tests, 14 prescriptions, and $900 in other allowed medical expenses.</t>
  </si>
  <si>
    <t>11 provider visits, 7 lab or diagnostic tests, 15 prescriptions, 1 day in the hospital, and $3,300 in other allowed medical expenses.</t>
  </si>
  <si>
    <t>17 provider visits, 11 lab or diagnostic tests, 31 prescriptions, 2 days in the hospital, and $16,000 in other allowed medical expenses.</t>
  </si>
  <si>
    <t>7 provider visits, 3 lab or diagnostic tests, 13 prescriptions, and $400 in other allowed medical expenses.</t>
  </si>
  <si>
    <t>9 provider visits, 4 lab or diagnostic tests, 16 prescriptions, and $800 in other allowed medical expenses.</t>
  </si>
  <si>
    <t>11 provider visits, 5 lab or diagnostic tests, 20 prescriptions, and $1,700 in other allowed medical expenses.</t>
  </si>
  <si>
    <t>14 provider visits, 7 lab or diagnostic tests, 24 prescriptions, and $4,200 in other allowed medical expenses.</t>
  </si>
  <si>
    <t>19 provider visits, 11 lab or diagnostic tests, 44 prescriptions, 2 days in the hospital, and $21,100 in other allowed medical expenses.</t>
  </si>
  <si>
    <t>8 provider visits, 3 lab or diagnostic tests, 17 prescriptions, and $500 in other allowed medical expenses.</t>
  </si>
  <si>
    <t>10 provider visits, 4 lab or diagnostic tests, 20 prescriptions, and $1,000 in other allowed medical expenses.</t>
  </si>
  <si>
    <t>12 provider visits, 5 lab or diagnostic tests, 25 prescriptions, and $2,000 in other allowed medical expenses.</t>
  </si>
  <si>
    <t>20 provider visits, 13 lab or diagnostic tests, 51 prescriptions, 3 days in the hospital, and $24,000 in other allowed medical expenses.</t>
  </si>
  <si>
    <t>3 provider visits, 1 lab or diagnostic test, 7 prescriptions, and minimal other allowed medical expenses.</t>
  </si>
  <si>
    <t>5 provider visits, 2 lab or diagnostic tests, 11 prescriptions, and $100 in other allowed medical expenses.</t>
  </si>
  <si>
    <t>8 provider visits, 3 lab or diagnostic tests, 19 prescriptions, and $400 in other allowed medical expenses.</t>
  </si>
  <si>
    <t>11 provider visits, 5 lab or diagnostic tests, 27 prescriptions, and $1,400 in other allowed medical expenses.</t>
  </si>
  <si>
    <t>17 provider visits, 8 lab or diagnostic tests, 42 prescriptions, and $5,700 in other allowed medical expenses.</t>
  </si>
  <si>
    <t>7 provider visits, 2 lab or diagnostic tests, 11 prescriptions, and $1,300 in other allowed medical expenses.</t>
  </si>
  <si>
    <t>13 provider visits, 7 lab or diagnostic tests, 29 prescriptions, 1 day in the hospital, and $11,700 in other allowed medical expenses.</t>
  </si>
  <si>
    <t>5 provider visits, 2 lab or diagnostic tests, 9 prescriptions, and $300 in other allowed medical expenses.</t>
  </si>
  <si>
    <t>9 provider visits, 4 lab or diagnostic tests, 18 prescriptions, and $2,000 in other allowed medical expenses.</t>
  </si>
  <si>
    <t>14 provider visits, 9 lab or diagnostic tests, 39 prescriptions, 2 days in the hospital, and $16,400 in other allowed medical expenses.</t>
  </si>
  <si>
    <t>8 provider visits, 4 lab or diagnostic tests, 21 prescriptions, and $1,400 in other allowed medical expenses.</t>
  </si>
  <si>
    <t>17 provider visits, 13 lab or diagnostic tests, 48 prescriptions, 4 days in the hospital, and $24,600 in other allowed medical expenses.</t>
  </si>
  <si>
    <t>5 provider visits, 2 lab or diagnostic tests, 13 prescriptions, and $100 in other allowed medical expenses.</t>
  </si>
  <si>
    <t>6 provider visits, 3 lab or diagnostic tests, 16 prescriptions, and $400 in other allowed medical expenses.</t>
  </si>
  <si>
    <t>7 provider visits, 4 lab or diagnostic tests, 21 prescriptions, and $700 in other allowed medical expenses.</t>
  </si>
  <si>
    <t>11 provider visits, 6 lab or diagnostic tests, 32 prescriptions, and $2,400 in other allowed medical expenses.</t>
  </si>
  <si>
    <t>13 provider visits, 7 lab or diagnostic tests, 41 prescriptions, and $5,500 in other allowed medical expenses.</t>
  </si>
  <si>
    <t>4 provider visits, 1 lab or diagnostic test, 4 prescriptions, and $200 in other allowed medical expenses.</t>
  </si>
  <si>
    <t>Group Calculation</t>
  </si>
  <si>
    <t>Depr Low</t>
  </si>
  <si>
    <t>Depr Med</t>
  </si>
  <si>
    <t>Depr High</t>
  </si>
  <si>
    <t>Asth Low</t>
  </si>
  <si>
    <t>Asth Med</t>
  </si>
  <si>
    <t>Asth High</t>
  </si>
  <si>
    <t>F0-5Asth High</t>
  </si>
  <si>
    <t>16 provider visits, 5 lab or diagnostic tests, 20 prescriptions, 3 days in the hospital, and $10,600 in other allowed medical expenses.</t>
  </si>
  <si>
    <t>F0-5Asth Low</t>
  </si>
  <si>
    <t>7 provider visits, 2 lab or diagnostic tests, 7 prescriptions, and $200 in other allowed medical expenses.</t>
  </si>
  <si>
    <t>F0-5Asth Med</t>
  </si>
  <si>
    <t>9 provider visits, 3 lab or diagnostic tests, 10 prescriptions, and $700 in other allowed medical expenses.</t>
  </si>
  <si>
    <t>F18-25Asth High</t>
  </si>
  <si>
    <t>21 provider visits, 14 lab or diagnostic tests, 37 prescriptions, 4 days in the hospital, and $24,900 in other allowed medical expenses.</t>
  </si>
  <si>
    <t>F18-25Asth Low</t>
  </si>
  <si>
    <t>F18-25Asth Med</t>
  </si>
  <si>
    <t>9 provider visits, 4 lab or diagnostic tests, 19 prescriptions, and $1,400 in other allowed medical expenses.</t>
  </si>
  <si>
    <t>F26-34Asth High</t>
  </si>
  <si>
    <t>24 provider visits, 15 lab or diagnostic tests, 40 prescriptions, 4 days in the hospital, and $24,900 in other allowed medical expenses.</t>
  </si>
  <si>
    <t>F26-34Asth Low</t>
  </si>
  <si>
    <t>8 provider visits, 4 lab or diagnostic tests, 16 prescriptions, and $600 in other allowed medical expenses.</t>
  </si>
  <si>
    <t>F26-34Asth Med</t>
  </si>
  <si>
    <t>13 provider visits, 6 lab or diagnostic tests, 25 prescriptions, and $2,300 in other allowed medical expenses.</t>
  </si>
  <si>
    <t>F35-44Asth High</t>
  </si>
  <si>
    <t>27 provider visits, 16 lab or diagnostic tests, 60 prescriptions, 4 days in the hospital, and $31,100 in other allowed medical expenses.</t>
  </si>
  <si>
    <t>F35-44Asth Low</t>
  </si>
  <si>
    <t>9 provider visits, 4 lab or diagnostic tests, 18 prescriptions, and $500 in other allowed medical expenses.</t>
  </si>
  <si>
    <t>F35-44Asth Med</t>
  </si>
  <si>
    <t>14 provider visits, 6 lab or diagnostic tests, 28 prescriptions, and $2,000 in other allowed medical expenses.</t>
  </si>
  <si>
    <t>F45-54Asth High</t>
  </si>
  <si>
    <t>27 provider visits, 17 lab or diagnostic tests, 71 prescriptions, 5 days in the hospital, and $35,900 in other allowed medical expenses.</t>
  </si>
  <si>
    <t>F45-54Asth Low</t>
  </si>
  <si>
    <t>10 provider visits, 4 lab or diagnostic tests, 22 prescriptions, and $600 in other allowed medical expenses.</t>
  </si>
  <si>
    <t>F45-54Asth Med</t>
  </si>
  <si>
    <t>14 provider visits, 6 lab or diagnostic tests, 33 prescriptions, and $2,200 in other allowed medical expenses.</t>
  </si>
  <si>
    <t>F55+Asth High</t>
  </si>
  <si>
    <t>27 provider visits, 18 lab or diagnostic tests, 71 prescriptions, 5 days in the hospital, and $40,300 in other allowed medical expenses.</t>
  </si>
  <si>
    <t>F55+Asth Low</t>
  </si>
  <si>
    <t>11 provider visits, 5 lab or diagnostic tests, 28 prescriptions, and $700 in other allowed medical expenses.</t>
  </si>
  <si>
    <t>F55+Asth Med</t>
  </si>
  <si>
    <t>17 provider visits, 7 lab or diagnostic tests, 43 prescriptions, and $2,600 in other allowed medical expenses.</t>
  </si>
  <si>
    <t>F6-17Asth High</t>
  </si>
  <si>
    <t>19 provider visits, 8 lab or diagnostic tests, 27 prescriptions, 3 days in the hospital, and $16,000 in other allowed medical expenses.</t>
  </si>
  <si>
    <t>F6-17Asth Low</t>
  </si>
  <si>
    <t>5 provider visits, 2 lab or diagnostic tests, 6 prescriptions, and $100 in other allowed medical expenses.</t>
  </si>
  <si>
    <t>F6-17Asth Med</t>
  </si>
  <si>
    <t>8 provider visits, 3 lab or diagnostic tests, 11 prescriptions, and $600 in other allowed medical expenses.</t>
  </si>
  <si>
    <t>M0-5Asth High</t>
  </si>
  <si>
    <t>17 provider visits, 5 lab or diagnostic tests, 19 prescriptions, 3 days in the hospital, and $13,600 in other allowed medical expenses.</t>
  </si>
  <si>
    <t>M0-5Asth Low</t>
  </si>
  <si>
    <t>6 provider visits, 2 lab or diagnostic tests, 7 prescriptions, and $200 in other allowed medical expenses.</t>
  </si>
  <si>
    <t>M0-5Asth Med</t>
  </si>
  <si>
    <t>9 provider visits, 2 lab or diagnostic tests, 11 prescriptions, and $800 in other allowed medical expenses.</t>
  </si>
  <si>
    <t>M18-25Asth High</t>
  </si>
  <si>
    <t>15 provider visits, 8 lab or diagnostic tests, 30 prescriptions, 7 days in the hospital, and $18,400 in other allowed medical expenses.</t>
  </si>
  <si>
    <t>M18-25Asth Low</t>
  </si>
  <si>
    <t>4 provider visits, 2 lab or diagnostic tests, 8 prescriptions, and $400 in other allowed medical expenses.</t>
  </si>
  <si>
    <t>M18-25Asth Med</t>
  </si>
  <si>
    <t>6 provider visits, 2 lab or diagnostic tests, 10 prescriptions, and $900 in other allowed medical expenses.</t>
  </si>
  <si>
    <t>M26-34Asth High</t>
  </si>
  <si>
    <t>17 provider visits, 8 lab or diagnostic tests, 40 prescriptions, 3 days in the hospital, and $31,900 in other allowed medical expenses.</t>
  </si>
  <si>
    <t>M26-34Asth Low</t>
  </si>
  <si>
    <t>M26-34Asth Med</t>
  </si>
  <si>
    <t>6 provider visits, 2 lab or diagnostic tests, 13 prescriptions, and $800 in other allowed medical expenses.</t>
  </si>
  <si>
    <t>M35-44Asth High</t>
  </si>
  <si>
    <t>21 provider visits, 11 lab or diagnostic tests, 42 prescriptions, 4 days in the hospital, and $21,300 in other allowed medical expenses.</t>
  </si>
  <si>
    <t>M35-44Asth Low</t>
  </si>
  <si>
    <t>6 provider visits, 2 lab or diagnostic tests, 12 prescriptions, and $200 in other allowed medical expenses.</t>
  </si>
  <si>
    <t>M35-44Asth Med</t>
  </si>
  <si>
    <t>8 provider visits, 4 lab or diagnostic tests, 19 prescriptions, and $900 in other allowed medical expenses.</t>
  </si>
  <si>
    <t>M45-54Asth High</t>
  </si>
  <si>
    <t>21 provider visits, 14 lab or diagnostic tests, 58 prescriptions, 5 days in the hospital, and $28,900 in other allowed medical expenses.</t>
  </si>
  <si>
    <t>M45-54Asth Low</t>
  </si>
  <si>
    <t>7 provider visits, 3 lab or diagnostic tests, 18 prescriptions, and $400 in other allowed medical expenses.</t>
  </si>
  <si>
    <t>M45-54Asth Med</t>
  </si>
  <si>
    <t>10 provider visits, 5 lab or diagnostic tests, 29 prescriptions, and $1,400 in other allowed medical expenses.</t>
  </si>
  <si>
    <t>M55+Asth High</t>
  </si>
  <si>
    <t>25 provider visits, 18 lab or diagnostic tests, 67 prescriptions, 8 days in the hospital, and $38,300 in other allowed medical expenses.</t>
  </si>
  <si>
    <t>M55+Asth Low</t>
  </si>
  <si>
    <t>9 provider visits, 4 lab or diagnostic tests, 24 prescriptions, and $500 in other allowed medical expenses.</t>
  </si>
  <si>
    <t>M55+Asth Med</t>
  </si>
  <si>
    <t>12 provider visits, 6 lab or diagnostic tests, 36 prescriptions, and $2,100 in other allowed medical expenses.</t>
  </si>
  <si>
    <t>M6-17Asth High</t>
  </si>
  <si>
    <t>14 provider visits, 6 lab or diagnostic tests, 26 prescriptions, 2 days in the hospital, and $14,300 in other allowed medical expenses.</t>
  </si>
  <si>
    <t>M6-17Asth Low</t>
  </si>
  <si>
    <t>M6-17Asth Med</t>
  </si>
  <si>
    <t>7 provider visits, 3 lab or diagnostic tests, 10 prescriptions, and $500 in other allowed medical expenses.</t>
  </si>
  <si>
    <t>F0-5Depr High</t>
  </si>
  <si>
    <t>27 provider visits, 4 lab or diagnostic tests, 7 prescriptions, 2 days in the hospital, and $22,800 in other allowed medical expenses.</t>
  </si>
  <si>
    <t>F0-5Depr Low</t>
  </si>
  <si>
    <t>F0-5Depr Med</t>
  </si>
  <si>
    <t>13 provider visits, 1 lab or diagnostic test, 2 prescriptions, and $1,200 in other allowed medical expenses.</t>
  </si>
  <si>
    <t>F18-25Depr High</t>
  </si>
  <si>
    <t>27 provider visits, 14 lab or diagnostic tests, 40 prescriptions, 8 days in the hospital, and $27,400 in other allowed medical expenses.</t>
  </si>
  <si>
    <t>F18-25Depr Low</t>
  </si>
  <si>
    <t>8 provider visits, 2 lab or diagnostic tests, 14 prescriptions, and $300 in other allowed medical expenses.</t>
  </si>
  <si>
    <t>F18-25Depr Med</t>
  </si>
  <si>
    <t>14 provider visits, 3 lab or diagnostic tests, 19 prescriptions, and $1,100 in other allowed medical expenses.</t>
  </si>
  <si>
    <t>F26-34Depr High</t>
  </si>
  <si>
    <t>28 provider visits, 13 lab or diagnostic tests, 48 prescriptions, 4 days in the hospital, and $25,400 in other allowed medical expenses.</t>
  </si>
  <si>
    <t>F26-34Depr Low</t>
  </si>
  <si>
    <t>9 provider visits, 2 lab or diagnostic tests, 16 prescriptions, and $300 in other allowed medical expenses.</t>
  </si>
  <si>
    <t>F26-34Depr Med</t>
  </si>
  <si>
    <t>15 provider visits, 4 lab or diagnostic tests, 24 prescriptions, and $1,200 in other allowed medical expenses.</t>
  </si>
  <si>
    <t>F35-44Depr High</t>
  </si>
  <si>
    <t>28 provider visits, 14 lab or diagnostic tests, 57 prescriptions, 4 days in the hospital, and $30,400 in other allowed medical expenses.</t>
  </si>
  <si>
    <t>F35-44Depr Low</t>
  </si>
  <si>
    <t>9 provider visits, 2 lab or diagnostic tests, 18 prescriptions, and $300 in other allowed medical expenses.</t>
  </si>
  <si>
    <t>F35-44Depr Med</t>
  </si>
  <si>
    <t>15 provider visits, 4 lab or diagnostic tests, 27 prescriptions, and $1,300 in other allowed medical expenses.</t>
  </si>
  <si>
    <t>F45-54Depr High</t>
  </si>
  <si>
    <t>28 provider visits, 15 lab or diagnostic tests, 66 prescriptions, 6 days in the hospital, and $31,800 in other allowed medical expenses.</t>
  </si>
  <si>
    <t>F45-54Depr Low</t>
  </si>
  <si>
    <t>10 provider visits, 3 lab or diagnostic tests, 22 prescriptions, and $400 in other allowed medical expenses.</t>
  </si>
  <si>
    <t>F45-54Depr Med</t>
  </si>
  <si>
    <t>16 provider visits, 5 lab or diagnostic tests, 32 prescriptions, and $1,600 in other allowed medical expenses.</t>
  </si>
  <si>
    <t>F55+Depr High</t>
  </si>
  <si>
    <t>28 provider visits, 16 lab or diagnostic tests, 69 prescriptions, 7 days in the hospital, and $34,800 in other allowed medical expenses.</t>
  </si>
  <si>
    <t>F55+Depr Low</t>
  </si>
  <si>
    <t>11 provider visits, 4 lab or diagnostic tests, 26 prescriptions, and $500 in other allowed medical expenses.</t>
  </si>
  <si>
    <t>F55+Depr Med</t>
  </si>
  <si>
    <t>18 provider visits, 6 lab or diagnostic tests, 39 prescriptions, and $2,200 in other allowed medical expenses.</t>
  </si>
  <si>
    <t>F6-17Depr High</t>
  </si>
  <si>
    <t>28 provider visits, 7 lab or diagnostic tests, 29 prescriptions, 10 days in the hospital, and $17,200 in other allowed medical expenses.</t>
  </si>
  <si>
    <t>F6-17Depr Low</t>
  </si>
  <si>
    <t>9 provider visits, 2 lab or diagnostic tests, 8 prescriptions, and $400 in other allowed medical expenses.</t>
  </si>
  <si>
    <t>F6-17Depr Med</t>
  </si>
  <si>
    <t>15 provider visits, 3 lab or diagnostic tests, 14 prescriptions, and $1,100 in other allowed medical expenses.</t>
  </si>
  <si>
    <t>M0-5Depr High</t>
  </si>
  <si>
    <t>19 provider visits, 11 lab or diagnostic tests, 22 prescriptions, 25 days in the hospital, and $21,200 in other allowed medical expenses.</t>
  </si>
  <si>
    <t>M0-5Depr Low</t>
  </si>
  <si>
    <t>7 provider visits, 2 lab or diagnostic tests, 6 prescriptions, and $100 in other allowed medical expenses.</t>
  </si>
  <si>
    <t>M0-5Depr Med</t>
  </si>
  <si>
    <t>9 provider visits, 1 lab or diagnostic test, 10 prescriptions, and $1,500 in other allowed medical expenses.</t>
  </si>
  <si>
    <t>M18-25Depr High</t>
  </si>
  <si>
    <t>23 provider visits, 12 lab or diagnostic tests, 33 prescriptions, 11 days in the hospital, and $24,200 in other allowed medical expenses.</t>
  </si>
  <si>
    <t>M18-25Depr Low</t>
  </si>
  <si>
    <t>8 provider visits, 1 lab or diagnostic test, 9 prescriptions, and $400 in other allowed medical expenses.</t>
  </si>
  <si>
    <t>M18-25Depr Med</t>
  </si>
  <si>
    <t>11 provider visits, 2 lab or diagnostic tests, 13 prescriptions, and $900 in other allowed medical expenses.</t>
  </si>
  <si>
    <t>M26-34Depr High</t>
  </si>
  <si>
    <t>24 provider visits, 10 lab or diagnostic tests, 45 prescriptions, 6 days in the hospital, and $21,100 in other allowed medical expenses.</t>
  </si>
  <si>
    <t>M26-34Depr Low</t>
  </si>
  <si>
    <t>6 provider visits, 1 lab or diagnostic test, 9 prescriptions, and $100 in other allowed medical expenses.</t>
  </si>
  <si>
    <t>M26-34Depr Med</t>
  </si>
  <si>
    <t>12 provider visits, 2 lab or diagnostic tests, 16 prescriptions, and $700 in other allowed medical expenses.</t>
  </si>
  <si>
    <t>M35-44Depr High</t>
  </si>
  <si>
    <t>26 provider visits, 13 lab or diagnostic tests, 53 prescriptions, 5 days in the hospital, and $29,600 in other allowed medical expenses.</t>
  </si>
  <si>
    <t>M35-44Depr Low</t>
  </si>
  <si>
    <t>8 provider visits, 2 lab or diagnostic tests, 15 prescriptions, and $200 in other allowed medical expenses.</t>
  </si>
  <si>
    <t>M35-44Depr Med</t>
  </si>
  <si>
    <t>14 provider visits, 3 lab or diagnostic tests, 21 prescriptions, and $1,000 in other allowed medical expenses.</t>
  </si>
  <si>
    <t>M45-54Depr High</t>
  </si>
  <si>
    <t>26 provider visits, 14 lab or diagnostic tests, 63 prescriptions, 8 days in the hospital, and $32,200 in other allowed medical expenses.</t>
  </si>
  <si>
    <t>M45-54Depr Low</t>
  </si>
  <si>
    <t>10 provider visits, 2 lab or diagnostic tests, 20 prescriptions, and $400 in other allowed medical expenses.</t>
  </si>
  <si>
    <t>M45-54Depr Med</t>
  </si>
  <si>
    <t>15 provider visits, 4 lab or diagnostic tests, 29 prescriptions, and $1,400 in other allowed medical expenses.</t>
  </si>
  <si>
    <t>M55+Depr High</t>
  </si>
  <si>
    <t>27 provider visits, 17 lab or diagnostic tests, 71 prescriptions, 11 days in the hospital, and $38,700 in other allowed medical expenses.</t>
  </si>
  <si>
    <t>M55+Depr Low</t>
  </si>
  <si>
    <t>11 provider visits, 3 lab or diagnostic tests, 27 prescriptions, and $600 in other allowed medical expenses.</t>
  </si>
  <si>
    <t>M55+Depr Med</t>
  </si>
  <si>
    <t>17 provider visits, 5 lab or diagnostic tests, 39 prescriptions, and $2,200 in other allowed medical expenses.</t>
  </si>
  <si>
    <t>M6-17Depr High</t>
  </si>
  <si>
    <t>25 provider visits, 6 lab or diagnostic tests, 34 prescriptions, 11 days in the hospital, and $18,900 in other allowed medical expenses.</t>
  </si>
  <si>
    <t>M6-17Depr Low</t>
  </si>
  <si>
    <t>9 provider visits, 1 lab or diagnostic test, 7 prescriptions, and $300 in other allowed medical expenses.</t>
  </si>
  <si>
    <t>M6-17Depr Med</t>
  </si>
  <si>
    <t>14 provider visits, 2 lab or diagnostic tests, 12 prescriptions, and $900 in other allowed medical expenses.</t>
  </si>
  <si>
    <t>Excel</t>
  </si>
  <si>
    <t>TPC HCV</t>
  </si>
  <si>
    <t>TPC MS</t>
  </si>
  <si>
    <t>Overall 2017 Numbers by Specialty</t>
  </si>
  <si>
    <t>20 provider visits, 48 lab or diagnostic tests, xx prescriptions,  and minimal other allowed medical expenses</t>
  </si>
  <si>
    <t>8 provider visits, 20 lab or diagnostic tests, xx prescriptions,  and $1,500 in other allowed medical expenses</t>
  </si>
  <si>
    <t>27 provider visits, 31 lab or diagnostic tests, xx prescriptions, and $7,000 in other allowed medical expenses</t>
  </si>
  <si>
    <t>12 provider visits, 13 lab or diagnostic tests, xx prescriptions,  and $6,000 in other allowed medical expenses</t>
  </si>
  <si>
    <t>TPC HCVrx_tier_1</t>
  </si>
  <si>
    <t>TPC HCVrx_tier_2</t>
  </si>
  <si>
    <t>TPC HCVrx_tier_3</t>
  </si>
  <si>
    <t>TPC HCVrx_tier_4</t>
  </si>
  <si>
    <t>TPC HCVrx_tier_5</t>
  </si>
  <si>
    <t>TPC HCVrx_tier_6</t>
  </si>
  <si>
    <t>TPC HCVrx_tier_7</t>
  </si>
  <si>
    <t>TPC HCVrx_tier_8</t>
  </si>
  <si>
    <t>TPC HCVrx_tier_9</t>
  </si>
  <si>
    <t>TPC HCVrx_tier_10</t>
  </si>
  <si>
    <t>TPC HCVrx_non_cov</t>
  </si>
  <si>
    <t>TPC MSrx_tier_1</t>
  </si>
  <si>
    <t>TPC MSrx_tier_2</t>
  </si>
  <si>
    <t>TPC MSrx_tier_3</t>
  </si>
  <si>
    <t>TPC MSrx_tier_4</t>
  </si>
  <si>
    <t>TPC MSrx_tier_5</t>
  </si>
  <si>
    <t>TPC MSrx_tier_6</t>
  </si>
  <si>
    <t>TPC MSrx_tier_7</t>
  </si>
  <si>
    <t>TPC MSrx_tier_8</t>
  </si>
  <si>
    <t>TPC MSrx_tier_9</t>
  </si>
  <si>
    <t>TPC MSrx_tier_10</t>
  </si>
  <si>
    <t>TPC MSrx_non_cov</t>
  </si>
  <si>
    <t>Brand</t>
  </si>
  <si>
    <t>16842FL0070100-01 / Florida Blue (BlueCross BlueShield FL) / BlueOptions Silver 1431</t>
  </si>
  <si>
    <t xml:space="preserve">StdOn Variant  FL  Silver  EPO    Individual Market    </t>
  </si>
  <si>
    <t>16842FL0070100-01</t>
  </si>
  <si>
    <t>Kaiser HMO</t>
  </si>
  <si>
    <t>No</t>
  </si>
  <si>
    <t>12. Person 1 MOOP MedRX</t>
  </si>
  <si>
    <t>18. Person 2 MOOP MedRX</t>
  </si>
  <si>
    <t>36 provider visits, 50 lab or diagnostic tests, xx prescriptions, and minimal other allowed medical expenses</t>
  </si>
  <si>
    <t>33 provider visits, 22 lab or diagnostic tests, xx prescriptions, and minimal other allowed medical expenses</t>
  </si>
  <si>
    <t>33 provider visits, 19 lab or diagnostic tests, xx prescriptions, and minimal other allowed medical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</si>
</sst>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"/>
    <numFmt numFmtId="166" formatCode="_(* #,##0_);_(* \(#,##0\);_(* &quot;-&quot;??_);_(@_)"/>
    <numFmt numFmtId="167" formatCode="0.000"/>
    <numFmt numFmtId="168" formatCode="&quot;$&quot;#,##0"/>
  </numFmts>
  <fonts count="40" x14ac:knownFonts="1"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Arial"/>
      <family val="2"/>
    </font>
    <font>
      <u/>
      <sz val="10"/>
      <color theme="1"/>
      <name val="Arial"/>
      <family val="2"/>
    </font>
    <font>
      <b/>
      <sz val="10"/>
      <color theme="1"/>
      <name val="Script MT Bold"/>
      <family val="4"/>
    </font>
    <font>
      <sz val="10"/>
      <color theme="1"/>
      <name val="Script MT Bold"/>
      <family val="4"/>
    </font>
    <font>
      <b/>
      <u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i/>
      <sz val="10"/>
      <color theme="1"/>
      <name val="Arial"/>
      <family val="2"/>
    </font>
    <font>
      <sz val="14"/>
      <color rgb="FF002060"/>
      <name val="Arial"/>
      <family val="2"/>
    </font>
    <font>
      <sz val="8"/>
      <color theme="0" tint="-0.14999847407452621"/>
      <name val="Arial"/>
      <family val="2"/>
    </font>
    <font>
      <sz val="8"/>
      <color theme="0"/>
      <name val="Arial"/>
      <family val="2"/>
    </font>
    <font>
      <sz val="8"/>
      <color rgb="FFFFFF00"/>
      <name val="Arial"/>
      <family val="2"/>
    </font>
    <font>
      <sz val="10"/>
      <color theme="2"/>
      <name val="Arial"/>
      <family val="2"/>
    </font>
    <font>
      <b/>
      <sz val="12"/>
      <color theme="1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i/>
      <sz val="10"/>
      <color theme="0"/>
      <name val="Arial"/>
      <family val="2"/>
    </font>
    <font>
      <sz val="10"/>
      <name val="Script MT Bold"/>
      <family val="4"/>
    </font>
    <font>
      <sz val="9"/>
      <name val="Arial"/>
      <family val="2"/>
    </font>
    <font>
      <sz val="10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u/>
      <sz val="10"/>
      <color theme="0"/>
      <name val="Arial"/>
      <family val="2"/>
    </font>
    <font>
      <u/>
      <sz val="8"/>
      <color theme="0"/>
      <name val="Arial"/>
      <family val="2"/>
    </font>
    <font>
      <i/>
      <sz val="8"/>
      <color theme="0"/>
      <name val="Arial"/>
      <family val="2"/>
    </font>
    <font>
      <sz val="10"/>
      <color rgb="FF002060"/>
      <name val="Arial"/>
      <family val="2"/>
    </font>
    <font>
      <sz val="10"/>
      <color theme="0" tint="-4.9989318521683403E-2"/>
      <name val="Arial"/>
      <family val="2"/>
    </font>
    <font>
      <b/>
      <sz val="10"/>
      <color theme="4"/>
      <name val="Arial"/>
      <family val="2"/>
    </font>
    <font>
      <sz val="10"/>
      <color theme="4"/>
      <name val="Arial"/>
      <family val="2"/>
    </font>
    <font>
      <sz val="10"/>
      <color theme="1"/>
      <name val="Symbol"/>
      <family val="1"/>
      <charset val="2"/>
    </font>
    <font>
      <sz val="14"/>
      <color rgb="FFFFFF00"/>
      <name val="Arial"/>
      <family val="2"/>
    </font>
    <font>
      <sz val="10"/>
      <color rgb="FFFFFF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98">
    <border>
      <left/>
      <right/>
      <top/>
      <bottom/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3" tint="0.79998168889431442"/>
      </left>
      <right style="thin">
        <color theme="3" tint="0.79995117038483843"/>
      </right>
      <top style="thin">
        <color theme="3" tint="0.79998168889431442"/>
      </top>
      <bottom style="thin">
        <color theme="3" tint="0.79995117038483843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3" tint="0.79995117038483843"/>
      </left>
      <right style="thin">
        <color theme="3" tint="0.79995117038483843"/>
      </right>
      <top style="thin">
        <color theme="3" tint="0.79995117038483843"/>
      </top>
      <bottom style="thin">
        <color theme="3" tint="0.79995117038483843"/>
      </bottom>
      <diagonal/>
    </border>
    <border>
      <left style="thin">
        <color theme="3" tint="0.79995117038483843"/>
      </left>
      <right/>
      <top style="thin">
        <color theme="3" tint="0.79998168889431442"/>
      </top>
      <bottom style="thin">
        <color theme="3" tint="0.79995117038483843"/>
      </bottom>
      <diagonal/>
    </border>
    <border>
      <left style="thin">
        <color theme="3" tint="0.79998168889431442"/>
      </left>
      <right style="thin">
        <color theme="3" tint="0.79995117038483843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4" tint="0.79995117038483843"/>
      </left>
      <right style="thin">
        <color theme="4" tint="0.79995117038483843"/>
      </right>
      <top style="thin">
        <color theme="4" tint="0.79995117038483843"/>
      </top>
      <bottom style="thin">
        <color theme="4" tint="0.79995117038483843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/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/>
      <diagonal/>
    </border>
    <border>
      <left style="thin">
        <color theme="3" tint="0.79998168889431442"/>
      </left>
      <right/>
      <top style="thin">
        <color theme="3" tint="0.79998168889431442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/>
      <top style="thin">
        <color theme="3" tint="0.79998168889431442"/>
      </top>
      <bottom/>
      <diagonal/>
    </border>
    <border>
      <left/>
      <right/>
      <top style="thin">
        <color theme="3" tint="0.79998168889431442"/>
      </top>
      <bottom/>
      <diagonal/>
    </border>
    <border>
      <left/>
      <right style="thin">
        <color theme="3" tint="0.79998168889431442"/>
      </right>
      <top style="thin">
        <color theme="3" tint="0.79998168889431442"/>
      </top>
      <bottom/>
      <diagonal/>
    </border>
    <border>
      <left style="thin">
        <color theme="3" tint="0.79995117038483843"/>
      </left>
      <right/>
      <top style="thin">
        <color theme="3" tint="0.79995117038483843"/>
      </top>
      <bottom style="thin">
        <color theme="3" tint="0.79995117038483843"/>
      </bottom>
      <diagonal/>
    </border>
    <border>
      <left/>
      <right/>
      <top style="thin">
        <color theme="3" tint="0.79995117038483843"/>
      </top>
      <bottom style="thin">
        <color theme="3" tint="0.79995117038483843"/>
      </bottom>
      <diagonal/>
    </border>
    <border>
      <left/>
      <right style="thin">
        <color theme="3" tint="0.79995117038483843"/>
      </right>
      <top style="thin">
        <color theme="3" tint="0.79995117038483843"/>
      </top>
      <bottom style="thin">
        <color theme="3" tint="0.79995117038483843"/>
      </bottom>
      <diagonal/>
    </border>
    <border>
      <left style="thin">
        <color theme="3" tint="0.79998168889431442"/>
      </left>
      <right/>
      <top style="thin">
        <color theme="3" tint="0.79998168889431442"/>
      </top>
      <bottom style="thin">
        <color theme="3" tint="0.79995117038483843"/>
      </bottom>
      <diagonal/>
    </border>
    <border>
      <left style="thin">
        <color theme="3" tint="0.79992065187536243"/>
      </left>
      <right/>
      <top style="thin">
        <color theme="3" tint="0.79992065187536243"/>
      </top>
      <bottom style="thin">
        <color theme="3" tint="0.79992065187536243"/>
      </bottom>
      <diagonal/>
    </border>
    <border>
      <left style="thin">
        <color theme="3" tint="0.79989013336588644"/>
      </left>
      <right style="thin">
        <color theme="3" tint="0.79989013336588644"/>
      </right>
      <top style="thin">
        <color theme="3" tint="0.79989013336588644"/>
      </top>
      <bottom style="thin">
        <color theme="3" tint="0.79989013336588644"/>
      </bottom>
      <diagonal/>
    </border>
    <border>
      <left/>
      <right/>
      <top style="thin">
        <color theme="3" tint="0.79992065187536243"/>
      </top>
      <bottom style="thin">
        <color theme="3" tint="0.79992065187536243"/>
      </bottom>
      <diagonal/>
    </border>
    <border>
      <left/>
      <right style="thin">
        <color theme="3" tint="0.79989013336588644"/>
      </right>
      <top style="thin">
        <color theme="3" tint="0.79992065187536243"/>
      </top>
      <bottom style="thin">
        <color theme="3" tint="0.7999206518753624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4" tint="0.79989013336588644"/>
      </left>
      <right style="thin">
        <color theme="4" tint="0.79989013336588644"/>
      </right>
      <top style="thin">
        <color theme="4" tint="0.79989013336588644"/>
      </top>
      <bottom style="thin">
        <color theme="4" tint="0.79989013336588644"/>
      </bottom>
      <diagonal/>
    </border>
    <border>
      <left style="thin">
        <color theme="4" tint="0.79995117038483843"/>
      </left>
      <right style="thin">
        <color theme="4" tint="0.79995117038483843"/>
      </right>
      <top style="thin">
        <color theme="4" tint="0.79995117038483843"/>
      </top>
      <bottom/>
      <diagonal/>
    </border>
    <border>
      <left style="thin">
        <color theme="3" tint="0.79995117038483843"/>
      </left>
      <right style="thin">
        <color theme="3" tint="0.79992065187536243"/>
      </right>
      <top style="thin">
        <color theme="3" tint="0.79998168889431442"/>
      </top>
      <bottom style="thin">
        <color theme="3" tint="0.79995117038483843"/>
      </bottom>
      <diagonal/>
    </border>
    <border>
      <left style="thin">
        <color theme="3" tint="0.79992065187536243"/>
      </left>
      <right style="thin">
        <color theme="3" tint="0.79992065187536243"/>
      </right>
      <top style="thin">
        <color theme="3" tint="0.79992065187536243"/>
      </top>
      <bottom style="thin">
        <color theme="3" tint="0.7999206518753624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3" tint="0.79998168889431442"/>
      </right>
      <top style="thin">
        <color indexed="64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indexed="64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3" tint="0.79998168889431442"/>
      </right>
      <top style="thin">
        <color theme="3" tint="0.79998168889431442"/>
      </top>
      <bottom style="thin">
        <color indexed="64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indexed="64"/>
      </bottom>
      <diagonal/>
    </border>
    <border>
      <left style="thin">
        <color theme="3" tint="0.79998168889431442"/>
      </left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/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indexed="64"/>
      </top>
      <bottom style="thin">
        <color theme="4" tint="0.79998168889431442"/>
      </bottom>
      <diagonal/>
    </border>
    <border>
      <left style="thin">
        <color indexed="64"/>
      </left>
      <right style="thin">
        <color theme="4" tint="0.79998168889431442"/>
      </right>
      <top style="thin">
        <color indexed="64"/>
      </top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indexed="64"/>
      </right>
      <top style="thin">
        <color indexed="64"/>
      </top>
      <bottom style="thin">
        <color theme="4" tint="0.79998168889431442"/>
      </bottom>
      <diagonal/>
    </border>
    <border>
      <left style="thin">
        <color indexed="64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indexed="64"/>
      </right>
      <top/>
      <bottom style="thin">
        <color theme="4" tint="0.79998168889431442"/>
      </bottom>
      <diagonal/>
    </border>
    <border>
      <left style="thin">
        <color indexed="64"/>
      </left>
      <right style="thin">
        <color indexed="64"/>
      </right>
      <top style="thick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ck">
        <color theme="3" tint="0.79998168889431442"/>
      </top>
      <bottom style="thin">
        <color indexed="64"/>
      </bottom>
      <diagonal/>
    </border>
    <border>
      <left/>
      <right/>
      <top style="thick">
        <color theme="3" tint="0.79998168889431442"/>
      </top>
      <bottom style="thin">
        <color indexed="64"/>
      </bottom>
      <diagonal/>
    </border>
    <border>
      <left/>
      <right style="thin">
        <color indexed="64"/>
      </right>
      <top style="thick">
        <color theme="3" tint="0.79998168889431442"/>
      </top>
      <bottom style="thin">
        <color indexed="64"/>
      </bottom>
      <diagonal/>
    </border>
    <border>
      <left style="thick">
        <color theme="3" tint="0.79998168889431442"/>
      </left>
      <right/>
      <top style="thick">
        <color theme="3" tint="0.79998168889431442"/>
      </top>
      <bottom style="thin">
        <color auto="1"/>
      </bottom>
      <diagonal/>
    </border>
    <border>
      <left style="thick">
        <color theme="3" tint="0.79998168889431442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thick">
        <color theme="3" tint="0.79995117038483843"/>
      </right>
      <top style="thick">
        <color theme="3" tint="0.79998168889431442"/>
      </top>
      <bottom style="thin">
        <color indexed="64"/>
      </bottom>
      <diagonal/>
    </border>
    <border>
      <left style="thin">
        <color theme="4" tint="0.79998168889431442"/>
      </left>
      <right style="thick">
        <color theme="3" tint="0.79998168889431442"/>
      </right>
      <top style="thin">
        <color auto="1"/>
      </top>
      <bottom/>
      <diagonal/>
    </border>
    <border>
      <left style="thick">
        <color theme="3" tint="0.79998168889431442"/>
      </left>
      <right style="thin">
        <color indexed="64"/>
      </right>
      <top/>
      <bottom/>
      <diagonal/>
    </border>
    <border>
      <left style="thin">
        <color theme="4" tint="0.79998168889431442"/>
      </left>
      <right style="thick">
        <color theme="3" tint="0.79998168889431442"/>
      </right>
      <top/>
      <bottom/>
      <diagonal/>
    </border>
    <border>
      <left style="thick">
        <color theme="3" tint="0.79998168889431442"/>
      </left>
      <right style="thin">
        <color indexed="64"/>
      </right>
      <top/>
      <bottom style="thick">
        <color theme="3" tint="0.79998168889431442"/>
      </bottom>
      <diagonal/>
    </border>
    <border>
      <left/>
      <right/>
      <top/>
      <bottom style="thick">
        <color theme="3" tint="0.79998168889431442"/>
      </bottom>
      <diagonal/>
    </border>
    <border>
      <left style="thin">
        <color indexed="64"/>
      </left>
      <right style="thin">
        <color theme="4" tint="0.79998168889431442"/>
      </right>
      <top/>
      <bottom style="thick">
        <color theme="3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/>
      <bottom style="thick">
        <color theme="3" tint="0.79998168889431442"/>
      </bottom>
      <diagonal/>
    </border>
    <border>
      <left style="thin">
        <color theme="4" tint="0.79998168889431442"/>
      </left>
      <right style="thin">
        <color indexed="64"/>
      </right>
      <top/>
      <bottom style="thick">
        <color theme="3" tint="0.79998168889431442"/>
      </bottom>
      <diagonal/>
    </border>
    <border>
      <left style="thin">
        <color indexed="64"/>
      </left>
      <right/>
      <top/>
      <bottom style="thick">
        <color theme="3" tint="0.79998168889431442"/>
      </bottom>
      <diagonal/>
    </border>
    <border>
      <left/>
      <right style="thin">
        <color indexed="64"/>
      </right>
      <top/>
      <bottom style="thick">
        <color theme="3" tint="0.79998168889431442"/>
      </bottom>
      <diagonal/>
    </border>
    <border>
      <left/>
      <right style="thin">
        <color theme="3" tint="0.79998168889431442"/>
      </right>
      <top style="thin">
        <color theme="3" tint="0.79998168889431442"/>
      </top>
      <bottom style="thick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ck">
        <color theme="3" tint="0.79998168889431442"/>
      </bottom>
      <diagonal/>
    </border>
    <border>
      <left/>
      <right style="thin">
        <color theme="4" tint="0.79998168889431442"/>
      </right>
      <top/>
      <bottom style="thick">
        <color theme="3" tint="0.79998168889431442"/>
      </bottom>
      <diagonal/>
    </border>
    <border>
      <left style="thin">
        <color theme="4" tint="0.79998168889431442"/>
      </left>
      <right style="thick">
        <color theme="3" tint="0.79998168889431442"/>
      </right>
      <top/>
      <bottom style="thick">
        <color theme="3" tint="0.79998168889431442"/>
      </bottom>
      <diagonal/>
    </border>
    <border>
      <left style="thin">
        <color auto="1"/>
      </left>
      <right style="thick">
        <color theme="3" tint="0.79998168889431442"/>
      </right>
      <top style="thick">
        <color theme="3" tint="0.79998168889431442"/>
      </top>
      <bottom style="thin">
        <color auto="1"/>
      </bottom>
      <diagonal/>
    </border>
    <border>
      <left style="thin">
        <color theme="4" tint="0.79992065187536243"/>
      </left>
      <right style="thin">
        <color theme="4" tint="0.79992065187536243"/>
      </right>
      <top style="thin">
        <color theme="4" tint="0.79995117038483843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3" tint="0.79998168889431442"/>
      </right>
      <top/>
      <bottom style="thin">
        <color theme="3" tint="0.79998168889431442"/>
      </bottom>
      <diagonal/>
    </border>
    <border>
      <left style="thick">
        <color theme="3" tint="0.79998168889431442"/>
      </left>
      <right style="thin">
        <color auto="1"/>
      </right>
      <top style="thick">
        <color theme="3" tint="0.79995117038483843"/>
      </top>
      <bottom/>
      <diagonal/>
    </border>
    <border>
      <left style="thin">
        <color theme="0" tint="-0.14996795556505021"/>
      </left>
      <right style="thin">
        <color theme="3" tint="0.79998168889431442"/>
      </right>
      <top style="thin">
        <color auto="1"/>
      </top>
      <bottom style="thin">
        <color theme="3" tint="0.79998168889431442"/>
      </bottom>
      <diagonal/>
    </border>
    <border>
      <left style="thin">
        <color theme="3" tint="0.79998168889431442"/>
      </left>
      <right/>
      <top style="thin">
        <color auto="1"/>
      </top>
      <bottom style="thin">
        <color theme="3" tint="0.79998168889431442"/>
      </bottom>
      <diagonal/>
    </border>
    <border>
      <left style="thin">
        <color theme="0" tint="-0.14996795556505021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0" tint="-0.14996795556505021"/>
      </left>
      <right style="thin">
        <color theme="3" tint="0.79998168889431442"/>
      </right>
      <top style="thin">
        <color theme="3" tint="0.79998168889431442"/>
      </top>
      <bottom/>
      <diagonal/>
    </border>
  </borders>
  <cellStyleXfs count="3">
    <xf numFmtId="0" fontId="0" fillId="0" borderId="0"/>
    <xf numFmtId="43" fontId="27" fillId="0" borderId="0" applyFont="0" applyFill="0" applyBorder="0" applyAlignment="0" applyProtection="0"/>
    <xf numFmtId="44" fontId="27" fillId="0" borderId="0" applyFont="0" applyFill="0" applyBorder="0" applyAlignment="0" applyProtection="0"/>
  </cellStyleXfs>
  <cellXfs count="319">
    <xf numFmtId="0" fontId="0" fillId="0" borderId="0" xfId="0"/>
    <xf numFmtId="0" fontId="0" fillId="0" borderId="0" xfId="0" quotePrefix="1"/>
    <xf numFmtId="0" fontId="3" fillId="0" borderId="0" xfId="0" applyFont="1"/>
    <xf numFmtId="0" fontId="0" fillId="0" borderId="0" xfId="0" applyBorder="1"/>
    <xf numFmtId="0" fontId="0" fillId="0" borderId="0" xfId="0" applyAlignment="1">
      <alignment horizontal="center"/>
    </xf>
    <xf numFmtId="0" fontId="2" fillId="0" borderId="0" xfId="0" applyFont="1"/>
    <xf numFmtId="0" fontId="0" fillId="0" borderId="7" xfId="0" applyFill="1" applyBorder="1"/>
    <xf numFmtId="0" fontId="0" fillId="4" borderId="5" xfId="0" applyFill="1" applyBorder="1" applyAlignment="1">
      <alignment horizontal="centerContinuous"/>
    </xf>
    <xf numFmtId="0" fontId="0" fillId="4" borderId="8" xfId="0" applyFill="1" applyBorder="1" applyAlignment="1">
      <alignment horizontal="centerContinuous"/>
    </xf>
    <xf numFmtId="0" fontId="0" fillId="4" borderId="6" xfId="0" applyFill="1" applyBorder="1" applyAlignment="1">
      <alignment horizontal="centerContinuous"/>
    </xf>
    <xf numFmtId="0" fontId="6" fillId="0" borderId="0" xfId="0" applyFont="1"/>
    <xf numFmtId="0" fontId="0" fillId="0" borderId="0" xfId="0" applyFont="1"/>
    <xf numFmtId="0" fontId="7" fillId="0" borderId="0" xfId="0" applyFont="1"/>
    <xf numFmtId="0" fontId="0" fillId="0" borderId="0" xfId="0" applyFill="1" applyBorder="1"/>
    <xf numFmtId="3" fontId="0" fillId="0" borderId="0" xfId="0" applyNumberFormat="1" applyAlignment="1">
      <alignment horizontal="center"/>
    </xf>
    <xf numFmtId="0" fontId="5" fillId="0" borderId="0" xfId="0" applyFont="1"/>
    <xf numFmtId="0" fontId="0" fillId="0" borderId="0" xfId="0" quotePrefix="1" applyBorder="1"/>
    <xf numFmtId="0" fontId="0" fillId="0" borderId="0" xfId="0" applyAlignment="1">
      <alignment horizontal="left"/>
    </xf>
    <xf numFmtId="0" fontId="0" fillId="0" borderId="0" xfId="0" applyFill="1"/>
    <xf numFmtId="0" fontId="8" fillId="0" borderId="0" xfId="0" applyFont="1"/>
    <xf numFmtId="0" fontId="0" fillId="0" borderId="0" xfId="0" applyAlignment="1">
      <alignment horizontal="center" vertical="center" wrapText="1"/>
    </xf>
    <xf numFmtId="16" fontId="0" fillId="0" borderId="0" xfId="0" quotePrefix="1" applyNumberFormat="1"/>
    <xf numFmtId="0" fontId="10" fillId="0" borderId="0" xfId="0" applyFont="1" applyFill="1" applyBorder="1" applyAlignment="1">
      <alignment horizontal="left"/>
    </xf>
    <xf numFmtId="0" fontId="3" fillId="0" borderId="0" xfId="0" applyFont="1" applyFill="1" applyBorder="1"/>
    <xf numFmtId="3" fontId="1" fillId="0" borderId="0" xfId="0" applyNumberFormat="1" applyFont="1" applyFill="1" applyBorder="1" applyAlignment="1">
      <alignment horizontal="right" indent="2"/>
    </xf>
    <xf numFmtId="0" fontId="0" fillId="0" borderId="0" xfId="0" applyAlignment="1">
      <alignment horizontal="centerContinuous" vertical="center" wrapText="1"/>
    </xf>
    <xf numFmtId="0" fontId="0" fillId="0" borderId="0" xfId="0" applyAlignment="1">
      <alignment horizontal="centerContinuous"/>
    </xf>
    <xf numFmtId="0" fontId="9" fillId="0" borderId="0" xfId="0" applyFont="1" applyFill="1" applyBorder="1" applyAlignment="1">
      <alignment horizontal="centerContinuous" vertical="center" wrapText="1"/>
    </xf>
    <xf numFmtId="0" fontId="0" fillId="0" borderId="0" xfId="0" applyAlignment="1">
      <alignment horizontal="centerContinuous" vertical="center"/>
    </xf>
    <xf numFmtId="0" fontId="11" fillId="0" borderId="0" xfId="0" applyFont="1" applyFill="1" applyBorder="1"/>
    <xf numFmtId="0" fontId="11" fillId="0" borderId="0" xfId="0" applyFont="1" applyFill="1" applyBorder="1" applyAlignment="1"/>
    <xf numFmtId="0" fontId="11" fillId="0" borderId="2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 wrapText="1"/>
    </xf>
    <xf numFmtId="0" fontId="11" fillId="0" borderId="3" xfId="0" applyFont="1" applyFill="1" applyBorder="1"/>
    <xf numFmtId="0" fontId="11" fillId="0" borderId="4" xfId="0" applyFont="1" applyFill="1" applyBorder="1"/>
    <xf numFmtId="165" fontId="11" fillId="0" borderId="0" xfId="0" applyNumberFormat="1" applyFont="1" applyFill="1" applyBorder="1" applyAlignment="1"/>
    <xf numFmtId="0" fontId="12" fillId="0" borderId="0" xfId="0" applyFont="1" applyFill="1" applyBorder="1" applyAlignment="1"/>
    <xf numFmtId="4" fontId="11" fillId="0" borderId="0" xfId="0" applyNumberFormat="1" applyFont="1" applyFill="1" applyBorder="1" applyAlignment="1"/>
    <xf numFmtId="0" fontId="0" fillId="2" borderId="11" xfId="0" applyFill="1" applyBorder="1"/>
    <xf numFmtId="0" fontId="0" fillId="3" borderId="5" xfId="0" applyFill="1" applyBorder="1" applyAlignment="1">
      <alignment horizontal="centerContinuous"/>
    </xf>
    <xf numFmtId="0" fontId="0" fillId="3" borderId="8" xfId="0" applyFill="1" applyBorder="1" applyAlignment="1">
      <alignment horizontal="centerContinuous"/>
    </xf>
    <xf numFmtId="0" fontId="0" fillId="3" borderId="6" xfId="0" applyFill="1" applyBorder="1" applyAlignment="1">
      <alignment horizontal="centerContinuous"/>
    </xf>
    <xf numFmtId="0" fontId="13" fillId="0" borderId="0" xfId="0" applyFont="1"/>
    <xf numFmtId="0" fontId="14" fillId="0" borderId="0" xfId="0" applyFont="1"/>
    <xf numFmtId="3" fontId="0" fillId="5" borderId="10" xfId="0" applyNumberFormat="1" applyFill="1" applyBorder="1"/>
    <xf numFmtId="3" fontId="0" fillId="5" borderId="13" xfId="0" applyNumberFormat="1" applyFill="1" applyBorder="1"/>
    <xf numFmtId="0" fontId="16" fillId="0" borderId="0" xfId="0" applyFont="1"/>
    <xf numFmtId="0" fontId="0" fillId="6" borderId="0" xfId="0" applyFill="1"/>
    <xf numFmtId="0" fontId="0" fillId="6" borderId="0" xfId="0" applyFill="1" applyBorder="1"/>
    <xf numFmtId="0" fontId="13" fillId="2" borderId="1" xfId="0" applyFont="1" applyFill="1" applyBorder="1" applyAlignment="1" applyProtection="1">
      <alignment horizontal="left"/>
      <protection locked="0"/>
    </xf>
    <xf numFmtId="3" fontId="0" fillId="2" borderId="1" xfId="0" applyNumberFormat="1" applyFill="1" applyBorder="1" applyProtection="1">
      <protection locked="0"/>
    </xf>
    <xf numFmtId="0" fontId="0" fillId="2" borderId="1" xfId="0" applyFill="1" applyBorder="1" applyAlignment="1" applyProtection="1">
      <alignment horizontal="right" indent="1"/>
      <protection locked="0"/>
    </xf>
    <xf numFmtId="9" fontId="0" fillId="2" borderId="1" xfId="0" applyNumberFormat="1" applyFill="1" applyBorder="1" applyAlignment="1" applyProtection="1">
      <alignment horizontal="right" indent="1"/>
      <protection locked="0"/>
    </xf>
    <xf numFmtId="0" fontId="15" fillId="6" borderId="0" xfId="0" applyFont="1" applyFill="1"/>
    <xf numFmtId="4" fontId="15" fillId="6" borderId="0" xfId="0" applyNumberFormat="1" applyFont="1" applyFill="1"/>
    <xf numFmtId="0" fontId="9" fillId="6" borderId="0" xfId="0" applyFont="1" applyFill="1" applyBorder="1" applyAlignment="1">
      <alignment horizontal="center" vertical="center" wrapText="1"/>
    </xf>
    <xf numFmtId="0" fontId="17" fillId="6" borderId="0" xfId="0" applyFont="1" applyFill="1"/>
    <xf numFmtId="0" fontId="17" fillId="6" borderId="0" xfId="0" applyFont="1" applyFill="1" applyAlignment="1">
      <alignment horizontal="center" vertical="center" wrapText="1"/>
    </xf>
    <xf numFmtId="0" fontId="10" fillId="0" borderId="0" xfId="0" applyFont="1"/>
    <xf numFmtId="164" fontId="15" fillId="6" borderId="0" xfId="0" applyNumberFormat="1" applyFont="1" applyFill="1"/>
    <xf numFmtId="3" fontId="3" fillId="0" borderId="0" xfId="0" applyNumberFormat="1" applyFont="1" applyAlignment="1">
      <alignment horizontal="center"/>
    </xf>
    <xf numFmtId="4" fontId="0" fillId="0" borderId="0" xfId="0" applyNumberFormat="1"/>
    <xf numFmtId="164" fontId="0" fillId="0" borderId="0" xfId="0" applyNumberFormat="1"/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19" fillId="0" borderId="0" xfId="0" applyFont="1"/>
    <xf numFmtId="0" fontId="0" fillId="7" borderId="0" xfId="0" applyFill="1"/>
    <xf numFmtId="0" fontId="0" fillId="2" borderId="15" xfId="0" applyFill="1" applyBorder="1"/>
    <xf numFmtId="3" fontId="0" fillId="2" borderId="17" xfId="0" applyNumberFormat="1" applyFill="1" applyBorder="1" applyAlignment="1" applyProtection="1">
      <alignment horizontal="left"/>
      <protection locked="0"/>
    </xf>
    <xf numFmtId="3" fontId="0" fillId="2" borderId="12" xfId="0" applyNumberFormat="1" applyFill="1" applyBorder="1" applyAlignment="1" applyProtection="1">
      <alignment horizontal="left"/>
      <protection locked="0"/>
    </xf>
    <xf numFmtId="0" fontId="1" fillId="0" borderId="0" xfId="0" applyFont="1"/>
    <xf numFmtId="0" fontId="0" fillId="0" borderId="0" xfId="0" applyAlignment="1">
      <alignment horizontal="right"/>
    </xf>
    <xf numFmtId="0" fontId="11" fillId="0" borderId="0" xfId="0" applyFont="1"/>
    <xf numFmtId="0" fontId="2" fillId="0" borderId="0" xfId="0" applyFont="1" applyFill="1"/>
    <xf numFmtId="0" fontId="20" fillId="0" borderId="0" xfId="0" applyFont="1"/>
    <xf numFmtId="0" fontId="21" fillId="0" borderId="0" xfId="0" applyFont="1"/>
    <xf numFmtId="0" fontId="0" fillId="2" borderId="16" xfId="0" applyFill="1" applyBorder="1"/>
    <xf numFmtId="0" fontId="1" fillId="0" borderId="0" xfId="0" quotePrefix="1" applyFont="1"/>
    <xf numFmtId="0" fontId="0" fillId="7" borderId="0" xfId="0" applyFill="1" applyBorder="1"/>
    <xf numFmtId="0" fontId="15" fillId="7" borderId="0" xfId="0" applyFont="1" applyFill="1"/>
    <xf numFmtId="0" fontId="22" fillId="7" borderId="0" xfId="0" applyFont="1" applyFill="1" applyAlignment="1">
      <alignment horizontal="center" vertical="center" wrapText="1"/>
    </xf>
    <xf numFmtId="0" fontId="22" fillId="7" borderId="0" xfId="0" applyFont="1" applyFill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 applyProtection="1">
      <protection locked="0"/>
    </xf>
    <xf numFmtId="0" fontId="0" fillId="2" borderId="22" xfId="0" applyFill="1" applyBorder="1"/>
    <xf numFmtId="0" fontId="0" fillId="2" borderId="23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4" xfId="0" applyFill="1" applyBorder="1" applyProtection="1">
      <protection locked="0"/>
    </xf>
    <xf numFmtId="0" fontId="24" fillId="0" borderId="0" xfId="0" applyFont="1"/>
    <xf numFmtId="49" fontId="0" fillId="2" borderId="1" xfId="0" quotePrefix="1" applyNumberFormat="1" applyFill="1" applyBorder="1" applyAlignment="1" applyProtection="1">
      <alignment horizontal="center"/>
      <protection locked="0"/>
    </xf>
    <xf numFmtId="49" fontId="0" fillId="2" borderId="1" xfId="0" applyNumberFormat="1" applyFill="1" applyBorder="1" applyAlignment="1" applyProtection="1">
      <alignment horizontal="center"/>
      <protection locked="0"/>
    </xf>
    <xf numFmtId="49" fontId="0" fillId="2" borderId="14" xfId="0" applyNumberFormat="1" applyFill="1" applyBorder="1" applyAlignment="1" applyProtection="1">
      <alignment horizontal="center"/>
      <protection locked="0"/>
    </xf>
    <xf numFmtId="0" fontId="0" fillId="8" borderId="1" xfId="0" applyFill="1" applyBorder="1"/>
    <xf numFmtId="3" fontId="0" fillId="5" borderId="27" xfId="0" applyNumberFormat="1" applyFill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26" fillId="0" borderId="0" xfId="0" applyFont="1"/>
    <xf numFmtId="0" fontId="18" fillId="5" borderId="29" xfId="0" applyFont="1" applyFill="1" applyBorder="1"/>
    <xf numFmtId="0" fontId="0" fillId="9" borderId="1" xfId="0" applyFill="1" applyBorder="1" applyAlignment="1" applyProtection="1">
      <alignment horizontal="right" indent="1"/>
    </xf>
    <xf numFmtId="0" fontId="0" fillId="0" borderId="32" xfId="0" applyBorder="1" applyAlignment="1">
      <alignment horizontal="center" vertical="center"/>
    </xf>
    <xf numFmtId="0" fontId="0" fillId="0" borderId="32" xfId="0" applyBorder="1" applyAlignment="1">
      <alignment horizontal="center" vertical="center" wrapText="1"/>
    </xf>
    <xf numFmtId="0" fontId="0" fillId="2" borderId="11" xfId="0" applyFill="1" applyBorder="1" applyProtection="1">
      <protection locked="0"/>
    </xf>
    <xf numFmtId="0" fontId="11" fillId="2" borderId="11" xfId="0" applyFont="1" applyFill="1" applyBorder="1" applyAlignment="1"/>
    <xf numFmtId="0" fontId="18" fillId="5" borderId="1" xfId="0" applyFont="1" applyFill="1" applyBorder="1" applyAlignment="1" applyProtection="1">
      <alignment horizontal="right" indent="1"/>
      <protection locked="0"/>
    </xf>
    <xf numFmtId="9" fontId="18" fillId="5" borderId="1" xfId="0" applyNumberFormat="1" applyFont="1" applyFill="1" applyBorder="1" applyAlignment="1" applyProtection="1">
      <alignment horizontal="right" indent="1"/>
      <protection locked="0"/>
    </xf>
    <xf numFmtId="0" fontId="0" fillId="6" borderId="0" xfId="0" applyFill="1" applyProtection="1">
      <protection locked="0"/>
    </xf>
    <xf numFmtId="166" fontId="0" fillId="0" borderId="0" xfId="1" applyNumberFormat="1" applyFont="1"/>
    <xf numFmtId="0" fontId="0" fillId="2" borderId="18" xfId="0" applyFill="1" applyBorder="1" applyAlignment="1" applyProtection="1">
      <protection locked="0"/>
    </xf>
    <xf numFmtId="0" fontId="3" fillId="0" borderId="0" xfId="0" applyFont="1" applyAlignment="1">
      <alignment horizontal="left"/>
    </xf>
    <xf numFmtId="0" fontId="0" fillId="2" borderId="34" xfId="0" applyFill="1" applyBorder="1"/>
    <xf numFmtId="0" fontId="3" fillId="0" borderId="0" xfId="0" applyFont="1" applyAlignment="1">
      <alignment horizontal="right"/>
    </xf>
    <xf numFmtId="0" fontId="0" fillId="0" borderId="0" xfId="0" applyFont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3" fontId="0" fillId="2" borderId="35" xfId="0" applyNumberFormat="1" applyFill="1" applyBorder="1" applyAlignment="1" applyProtection="1">
      <alignment horizontal="center"/>
      <protection locked="0"/>
    </xf>
    <xf numFmtId="3" fontId="0" fillId="9" borderId="10" xfId="0" applyNumberFormat="1" applyFill="1" applyBorder="1" applyAlignment="1">
      <alignment horizontal="center"/>
    </xf>
    <xf numFmtId="167" fontId="0" fillId="2" borderId="33" xfId="0" applyNumberFormat="1" applyFill="1" applyBorder="1" applyAlignment="1">
      <alignment horizontal="left"/>
    </xf>
    <xf numFmtId="164" fontId="0" fillId="2" borderId="16" xfId="0" applyNumberFormat="1" applyFill="1" applyBorder="1" applyAlignment="1">
      <alignment horizontal="left"/>
    </xf>
    <xf numFmtId="0" fontId="28" fillId="0" borderId="0" xfId="0" applyFont="1"/>
    <xf numFmtId="0" fontId="28" fillId="0" borderId="0" xfId="0" applyFont="1" applyAlignment="1">
      <alignment horizontal="center" vertical="center" wrapText="1"/>
    </xf>
    <xf numFmtId="0" fontId="28" fillId="7" borderId="0" xfId="0" applyFont="1" applyFill="1" applyBorder="1"/>
    <xf numFmtId="0" fontId="28" fillId="7" borderId="0" xfId="0" applyFont="1" applyFill="1" applyBorder="1" applyProtection="1">
      <protection locked="0"/>
    </xf>
    <xf numFmtId="0" fontId="28" fillId="0" borderId="0" xfId="0" applyFont="1" applyBorder="1"/>
    <xf numFmtId="3" fontId="28" fillId="0" borderId="0" xfId="0" applyNumberFormat="1" applyFont="1" applyBorder="1" applyProtection="1">
      <protection locked="0"/>
    </xf>
    <xf numFmtId="3" fontId="28" fillId="0" borderId="0" xfId="0" applyNumberFormat="1" applyFont="1" applyBorder="1"/>
    <xf numFmtId="0" fontId="30" fillId="0" borderId="0" xfId="0" applyFont="1" applyBorder="1" applyAlignment="1">
      <alignment horizontal="center"/>
    </xf>
    <xf numFmtId="164" fontId="28" fillId="0" borderId="0" xfId="0" applyNumberFormat="1" applyFont="1" applyFill="1" applyBorder="1"/>
    <xf numFmtId="0" fontId="16" fillId="6" borderId="0" xfId="0" applyFont="1" applyFill="1" applyAlignment="1">
      <alignment horizontal="left" indent="1"/>
    </xf>
    <xf numFmtId="0" fontId="34" fillId="5" borderId="12" xfId="0" applyFont="1" applyFill="1" applyBorder="1" applyAlignment="1">
      <alignment horizontal="center"/>
    </xf>
    <xf numFmtId="0" fontId="32" fillId="0" borderId="0" xfId="0" applyFont="1"/>
    <xf numFmtId="0" fontId="32" fillId="7" borderId="0" xfId="0" applyFont="1" applyFill="1" applyBorder="1"/>
    <xf numFmtId="164" fontId="32" fillId="7" borderId="0" xfId="0" applyNumberFormat="1" applyFont="1" applyFill="1" applyBorder="1" applyProtection="1">
      <protection locked="0"/>
    </xf>
    <xf numFmtId="0" fontId="32" fillId="7" borderId="0" xfId="0" applyFont="1" applyFill="1" applyBorder="1" applyProtection="1">
      <protection locked="0"/>
    </xf>
    <xf numFmtId="3" fontId="32" fillId="7" borderId="0" xfId="0" applyNumberFormat="1" applyFont="1" applyFill="1" applyBorder="1" applyProtection="1">
      <protection locked="0"/>
    </xf>
    <xf numFmtId="0" fontId="0" fillId="7" borderId="0" xfId="0" applyFont="1" applyFill="1"/>
    <xf numFmtId="0" fontId="0" fillId="0" borderId="0" xfId="0" applyAlignment="1">
      <alignment horizontal="left" indent="4"/>
    </xf>
    <xf numFmtId="0" fontId="0" fillId="2" borderId="20" xfId="0" applyFill="1" applyBorder="1" applyAlignment="1" applyProtection="1">
      <alignment horizontal="right" indent="1"/>
      <protection locked="0"/>
    </xf>
    <xf numFmtId="0" fontId="16" fillId="0" borderId="36" xfId="0" applyFont="1" applyBorder="1" applyAlignment="1">
      <alignment horizontal="right"/>
    </xf>
    <xf numFmtId="0" fontId="0" fillId="0" borderId="25" xfId="0" applyBorder="1" applyAlignment="1">
      <alignment horizontal="center"/>
    </xf>
    <xf numFmtId="0" fontId="0" fillId="10" borderId="32" xfId="0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35" fillId="0" borderId="5" xfId="0" applyFont="1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35" fillId="0" borderId="3" xfId="0" applyFont="1" applyBorder="1" applyAlignment="1">
      <alignment horizontal="centerContinuous"/>
    </xf>
    <xf numFmtId="0" fontId="36" fillId="0" borderId="37" xfId="0" applyFont="1" applyBorder="1" applyAlignment="1">
      <alignment horizontal="centerContinuous"/>
    </xf>
    <xf numFmtId="0" fontId="36" fillId="0" borderId="4" xfId="0" applyFont="1" applyBorder="1" applyAlignment="1">
      <alignment horizontal="centerContinuous"/>
    </xf>
    <xf numFmtId="0" fontId="0" fillId="10" borderId="9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9" xfId="0" applyBorder="1"/>
    <xf numFmtId="0" fontId="0" fillId="0" borderId="5" xfId="0" applyBorder="1"/>
    <xf numFmtId="0" fontId="0" fillId="0" borderId="8" xfId="0" applyBorder="1"/>
    <xf numFmtId="0" fontId="0" fillId="2" borderId="39" xfId="0" applyFill="1" applyBorder="1"/>
    <xf numFmtId="0" fontId="0" fillId="8" borderId="40" xfId="0" applyFill="1" applyBorder="1"/>
    <xf numFmtId="0" fontId="0" fillId="2" borderId="40" xfId="0" applyFill="1" applyBorder="1"/>
    <xf numFmtId="0" fontId="0" fillId="8" borderId="41" xfId="0" applyFill="1" applyBorder="1"/>
    <xf numFmtId="4" fontId="0" fillId="0" borderId="32" xfId="0" applyNumberFormat="1" applyBorder="1"/>
    <xf numFmtId="0" fontId="0" fillId="0" borderId="7" xfId="0" applyBorder="1"/>
    <xf numFmtId="0" fontId="0" fillId="2" borderId="45" xfId="0" applyFill="1" applyBorder="1"/>
    <xf numFmtId="0" fontId="0" fillId="8" borderId="46" xfId="0" applyFill="1" applyBorder="1"/>
    <xf numFmtId="0" fontId="0" fillId="2" borderId="46" xfId="0" applyFill="1" applyBorder="1"/>
    <xf numFmtId="0" fontId="0" fillId="8" borderId="47" xfId="0" applyFill="1" applyBorder="1"/>
    <xf numFmtId="4" fontId="0" fillId="0" borderId="38" xfId="0" applyNumberFormat="1" applyBorder="1"/>
    <xf numFmtId="0" fontId="0" fillId="0" borderId="50" xfId="0" applyBorder="1"/>
    <xf numFmtId="0" fontId="0" fillId="0" borderId="51" xfId="0" applyBorder="1"/>
    <xf numFmtId="4" fontId="0" fillId="0" borderId="9" xfId="0" applyNumberFormat="1" applyBorder="1"/>
    <xf numFmtId="0" fontId="0" fillId="0" borderId="5" xfId="0" applyFill="1" applyBorder="1"/>
    <xf numFmtId="0" fontId="0" fillId="0" borderId="8" xfId="0" applyFill="1" applyBorder="1"/>
    <xf numFmtId="0" fontId="0" fillId="0" borderId="6" xfId="0" applyBorder="1"/>
    <xf numFmtId="0" fontId="0" fillId="0" borderId="58" xfId="0" applyBorder="1"/>
    <xf numFmtId="0" fontId="0" fillId="0" borderId="51" xfId="0" applyFill="1" applyBorder="1"/>
    <xf numFmtId="168" fontId="0" fillId="0" borderId="50" xfId="2" applyNumberFormat="1" applyFont="1" applyBorder="1"/>
    <xf numFmtId="168" fontId="0" fillId="0" borderId="51" xfId="2" applyNumberFormat="1" applyFont="1" applyBorder="1"/>
    <xf numFmtId="168" fontId="0" fillId="0" borderId="59" xfId="2" applyNumberFormat="1" applyFont="1" applyBorder="1"/>
    <xf numFmtId="168" fontId="0" fillId="0" borderId="50" xfId="0" applyNumberFormat="1" applyBorder="1"/>
    <xf numFmtId="168" fontId="0" fillId="0" borderId="51" xfId="0" applyNumberFormat="1" applyBorder="1"/>
    <xf numFmtId="168" fontId="0" fillId="0" borderId="59" xfId="0" applyNumberFormat="1" applyBorder="1"/>
    <xf numFmtId="0" fontId="0" fillId="0" borderId="59" xfId="0" applyBorder="1"/>
    <xf numFmtId="0" fontId="0" fillId="2" borderId="45" xfId="0" applyFill="1" applyBorder="1" applyProtection="1">
      <protection locked="0"/>
    </xf>
    <xf numFmtId="0" fontId="0" fillId="8" borderId="46" xfId="0" applyFill="1" applyBorder="1" applyProtection="1">
      <protection locked="0"/>
    </xf>
    <xf numFmtId="0" fontId="0" fillId="2" borderId="46" xfId="0" applyFill="1" applyBorder="1" applyProtection="1">
      <protection locked="0"/>
    </xf>
    <xf numFmtId="0" fontId="0" fillId="8" borderId="47" xfId="0" applyFill="1" applyBorder="1" applyProtection="1">
      <protection locked="0"/>
    </xf>
    <xf numFmtId="0" fontId="0" fillId="2" borderId="52" xfId="0" applyFill="1" applyBorder="1" applyProtection="1">
      <protection locked="0"/>
    </xf>
    <xf numFmtId="0" fontId="0" fillId="8" borderId="53" xfId="0" applyFill="1" applyBorder="1" applyProtection="1">
      <protection locked="0"/>
    </xf>
    <xf numFmtId="0" fontId="0" fillId="2" borderId="53" xfId="0" applyFill="1" applyBorder="1" applyProtection="1">
      <protection locked="0"/>
    </xf>
    <xf numFmtId="0" fontId="0" fillId="8" borderId="54" xfId="0" applyFill="1" applyBorder="1" applyProtection="1">
      <protection locked="0"/>
    </xf>
    <xf numFmtId="4" fontId="0" fillId="11" borderId="42" xfId="0" applyNumberFormat="1" applyFill="1" applyBorder="1"/>
    <xf numFmtId="4" fontId="0" fillId="11" borderId="43" xfId="0" applyNumberFormat="1" applyFill="1" applyBorder="1"/>
    <xf numFmtId="4" fontId="0" fillId="11" borderId="44" xfId="0" applyNumberFormat="1" applyFill="1" applyBorder="1"/>
    <xf numFmtId="4" fontId="0" fillId="11" borderId="48" xfId="0" applyNumberFormat="1" applyFill="1" applyBorder="1"/>
    <xf numFmtId="4" fontId="0" fillId="11" borderId="1" xfId="0" applyNumberFormat="1" applyFill="1" applyBorder="1"/>
    <xf numFmtId="4" fontId="0" fillId="11" borderId="49" xfId="0" applyNumberFormat="1" applyFill="1" applyBorder="1"/>
    <xf numFmtId="4" fontId="0" fillId="11" borderId="48" xfId="0" applyNumberFormat="1" applyFill="1" applyBorder="1" applyProtection="1">
      <protection locked="0"/>
    </xf>
    <xf numFmtId="4" fontId="0" fillId="11" borderId="1" xfId="0" applyNumberFormat="1" applyFill="1" applyBorder="1" applyProtection="1">
      <protection locked="0"/>
    </xf>
    <xf numFmtId="4" fontId="0" fillId="11" borderId="49" xfId="0" applyNumberFormat="1" applyFill="1" applyBorder="1" applyProtection="1">
      <protection locked="0"/>
    </xf>
    <xf numFmtId="4" fontId="0" fillId="11" borderId="55" xfId="0" applyNumberFormat="1" applyFill="1" applyBorder="1" applyProtection="1">
      <protection locked="0"/>
    </xf>
    <xf numFmtId="4" fontId="0" fillId="11" borderId="56" xfId="0" applyNumberFormat="1" applyFill="1" applyBorder="1" applyProtection="1">
      <protection locked="0"/>
    </xf>
    <xf numFmtId="4" fontId="0" fillId="11" borderId="57" xfId="0" applyNumberFormat="1" applyFill="1" applyBorder="1" applyProtection="1">
      <protection locked="0"/>
    </xf>
    <xf numFmtId="0" fontId="0" fillId="12" borderId="0" xfId="0" applyFill="1"/>
    <xf numFmtId="0" fontId="11" fillId="12" borderId="0" xfId="0" applyFont="1" applyFill="1" applyBorder="1" applyAlignment="1"/>
    <xf numFmtId="2" fontId="0" fillId="12" borderId="0" xfId="0" applyNumberFormat="1" applyFill="1"/>
    <xf numFmtId="0" fontId="0" fillId="12" borderId="0" xfId="0" applyFill="1" applyBorder="1"/>
    <xf numFmtId="0" fontId="0" fillId="12" borderId="0" xfId="0" applyFont="1" applyFill="1" applyBorder="1"/>
    <xf numFmtId="0" fontId="3" fillId="12" borderId="0" xfId="0" applyFont="1" applyFill="1" applyAlignment="1">
      <alignment horizontal="center"/>
    </xf>
    <xf numFmtId="0" fontId="10" fillId="12" borderId="0" xfId="0" applyFont="1" applyFill="1"/>
    <xf numFmtId="0" fontId="16" fillId="0" borderId="0" xfId="0" applyFont="1" applyBorder="1" applyAlignment="1">
      <alignment horizontal="center" vertical="center"/>
    </xf>
    <xf numFmtId="0" fontId="16" fillId="7" borderId="0" xfId="0" applyFont="1" applyFill="1" applyBorder="1" applyAlignment="1" applyProtection="1">
      <protection locked="0"/>
    </xf>
    <xf numFmtId="0" fontId="16" fillId="7" borderId="0" xfId="0" applyFont="1" applyFill="1" applyBorder="1" applyProtection="1">
      <protection locked="0"/>
    </xf>
    <xf numFmtId="3" fontId="0" fillId="11" borderId="0" xfId="0" applyNumberFormat="1" applyFill="1" applyBorder="1"/>
    <xf numFmtId="4" fontId="0" fillId="11" borderId="0" xfId="0" applyNumberFormat="1" applyFill="1" applyBorder="1" applyProtection="1">
      <protection locked="0"/>
    </xf>
    <xf numFmtId="0" fontId="0" fillId="0" borderId="0" xfId="0" applyFill="1" applyAlignment="1">
      <alignment horizontal="center"/>
    </xf>
    <xf numFmtId="2" fontId="0" fillId="2" borderId="39" xfId="0" applyNumberFormat="1" applyFill="1" applyBorder="1"/>
    <xf numFmtId="2" fontId="0" fillId="8" borderId="40" xfId="0" applyNumberFormat="1" applyFill="1" applyBorder="1"/>
    <xf numFmtId="2" fontId="0" fillId="2" borderId="40" xfId="0" applyNumberFormat="1" applyFill="1" applyBorder="1"/>
    <xf numFmtId="2" fontId="0" fillId="8" borderId="41" xfId="0" applyNumberFormat="1" applyFill="1" applyBorder="1"/>
    <xf numFmtId="2" fontId="0" fillId="2" borderId="45" xfId="0" applyNumberFormat="1" applyFill="1" applyBorder="1"/>
    <xf numFmtId="2" fontId="0" fillId="8" borderId="46" xfId="0" applyNumberFormat="1" applyFill="1" applyBorder="1"/>
    <xf numFmtId="2" fontId="0" fillId="2" borderId="46" xfId="0" applyNumberFormat="1" applyFill="1" applyBorder="1"/>
    <xf numFmtId="2" fontId="0" fillId="8" borderId="47" xfId="0" applyNumberFormat="1" applyFill="1" applyBorder="1"/>
    <xf numFmtId="2" fontId="0" fillId="2" borderId="45" xfId="0" applyNumberFormat="1" applyFill="1" applyBorder="1" applyProtection="1">
      <protection locked="0"/>
    </xf>
    <xf numFmtId="2" fontId="0" fillId="8" borderId="46" xfId="0" applyNumberFormat="1" applyFill="1" applyBorder="1" applyProtection="1">
      <protection locked="0"/>
    </xf>
    <xf numFmtId="2" fontId="0" fillId="2" borderId="46" xfId="0" applyNumberFormat="1" applyFill="1" applyBorder="1" applyProtection="1">
      <protection locked="0"/>
    </xf>
    <xf numFmtId="2" fontId="0" fillId="8" borderId="47" xfId="0" applyNumberFormat="1" applyFill="1" applyBorder="1" applyProtection="1">
      <protection locked="0"/>
    </xf>
    <xf numFmtId="2" fontId="0" fillId="2" borderId="52" xfId="0" applyNumberFormat="1" applyFill="1" applyBorder="1" applyProtection="1">
      <protection locked="0"/>
    </xf>
    <xf numFmtId="2" fontId="0" fillId="8" borderId="53" xfId="0" applyNumberFormat="1" applyFill="1" applyBorder="1" applyProtection="1">
      <protection locked="0"/>
    </xf>
    <xf numFmtId="2" fontId="0" fillId="2" borderId="53" xfId="0" applyNumberFormat="1" applyFill="1" applyBorder="1" applyProtection="1">
      <protection locked="0"/>
    </xf>
    <xf numFmtId="2" fontId="0" fillId="8" borderId="54" xfId="0" applyNumberFormat="1" applyFill="1" applyBorder="1" applyProtection="1">
      <protection locked="0"/>
    </xf>
    <xf numFmtId="0" fontId="0" fillId="13" borderId="0" xfId="0" applyFill="1"/>
    <xf numFmtId="0" fontId="11" fillId="13" borderId="0" xfId="0" applyFont="1" applyFill="1" applyBorder="1" applyAlignment="1"/>
    <xf numFmtId="2" fontId="0" fillId="13" borderId="0" xfId="0" applyNumberFormat="1" applyFill="1"/>
    <xf numFmtId="0" fontId="0" fillId="13" borderId="0" xfId="0" applyFill="1" applyBorder="1"/>
    <xf numFmtId="0" fontId="0" fillId="13" borderId="0" xfId="0" applyFont="1" applyFill="1" applyBorder="1"/>
    <xf numFmtId="0" fontId="3" fillId="13" borderId="0" xfId="0" applyFont="1" applyFill="1" applyAlignment="1">
      <alignment horizontal="center"/>
    </xf>
    <xf numFmtId="0" fontId="10" fillId="13" borderId="0" xfId="0" applyFont="1" applyFill="1"/>
    <xf numFmtId="0" fontId="12" fillId="0" borderId="0" xfId="0" applyFont="1" applyFill="1" applyBorder="1" applyAlignment="1">
      <alignment horizontal="left"/>
    </xf>
    <xf numFmtId="0" fontId="0" fillId="0" borderId="0" xfId="0" applyAlignment="1">
      <alignment vertical="center"/>
    </xf>
    <xf numFmtId="49" fontId="0" fillId="0" borderId="60" xfId="0" applyNumberForma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8" xfId="0" applyBorder="1" applyAlignment="1">
      <alignment vertical="center"/>
    </xf>
    <xf numFmtId="49" fontId="0" fillId="0" borderId="62" xfId="0" applyNumberFormat="1" applyFill="1" applyBorder="1" applyAlignment="1">
      <alignment horizontal="center" vertical="center"/>
    </xf>
    <xf numFmtId="0" fontId="10" fillId="0" borderId="8" xfId="0" applyFont="1" applyBorder="1" applyAlignment="1">
      <alignment vertical="center" wrapText="1"/>
    </xf>
    <xf numFmtId="0" fontId="10" fillId="0" borderId="0" xfId="0" applyFont="1" applyBorder="1" applyAlignment="1">
      <alignment vertical="center" wrapText="1"/>
    </xf>
    <xf numFmtId="49" fontId="0" fillId="0" borderId="63" xfId="0" applyNumberFormat="1" applyFill="1" applyBorder="1" applyAlignment="1">
      <alignment horizontal="center" vertical="center"/>
    </xf>
    <xf numFmtId="49" fontId="0" fillId="0" borderId="64" xfId="0" applyNumberFormat="1" applyFill="1" applyBorder="1" applyAlignment="1">
      <alignment horizontal="center" vertical="center"/>
    </xf>
    <xf numFmtId="49" fontId="0" fillId="0" borderId="65" xfId="0" applyNumberFormat="1" applyFill="1" applyBorder="1" applyAlignment="1">
      <alignment horizontal="center" vertical="center"/>
    </xf>
    <xf numFmtId="49" fontId="0" fillId="0" borderId="66" xfId="0" applyNumberFormat="1" applyFill="1" applyBorder="1" applyAlignment="1">
      <alignment horizontal="center" vertical="center"/>
    </xf>
    <xf numFmtId="3" fontId="0" fillId="2" borderId="62" xfId="0" applyNumberFormat="1" applyFill="1" applyBorder="1" applyAlignment="1">
      <alignment horizontal="right" vertical="center" indent="2"/>
    </xf>
    <xf numFmtId="3" fontId="0" fillId="2" borderId="61" xfId="0" applyNumberFormat="1" applyFill="1" applyBorder="1" applyAlignment="1">
      <alignment horizontal="right" vertical="center" indent="2"/>
    </xf>
    <xf numFmtId="3" fontId="0" fillId="2" borderId="60" xfId="0" applyNumberFormat="1" applyFill="1" applyBorder="1" applyAlignment="1">
      <alignment horizontal="right" vertical="center" indent="2"/>
    </xf>
    <xf numFmtId="0" fontId="0" fillId="6" borderId="0" xfId="0" applyFill="1" applyBorder="1" applyAlignment="1">
      <alignment horizontal="center" vertical="center"/>
    </xf>
    <xf numFmtId="0" fontId="37" fillId="6" borderId="0" xfId="0" applyFont="1" applyFill="1" applyBorder="1"/>
    <xf numFmtId="0" fontId="0" fillId="0" borderId="68" xfId="0" applyBorder="1" applyAlignment="1">
      <alignment horizontal="centerContinuous"/>
    </xf>
    <xf numFmtId="0" fontId="0" fillId="0" borderId="69" xfId="0" applyBorder="1" applyAlignment="1">
      <alignment horizontal="centerContinuous"/>
    </xf>
    <xf numFmtId="0" fontId="0" fillId="0" borderId="70" xfId="0" applyBorder="1" applyAlignment="1">
      <alignment horizontal="centerContinuous"/>
    </xf>
    <xf numFmtId="0" fontId="0" fillId="0" borderId="71" xfId="0" applyBorder="1" applyAlignment="1">
      <alignment horizontal="centerContinuous"/>
    </xf>
    <xf numFmtId="0" fontId="0" fillId="0" borderId="73" xfId="0" applyBorder="1" applyAlignment="1">
      <alignment horizontal="centerContinuous"/>
    </xf>
    <xf numFmtId="0" fontId="0" fillId="0" borderId="74" xfId="0" applyFill="1" applyBorder="1" applyAlignment="1">
      <alignment horizontal="center" vertical="center"/>
    </xf>
    <xf numFmtId="0" fontId="0" fillId="0" borderId="75" xfId="0" applyBorder="1" applyAlignment="1">
      <alignment horizontal="left" vertical="center"/>
    </xf>
    <xf numFmtId="0" fontId="0" fillId="0" borderId="76" xfId="0" applyFill="1" applyBorder="1" applyAlignment="1">
      <alignment horizontal="center" vertical="center"/>
    </xf>
    <xf numFmtId="0" fontId="0" fillId="0" borderId="77" xfId="0" applyBorder="1" applyAlignment="1">
      <alignment horizontal="left" vertical="center"/>
    </xf>
    <xf numFmtId="0" fontId="0" fillId="0" borderId="78" xfId="0" applyBorder="1" applyAlignment="1">
      <alignment vertical="center"/>
    </xf>
    <xf numFmtId="49" fontId="0" fillId="0" borderId="79" xfId="0" applyNumberFormat="1" applyFill="1" applyBorder="1" applyAlignment="1">
      <alignment horizontal="center" vertical="center"/>
    </xf>
    <xf numFmtId="49" fontId="0" fillId="0" borderId="80" xfId="0" applyNumberFormat="1" applyFill="1" applyBorder="1" applyAlignment="1">
      <alignment horizontal="center" vertical="center"/>
    </xf>
    <xf numFmtId="49" fontId="0" fillId="0" borderId="81" xfId="0" applyNumberFormat="1" applyFill="1" applyBorder="1" applyAlignment="1">
      <alignment horizontal="center" vertical="center"/>
    </xf>
    <xf numFmtId="3" fontId="0" fillId="2" borderId="86" xfId="0" applyNumberFormat="1" applyFill="1" applyBorder="1" applyAlignment="1">
      <alignment horizontal="right" vertical="center" indent="2"/>
    </xf>
    <xf numFmtId="3" fontId="0" fillId="2" borderId="80" xfId="0" applyNumberFormat="1" applyFill="1" applyBorder="1" applyAlignment="1">
      <alignment horizontal="right" vertical="center" indent="2"/>
    </xf>
    <xf numFmtId="0" fontId="10" fillId="0" borderId="78" xfId="0" applyFont="1" applyBorder="1" applyAlignment="1">
      <alignment vertical="center" wrapText="1"/>
    </xf>
    <xf numFmtId="0" fontId="0" fillId="0" borderId="8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3" fillId="0" borderId="88" xfId="0" applyFont="1" applyFill="1" applyBorder="1" applyAlignment="1">
      <alignment horizontal="center" vertical="center" wrapText="1"/>
    </xf>
    <xf numFmtId="0" fontId="0" fillId="0" borderId="67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3" fontId="0" fillId="0" borderId="5" xfId="0" applyNumberFormat="1" applyFill="1" applyBorder="1" applyAlignment="1">
      <alignment horizontal="right" vertical="center" indent="1"/>
    </xf>
    <xf numFmtId="3" fontId="0" fillId="0" borderId="8" xfId="0" applyNumberFormat="1" applyFill="1" applyBorder="1" applyAlignment="1">
      <alignment horizontal="right" vertical="center" indent="1"/>
    </xf>
    <xf numFmtId="3" fontId="0" fillId="0" borderId="6" xfId="0" applyNumberFormat="1" applyFill="1" applyBorder="1" applyAlignment="1">
      <alignment horizontal="right" vertical="center" indent="1"/>
    </xf>
    <xf numFmtId="3" fontId="0" fillId="0" borderId="7" xfId="0" applyNumberFormat="1" applyFill="1" applyBorder="1" applyAlignment="1">
      <alignment horizontal="right" vertical="center" indent="1"/>
    </xf>
    <xf numFmtId="3" fontId="0" fillId="0" borderId="0" xfId="0" applyNumberFormat="1" applyFill="1" applyBorder="1" applyAlignment="1">
      <alignment horizontal="right" vertical="center" indent="1"/>
    </xf>
    <xf numFmtId="3" fontId="0" fillId="0" borderId="58" xfId="0" applyNumberFormat="1" applyFill="1" applyBorder="1" applyAlignment="1">
      <alignment horizontal="right" vertical="center" indent="1"/>
    </xf>
    <xf numFmtId="3" fontId="0" fillId="0" borderId="82" xfId="0" applyNumberFormat="1" applyFill="1" applyBorder="1" applyAlignment="1">
      <alignment horizontal="right" vertical="center" indent="1"/>
    </xf>
    <xf numFmtId="3" fontId="0" fillId="0" borderId="78" xfId="0" applyNumberFormat="1" applyFill="1" applyBorder="1" applyAlignment="1">
      <alignment horizontal="right" vertical="center" indent="1"/>
    </xf>
    <xf numFmtId="3" fontId="0" fillId="0" borderId="83" xfId="0" applyNumberFormat="1" applyFill="1" applyBorder="1" applyAlignment="1">
      <alignment horizontal="right" vertical="center" indent="1"/>
    </xf>
    <xf numFmtId="0" fontId="4" fillId="0" borderId="32" xfId="0" applyFont="1" applyBorder="1" applyAlignment="1">
      <alignment horizontal="center" vertical="center" wrapText="1"/>
    </xf>
    <xf numFmtId="49" fontId="0" fillId="6" borderId="0" xfId="0" applyNumberFormat="1" applyFill="1" applyBorder="1"/>
    <xf numFmtId="0" fontId="38" fillId="6" borderId="0" xfId="0" applyFont="1" applyFill="1"/>
    <xf numFmtId="0" fontId="11" fillId="2" borderId="0" xfId="0" applyFont="1" applyFill="1"/>
    <xf numFmtId="3" fontId="0" fillId="2" borderId="43" xfId="0" applyNumberFormat="1" applyFill="1" applyBorder="1" applyAlignment="1">
      <alignment horizontal="right" vertical="center"/>
    </xf>
    <xf numFmtId="3" fontId="0" fillId="2" borderId="20" xfId="0" applyNumberFormat="1" applyFill="1" applyBorder="1" applyAlignment="1">
      <alignment horizontal="right" vertical="center"/>
    </xf>
    <xf numFmtId="3" fontId="0" fillId="2" borderId="1" xfId="0" applyNumberFormat="1" applyFill="1" applyBorder="1" applyAlignment="1">
      <alignment horizontal="right" vertical="center"/>
    </xf>
    <xf numFmtId="3" fontId="0" fillId="2" borderId="84" xfId="0" applyNumberFormat="1" applyFill="1" applyBorder="1" applyAlignment="1">
      <alignment horizontal="right" vertical="center"/>
    </xf>
    <xf numFmtId="3" fontId="0" fillId="2" borderId="85" xfId="0" applyNumberFormat="1" applyFill="1" applyBorder="1" applyAlignment="1">
      <alignment horizontal="right" vertical="center"/>
    </xf>
    <xf numFmtId="0" fontId="28" fillId="6" borderId="0" xfId="0" applyFont="1" applyFill="1"/>
    <xf numFmtId="0" fontId="0" fillId="2" borderId="89" xfId="0" applyFill="1" applyBorder="1" applyAlignment="1">
      <alignment horizontal="left"/>
    </xf>
    <xf numFmtId="0" fontId="0" fillId="2" borderId="33" xfId="0" applyFill="1" applyBorder="1"/>
    <xf numFmtId="0" fontId="0" fillId="2" borderId="90" xfId="0" applyFill="1" applyBorder="1" applyAlignment="1" applyProtection="1">
      <alignment vertical="center"/>
      <protection locked="0"/>
    </xf>
    <xf numFmtId="2" fontId="0" fillId="2" borderId="90" xfId="0" applyNumberFormat="1" applyFill="1" applyBorder="1" applyAlignment="1">
      <alignment vertical="center"/>
    </xf>
    <xf numFmtId="0" fontId="0" fillId="2" borderId="91" xfId="0" applyFill="1" applyBorder="1" applyAlignment="1" applyProtection="1">
      <alignment vertical="center"/>
      <protection locked="0"/>
    </xf>
    <xf numFmtId="2" fontId="0" fillId="2" borderId="91" xfId="0" applyNumberFormat="1" applyFill="1" applyBorder="1" applyAlignment="1">
      <alignment vertical="center"/>
    </xf>
    <xf numFmtId="3" fontId="0" fillId="2" borderId="92" xfId="0" applyNumberFormat="1" applyFill="1" applyBorder="1" applyAlignment="1">
      <alignment horizontal="right" vertical="center"/>
    </xf>
    <xf numFmtId="0" fontId="39" fillId="6" borderId="0" xfId="0" applyFont="1" applyFill="1"/>
    <xf numFmtId="0" fontId="0" fillId="0" borderId="93" xfId="0" applyBorder="1" applyAlignment="1">
      <alignment horizontal="left" vertical="center"/>
    </xf>
    <xf numFmtId="0" fontId="11" fillId="7" borderId="2" xfId="0" applyFont="1" applyFill="1" applyBorder="1" applyAlignment="1">
      <alignment horizontal="center" vertical="center" wrapText="1"/>
    </xf>
    <xf numFmtId="0" fontId="11" fillId="7" borderId="94" xfId="0" applyFont="1" applyFill="1" applyBorder="1" applyAlignment="1">
      <alignment horizontal="center" vertical="center"/>
    </xf>
    <xf numFmtId="0" fontId="11" fillId="7" borderId="43" xfId="0" applyFont="1" applyFill="1" applyBorder="1" applyAlignment="1">
      <alignment horizontal="center" vertical="center"/>
    </xf>
    <xf numFmtId="0" fontId="11" fillId="7" borderId="95" xfId="0" applyFont="1" applyFill="1" applyBorder="1" applyAlignment="1">
      <alignment horizontal="center" vertical="center"/>
    </xf>
    <xf numFmtId="0" fontId="11" fillId="7" borderId="96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7" borderId="97" xfId="0" applyFont="1" applyFill="1" applyBorder="1" applyAlignment="1">
      <alignment horizontal="center" vertical="center"/>
    </xf>
    <xf numFmtId="0" fontId="11" fillId="7" borderId="17" xfId="0" applyFont="1" applyFill="1" applyBorder="1" applyAlignment="1">
      <alignment horizontal="center" vertical="center"/>
    </xf>
    <xf numFmtId="0" fontId="11" fillId="7" borderId="21" xfId="0" applyFont="1" applyFill="1" applyBorder="1" applyAlignment="1">
      <alignment horizontal="center" vertical="center"/>
    </xf>
    <xf numFmtId="0" fontId="11" fillId="6" borderId="0" xfId="0" applyFont="1" applyFill="1" applyBorder="1"/>
    <xf numFmtId="0" fontId="0" fillId="13" borderId="2" xfId="0" applyFill="1" applyBorder="1" applyAlignment="1">
      <alignment horizontal="center" vertical="center" wrapText="1"/>
    </xf>
    <xf numFmtId="0" fontId="0" fillId="2" borderId="60" xfId="0" applyFill="1" applyBorder="1"/>
    <xf numFmtId="0" fontId="3" fillId="2" borderId="24" xfId="0" applyFont="1" applyFill="1" applyBorder="1" applyAlignment="1" applyProtection="1">
      <protection locked="0"/>
    </xf>
    <xf numFmtId="0" fontId="0" fillId="0" borderId="25" xfId="0" applyBorder="1" applyAlignment="1"/>
    <xf numFmtId="0" fontId="0" fillId="2" borderId="28" xfId="0" applyFill="1" applyBorder="1" applyAlignment="1" applyProtection="1">
      <alignment horizontal="left"/>
      <protection locked="0"/>
    </xf>
    <xf numFmtId="0" fontId="0" fillId="2" borderId="30" xfId="0" applyFill="1" applyBorder="1" applyAlignment="1" applyProtection="1">
      <alignment horizontal="left"/>
      <protection locked="0"/>
    </xf>
    <xf numFmtId="0" fontId="0" fillId="0" borderId="31" xfId="0" applyBorder="1" applyAlignment="1" applyProtection="1">
      <alignment horizontal="left"/>
      <protection locked="0"/>
    </xf>
  </cellXfs>
  <cellStyles count="3">
    <cellStyle name="Comma" xfId="1" builtinId="3"/>
    <cellStyle name="Currency" xfId="2" builtinId="4"/>
    <cellStyle name="Normal" xfId="0" builtinId="0"/>
  </cellStyles>
  <dxfs count="13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rgb="FFFFFF0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auto="1"/>
      </font>
      <fill>
        <patternFill>
          <bgColor rgb="FFFFFF00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auto="1"/>
      </font>
      <fill>
        <patternFill>
          <bgColor rgb="FFFFFF00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auto="1"/>
      </font>
      <fill>
        <patternFill>
          <bgColor rgb="FFFFFF00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</dxf>
    <dxf>
      <font>
        <color theme="1"/>
      </font>
    </dxf>
    <dxf>
      <font>
        <b val="0"/>
        <i val="0"/>
        <strike val="0"/>
        <u val="none"/>
        <color theme="0"/>
      </font>
      <fill>
        <patternFill>
          <bgColor theme="1"/>
        </patternFill>
      </fill>
      <border>
        <vertical/>
        <horizontal/>
      </border>
    </dxf>
    <dxf>
      <font>
        <color theme="2"/>
      </font>
      <fill>
        <patternFill>
          <bgColor theme="2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2"/>
      </font>
      <fill>
        <patternFill>
          <bgColor theme="2"/>
        </patternFill>
      </fill>
    </dxf>
  </dxfs>
  <tableStyles count="0" defaultTableStyle="TableStyleMedium2" defaultPivotStyle="PivotStyleLight16"/>
  <colors>
    <mruColors>
      <color rgb="FFCCFFFF"/>
      <color rgb="FFCCFFCC"/>
      <color rgb="FFFFFFCC"/>
      <color rgb="FF385B8A"/>
      <color rgb="FFCCEC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13247016178405E-2"/>
          <c:y val="0.21557131445525832"/>
          <c:w val="0.82875144055268957"/>
          <c:h val="0.34311602354053572"/>
        </c:manualLayout>
      </c:layout>
      <c:barChart>
        <c:barDir val="bar"/>
        <c:grouping val="stacked"/>
        <c:varyColors val="0"/>
        <c:ser>
          <c:idx val="0"/>
          <c:order val="0"/>
          <c:tx>
            <c:v>Estimated Out-Of-Pocket Cost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Calculator!$F$113</c:f>
            </c:numRef>
          </c:val>
        </c:ser>
        <c:ser>
          <c:idx val="1"/>
          <c:order val="1"/>
          <c:tx>
            <c:v>Estimated Plan Payment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Calculator!$F$114</c:f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344925600"/>
        <c:axId val="557063568"/>
      </c:barChart>
      <c:catAx>
        <c:axId val="3449256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57063568"/>
        <c:crosses val="autoZero"/>
        <c:auto val="1"/>
        <c:lblAlgn val="ctr"/>
        <c:lblOffset val="100"/>
        <c:noMultiLvlLbl val="0"/>
      </c:catAx>
      <c:valAx>
        <c:axId val="557063568"/>
        <c:scaling>
          <c:orientation val="minMax"/>
        </c:scaling>
        <c:delete val="0"/>
        <c:axPos val="b"/>
        <c:majorGridlines>
          <c:spPr>
            <a:ln>
              <a:noFill/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Estimated</a:t>
                </a:r>
                <a:r>
                  <a:rPr lang="en-US" baseline="0"/>
                  <a:t> Allowed Charges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2727435398519758"/>
              <c:y val="0.8650740464764948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449256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5.312869378625594E-3"/>
          <c:y val="3.195010335392446E-2"/>
          <c:w val="0.98643656840816374"/>
          <c:h val="0.14810648668916387"/>
        </c:manualLayout>
      </c:layout>
      <c:overlay val="1"/>
      <c:txPr>
        <a:bodyPr/>
        <a:lstStyle/>
        <a:p>
          <a:pPr rtl="0">
            <a:defRPr sz="105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26" fmlaLink="$Q$8" max="30000" noThreeD="1" page="10" val="7"/>
</file>

<file path=xl/ctrlProps/ctrlProp2.xml><?xml version="1.0" encoding="utf-8"?>
<formControlPr xmlns="http://schemas.microsoft.com/office/spreadsheetml/2009/9/main" objectType="Spin" dx="26" fmlaLink="$AQ$8" max="30000" noThreeD="1" page="10" val="3"/>
</file>

<file path=xl/ctrlProps/ctrlProp3.xml><?xml version="1.0" encoding="utf-8"?>
<formControlPr xmlns="http://schemas.microsoft.com/office/spreadsheetml/2009/9/main" objectType="Spin" dx="26" fmlaLink="$AR$8" max="30000" noThreeD="1" page="10" val="19"/>
</file>

<file path=xl/ctrlProps/ctrlProp4.xml><?xml version="1.0" encoding="utf-8"?>
<formControlPr xmlns="http://schemas.microsoft.com/office/spreadsheetml/2009/9/main" objectType="Spin" dx="26" fmlaLink="$AS$8" max="30000" noThreeD="1" page="10" val="0"/>
</file>

<file path=xl/ctrlProps/ctrlProp5.xml><?xml version="1.0" encoding="utf-8"?>
<formControlPr xmlns="http://schemas.microsoft.com/office/spreadsheetml/2009/9/main" objectType="Spin" dx="26" fmlaLink="$AT$8" inc="100" max="30000" noThreeD="1" page="10" val="600"/>
</file>

<file path=xl/ctrlProps/ctrlProp6.xml><?xml version="1.0" encoding="utf-8"?>
<formControlPr xmlns="http://schemas.microsoft.com/office/spreadsheetml/2009/9/main" objectType="Spin" dx="26" fmlaLink="$AP$9" max="30000" noThreeD="1" page="10" val="9"/>
</file>

<file path=xl/ctrlProps/ctrlProp7.xml><?xml version="1.0" encoding="utf-8"?>
<formControlPr xmlns="http://schemas.microsoft.com/office/spreadsheetml/2009/9/main" objectType="Spin" dx="26" fmlaLink="$AQ$9" max="30000" noThreeD="1" page="10" val="4"/>
</file>

<file path=xl/ctrlProps/ctrlProp8.xml><?xml version="1.0" encoding="utf-8"?>
<formControlPr xmlns="http://schemas.microsoft.com/office/spreadsheetml/2009/9/main" objectType="Spin" dx="26" fmlaLink="$AR$9" max="30000" noThreeD="1" page="10" val="21"/>
</file>

<file path=xl/ctrlProps/ctrlProp9.xml><?xml version="1.0" encoding="utf-8"?>
<formControlPr xmlns="http://schemas.microsoft.com/office/spreadsheetml/2009/9/main" objectType="Spin" dx="26" fmlaLink="$AS$9" max="30000" noThreeD="1" page="10" val="0"/>
</file>

<file path=xl/ctrlProps/ctrlProp10.xml><?xml version="1.0" encoding="utf-8"?>
<formControlPr xmlns="http://schemas.microsoft.com/office/spreadsheetml/2009/9/main" objectType="Spin" dx="26" fmlaLink="$AT$9" inc="100" max="30000" noThreeD="1" page="10" val="600"/>
</file>

<file path=xl/ctrlProps/ctrlProp11.xml><?xml version="1.0" encoding="utf-8"?>
<formControlPr xmlns="http://schemas.microsoft.com/office/spreadsheetml/2009/9/main" objectType="Spin" dx="26" fmlaLink="$AT$10" inc="100" max="30000" noThreeD="1" page="10" val="0"/>
</file>

<file path=xl/ctrlProps/ctrlProp12.xml><?xml version="1.0" encoding="utf-8"?>
<formControlPr xmlns="http://schemas.microsoft.com/office/spreadsheetml/2009/9/main" objectType="Spin" dx="26" fmlaLink="$AT$11" inc="100" max="30000" noThreeD="1" page="10" val="300"/>
</file>

<file path=xl/ctrlProps/ctrlProp13.xml><?xml version="1.0" encoding="utf-8"?>
<formControlPr xmlns="http://schemas.microsoft.com/office/spreadsheetml/2009/9/main" objectType="Spin" dx="26" fmlaLink="$AT$12" inc="100" max="30000" noThreeD="1" page="10" val="0"/>
</file>

<file path=xl/ctrlProps/ctrlProp14.xml><?xml version="1.0" encoding="utf-8"?>
<formControlPr xmlns="http://schemas.microsoft.com/office/spreadsheetml/2009/9/main" objectType="Spin" dx="26" fmlaLink="$AT$13" inc="100" max="30000" noThreeD="1" page="10" val="0"/>
</file>

<file path=xl/ctrlProps/ctrlProp15.xml><?xml version="1.0" encoding="utf-8"?>
<formControlPr xmlns="http://schemas.microsoft.com/office/spreadsheetml/2009/9/main" objectType="Spin" dx="26" fmlaLink="$AT$14" inc="100" max="30000" noThreeD="1" page="10" val="100"/>
</file>

<file path=xl/ctrlProps/ctrlProp16.xml><?xml version="1.0" encoding="utf-8"?>
<formControlPr xmlns="http://schemas.microsoft.com/office/spreadsheetml/2009/9/main" objectType="Spin" dx="26" fmlaLink="$AT$15" inc="100" max="30000" noThreeD="1" page="10" val="100"/>
</file>

<file path=xl/ctrlProps/ctrlProp17.xml><?xml version="1.0" encoding="utf-8"?>
<formControlPr xmlns="http://schemas.microsoft.com/office/spreadsheetml/2009/9/main" objectType="Spin" dx="26" fmlaLink="$AS$10" max="30000" noThreeD="1" page="10" val="0"/>
</file>

<file path=xl/ctrlProps/ctrlProp18.xml><?xml version="1.0" encoding="utf-8"?>
<formControlPr xmlns="http://schemas.microsoft.com/office/spreadsheetml/2009/9/main" objectType="Spin" dx="26" fmlaLink="$AS$11" max="30000" noThreeD="1" page="10" val="0"/>
</file>

<file path=xl/ctrlProps/ctrlProp19.xml><?xml version="1.0" encoding="utf-8"?>
<formControlPr xmlns="http://schemas.microsoft.com/office/spreadsheetml/2009/9/main" objectType="Spin" dx="26" fmlaLink="$AS$12" max="30000" noThreeD="1" page="10" val="0"/>
</file>

<file path=xl/ctrlProps/ctrlProp20.xml><?xml version="1.0" encoding="utf-8"?>
<formControlPr xmlns="http://schemas.microsoft.com/office/spreadsheetml/2009/9/main" objectType="Spin" dx="26" fmlaLink="$AS$13" max="30000" noThreeD="1" page="10" val="0"/>
</file>

<file path=xl/ctrlProps/ctrlProp21.xml><?xml version="1.0" encoding="utf-8"?>
<formControlPr xmlns="http://schemas.microsoft.com/office/spreadsheetml/2009/9/main" objectType="Spin" dx="26" fmlaLink="$AS$14" max="30000" noThreeD="1" page="10" val="0"/>
</file>

<file path=xl/ctrlProps/ctrlProp22.xml><?xml version="1.0" encoding="utf-8"?>
<formControlPr xmlns="http://schemas.microsoft.com/office/spreadsheetml/2009/9/main" objectType="Spin" dx="26" fmlaLink="$AS$15" max="30000" noThreeD="1" page="10" val="0"/>
</file>

<file path=xl/ctrlProps/ctrlProp23.xml><?xml version="1.0" encoding="utf-8"?>
<formControlPr xmlns="http://schemas.microsoft.com/office/spreadsheetml/2009/9/main" objectType="Spin" dx="26" fmlaLink="$AR$10" max="30000" noThreeD="1" page="10" val="4"/>
</file>

<file path=xl/ctrlProps/ctrlProp24.xml><?xml version="1.0" encoding="utf-8"?>
<formControlPr xmlns="http://schemas.microsoft.com/office/spreadsheetml/2009/9/main" objectType="Spin" dx="26" fmlaLink="$AR$11" max="30000" noThreeD="1" page="10" val="11"/>
</file>

<file path=xl/ctrlProps/ctrlProp25.xml><?xml version="1.0" encoding="utf-8"?>
<formControlPr xmlns="http://schemas.microsoft.com/office/spreadsheetml/2009/9/main" objectType="Spin" dx="26" fmlaLink="$AR$12" max="30000" noThreeD="1" page="10" val="4"/>
</file>

<file path=xl/ctrlProps/ctrlProp26.xml><?xml version="1.0" encoding="utf-8"?>
<formControlPr xmlns="http://schemas.microsoft.com/office/spreadsheetml/2009/9/main" objectType="Spin" dx="26" fmlaLink="$AR$13" max="30000" noThreeD="1" page="10" val="2"/>
</file>

<file path=xl/ctrlProps/ctrlProp27.xml><?xml version="1.0" encoding="utf-8"?>
<formControlPr xmlns="http://schemas.microsoft.com/office/spreadsheetml/2009/9/main" objectType="Spin" dx="26" fmlaLink="$AR$14" max="30000" noThreeD="1" page="10" val="6"/>
</file>

<file path=xl/ctrlProps/ctrlProp28.xml><?xml version="1.0" encoding="utf-8"?>
<formControlPr xmlns="http://schemas.microsoft.com/office/spreadsheetml/2009/9/main" objectType="Spin" dx="26" fmlaLink="$AR$15" max="30000" noThreeD="1" page="10" val="2"/>
</file>

<file path=xl/ctrlProps/ctrlProp29.xml><?xml version="1.0" encoding="utf-8"?>
<formControlPr xmlns="http://schemas.microsoft.com/office/spreadsheetml/2009/9/main" objectType="Spin" dx="26" fmlaLink="$AQ$10" max="30000" noThreeD="1" page="10"/>
</file>

<file path=xl/ctrlProps/ctrlProp30.xml><?xml version="1.0" encoding="utf-8"?>
<formControlPr xmlns="http://schemas.microsoft.com/office/spreadsheetml/2009/9/main" objectType="Spin" dx="26" fmlaLink="$AQ$11" max="30000" noThreeD="1" page="10" val="3"/>
</file>

<file path=xl/ctrlProps/ctrlProp31.xml><?xml version="1.0" encoding="utf-8"?>
<formControlPr xmlns="http://schemas.microsoft.com/office/spreadsheetml/2009/9/main" objectType="Spin" dx="26" fmlaLink="$AQ$12" max="30000" noThreeD="1" page="10"/>
</file>

<file path=xl/ctrlProps/ctrlProp32.xml><?xml version="1.0" encoding="utf-8"?>
<formControlPr xmlns="http://schemas.microsoft.com/office/spreadsheetml/2009/9/main" objectType="Spin" dx="26" fmlaLink="$AQ$13" max="30000" noThreeD="1" page="10"/>
</file>

<file path=xl/ctrlProps/ctrlProp33.xml><?xml version="1.0" encoding="utf-8"?>
<formControlPr xmlns="http://schemas.microsoft.com/office/spreadsheetml/2009/9/main" objectType="Spin" dx="26" fmlaLink="$AQ$14" max="30000" noThreeD="1" page="10"/>
</file>

<file path=xl/ctrlProps/ctrlProp34.xml><?xml version="1.0" encoding="utf-8"?>
<formControlPr xmlns="http://schemas.microsoft.com/office/spreadsheetml/2009/9/main" objectType="Spin" dx="26" fmlaLink="$AQ$15" max="30000" noThreeD="1" page="10"/>
</file>

<file path=xl/ctrlProps/ctrlProp35.xml><?xml version="1.0" encoding="utf-8"?>
<formControlPr xmlns="http://schemas.microsoft.com/office/spreadsheetml/2009/9/main" objectType="Spin" dx="26" fmlaLink="$AP$11" max="30000" noThreeD="1" page="10" val="6"/>
</file>

<file path=xl/ctrlProps/ctrlProp36.xml><?xml version="1.0" encoding="utf-8"?>
<formControlPr xmlns="http://schemas.microsoft.com/office/spreadsheetml/2009/9/main" objectType="Spin" dx="26" fmlaLink="$AP$12" max="30000" noThreeD="1" page="10" val="2"/>
</file>

<file path=xl/ctrlProps/ctrlProp37.xml><?xml version="1.0" encoding="utf-8"?>
<formControlPr xmlns="http://schemas.microsoft.com/office/spreadsheetml/2009/9/main" objectType="Spin" dx="26" fmlaLink="$AP$13" max="30000" noThreeD="1" page="10" val="2"/>
</file>

<file path=xl/ctrlProps/ctrlProp38.xml><?xml version="1.0" encoding="utf-8"?>
<formControlPr xmlns="http://schemas.microsoft.com/office/spreadsheetml/2009/9/main" objectType="Spin" dx="26" fmlaLink="$AP$10" max="30000" noThreeD="1" page="10" val="2"/>
</file>

<file path=xl/ctrlProps/ctrlProp39.xml><?xml version="1.0" encoding="utf-8"?>
<formControlPr xmlns="http://schemas.microsoft.com/office/spreadsheetml/2009/9/main" objectType="Spin" dx="26" fmlaLink="$AP$14" max="30000" noThreeD="1" page="10" val="3"/>
</file>

<file path=xl/ctrlProps/ctrlProp40.xml><?xml version="1.0" encoding="utf-8"?>
<formControlPr xmlns="http://schemas.microsoft.com/office/spreadsheetml/2009/9/main" objectType="Spin" dx="26" fmlaLink="$AP$15" max="30000" noThreeD="1" page="10" val="3"/>
</file>

<file path=xl/ctrlProps/ctrlProp41.xml><?xml version="1.0" encoding="utf-8"?>
<formControlPr xmlns="http://schemas.microsoft.com/office/spreadsheetml/2009/9/main" objectType="Spin" dx="26" fmlaLink="$AP$8" max="30000" noThreeD="1" page="10" val="7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103</xdr:row>
      <xdr:rowOff>0</xdr:rowOff>
    </xdr:from>
    <xdr:to>
      <xdr:col>7</xdr:col>
      <xdr:colOff>142875</xdr:colOff>
      <xdr:row>104</xdr:row>
      <xdr:rowOff>133350</xdr:rowOff>
    </xdr:to>
    <xdr:sp macro="[0]!OOPCShell" textlink="">
      <xdr:nvSpPr>
        <xdr:cNvPr id="3" name="Rounded Rectangle 2"/>
        <xdr:cNvSpPr/>
      </xdr:nvSpPr>
      <xdr:spPr>
        <a:xfrm>
          <a:off x="609600" y="9715500"/>
          <a:ext cx="3286125" cy="295275"/>
        </a:xfrm>
        <a:prstGeom prst="roundRect">
          <a:avLst/>
        </a:prstGeom>
        <a:solidFill>
          <a:schemeClr val="bg1">
            <a:lumMod val="85000"/>
          </a:schemeClr>
        </a:solidFill>
        <a:ln w="12700"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2"/>
              </a:solidFill>
              <a:latin typeface="+mn-lt"/>
            </a:rPr>
            <a:t>Compute OOPC (click)</a:t>
          </a:r>
        </a:p>
      </xdr:txBody>
    </xdr:sp>
    <xdr:clientData/>
  </xdr:twoCellAnchor>
  <xdr:twoCellAnchor>
    <xdr:from>
      <xdr:col>39</xdr:col>
      <xdr:colOff>161925</xdr:colOff>
      <xdr:row>174</xdr:row>
      <xdr:rowOff>133350</xdr:rowOff>
    </xdr:from>
    <xdr:to>
      <xdr:col>41</xdr:col>
      <xdr:colOff>190500</xdr:colOff>
      <xdr:row>180</xdr:row>
      <xdr:rowOff>0</xdr:rowOff>
    </xdr:to>
    <xdr:sp macro="" textlink="">
      <xdr:nvSpPr>
        <xdr:cNvPr id="5" name="Rectangle 4"/>
        <xdr:cNvSpPr/>
      </xdr:nvSpPr>
      <xdr:spPr>
        <a:xfrm>
          <a:off x="23460075" y="14697075"/>
          <a:ext cx="1247775" cy="8382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190500</xdr:colOff>
      <xdr:row>174</xdr:row>
      <xdr:rowOff>133350</xdr:rowOff>
    </xdr:from>
    <xdr:to>
      <xdr:col>44</xdr:col>
      <xdr:colOff>180975</xdr:colOff>
      <xdr:row>177</xdr:row>
      <xdr:rowOff>76200</xdr:rowOff>
    </xdr:to>
    <xdr:sp macro="" textlink="">
      <xdr:nvSpPr>
        <xdr:cNvPr id="6" name="Rectangle 5"/>
        <xdr:cNvSpPr/>
      </xdr:nvSpPr>
      <xdr:spPr>
        <a:xfrm>
          <a:off x="24707850" y="14697075"/>
          <a:ext cx="1819275" cy="428625"/>
        </a:xfrm>
        <a:prstGeom prst="rect">
          <a:avLst/>
        </a:prstGeom>
        <a:solidFill>
          <a:srgbClr val="FFFF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190500</xdr:colOff>
      <xdr:row>177</xdr:row>
      <xdr:rowOff>76200</xdr:rowOff>
    </xdr:from>
    <xdr:to>
      <xdr:col>44</xdr:col>
      <xdr:colOff>180975</xdr:colOff>
      <xdr:row>180</xdr:row>
      <xdr:rowOff>0</xdr:rowOff>
    </xdr:to>
    <xdr:sp macro="" textlink="">
      <xdr:nvSpPr>
        <xdr:cNvPr id="7" name="Rectangle 6"/>
        <xdr:cNvSpPr/>
      </xdr:nvSpPr>
      <xdr:spPr>
        <a:xfrm>
          <a:off x="24707850" y="15125700"/>
          <a:ext cx="1819275" cy="40957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180974</xdr:colOff>
      <xdr:row>174</xdr:row>
      <xdr:rowOff>133350</xdr:rowOff>
    </xdr:from>
    <xdr:to>
      <xdr:col>46</xdr:col>
      <xdr:colOff>190499</xdr:colOff>
      <xdr:row>180</xdr:row>
      <xdr:rowOff>0</xdr:rowOff>
    </xdr:to>
    <xdr:sp macro="" textlink="">
      <xdr:nvSpPr>
        <xdr:cNvPr id="8" name="Rectangle 7"/>
        <xdr:cNvSpPr/>
      </xdr:nvSpPr>
      <xdr:spPr>
        <a:xfrm>
          <a:off x="26527124" y="14697075"/>
          <a:ext cx="1228725" cy="838200"/>
        </a:xfrm>
        <a:prstGeom prst="rect">
          <a:avLst/>
        </a:prstGeom>
        <a:solidFill>
          <a:srgbClr val="FFFF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397999</xdr:colOff>
      <xdr:row>176</xdr:row>
      <xdr:rowOff>26905</xdr:rowOff>
    </xdr:from>
    <xdr:to>
      <xdr:col>40</xdr:col>
      <xdr:colOff>578872</xdr:colOff>
      <xdr:row>177</xdr:row>
      <xdr:rowOff>104789</xdr:rowOff>
    </xdr:to>
    <xdr:sp macro="" textlink="">
      <xdr:nvSpPr>
        <xdr:cNvPr id="9" name="TextBox 8"/>
        <xdr:cNvSpPr txBox="1"/>
      </xdr:nvSpPr>
      <xdr:spPr>
        <a:xfrm>
          <a:off x="23696149" y="14914480"/>
          <a:ext cx="790473" cy="23980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000">
              <a:latin typeface="Arial" pitchFamily="34" charset="0"/>
              <a:cs typeface="Arial" pitchFamily="34" charset="0"/>
            </a:rPr>
            <a:t>Deductible</a:t>
          </a:r>
        </a:p>
      </xdr:txBody>
    </xdr:sp>
    <xdr:clientData/>
  </xdr:twoCellAnchor>
  <xdr:twoCellAnchor>
    <xdr:from>
      <xdr:col>44</xdr:col>
      <xdr:colOff>281695</xdr:colOff>
      <xdr:row>175</xdr:row>
      <xdr:rowOff>17380</xdr:rowOff>
    </xdr:from>
    <xdr:to>
      <xdr:col>46</xdr:col>
      <xdr:colOff>123683</xdr:colOff>
      <xdr:row>178</xdr:row>
      <xdr:rowOff>66367</xdr:rowOff>
    </xdr:to>
    <xdr:sp macro="" textlink="">
      <xdr:nvSpPr>
        <xdr:cNvPr id="10" name="TextBox 9"/>
        <xdr:cNvSpPr txBox="1"/>
      </xdr:nvSpPr>
      <xdr:spPr>
        <a:xfrm>
          <a:off x="26627845" y="14743030"/>
          <a:ext cx="1061188" cy="5347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000" baseline="0">
              <a:latin typeface="Arial" pitchFamily="34" charset="0"/>
              <a:cs typeface="Arial" pitchFamily="34" charset="0"/>
            </a:rPr>
            <a:t> Plan </a:t>
          </a:r>
        </a:p>
        <a:p>
          <a:pPr algn="ctr"/>
          <a:r>
            <a:rPr lang="en-US" sz="1000" baseline="0">
              <a:latin typeface="Arial" pitchFamily="34" charset="0"/>
              <a:cs typeface="Arial" pitchFamily="34" charset="0"/>
            </a:rPr>
            <a:t>Payment</a:t>
          </a:r>
        </a:p>
        <a:p>
          <a:pPr algn="ctr"/>
          <a:r>
            <a:rPr lang="en-US" sz="1000" baseline="0">
              <a:latin typeface="Arial" pitchFamily="34" charset="0"/>
              <a:cs typeface="Arial" pitchFamily="34" charset="0"/>
            </a:rPr>
            <a:t>(MOOP Phase)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41</xdr:col>
      <xdr:colOff>360131</xdr:colOff>
      <xdr:row>174</xdr:row>
      <xdr:rowOff>150730</xdr:rowOff>
    </xdr:from>
    <xdr:to>
      <xdr:col>43</xdr:col>
      <xdr:colOff>159543</xdr:colOff>
      <xdr:row>177</xdr:row>
      <xdr:rowOff>52241</xdr:rowOff>
    </xdr:to>
    <xdr:sp macro="" textlink="">
      <xdr:nvSpPr>
        <xdr:cNvPr id="11" name="TextBox 10"/>
        <xdr:cNvSpPr txBox="1"/>
      </xdr:nvSpPr>
      <xdr:spPr>
        <a:xfrm>
          <a:off x="24877481" y="14714455"/>
          <a:ext cx="1018612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000">
              <a:latin typeface="Arial" pitchFamily="34" charset="0"/>
              <a:cs typeface="Arial" pitchFamily="34" charset="0"/>
            </a:rPr>
            <a:t>Plan Payment</a:t>
          </a:r>
          <a:r>
            <a:rPr lang="en-US" sz="1000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n-US" sz="1000" baseline="0">
              <a:latin typeface="Arial" pitchFamily="34" charset="0"/>
              <a:cs typeface="Arial" pitchFamily="34" charset="0"/>
            </a:rPr>
            <a:t>(CS Phase)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41</xdr:col>
      <xdr:colOff>388561</xdr:colOff>
      <xdr:row>177</xdr:row>
      <xdr:rowOff>84055</xdr:rowOff>
    </xdr:from>
    <xdr:to>
      <xdr:col>43</xdr:col>
      <xdr:colOff>73968</xdr:colOff>
      <xdr:row>179</xdr:row>
      <xdr:rowOff>147491</xdr:rowOff>
    </xdr:to>
    <xdr:sp macro="" textlink="">
      <xdr:nvSpPr>
        <xdr:cNvPr id="12" name="TextBox 11"/>
        <xdr:cNvSpPr txBox="1"/>
      </xdr:nvSpPr>
      <xdr:spPr>
        <a:xfrm>
          <a:off x="24905911" y="15133555"/>
          <a:ext cx="904607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000">
              <a:latin typeface="Arial" pitchFamily="34" charset="0"/>
              <a:cs typeface="Arial" pitchFamily="34" charset="0"/>
            </a:rPr>
            <a:t>Copays</a:t>
          </a:r>
          <a:r>
            <a:rPr lang="en-US" sz="1000" baseline="0">
              <a:latin typeface="Arial" pitchFamily="34" charset="0"/>
              <a:cs typeface="Arial" pitchFamily="34" charset="0"/>
            </a:rPr>
            <a:t> and </a:t>
          </a:r>
        </a:p>
        <a:p>
          <a:pPr algn="ctr"/>
          <a:r>
            <a:rPr lang="en-US" sz="1000" baseline="0">
              <a:latin typeface="Arial" pitchFamily="34" charset="0"/>
              <a:cs typeface="Arial" pitchFamily="34" charset="0"/>
            </a:rPr>
            <a:t>Coinsurance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39</xdr:col>
      <xdr:colOff>552450</xdr:colOff>
      <xdr:row>177</xdr:row>
      <xdr:rowOff>123824</xdr:rowOff>
    </xdr:from>
    <xdr:to>
      <xdr:col>40</xdr:col>
      <xdr:colOff>485775</xdr:colOff>
      <xdr:row>179</xdr:row>
      <xdr:rowOff>0</xdr:rowOff>
    </xdr:to>
    <xdr:sp macro="" textlink="F109">
      <xdr:nvSpPr>
        <xdr:cNvPr id="13" name="TextBox 12"/>
        <xdr:cNvSpPr txBox="1"/>
      </xdr:nvSpPr>
      <xdr:spPr>
        <a:xfrm>
          <a:off x="23850600" y="15173324"/>
          <a:ext cx="542925" cy="2000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326B0A2-EBE8-47FF-A3CB-CDB7DEE240C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</a:t>
          </a:fld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123825</xdr:colOff>
      <xdr:row>175</xdr:row>
      <xdr:rowOff>66675</xdr:rowOff>
    </xdr:from>
    <xdr:to>
      <xdr:col>44</xdr:col>
      <xdr:colOff>114300</xdr:colOff>
      <xdr:row>176</xdr:row>
      <xdr:rowOff>114300</xdr:rowOff>
    </xdr:to>
    <xdr:sp macro="" textlink="F111">
      <xdr:nvSpPr>
        <xdr:cNvPr id="14" name="TextBox 13"/>
        <xdr:cNvSpPr txBox="1"/>
      </xdr:nvSpPr>
      <xdr:spPr>
        <a:xfrm>
          <a:off x="25860375" y="14792325"/>
          <a:ext cx="600075" cy="209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BE60E4-9FE0-493F-9EDC-5FE2A26D2A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6,193</a:t>
          </a:fld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142875</xdr:colOff>
      <xdr:row>178</xdr:row>
      <xdr:rowOff>19050</xdr:rowOff>
    </xdr:from>
    <xdr:to>
      <xdr:col>44</xdr:col>
      <xdr:colOff>127906</xdr:colOff>
      <xdr:row>179</xdr:row>
      <xdr:rowOff>66674</xdr:rowOff>
    </xdr:to>
    <xdr:sp macro="" textlink="F110">
      <xdr:nvSpPr>
        <xdr:cNvPr id="15" name="TextBox 14"/>
        <xdr:cNvSpPr txBox="1"/>
      </xdr:nvSpPr>
      <xdr:spPr>
        <a:xfrm>
          <a:off x="25879425" y="15230475"/>
          <a:ext cx="594631" cy="2095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DAC0935-0751-4210-A92A-7083A0BB491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545</a:t>
          </a:fld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44</xdr:col>
      <xdr:colOff>504825</xdr:colOff>
      <xdr:row>178</xdr:row>
      <xdr:rowOff>38099</xdr:rowOff>
    </xdr:from>
    <xdr:to>
      <xdr:col>45</xdr:col>
      <xdr:colOff>523875</xdr:colOff>
      <xdr:row>179</xdr:row>
      <xdr:rowOff>57150</xdr:rowOff>
    </xdr:to>
    <xdr:sp macro="" textlink="F112">
      <xdr:nvSpPr>
        <xdr:cNvPr id="16" name="TextBox 15"/>
        <xdr:cNvSpPr txBox="1"/>
      </xdr:nvSpPr>
      <xdr:spPr>
        <a:xfrm>
          <a:off x="26850975" y="15249524"/>
          <a:ext cx="628650" cy="1809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C12912-E5EC-45F8-9EF7-C521625F9E1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</a:t>
          </a:fld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</xdr:col>
      <xdr:colOff>323850</xdr:colOff>
      <xdr:row>105</xdr:row>
      <xdr:rowOff>114301</xdr:rowOff>
    </xdr:from>
    <xdr:to>
      <xdr:col>7</xdr:col>
      <xdr:colOff>0</xdr:colOff>
      <xdr:row>107</xdr:row>
      <xdr:rowOff>53340</xdr:rowOff>
    </xdr:to>
    <xdr:sp macro="" textlink="AA108">
      <xdr:nvSpPr>
        <xdr:cNvPr id="17" name="Rounded Rectangle 16"/>
        <xdr:cNvSpPr/>
      </xdr:nvSpPr>
      <xdr:spPr>
        <a:xfrm>
          <a:off x="575310" y="5821681"/>
          <a:ext cx="2952750" cy="274319"/>
        </a:xfrm>
        <a:prstGeom prst="roundRect">
          <a:avLst/>
        </a:prstGeom>
        <a:solidFill>
          <a:srgbClr val="FFFF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F1F92D6-1BA6-4741-96F6-AFE6A4301EC1}" type="TxLink">
            <a:rPr lang="en-US" sz="1000" b="1" i="0" u="none" strike="noStrike">
              <a:solidFill>
                <a:srgbClr val="FF0000"/>
              </a:solidFill>
              <a:latin typeface="Arial"/>
              <a:cs typeface="Arial"/>
            </a:rPr>
            <a:pPr algn="ctr"/>
            <a:t>Estimated Out-Of-Pocket Cost = $545</a:t>
          </a:fld>
          <a:endParaRPr lang="en-US" sz="1100" b="1" i="0" u="none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331469</xdr:colOff>
      <xdr:row>108</xdr:row>
      <xdr:rowOff>41910</xdr:rowOff>
    </xdr:from>
    <xdr:to>
      <xdr:col>7</xdr:col>
      <xdr:colOff>9525</xdr:colOff>
      <xdr:row>109</xdr:row>
      <xdr:rowOff>137160</xdr:rowOff>
    </xdr:to>
    <xdr:sp macro="" textlink="AA109">
      <xdr:nvSpPr>
        <xdr:cNvPr id="18" name="Rounded Rectangle 17"/>
        <xdr:cNvSpPr/>
      </xdr:nvSpPr>
      <xdr:spPr>
        <a:xfrm>
          <a:off x="582929" y="6252210"/>
          <a:ext cx="2954656" cy="262890"/>
        </a:xfrm>
        <a:prstGeom prst="roundRect">
          <a:avLst/>
        </a:prstGeom>
        <a:solidFill>
          <a:srgbClr val="FFFF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1BA9C1B-F99C-4CC7-B190-10FAB50A93D8}" type="TxLink">
            <a:rPr lang="en-US" sz="1000" b="1" i="0" u="none" strike="noStrike">
              <a:solidFill>
                <a:srgbClr val="FF0000"/>
              </a:solidFill>
              <a:latin typeface="Arial"/>
              <a:cs typeface="Arial"/>
            </a:rPr>
            <a:pPr algn="ctr"/>
            <a:t>Estimated Allowed Charges = $6,738</a:t>
          </a:fld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2</xdr:col>
      <xdr:colOff>85725</xdr:colOff>
      <xdr:row>2</xdr:row>
      <xdr:rowOff>114301</xdr:rowOff>
    </xdr:from>
    <xdr:to>
      <xdr:col>11</xdr:col>
      <xdr:colOff>531282</xdr:colOff>
      <xdr:row>9</xdr:row>
      <xdr:rowOff>47626</xdr:rowOff>
    </xdr:to>
    <xdr:sp macro="" textlink="">
      <xdr:nvSpPr>
        <xdr:cNvPr id="19" name="Rounded Rectangle 18"/>
        <xdr:cNvSpPr/>
      </xdr:nvSpPr>
      <xdr:spPr>
        <a:xfrm>
          <a:off x="333375" y="466726"/>
          <a:ext cx="6095999" cy="1066800"/>
        </a:xfrm>
        <a:prstGeom prst="roundRect">
          <a:avLst/>
        </a:prstGeom>
        <a:solidFill>
          <a:srgbClr val="FFFF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002060"/>
              </a:solidFill>
            </a:rPr>
            <a:t>Instructions</a:t>
          </a:r>
        </a:p>
        <a:p>
          <a:pPr algn="l"/>
          <a:r>
            <a:rPr lang="en-US" sz="1100">
              <a:solidFill>
                <a:srgbClr val="002060"/>
              </a:solidFill>
            </a:rPr>
            <a:t>- click + signs in left margin to expand each section below</a:t>
          </a:r>
        </a:p>
        <a:p>
          <a:pPr algn="l"/>
          <a:r>
            <a:rPr lang="en-US" sz="1100">
              <a:solidFill>
                <a:srgbClr val="002060"/>
              </a:solidFill>
            </a:rPr>
            <a:t>- fill in yellow-shaded cells as necessary</a:t>
          </a:r>
        </a:p>
        <a:p>
          <a:pPr algn="l"/>
          <a:r>
            <a:rPr lang="en-US" sz="1100">
              <a:solidFill>
                <a:srgbClr val="002060"/>
              </a:solidFill>
            </a:rPr>
            <a:t>- to "blank" out a cell with a number in it, click on the cell and then press the "delete" key</a:t>
          </a:r>
        </a:p>
        <a:p>
          <a:pPr algn="l"/>
          <a:r>
            <a:rPr lang="en-US" sz="1100">
              <a:solidFill>
                <a:srgbClr val="002060"/>
              </a:solidFill>
            </a:rPr>
            <a:t>-</a:t>
          </a:r>
          <a:r>
            <a:rPr lang="en-US" sz="1100" baseline="0">
              <a:solidFill>
                <a:srgbClr val="002060"/>
              </a:solidFill>
            </a:rPr>
            <a:t> when ready, click  the "Compute OOPC" button in  the last section.</a:t>
          </a:r>
          <a:endParaRPr lang="en-US" sz="1100">
            <a:solidFill>
              <a:srgbClr val="002060"/>
            </a:solidFill>
          </a:endParaRPr>
        </a:p>
        <a:p>
          <a:pPr algn="l"/>
          <a:endParaRPr lang="en-US" sz="1100">
            <a:solidFill>
              <a:srgbClr val="002060"/>
            </a:solidFill>
          </a:endParaRPr>
        </a:p>
        <a:p>
          <a:pPr algn="l"/>
          <a:endParaRPr lang="en-US" sz="1100">
            <a:solidFill>
              <a:srgbClr val="002060"/>
            </a:solidFill>
          </a:endParaRPr>
        </a:p>
      </xdr:txBody>
    </xdr:sp>
    <xdr:clientData/>
  </xdr:twoCellAnchor>
  <xdr:twoCellAnchor>
    <xdr:from>
      <xdr:col>7</xdr:col>
      <xdr:colOff>485775</xdr:colOff>
      <xdr:row>103</xdr:row>
      <xdr:rowOff>0</xdr:rowOff>
    </xdr:from>
    <xdr:to>
      <xdr:col>14</xdr:col>
      <xdr:colOff>342900</xdr:colOff>
      <xdr:row>111</xdr:row>
      <xdr:rowOff>114300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12</xdr:col>
      <xdr:colOff>38100</xdr:colOff>
      <xdr:row>1</xdr:row>
      <xdr:rowOff>110689</xdr:rowOff>
    </xdr:from>
    <xdr:to>
      <xdr:col>16</xdr:col>
      <xdr:colOff>123825</xdr:colOff>
      <xdr:row>7</xdr:row>
      <xdr:rowOff>75782</xdr:rowOff>
    </xdr:to>
    <xdr:grpSp>
      <xdr:nvGrpSpPr>
        <xdr:cNvPr id="22" name="Group 21"/>
        <xdr:cNvGrpSpPr/>
      </xdr:nvGrpSpPr>
      <xdr:grpSpPr>
        <a:xfrm>
          <a:off x="6667500" y="232609"/>
          <a:ext cx="3392805" cy="1024273"/>
          <a:chOff x="0" y="457200"/>
          <a:chExt cx="6041877" cy="1828800"/>
        </a:xfrm>
        <a:solidFill>
          <a:schemeClr val="bg1"/>
        </a:solidFill>
      </xdr:grpSpPr>
      <xdr:pic>
        <xdr:nvPicPr>
          <xdr:cNvPr id="23" name="Picture 22"/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33925"/>
          <a:stretch/>
        </xdr:blipFill>
        <xdr:spPr>
          <a:xfrm>
            <a:off x="0" y="457200"/>
            <a:ext cx="6041877" cy="1235675"/>
          </a:xfrm>
          <a:prstGeom prst="rect">
            <a:avLst/>
          </a:prstGeom>
          <a:grpFill/>
        </xdr:spPr>
      </xdr:pic>
      <xdr:pic>
        <xdr:nvPicPr>
          <xdr:cNvPr id="24" name="Picture 23"/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6278" t="50000"/>
          <a:stretch/>
        </xdr:blipFill>
        <xdr:spPr>
          <a:xfrm>
            <a:off x="1981200" y="1668162"/>
            <a:ext cx="3083606" cy="617838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2</xdr:col>
      <xdr:colOff>76200</xdr:colOff>
      <xdr:row>80</xdr:row>
      <xdr:rowOff>161923</xdr:rowOff>
    </xdr:from>
    <xdr:to>
      <xdr:col>9</xdr:col>
      <xdr:colOff>85726</xdr:colOff>
      <xdr:row>84</xdr:row>
      <xdr:rowOff>123825</xdr:rowOff>
    </xdr:to>
    <xdr:sp macro="" textlink="">
      <xdr:nvSpPr>
        <xdr:cNvPr id="2" name="Rounded Rectangle 1"/>
        <xdr:cNvSpPr/>
      </xdr:nvSpPr>
      <xdr:spPr>
        <a:xfrm>
          <a:off x="323850" y="5695948"/>
          <a:ext cx="4391026" cy="609602"/>
        </a:xfrm>
        <a:prstGeom prst="roundRect">
          <a:avLst/>
        </a:prstGeom>
        <a:solidFill>
          <a:schemeClr val="bg1"/>
        </a:solidFill>
        <a:ln w="19050">
          <a:solidFill>
            <a:srgbClr val="385B8A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5720" tIns="0" rIns="45720" bIns="0" rtlCol="0" anchor="t"/>
        <a:lstStyle/>
        <a:p>
          <a:pPr algn="l"/>
          <a:r>
            <a:rPr lang="en-US" sz="1000">
              <a:solidFill>
                <a:srgbClr val="0070C0"/>
              </a:solidFill>
              <a:latin typeface="Arial" panose="020B0604020202020204" pitchFamily="34" charset="0"/>
              <a:cs typeface="Arial" panose="020B0604020202020204" pitchFamily="34" charset="0"/>
            </a:rPr>
            <a:t>For specified utilization scenarios only, use of RX tiers will cause:</a:t>
          </a:r>
        </a:p>
        <a:p>
          <a:pPr marL="64008" indent="-457200" algn="l">
            <a:spcBef>
              <a:spcPts val="300"/>
            </a:spcBef>
          </a:pPr>
          <a:r>
            <a:rPr lang="en-US" sz="1000">
              <a:solidFill>
                <a:srgbClr val="0070C0"/>
              </a:solidFill>
              <a:latin typeface="Arial" panose="020B0604020202020204" pitchFamily="34" charset="0"/>
              <a:cs typeface="Arial" panose="020B0604020202020204" pitchFamily="34" charset="0"/>
            </a:rPr>
            <a:t>- tiered cost sharing to be used in</a:t>
          </a:r>
          <a:r>
            <a:rPr lang="en-US" sz="1000" baseline="0">
              <a:solidFill>
                <a:srgbClr val="0070C0"/>
              </a:solidFill>
              <a:latin typeface="Arial" panose="020B0604020202020204" pitchFamily="34" charset="0"/>
              <a:cs typeface="Arial" panose="020B0604020202020204" pitchFamily="34" charset="0"/>
            </a:rPr>
            <a:t> place of plans and benefits cost sharing</a:t>
          </a:r>
        </a:p>
        <a:p>
          <a:pPr marL="64008" indent="-457200" algn="l">
            <a:spcBef>
              <a:spcPts val="300"/>
            </a:spcBef>
          </a:pPr>
          <a:r>
            <a:rPr lang="en-US" sz="1000" baseline="0">
              <a:solidFill>
                <a:srgbClr val="0070C0"/>
              </a:solidFill>
              <a:latin typeface="Arial" panose="020B0604020202020204" pitchFamily="34" charset="0"/>
              <a:cs typeface="Arial" panose="020B0604020202020204" pitchFamily="34" charset="0"/>
            </a:rPr>
            <a:t>- tiered utilization to be used in place of plans and benefits utilization.</a:t>
          </a:r>
          <a:endParaRPr lang="en-US" sz="1000">
            <a:solidFill>
              <a:srgbClr val="0070C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15</xdr:col>
      <xdr:colOff>1165860</xdr:colOff>
      <xdr:row>13</xdr:row>
      <xdr:rowOff>76200</xdr:rowOff>
    </xdr:from>
    <xdr:to>
      <xdr:col>17</xdr:col>
      <xdr:colOff>99060</xdr:colOff>
      <xdr:row>17</xdr:row>
      <xdr:rowOff>15240</xdr:rowOff>
    </xdr:to>
    <xdr:sp macro="[0]!DispUserInput" textlink="">
      <xdr:nvSpPr>
        <xdr:cNvPr id="21" name="Rounded Rectangle 20"/>
        <xdr:cNvSpPr/>
      </xdr:nvSpPr>
      <xdr:spPr>
        <a:xfrm>
          <a:off x="9669780" y="2263140"/>
          <a:ext cx="960120" cy="7772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Adjust Utilization Levels</a:t>
          </a:r>
        </a:p>
      </xdr:txBody>
    </xdr:sp>
    <xdr:clientData/>
  </xdr:twoCellAnchor>
  <xdr:twoCellAnchor>
    <xdr:from>
      <xdr:col>15</xdr:col>
      <xdr:colOff>1165860</xdr:colOff>
      <xdr:row>18</xdr:row>
      <xdr:rowOff>15240</xdr:rowOff>
    </xdr:from>
    <xdr:to>
      <xdr:col>17</xdr:col>
      <xdr:colOff>99060</xdr:colOff>
      <xdr:row>23</xdr:row>
      <xdr:rowOff>38100</xdr:rowOff>
    </xdr:to>
    <xdr:sp macro="[0]!ResetUserUtil" textlink="">
      <xdr:nvSpPr>
        <xdr:cNvPr id="25" name="Rounded Rectangle 24"/>
        <xdr:cNvSpPr/>
      </xdr:nvSpPr>
      <xdr:spPr>
        <a:xfrm>
          <a:off x="9669780" y="3208020"/>
          <a:ext cx="960120" cy="8610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Reset Utilization to Baseline Levels</a:t>
          </a:r>
        </a:p>
      </xdr:txBody>
    </xdr:sp>
    <xdr:clientData/>
  </xdr:twoCellAnchor>
  <xdr:twoCellAnchor>
    <xdr:from>
      <xdr:col>12</xdr:col>
      <xdr:colOff>19049</xdr:colOff>
      <xdr:row>1</xdr:row>
      <xdr:rowOff>9525</xdr:rowOff>
    </xdr:from>
    <xdr:to>
      <xdr:col>16</xdr:col>
      <xdr:colOff>523875</xdr:colOff>
      <xdr:row>9</xdr:row>
      <xdr:rowOff>0</xdr:rowOff>
    </xdr:to>
    <xdr:sp macro="" textlink="">
      <xdr:nvSpPr>
        <xdr:cNvPr id="4" name="Rectangle 3"/>
        <xdr:cNvSpPr/>
      </xdr:nvSpPr>
      <xdr:spPr>
        <a:xfrm>
          <a:off x="6534149" y="133350"/>
          <a:ext cx="3733801" cy="13525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1005840</xdr:colOff>
      <xdr:row>12</xdr:row>
      <xdr:rowOff>22860</xdr:rowOff>
    </xdr:from>
    <xdr:to>
      <xdr:col>17</xdr:col>
      <xdr:colOff>228600</xdr:colOff>
      <xdr:row>25</xdr:row>
      <xdr:rowOff>121920</xdr:rowOff>
    </xdr:to>
    <xdr:sp macro="" textlink="">
      <xdr:nvSpPr>
        <xdr:cNvPr id="26" name="Rectangle 25"/>
        <xdr:cNvSpPr/>
      </xdr:nvSpPr>
      <xdr:spPr>
        <a:xfrm>
          <a:off x="9509760" y="2042160"/>
          <a:ext cx="1249680" cy="244602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16</xdr:col>
      <xdr:colOff>95250</xdr:colOff>
      <xdr:row>43</xdr:row>
      <xdr:rowOff>114300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1925"/>
          <a:ext cx="9239250" cy="6915150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2</xdr:row>
      <xdr:rowOff>133351</xdr:rowOff>
    </xdr:from>
    <xdr:to>
      <xdr:col>12</xdr:col>
      <xdr:colOff>171450</xdr:colOff>
      <xdr:row>11</xdr:row>
      <xdr:rowOff>28576</xdr:rowOff>
    </xdr:to>
    <xdr:sp macro="" textlink="">
      <xdr:nvSpPr>
        <xdr:cNvPr id="2" name="Rounded Rectangle 1"/>
        <xdr:cNvSpPr/>
      </xdr:nvSpPr>
      <xdr:spPr>
        <a:xfrm>
          <a:off x="504825" y="457201"/>
          <a:ext cx="6981825" cy="1352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aseline="0"/>
            <a:t>Your version of Excel does not have macros enabled.  Please close this file, enable macros within Excel*, and reopen the file.</a:t>
          </a:r>
        </a:p>
        <a:p>
          <a:pPr algn="l"/>
          <a:endParaRPr lang="en-US" sz="2000" baseline="0"/>
        </a:p>
        <a:p>
          <a:pPr algn="l"/>
          <a:r>
            <a:rPr lang="en-US" sz="1200" baseline="0"/>
            <a:t>* File/Options/Trust Center/Trust Center Settings/Enable all macros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434340</xdr:colOff>
          <xdr:row>7</xdr:row>
          <xdr:rowOff>15240</xdr:rowOff>
        </xdr:from>
        <xdr:to>
          <xdr:col>16</xdr:col>
          <xdr:colOff>586740</xdr:colOff>
          <xdr:row>7</xdr:row>
          <xdr:rowOff>320040</xdr:rowOff>
        </xdr:to>
        <xdr:sp macro="" textlink="">
          <xdr:nvSpPr>
            <xdr:cNvPr id="12290" name="Spinner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434340</xdr:colOff>
          <xdr:row>7</xdr:row>
          <xdr:rowOff>15240</xdr:rowOff>
        </xdr:from>
        <xdr:to>
          <xdr:col>17</xdr:col>
          <xdr:colOff>586740</xdr:colOff>
          <xdr:row>7</xdr:row>
          <xdr:rowOff>320040</xdr:rowOff>
        </xdr:to>
        <xdr:sp macro="" textlink="">
          <xdr:nvSpPr>
            <xdr:cNvPr id="12293" name="Spinner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441960</xdr:colOff>
          <xdr:row>7</xdr:row>
          <xdr:rowOff>15240</xdr:rowOff>
        </xdr:from>
        <xdr:to>
          <xdr:col>18</xdr:col>
          <xdr:colOff>594360</xdr:colOff>
          <xdr:row>7</xdr:row>
          <xdr:rowOff>320040</xdr:rowOff>
        </xdr:to>
        <xdr:sp macro="" textlink="">
          <xdr:nvSpPr>
            <xdr:cNvPr id="12294" name="Spinner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441960</xdr:colOff>
          <xdr:row>7</xdr:row>
          <xdr:rowOff>15240</xdr:rowOff>
        </xdr:from>
        <xdr:to>
          <xdr:col>19</xdr:col>
          <xdr:colOff>594360</xdr:colOff>
          <xdr:row>7</xdr:row>
          <xdr:rowOff>320040</xdr:rowOff>
        </xdr:to>
        <xdr:sp macro="" textlink="">
          <xdr:nvSpPr>
            <xdr:cNvPr id="12295" name="Spinner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579120</xdr:colOff>
          <xdr:row>7</xdr:row>
          <xdr:rowOff>15240</xdr:rowOff>
        </xdr:from>
        <xdr:to>
          <xdr:col>20</xdr:col>
          <xdr:colOff>731520</xdr:colOff>
          <xdr:row>7</xdr:row>
          <xdr:rowOff>320040</xdr:rowOff>
        </xdr:to>
        <xdr:sp macro="" textlink="">
          <xdr:nvSpPr>
            <xdr:cNvPr id="12296" name="Spinner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434340</xdr:colOff>
          <xdr:row>8</xdr:row>
          <xdr:rowOff>15240</xdr:rowOff>
        </xdr:from>
        <xdr:to>
          <xdr:col>16</xdr:col>
          <xdr:colOff>586740</xdr:colOff>
          <xdr:row>8</xdr:row>
          <xdr:rowOff>320040</xdr:rowOff>
        </xdr:to>
        <xdr:sp macro="" textlink="">
          <xdr:nvSpPr>
            <xdr:cNvPr id="12297" name="Spinner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434340</xdr:colOff>
          <xdr:row>8</xdr:row>
          <xdr:rowOff>15240</xdr:rowOff>
        </xdr:from>
        <xdr:to>
          <xdr:col>17</xdr:col>
          <xdr:colOff>586740</xdr:colOff>
          <xdr:row>8</xdr:row>
          <xdr:rowOff>320040</xdr:rowOff>
        </xdr:to>
        <xdr:sp macro="" textlink="">
          <xdr:nvSpPr>
            <xdr:cNvPr id="12298" name="Spinner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441960</xdr:colOff>
          <xdr:row>8</xdr:row>
          <xdr:rowOff>15240</xdr:rowOff>
        </xdr:from>
        <xdr:to>
          <xdr:col>18</xdr:col>
          <xdr:colOff>594360</xdr:colOff>
          <xdr:row>8</xdr:row>
          <xdr:rowOff>320040</xdr:rowOff>
        </xdr:to>
        <xdr:sp macro="" textlink="">
          <xdr:nvSpPr>
            <xdr:cNvPr id="12299" name="Spinner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441960</xdr:colOff>
          <xdr:row>8</xdr:row>
          <xdr:rowOff>15240</xdr:rowOff>
        </xdr:from>
        <xdr:to>
          <xdr:col>19</xdr:col>
          <xdr:colOff>594360</xdr:colOff>
          <xdr:row>8</xdr:row>
          <xdr:rowOff>320040</xdr:rowOff>
        </xdr:to>
        <xdr:sp macro="" textlink="">
          <xdr:nvSpPr>
            <xdr:cNvPr id="12300" name="Spinner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579120</xdr:colOff>
          <xdr:row>8</xdr:row>
          <xdr:rowOff>15240</xdr:rowOff>
        </xdr:from>
        <xdr:to>
          <xdr:col>20</xdr:col>
          <xdr:colOff>731520</xdr:colOff>
          <xdr:row>8</xdr:row>
          <xdr:rowOff>320040</xdr:rowOff>
        </xdr:to>
        <xdr:sp macro="" textlink="">
          <xdr:nvSpPr>
            <xdr:cNvPr id="12301" name="Spinner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579120</xdr:colOff>
          <xdr:row>9</xdr:row>
          <xdr:rowOff>15240</xdr:rowOff>
        </xdr:from>
        <xdr:to>
          <xdr:col>20</xdr:col>
          <xdr:colOff>731520</xdr:colOff>
          <xdr:row>9</xdr:row>
          <xdr:rowOff>320040</xdr:rowOff>
        </xdr:to>
        <xdr:sp macro="" textlink="">
          <xdr:nvSpPr>
            <xdr:cNvPr id="12302" name="Spinner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579120</xdr:colOff>
          <xdr:row>10</xdr:row>
          <xdr:rowOff>15240</xdr:rowOff>
        </xdr:from>
        <xdr:to>
          <xdr:col>20</xdr:col>
          <xdr:colOff>731520</xdr:colOff>
          <xdr:row>10</xdr:row>
          <xdr:rowOff>320040</xdr:rowOff>
        </xdr:to>
        <xdr:sp macro="" textlink="">
          <xdr:nvSpPr>
            <xdr:cNvPr id="12303" name="Spinner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579120</xdr:colOff>
          <xdr:row>11</xdr:row>
          <xdr:rowOff>22860</xdr:rowOff>
        </xdr:from>
        <xdr:to>
          <xdr:col>20</xdr:col>
          <xdr:colOff>731520</xdr:colOff>
          <xdr:row>11</xdr:row>
          <xdr:rowOff>327660</xdr:rowOff>
        </xdr:to>
        <xdr:sp macro="" textlink="">
          <xdr:nvSpPr>
            <xdr:cNvPr id="12304" name="Spinner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579120</xdr:colOff>
          <xdr:row>12</xdr:row>
          <xdr:rowOff>22860</xdr:rowOff>
        </xdr:from>
        <xdr:to>
          <xdr:col>20</xdr:col>
          <xdr:colOff>731520</xdr:colOff>
          <xdr:row>12</xdr:row>
          <xdr:rowOff>327660</xdr:rowOff>
        </xdr:to>
        <xdr:sp macro="" textlink="">
          <xdr:nvSpPr>
            <xdr:cNvPr id="12305" name="Spinner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579120</xdr:colOff>
          <xdr:row>13</xdr:row>
          <xdr:rowOff>7620</xdr:rowOff>
        </xdr:from>
        <xdr:to>
          <xdr:col>20</xdr:col>
          <xdr:colOff>731520</xdr:colOff>
          <xdr:row>13</xdr:row>
          <xdr:rowOff>312420</xdr:rowOff>
        </xdr:to>
        <xdr:sp macro="" textlink="">
          <xdr:nvSpPr>
            <xdr:cNvPr id="12306" name="Spinner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579120</xdr:colOff>
          <xdr:row>14</xdr:row>
          <xdr:rowOff>7620</xdr:rowOff>
        </xdr:from>
        <xdr:to>
          <xdr:col>20</xdr:col>
          <xdr:colOff>731520</xdr:colOff>
          <xdr:row>14</xdr:row>
          <xdr:rowOff>312420</xdr:rowOff>
        </xdr:to>
        <xdr:sp macro="" textlink="">
          <xdr:nvSpPr>
            <xdr:cNvPr id="12307" name="Spinner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441960</xdr:colOff>
          <xdr:row>9</xdr:row>
          <xdr:rowOff>15240</xdr:rowOff>
        </xdr:from>
        <xdr:to>
          <xdr:col>19</xdr:col>
          <xdr:colOff>594360</xdr:colOff>
          <xdr:row>9</xdr:row>
          <xdr:rowOff>320040</xdr:rowOff>
        </xdr:to>
        <xdr:sp macro="" textlink="">
          <xdr:nvSpPr>
            <xdr:cNvPr id="12308" name="Spinner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441960</xdr:colOff>
          <xdr:row>10</xdr:row>
          <xdr:rowOff>22860</xdr:rowOff>
        </xdr:from>
        <xdr:to>
          <xdr:col>19</xdr:col>
          <xdr:colOff>594360</xdr:colOff>
          <xdr:row>10</xdr:row>
          <xdr:rowOff>327660</xdr:rowOff>
        </xdr:to>
        <xdr:sp macro="" textlink="">
          <xdr:nvSpPr>
            <xdr:cNvPr id="12309" name="Spinner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441960</xdr:colOff>
          <xdr:row>11</xdr:row>
          <xdr:rowOff>22860</xdr:rowOff>
        </xdr:from>
        <xdr:to>
          <xdr:col>19</xdr:col>
          <xdr:colOff>594360</xdr:colOff>
          <xdr:row>11</xdr:row>
          <xdr:rowOff>327660</xdr:rowOff>
        </xdr:to>
        <xdr:sp macro="" textlink="">
          <xdr:nvSpPr>
            <xdr:cNvPr id="12310" name="Spinner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441960</xdr:colOff>
          <xdr:row>12</xdr:row>
          <xdr:rowOff>15240</xdr:rowOff>
        </xdr:from>
        <xdr:to>
          <xdr:col>19</xdr:col>
          <xdr:colOff>594360</xdr:colOff>
          <xdr:row>12</xdr:row>
          <xdr:rowOff>320040</xdr:rowOff>
        </xdr:to>
        <xdr:sp macro="" textlink="">
          <xdr:nvSpPr>
            <xdr:cNvPr id="12311" name="Spinner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441960</xdr:colOff>
          <xdr:row>13</xdr:row>
          <xdr:rowOff>15240</xdr:rowOff>
        </xdr:from>
        <xdr:to>
          <xdr:col>19</xdr:col>
          <xdr:colOff>594360</xdr:colOff>
          <xdr:row>13</xdr:row>
          <xdr:rowOff>320040</xdr:rowOff>
        </xdr:to>
        <xdr:sp macro="" textlink="">
          <xdr:nvSpPr>
            <xdr:cNvPr id="12312" name="Spinner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441960</xdr:colOff>
          <xdr:row>14</xdr:row>
          <xdr:rowOff>15240</xdr:rowOff>
        </xdr:from>
        <xdr:to>
          <xdr:col>19</xdr:col>
          <xdr:colOff>594360</xdr:colOff>
          <xdr:row>14</xdr:row>
          <xdr:rowOff>320040</xdr:rowOff>
        </xdr:to>
        <xdr:sp macro="" textlink="">
          <xdr:nvSpPr>
            <xdr:cNvPr id="12313" name="Spinner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441960</xdr:colOff>
          <xdr:row>9</xdr:row>
          <xdr:rowOff>15240</xdr:rowOff>
        </xdr:from>
        <xdr:to>
          <xdr:col>18</xdr:col>
          <xdr:colOff>594360</xdr:colOff>
          <xdr:row>9</xdr:row>
          <xdr:rowOff>320040</xdr:rowOff>
        </xdr:to>
        <xdr:sp macro="" textlink="">
          <xdr:nvSpPr>
            <xdr:cNvPr id="12314" name="Spinner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441960</xdr:colOff>
          <xdr:row>10</xdr:row>
          <xdr:rowOff>22860</xdr:rowOff>
        </xdr:from>
        <xdr:to>
          <xdr:col>18</xdr:col>
          <xdr:colOff>594360</xdr:colOff>
          <xdr:row>10</xdr:row>
          <xdr:rowOff>327660</xdr:rowOff>
        </xdr:to>
        <xdr:sp macro="" textlink="">
          <xdr:nvSpPr>
            <xdr:cNvPr id="12315" name="Spinner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441960</xdr:colOff>
          <xdr:row>11</xdr:row>
          <xdr:rowOff>22860</xdr:rowOff>
        </xdr:from>
        <xdr:to>
          <xdr:col>18</xdr:col>
          <xdr:colOff>594360</xdr:colOff>
          <xdr:row>11</xdr:row>
          <xdr:rowOff>327660</xdr:rowOff>
        </xdr:to>
        <xdr:sp macro="" textlink="">
          <xdr:nvSpPr>
            <xdr:cNvPr id="12316" name="Spinner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441960</xdr:colOff>
          <xdr:row>12</xdr:row>
          <xdr:rowOff>22860</xdr:rowOff>
        </xdr:from>
        <xdr:to>
          <xdr:col>18</xdr:col>
          <xdr:colOff>594360</xdr:colOff>
          <xdr:row>12</xdr:row>
          <xdr:rowOff>327660</xdr:rowOff>
        </xdr:to>
        <xdr:sp macro="" textlink="">
          <xdr:nvSpPr>
            <xdr:cNvPr id="12317" name="Spinner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441960</xdr:colOff>
          <xdr:row>13</xdr:row>
          <xdr:rowOff>15240</xdr:rowOff>
        </xdr:from>
        <xdr:to>
          <xdr:col>18</xdr:col>
          <xdr:colOff>594360</xdr:colOff>
          <xdr:row>13</xdr:row>
          <xdr:rowOff>320040</xdr:rowOff>
        </xdr:to>
        <xdr:sp macro="" textlink="">
          <xdr:nvSpPr>
            <xdr:cNvPr id="12318" name="Spinner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441960</xdr:colOff>
          <xdr:row>14</xdr:row>
          <xdr:rowOff>7620</xdr:rowOff>
        </xdr:from>
        <xdr:to>
          <xdr:col>18</xdr:col>
          <xdr:colOff>594360</xdr:colOff>
          <xdr:row>14</xdr:row>
          <xdr:rowOff>312420</xdr:rowOff>
        </xdr:to>
        <xdr:sp macro="" textlink="">
          <xdr:nvSpPr>
            <xdr:cNvPr id="12319" name="Spinner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434340</xdr:colOff>
          <xdr:row>9</xdr:row>
          <xdr:rowOff>7620</xdr:rowOff>
        </xdr:from>
        <xdr:to>
          <xdr:col>17</xdr:col>
          <xdr:colOff>586740</xdr:colOff>
          <xdr:row>9</xdr:row>
          <xdr:rowOff>312420</xdr:rowOff>
        </xdr:to>
        <xdr:sp macro="" textlink="">
          <xdr:nvSpPr>
            <xdr:cNvPr id="12321" name="Spinner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434340</xdr:colOff>
          <xdr:row>10</xdr:row>
          <xdr:rowOff>15240</xdr:rowOff>
        </xdr:from>
        <xdr:to>
          <xdr:col>17</xdr:col>
          <xdr:colOff>586740</xdr:colOff>
          <xdr:row>10</xdr:row>
          <xdr:rowOff>320040</xdr:rowOff>
        </xdr:to>
        <xdr:sp macro="" textlink="">
          <xdr:nvSpPr>
            <xdr:cNvPr id="12322" name="Spinner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434340</xdr:colOff>
          <xdr:row>11</xdr:row>
          <xdr:rowOff>15240</xdr:rowOff>
        </xdr:from>
        <xdr:to>
          <xdr:col>17</xdr:col>
          <xdr:colOff>586740</xdr:colOff>
          <xdr:row>11</xdr:row>
          <xdr:rowOff>320040</xdr:rowOff>
        </xdr:to>
        <xdr:sp macro="" textlink="">
          <xdr:nvSpPr>
            <xdr:cNvPr id="12323" name="Spinner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434340</xdr:colOff>
          <xdr:row>12</xdr:row>
          <xdr:rowOff>7620</xdr:rowOff>
        </xdr:from>
        <xdr:to>
          <xdr:col>17</xdr:col>
          <xdr:colOff>586740</xdr:colOff>
          <xdr:row>12</xdr:row>
          <xdr:rowOff>312420</xdr:rowOff>
        </xdr:to>
        <xdr:sp macro="" textlink="">
          <xdr:nvSpPr>
            <xdr:cNvPr id="12324" name="Spinner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434340</xdr:colOff>
          <xdr:row>13</xdr:row>
          <xdr:rowOff>0</xdr:rowOff>
        </xdr:from>
        <xdr:to>
          <xdr:col>17</xdr:col>
          <xdr:colOff>586740</xdr:colOff>
          <xdr:row>13</xdr:row>
          <xdr:rowOff>304800</xdr:rowOff>
        </xdr:to>
        <xdr:sp macro="" textlink="">
          <xdr:nvSpPr>
            <xdr:cNvPr id="12325" name="Spinner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434340</xdr:colOff>
          <xdr:row>14</xdr:row>
          <xdr:rowOff>0</xdr:rowOff>
        </xdr:from>
        <xdr:to>
          <xdr:col>17</xdr:col>
          <xdr:colOff>586740</xdr:colOff>
          <xdr:row>14</xdr:row>
          <xdr:rowOff>304800</xdr:rowOff>
        </xdr:to>
        <xdr:sp macro="" textlink="">
          <xdr:nvSpPr>
            <xdr:cNvPr id="12326" name="Spinner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434340</xdr:colOff>
          <xdr:row>10</xdr:row>
          <xdr:rowOff>15240</xdr:rowOff>
        </xdr:from>
        <xdr:to>
          <xdr:col>16</xdr:col>
          <xdr:colOff>586740</xdr:colOff>
          <xdr:row>10</xdr:row>
          <xdr:rowOff>320040</xdr:rowOff>
        </xdr:to>
        <xdr:sp macro="" textlink="">
          <xdr:nvSpPr>
            <xdr:cNvPr id="12327" name="Spinner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434340</xdr:colOff>
          <xdr:row>11</xdr:row>
          <xdr:rowOff>15240</xdr:rowOff>
        </xdr:from>
        <xdr:to>
          <xdr:col>16</xdr:col>
          <xdr:colOff>586740</xdr:colOff>
          <xdr:row>11</xdr:row>
          <xdr:rowOff>320040</xdr:rowOff>
        </xdr:to>
        <xdr:sp macro="" textlink="">
          <xdr:nvSpPr>
            <xdr:cNvPr id="12328" name="Spinner 40" hidden="1">
              <a:extLst>
                <a:ext uri="{63B3BB69-23CF-44E3-9099-C40C66FF867C}">
                  <a14:compatExt spid="_x0000_s12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434340</xdr:colOff>
          <xdr:row>12</xdr:row>
          <xdr:rowOff>0</xdr:rowOff>
        </xdr:from>
        <xdr:to>
          <xdr:col>16</xdr:col>
          <xdr:colOff>586740</xdr:colOff>
          <xdr:row>12</xdr:row>
          <xdr:rowOff>304800</xdr:rowOff>
        </xdr:to>
        <xdr:sp macro="" textlink="">
          <xdr:nvSpPr>
            <xdr:cNvPr id="12329" name="Spinner 41" hidden="1">
              <a:extLst>
                <a:ext uri="{63B3BB69-23CF-44E3-9099-C40C66FF867C}">
                  <a14:compatExt spid="_x0000_s12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434340</xdr:colOff>
          <xdr:row>9</xdr:row>
          <xdr:rowOff>0</xdr:rowOff>
        </xdr:from>
        <xdr:to>
          <xdr:col>16</xdr:col>
          <xdr:colOff>586740</xdr:colOff>
          <xdr:row>9</xdr:row>
          <xdr:rowOff>304800</xdr:rowOff>
        </xdr:to>
        <xdr:sp macro="" textlink="">
          <xdr:nvSpPr>
            <xdr:cNvPr id="12330" name="Spinner 42" hidden="1">
              <a:extLst>
                <a:ext uri="{63B3BB69-23CF-44E3-9099-C40C66FF867C}">
                  <a14:compatExt spid="_x0000_s12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434340</xdr:colOff>
          <xdr:row>13</xdr:row>
          <xdr:rowOff>7620</xdr:rowOff>
        </xdr:from>
        <xdr:to>
          <xdr:col>16</xdr:col>
          <xdr:colOff>586740</xdr:colOff>
          <xdr:row>13</xdr:row>
          <xdr:rowOff>312420</xdr:rowOff>
        </xdr:to>
        <xdr:sp macro="" textlink="">
          <xdr:nvSpPr>
            <xdr:cNvPr id="12331" name="Spinner 43" hidden="1">
              <a:extLst>
                <a:ext uri="{63B3BB69-23CF-44E3-9099-C40C66FF867C}">
                  <a14:compatExt spid="_x0000_s12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434340</xdr:colOff>
          <xdr:row>14</xdr:row>
          <xdr:rowOff>7620</xdr:rowOff>
        </xdr:from>
        <xdr:to>
          <xdr:col>16</xdr:col>
          <xdr:colOff>586740</xdr:colOff>
          <xdr:row>14</xdr:row>
          <xdr:rowOff>312420</xdr:rowOff>
        </xdr:to>
        <xdr:sp macro="" textlink="">
          <xdr:nvSpPr>
            <xdr:cNvPr id="12332" name="Spinner 44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21</xdr:col>
      <xdr:colOff>68580</xdr:colOff>
      <xdr:row>16</xdr:row>
      <xdr:rowOff>76200</xdr:rowOff>
    </xdr:from>
    <xdr:to>
      <xdr:col>21</xdr:col>
      <xdr:colOff>2194560</xdr:colOff>
      <xdr:row>20</xdr:row>
      <xdr:rowOff>99060</xdr:rowOff>
    </xdr:to>
    <xdr:sp macro="[0]!ResetUserUtil" textlink="">
      <xdr:nvSpPr>
        <xdr:cNvPr id="49" name="Rounded Rectangle 48"/>
        <xdr:cNvSpPr/>
      </xdr:nvSpPr>
      <xdr:spPr>
        <a:xfrm>
          <a:off x="11323320" y="4411980"/>
          <a:ext cx="2125980" cy="6934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Reset Utilization to Baseline</a:t>
          </a:r>
          <a:r>
            <a:rPr lang="en-US" sz="1400" baseline="0"/>
            <a:t> Levels</a:t>
          </a:r>
          <a:endParaRPr lang="en-US" sz="1400"/>
        </a:p>
      </xdr:txBody>
    </xdr:sp>
    <xdr:clientData/>
  </xdr:twoCellAnchor>
  <xdr:twoCellAnchor>
    <xdr:from>
      <xdr:col>17</xdr:col>
      <xdr:colOff>76200</xdr:colOff>
      <xdr:row>16</xdr:row>
      <xdr:rowOff>60960</xdr:rowOff>
    </xdr:from>
    <xdr:to>
      <xdr:col>20</xdr:col>
      <xdr:colOff>274320</xdr:colOff>
      <xdr:row>20</xdr:row>
      <xdr:rowOff>91440</xdr:rowOff>
    </xdr:to>
    <xdr:sp macro="[0]!DispCalculator" textlink="">
      <xdr:nvSpPr>
        <xdr:cNvPr id="50" name="Rounded Rectangle 49"/>
        <xdr:cNvSpPr/>
      </xdr:nvSpPr>
      <xdr:spPr>
        <a:xfrm>
          <a:off x="8747760" y="4396740"/>
          <a:ext cx="2026920" cy="701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Return</a:t>
          </a:r>
          <a:r>
            <a:rPr lang="en-US" sz="1400" baseline="0"/>
            <a:t> to Calculator</a:t>
          </a:r>
          <a:endParaRPr lang="en-US" sz="1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434340</xdr:colOff>
          <xdr:row>7</xdr:row>
          <xdr:rowOff>15240</xdr:rowOff>
        </xdr:from>
        <xdr:to>
          <xdr:col>16</xdr:col>
          <xdr:colOff>586740</xdr:colOff>
          <xdr:row>7</xdr:row>
          <xdr:rowOff>320040</xdr:rowOff>
        </xdr:to>
        <xdr:sp macro="" textlink="">
          <xdr:nvSpPr>
            <xdr:cNvPr id="12343" name="Spinner 55" hidden="1">
              <a:extLst>
                <a:ext uri="{63B3BB69-23CF-44E3-9099-C40C66FF867C}">
                  <a14:compatExt spid="_x0000_s12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O438"/>
  <sheetViews>
    <sheetView workbookViewId="0">
      <selection activeCell="A6" sqref="A6"/>
    </sheetView>
  </sheetViews>
  <sheetFormatPr defaultRowHeight="13.2" x14ac:dyDescent="0.25"/>
  <cols>
    <col min="2" max="2" width="5.44140625" customWidth="1"/>
    <col min="3" max="3" width="6.88671875" customWidth="1"/>
    <col min="4" max="4" width="9.88671875" customWidth="1"/>
    <col min="10" max="10" width="9.88671875" customWidth="1"/>
    <col min="21" max="21" width="17.109375" customWidth="1"/>
  </cols>
  <sheetData>
    <row r="1" spans="1:12" ht="12.75" customHeight="1" x14ac:dyDescent="0.25">
      <c r="A1" t="s">
        <v>2544</v>
      </c>
      <c r="G1" s="12"/>
    </row>
    <row r="2" spans="1:12" ht="12.75" customHeight="1" x14ac:dyDescent="0.25">
      <c r="G2" s="12"/>
    </row>
    <row r="3" spans="1:12" ht="12.75" customHeight="1" x14ac:dyDescent="0.25">
      <c r="A3" s="19" t="s">
        <v>197</v>
      </c>
      <c r="G3" s="12"/>
      <c r="L3" s="19" t="s">
        <v>2504</v>
      </c>
    </row>
    <row r="4" spans="1:12" ht="12.75" customHeight="1" x14ac:dyDescent="0.25"/>
    <row r="5" spans="1:12" ht="12.75" customHeight="1" x14ac:dyDescent="0.25">
      <c r="A5" t="s">
        <v>46</v>
      </c>
      <c r="B5" t="s">
        <v>38</v>
      </c>
      <c r="E5" t="s">
        <v>44</v>
      </c>
    </row>
    <row r="6" spans="1:12" ht="12.75" customHeight="1" x14ac:dyDescent="0.25">
      <c r="B6" s="10" t="s">
        <v>45</v>
      </c>
      <c r="E6" t="s">
        <v>39</v>
      </c>
    </row>
    <row r="7" spans="1:12" ht="12.75" customHeight="1" x14ac:dyDescent="0.25">
      <c r="B7" t="s">
        <v>42</v>
      </c>
      <c r="E7" t="s">
        <v>43</v>
      </c>
    </row>
    <row r="8" spans="1:12" ht="12.75" customHeight="1" x14ac:dyDescent="0.25">
      <c r="B8" t="s">
        <v>40</v>
      </c>
      <c r="E8" t="s">
        <v>41</v>
      </c>
    </row>
    <row r="9" spans="1:12" ht="12.75" customHeight="1" x14ac:dyDescent="0.25">
      <c r="B9" t="s">
        <v>33</v>
      </c>
      <c r="E9" t="s">
        <v>69</v>
      </c>
    </row>
    <row r="10" spans="1:12" ht="12.75" customHeight="1" x14ac:dyDescent="0.25">
      <c r="B10" t="s">
        <v>60</v>
      </c>
      <c r="E10" t="s">
        <v>68</v>
      </c>
    </row>
    <row r="11" spans="1:12" ht="12.75" customHeight="1" x14ac:dyDescent="0.25"/>
    <row r="12" spans="1:12" ht="12.75" customHeight="1" x14ac:dyDescent="0.25">
      <c r="A12" t="s">
        <v>61</v>
      </c>
      <c r="B12" t="s">
        <v>47</v>
      </c>
      <c r="E12" t="s">
        <v>36</v>
      </c>
    </row>
    <row r="13" spans="1:12" ht="12.75" customHeight="1" x14ac:dyDescent="0.25">
      <c r="A13" t="s">
        <v>34</v>
      </c>
      <c r="B13" t="s">
        <v>48</v>
      </c>
      <c r="E13" t="s">
        <v>35</v>
      </c>
    </row>
    <row r="14" spans="1:12" ht="12.75" customHeight="1" x14ac:dyDescent="0.25">
      <c r="B14" t="s">
        <v>49</v>
      </c>
      <c r="E14" t="s">
        <v>37</v>
      </c>
    </row>
    <row r="15" spans="1:12" ht="12.75" customHeight="1" x14ac:dyDescent="0.25">
      <c r="B15" s="11" t="s">
        <v>199</v>
      </c>
      <c r="E15" t="s">
        <v>222</v>
      </c>
      <c r="L15" t="s">
        <v>2505</v>
      </c>
    </row>
    <row r="16" spans="1:12" ht="12.75" customHeight="1" x14ac:dyDescent="0.25">
      <c r="B16" s="11"/>
      <c r="E16" t="s">
        <v>221</v>
      </c>
    </row>
    <row r="17" spans="1:12" ht="12.75" customHeight="1" x14ac:dyDescent="0.25">
      <c r="B17" s="11" t="s">
        <v>198</v>
      </c>
      <c r="E17" t="s">
        <v>223</v>
      </c>
      <c r="L17" t="s">
        <v>2505</v>
      </c>
    </row>
    <row r="18" spans="1:12" ht="12.75" customHeight="1" x14ac:dyDescent="0.25">
      <c r="B18" s="11"/>
      <c r="E18" t="s">
        <v>221</v>
      </c>
    </row>
    <row r="19" spans="1:12" ht="12.75" customHeight="1" x14ac:dyDescent="0.25"/>
    <row r="20" spans="1:12" ht="12.75" customHeight="1" x14ac:dyDescent="0.25">
      <c r="A20" t="s">
        <v>53</v>
      </c>
      <c r="B20" t="s">
        <v>200</v>
      </c>
      <c r="E20" t="s">
        <v>202</v>
      </c>
      <c r="L20" t="s">
        <v>2506</v>
      </c>
    </row>
    <row r="21" spans="1:12" ht="12.75" customHeight="1" x14ac:dyDescent="0.25">
      <c r="A21" t="s">
        <v>28</v>
      </c>
      <c r="B21" t="s">
        <v>201</v>
      </c>
      <c r="E21" t="s">
        <v>80</v>
      </c>
      <c r="L21" t="s">
        <v>2506</v>
      </c>
    </row>
    <row r="22" spans="1:12" ht="12.75" customHeight="1" x14ac:dyDescent="0.25"/>
    <row r="23" spans="1:12" ht="12.75" customHeight="1" x14ac:dyDescent="0.25">
      <c r="B23" t="s">
        <v>62</v>
      </c>
      <c r="E23" t="s">
        <v>63</v>
      </c>
      <c r="L23" t="s">
        <v>2506</v>
      </c>
    </row>
    <row r="24" spans="1:12" ht="12.75" customHeight="1" x14ac:dyDescent="0.25">
      <c r="B24" t="s">
        <v>203</v>
      </c>
      <c r="E24" t="s">
        <v>64</v>
      </c>
      <c r="L24" t="s">
        <v>2506</v>
      </c>
    </row>
    <row r="25" spans="1:12" ht="12.75" customHeight="1" x14ac:dyDescent="0.25">
      <c r="B25" t="s">
        <v>204</v>
      </c>
      <c r="E25" t="s">
        <v>65</v>
      </c>
      <c r="L25" t="s">
        <v>2506</v>
      </c>
    </row>
    <row r="26" spans="1:12" ht="12.75" customHeight="1" x14ac:dyDescent="0.25">
      <c r="B26" t="s">
        <v>205</v>
      </c>
      <c r="E26" t="s">
        <v>225</v>
      </c>
      <c r="L26" t="s">
        <v>2506</v>
      </c>
    </row>
    <row r="27" spans="1:12" ht="12.75" customHeight="1" x14ac:dyDescent="0.25">
      <c r="E27" t="s">
        <v>224</v>
      </c>
    </row>
    <row r="28" spans="1:12" ht="12.75" customHeight="1" x14ac:dyDescent="0.25"/>
    <row r="29" spans="1:12" ht="12.75" customHeight="1" x14ac:dyDescent="0.25">
      <c r="B29" t="s">
        <v>206</v>
      </c>
      <c r="E29" t="s">
        <v>65</v>
      </c>
      <c r="L29" t="s">
        <v>2506</v>
      </c>
    </row>
    <row r="30" spans="1:12" ht="12.75" customHeight="1" x14ac:dyDescent="0.25">
      <c r="B30" t="s">
        <v>207</v>
      </c>
      <c r="E30" t="s">
        <v>73</v>
      </c>
      <c r="L30" t="s">
        <v>2506</v>
      </c>
    </row>
    <row r="31" spans="1:12" ht="12.75" customHeight="1" x14ac:dyDescent="0.25">
      <c r="B31" t="s">
        <v>208</v>
      </c>
      <c r="E31" t="s">
        <v>75</v>
      </c>
      <c r="L31" t="s">
        <v>2506</v>
      </c>
    </row>
    <row r="32" spans="1:12" ht="12.75" customHeight="1" x14ac:dyDescent="0.25">
      <c r="B32" t="s">
        <v>209</v>
      </c>
      <c r="E32" t="s">
        <v>74</v>
      </c>
      <c r="L32" t="s">
        <v>2506</v>
      </c>
    </row>
    <row r="33" spans="1:12" ht="12.75" customHeight="1" x14ac:dyDescent="0.25">
      <c r="E33" t="s">
        <v>76</v>
      </c>
    </row>
    <row r="34" spans="1:12" ht="12.75" customHeight="1" x14ac:dyDescent="0.25"/>
    <row r="35" spans="1:12" ht="12.75" customHeight="1" x14ac:dyDescent="0.25">
      <c r="B35" t="s">
        <v>210</v>
      </c>
      <c r="E35" t="s">
        <v>227</v>
      </c>
      <c r="L35" t="s">
        <v>2506</v>
      </c>
    </row>
    <row r="36" spans="1:12" ht="12.75" customHeight="1" x14ac:dyDescent="0.25">
      <c r="E36" t="s">
        <v>226</v>
      </c>
    </row>
    <row r="37" spans="1:12" ht="12.75" customHeight="1" x14ac:dyDescent="0.25"/>
    <row r="38" spans="1:12" ht="12.75" customHeight="1" x14ac:dyDescent="0.25">
      <c r="A38" t="s">
        <v>55</v>
      </c>
      <c r="B38" t="s">
        <v>50</v>
      </c>
      <c r="E38" t="s">
        <v>29</v>
      </c>
      <c r="L38" t="s">
        <v>2506</v>
      </c>
    </row>
    <row r="39" spans="1:12" ht="12.75" customHeight="1" x14ac:dyDescent="0.25">
      <c r="A39" t="s">
        <v>28</v>
      </c>
      <c r="B39" t="s">
        <v>211</v>
      </c>
      <c r="E39" t="s">
        <v>70</v>
      </c>
      <c r="L39" t="s">
        <v>2506</v>
      </c>
    </row>
    <row r="40" spans="1:12" ht="12.75" customHeight="1" x14ac:dyDescent="0.25">
      <c r="B40" t="s">
        <v>212</v>
      </c>
      <c r="E40" t="s">
        <v>71</v>
      </c>
      <c r="L40" t="s">
        <v>2506</v>
      </c>
    </row>
    <row r="41" spans="1:12" ht="12.75" customHeight="1" x14ac:dyDescent="0.25">
      <c r="B41" t="s">
        <v>213</v>
      </c>
      <c r="E41" t="s">
        <v>72</v>
      </c>
      <c r="L41" t="s">
        <v>2506</v>
      </c>
    </row>
    <row r="42" spans="1:12" ht="12.75" customHeight="1" x14ac:dyDescent="0.25"/>
    <row r="43" spans="1:12" ht="12.75" customHeight="1" x14ac:dyDescent="0.25">
      <c r="A43" t="s">
        <v>30</v>
      </c>
      <c r="B43" t="s">
        <v>189</v>
      </c>
      <c r="E43" t="s">
        <v>193</v>
      </c>
      <c r="L43" t="s">
        <v>2507</v>
      </c>
    </row>
    <row r="44" spans="1:12" ht="12.75" customHeight="1" x14ac:dyDescent="0.25">
      <c r="B44" t="s">
        <v>190</v>
      </c>
      <c r="E44" t="s">
        <v>194</v>
      </c>
      <c r="L44" t="s">
        <v>2507</v>
      </c>
    </row>
    <row r="45" spans="1:12" ht="12.75" customHeight="1" x14ac:dyDescent="0.25">
      <c r="B45" t="s">
        <v>191</v>
      </c>
      <c r="E45" t="s">
        <v>195</v>
      </c>
      <c r="L45" t="s">
        <v>2507</v>
      </c>
    </row>
    <row r="46" spans="1:12" ht="12.75" customHeight="1" x14ac:dyDescent="0.25">
      <c r="B46" t="s">
        <v>192</v>
      </c>
      <c r="E46" t="s">
        <v>196</v>
      </c>
      <c r="L46" t="s">
        <v>2507</v>
      </c>
    </row>
    <row r="47" spans="1:12" ht="12.75" customHeight="1" x14ac:dyDescent="0.25">
      <c r="B47" t="s">
        <v>31</v>
      </c>
      <c r="E47" t="s">
        <v>32</v>
      </c>
      <c r="L47" t="s">
        <v>2507</v>
      </c>
    </row>
    <row r="48" spans="1:12" ht="12.75" customHeight="1" x14ac:dyDescent="0.25">
      <c r="B48" t="s">
        <v>187</v>
      </c>
      <c r="E48" t="s">
        <v>188</v>
      </c>
      <c r="L48" t="s">
        <v>2507</v>
      </c>
    </row>
    <row r="49" spans="1:12" ht="12.75" customHeight="1" x14ac:dyDescent="0.25">
      <c r="B49" t="s">
        <v>2593</v>
      </c>
      <c r="E49" t="s">
        <v>2594</v>
      </c>
      <c r="L49" t="s">
        <v>2507</v>
      </c>
    </row>
    <row r="50" spans="1:12" ht="12.75" customHeight="1" x14ac:dyDescent="0.25">
      <c r="B50" t="s">
        <v>2545</v>
      </c>
      <c r="E50" t="s">
        <v>2546</v>
      </c>
    </row>
    <row r="51" spans="1:12" ht="12.75" customHeight="1" x14ac:dyDescent="0.25">
      <c r="B51" t="s">
        <v>2548</v>
      </c>
      <c r="E51" t="s">
        <v>2547</v>
      </c>
    </row>
    <row r="52" spans="1:12" ht="12.75" customHeight="1" x14ac:dyDescent="0.25"/>
    <row r="53" spans="1:12" ht="12.75" customHeight="1" x14ac:dyDescent="0.25">
      <c r="A53" t="s">
        <v>2508</v>
      </c>
      <c r="B53" t="s">
        <v>2509</v>
      </c>
      <c r="E53" t="s">
        <v>2510</v>
      </c>
      <c r="L53" t="s">
        <v>2506</v>
      </c>
    </row>
    <row r="54" spans="1:12" ht="12.75" customHeight="1" x14ac:dyDescent="0.25">
      <c r="A54" t="s">
        <v>2511</v>
      </c>
      <c r="E54" t="s">
        <v>2512</v>
      </c>
    </row>
    <row r="55" spans="1:12" ht="12.75" customHeight="1" x14ac:dyDescent="0.25">
      <c r="B55" t="s">
        <v>2513</v>
      </c>
      <c r="E55" t="s">
        <v>2514</v>
      </c>
      <c r="L55" t="s">
        <v>2506</v>
      </c>
    </row>
    <row r="56" spans="1:12" ht="12.75" customHeight="1" x14ac:dyDescent="0.25">
      <c r="B56" t="s">
        <v>2515</v>
      </c>
      <c r="E56" t="s">
        <v>2516</v>
      </c>
      <c r="L56" t="s">
        <v>2506</v>
      </c>
    </row>
    <row r="57" spans="1:12" ht="12.75" customHeight="1" x14ac:dyDescent="0.25">
      <c r="B57" t="s">
        <v>2517</v>
      </c>
      <c r="E57" t="s">
        <v>2518</v>
      </c>
      <c r="L57" t="s">
        <v>2506</v>
      </c>
    </row>
    <row r="58" spans="1:12" ht="12.75" customHeight="1" x14ac:dyDescent="0.25">
      <c r="B58" t="s">
        <v>2519</v>
      </c>
      <c r="E58" t="s">
        <v>2520</v>
      </c>
      <c r="L58" t="s">
        <v>2506</v>
      </c>
    </row>
    <row r="59" spans="1:12" ht="12.75" customHeight="1" x14ac:dyDescent="0.25">
      <c r="B59" t="s">
        <v>2521</v>
      </c>
      <c r="E59" t="s">
        <v>2522</v>
      </c>
      <c r="L59" t="s">
        <v>2506</v>
      </c>
    </row>
    <row r="60" spans="1:12" ht="12.75" customHeight="1" x14ac:dyDescent="0.25"/>
    <row r="61" spans="1:12" ht="12.75" customHeight="1" x14ac:dyDescent="0.25"/>
    <row r="62" spans="1:12" ht="12.75" customHeight="1" x14ac:dyDescent="0.25">
      <c r="A62" t="s">
        <v>77</v>
      </c>
      <c r="B62" t="s">
        <v>214</v>
      </c>
      <c r="E62" t="s">
        <v>81</v>
      </c>
    </row>
    <row r="63" spans="1:12" ht="12.75" customHeight="1" x14ac:dyDescent="0.25">
      <c r="A63" t="s">
        <v>78</v>
      </c>
      <c r="B63" t="s">
        <v>215</v>
      </c>
      <c r="E63" t="s">
        <v>229</v>
      </c>
    </row>
    <row r="64" spans="1:12" ht="12.75" customHeight="1" x14ac:dyDescent="0.25">
      <c r="E64" t="s">
        <v>228</v>
      </c>
    </row>
    <row r="65" spans="2:5" ht="12.75" customHeight="1" x14ac:dyDescent="0.25">
      <c r="B65" t="s">
        <v>216</v>
      </c>
      <c r="E65" t="s">
        <v>79</v>
      </c>
    </row>
    <row r="66" spans="2:5" ht="12.75" customHeight="1" x14ac:dyDescent="0.25">
      <c r="B66" t="s">
        <v>217</v>
      </c>
      <c r="E66" t="s">
        <v>123</v>
      </c>
    </row>
    <row r="67" spans="2:5" ht="12.75" customHeight="1" x14ac:dyDescent="0.25">
      <c r="B67" t="s">
        <v>133</v>
      </c>
      <c r="E67" t="s">
        <v>230</v>
      </c>
    </row>
    <row r="68" spans="2:5" ht="12.75" customHeight="1" x14ac:dyDescent="0.25">
      <c r="B68" t="s">
        <v>134</v>
      </c>
      <c r="E68" t="s">
        <v>231</v>
      </c>
    </row>
    <row r="69" spans="2:5" ht="12.75" customHeight="1" x14ac:dyDescent="0.25"/>
    <row r="70" spans="2:5" ht="12.75" customHeight="1" x14ac:dyDescent="0.25">
      <c r="B70" t="s">
        <v>59</v>
      </c>
      <c r="E70" t="s">
        <v>102</v>
      </c>
    </row>
    <row r="71" spans="2:5" ht="12.75" customHeight="1" x14ac:dyDescent="0.25"/>
    <row r="72" spans="2:5" ht="12.75" customHeight="1" x14ac:dyDescent="0.25">
      <c r="B72" t="s">
        <v>82</v>
      </c>
      <c r="E72" t="s">
        <v>103</v>
      </c>
    </row>
    <row r="73" spans="2:5" ht="12.75" customHeight="1" x14ac:dyDescent="0.25">
      <c r="B73" t="s">
        <v>92</v>
      </c>
      <c r="E73" t="s">
        <v>104</v>
      </c>
    </row>
    <row r="74" spans="2:5" ht="12.75" customHeight="1" x14ac:dyDescent="0.25">
      <c r="B74" t="s">
        <v>83</v>
      </c>
      <c r="E74" t="s">
        <v>105</v>
      </c>
    </row>
    <row r="75" spans="2:5" ht="12.75" customHeight="1" x14ac:dyDescent="0.25">
      <c r="B75" t="s">
        <v>84</v>
      </c>
      <c r="E75" t="s">
        <v>106</v>
      </c>
    </row>
    <row r="76" spans="2:5" ht="12.75" customHeight="1" x14ac:dyDescent="0.25">
      <c r="B76" t="s">
        <v>85</v>
      </c>
      <c r="E76" t="s">
        <v>107</v>
      </c>
    </row>
    <row r="77" spans="2:5" ht="12.75" customHeight="1" x14ac:dyDescent="0.25">
      <c r="B77" t="s">
        <v>86</v>
      </c>
      <c r="E77" t="s">
        <v>108</v>
      </c>
    </row>
    <row r="78" spans="2:5" ht="12.75" customHeight="1" x14ac:dyDescent="0.25">
      <c r="B78" t="s">
        <v>87</v>
      </c>
      <c r="E78" t="s">
        <v>109</v>
      </c>
    </row>
    <row r="79" spans="2:5" ht="12.75" customHeight="1" x14ac:dyDescent="0.25">
      <c r="B79" t="s">
        <v>88</v>
      </c>
      <c r="E79" t="s">
        <v>110</v>
      </c>
    </row>
    <row r="80" spans="2:5" ht="12.75" customHeight="1" x14ac:dyDescent="0.25">
      <c r="B80" t="s">
        <v>89</v>
      </c>
      <c r="E80" t="s">
        <v>111</v>
      </c>
    </row>
    <row r="81" spans="2:5" ht="12.75" customHeight="1" x14ac:dyDescent="0.25">
      <c r="B81" t="s">
        <v>90</v>
      </c>
      <c r="E81" t="s">
        <v>113</v>
      </c>
    </row>
    <row r="82" spans="2:5" ht="12.75" customHeight="1" x14ac:dyDescent="0.25">
      <c r="B82" t="s">
        <v>91</v>
      </c>
      <c r="E82" t="s">
        <v>112</v>
      </c>
    </row>
    <row r="83" spans="2:5" ht="12.75" customHeight="1" x14ac:dyDescent="0.25"/>
    <row r="84" spans="2:5" ht="12.75" customHeight="1" x14ac:dyDescent="0.25">
      <c r="B84" t="s">
        <v>93</v>
      </c>
      <c r="E84" t="s">
        <v>114</v>
      </c>
    </row>
    <row r="85" spans="2:5" ht="12.75" customHeight="1" x14ac:dyDescent="0.25">
      <c r="B85" t="s">
        <v>94</v>
      </c>
      <c r="E85" t="s">
        <v>115</v>
      </c>
    </row>
    <row r="86" spans="2:5" ht="12.75" customHeight="1" x14ac:dyDescent="0.25">
      <c r="B86" t="s">
        <v>95</v>
      </c>
      <c r="E86" t="s">
        <v>116</v>
      </c>
    </row>
    <row r="87" spans="2:5" ht="12.75" customHeight="1" x14ac:dyDescent="0.25">
      <c r="B87" t="s">
        <v>97</v>
      </c>
      <c r="E87" t="s">
        <v>118</v>
      </c>
    </row>
    <row r="88" spans="2:5" ht="12.75" customHeight="1" x14ac:dyDescent="0.25">
      <c r="B88" t="s">
        <v>96</v>
      </c>
      <c r="E88" t="s">
        <v>117</v>
      </c>
    </row>
    <row r="89" spans="2:5" ht="12.75" customHeight="1" x14ac:dyDescent="0.25">
      <c r="B89" t="s">
        <v>98</v>
      </c>
      <c r="E89" t="s">
        <v>233</v>
      </c>
    </row>
    <row r="90" spans="2:5" ht="12.75" customHeight="1" x14ac:dyDescent="0.25">
      <c r="E90" t="s">
        <v>232</v>
      </c>
    </row>
    <row r="91" spans="2:5" ht="12.75" customHeight="1" x14ac:dyDescent="0.25">
      <c r="B91" t="s">
        <v>99</v>
      </c>
      <c r="E91" t="s">
        <v>119</v>
      </c>
    </row>
    <row r="92" spans="2:5" ht="12.75" customHeight="1" x14ac:dyDescent="0.25">
      <c r="B92" t="s">
        <v>100</v>
      </c>
      <c r="E92" t="s">
        <v>120</v>
      </c>
    </row>
    <row r="93" spans="2:5" ht="12.75" customHeight="1" x14ac:dyDescent="0.25">
      <c r="B93" t="s">
        <v>101</v>
      </c>
      <c r="E93" t="s">
        <v>235</v>
      </c>
    </row>
    <row r="94" spans="2:5" ht="12.75" customHeight="1" x14ac:dyDescent="0.25">
      <c r="E94" t="s">
        <v>234</v>
      </c>
    </row>
    <row r="95" spans="2:5" ht="12.75" customHeight="1" x14ac:dyDescent="0.25">
      <c r="B95" t="s">
        <v>2549</v>
      </c>
      <c r="E95" t="s">
        <v>2551</v>
      </c>
    </row>
    <row r="96" spans="2:5" ht="12.75" customHeight="1" x14ac:dyDescent="0.25">
      <c r="B96" t="s">
        <v>2550</v>
      </c>
      <c r="E96" t="s">
        <v>2552</v>
      </c>
    </row>
    <row r="97" spans="1:5" ht="12.75" customHeight="1" x14ac:dyDescent="0.25"/>
    <row r="98" spans="1:5" ht="12.75" customHeight="1" x14ac:dyDescent="0.25">
      <c r="B98" t="s">
        <v>125</v>
      </c>
      <c r="E98" t="s">
        <v>2595</v>
      </c>
    </row>
    <row r="99" spans="1:5" ht="12.75" customHeight="1" x14ac:dyDescent="0.25">
      <c r="B99" t="s">
        <v>2560</v>
      </c>
      <c r="E99" t="s">
        <v>2561</v>
      </c>
    </row>
    <row r="100" spans="1:5" ht="12.75" customHeight="1" x14ac:dyDescent="0.25">
      <c r="B100" t="s">
        <v>2569</v>
      </c>
      <c r="E100" t="s">
        <v>2572</v>
      </c>
    </row>
    <row r="101" spans="1:5" ht="12.75" customHeight="1" x14ac:dyDescent="0.25">
      <c r="B101" t="s">
        <v>2570</v>
      </c>
      <c r="E101" t="s">
        <v>2573</v>
      </c>
    </row>
    <row r="102" spans="1:5" ht="12.75" customHeight="1" x14ac:dyDescent="0.25">
      <c r="B102" t="s">
        <v>2571</v>
      </c>
      <c r="E102" t="s">
        <v>2574</v>
      </c>
    </row>
    <row r="103" spans="1:5" ht="12.75" customHeight="1" x14ac:dyDescent="0.25">
      <c r="B103" t="s">
        <v>2598</v>
      </c>
      <c r="E103" t="s">
        <v>2599</v>
      </c>
    </row>
    <row r="104" spans="1:5" ht="12.75" customHeight="1" x14ac:dyDescent="0.25"/>
    <row r="105" spans="1:5" ht="12.75" customHeight="1" x14ac:dyDescent="0.25">
      <c r="A105" t="s">
        <v>162</v>
      </c>
      <c r="B105" t="s">
        <v>163</v>
      </c>
    </row>
    <row r="106" spans="1:5" ht="12.75" customHeight="1" x14ac:dyDescent="0.25"/>
    <row r="107" spans="1:5" ht="12.75" customHeight="1" x14ac:dyDescent="0.25">
      <c r="A107" s="5" t="s">
        <v>2602</v>
      </c>
    </row>
    <row r="108" spans="1:5" ht="12.75" customHeight="1" x14ac:dyDescent="0.25"/>
    <row r="109" spans="1:5" ht="12.75" customHeight="1" x14ac:dyDescent="0.25">
      <c r="B109" t="s">
        <v>2562</v>
      </c>
    </row>
    <row r="110" spans="1:5" ht="12.75" customHeight="1" x14ac:dyDescent="0.25">
      <c r="B110" t="s">
        <v>2563</v>
      </c>
    </row>
    <row r="111" spans="1:5" ht="12.75" customHeight="1" x14ac:dyDescent="0.25">
      <c r="B111" t="s">
        <v>2568</v>
      </c>
    </row>
    <row r="112" spans="1:5" ht="12.75" customHeight="1" x14ac:dyDescent="0.25"/>
    <row r="113" spans="2:12" ht="12.75" customHeight="1" x14ac:dyDescent="0.25">
      <c r="B113" t="s">
        <v>2553</v>
      </c>
    </row>
    <row r="114" spans="2:12" ht="12.75" customHeight="1" x14ac:dyDescent="0.25">
      <c r="C114" t="s">
        <v>2597</v>
      </c>
    </row>
    <row r="115" spans="2:12" ht="12.75" customHeight="1" x14ac:dyDescent="0.25">
      <c r="C115" t="s">
        <v>121</v>
      </c>
    </row>
    <row r="116" spans="2:12" ht="12.75" customHeight="1" x14ac:dyDescent="0.25">
      <c r="C116" t="s">
        <v>122</v>
      </c>
    </row>
    <row r="117" spans="2:12" ht="12.75" customHeight="1" x14ac:dyDescent="0.25">
      <c r="C117" s="72" t="s">
        <v>2671</v>
      </c>
      <c r="D117" s="72"/>
      <c r="E117" s="72"/>
      <c r="F117" s="72" t="s">
        <v>2596</v>
      </c>
      <c r="G117" s="72"/>
      <c r="H117" s="72"/>
      <c r="I117" s="72"/>
      <c r="J117" s="72"/>
      <c r="K117" s="72"/>
      <c r="L117" s="72"/>
    </row>
    <row r="118" spans="2:12" ht="12.75" customHeight="1" x14ac:dyDescent="0.25">
      <c r="C118" s="72" t="s">
        <v>2672</v>
      </c>
      <c r="D118" s="72"/>
      <c r="E118" s="72"/>
      <c r="F118" s="72"/>
      <c r="G118" s="72"/>
      <c r="H118" s="72"/>
      <c r="I118" s="72"/>
      <c r="J118" s="72"/>
      <c r="K118" s="72"/>
      <c r="L118" s="72"/>
    </row>
    <row r="119" spans="2:12" ht="12.75" customHeight="1" x14ac:dyDescent="0.25">
      <c r="C119" s="72"/>
      <c r="D119" s="72"/>
      <c r="E119" s="72"/>
      <c r="F119" s="72"/>
      <c r="G119" s="72"/>
      <c r="H119" s="72"/>
      <c r="I119" s="72"/>
      <c r="J119" s="72"/>
      <c r="K119" s="72"/>
      <c r="L119" s="72"/>
    </row>
    <row r="120" spans="2:12" ht="12.75" customHeight="1" x14ac:dyDescent="0.25">
      <c r="C120" s="72" t="s">
        <v>2564</v>
      </c>
      <c r="D120" s="72"/>
      <c r="E120" s="72"/>
      <c r="F120" s="72"/>
      <c r="G120" s="72"/>
      <c r="H120" s="72"/>
      <c r="I120" s="72"/>
      <c r="J120" s="72"/>
      <c r="K120" s="72"/>
      <c r="L120" s="72"/>
    </row>
    <row r="121" spans="2:12" ht="12.75" customHeight="1" x14ac:dyDescent="0.25">
      <c r="C121" s="72" t="s">
        <v>2578</v>
      </c>
      <c r="D121" s="72"/>
      <c r="E121" s="72"/>
      <c r="F121" s="72"/>
      <c r="G121" s="72"/>
      <c r="H121" s="72"/>
      <c r="I121" s="72"/>
      <c r="J121" s="72"/>
      <c r="K121" s="72"/>
      <c r="L121" s="72"/>
    </row>
    <row r="122" spans="2:12" ht="12.75" customHeight="1" x14ac:dyDescent="0.25">
      <c r="C122" s="72"/>
      <c r="D122" s="72" t="s">
        <v>2575</v>
      </c>
      <c r="E122" s="72"/>
      <c r="F122" s="72"/>
      <c r="G122" s="72"/>
      <c r="H122" s="72"/>
      <c r="I122" s="72"/>
      <c r="J122" s="72"/>
      <c r="K122" s="72"/>
      <c r="L122" s="72"/>
    </row>
    <row r="123" spans="2:12" ht="12.75" customHeight="1" x14ac:dyDescent="0.25">
      <c r="C123" s="72"/>
      <c r="D123" s="72" t="s">
        <v>2577</v>
      </c>
      <c r="E123" s="72"/>
      <c r="F123" s="72"/>
      <c r="G123" s="72"/>
      <c r="H123" s="72"/>
      <c r="I123" s="72"/>
      <c r="J123" s="72"/>
      <c r="K123" s="72"/>
      <c r="L123" s="72"/>
    </row>
    <row r="124" spans="2:12" ht="12.75" customHeight="1" x14ac:dyDescent="0.25">
      <c r="C124" s="72"/>
      <c r="D124" s="72" t="s">
        <v>2576</v>
      </c>
      <c r="E124" s="72"/>
      <c r="F124" s="72"/>
      <c r="G124" s="72"/>
      <c r="H124" s="72"/>
      <c r="I124" s="72"/>
      <c r="J124" s="72"/>
      <c r="K124" s="72"/>
      <c r="L124" s="72"/>
    </row>
    <row r="125" spans="2:12" ht="12.75" customHeight="1" x14ac:dyDescent="0.25">
      <c r="C125" s="72"/>
      <c r="D125" s="72"/>
      <c r="E125" s="72"/>
      <c r="F125" s="72"/>
      <c r="G125" s="72"/>
      <c r="H125" s="72"/>
      <c r="I125" s="72"/>
      <c r="J125" s="72"/>
      <c r="K125" s="72"/>
      <c r="L125" s="72"/>
    </row>
    <row r="126" spans="2:12" ht="12.75" customHeight="1" x14ac:dyDescent="0.25">
      <c r="C126" s="72" t="s">
        <v>2565</v>
      </c>
      <c r="D126" s="72"/>
      <c r="E126" s="72"/>
      <c r="F126" s="72"/>
      <c r="G126" s="72"/>
      <c r="H126" s="72"/>
      <c r="I126" s="72"/>
      <c r="J126" s="72"/>
      <c r="K126" s="72"/>
      <c r="L126" s="72"/>
    </row>
    <row r="127" spans="2:12" ht="12.75" customHeight="1" x14ac:dyDescent="0.25">
      <c r="C127" s="72" t="s">
        <v>2567</v>
      </c>
      <c r="D127" s="72"/>
      <c r="E127" s="72"/>
      <c r="F127" s="72"/>
      <c r="G127" s="72"/>
      <c r="H127" s="72"/>
      <c r="I127" s="72"/>
      <c r="J127" s="72"/>
      <c r="K127" s="72"/>
      <c r="L127" s="72"/>
    </row>
    <row r="128" spans="2:12" ht="12.75" customHeight="1" x14ac:dyDescent="0.25">
      <c r="C128" s="72" t="s">
        <v>2583</v>
      </c>
      <c r="D128" s="72"/>
      <c r="E128" s="72"/>
      <c r="F128" s="72"/>
      <c r="G128" s="72"/>
      <c r="H128" s="72"/>
      <c r="I128" s="72"/>
      <c r="J128" s="72"/>
      <c r="K128" s="72"/>
      <c r="L128" s="72"/>
    </row>
    <row r="129" spans="3:12" ht="12.75" customHeight="1" x14ac:dyDescent="0.25">
      <c r="C129" s="72"/>
      <c r="D129" s="72"/>
      <c r="E129" s="72"/>
      <c r="F129" s="72"/>
      <c r="G129" s="72"/>
      <c r="H129" s="72"/>
      <c r="I129" s="72"/>
      <c r="J129" s="72"/>
      <c r="K129" s="72"/>
      <c r="L129" s="72"/>
    </row>
    <row r="130" spans="3:12" ht="12.75" customHeight="1" x14ac:dyDescent="0.25">
      <c r="C130" s="72" t="s">
        <v>2566</v>
      </c>
      <c r="D130" s="72"/>
      <c r="E130" s="72"/>
      <c r="F130" s="72"/>
      <c r="G130" s="72"/>
      <c r="H130" s="72"/>
      <c r="I130" s="72"/>
      <c r="J130" s="72"/>
      <c r="K130" s="72"/>
      <c r="L130" s="72"/>
    </row>
    <row r="131" spans="3:12" ht="12.75" customHeight="1" x14ac:dyDescent="0.25">
      <c r="C131" s="72" t="s">
        <v>2579</v>
      </c>
      <c r="D131" s="72"/>
      <c r="E131" s="72"/>
      <c r="F131" s="72"/>
      <c r="G131" s="72"/>
      <c r="H131" s="72"/>
      <c r="I131" s="72"/>
      <c r="J131" s="72"/>
      <c r="K131" s="72"/>
      <c r="L131" s="72"/>
    </row>
    <row r="132" spans="3:12" ht="12.75" customHeight="1" x14ac:dyDescent="0.25">
      <c r="C132" s="72"/>
      <c r="D132" s="72" t="s">
        <v>2580</v>
      </c>
      <c r="E132" s="72"/>
      <c r="F132" s="72"/>
      <c r="G132" s="72"/>
      <c r="H132" s="72"/>
      <c r="I132" s="72"/>
      <c r="J132" s="72"/>
      <c r="K132" s="72"/>
      <c r="L132" s="72"/>
    </row>
    <row r="133" spans="3:12" ht="12.75" customHeight="1" x14ac:dyDescent="0.25">
      <c r="C133" s="72"/>
      <c r="D133" s="72" t="s">
        <v>2673</v>
      </c>
      <c r="E133" s="72"/>
      <c r="F133" s="72"/>
      <c r="G133" s="72"/>
      <c r="H133" s="72"/>
      <c r="I133" s="72"/>
      <c r="J133" s="72"/>
      <c r="K133" s="72"/>
      <c r="L133" s="72"/>
    </row>
    <row r="134" spans="3:12" ht="12.75" customHeight="1" x14ac:dyDescent="0.25">
      <c r="C134" s="72"/>
      <c r="D134" s="72" t="s">
        <v>2600</v>
      </c>
      <c r="E134" s="72"/>
      <c r="F134" s="72"/>
      <c r="G134" s="72"/>
      <c r="H134" s="72"/>
      <c r="I134" s="72"/>
      <c r="J134" s="72"/>
      <c r="K134" s="72"/>
      <c r="L134" s="72"/>
    </row>
    <row r="135" spans="3:12" ht="12.75" customHeight="1" x14ac:dyDescent="0.25">
      <c r="C135" s="72"/>
      <c r="D135" s="72" t="s">
        <v>2581</v>
      </c>
      <c r="E135" s="72"/>
      <c r="F135" s="72"/>
      <c r="G135" s="72"/>
      <c r="H135" s="72"/>
      <c r="I135" s="72"/>
      <c r="J135" s="72"/>
      <c r="K135" s="72"/>
      <c r="L135" s="72"/>
    </row>
    <row r="136" spans="3:12" ht="12.75" customHeight="1" x14ac:dyDescent="0.25">
      <c r="C136" s="72"/>
      <c r="D136" s="72"/>
      <c r="E136" s="72"/>
      <c r="F136" s="72"/>
      <c r="G136" s="72"/>
      <c r="H136" s="72"/>
      <c r="I136" s="72"/>
      <c r="J136" s="72"/>
      <c r="K136" s="72"/>
      <c r="L136" s="72"/>
    </row>
    <row r="137" spans="3:12" ht="12.75" customHeight="1" x14ac:dyDescent="0.25">
      <c r="C137" s="72" t="s">
        <v>2582</v>
      </c>
      <c r="D137" s="72"/>
      <c r="E137" s="72"/>
      <c r="F137" s="72"/>
      <c r="G137" s="72"/>
      <c r="H137" s="72"/>
      <c r="I137" s="72"/>
      <c r="J137" s="72"/>
      <c r="K137" s="72"/>
      <c r="L137" s="72"/>
    </row>
    <row r="138" spans="3:12" ht="12.75" customHeight="1" x14ac:dyDescent="0.25">
      <c r="C138" s="72" t="s">
        <v>2584</v>
      </c>
      <c r="D138" s="72"/>
      <c r="E138" s="72"/>
      <c r="F138" s="72"/>
      <c r="G138" s="72"/>
      <c r="H138" s="72"/>
      <c r="I138" s="72"/>
      <c r="J138" s="72"/>
      <c r="K138" s="72"/>
      <c r="L138" s="72"/>
    </row>
    <row r="139" spans="3:12" ht="12.75" customHeight="1" x14ac:dyDescent="0.25">
      <c r="C139" s="72"/>
      <c r="D139" s="72" t="s">
        <v>2585</v>
      </c>
      <c r="E139" s="72"/>
      <c r="F139" s="72"/>
      <c r="G139" s="72"/>
      <c r="H139" s="72"/>
      <c r="I139" s="72"/>
      <c r="J139" s="72"/>
      <c r="K139" s="72"/>
      <c r="L139" s="72"/>
    </row>
    <row r="140" spans="3:12" ht="12.75" customHeight="1" x14ac:dyDescent="0.25">
      <c r="C140" s="72"/>
      <c r="D140" s="72"/>
      <c r="E140" s="72"/>
      <c r="F140" s="72"/>
      <c r="G140" s="72"/>
      <c r="H140" s="72"/>
      <c r="I140" s="72"/>
      <c r="J140" s="72"/>
      <c r="K140" s="72"/>
      <c r="L140" s="72"/>
    </row>
    <row r="141" spans="3:12" ht="12.75" customHeight="1" x14ac:dyDescent="0.25">
      <c r="C141" s="72" t="s">
        <v>2601</v>
      </c>
      <c r="D141" s="72"/>
      <c r="E141" s="72"/>
      <c r="F141" s="72"/>
      <c r="G141" s="72"/>
      <c r="H141" s="72"/>
      <c r="I141" s="72"/>
      <c r="J141" s="72"/>
      <c r="K141" s="72"/>
      <c r="L141" s="72"/>
    </row>
    <row r="142" spans="3:12" ht="12.75" customHeight="1" x14ac:dyDescent="0.25">
      <c r="C142" s="72"/>
      <c r="D142" s="72"/>
      <c r="E142" s="72"/>
      <c r="F142" s="72"/>
      <c r="G142" s="72"/>
      <c r="H142" s="72"/>
      <c r="I142" s="72"/>
      <c r="J142" s="72"/>
      <c r="K142" s="72"/>
      <c r="L142" s="72"/>
    </row>
    <row r="143" spans="3:12" ht="12.75" customHeight="1" x14ac:dyDescent="0.25">
      <c r="C143" s="72" t="s">
        <v>2586</v>
      </c>
      <c r="D143" s="72"/>
      <c r="E143" s="72"/>
      <c r="F143" s="72"/>
      <c r="G143" s="72"/>
      <c r="H143" s="72"/>
      <c r="I143" s="72"/>
      <c r="J143" s="72"/>
      <c r="K143" s="72"/>
      <c r="L143" s="72"/>
    </row>
    <row r="144" spans="3:12" ht="12.75" customHeight="1" x14ac:dyDescent="0.25">
      <c r="C144" s="72" t="s">
        <v>2676</v>
      </c>
      <c r="D144" s="72"/>
      <c r="E144" s="72"/>
      <c r="F144" s="72"/>
      <c r="G144" s="72"/>
      <c r="H144" s="72"/>
      <c r="I144" s="72"/>
      <c r="J144" s="72"/>
      <c r="K144" s="72"/>
      <c r="L144" s="72"/>
    </row>
    <row r="145" spans="2:12" ht="12.75" customHeight="1" x14ac:dyDescent="0.25">
      <c r="C145" s="72"/>
      <c r="D145" s="72" t="s">
        <v>2587</v>
      </c>
      <c r="E145" s="72"/>
      <c r="F145" s="72"/>
      <c r="G145" s="72"/>
      <c r="H145" s="72"/>
      <c r="I145" s="72"/>
      <c r="J145" s="72"/>
      <c r="K145" s="72"/>
      <c r="L145" s="72"/>
    </row>
    <row r="146" spans="2:12" ht="12.75" customHeight="1" x14ac:dyDescent="0.25">
      <c r="C146" s="72"/>
      <c r="D146" s="72"/>
      <c r="E146" s="72"/>
      <c r="F146" s="72"/>
      <c r="G146" s="72"/>
      <c r="H146" s="72"/>
      <c r="I146" s="72"/>
      <c r="J146" s="72"/>
      <c r="K146" s="72"/>
      <c r="L146" s="72"/>
    </row>
    <row r="147" spans="2:12" ht="12.75" customHeight="1" x14ac:dyDescent="0.25">
      <c r="C147" t="s">
        <v>2588</v>
      </c>
    </row>
    <row r="148" spans="2:12" ht="12.75" customHeight="1" x14ac:dyDescent="0.25">
      <c r="C148" t="s">
        <v>2554</v>
      </c>
    </row>
    <row r="149" spans="2:12" ht="12.75" customHeight="1" x14ac:dyDescent="0.25">
      <c r="C149" s="70"/>
      <c r="D149" s="70"/>
    </row>
    <row r="150" spans="2:12" ht="12.75" customHeight="1" x14ac:dyDescent="0.25">
      <c r="C150" t="s">
        <v>2589</v>
      </c>
    </row>
    <row r="151" spans="2:12" ht="12.75" customHeight="1" x14ac:dyDescent="0.25">
      <c r="D151" t="s">
        <v>2555</v>
      </c>
    </row>
    <row r="152" spans="2:12" ht="12.75" customHeight="1" x14ac:dyDescent="0.25">
      <c r="D152" t="s">
        <v>2590</v>
      </c>
    </row>
    <row r="153" spans="2:12" ht="12.75" customHeight="1" x14ac:dyDescent="0.25"/>
    <row r="154" spans="2:12" ht="12.75" customHeight="1" x14ac:dyDescent="0.25">
      <c r="C154" t="s">
        <v>2591</v>
      </c>
    </row>
    <row r="155" spans="2:12" ht="12.75" customHeight="1" x14ac:dyDescent="0.25">
      <c r="J155" s="70"/>
    </row>
    <row r="156" spans="2:12" ht="12.75" customHeight="1" x14ac:dyDescent="0.25">
      <c r="B156" t="s">
        <v>2556</v>
      </c>
      <c r="J156" s="70"/>
    </row>
    <row r="157" spans="2:12" ht="12.75" customHeight="1" x14ac:dyDescent="0.25"/>
    <row r="158" spans="2:12" ht="12.75" customHeight="1" x14ac:dyDescent="0.25">
      <c r="B158" t="s">
        <v>2557</v>
      </c>
    </row>
    <row r="159" spans="2:12" ht="12.75" customHeight="1" x14ac:dyDescent="0.25"/>
    <row r="160" spans="2:12" ht="12.75" customHeight="1" x14ac:dyDescent="0.25"/>
    <row r="161" spans="1:3" ht="12.75" customHeight="1" x14ac:dyDescent="0.25">
      <c r="A161" s="5" t="s">
        <v>2603</v>
      </c>
    </row>
    <row r="162" spans="1:3" ht="12.75" customHeight="1" x14ac:dyDescent="0.25"/>
    <row r="163" spans="1:3" ht="12.75" customHeight="1" x14ac:dyDescent="0.25">
      <c r="B163" t="s">
        <v>127</v>
      </c>
    </row>
    <row r="164" spans="1:3" ht="12.75" customHeight="1" x14ac:dyDescent="0.25"/>
    <row r="165" spans="1:3" ht="12.75" customHeight="1" x14ac:dyDescent="0.25">
      <c r="C165" t="s">
        <v>124</v>
      </c>
    </row>
    <row r="166" spans="1:3" ht="12.75" customHeight="1" x14ac:dyDescent="0.25">
      <c r="C166" t="s">
        <v>126</v>
      </c>
    </row>
    <row r="167" spans="1:3" ht="12.75" customHeight="1" x14ac:dyDescent="0.25">
      <c r="C167" t="s">
        <v>135</v>
      </c>
    </row>
    <row r="168" spans="1:3" ht="12.75" customHeight="1" x14ac:dyDescent="0.25">
      <c r="C168" t="s">
        <v>136</v>
      </c>
    </row>
    <row r="169" spans="1:3" ht="12.75" customHeight="1" x14ac:dyDescent="0.25"/>
    <row r="170" spans="1:3" ht="12.75" customHeight="1" x14ac:dyDescent="0.25">
      <c r="A170" s="5" t="s">
        <v>2604</v>
      </c>
    </row>
    <row r="171" spans="1:3" ht="12.75" customHeight="1" x14ac:dyDescent="0.25"/>
    <row r="172" spans="1:3" ht="12.75" customHeight="1" x14ac:dyDescent="0.25">
      <c r="B172" t="s">
        <v>2605</v>
      </c>
    </row>
    <row r="173" spans="1:3" ht="12.75" customHeight="1" x14ac:dyDescent="0.25">
      <c r="B173" t="s">
        <v>180</v>
      </c>
    </row>
    <row r="174" spans="1:3" ht="12.75" customHeight="1" x14ac:dyDescent="0.25"/>
    <row r="175" spans="1:3" ht="12.75" customHeight="1" x14ac:dyDescent="0.25">
      <c r="B175" t="s">
        <v>252</v>
      </c>
    </row>
    <row r="176" spans="1:3" ht="12.75" customHeight="1" x14ac:dyDescent="0.25">
      <c r="B176" t="s">
        <v>236</v>
      </c>
    </row>
    <row r="177" spans="2:5" ht="12.75" customHeight="1" x14ac:dyDescent="0.25"/>
    <row r="178" spans="2:5" ht="12.75" customHeight="1" x14ac:dyDescent="0.25">
      <c r="B178" t="s">
        <v>179</v>
      </c>
      <c r="C178" s="18"/>
      <c r="D178" s="18"/>
      <c r="E178" s="18"/>
    </row>
    <row r="179" spans="2:5" ht="12.75" customHeight="1" x14ac:dyDescent="0.25">
      <c r="C179" s="18"/>
      <c r="D179" s="18"/>
      <c r="E179" s="18"/>
    </row>
    <row r="180" spans="2:5" ht="12.75" customHeight="1" x14ac:dyDescent="0.25">
      <c r="C180" s="73" t="s">
        <v>2606</v>
      </c>
      <c r="D180" s="18"/>
      <c r="E180" s="18"/>
    </row>
    <row r="181" spans="2:5" ht="12.75" customHeight="1" x14ac:dyDescent="0.25">
      <c r="C181" s="18" t="s">
        <v>129</v>
      </c>
      <c r="D181" s="18"/>
      <c r="E181" s="18"/>
    </row>
    <row r="182" spans="2:5" ht="12.75" customHeight="1" x14ac:dyDescent="0.25">
      <c r="C182" s="18"/>
      <c r="D182" s="18"/>
      <c r="E182" s="18"/>
    </row>
    <row r="183" spans="2:5" ht="12.75" customHeight="1" x14ac:dyDescent="0.25">
      <c r="C183" s="73" t="s">
        <v>2607</v>
      </c>
      <c r="D183" s="18"/>
      <c r="E183" s="18"/>
    </row>
    <row r="184" spans="2:5" ht="12.75" customHeight="1" x14ac:dyDescent="0.25">
      <c r="C184" s="18" t="s">
        <v>131</v>
      </c>
      <c r="D184" s="18"/>
      <c r="E184" s="18"/>
    </row>
    <row r="185" spans="2:5" ht="12.75" customHeight="1" x14ac:dyDescent="0.25">
      <c r="C185" s="18"/>
      <c r="D185" s="18" t="s">
        <v>92</v>
      </c>
      <c r="E185" s="18"/>
    </row>
    <row r="186" spans="2:5" ht="12.75" customHeight="1" x14ac:dyDescent="0.25">
      <c r="C186" s="18"/>
      <c r="D186" s="18" t="s">
        <v>83</v>
      </c>
      <c r="E186" s="18"/>
    </row>
    <row r="187" spans="2:5" ht="12.75" customHeight="1" x14ac:dyDescent="0.25">
      <c r="C187" s="18"/>
      <c r="D187" s="18" t="s">
        <v>84</v>
      </c>
      <c r="E187" s="18"/>
    </row>
    <row r="188" spans="2:5" ht="12.75" customHeight="1" x14ac:dyDescent="0.25">
      <c r="C188" s="18"/>
      <c r="D188" s="18" t="s">
        <v>85</v>
      </c>
      <c r="E188" s="18"/>
    </row>
    <row r="189" spans="2:5" ht="12.75" customHeight="1" x14ac:dyDescent="0.25">
      <c r="C189" s="18"/>
      <c r="D189" s="18" t="s">
        <v>86</v>
      </c>
      <c r="E189" s="18"/>
    </row>
    <row r="190" spans="2:5" ht="12.75" customHeight="1" x14ac:dyDescent="0.25">
      <c r="C190" s="18"/>
      <c r="D190" s="18"/>
      <c r="E190" s="18"/>
    </row>
    <row r="191" spans="2:5" ht="12.75" customHeight="1" x14ac:dyDescent="0.25">
      <c r="C191" s="73" t="s">
        <v>2608</v>
      </c>
      <c r="D191" s="18"/>
      <c r="E191" s="18"/>
    </row>
    <row r="192" spans="2:5" ht="12.75" customHeight="1" x14ac:dyDescent="0.25">
      <c r="C192" s="18" t="s">
        <v>132</v>
      </c>
      <c r="D192" s="18"/>
      <c r="E192" s="18"/>
    </row>
    <row r="193" spans="2:5" ht="12.75" customHeight="1" x14ac:dyDescent="0.25">
      <c r="C193" s="18"/>
      <c r="D193" s="18" t="s">
        <v>137</v>
      </c>
      <c r="E193" s="18"/>
    </row>
    <row r="194" spans="2:5" ht="12.75" customHeight="1" x14ac:dyDescent="0.25">
      <c r="C194" s="18"/>
      <c r="D194" s="18" t="s">
        <v>138</v>
      </c>
      <c r="E194" s="18"/>
    </row>
    <row r="195" spans="2:5" ht="12.75" customHeight="1" x14ac:dyDescent="0.25">
      <c r="C195" s="18"/>
      <c r="D195" s="18" t="s">
        <v>139</v>
      </c>
      <c r="E195" s="18"/>
    </row>
    <row r="196" spans="2:5" ht="12.75" customHeight="1" x14ac:dyDescent="0.25"/>
    <row r="197" spans="2:5" ht="12.75" customHeight="1" x14ac:dyDescent="0.25">
      <c r="B197" t="s">
        <v>178</v>
      </c>
    </row>
    <row r="198" spans="2:5" ht="12.75" customHeight="1" x14ac:dyDescent="0.25"/>
    <row r="199" spans="2:5" ht="12.75" customHeight="1" x14ac:dyDescent="0.25">
      <c r="C199" s="73" t="s">
        <v>2609</v>
      </c>
    </row>
    <row r="200" spans="2:5" ht="12.75" customHeight="1" x14ac:dyDescent="0.25">
      <c r="C200" t="s">
        <v>168</v>
      </c>
    </row>
    <row r="201" spans="2:5" ht="12.75" customHeight="1" x14ac:dyDescent="0.25">
      <c r="D201" t="s">
        <v>169</v>
      </c>
    </row>
    <row r="202" spans="2:5" ht="12.75" customHeight="1" x14ac:dyDescent="0.25">
      <c r="D202" s="17">
        <v>1</v>
      </c>
      <c r="E202" s="17"/>
    </row>
    <row r="203" spans="2:5" ht="12.75" customHeight="1" x14ac:dyDescent="0.25">
      <c r="E203" s="17"/>
    </row>
    <row r="204" spans="2:5" ht="12.75" customHeight="1" x14ac:dyDescent="0.25">
      <c r="C204" s="73" t="s">
        <v>2610</v>
      </c>
      <c r="E204" s="17"/>
    </row>
    <row r="205" spans="2:5" ht="12.75" customHeight="1" x14ac:dyDescent="0.25">
      <c r="C205" t="s">
        <v>130</v>
      </c>
    </row>
    <row r="206" spans="2:5" ht="12.75" customHeight="1" x14ac:dyDescent="0.25">
      <c r="D206" s="18" t="s">
        <v>171</v>
      </c>
      <c r="E206" s="18"/>
    </row>
    <row r="207" spans="2:5" ht="12.75" customHeight="1" x14ac:dyDescent="0.25">
      <c r="D207" s="18" t="s">
        <v>172</v>
      </c>
      <c r="E207" s="18"/>
    </row>
    <row r="208" spans="2:5" ht="12.75" customHeight="1" x14ac:dyDescent="0.25">
      <c r="D208" s="18" t="s">
        <v>173</v>
      </c>
      <c r="E208" s="18"/>
    </row>
    <row r="209" spans="3:11" ht="12.75" customHeight="1" x14ac:dyDescent="0.25">
      <c r="D209" s="18" t="s">
        <v>174</v>
      </c>
      <c r="E209" s="18"/>
    </row>
    <row r="210" spans="3:11" ht="12.75" customHeight="1" x14ac:dyDescent="0.25">
      <c r="D210" s="18" t="s">
        <v>175</v>
      </c>
      <c r="E210" s="18"/>
    </row>
    <row r="211" spans="3:11" ht="12.75" customHeight="1" x14ac:dyDescent="0.25">
      <c r="C211" s="18"/>
      <c r="D211" s="18" t="s">
        <v>170</v>
      </c>
      <c r="E211" s="18"/>
    </row>
    <row r="212" spans="3:11" ht="12.75" customHeight="1" x14ac:dyDescent="0.25">
      <c r="C212" s="18"/>
      <c r="D212" s="18" t="s">
        <v>176</v>
      </c>
      <c r="E212" s="18"/>
    </row>
    <row r="213" spans="3:11" ht="12.75" customHeight="1" x14ac:dyDescent="0.25">
      <c r="C213" s="18"/>
      <c r="D213" s="11" t="s">
        <v>238</v>
      </c>
      <c r="K213" s="2"/>
    </row>
    <row r="214" spans="3:11" ht="12.75" customHeight="1" x14ac:dyDescent="0.25">
      <c r="C214" s="18"/>
      <c r="D214" s="11" t="s">
        <v>243</v>
      </c>
      <c r="K214" s="2"/>
    </row>
    <row r="215" spans="3:11" ht="12.75" customHeight="1" x14ac:dyDescent="0.25">
      <c r="C215" s="18"/>
      <c r="D215" s="11" t="s">
        <v>239</v>
      </c>
      <c r="K215" s="2"/>
    </row>
    <row r="216" spans="3:11" ht="12.75" customHeight="1" x14ac:dyDescent="0.25">
      <c r="C216" s="18"/>
      <c r="D216" s="18" t="s">
        <v>218</v>
      </c>
      <c r="E216" s="18"/>
    </row>
    <row r="217" spans="3:11" ht="12.75" customHeight="1" x14ac:dyDescent="0.25">
      <c r="C217" s="18"/>
      <c r="D217" s="11" t="s">
        <v>244</v>
      </c>
      <c r="K217" s="2"/>
    </row>
    <row r="218" spans="3:11" ht="12.75" customHeight="1" x14ac:dyDescent="0.25">
      <c r="C218" s="18"/>
      <c r="D218" s="11" t="s">
        <v>245</v>
      </c>
      <c r="K218" s="2"/>
    </row>
    <row r="219" spans="3:11" ht="12.75" customHeight="1" x14ac:dyDescent="0.25">
      <c r="C219" s="18"/>
      <c r="D219" s="11" t="s">
        <v>240</v>
      </c>
      <c r="K219" s="2"/>
    </row>
    <row r="220" spans="3:11" ht="12.75" customHeight="1" x14ac:dyDescent="0.25">
      <c r="C220" s="18"/>
      <c r="D220" s="18" t="s">
        <v>219</v>
      </c>
      <c r="E220" s="18"/>
      <c r="K220" s="2"/>
    </row>
    <row r="221" spans="3:11" ht="12.75" customHeight="1" x14ac:dyDescent="0.25">
      <c r="C221" s="18"/>
      <c r="D221" s="11" t="s">
        <v>247</v>
      </c>
      <c r="K221" s="2"/>
    </row>
    <row r="222" spans="3:11" ht="12.75" customHeight="1" x14ac:dyDescent="0.25">
      <c r="C222" s="18"/>
      <c r="D222" s="11" t="s">
        <v>246</v>
      </c>
      <c r="K222" s="2"/>
    </row>
    <row r="223" spans="3:11" ht="12.75" customHeight="1" x14ac:dyDescent="0.25">
      <c r="C223" s="18"/>
      <c r="D223" s="11" t="s">
        <v>241</v>
      </c>
      <c r="K223" s="2"/>
    </row>
    <row r="224" spans="3:11" ht="12.75" customHeight="1" x14ac:dyDescent="0.25">
      <c r="C224" s="18"/>
      <c r="D224" s="18" t="s">
        <v>220</v>
      </c>
      <c r="E224" s="18"/>
      <c r="K224" s="2"/>
    </row>
    <row r="225" spans="2:12" ht="12.75" customHeight="1" x14ac:dyDescent="0.25">
      <c r="C225" s="18"/>
      <c r="D225" s="11" t="s">
        <v>248</v>
      </c>
      <c r="K225" s="2"/>
    </row>
    <row r="226" spans="2:12" ht="12.75" customHeight="1" x14ac:dyDescent="0.25">
      <c r="C226" s="18"/>
      <c r="D226" s="11" t="s">
        <v>249</v>
      </c>
      <c r="K226" s="2"/>
    </row>
    <row r="227" spans="2:12" ht="12.75" customHeight="1" x14ac:dyDescent="0.25">
      <c r="C227" s="18"/>
      <c r="D227" s="11" t="s">
        <v>242</v>
      </c>
      <c r="K227" s="2"/>
    </row>
    <row r="228" spans="2:12" ht="12.75" customHeight="1" x14ac:dyDescent="0.25">
      <c r="C228" s="18"/>
      <c r="D228" s="11"/>
      <c r="K228" s="2"/>
    </row>
    <row r="229" spans="2:12" ht="12.75" customHeight="1" x14ac:dyDescent="0.25">
      <c r="C229" s="73" t="s">
        <v>2611</v>
      </c>
      <c r="D229" s="11"/>
      <c r="K229" s="2"/>
    </row>
    <row r="230" spans="2:12" ht="12.75" customHeight="1" x14ac:dyDescent="0.25">
      <c r="C230" s="18" t="s">
        <v>132</v>
      </c>
      <c r="D230" s="18"/>
      <c r="E230" s="18"/>
    </row>
    <row r="231" spans="2:12" ht="12.75" customHeight="1" x14ac:dyDescent="0.25">
      <c r="C231" s="18"/>
      <c r="D231" s="18" t="s">
        <v>2523</v>
      </c>
      <c r="E231" s="18"/>
    </row>
    <row r="232" spans="2:12" ht="12.75" customHeight="1" x14ac:dyDescent="0.25">
      <c r="C232" s="18"/>
      <c r="D232" s="18" t="s">
        <v>251</v>
      </c>
      <c r="E232" s="18"/>
    </row>
    <row r="233" spans="2:12" ht="12.75" customHeight="1" x14ac:dyDescent="0.25">
      <c r="C233" s="18"/>
      <c r="D233" s="18" t="s">
        <v>250</v>
      </c>
      <c r="E233" s="18"/>
    </row>
    <row r="234" spans="2:12" ht="12.75" customHeight="1" x14ac:dyDescent="0.25">
      <c r="C234" s="18"/>
      <c r="D234" s="18" t="s">
        <v>251</v>
      </c>
      <c r="E234" s="18"/>
    </row>
    <row r="235" spans="2:12" ht="12.75" customHeight="1" x14ac:dyDescent="0.25">
      <c r="C235" s="18"/>
      <c r="D235" s="18" t="s">
        <v>177</v>
      </c>
      <c r="E235" s="18"/>
    </row>
    <row r="236" spans="2:12" ht="12.75" customHeight="1" x14ac:dyDescent="0.25">
      <c r="B236" s="18"/>
      <c r="C236" s="18"/>
      <c r="D236" s="18"/>
      <c r="K236" s="18"/>
      <c r="L236" s="18"/>
    </row>
    <row r="237" spans="2:12" ht="12.75" customHeight="1" x14ac:dyDescent="0.25">
      <c r="B237" s="73" t="s">
        <v>2612</v>
      </c>
      <c r="C237" s="18"/>
      <c r="D237" s="18"/>
      <c r="K237" s="18"/>
      <c r="L237" s="18"/>
    </row>
    <row r="238" spans="2:12" ht="12.75" customHeight="1" x14ac:dyDescent="0.25">
      <c r="B238" s="18" t="s">
        <v>132</v>
      </c>
      <c r="C238" s="18"/>
      <c r="D238" s="18"/>
    </row>
    <row r="239" spans="2:12" ht="12.75" customHeight="1" x14ac:dyDescent="0.25">
      <c r="C239" t="s">
        <v>140</v>
      </c>
    </row>
    <row r="240" spans="2:12" ht="12.75" customHeight="1" x14ac:dyDescent="0.25">
      <c r="D240" t="s">
        <v>141</v>
      </c>
      <c r="E240" t="s">
        <v>145</v>
      </c>
    </row>
    <row r="241" spans="2:5" ht="12.75" customHeight="1" x14ac:dyDescent="0.25">
      <c r="D241" t="s">
        <v>142</v>
      </c>
      <c r="E241" t="s">
        <v>146</v>
      </c>
    </row>
    <row r="242" spans="2:5" ht="12.75" customHeight="1" x14ac:dyDescent="0.25">
      <c r="D242" t="s">
        <v>143</v>
      </c>
      <c r="E242" t="s">
        <v>147</v>
      </c>
    </row>
    <row r="243" spans="2:5" ht="12.75" customHeight="1" x14ac:dyDescent="0.25">
      <c r="D243" t="s">
        <v>144</v>
      </c>
      <c r="E243" t="s">
        <v>148</v>
      </c>
    </row>
    <row r="244" spans="2:5" ht="12.75" customHeight="1" x14ac:dyDescent="0.25">
      <c r="C244" t="s">
        <v>149</v>
      </c>
    </row>
    <row r="245" spans="2:5" ht="12.75" customHeight="1" x14ac:dyDescent="0.25">
      <c r="D245" s="17">
        <v>0</v>
      </c>
      <c r="E245" t="s">
        <v>153</v>
      </c>
    </row>
    <row r="246" spans="2:5" ht="12.75" customHeight="1" x14ac:dyDescent="0.25">
      <c r="D246" s="17">
        <v>1</v>
      </c>
      <c r="E246" t="s">
        <v>151</v>
      </c>
    </row>
    <row r="247" spans="2:5" ht="12.75" customHeight="1" x14ac:dyDescent="0.25">
      <c r="D247" s="17">
        <v>2</v>
      </c>
      <c r="E247" t="s">
        <v>152</v>
      </c>
    </row>
    <row r="248" spans="2:5" ht="12.75" customHeight="1" x14ac:dyDescent="0.25">
      <c r="D248" s="17">
        <v>3</v>
      </c>
      <c r="E248" t="s">
        <v>150</v>
      </c>
    </row>
    <row r="249" spans="2:5" ht="12.75" customHeight="1" x14ac:dyDescent="0.25">
      <c r="D249" s="17"/>
    </row>
    <row r="250" spans="2:5" ht="12.75" customHeight="1" x14ac:dyDescent="0.25">
      <c r="B250" s="5" t="s">
        <v>2613</v>
      </c>
      <c r="D250" s="17"/>
    </row>
    <row r="251" spans="2:5" ht="12.75" customHeight="1" x14ac:dyDescent="0.25">
      <c r="B251" t="s">
        <v>128</v>
      </c>
    </row>
    <row r="252" spans="2:5" ht="12.75" customHeight="1" x14ac:dyDescent="0.25">
      <c r="C252" t="s">
        <v>237</v>
      </c>
    </row>
    <row r="253" spans="2:5" ht="12.75" customHeight="1" x14ac:dyDescent="0.25">
      <c r="C253" t="s">
        <v>154</v>
      </c>
    </row>
    <row r="254" spans="2:5" ht="12.75" customHeight="1" x14ac:dyDescent="0.25">
      <c r="D254" t="s">
        <v>51</v>
      </c>
      <c r="E254" t="s">
        <v>156</v>
      </c>
    </row>
    <row r="255" spans="2:5" ht="12.75" customHeight="1" x14ac:dyDescent="0.25">
      <c r="D255" t="s">
        <v>155</v>
      </c>
      <c r="E255" t="s">
        <v>157</v>
      </c>
    </row>
    <row r="256" spans="2:5" ht="12.75" customHeight="1" x14ac:dyDescent="0.25">
      <c r="D256" t="s">
        <v>52</v>
      </c>
      <c r="E256" t="s">
        <v>158</v>
      </c>
    </row>
    <row r="257" spans="2:12" ht="12.75" customHeight="1" x14ac:dyDescent="0.25">
      <c r="C257" t="s">
        <v>159</v>
      </c>
    </row>
    <row r="258" spans="2:12" ht="12.75" customHeight="1" x14ac:dyDescent="0.25">
      <c r="C258" t="s">
        <v>161</v>
      </c>
    </row>
    <row r="259" spans="2:12" ht="12.75" customHeight="1" x14ac:dyDescent="0.25">
      <c r="C259" t="s">
        <v>160</v>
      </c>
    </row>
    <row r="260" spans="2:12" ht="12.75" customHeight="1" x14ac:dyDescent="0.25"/>
    <row r="261" spans="2:12" ht="12.75" customHeight="1" x14ac:dyDescent="0.25">
      <c r="B261" s="5" t="s">
        <v>2615</v>
      </c>
    </row>
    <row r="262" spans="2:12" ht="12.75" customHeight="1" x14ac:dyDescent="0.25">
      <c r="B262" s="11" t="s">
        <v>2614</v>
      </c>
    </row>
    <row r="263" spans="2:12" ht="12.75" customHeight="1" x14ac:dyDescent="0.25">
      <c r="B263" s="11" t="s">
        <v>2616</v>
      </c>
    </row>
    <row r="264" spans="2:12" ht="12.75" customHeight="1" x14ac:dyDescent="0.25">
      <c r="B264" t="s">
        <v>132</v>
      </c>
    </row>
    <row r="265" spans="2:12" ht="12.75" customHeight="1" x14ac:dyDescent="0.25">
      <c r="C265" t="s">
        <v>164</v>
      </c>
      <c r="L265" s="70"/>
    </row>
    <row r="266" spans="2:12" ht="12.75" customHeight="1" x14ac:dyDescent="0.25">
      <c r="C266" t="s">
        <v>165</v>
      </c>
      <c r="L266" s="70"/>
    </row>
    <row r="267" spans="2:12" ht="12.75" customHeight="1" x14ac:dyDescent="0.25">
      <c r="C267" t="s">
        <v>166</v>
      </c>
      <c r="L267" s="70"/>
    </row>
    <row r="268" spans="2:12" ht="12.75" customHeight="1" x14ac:dyDescent="0.25">
      <c r="L268" s="70"/>
    </row>
    <row r="269" spans="2:12" ht="12.75" customHeight="1" x14ac:dyDescent="0.25">
      <c r="C269" t="s">
        <v>2524</v>
      </c>
      <c r="L269" s="70"/>
    </row>
    <row r="270" spans="2:12" ht="12.75" customHeight="1" x14ac:dyDescent="0.25">
      <c r="C270" t="s">
        <v>2525</v>
      </c>
    </row>
    <row r="271" spans="2:12" ht="12.75" customHeight="1" x14ac:dyDescent="0.25">
      <c r="C271" t="s">
        <v>2526</v>
      </c>
    </row>
    <row r="272" spans="2:12" ht="12.75" customHeight="1" x14ac:dyDescent="0.25">
      <c r="D272" t="s">
        <v>2527</v>
      </c>
    </row>
    <row r="273" spans="3:4" ht="12.75" customHeight="1" x14ac:dyDescent="0.25">
      <c r="D273" t="s">
        <v>2528</v>
      </c>
    </row>
    <row r="274" spans="3:4" ht="12.75" customHeight="1" x14ac:dyDescent="0.25">
      <c r="D274" t="s">
        <v>2529</v>
      </c>
    </row>
    <row r="275" spans="3:4" ht="12.75" customHeight="1" x14ac:dyDescent="0.25">
      <c r="C275" t="s">
        <v>2530</v>
      </c>
    </row>
    <row r="276" spans="3:4" ht="12.75" customHeight="1" x14ac:dyDescent="0.25">
      <c r="D276" t="s">
        <v>2531</v>
      </c>
    </row>
    <row r="277" spans="3:4" ht="12.75" customHeight="1" x14ac:dyDescent="0.25">
      <c r="D277" t="s">
        <v>2532</v>
      </c>
    </row>
    <row r="278" spans="3:4" ht="12.75" customHeight="1" x14ac:dyDescent="0.25">
      <c r="D278" t="s">
        <v>2533</v>
      </c>
    </row>
    <row r="279" spans="3:4" ht="12.75" customHeight="1" x14ac:dyDescent="0.25">
      <c r="D279" t="s">
        <v>2534</v>
      </c>
    </row>
    <row r="280" spans="3:4" ht="12.75" customHeight="1" x14ac:dyDescent="0.25">
      <c r="D280" t="s">
        <v>2535</v>
      </c>
    </row>
    <row r="281" spans="3:4" ht="12.75" customHeight="1" x14ac:dyDescent="0.25">
      <c r="C281" t="s">
        <v>2536</v>
      </c>
    </row>
    <row r="282" spans="3:4" ht="12.75" customHeight="1" x14ac:dyDescent="0.25"/>
    <row r="283" spans="3:4" ht="12.75" customHeight="1" x14ac:dyDescent="0.25">
      <c r="C283" t="s">
        <v>2537</v>
      </c>
    </row>
    <row r="284" spans="3:4" ht="12.75" customHeight="1" x14ac:dyDescent="0.25">
      <c r="D284" t="s">
        <v>2538</v>
      </c>
    </row>
    <row r="285" spans="3:4" ht="12.75" customHeight="1" x14ac:dyDescent="0.25">
      <c r="D285" t="s">
        <v>2539</v>
      </c>
    </row>
    <row r="286" spans="3:4" ht="12.75" customHeight="1" x14ac:dyDescent="0.25">
      <c r="C286" t="s">
        <v>2540</v>
      </c>
    </row>
    <row r="287" spans="3:4" ht="12.75" customHeight="1" x14ac:dyDescent="0.25">
      <c r="D287" t="s">
        <v>2659</v>
      </c>
    </row>
    <row r="288" spans="3:4" ht="12.75" customHeight="1" x14ac:dyDescent="0.25">
      <c r="D288" t="s">
        <v>2539</v>
      </c>
    </row>
    <row r="289" spans="1:10" ht="12.75" customHeight="1" x14ac:dyDescent="0.25"/>
    <row r="290" spans="1:10" ht="12.75" customHeight="1" x14ac:dyDescent="0.25">
      <c r="C290" t="s">
        <v>167</v>
      </c>
    </row>
    <row r="291" spans="1:10" ht="12.75" customHeight="1" x14ac:dyDescent="0.25">
      <c r="D291" t="s">
        <v>2541</v>
      </c>
      <c r="J291" s="70"/>
    </row>
    <row r="292" spans="1:10" ht="12.75" customHeight="1" x14ac:dyDescent="0.25">
      <c r="D292" t="s">
        <v>2542</v>
      </c>
    </row>
    <row r="293" spans="1:10" ht="12.75" customHeight="1" x14ac:dyDescent="0.25"/>
    <row r="294" spans="1:10" ht="12.75" customHeight="1" x14ac:dyDescent="0.25">
      <c r="B294" s="5" t="s">
        <v>2617</v>
      </c>
    </row>
    <row r="295" spans="1:10" ht="12.75" customHeight="1" x14ac:dyDescent="0.25">
      <c r="B295" t="s">
        <v>2543</v>
      </c>
    </row>
    <row r="296" spans="1:10" ht="12.75" customHeight="1" x14ac:dyDescent="0.25"/>
    <row r="297" spans="1:10" ht="12.75" customHeight="1" x14ac:dyDescent="0.25">
      <c r="A297" s="5" t="s">
        <v>2618</v>
      </c>
    </row>
    <row r="298" spans="1:10" ht="12.75" customHeight="1" x14ac:dyDescent="0.25"/>
    <row r="299" spans="1:10" ht="12.75" customHeight="1" x14ac:dyDescent="0.25">
      <c r="B299" t="s">
        <v>2592</v>
      </c>
    </row>
    <row r="300" spans="1:10" ht="12.75" customHeight="1" x14ac:dyDescent="0.25">
      <c r="B300" t="s">
        <v>181</v>
      </c>
    </row>
    <row r="301" spans="1:10" ht="12.75" customHeight="1" x14ac:dyDescent="0.25">
      <c r="B301" t="s">
        <v>182</v>
      </c>
    </row>
    <row r="302" spans="1:10" ht="12.75" customHeight="1" x14ac:dyDescent="0.25">
      <c r="B302" t="s">
        <v>183</v>
      </c>
    </row>
    <row r="303" spans="1:10" ht="12.75" customHeight="1" x14ac:dyDescent="0.25">
      <c r="B303" t="s">
        <v>184</v>
      </c>
    </row>
    <row r="304" spans="1:10" ht="12.75" customHeight="1" x14ac:dyDescent="0.25">
      <c r="B304" t="s">
        <v>185</v>
      </c>
    </row>
    <row r="305" spans="1:15" ht="12.75" customHeight="1" x14ac:dyDescent="0.25">
      <c r="B305" t="s">
        <v>186</v>
      </c>
    </row>
    <row r="306" spans="1:15" ht="12.75" customHeight="1" x14ac:dyDescent="0.25">
      <c r="B306" s="72" t="s">
        <v>2558</v>
      </c>
    </row>
    <row r="307" spans="1:15" ht="12.75" customHeight="1" x14ac:dyDescent="0.25">
      <c r="B307" t="s">
        <v>2559</v>
      </c>
    </row>
    <row r="308" spans="1:15" ht="12.75" customHeight="1" x14ac:dyDescent="0.25"/>
    <row r="309" spans="1:15" ht="12.75" customHeight="1" x14ac:dyDescent="0.25">
      <c r="A309" s="70"/>
      <c r="B309" s="70"/>
    </row>
    <row r="310" spans="1:15" ht="12.75" customHeight="1" x14ac:dyDescent="0.25">
      <c r="A310" s="70"/>
      <c r="B310" s="70"/>
    </row>
    <row r="311" spans="1:15" ht="12.75" customHeight="1" x14ac:dyDescent="0.25">
      <c r="A311" s="72" t="s">
        <v>2619</v>
      </c>
      <c r="B311" s="70"/>
    </row>
    <row r="312" spans="1:15" x14ac:dyDescent="0.25">
      <c r="A312" s="70"/>
      <c r="B312" s="70"/>
    </row>
    <row r="313" spans="1:15" x14ac:dyDescent="0.25">
      <c r="A313" s="74" t="s">
        <v>2621</v>
      </c>
      <c r="B313" s="70"/>
    </row>
    <row r="314" spans="1:15" x14ac:dyDescent="0.25">
      <c r="A314" s="70"/>
      <c r="B314" s="70"/>
    </row>
    <row r="315" spans="1:15" x14ac:dyDescent="0.25">
      <c r="A315" s="70"/>
      <c r="B315" s="72" t="s">
        <v>2639</v>
      </c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</row>
    <row r="316" spans="1:15" x14ac:dyDescent="0.25">
      <c r="A316" s="70"/>
      <c r="B316" s="72" t="s">
        <v>2622</v>
      </c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</row>
    <row r="317" spans="1:15" x14ac:dyDescent="0.25">
      <c r="A317" s="70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</row>
    <row r="318" spans="1:15" x14ac:dyDescent="0.25">
      <c r="A318" s="70"/>
      <c r="B318" s="72" t="s">
        <v>2640</v>
      </c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</row>
    <row r="319" spans="1:15" x14ac:dyDescent="0.25">
      <c r="A319" s="70"/>
      <c r="B319" s="72" t="s">
        <v>2623</v>
      </c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</row>
    <row r="320" spans="1:15" x14ac:dyDescent="0.25">
      <c r="A320" s="70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</row>
    <row r="321" spans="1:15" x14ac:dyDescent="0.25">
      <c r="A321" s="70"/>
      <c r="B321" s="72" t="s">
        <v>2641</v>
      </c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</row>
    <row r="322" spans="1:15" x14ac:dyDescent="0.25">
      <c r="A322" s="70"/>
      <c r="B322" s="72" t="s">
        <v>2674</v>
      </c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</row>
    <row r="323" spans="1:15" x14ac:dyDescent="0.25">
      <c r="A323" s="70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</row>
    <row r="324" spans="1:15" x14ac:dyDescent="0.25">
      <c r="A324" s="70"/>
      <c r="B324" s="72"/>
      <c r="C324" s="72" t="s">
        <v>2661</v>
      </c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</row>
    <row r="325" spans="1:15" x14ac:dyDescent="0.25">
      <c r="A325" s="70"/>
      <c r="B325" s="72"/>
      <c r="C325" s="72" t="s">
        <v>2660</v>
      </c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</row>
    <row r="326" spans="1:15" x14ac:dyDescent="0.25">
      <c r="A326" s="70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</row>
    <row r="327" spans="1:15" x14ac:dyDescent="0.25">
      <c r="A327" s="70"/>
      <c r="B327" s="72"/>
      <c r="C327" s="90" t="s">
        <v>2662</v>
      </c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</row>
    <row r="328" spans="1:15" x14ac:dyDescent="0.25">
      <c r="A328" s="70"/>
      <c r="B328" s="72"/>
      <c r="C328" s="90" t="s">
        <v>2663</v>
      </c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</row>
    <row r="329" spans="1:15" x14ac:dyDescent="0.25">
      <c r="A329" s="70"/>
      <c r="B329" s="72"/>
      <c r="C329" s="90" t="s">
        <v>2664</v>
      </c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</row>
    <row r="330" spans="1:15" x14ac:dyDescent="0.25">
      <c r="A330" s="70"/>
      <c r="B330" s="72"/>
      <c r="C330" s="90" t="s">
        <v>2665</v>
      </c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</row>
    <row r="331" spans="1:15" x14ac:dyDescent="0.25">
      <c r="A331" s="70"/>
      <c r="B331" s="72"/>
      <c r="C331" s="90" t="s">
        <v>2626</v>
      </c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</row>
    <row r="332" spans="1:15" x14ac:dyDescent="0.25">
      <c r="A332" s="70"/>
      <c r="B332" s="72"/>
      <c r="C332" s="90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</row>
    <row r="333" spans="1:15" x14ac:dyDescent="0.25">
      <c r="A333" s="70"/>
      <c r="B333" s="72"/>
      <c r="C333" s="90" t="s">
        <v>2627</v>
      </c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</row>
    <row r="334" spans="1:15" x14ac:dyDescent="0.25">
      <c r="A334" s="70"/>
      <c r="B334" s="72"/>
      <c r="C334" s="90" t="s">
        <v>2666</v>
      </c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</row>
    <row r="335" spans="1:15" x14ac:dyDescent="0.25">
      <c r="A335" s="70"/>
      <c r="B335" s="72"/>
      <c r="C335" s="90" t="s">
        <v>2667</v>
      </c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</row>
    <row r="336" spans="1:15" x14ac:dyDescent="0.25">
      <c r="A336" s="70"/>
      <c r="B336" s="72"/>
      <c r="C336" s="90" t="s">
        <v>2668</v>
      </c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</row>
    <row r="337" spans="1:15" x14ac:dyDescent="0.25">
      <c r="A337" s="70"/>
      <c r="B337" s="72"/>
      <c r="C337" s="90" t="s">
        <v>2626</v>
      </c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</row>
    <row r="338" spans="1:15" x14ac:dyDescent="0.25">
      <c r="A338" s="70"/>
      <c r="B338" s="72"/>
      <c r="C338" s="90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</row>
    <row r="339" spans="1:15" x14ac:dyDescent="0.25">
      <c r="A339" s="70"/>
      <c r="B339" s="72"/>
      <c r="C339" s="90" t="s">
        <v>2669</v>
      </c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</row>
    <row r="340" spans="1:15" x14ac:dyDescent="0.25">
      <c r="A340" s="70"/>
      <c r="B340" s="72"/>
      <c r="C340" s="90" t="s">
        <v>2670</v>
      </c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</row>
    <row r="341" spans="1:15" x14ac:dyDescent="0.25">
      <c r="A341" s="75" t="s">
        <v>2643</v>
      </c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</row>
    <row r="342" spans="1:15" x14ac:dyDescent="0.25">
      <c r="A342" s="70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</row>
    <row r="343" spans="1:15" x14ac:dyDescent="0.25">
      <c r="A343" s="70"/>
      <c r="B343" s="72" t="s">
        <v>2642</v>
      </c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</row>
    <row r="344" spans="1:15" x14ac:dyDescent="0.25">
      <c r="A344" s="70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</row>
    <row r="345" spans="1:15" x14ac:dyDescent="0.25">
      <c r="A345" s="70"/>
      <c r="B345" s="72"/>
      <c r="C345" s="72" t="s">
        <v>2624</v>
      </c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</row>
    <row r="346" spans="1:15" x14ac:dyDescent="0.25">
      <c r="A346" s="70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</row>
    <row r="347" spans="1:15" x14ac:dyDescent="0.25">
      <c r="A347" s="70"/>
      <c r="B347" s="72"/>
      <c r="C347" s="72"/>
      <c r="D347" s="72" t="s">
        <v>31</v>
      </c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</row>
    <row r="348" spans="1:15" x14ac:dyDescent="0.25">
      <c r="A348" s="70"/>
      <c r="B348" s="72"/>
      <c r="C348" s="72"/>
      <c r="D348" s="72" t="s">
        <v>2545</v>
      </c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</row>
    <row r="349" spans="1:15" x14ac:dyDescent="0.25">
      <c r="A349" s="70"/>
      <c r="B349" s="72"/>
      <c r="C349" s="72"/>
      <c r="D349" s="72" t="s">
        <v>189</v>
      </c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</row>
    <row r="350" spans="1:15" x14ac:dyDescent="0.25">
      <c r="A350" s="70"/>
      <c r="B350" s="72"/>
      <c r="C350" s="72"/>
      <c r="D350" s="72" t="s">
        <v>2593</v>
      </c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</row>
    <row r="351" spans="1:15" x14ac:dyDescent="0.25">
      <c r="A351" s="70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</row>
    <row r="352" spans="1:15" x14ac:dyDescent="0.25">
      <c r="A352" s="70"/>
      <c r="B352" s="72"/>
      <c r="C352" s="72" t="s">
        <v>2645</v>
      </c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</row>
    <row r="353" spans="1:15" x14ac:dyDescent="0.25">
      <c r="A353" s="70"/>
      <c r="B353" s="72"/>
      <c r="C353" s="72" t="s">
        <v>2646</v>
      </c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</row>
    <row r="354" spans="1:15" x14ac:dyDescent="0.25">
      <c r="A354" s="70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</row>
    <row r="355" spans="1:15" x14ac:dyDescent="0.25">
      <c r="A355" s="70"/>
      <c r="B355" s="72"/>
      <c r="C355" s="72" t="s">
        <v>2644</v>
      </c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</row>
    <row r="356" spans="1:15" x14ac:dyDescent="0.25">
      <c r="A356" s="70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</row>
    <row r="357" spans="1:15" x14ac:dyDescent="0.25">
      <c r="A357" s="70"/>
      <c r="B357" s="72"/>
      <c r="C357" s="72"/>
      <c r="D357" s="72" t="s">
        <v>2634</v>
      </c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</row>
    <row r="358" spans="1:15" x14ac:dyDescent="0.25">
      <c r="A358" s="70"/>
      <c r="B358" s="72"/>
      <c r="C358" s="72"/>
      <c r="D358" s="72" t="s">
        <v>2635</v>
      </c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</row>
    <row r="359" spans="1:15" x14ac:dyDescent="0.25">
      <c r="A359" s="70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</row>
    <row r="360" spans="1:15" x14ac:dyDescent="0.25">
      <c r="A360" s="70"/>
      <c r="B360" s="72"/>
      <c r="C360" s="72" t="s">
        <v>2625</v>
      </c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</row>
    <row r="361" spans="1:15" x14ac:dyDescent="0.25">
      <c r="A361" s="70"/>
      <c r="B361" s="72"/>
      <c r="C361" s="72" t="s">
        <v>2630</v>
      </c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</row>
    <row r="362" spans="1:15" x14ac:dyDescent="0.25">
      <c r="A362" s="70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</row>
    <row r="363" spans="1:15" x14ac:dyDescent="0.25">
      <c r="A363" s="70"/>
      <c r="B363" s="72"/>
      <c r="C363" s="72"/>
      <c r="D363" s="72" t="s">
        <v>2628</v>
      </c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</row>
    <row r="364" spans="1:15" x14ac:dyDescent="0.25">
      <c r="A364" s="70"/>
      <c r="B364" s="72"/>
      <c r="C364" s="72"/>
      <c r="D364" s="72" t="s">
        <v>2631</v>
      </c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</row>
    <row r="365" spans="1:15" x14ac:dyDescent="0.25">
      <c r="A365" s="70"/>
      <c r="B365" s="72"/>
      <c r="C365" s="72"/>
      <c r="D365" s="72" t="s">
        <v>2632</v>
      </c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</row>
    <row r="366" spans="1:15" x14ac:dyDescent="0.25">
      <c r="A366" s="70"/>
      <c r="B366" s="72"/>
      <c r="C366" s="72"/>
      <c r="D366" s="72" t="s">
        <v>2629</v>
      </c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</row>
    <row r="367" spans="1:15" x14ac:dyDescent="0.25">
      <c r="A367" s="70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</row>
    <row r="368" spans="1:15" x14ac:dyDescent="0.25">
      <c r="A368" s="70"/>
      <c r="B368" s="72"/>
      <c r="C368" s="72" t="s">
        <v>2633</v>
      </c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</row>
    <row r="369" spans="1:15" x14ac:dyDescent="0.25">
      <c r="A369" s="70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</row>
    <row r="370" spans="1:15" x14ac:dyDescent="0.25">
      <c r="A370" s="70"/>
      <c r="B370" s="72"/>
      <c r="C370" s="72"/>
      <c r="D370" s="72" t="s">
        <v>2654</v>
      </c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</row>
    <row r="371" spans="1:15" x14ac:dyDescent="0.25">
      <c r="A371" s="70"/>
      <c r="B371" s="72"/>
      <c r="C371" s="72"/>
      <c r="D371" s="72" t="s">
        <v>2655</v>
      </c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</row>
    <row r="372" spans="1:15" x14ac:dyDescent="0.25">
      <c r="A372" s="70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</row>
    <row r="373" spans="1:15" x14ac:dyDescent="0.25">
      <c r="A373" s="70"/>
      <c r="B373" s="72"/>
      <c r="C373" s="72" t="s">
        <v>2636</v>
      </c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</row>
    <row r="374" spans="1:15" x14ac:dyDescent="0.25">
      <c r="A374" s="70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</row>
    <row r="375" spans="1:15" x14ac:dyDescent="0.25">
      <c r="A375" s="70"/>
      <c r="B375" s="72"/>
      <c r="C375" s="72"/>
      <c r="D375" s="72" t="s">
        <v>2656</v>
      </c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</row>
    <row r="376" spans="1:15" x14ac:dyDescent="0.25">
      <c r="A376" s="70"/>
      <c r="B376" s="72"/>
      <c r="C376" s="72"/>
      <c r="D376" s="72" t="s">
        <v>2657</v>
      </c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</row>
    <row r="377" spans="1:15" x14ac:dyDescent="0.25">
      <c r="A377" s="70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</row>
    <row r="378" spans="1:15" x14ac:dyDescent="0.25">
      <c r="A378" s="70"/>
      <c r="B378" s="72"/>
      <c r="C378" s="72" t="s">
        <v>2638</v>
      </c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</row>
    <row r="379" spans="1:15" x14ac:dyDescent="0.25">
      <c r="A379" s="70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</row>
    <row r="380" spans="1:15" x14ac:dyDescent="0.25">
      <c r="A380" s="70"/>
      <c r="B380" s="72"/>
      <c r="C380" s="72"/>
      <c r="D380" s="72" t="s">
        <v>2637</v>
      </c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</row>
    <row r="381" spans="1:15" x14ac:dyDescent="0.25">
      <c r="B381" s="72"/>
      <c r="C381" s="72"/>
      <c r="D381" s="72" t="s">
        <v>2658</v>
      </c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</row>
    <row r="382" spans="1:15" x14ac:dyDescent="0.25"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</row>
    <row r="383" spans="1:15" x14ac:dyDescent="0.25">
      <c r="A383" s="70"/>
      <c r="B383" s="72"/>
      <c r="C383" s="72" t="s">
        <v>2647</v>
      </c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</row>
    <row r="384" spans="1:15" x14ac:dyDescent="0.25"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</row>
    <row r="385" spans="2:15" x14ac:dyDescent="0.25">
      <c r="B385" s="72"/>
      <c r="C385" s="72" t="s">
        <v>2648</v>
      </c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</row>
    <row r="386" spans="2:15" x14ac:dyDescent="0.25">
      <c r="B386" s="72"/>
      <c r="C386" s="72" t="s">
        <v>2649</v>
      </c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</row>
    <row r="387" spans="2:15" x14ac:dyDescent="0.25"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</row>
    <row r="388" spans="2:15" x14ac:dyDescent="0.25"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</row>
    <row r="389" spans="2:15" x14ac:dyDescent="0.25"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</row>
    <row r="390" spans="2:15" x14ac:dyDescent="0.25"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</row>
    <row r="391" spans="2:15" x14ac:dyDescent="0.25"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</row>
    <row r="392" spans="2:15" x14ac:dyDescent="0.25"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</row>
    <row r="393" spans="2:15" x14ac:dyDescent="0.25"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</row>
    <row r="394" spans="2:15" x14ac:dyDescent="0.25"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</row>
    <row r="395" spans="2:15" x14ac:dyDescent="0.25"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</row>
    <row r="396" spans="2:15" x14ac:dyDescent="0.25"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</row>
    <row r="438" spans="2:2" x14ac:dyDescent="0.25">
      <c r="B438" t="s">
        <v>2620</v>
      </c>
    </row>
  </sheetData>
  <pageMargins left="0.5" right="0.5" top="0.5" bottom="0.5" header="0.25" footer="0.25"/>
  <pageSetup scale="85" fitToHeight="0" orientation="portrait" r:id="rId1"/>
  <rowBreaks count="1" manualBreakCount="1">
    <brk id="61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1:AQ182"/>
  <sheetViews>
    <sheetView showGridLines="0" zoomScaleNormal="100" workbookViewId="0"/>
  </sheetViews>
  <sheetFormatPr defaultRowHeight="13.2" outlineLevelRow="1" x14ac:dyDescent="0.25"/>
  <cols>
    <col min="1" max="1" width="2" customWidth="1"/>
    <col min="2" max="2" width="1.6640625" customWidth="1"/>
    <col min="3" max="3" width="17.5546875" customWidth="1"/>
    <col min="4" max="4" width="9.33203125" customWidth="1"/>
    <col min="7" max="7" width="3.109375" customWidth="1"/>
    <col min="8" max="8" width="9.44140625" customWidth="1"/>
    <col min="10" max="10" width="8.88671875" customWidth="1"/>
    <col min="12" max="13" width="9.109375" customWidth="1"/>
    <col min="15" max="15" width="9.33203125" customWidth="1"/>
    <col min="16" max="16" width="20.88671875" customWidth="1"/>
    <col min="17" max="17" width="8.6640625" customWidth="1"/>
    <col min="18" max="18" width="3.6640625" customWidth="1"/>
  </cols>
  <sheetData>
    <row r="1" spans="1:43" ht="9.75" customHeight="1" x14ac:dyDescent="0.25">
      <c r="A1" s="107">
        <v>2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</row>
    <row r="2" spans="1:43" ht="17.399999999999999" x14ac:dyDescent="0.3">
      <c r="A2" s="47"/>
      <c r="B2" s="18"/>
      <c r="C2" s="43" t="s">
        <v>3576</v>
      </c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</row>
    <row r="3" spans="1:43" x14ac:dyDescent="0.25">
      <c r="A3" s="47"/>
      <c r="B3" s="18"/>
      <c r="C3" s="16"/>
      <c r="D3" s="3"/>
      <c r="E3" s="3"/>
      <c r="F3" s="3"/>
      <c r="G3" s="3"/>
      <c r="H3" s="3"/>
      <c r="I3" s="3"/>
      <c r="J3" s="3"/>
      <c r="K3" s="3"/>
      <c r="Q3" s="66"/>
      <c r="S3" s="47"/>
      <c r="T3" s="47"/>
      <c r="U3" s="47"/>
      <c r="V3" s="47"/>
      <c r="W3" s="47"/>
      <c r="X3" s="47"/>
      <c r="Y3" s="47"/>
      <c r="Z3" s="47"/>
      <c r="AA3" s="47"/>
      <c r="AB3" s="47" t="s">
        <v>2244</v>
      </c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</row>
    <row r="4" spans="1:43" x14ac:dyDescent="0.25">
      <c r="A4" s="47"/>
      <c r="B4" s="18"/>
      <c r="C4" s="16"/>
      <c r="D4" s="3"/>
      <c r="E4" s="3"/>
      <c r="F4" s="3"/>
      <c r="G4" s="3"/>
      <c r="H4" s="3"/>
      <c r="I4" s="3"/>
      <c r="J4" s="3"/>
      <c r="K4" s="3"/>
      <c r="Q4" s="66"/>
      <c r="S4" s="47"/>
      <c r="T4" s="47"/>
      <c r="U4" s="47"/>
      <c r="V4" s="47"/>
      <c r="W4" s="47"/>
      <c r="X4" s="47"/>
      <c r="Y4" s="47"/>
      <c r="Z4" s="47"/>
      <c r="AA4" s="47" t="s">
        <v>2245</v>
      </c>
      <c r="AB4" s="48" t="str">
        <f>IF(SUBTOTAL(103,C16)=0,"No","Yes")</f>
        <v>No</v>
      </c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</row>
    <row r="5" spans="1:43" x14ac:dyDescent="0.25">
      <c r="A5" s="47"/>
      <c r="B5" s="18"/>
      <c r="C5" s="16"/>
      <c r="D5" s="3"/>
      <c r="E5" s="3"/>
      <c r="F5" s="3"/>
      <c r="G5" s="3"/>
      <c r="H5" s="3"/>
      <c r="I5" s="3"/>
      <c r="J5" s="3"/>
      <c r="K5" s="3"/>
      <c r="Q5" s="66"/>
      <c r="S5" s="47"/>
      <c r="T5" s="47"/>
      <c r="U5" s="47"/>
      <c r="V5" s="47"/>
      <c r="W5" s="47"/>
      <c r="X5" s="47"/>
      <c r="Y5" s="47"/>
      <c r="Z5" s="47"/>
      <c r="AA5" s="48" t="s">
        <v>2246</v>
      </c>
      <c r="AB5" s="48" t="str">
        <f>IF(SUBTOTAL(103,C29)=0,"No","Yes")</f>
        <v>No</v>
      </c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</row>
    <row r="6" spans="1:43" x14ac:dyDescent="0.25">
      <c r="A6" s="47"/>
      <c r="B6" s="18"/>
      <c r="C6" s="1"/>
      <c r="Q6" s="66"/>
      <c r="S6" s="47"/>
      <c r="T6" s="47"/>
      <c r="U6" s="47"/>
      <c r="V6" s="47"/>
      <c r="W6" s="47"/>
      <c r="X6" s="47"/>
      <c r="Y6" s="47"/>
      <c r="Z6" s="47"/>
      <c r="AA6" s="47" t="s">
        <v>2247</v>
      </c>
      <c r="AB6" s="48" t="str">
        <f>IF(SUBTOTAL(103,C49)=0,"No","Yes")</f>
        <v>No</v>
      </c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</row>
    <row r="7" spans="1:43" x14ac:dyDescent="0.25">
      <c r="A7" s="47"/>
      <c r="B7" s="18"/>
      <c r="C7" s="1"/>
      <c r="Q7" s="66"/>
      <c r="S7" s="47"/>
      <c r="T7" s="47"/>
      <c r="U7" s="47"/>
      <c r="V7" s="47"/>
      <c r="W7" s="47"/>
      <c r="X7" s="47"/>
      <c r="Y7" s="47"/>
      <c r="Z7" s="47"/>
      <c r="AA7" s="47" t="s">
        <v>2248</v>
      </c>
      <c r="AB7" s="48" t="str">
        <f>IF(SUBTOTAL(103,C108)=0,"No","Yes")</f>
        <v>No</v>
      </c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</row>
    <row r="8" spans="1:43" x14ac:dyDescent="0.25">
      <c r="A8" s="47"/>
      <c r="B8" s="18"/>
      <c r="C8" s="1"/>
      <c r="Q8" s="66"/>
      <c r="S8" s="47"/>
      <c r="T8" s="47"/>
      <c r="U8" s="47"/>
      <c r="V8" s="47"/>
      <c r="W8" s="47"/>
      <c r="X8" s="47"/>
      <c r="Y8" s="47"/>
      <c r="Z8" s="47"/>
      <c r="AA8" s="47" t="s">
        <v>2249</v>
      </c>
      <c r="AB8" s="48" t="str">
        <f>IF(SUBTOTAL(103,C88)=0,"No","Yes")</f>
        <v>No</v>
      </c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</row>
    <row r="9" spans="1:43" x14ac:dyDescent="0.25">
      <c r="A9" s="47"/>
      <c r="B9" s="18"/>
      <c r="C9" s="1"/>
      <c r="Q9" s="66"/>
      <c r="S9" s="47"/>
      <c r="T9" s="47"/>
      <c r="U9" s="47"/>
      <c r="V9" s="47"/>
      <c r="W9" s="47"/>
      <c r="X9" s="47"/>
      <c r="Y9" s="47"/>
      <c r="Z9" s="47"/>
      <c r="AA9" s="47"/>
      <c r="AB9" s="47" t="str">
        <f>AB4&amp;AB5&amp;AB6&amp;AB7&amp;AB8</f>
        <v>NoNoNoNoNo</v>
      </c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</row>
    <row r="10" spans="1:43" x14ac:dyDescent="0.25">
      <c r="A10" s="47"/>
      <c r="B10" s="18"/>
      <c r="C10" s="1"/>
      <c r="Q10" s="66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</row>
    <row r="11" spans="1:43" collapsed="1" x14ac:dyDescent="0.25">
      <c r="A11" s="47"/>
      <c r="B11" s="18"/>
      <c r="C11" s="5" t="s">
        <v>261</v>
      </c>
      <c r="Q11" s="66"/>
      <c r="S11" s="47"/>
      <c r="T11" s="47"/>
      <c r="U11" s="47"/>
      <c r="V11" s="47"/>
      <c r="W11" s="47"/>
      <c r="X11" s="47"/>
      <c r="Y11" s="47"/>
      <c r="Z11" s="47"/>
      <c r="AA11" s="47"/>
      <c r="AB11" s="47" t="str">
        <f>IF(SUBTOTAL(103,C78)=0,"No","Yes")</f>
        <v>No</v>
      </c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</row>
    <row r="12" spans="1:43" hidden="1" outlineLevel="1" x14ac:dyDescent="0.25">
      <c r="A12" s="47"/>
      <c r="B12" s="18"/>
      <c r="J12" s="23"/>
      <c r="K12" s="23"/>
      <c r="L12" s="23"/>
      <c r="M12" s="13"/>
      <c r="N12" s="13"/>
      <c r="O12" s="13"/>
      <c r="P12" s="13"/>
      <c r="Q12" s="78"/>
      <c r="S12" s="48"/>
      <c r="T12" s="48"/>
      <c r="U12" s="48"/>
      <c r="V12" s="48"/>
      <c r="W12" s="48"/>
      <c r="X12" s="48"/>
      <c r="Y12" s="48"/>
      <c r="Z12" s="48"/>
      <c r="AA12" s="47"/>
      <c r="AB12" s="47" t="str">
        <f>RXTiersYN</f>
        <v>no</v>
      </c>
      <c r="AC12" s="48"/>
      <c r="AD12" s="48"/>
      <c r="AE12" s="48"/>
      <c r="AF12" s="48"/>
      <c r="AG12" s="48"/>
      <c r="AH12" s="48"/>
      <c r="AI12" s="48"/>
      <c r="AJ12" s="48"/>
      <c r="AK12" s="48"/>
      <c r="AL12" s="48"/>
      <c r="AM12" s="48"/>
      <c r="AN12" s="13"/>
      <c r="AO12" s="13"/>
      <c r="AP12" s="13"/>
      <c r="AQ12" s="13"/>
    </row>
    <row r="13" spans="1:43" hidden="1" outlineLevel="1" x14ac:dyDescent="0.25">
      <c r="A13" s="47"/>
      <c r="B13" s="18"/>
      <c r="C13" s="42" t="s">
        <v>2257</v>
      </c>
      <c r="F13" s="49">
        <v>2</v>
      </c>
      <c r="H13" t="s">
        <v>3773</v>
      </c>
      <c r="J13" s="23"/>
      <c r="K13" s="23"/>
      <c r="L13" s="23"/>
      <c r="M13" s="13"/>
      <c r="N13" s="13"/>
      <c r="O13" s="13"/>
      <c r="P13" s="13"/>
      <c r="Q13" s="78"/>
      <c r="S13" s="48"/>
      <c r="T13" s="48"/>
      <c r="U13" s="48"/>
      <c r="V13" s="48"/>
      <c r="W13" s="48"/>
      <c r="X13" s="48"/>
      <c r="Y13" s="48"/>
      <c r="Z13" s="48"/>
      <c r="AA13" s="47"/>
      <c r="AB13" s="47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13"/>
      <c r="AO13" s="13"/>
      <c r="AP13" s="13"/>
      <c r="AQ13" s="13"/>
    </row>
    <row r="14" spans="1:43" hidden="1" outlineLevel="1" x14ac:dyDescent="0.25">
      <c r="A14" s="47"/>
      <c r="B14" s="18"/>
      <c r="J14" s="23"/>
      <c r="K14" s="23"/>
      <c r="L14" s="23"/>
      <c r="M14" s="13"/>
      <c r="N14" s="13"/>
      <c r="O14" s="13"/>
      <c r="P14" s="13"/>
      <c r="Q14" s="78"/>
      <c r="S14" s="48"/>
      <c r="T14" s="48"/>
      <c r="U14" s="48"/>
      <c r="V14" s="48"/>
      <c r="W14" s="48"/>
      <c r="X14" s="48"/>
      <c r="Y14" s="48"/>
      <c r="Z14" s="48"/>
      <c r="AA14" s="47"/>
      <c r="AB14" s="47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13"/>
      <c r="AO14" s="13"/>
      <c r="AP14" s="13"/>
      <c r="AQ14" s="13"/>
    </row>
    <row r="15" spans="1:43" ht="26.4" hidden="1" outlineLevel="1" x14ac:dyDescent="0.25">
      <c r="A15" s="47"/>
      <c r="B15" s="18"/>
      <c r="D15" s="20" t="s">
        <v>0</v>
      </c>
      <c r="E15" s="20" t="s">
        <v>1</v>
      </c>
      <c r="F15" s="20" t="s">
        <v>15</v>
      </c>
      <c r="G15" s="20"/>
      <c r="H15" s="25" t="s">
        <v>314</v>
      </c>
      <c r="I15" s="26"/>
      <c r="J15" s="27"/>
      <c r="K15" s="27"/>
      <c r="L15" s="27"/>
      <c r="M15" s="27"/>
      <c r="N15" s="27"/>
      <c r="O15" s="27"/>
      <c r="Q15" s="80" t="s">
        <v>315</v>
      </c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48"/>
      <c r="AK15" s="48"/>
      <c r="AL15" s="48"/>
      <c r="AM15" s="48"/>
      <c r="AN15" s="13"/>
      <c r="AO15" s="13"/>
      <c r="AP15" s="13"/>
      <c r="AQ15" s="13"/>
    </row>
    <row r="16" spans="1:43" hidden="1" outlineLevel="1" x14ac:dyDescent="0.25">
      <c r="A16" s="47"/>
      <c r="B16" s="18"/>
      <c r="C16" s="136" t="s">
        <v>11</v>
      </c>
      <c r="D16" s="91" t="s">
        <v>2976</v>
      </c>
      <c r="E16" s="92" t="s">
        <v>5</v>
      </c>
      <c r="F16" s="93" t="s">
        <v>7</v>
      </c>
      <c r="G16" s="235" t="str">
        <f>'User Input'!W8</f>
        <v/>
      </c>
      <c r="H16" s="22" t="str">
        <f t="shared" ref="H16:H23" si="0">IF(OR(Q16="",VALUE(MID(C16,8,2))&gt;F$13),"",VLOOKUP(U16&amp;T16&amp;Q16,SummUtil,11,FALSE))</f>
        <v>7 provider visits, 3 lab or diagnostic tests, 19 prescriptions, and $500 in other allowed medical expenses.</v>
      </c>
      <c r="J16" s="24"/>
      <c r="K16" s="24"/>
      <c r="L16" s="24"/>
      <c r="M16" s="24"/>
      <c r="N16" s="24"/>
      <c r="O16" s="13"/>
      <c r="Q16" s="81" t="str">
        <f t="shared" ref="Q16:Q23" si="1">IF(T16="","",VLOOKUP(U16&amp;T16&amp;V16,UtilXREF,5,FALSE))</f>
        <v>Decile 5.5</v>
      </c>
      <c r="S16" s="48"/>
      <c r="T16" s="311" t="str">
        <f>IF($G16="*","NA",IF(COUNTIF(NAScen,Calculator!$F16)&gt;0,"NA",D16))</f>
        <v>55+</v>
      </c>
      <c r="U16" s="311" t="str">
        <f>IF($G16="*","NA",IF(COUNTIF(NAScen,Calculator!$F16)&gt;0,"NA",E16))</f>
        <v>M</v>
      </c>
      <c r="V16" s="311" t="str">
        <f>IF($G16="*","User"&amp;MID(C16,8,1),F16)</f>
        <v>Medium</v>
      </c>
      <c r="W16" s="283" t="str">
        <f t="shared" ref="W16:W23" si="2">D16&amp;E16&amp;F16</f>
        <v>55+MMedium</v>
      </c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13"/>
      <c r="AO16" s="13"/>
      <c r="AP16" s="13"/>
      <c r="AQ16" s="13"/>
    </row>
    <row r="17" spans="1:43" hidden="1" outlineLevel="1" x14ac:dyDescent="0.25">
      <c r="A17" s="47"/>
      <c r="B17" s="18"/>
      <c r="C17" s="136" t="s">
        <v>12</v>
      </c>
      <c r="D17" s="92" t="s">
        <v>2976</v>
      </c>
      <c r="E17" s="92" t="s">
        <v>9</v>
      </c>
      <c r="F17" s="93" t="s">
        <v>7</v>
      </c>
      <c r="G17" s="235" t="str">
        <f>'User Input'!W9</f>
        <v/>
      </c>
      <c r="H17" s="22" t="str">
        <f t="shared" si="0"/>
        <v>9 provider visits, 4 lab or diagnostic tests, 21 prescriptions, and $600 in other allowed medical expenses.</v>
      </c>
      <c r="J17" s="24"/>
      <c r="K17" s="24"/>
      <c r="L17" s="24"/>
      <c r="M17" s="24"/>
      <c r="N17" s="24"/>
      <c r="O17" s="13"/>
      <c r="Q17" s="81" t="str">
        <f t="shared" si="1"/>
        <v>Decile 5.5</v>
      </c>
      <c r="S17" s="48"/>
      <c r="T17" s="311" t="str">
        <f>IF($G17="*","NA",IF(COUNTIF(NAScen,Calculator!$F17)&gt;0,"NA",D17))</f>
        <v>55+</v>
      </c>
      <c r="U17" s="311" t="str">
        <f>IF($G17="*","NA",IF(COUNTIF(NAScen,Calculator!$F17)&gt;0,"NA",E17))</f>
        <v>F</v>
      </c>
      <c r="V17" s="311" t="str">
        <f t="shared" ref="V17:V23" si="3">IF($G17="*","User"&amp;MID(C17,8,1),F17)</f>
        <v>Medium</v>
      </c>
      <c r="W17" s="283" t="str">
        <f t="shared" si="2"/>
        <v>55+FMedium</v>
      </c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13"/>
      <c r="AO17" s="13"/>
      <c r="AP17" s="13"/>
      <c r="AQ17" s="13"/>
    </row>
    <row r="18" spans="1:43" hidden="1" outlineLevel="1" x14ac:dyDescent="0.25">
      <c r="A18" s="47"/>
      <c r="B18" s="18"/>
      <c r="C18" s="136" t="s">
        <v>13</v>
      </c>
      <c r="D18" s="92" t="s">
        <v>3782</v>
      </c>
      <c r="E18" s="92" t="s">
        <v>9</v>
      </c>
      <c r="F18" s="93" t="s">
        <v>6</v>
      </c>
      <c r="G18" s="235" t="str">
        <f>'User Input'!W10</f>
        <v/>
      </c>
      <c r="H18" s="22" t="str">
        <f t="shared" si="0"/>
        <v/>
      </c>
      <c r="J18" s="24"/>
      <c r="K18" s="24"/>
      <c r="L18" s="24"/>
      <c r="M18" s="24"/>
      <c r="N18" s="24"/>
      <c r="O18" s="13"/>
      <c r="Q18" s="81" t="str">
        <f t="shared" si="1"/>
        <v>Decile 3</v>
      </c>
      <c r="S18" s="48"/>
      <c r="T18" s="311" t="str">
        <f>IF($G18="*","NA",IF(COUNTIF(NAScen,Calculator!$F18)&gt;0,"NA",D18))</f>
        <v>18-25</v>
      </c>
      <c r="U18" s="311" t="str">
        <f>IF($G18="*","NA",IF(COUNTIF(NAScen,Calculator!$F18)&gt;0,"NA",E18))</f>
        <v>F</v>
      </c>
      <c r="V18" s="311" t="str">
        <f t="shared" si="3"/>
        <v>Low</v>
      </c>
      <c r="W18" s="283" t="str">
        <f t="shared" si="2"/>
        <v>18-25FLow</v>
      </c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13"/>
      <c r="AO18" s="13"/>
      <c r="AP18" s="13"/>
      <c r="AQ18" s="13"/>
    </row>
    <row r="19" spans="1:43" hidden="1" outlineLevel="1" x14ac:dyDescent="0.25">
      <c r="A19" s="47"/>
      <c r="B19" s="18"/>
      <c r="C19" s="136" t="s">
        <v>14</v>
      </c>
      <c r="D19" s="92" t="s">
        <v>273</v>
      </c>
      <c r="E19" s="92" t="s">
        <v>9</v>
      </c>
      <c r="F19" s="93" t="s">
        <v>7</v>
      </c>
      <c r="G19" s="235" t="str">
        <f>'User Input'!W11</f>
        <v/>
      </c>
      <c r="H19" s="22" t="str">
        <f t="shared" si="0"/>
        <v/>
      </c>
      <c r="J19" s="24"/>
      <c r="K19" s="24"/>
      <c r="L19" s="24"/>
      <c r="M19" s="24"/>
      <c r="N19" s="24"/>
      <c r="O19" s="13"/>
      <c r="Q19" s="81" t="str">
        <f t="shared" si="1"/>
        <v>Decile 5.5</v>
      </c>
      <c r="S19" s="48"/>
      <c r="T19" s="311" t="str">
        <f>IF($G19="*","NA",IF(COUNTIF(NAScen,Calculator!$F19)&gt;0,"NA",D19))</f>
        <v>35-44</v>
      </c>
      <c r="U19" s="311" t="str">
        <f>IF($G19="*","NA",IF(COUNTIF(NAScen,Calculator!$F19)&gt;0,"NA",E19))</f>
        <v>F</v>
      </c>
      <c r="V19" s="311" t="str">
        <f t="shared" si="3"/>
        <v>Medium</v>
      </c>
      <c r="W19" s="283" t="str">
        <f t="shared" si="2"/>
        <v>35-44FMedium</v>
      </c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13"/>
      <c r="AO19" s="13"/>
      <c r="AP19" s="13"/>
      <c r="AQ19" s="13"/>
    </row>
    <row r="20" spans="1:43" hidden="1" outlineLevel="1" x14ac:dyDescent="0.25">
      <c r="A20" s="47"/>
      <c r="B20" s="18"/>
      <c r="C20" s="136" t="s">
        <v>262</v>
      </c>
      <c r="D20" s="92" t="s">
        <v>3782</v>
      </c>
      <c r="E20" s="92" t="s">
        <v>9</v>
      </c>
      <c r="F20" s="93" t="s">
        <v>6</v>
      </c>
      <c r="G20" s="235" t="str">
        <f>'User Input'!W12</f>
        <v/>
      </c>
      <c r="H20" s="22" t="str">
        <f t="shared" si="0"/>
        <v/>
      </c>
      <c r="Q20" s="81" t="str">
        <f t="shared" si="1"/>
        <v>Decile 3</v>
      </c>
      <c r="S20" s="47"/>
      <c r="T20" s="311" t="str">
        <f>IF($G20="*","NA",IF(COUNTIF(NAScen,Calculator!$F20)&gt;0,"NA",D20))</f>
        <v>18-25</v>
      </c>
      <c r="U20" s="311" t="str">
        <f>IF($G20="*","NA",IF(COUNTIF(NAScen,Calculator!$F20)&gt;0,"NA",E20))</f>
        <v>F</v>
      </c>
      <c r="V20" s="311" t="str">
        <f t="shared" si="3"/>
        <v>Low</v>
      </c>
      <c r="W20" s="283" t="str">
        <f t="shared" si="2"/>
        <v>18-25FLow</v>
      </c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</row>
    <row r="21" spans="1:43" hidden="1" outlineLevel="1" x14ac:dyDescent="0.25">
      <c r="A21" s="47"/>
      <c r="B21" s="18"/>
      <c r="C21" s="136" t="s">
        <v>263</v>
      </c>
      <c r="D21" s="92" t="s">
        <v>3782</v>
      </c>
      <c r="E21" s="92" t="s">
        <v>5</v>
      </c>
      <c r="F21" s="93" t="s">
        <v>7</v>
      </c>
      <c r="G21" s="235" t="str">
        <f>'User Input'!W13</f>
        <v/>
      </c>
      <c r="H21" s="22" t="str">
        <f t="shared" si="0"/>
        <v/>
      </c>
      <c r="Q21" s="81" t="str">
        <f t="shared" si="1"/>
        <v>Decile 5.5</v>
      </c>
      <c r="S21" s="47"/>
      <c r="T21" s="311" t="str">
        <f>IF($G21="*","NA",IF(COUNTIF(NAScen,Calculator!$F21)&gt;0,"NA",D21))</f>
        <v>18-25</v>
      </c>
      <c r="U21" s="311" t="str">
        <f>IF($G21="*","NA",IF(COUNTIF(NAScen,Calculator!$F21)&gt;0,"NA",E21))</f>
        <v>M</v>
      </c>
      <c r="V21" s="311" t="str">
        <f t="shared" si="3"/>
        <v>Medium</v>
      </c>
      <c r="W21" s="283" t="str">
        <f t="shared" si="2"/>
        <v>18-25MMedium</v>
      </c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</row>
    <row r="22" spans="1:43" hidden="1" outlineLevel="1" x14ac:dyDescent="0.25">
      <c r="A22" s="47"/>
      <c r="B22" s="18"/>
      <c r="C22" s="136" t="s">
        <v>264</v>
      </c>
      <c r="D22" s="92" t="s">
        <v>3783</v>
      </c>
      <c r="E22" s="92" t="s">
        <v>9</v>
      </c>
      <c r="F22" s="93" t="s">
        <v>6</v>
      </c>
      <c r="G22" s="235" t="str">
        <f>'User Input'!W14</f>
        <v/>
      </c>
      <c r="H22" s="22" t="str">
        <f t="shared" si="0"/>
        <v/>
      </c>
      <c r="Q22" s="81" t="str">
        <f t="shared" si="1"/>
        <v>Decile 3</v>
      </c>
      <c r="S22" s="47"/>
      <c r="T22" s="311" t="str">
        <f>IF($G22="*","NA",IF(COUNTIF(NAScen,Calculator!$F22)&gt;0,"NA",D22))</f>
        <v>26-34</v>
      </c>
      <c r="U22" s="311" t="str">
        <f>IF($G22="*","NA",IF(COUNTIF(NAScen,Calculator!$F22)&gt;0,"NA",E22))</f>
        <v>F</v>
      </c>
      <c r="V22" s="311" t="str">
        <f t="shared" si="3"/>
        <v>Low</v>
      </c>
      <c r="W22" s="283" t="str">
        <f t="shared" si="2"/>
        <v>26-34FLow</v>
      </c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</row>
    <row r="23" spans="1:43" hidden="1" outlineLevel="1" x14ac:dyDescent="0.25">
      <c r="A23" s="47"/>
      <c r="B23" s="18"/>
      <c r="C23" s="136" t="s">
        <v>265</v>
      </c>
      <c r="D23" s="92" t="s">
        <v>272</v>
      </c>
      <c r="E23" s="92" t="s">
        <v>9</v>
      </c>
      <c r="F23" s="93" t="s">
        <v>7</v>
      </c>
      <c r="G23" s="235" t="str">
        <f>'User Input'!W15</f>
        <v/>
      </c>
      <c r="H23" s="22" t="str">
        <f t="shared" si="0"/>
        <v/>
      </c>
      <c r="Q23" s="81" t="str">
        <f t="shared" si="1"/>
        <v>Decile 5.5</v>
      </c>
      <c r="S23" s="47"/>
      <c r="T23" s="311" t="str">
        <f>IF($G23="*","NA",IF(COUNTIF(NAScen,Calculator!$F23)&gt;0,"NA",D23))</f>
        <v>6-17</v>
      </c>
      <c r="U23" s="311" t="str">
        <f>IF($G23="*","NA",IF(COUNTIF(NAScen,Calculator!$F23)&gt;0,"NA",E23))</f>
        <v>F</v>
      </c>
      <c r="V23" s="311" t="str">
        <f t="shared" si="3"/>
        <v>Medium</v>
      </c>
      <c r="W23" s="283" t="str">
        <f t="shared" si="2"/>
        <v>6-17FMedium</v>
      </c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</row>
    <row r="24" spans="1:43" hidden="1" outlineLevel="1" x14ac:dyDescent="0.25">
      <c r="A24" s="47"/>
      <c r="B24" s="18"/>
      <c r="Q24" s="66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</row>
    <row r="25" spans="1:43" x14ac:dyDescent="0.25">
      <c r="A25" s="47"/>
      <c r="B25" s="18"/>
      <c r="Q25" s="66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</row>
    <row r="26" spans="1:43" collapsed="1" x14ac:dyDescent="0.25">
      <c r="A26" s="47"/>
      <c r="B26" s="18"/>
      <c r="C26" s="5" t="s">
        <v>3593</v>
      </c>
      <c r="Q26" s="66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</row>
    <row r="27" spans="1:43" hidden="1" outlineLevel="1" x14ac:dyDescent="0.25">
      <c r="A27" s="47"/>
      <c r="B27" s="18"/>
      <c r="C27" s="5"/>
      <c r="Q27" s="66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</row>
    <row r="28" spans="1:43" hidden="1" outlineLevel="1" x14ac:dyDescent="0.25">
      <c r="A28" s="47"/>
      <c r="B28" s="18"/>
      <c r="D28" s="4" t="s">
        <v>316</v>
      </c>
      <c r="E28" s="4" t="s">
        <v>317</v>
      </c>
      <c r="F28" s="4" t="s">
        <v>318</v>
      </c>
      <c r="K28" s="121" t="s">
        <v>3748</v>
      </c>
      <c r="L28" s="121"/>
      <c r="M28" s="121"/>
      <c r="N28" s="121"/>
      <c r="O28" s="121"/>
      <c r="P28" s="121"/>
      <c r="Q28" s="66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</row>
    <row r="29" spans="1:43" hidden="1" outlineLevel="1" x14ac:dyDescent="0.25">
      <c r="A29" s="47"/>
      <c r="B29" s="18"/>
      <c r="C29" s="15" t="s">
        <v>319</v>
      </c>
      <c r="K29" s="121"/>
      <c r="L29" s="121"/>
      <c r="M29" s="121"/>
      <c r="N29" s="121"/>
      <c r="O29" s="121"/>
      <c r="P29" s="121"/>
      <c r="Q29" s="66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</row>
    <row r="30" spans="1:43" ht="12.75" hidden="1" customHeight="1" outlineLevel="1" x14ac:dyDescent="0.25">
      <c r="A30" s="47"/>
      <c r="B30" s="18"/>
      <c r="C30" t="s">
        <v>2250</v>
      </c>
      <c r="D30" s="50"/>
      <c r="E30" s="50"/>
      <c r="F30" s="50"/>
      <c r="H30" s="77" t="s">
        <v>3572</v>
      </c>
      <c r="K30" s="207" t="s">
        <v>5174</v>
      </c>
      <c r="L30" s="121"/>
      <c r="M30" s="121"/>
      <c r="N30" s="121"/>
      <c r="O30" s="121"/>
      <c r="P30" s="121"/>
      <c r="Q30" s="78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</row>
    <row r="31" spans="1:43" hidden="1" outlineLevel="1" x14ac:dyDescent="0.25">
      <c r="A31" s="47"/>
      <c r="B31" s="18"/>
      <c r="C31" s="135" t="s">
        <v>3595</v>
      </c>
      <c r="D31" s="50"/>
      <c r="E31" s="50"/>
      <c r="F31" s="50"/>
      <c r="H31" s="70" t="s">
        <v>3573</v>
      </c>
      <c r="K31" s="208"/>
      <c r="L31" s="121"/>
      <c r="M31" s="121"/>
      <c r="N31" s="121"/>
      <c r="O31" s="121"/>
      <c r="P31" s="121"/>
      <c r="Q31" s="78" t="s">
        <v>2620</v>
      </c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</row>
    <row r="32" spans="1:43" hidden="1" outlineLevel="1" x14ac:dyDescent="0.25">
      <c r="A32" s="47"/>
      <c r="B32" s="18"/>
      <c r="C32" t="s">
        <v>3596</v>
      </c>
      <c r="D32" s="50"/>
      <c r="E32" s="50"/>
      <c r="F32" s="50"/>
      <c r="H32" s="70"/>
      <c r="K32" s="208"/>
      <c r="L32" s="121"/>
      <c r="M32" s="121"/>
      <c r="N32" s="121"/>
      <c r="O32" s="121"/>
      <c r="P32" s="121"/>
      <c r="Q32" s="78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</row>
    <row r="33" spans="1:39" hidden="1" outlineLevel="1" x14ac:dyDescent="0.25">
      <c r="A33" s="47"/>
      <c r="B33" s="18"/>
      <c r="C33" s="15" t="s">
        <v>320</v>
      </c>
      <c r="H33" s="70"/>
      <c r="K33" s="122"/>
      <c r="L33" s="121"/>
      <c r="M33" s="121"/>
      <c r="N33" s="121"/>
      <c r="O33" s="121"/>
      <c r="P33" s="121"/>
      <c r="Q33" s="66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</row>
    <row r="34" spans="1:39" hidden="1" outlineLevel="1" x14ac:dyDescent="0.25">
      <c r="A34" s="47"/>
      <c r="B34" s="18"/>
      <c r="C34" t="s">
        <v>2250</v>
      </c>
      <c r="D34" s="50"/>
      <c r="E34" s="50"/>
      <c r="F34" s="50">
        <v>3500</v>
      </c>
      <c r="H34" s="77" t="s">
        <v>3572</v>
      </c>
      <c r="Q34" s="66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</row>
    <row r="35" spans="1:39" hidden="1" outlineLevel="1" x14ac:dyDescent="0.25">
      <c r="A35" s="47"/>
      <c r="B35" s="18"/>
      <c r="C35" s="135" t="s">
        <v>3595</v>
      </c>
      <c r="D35" s="50"/>
      <c r="E35" s="50"/>
      <c r="F35" s="50">
        <v>3500</v>
      </c>
      <c r="H35" s="70" t="s">
        <v>3573</v>
      </c>
      <c r="Q35" s="66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</row>
    <row r="36" spans="1:39" hidden="1" outlineLevel="1" x14ac:dyDescent="0.25">
      <c r="A36" s="47"/>
      <c r="B36" s="18"/>
      <c r="C36" t="s">
        <v>3596</v>
      </c>
      <c r="D36" s="50"/>
      <c r="E36" s="50"/>
      <c r="F36" s="50">
        <v>9400</v>
      </c>
      <c r="Q36" s="66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</row>
    <row r="37" spans="1:39" hidden="1" outlineLevel="1" x14ac:dyDescent="0.25">
      <c r="A37" s="47"/>
      <c r="B37" s="18"/>
      <c r="Q37" s="66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</row>
    <row r="38" spans="1:39" ht="0.15" hidden="1" customHeight="1" outlineLevel="1" x14ac:dyDescent="0.25">
      <c r="A38" s="47"/>
      <c r="B38" s="18"/>
      <c r="C38" t="s">
        <v>2948</v>
      </c>
      <c r="I38" s="68" t="s">
        <v>5175</v>
      </c>
      <c r="K38" t="s">
        <v>3597</v>
      </c>
      <c r="Q38" s="66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</row>
    <row r="39" spans="1:39" ht="0.15" hidden="1" customHeight="1" outlineLevel="1" x14ac:dyDescent="0.25">
      <c r="A39" s="47"/>
      <c r="B39" s="18"/>
      <c r="C39" t="s">
        <v>2949</v>
      </c>
      <c r="I39" s="68" t="s">
        <v>5175</v>
      </c>
      <c r="K39" t="s">
        <v>3597</v>
      </c>
      <c r="Q39" s="66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</row>
    <row r="40" spans="1:39" hidden="1" outlineLevel="1" x14ac:dyDescent="0.25">
      <c r="A40" s="47"/>
      <c r="B40" s="18"/>
      <c r="C40" t="s">
        <v>2294</v>
      </c>
      <c r="I40" s="69" t="s">
        <v>3719</v>
      </c>
      <c r="K40" t="s">
        <v>2298</v>
      </c>
      <c r="O40" s="70"/>
      <c r="Q40" s="66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</row>
    <row r="41" spans="1:39" hidden="1" outlineLevel="1" x14ac:dyDescent="0.25">
      <c r="A41" s="47"/>
      <c r="B41" s="18"/>
      <c r="C41" t="s">
        <v>3571</v>
      </c>
      <c r="I41" s="69"/>
      <c r="K41" t="s">
        <v>3574</v>
      </c>
      <c r="O41" s="70"/>
      <c r="Q41" s="66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</row>
    <row r="42" spans="1:39" hidden="1" outlineLevel="1" x14ac:dyDescent="0.25">
      <c r="A42" s="47"/>
      <c r="B42" s="18"/>
      <c r="C42" t="s">
        <v>2295</v>
      </c>
      <c r="I42" s="69"/>
      <c r="K42" t="s">
        <v>3574</v>
      </c>
      <c r="O42" s="70"/>
      <c r="Q42" s="66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</row>
    <row r="43" spans="1:39" hidden="1" outlineLevel="1" x14ac:dyDescent="0.25">
      <c r="A43" s="47"/>
      <c r="B43" s="18"/>
      <c r="C43" t="s">
        <v>2296</v>
      </c>
      <c r="I43" s="69">
        <v>0</v>
      </c>
      <c r="K43" t="s">
        <v>2297</v>
      </c>
      <c r="O43" s="70"/>
      <c r="Q43" s="66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</row>
    <row r="44" spans="1:39" hidden="1" outlineLevel="1" x14ac:dyDescent="0.25">
      <c r="A44" s="47"/>
      <c r="B44" s="18"/>
      <c r="F44" s="2"/>
      <c r="G44" s="2"/>
      <c r="H44" s="2"/>
      <c r="Q44" s="66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</row>
    <row r="45" spans="1:39" x14ac:dyDescent="0.25">
      <c r="A45" s="47"/>
      <c r="B45" s="18"/>
      <c r="F45" s="2"/>
      <c r="G45" s="2"/>
      <c r="H45" s="2"/>
      <c r="Q45" s="66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</row>
    <row r="46" spans="1:39" collapsed="1" x14ac:dyDescent="0.25">
      <c r="A46" s="47"/>
      <c r="B46" s="18"/>
      <c r="C46" s="5" t="s">
        <v>3594</v>
      </c>
      <c r="F46" s="2"/>
      <c r="G46" s="2"/>
      <c r="H46" s="2"/>
      <c r="Q46" s="66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</row>
    <row r="47" spans="1:39" hidden="1" outlineLevel="1" x14ac:dyDescent="0.25">
      <c r="A47" s="47"/>
      <c r="B47" s="18"/>
      <c r="F47" s="2"/>
      <c r="G47" s="2"/>
      <c r="H47" s="2"/>
      <c r="Q47" s="66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</row>
    <row r="48" spans="1:39" ht="39.6" hidden="1" outlineLevel="1" x14ac:dyDescent="0.25">
      <c r="A48" s="47"/>
      <c r="B48" s="18"/>
      <c r="C48" s="25" t="s">
        <v>2946</v>
      </c>
      <c r="D48" s="28"/>
      <c r="E48" s="28"/>
      <c r="F48" s="28"/>
      <c r="G48" s="28"/>
      <c r="H48" s="20" t="s">
        <v>17</v>
      </c>
      <c r="I48" s="20" t="s">
        <v>18</v>
      </c>
      <c r="J48" s="97" t="s">
        <v>2686</v>
      </c>
      <c r="K48" s="20" t="s">
        <v>321</v>
      </c>
      <c r="L48" s="120" t="s">
        <v>2269</v>
      </c>
      <c r="M48" s="120" t="s">
        <v>2270</v>
      </c>
      <c r="N48" s="120" t="s">
        <v>2258</v>
      </c>
      <c r="O48" s="113" t="s">
        <v>2944</v>
      </c>
      <c r="Q48" s="66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</row>
    <row r="49" spans="1:39" hidden="1" outlineLevel="1" x14ac:dyDescent="0.25">
      <c r="A49" s="47"/>
      <c r="B49" s="18"/>
      <c r="C49" t="s">
        <v>2953</v>
      </c>
      <c r="F49" s="119" t="s">
        <v>289</v>
      </c>
      <c r="H49" s="51">
        <v>0</v>
      </c>
      <c r="I49" s="52">
        <v>0</v>
      </c>
      <c r="J49" s="51" t="s">
        <v>2256</v>
      </c>
      <c r="K49" s="51" t="s">
        <v>323</v>
      </c>
      <c r="L49" s="44"/>
      <c r="M49" s="45"/>
      <c r="N49" s="129" t="s">
        <v>2256</v>
      </c>
      <c r="O49" s="115" t="s">
        <v>2945</v>
      </c>
      <c r="Q49" s="66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</row>
    <row r="50" spans="1:39" hidden="1" outlineLevel="1" x14ac:dyDescent="0.25">
      <c r="A50" s="47"/>
      <c r="B50" s="18"/>
      <c r="C50" t="s">
        <v>2954</v>
      </c>
      <c r="F50" s="119" t="s">
        <v>290</v>
      </c>
      <c r="H50" s="51">
        <v>0</v>
      </c>
      <c r="I50" s="52">
        <v>0</v>
      </c>
      <c r="J50" s="51" t="s">
        <v>2256</v>
      </c>
      <c r="K50" s="51" t="s">
        <v>323</v>
      </c>
      <c r="L50" s="44"/>
      <c r="M50" s="45"/>
      <c r="N50" s="129" t="s">
        <v>2256</v>
      </c>
      <c r="O50" s="115" t="s">
        <v>2945</v>
      </c>
      <c r="Q50" s="66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</row>
    <row r="51" spans="1:39" hidden="1" outlineLevel="1" x14ac:dyDescent="0.25">
      <c r="A51" s="47"/>
      <c r="B51" s="18"/>
      <c r="C51" t="s">
        <v>2955</v>
      </c>
      <c r="F51" s="119" t="s">
        <v>291</v>
      </c>
      <c r="H51" s="51">
        <v>0</v>
      </c>
      <c r="I51" s="52">
        <v>0</v>
      </c>
      <c r="J51" s="51" t="s">
        <v>2256</v>
      </c>
      <c r="K51" s="51" t="s">
        <v>323</v>
      </c>
      <c r="L51" s="44"/>
      <c r="M51" s="45"/>
      <c r="N51" s="129" t="s">
        <v>2256</v>
      </c>
      <c r="O51" s="115" t="s">
        <v>2945</v>
      </c>
      <c r="Q51" s="66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</row>
    <row r="52" spans="1:39" hidden="1" outlineLevel="1" x14ac:dyDescent="0.25">
      <c r="A52" s="47"/>
      <c r="B52" s="18"/>
      <c r="C52" t="s">
        <v>2956</v>
      </c>
      <c r="F52" s="119" t="s">
        <v>292</v>
      </c>
      <c r="H52" s="51">
        <v>10</v>
      </c>
      <c r="I52" s="52">
        <v>0</v>
      </c>
      <c r="J52" s="51" t="s">
        <v>2256</v>
      </c>
      <c r="K52" s="51" t="s">
        <v>323</v>
      </c>
      <c r="L52" s="44"/>
      <c r="M52" s="45"/>
      <c r="N52" s="129" t="s">
        <v>2256</v>
      </c>
      <c r="O52" s="115" t="s">
        <v>2945</v>
      </c>
      <c r="Q52" s="66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</row>
    <row r="53" spans="1:39" hidden="1" outlineLevel="1" x14ac:dyDescent="0.25">
      <c r="A53" s="47"/>
      <c r="B53" s="18"/>
      <c r="C53" t="s">
        <v>322</v>
      </c>
      <c r="F53" s="119" t="s">
        <v>293</v>
      </c>
      <c r="H53" s="51">
        <v>0</v>
      </c>
      <c r="I53" s="52">
        <v>0</v>
      </c>
      <c r="J53" s="51" t="s">
        <v>2256</v>
      </c>
      <c r="K53" s="51" t="s">
        <v>323</v>
      </c>
      <c r="L53" s="44"/>
      <c r="M53" s="45"/>
      <c r="N53" s="129" t="s">
        <v>2256</v>
      </c>
      <c r="O53" s="115" t="s">
        <v>2945</v>
      </c>
      <c r="Q53" s="66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</row>
    <row r="54" spans="1:39" hidden="1" outlineLevel="1" x14ac:dyDescent="0.25">
      <c r="A54" s="47"/>
      <c r="B54" s="18"/>
      <c r="C54" t="s">
        <v>2958</v>
      </c>
      <c r="F54" s="46" t="s">
        <v>294</v>
      </c>
      <c r="H54" s="51">
        <v>0</v>
      </c>
      <c r="I54" s="52">
        <v>0</v>
      </c>
      <c r="J54" s="51" t="s">
        <v>2256</v>
      </c>
      <c r="K54" s="51" t="s">
        <v>323</v>
      </c>
      <c r="L54" s="44"/>
      <c r="M54" s="45"/>
      <c r="N54" s="129" t="s">
        <v>2256</v>
      </c>
      <c r="O54" s="115" t="s">
        <v>2945</v>
      </c>
      <c r="Q54" s="66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</row>
    <row r="55" spans="1:39" hidden="1" outlineLevel="1" x14ac:dyDescent="0.25">
      <c r="A55" s="47"/>
      <c r="B55" s="18"/>
      <c r="C55" t="s">
        <v>2957</v>
      </c>
      <c r="F55" s="119" t="s">
        <v>295</v>
      </c>
      <c r="H55" s="51">
        <v>0</v>
      </c>
      <c r="I55" s="52">
        <v>0</v>
      </c>
      <c r="J55" s="51" t="s">
        <v>2256</v>
      </c>
      <c r="K55" s="51" t="s">
        <v>323</v>
      </c>
      <c r="L55" s="44"/>
      <c r="M55" s="45"/>
      <c r="N55" s="129" t="s">
        <v>2256</v>
      </c>
      <c r="O55" s="115" t="s">
        <v>2945</v>
      </c>
      <c r="Q55" s="66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</row>
    <row r="56" spans="1:39" hidden="1" outlineLevel="1" x14ac:dyDescent="0.25">
      <c r="A56" s="47"/>
      <c r="B56" s="18"/>
      <c r="C56" t="s">
        <v>2959</v>
      </c>
      <c r="F56" s="119" t="s">
        <v>296</v>
      </c>
      <c r="H56" s="51">
        <v>0</v>
      </c>
      <c r="I56" s="52">
        <v>0</v>
      </c>
      <c r="J56" s="51" t="s">
        <v>2256</v>
      </c>
      <c r="K56" s="51" t="s">
        <v>323</v>
      </c>
      <c r="L56" s="44"/>
      <c r="M56" s="45"/>
      <c r="N56" s="129" t="s">
        <v>2256</v>
      </c>
      <c r="O56" s="115" t="s">
        <v>2945</v>
      </c>
      <c r="Q56" s="66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</row>
    <row r="57" spans="1:39" hidden="1" outlineLevel="1" x14ac:dyDescent="0.25">
      <c r="A57" s="47"/>
      <c r="B57" s="18"/>
      <c r="C57" t="s">
        <v>2960</v>
      </c>
      <c r="F57" s="119" t="s">
        <v>297</v>
      </c>
      <c r="H57" s="51">
        <v>50</v>
      </c>
      <c r="I57" s="52">
        <v>0</v>
      </c>
      <c r="J57" s="51" t="s">
        <v>2256</v>
      </c>
      <c r="K57" s="51" t="s">
        <v>323</v>
      </c>
      <c r="L57" s="44"/>
      <c r="M57" s="45"/>
      <c r="N57" s="129" t="s">
        <v>2256</v>
      </c>
      <c r="O57" s="115" t="s">
        <v>2945</v>
      </c>
      <c r="Q57" s="66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</row>
    <row r="58" spans="1:39" ht="0.15" hidden="1" customHeight="1" outlineLevel="1" x14ac:dyDescent="0.25">
      <c r="A58" s="47"/>
      <c r="B58" s="18"/>
      <c r="C58" t="s">
        <v>2952</v>
      </c>
      <c r="F58" s="119" t="s">
        <v>298</v>
      </c>
      <c r="H58" s="51">
        <v>0</v>
      </c>
      <c r="I58" s="52">
        <v>0</v>
      </c>
      <c r="J58" s="51" t="s">
        <v>2256</v>
      </c>
      <c r="K58" s="51" t="s">
        <v>323</v>
      </c>
      <c r="L58" s="44"/>
      <c r="M58" s="45"/>
      <c r="N58" s="129" t="s">
        <v>2256</v>
      </c>
      <c r="O58" s="115" t="s">
        <v>2945</v>
      </c>
      <c r="Q58" s="66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</row>
    <row r="59" spans="1:39" hidden="1" outlineLevel="1" x14ac:dyDescent="0.25">
      <c r="A59" s="47"/>
      <c r="B59" s="18"/>
      <c r="C59" t="s">
        <v>2961</v>
      </c>
      <c r="F59" s="119" t="s">
        <v>299</v>
      </c>
      <c r="H59" s="51">
        <v>10</v>
      </c>
      <c r="I59" s="52">
        <v>0</v>
      </c>
      <c r="J59" s="51" t="s">
        <v>2256</v>
      </c>
      <c r="K59" s="51" t="s">
        <v>323</v>
      </c>
      <c r="L59" s="44"/>
      <c r="M59" s="45"/>
      <c r="N59" s="129" t="s">
        <v>2256</v>
      </c>
      <c r="O59" s="115" t="s">
        <v>2945</v>
      </c>
      <c r="Q59" s="66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</row>
    <row r="60" spans="1:39" hidden="1" outlineLevel="1" x14ac:dyDescent="0.25">
      <c r="A60" s="47"/>
      <c r="B60" s="18"/>
      <c r="C60" t="s">
        <v>3718</v>
      </c>
      <c r="F60" s="119" t="s">
        <v>300</v>
      </c>
      <c r="H60" s="51">
        <v>0</v>
      </c>
      <c r="I60" s="52">
        <v>0</v>
      </c>
      <c r="J60" s="51" t="s">
        <v>2256</v>
      </c>
      <c r="K60" s="51" t="s">
        <v>323</v>
      </c>
      <c r="L60" s="44"/>
      <c r="M60" s="45"/>
      <c r="N60" s="129" t="s">
        <v>2256</v>
      </c>
      <c r="O60" s="115" t="s">
        <v>2945</v>
      </c>
      <c r="Q60" s="66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</row>
    <row r="61" spans="1:39" hidden="1" outlineLevel="1" x14ac:dyDescent="0.25">
      <c r="A61" s="47"/>
      <c r="B61" s="18"/>
      <c r="C61" t="s">
        <v>2962</v>
      </c>
      <c r="F61" s="119" t="s">
        <v>301</v>
      </c>
      <c r="H61" s="51">
        <v>0</v>
      </c>
      <c r="I61" s="52">
        <v>0</v>
      </c>
      <c r="J61" s="51" t="s">
        <v>2256</v>
      </c>
      <c r="K61" s="51" t="s">
        <v>323</v>
      </c>
      <c r="L61" s="44"/>
      <c r="M61" s="45"/>
      <c r="N61" s="129" t="s">
        <v>2256</v>
      </c>
      <c r="O61" s="115" t="s">
        <v>2945</v>
      </c>
      <c r="Q61" s="66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</row>
    <row r="62" spans="1:39" hidden="1" outlineLevel="1" x14ac:dyDescent="0.25">
      <c r="A62" s="47"/>
      <c r="B62" s="18"/>
      <c r="C62" t="s">
        <v>2963</v>
      </c>
      <c r="F62" s="119" t="s">
        <v>302</v>
      </c>
      <c r="H62" s="51">
        <v>10</v>
      </c>
      <c r="I62" s="52">
        <v>0</v>
      </c>
      <c r="J62" s="51" t="s">
        <v>2256</v>
      </c>
      <c r="K62" s="51" t="s">
        <v>323</v>
      </c>
      <c r="L62" s="44"/>
      <c r="M62" s="45"/>
      <c r="N62" s="129" t="s">
        <v>2256</v>
      </c>
      <c r="O62" s="115" t="s">
        <v>2945</v>
      </c>
      <c r="Q62" s="66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</row>
    <row r="63" spans="1:39" hidden="1" outlineLevel="1" x14ac:dyDescent="0.25">
      <c r="A63" s="47"/>
      <c r="B63" s="18"/>
      <c r="C63" t="s">
        <v>2964</v>
      </c>
      <c r="F63" s="119" t="s">
        <v>303</v>
      </c>
      <c r="H63" s="51">
        <v>10</v>
      </c>
      <c r="I63" s="52">
        <v>0</v>
      </c>
      <c r="J63" s="51" t="s">
        <v>2256</v>
      </c>
      <c r="K63" s="51" t="s">
        <v>323</v>
      </c>
      <c r="L63" s="44"/>
      <c r="M63" s="45"/>
      <c r="N63" s="129" t="s">
        <v>2256</v>
      </c>
      <c r="O63" s="115" t="s">
        <v>2945</v>
      </c>
      <c r="Q63" s="66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</row>
    <row r="64" spans="1:39" hidden="1" outlineLevel="1" x14ac:dyDescent="0.25">
      <c r="A64" s="47"/>
      <c r="B64" s="18"/>
      <c r="C64" t="s">
        <v>336</v>
      </c>
      <c r="F64" s="119" t="s">
        <v>304</v>
      </c>
      <c r="H64" s="105">
        <v>0</v>
      </c>
      <c r="I64" s="106">
        <v>0</v>
      </c>
      <c r="J64" s="51" t="s">
        <v>323</v>
      </c>
      <c r="K64" s="51" t="s">
        <v>323</v>
      </c>
      <c r="L64" s="44"/>
      <c r="M64" s="45"/>
      <c r="N64" s="129" t="s">
        <v>323</v>
      </c>
      <c r="O64" s="115" t="s">
        <v>2945</v>
      </c>
      <c r="Q64" s="66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</row>
    <row r="65" spans="1:39" hidden="1" outlineLevel="1" x14ac:dyDescent="0.25">
      <c r="A65" s="47"/>
      <c r="B65" s="18"/>
      <c r="C65" t="s">
        <v>2965</v>
      </c>
      <c r="F65" s="119" t="s">
        <v>305</v>
      </c>
      <c r="H65" s="51">
        <v>0</v>
      </c>
      <c r="I65" s="52">
        <v>0</v>
      </c>
      <c r="J65" s="51" t="s">
        <v>2256</v>
      </c>
      <c r="K65" s="51" t="s">
        <v>323</v>
      </c>
      <c r="L65" s="44"/>
      <c r="M65" s="45"/>
      <c r="N65" s="129" t="s">
        <v>2256</v>
      </c>
      <c r="O65" s="115" t="s">
        <v>2945</v>
      </c>
      <c r="Q65" s="66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</row>
    <row r="66" spans="1:39" hidden="1" outlineLevel="1" x14ac:dyDescent="0.25">
      <c r="A66" s="47"/>
      <c r="B66" s="18"/>
      <c r="C66" t="s">
        <v>2966</v>
      </c>
      <c r="F66" s="119" t="s">
        <v>306</v>
      </c>
      <c r="H66" s="51">
        <v>10</v>
      </c>
      <c r="I66" s="52">
        <v>0</v>
      </c>
      <c r="J66" s="51" t="s">
        <v>2256</v>
      </c>
      <c r="K66" s="51" t="s">
        <v>323</v>
      </c>
      <c r="L66" s="44"/>
      <c r="M66" s="45"/>
      <c r="N66" s="129" t="s">
        <v>2256</v>
      </c>
      <c r="O66" s="115" t="s">
        <v>2945</v>
      </c>
      <c r="Q66" s="66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</row>
    <row r="67" spans="1:39" hidden="1" outlineLevel="1" x14ac:dyDescent="0.25">
      <c r="A67" s="47"/>
      <c r="B67" s="18"/>
      <c r="C67" t="s">
        <v>2967</v>
      </c>
      <c r="F67" s="119" t="s">
        <v>307</v>
      </c>
      <c r="H67" s="51">
        <v>0</v>
      </c>
      <c r="I67" s="52">
        <v>0</v>
      </c>
      <c r="J67" s="51" t="s">
        <v>2256</v>
      </c>
      <c r="K67" s="51" t="s">
        <v>323</v>
      </c>
      <c r="L67" s="44"/>
      <c r="M67" s="45"/>
      <c r="N67" s="129" t="s">
        <v>2256</v>
      </c>
      <c r="O67" s="115" t="s">
        <v>2945</v>
      </c>
      <c r="Q67" s="66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</row>
    <row r="68" spans="1:39" hidden="1" outlineLevel="1" x14ac:dyDescent="0.25">
      <c r="A68" s="47"/>
      <c r="B68" s="18"/>
      <c r="C68" t="s">
        <v>2968</v>
      </c>
      <c r="F68" s="119" t="s">
        <v>308</v>
      </c>
      <c r="H68" s="51">
        <v>10</v>
      </c>
      <c r="I68" s="52">
        <v>0</v>
      </c>
      <c r="J68" s="51" t="s">
        <v>2256</v>
      </c>
      <c r="K68" s="51" t="s">
        <v>323</v>
      </c>
      <c r="L68" s="44"/>
      <c r="M68" s="45"/>
      <c r="N68" s="129" t="s">
        <v>2256</v>
      </c>
      <c r="O68" s="115" t="s">
        <v>2945</v>
      </c>
      <c r="Q68" s="66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</row>
    <row r="69" spans="1:39" hidden="1" outlineLevel="1" x14ac:dyDescent="0.25">
      <c r="A69" s="47"/>
      <c r="B69" s="18"/>
      <c r="C69" t="s">
        <v>2969</v>
      </c>
      <c r="F69" s="119" t="s">
        <v>309</v>
      </c>
      <c r="H69" s="51">
        <v>0</v>
      </c>
      <c r="I69" s="52">
        <v>0</v>
      </c>
      <c r="J69" s="51" t="s">
        <v>2256</v>
      </c>
      <c r="K69" s="51" t="s">
        <v>323</v>
      </c>
      <c r="L69" s="44"/>
      <c r="M69" s="45"/>
      <c r="N69" s="129" t="s">
        <v>2256</v>
      </c>
      <c r="O69" s="115" t="s">
        <v>2945</v>
      </c>
      <c r="Q69" s="66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</row>
    <row r="70" spans="1:39" hidden="1" outlineLevel="1" x14ac:dyDescent="0.25">
      <c r="A70" s="47"/>
      <c r="B70" s="18"/>
      <c r="C70" t="s">
        <v>2970</v>
      </c>
      <c r="F70" s="119" t="s">
        <v>310</v>
      </c>
      <c r="H70" s="51">
        <v>0</v>
      </c>
      <c r="I70" s="52">
        <v>0</v>
      </c>
      <c r="J70" s="51" t="s">
        <v>2256</v>
      </c>
      <c r="K70" s="51" t="s">
        <v>323</v>
      </c>
      <c r="L70" s="44"/>
      <c r="M70" s="45"/>
      <c r="N70" s="129" t="s">
        <v>2256</v>
      </c>
      <c r="O70" s="115" t="s">
        <v>2945</v>
      </c>
      <c r="Q70" s="66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</row>
    <row r="71" spans="1:39" hidden="1" outlineLevel="1" x14ac:dyDescent="0.25">
      <c r="A71" s="47"/>
      <c r="B71" s="18"/>
      <c r="C71" t="s">
        <v>2971</v>
      </c>
      <c r="F71" s="119" t="s">
        <v>311</v>
      </c>
      <c r="H71" s="51">
        <v>0</v>
      </c>
      <c r="I71" s="52">
        <v>0</v>
      </c>
      <c r="J71" s="51" t="s">
        <v>2256</v>
      </c>
      <c r="K71" s="51" t="s">
        <v>323</v>
      </c>
      <c r="L71" s="44"/>
      <c r="M71" s="45"/>
      <c r="N71" s="129" t="s">
        <v>2256</v>
      </c>
      <c r="O71" s="115" t="s">
        <v>2945</v>
      </c>
      <c r="Q71" s="66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</row>
    <row r="72" spans="1:39" hidden="1" outlineLevel="1" x14ac:dyDescent="0.25">
      <c r="A72" s="47"/>
      <c r="B72" s="18"/>
      <c r="C72" t="s">
        <v>2972</v>
      </c>
      <c r="F72" s="119" t="s">
        <v>312</v>
      </c>
      <c r="H72" s="51">
        <v>10</v>
      </c>
      <c r="I72" s="52">
        <v>0</v>
      </c>
      <c r="J72" s="51" t="s">
        <v>2256</v>
      </c>
      <c r="K72" s="51" t="s">
        <v>323</v>
      </c>
      <c r="L72" s="44"/>
      <c r="M72" s="45"/>
      <c r="N72" s="129" t="s">
        <v>2256</v>
      </c>
      <c r="O72" s="115" t="s">
        <v>2945</v>
      </c>
      <c r="Q72" s="66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</row>
    <row r="73" spans="1:39" hidden="1" outlineLevel="1" x14ac:dyDescent="0.25">
      <c r="A73" s="47"/>
      <c r="B73" s="18"/>
      <c r="C73" t="s">
        <v>2973</v>
      </c>
      <c r="F73" s="119" t="s">
        <v>2687</v>
      </c>
      <c r="H73" s="51">
        <v>10</v>
      </c>
      <c r="I73" s="52">
        <v>0</v>
      </c>
      <c r="J73" s="51" t="s">
        <v>2256</v>
      </c>
      <c r="K73" s="51" t="s">
        <v>323</v>
      </c>
      <c r="L73" s="44"/>
      <c r="M73" s="45"/>
      <c r="N73" s="129" t="s">
        <v>2256</v>
      </c>
      <c r="O73" s="115" t="s">
        <v>2945</v>
      </c>
      <c r="Q73" s="66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</row>
    <row r="74" spans="1:39" hidden="1" outlineLevel="1" x14ac:dyDescent="0.25">
      <c r="A74" s="47"/>
      <c r="B74" s="18"/>
      <c r="C74" t="s">
        <v>2974</v>
      </c>
      <c r="F74" s="119" t="s">
        <v>2688</v>
      </c>
      <c r="H74" s="51">
        <v>10</v>
      </c>
      <c r="I74" s="52">
        <v>0</v>
      </c>
      <c r="J74" s="51" t="s">
        <v>2256</v>
      </c>
      <c r="K74" s="51" t="s">
        <v>323</v>
      </c>
      <c r="L74" s="44"/>
      <c r="M74" s="45"/>
      <c r="N74" s="129" t="s">
        <v>2256</v>
      </c>
      <c r="O74" s="115" t="s">
        <v>2945</v>
      </c>
      <c r="Q74" s="66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</row>
    <row r="75" spans="1:39" hidden="1" outlineLevel="1" x14ac:dyDescent="0.25">
      <c r="A75" s="47"/>
      <c r="B75" s="18"/>
      <c r="C75" t="s">
        <v>2975</v>
      </c>
      <c r="F75" s="119" t="s">
        <v>313</v>
      </c>
      <c r="H75" s="51">
        <v>10</v>
      </c>
      <c r="I75" s="52">
        <v>0</v>
      </c>
      <c r="J75" s="51" t="s">
        <v>2256</v>
      </c>
      <c r="K75" s="51" t="s">
        <v>323</v>
      </c>
      <c r="L75" s="44"/>
      <c r="M75" s="45"/>
      <c r="N75" s="129" t="s">
        <v>2256</v>
      </c>
      <c r="O75" s="115" t="s">
        <v>2945</v>
      </c>
      <c r="Q75" s="66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</row>
    <row r="76" spans="1:39" hidden="1" outlineLevel="1" x14ac:dyDescent="0.25">
      <c r="A76" s="47"/>
      <c r="B76" s="18"/>
      <c r="H76" s="130" t="s">
        <v>2268</v>
      </c>
      <c r="Q76" s="66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</row>
    <row r="77" spans="1:39" x14ac:dyDescent="0.25">
      <c r="A77" s="47"/>
      <c r="B77" s="18"/>
      <c r="H77" s="58"/>
      <c r="Q77" s="66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</row>
    <row r="78" spans="1:39" hidden="1" collapsed="1" x14ac:dyDescent="0.25">
      <c r="A78" s="47"/>
      <c r="B78" s="18"/>
      <c r="C78" s="5" t="s">
        <v>2679</v>
      </c>
      <c r="H78" s="58"/>
      <c r="Q78" s="66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</row>
    <row r="79" spans="1:39" hidden="1" outlineLevel="1" x14ac:dyDescent="0.25">
      <c r="A79" s="47"/>
      <c r="B79" s="18"/>
      <c r="H79" s="58"/>
      <c r="Q79" s="66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</row>
    <row r="80" spans="1:39" hidden="1" outlineLevel="1" x14ac:dyDescent="0.25">
      <c r="A80" s="47"/>
      <c r="B80" s="18"/>
      <c r="C80" s="96" t="str">
        <f>IF(RXTiersYN="no","Use of RX Tiers turned OFF","Use of RX Tiers turned ON")</f>
        <v>Use of RX Tiers turned OFF</v>
      </c>
      <c r="H80" s="58"/>
      <c r="K80" t="s">
        <v>2877</v>
      </c>
      <c r="Q80" s="66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</row>
    <row r="81" spans="1:39" hidden="1" outlineLevel="1" x14ac:dyDescent="0.25">
      <c r="A81" s="47"/>
      <c r="B81" s="18"/>
      <c r="H81" s="58"/>
      <c r="Q81" s="66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</row>
    <row r="82" spans="1:39" hidden="1" outlineLevel="1" x14ac:dyDescent="0.25">
      <c r="A82" s="47"/>
      <c r="B82" s="18"/>
      <c r="H82" s="58"/>
      <c r="K82" s="109" t="s">
        <v>5171</v>
      </c>
      <c r="L82" s="82"/>
      <c r="M82" s="82"/>
      <c r="N82" s="82"/>
      <c r="O82" s="82"/>
      <c r="P82" s="83"/>
      <c r="Q82" s="66" t="s">
        <v>2620</v>
      </c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</row>
    <row r="83" spans="1:39" hidden="1" outlineLevel="1" x14ac:dyDescent="0.25">
      <c r="A83" s="47"/>
      <c r="B83" s="18"/>
      <c r="H83" s="58"/>
      <c r="K83" s="84" t="s">
        <v>5172</v>
      </c>
      <c r="L83" s="85"/>
      <c r="M83" s="85"/>
      <c r="N83" s="85"/>
      <c r="O83" s="85"/>
      <c r="P83" s="86"/>
      <c r="Q83" s="66" t="s">
        <v>2620</v>
      </c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</row>
    <row r="84" spans="1:39" hidden="1" outlineLevel="1" x14ac:dyDescent="0.25">
      <c r="A84" s="47"/>
      <c r="B84" s="18"/>
      <c r="H84" s="58"/>
      <c r="K84" s="89" t="s">
        <v>5173</v>
      </c>
      <c r="L84" s="87"/>
      <c r="M84" s="87"/>
      <c r="N84" s="87"/>
      <c r="O84" s="87"/>
      <c r="P84" s="88"/>
      <c r="Q84" s="66" t="s">
        <v>2620</v>
      </c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</row>
    <row r="85" spans="1:39" hidden="1" outlineLevel="1" x14ac:dyDescent="0.25">
      <c r="A85" s="47"/>
      <c r="B85" s="18"/>
      <c r="H85" s="58"/>
      <c r="Q85" s="66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</row>
    <row r="86" spans="1:39" hidden="1" outlineLevel="1" x14ac:dyDescent="0.25">
      <c r="A86" s="47"/>
      <c r="B86" s="18"/>
      <c r="H86" s="58"/>
      <c r="Q86" s="66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</row>
    <row r="87" spans="1:39" ht="38.25" hidden="1" customHeight="1" outlineLevel="1" x14ac:dyDescent="0.25">
      <c r="A87" s="47"/>
      <c r="B87" s="18"/>
      <c r="C87" s="25" t="s">
        <v>2678</v>
      </c>
      <c r="D87" s="25"/>
      <c r="E87" s="25"/>
      <c r="F87" s="20" t="s">
        <v>3600</v>
      </c>
      <c r="G87" s="120" t="s">
        <v>2677</v>
      </c>
      <c r="H87" s="20" t="s">
        <v>17</v>
      </c>
      <c r="I87" s="20" t="s">
        <v>18</v>
      </c>
      <c r="J87" s="97" t="s">
        <v>2686</v>
      </c>
      <c r="K87" s="20" t="s">
        <v>321</v>
      </c>
      <c r="L87" s="120" t="s">
        <v>2269</v>
      </c>
      <c r="M87" s="120" t="s">
        <v>2270</v>
      </c>
      <c r="N87" s="25" t="s">
        <v>2704</v>
      </c>
      <c r="O87" s="25"/>
      <c r="P87" s="20" t="s">
        <v>2702</v>
      </c>
      <c r="Q87" s="114" t="s">
        <v>2947</v>
      </c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</row>
    <row r="88" spans="1:39" hidden="1" outlineLevel="1" x14ac:dyDescent="0.25">
      <c r="A88" s="47"/>
      <c r="B88" s="18"/>
      <c r="C88" s="314" t="s">
        <v>3606</v>
      </c>
      <c r="D88" s="315"/>
      <c r="E88" s="315"/>
      <c r="F88" s="139">
        <v>1</v>
      </c>
      <c r="G88" s="138" t="s">
        <v>2690</v>
      </c>
      <c r="H88" s="137">
        <v>0</v>
      </c>
      <c r="I88" s="52">
        <v>0</v>
      </c>
      <c r="J88" s="100" t="s">
        <v>2256</v>
      </c>
      <c r="K88" s="95" t="s">
        <v>323</v>
      </c>
      <c r="L88" s="44"/>
      <c r="M88" s="45"/>
      <c r="N88" s="316" t="s">
        <v>2875</v>
      </c>
      <c r="O88" s="317"/>
      <c r="P88" s="99" t="s">
        <v>17</v>
      </c>
      <c r="Q88" s="116" t="s">
        <v>2945</v>
      </c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</row>
    <row r="89" spans="1:39" hidden="1" outlineLevel="1" x14ac:dyDescent="0.25">
      <c r="A89" s="47"/>
      <c r="B89" s="18"/>
      <c r="C89" s="314" t="s">
        <v>3607</v>
      </c>
      <c r="D89" s="315"/>
      <c r="E89" s="315"/>
      <c r="F89" s="139">
        <v>2</v>
      </c>
      <c r="G89" s="138" t="s">
        <v>2691</v>
      </c>
      <c r="H89" s="137">
        <v>0</v>
      </c>
      <c r="I89" s="52">
        <v>0</v>
      </c>
      <c r="J89" s="100" t="s">
        <v>2256</v>
      </c>
      <c r="K89" s="95" t="s">
        <v>323</v>
      </c>
      <c r="L89" s="44"/>
      <c r="M89" s="45"/>
      <c r="N89" s="316" t="s">
        <v>312</v>
      </c>
      <c r="O89" s="317"/>
      <c r="P89" s="99" t="s">
        <v>2703</v>
      </c>
      <c r="Q89" s="116" t="s">
        <v>2945</v>
      </c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</row>
    <row r="90" spans="1:39" hidden="1" outlineLevel="1" x14ac:dyDescent="0.25">
      <c r="A90" s="47"/>
      <c r="B90" s="18"/>
      <c r="C90" s="314" t="s">
        <v>3602</v>
      </c>
      <c r="D90" s="315"/>
      <c r="E90" s="315"/>
      <c r="F90" s="139">
        <v>3</v>
      </c>
      <c r="G90" s="138" t="s">
        <v>2692</v>
      </c>
      <c r="H90" s="137">
        <v>0</v>
      </c>
      <c r="I90" s="52">
        <v>0.125967894109099</v>
      </c>
      <c r="J90" s="100" t="s">
        <v>2256</v>
      </c>
      <c r="K90" s="95" t="s">
        <v>323</v>
      </c>
      <c r="L90" s="44"/>
      <c r="M90" s="45"/>
      <c r="N90" s="316" t="s">
        <v>2687</v>
      </c>
      <c r="O90" s="317"/>
      <c r="P90" s="99" t="s">
        <v>17</v>
      </c>
      <c r="Q90" s="116" t="s">
        <v>2945</v>
      </c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</row>
    <row r="91" spans="1:39" hidden="1" outlineLevel="1" x14ac:dyDescent="0.25">
      <c r="A91" s="47"/>
      <c r="B91" s="18"/>
      <c r="C91" s="314" t="s">
        <v>5170</v>
      </c>
      <c r="D91" s="315"/>
      <c r="E91" s="315"/>
      <c r="F91" s="139">
        <v>4</v>
      </c>
      <c r="G91" s="138" t="s">
        <v>2693</v>
      </c>
      <c r="H91" s="137">
        <v>0</v>
      </c>
      <c r="I91" s="52">
        <v>0</v>
      </c>
      <c r="J91" s="100" t="s">
        <v>2256</v>
      </c>
      <c r="K91" s="95" t="s">
        <v>323</v>
      </c>
      <c r="L91" s="44"/>
      <c r="M91" s="45"/>
      <c r="N91" s="316" t="s">
        <v>2688</v>
      </c>
      <c r="O91" s="317"/>
      <c r="P91" s="99"/>
      <c r="Q91" s="116" t="s">
        <v>2945</v>
      </c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</row>
    <row r="92" spans="1:39" hidden="1" outlineLevel="1" x14ac:dyDescent="0.25">
      <c r="A92" s="47"/>
      <c r="B92" s="18"/>
      <c r="C92" s="314" t="s">
        <v>3603</v>
      </c>
      <c r="D92" s="315"/>
      <c r="E92" s="315"/>
      <c r="F92" s="139">
        <v>5</v>
      </c>
      <c r="G92" s="138" t="s">
        <v>2694</v>
      </c>
      <c r="H92" s="137">
        <v>0</v>
      </c>
      <c r="I92" s="52">
        <v>0</v>
      </c>
      <c r="J92" s="100" t="s">
        <v>2256</v>
      </c>
      <c r="K92" s="95" t="s">
        <v>323</v>
      </c>
      <c r="L92" s="44"/>
      <c r="M92" s="45"/>
      <c r="N92" s="316" t="s">
        <v>2688</v>
      </c>
      <c r="O92" s="317"/>
      <c r="P92" s="99"/>
      <c r="Q92" s="116" t="s">
        <v>2945</v>
      </c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</row>
    <row r="93" spans="1:39" hidden="1" outlineLevel="1" x14ac:dyDescent="0.25">
      <c r="A93" s="47"/>
      <c r="B93" s="18"/>
      <c r="C93" s="314" t="s">
        <v>3604</v>
      </c>
      <c r="D93" s="315"/>
      <c r="E93" s="315"/>
      <c r="F93" s="139">
        <v>6</v>
      </c>
      <c r="G93" s="138" t="s">
        <v>2695</v>
      </c>
      <c r="H93" s="137">
        <v>0</v>
      </c>
      <c r="I93" s="52">
        <v>0.5</v>
      </c>
      <c r="J93" s="100" t="s">
        <v>2256</v>
      </c>
      <c r="K93" s="95" t="s">
        <v>323</v>
      </c>
      <c r="L93" s="44"/>
      <c r="M93" s="45"/>
      <c r="N93" s="316" t="s">
        <v>2688</v>
      </c>
      <c r="O93" s="317"/>
      <c r="P93" s="99"/>
      <c r="Q93" s="116" t="s">
        <v>2945</v>
      </c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</row>
    <row r="94" spans="1:39" hidden="1" outlineLevel="1" x14ac:dyDescent="0.25">
      <c r="A94" s="47"/>
      <c r="B94" s="18"/>
      <c r="C94" s="314" t="s">
        <v>3605</v>
      </c>
      <c r="D94" s="315"/>
      <c r="E94" s="315"/>
      <c r="F94" s="139">
        <v>7</v>
      </c>
      <c r="G94" s="138" t="s">
        <v>2696</v>
      </c>
      <c r="H94" s="137">
        <v>0</v>
      </c>
      <c r="I94" s="52">
        <v>0.5</v>
      </c>
      <c r="J94" s="100" t="s">
        <v>2256</v>
      </c>
      <c r="K94" s="95" t="s">
        <v>323</v>
      </c>
      <c r="L94" s="44"/>
      <c r="M94" s="45"/>
      <c r="N94" s="316" t="s">
        <v>313</v>
      </c>
      <c r="O94" s="317"/>
      <c r="P94" s="99"/>
      <c r="Q94" s="116" t="s">
        <v>2945</v>
      </c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</row>
    <row r="95" spans="1:39" hidden="1" outlineLevel="1" x14ac:dyDescent="0.25">
      <c r="A95" s="47"/>
      <c r="B95" s="18"/>
      <c r="C95" s="314" t="s">
        <v>2878</v>
      </c>
      <c r="D95" s="315"/>
      <c r="E95" s="315"/>
      <c r="F95" s="139">
        <v>8</v>
      </c>
      <c r="G95" s="138" t="s">
        <v>2697</v>
      </c>
      <c r="H95" s="137">
        <v>0</v>
      </c>
      <c r="I95" s="52">
        <v>0</v>
      </c>
      <c r="J95" s="100" t="s">
        <v>2256</v>
      </c>
      <c r="K95" s="95" t="s">
        <v>323</v>
      </c>
      <c r="L95" s="44"/>
      <c r="M95" s="45"/>
      <c r="N95" s="316" t="s">
        <v>2878</v>
      </c>
      <c r="O95" s="318"/>
      <c r="P95" s="99"/>
      <c r="Q95" s="116" t="s">
        <v>2945</v>
      </c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</row>
    <row r="96" spans="1:39" hidden="1" outlineLevel="1" x14ac:dyDescent="0.25">
      <c r="A96" s="47"/>
      <c r="B96" s="18"/>
      <c r="C96" s="314" t="s">
        <v>2878</v>
      </c>
      <c r="D96" s="315"/>
      <c r="E96" s="315"/>
      <c r="F96" s="139">
        <v>9</v>
      </c>
      <c r="G96" s="138" t="s">
        <v>2698</v>
      </c>
      <c r="H96" s="137">
        <v>0</v>
      </c>
      <c r="I96" s="52">
        <v>0</v>
      </c>
      <c r="J96" s="100" t="s">
        <v>2256</v>
      </c>
      <c r="K96" s="95" t="s">
        <v>323</v>
      </c>
      <c r="L96" s="44"/>
      <c r="M96" s="45"/>
      <c r="N96" s="316" t="s">
        <v>2878</v>
      </c>
      <c r="O96" s="318"/>
      <c r="P96" s="99"/>
      <c r="Q96" s="116" t="s">
        <v>2945</v>
      </c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</row>
    <row r="97" spans="1:39" hidden="1" outlineLevel="1" x14ac:dyDescent="0.25">
      <c r="A97" s="47"/>
      <c r="B97" s="18"/>
      <c r="C97" s="314" t="s">
        <v>2878</v>
      </c>
      <c r="D97" s="315"/>
      <c r="E97" s="315"/>
      <c r="F97" s="139">
        <v>10</v>
      </c>
      <c r="G97" s="138" t="s">
        <v>2699</v>
      </c>
      <c r="H97" s="137">
        <v>0</v>
      </c>
      <c r="I97" s="52">
        <v>0</v>
      </c>
      <c r="J97" s="100" t="s">
        <v>2256</v>
      </c>
      <c r="K97" s="95" t="s">
        <v>323</v>
      </c>
      <c r="L97" s="44"/>
      <c r="M97" s="45"/>
      <c r="N97" s="316" t="s">
        <v>2878</v>
      </c>
      <c r="O97" s="318"/>
      <c r="P97" s="99"/>
      <c r="Q97" s="116" t="s">
        <v>2945</v>
      </c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</row>
    <row r="98" spans="1:39" hidden="1" outlineLevel="1" x14ac:dyDescent="0.25">
      <c r="A98" s="47"/>
      <c r="B98" s="18"/>
      <c r="C98" s="314" t="s">
        <v>2939</v>
      </c>
      <c r="D98" s="315"/>
      <c r="E98" s="315"/>
      <c r="F98" s="139" t="s">
        <v>3601</v>
      </c>
      <c r="G98" s="138" t="s">
        <v>2700</v>
      </c>
      <c r="H98" s="137">
        <v>0</v>
      </c>
      <c r="I98" s="52">
        <v>1.00000239808153</v>
      </c>
      <c r="J98" s="100" t="s">
        <v>2256</v>
      </c>
      <c r="K98" s="95" t="s">
        <v>2256</v>
      </c>
      <c r="L98" s="44"/>
      <c r="M98" s="45"/>
      <c r="N98" s="316" t="s">
        <v>2878</v>
      </c>
      <c r="O98" s="317"/>
      <c r="P98" s="99"/>
      <c r="Q98" s="116" t="s">
        <v>2945</v>
      </c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</row>
    <row r="99" spans="1:39" hidden="1" outlineLevel="1" x14ac:dyDescent="0.25">
      <c r="A99" s="47"/>
      <c r="B99" s="18"/>
      <c r="H99" s="58" t="s">
        <v>2268</v>
      </c>
      <c r="Q99" s="66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</row>
    <row r="100" spans="1:39" hidden="1" outlineLevel="1" x14ac:dyDescent="0.25">
      <c r="A100" s="47"/>
      <c r="B100" s="18"/>
      <c r="H100" s="58"/>
      <c r="Q100" s="66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</row>
    <row r="101" spans="1:39" hidden="1" x14ac:dyDescent="0.25">
      <c r="A101" s="47"/>
      <c r="B101" s="18"/>
      <c r="Q101" s="79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47"/>
      <c r="AH101" s="47"/>
      <c r="AI101" s="47"/>
      <c r="AJ101" s="47"/>
      <c r="AK101" s="47"/>
      <c r="AL101" s="47"/>
      <c r="AM101" s="47"/>
    </row>
    <row r="102" spans="1:39" collapsed="1" x14ac:dyDescent="0.25">
      <c r="A102" s="47"/>
      <c r="B102" s="18"/>
      <c r="C102" s="5" t="str">
        <f>IF(AB11="No","D. ","E. ")&amp;"Out-Of-Pocket Cost Calculations"</f>
        <v>D. Out-Of-Pocket Cost Calculations</v>
      </c>
      <c r="I102" s="98"/>
      <c r="Q102" s="66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</row>
    <row r="103" spans="1:39" hidden="1" outlineLevel="1" x14ac:dyDescent="0.25">
      <c r="A103" s="47"/>
      <c r="B103" s="18"/>
      <c r="Q103" s="66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</row>
    <row r="104" spans="1:39" hidden="1" outlineLevel="1" x14ac:dyDescent="0.25">
      <c r="A104" s="47"/>
      <c r="B104" s="18"/>
      <c r="Q104" s="66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</row>
    <row r="105" spans="1:39" hidden="1" outlineLevel="1" x14ac:dyDescent="0.25">
      <c r="A105" s="47"/>
      <c r="B105" s="18"/>
      <c r="Q105" s="66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</row>
    <row r="106" spans="1:39" hidden="1" outlineLevel="1" x14ac:dyDescent="0.25">
      <c r="A106" s="47"/>
      <c r="B106" s="18"/>
      <c r="Q106" s="66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</row>
    <row r="107" spans="1:39" hidden="1" outlineLevel="1" x14ac:dyDescent="0.25">
      <c r="A107" s="47"/>
      <c r="B107" s="18"/>
      <c r="C107" s="123"/>
      <c r="D107" s="123"/>
      <c r="E107" s="123"/>
      <c r="F107" s="126" t="s">
        <v>20</v>
      </c>
      <c r="G107" s="206" t="s">
        <v>3575</v>
      </c>
      <c r="Q107" s="66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</row>
    <row r="108" spans="1:39" hidden="1" outlineLevel="1" x14ac:dyDescent="0.25">
      <c r="A108" s="47"/>
      <c r="B108" s="18"/>
      <c r="C108" s="123" t="s">
        <v>22</v>
      </c>
      <c r="D108" s="123"/>
      <c r="E108" s="123"/>
      <c r="F108" s="124">
        <v>6737.7552900775372</v>
      </c>
      <c r="G108" s="127">
        <f t="shared" ref="G108:G116" si="4">F108/F$108</f>
        <v>1</v>
      </c>
      <c r="Q108" s="66"/>
      <c r="S108" s="47"/>
      <c r="T108" s="47"/>
      <c r="U108" s="47"/>
      <c r="V108" s="47"/>
      <c r="W108" s="47"/>
      <c r="X108" s="47"/>
      <c r="Y108" s="47"/>
      <c r="Z108" s="47"/>
      <c r="AA108" s="47" t="str">
        <f>"Estimated Out-Of-Pocket Cost = "&amp;TEXT(F113,"$#,###")</f>
        <v>Estimated Out-Of-Pocket Cost = $545</v>
      </c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  <c r="AM108" s="47"/>
    </row>
    <row r="109" spans="1:39" hidden="1" outlineLevel="1" x14ac:dyDescent="0.25">
      <c r="A109" s="47"/>
      <c r="B109" s="18"/>
      <c r="C109" s="123" t="s">
        <v>23</v>
      </c>
      <c r="D109" s="123"/>
      <c r="E109" s="123"/>
      <c r="F109" s="124">
        <v>0</v>
      </c>
      <c r="G109" s="127">
        <f t="shared" si="4"/>
        <v>0</v>
      </c>
      <c r="Q109" s="66"/>
      <c r="S109" s="47"/>
      <c r="T109" s="47"/>
      <c r="U109" s="47"/>
      <c r="V109" s="47"/>
      <c r="W109" s="47"/>
      <c r="X109" s="47"/>
      <c r="Y109" s="47"/>
      <c r="Z109" s="47"/>
      <c r="AA109" s="47" t="str">
        <f>"Estimated Allowed Charges = "&amp;TEXT(F108,"$#,##0")</f>
        <v>Estimated Allowed Charges = $6,738</v>
      </c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</row>
    <row r="110" spans="1:39" hidden="1" outlineLevel="1" x14ac:dyDescent="0.25">
      <c r="A110" s="47"/>
      <c r="B110" s="18"/>
      <c r="C110" s="123" t="s">
        <v>24</v>
      </c>
      <c r="D110" s="123"/>
      <c r="E110" s="123"/>
      <c r="F110" s="124">
        <v>544.59718962925319</v>
      </c>
      <c r="G110" s="127">
        <f t="shared" si="4"/>
        <v>8.0827689071946998E-2</v>
      </c>
      <c r="Q110" s="66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</row>
    <row r="111" spans="1:39" hidden="1" outlineLevel="1" x14ac:dyDescent="0.25">
      <c r="A111" s="47"/>
      <c r="B111" s="18"/>
      <c r="C111" s="123" t="s">
        <v>25</v>
      </c>
      <c r="D111" s="123"/>
      <c r="E111" s="123"/>
      <c r="F111" s="124">
        <v>6193.1581004482841</v>
      </c>
      <c r="G111" s="127">
        <f t="shared" si="4"/>
        <v>0.91917231092805307</v>
      </c>
      <c r="Q111" s="66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  <c r="AM111" s="47"/>
    </row>
    <row r="112" spans="1:39" hidden="1" outlineLevel="1" x14ac:dyDescent="0.25">
      <c r="A112" s="47"/>
      <c r="B112" s="18"/>
      <c r="C112" s="123" t="s">
        <v>26</v>
      </c>
      <c r="D112" s="123"/>
      <c r="E112" s="123"/>
      <c r="F112" s="124">
        <v>0</v>
      </c>
      <c r="G112" s="127">
        <f t="shared" si="4"/>
        <v>0</v>
      </c>
      <c r="Q112" s="66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  <c r="AM112" s="47"/>
    </row>
    <row r="113" spans="1:39" hidden="1" outlineLevel="1" x14ac:dyDescent="0.25">
      <c r="A113" s="47"/>
      <c r="B113" s="18"/>
      <c r="C113" s="123" t="s">
        <v>21</v>
      </c>
      <c r="D113" s="123"/>
      <c r="E113" s="123"/>
      <c r="F113" s="124">
        <v>544.59718962925319</v>
      </c>
      <c r="G113" s="127">
        <f t="shared" si="4"/>
        <v>8.0827689071946998E-2</v>
      </c>
      <c r="I113" t="s">
        <v>3577</v>
      </c>
      <c r="Q113" s="66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  <c r="AM113" s="47"/>
    </row>
    <row r="114" spans="1:39" hidden="1" outlineLevel="1" x14ac:dyDescent="0.25">
      <c r="A114" s="47"/>
      <c r="B114" s="18"/>
      <c r="C114" s="123" t="s">
        <v>27</v>
      </c>
      <c r="D114" s="123"/>
      <c r="E114" s="123"/>
      <c r="F114" s="124">
        <v>6193.1581004482841</v>
      </c>
      <c r="G114" s="127">
        <f t="shared" si="4"/>
        <v>0.91917231092805307</v>
      </c>
      <c r="Q114" s="66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  <c r="AM114" s="47"/>
    </row>
    <row r="115" spans="1:39" hidden="1" outlineLevel="1" x14ac:dyDescent="0.25">
      <c r="A115" s="47"/>
      <c r="B115" s="18"/>
      <c r="C115" s="123" t="s">
        <v>2950</v>
      </c>
      <c r="D115" s="123"/>
      <c r="E115" s="123"/>
      <c r="F115" s="124">
        <v>391.40000000000003</v>
      </c>
      <c r="G115" s="127">
        <f t="shared" si="4"/>
        <v>5.8090563273558105E-2</v>
      </c>
      <c r="Q115" s="66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  <c r="AL115" s="47"/>
      <c r="AM115" s="47"/>
    </row>
    <row r="116" spans="1:39" hidden="1" outlineLevel="1" x14ac:dyDescent="0.25">
      <c r="A116" s="47"/>
      <c r="B116" s="18"/>
      <c r="C116" s="123" t="s">
        <v>2951</v>
      </c>
      <c r="D116" s="123"/>
      <c r="E116" s="123"/>
      <c r="F116" s="125">
        <v>2234.8473682327826</v>
      </c>
      <c r="G116" s="127">
        <f t="shared" si="4"/>
        <v>0.33169019532721322</v>
      </c>
      <c r="Q116" s="66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</row>
    <row r="117" spans="1:39" hidden="1" outlineLevel="1" x14ac:dyDescent="0.25">
      <c r="A117" s="47"/>
      <c r="B117" s="18"/>
      <c r="C117" s="123"/>
      <c r="D117" s="123"/>
      <c r="E117" s="123"/>
      <c r="F117" s="123"/>
      <c r="G117" s="123"/>
      <c r="Q117" s="66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</row>
    <row r="118" spans="1:39" hidden="1" outlineLevel="1" x14ac:dyDescent="0.25">
      <c r="A118" s="47"/>
      <c r="B118" s="18"/>
      <c r="C118" s="121" t="s">
        <v>2242</v>
      </c>
      <c r="D118" s="121"/>
      <c r="E118" s="121"/>
      <c r="F118" s="122"/>
      <c r="G118" s="121"/>
      <c r="Q118" s="66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</row>
    <row r="119" spans="1:39" hidden="1" outlineLevel="1" x14ac:dyDescent="0.25">
      <c r="A119" s="47"/>
      <c r="B119" s="18"/>
      <c r="C119" s="131" t="s">
        <v>2263</v>
      </c>
      <c r="D119" s="131"/>
      <c r="E119" s="131"/>
      <c r="F119" s="132">
        <v>8.0827689071946998E-2</v>
      </c>
      <c r="G119" s="121"/>
      <c r="Q119" s="66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</row>
    <row r="120" spans="1:39" hidden="1" outlineLevel="1" x14ac:dyDescent="0.25">
      <c r="A120" s="47"/>
      <c r="B120" s="18"/>
      <c r="C120" s="131" t="s">
        <v>2243</v>
      </c>
      <c r="D120" s="131"/>
      <c r="E120" s="131"/>
      <c r="F120" s="133">
        <v>1</v>
      </c>
      <c r="G120" s="121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</row>
    <row r="121" spans="1:39" hidden="1" outlineLevel="1" x14ac:dyDescent="0.25">
      <c r="A121" s="47"/>
      <c r="B121" s="18"/>
      <c r="C121" s="131" t="s">
        <v>2292</v>
      </c>
      <c r="D121" s="131"/>
      <c r="E121" s="131"/>
      <c r="F121" s="134">
        <v>0</v>
      </c>
      <c r="G121" s="121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</row>
    <row r="122" spans="1:39" x14ac:dyDescent="0.25">
      <c r="A122" s="47"/>
      <c r="B122" s="18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</row>
    <row r="123" spans="1:39" x14ac:dyDescent="0.25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</row>
    <row r="124" spans="1:39" x14ac:dyDescent="0.25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</row>
    <row r="125" spans="1:39" x14ac:dyDescent="0.25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</row>
    <row r="126" spans="1:39" x14ac:dyDescent="0.25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</row>
    <row r="127" spans="1:39" x14ac:dyDescent="0.25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</row>
    <row r="128" spans="1:39" x14ac:dyDescent="0.25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</row>
    <row r="129" spans="1:39" x14ac:dyDescent="0.25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</row>
    <row r="130" spans="1:39" x14ac:dyDescent="0.25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  <c r="AG130" s="47"/>
      <c r="AH130" s="47"/>
      <c r="AI130" s="47"/>
      <c r="AJ130" s="47"/>
      <c r="AK130" s="47"/>
      <c r="AL130" s="47"/>
      <c r="AM130" s="47"/>
    </row>
    <row r="131" spans="1:39" x14ac:dyDescent="0.25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</row>
    <row r="132" spans="1:39" x14ac:dyDescent="0.25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  <c r="AA132" s="47"/>
      <c r="AB132" s="47"/>
      <c r="AC132" s="47"/>
      <c r="AD132" s="47"/>
      <c r="AE132" s="47"/>
      <c r="AF132" s="47"/>
      <c r="AG132" s="47"/>
      <c r="AH132" s="47"/>
      <c r="AI132" s="47"/>
      <c r="AJ132" s="47"/>
      <c r="AK132" s="47"/>
      <c r="AL132" s="47"/>
      <c r="AM132" s="47"/>
    </row>
    <row r="133" spans="1:39" x14ac:dyDescent="0.25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47"/>
    </row>
    <row r="134" spans="1:39" x14ac:dyDescent="0.25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  <c r="AA134" s="47"/>
      <c r="AB134" s="47"/>
      <c r="AC134" s="47"/>
      <c r="AD134" s="47"/>
      <c r="AE134" s="47"/>
      <c r="AF134" s="47"/>
      <c r="AG134" s="47"/>
      <c r="AH134" s="47"/>
      <c r="AI134" s="47"/>
      <c r="AJ134" s="47"/>
      <c r="AK134" s="47"/>
      <c r="AL134" s="47"/>
      <c r="AM134" s="47"/>
    </row>
    <row r="135" spans="1:39" x14ac:dyDescent="0.25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  <c r="AG135" s="47"/>
      <c r="AH135" s="47"/>
      <c r="AI135" s="47"/>
      <c r="AJ135" s="47"/>
      <c r="AK135" s="47"/>
      <c r="AL135" s="47"/>
      <c r="AM135" s="47"/>
    </row>
    <row r="136" spans="1:39" x14ac:dyDescent="0.25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  <c r="AA136" s="47"/>
      <c r="AB136" s="47"/>
      <c r="AC136" s="47"/>
      <c r="AD136" s="47"/>
      <c r="AE136" s="47"/>
      <c r="AF136" s="47"/>
      <c r="AG136" s="47"/>
      <c r="AH136" s="47"/>
      <c r="AI136" s="47"/>
      <c r="AJ136" s="47"/>
      <c r="AK136" s="47"/>
      <c r="AL136" s="47"/>
      <c r="AM136" s="47"/>
    </row>
    <row r="137" spans="1:39" x14ac:dyDescent="0.25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  <c r="AA137" s="47"/>
      <c r="AB137" s="47"/>
      <c r="AC137" s="47"/>
      <c r="AD137" s="47"/>
      <c r="AE137" s="47"/>
      <c r="AF137" s="47"/>
      <c r="AG137" s="47"/>
      <c r="AH137" s="47"/>
      <c r="AI137" s="47"/>
      <c r="AJ137" s="47"/>
      <c r="AK137" s="47"/>
      <c r="AL137" s="47"/>
      <c r="AM137" s="47"/>
    </row>
    <row r="138" spans="1:39" x14ac:dyDescent="0.25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  <c r="AA138" s="47"/>
      <c r="AB138" s="47"/>
      <c r="AC138" s="47"/>
      <c r="AD138" s="47"/>
      <c r="AE138" s="47"/>
      <c r="AF138" s="47"/>
      <c r="AG138" s="47"/>
      <c r="AH138" s="47"/>
      <c r="AI138" s="47"/>
      <c r="AJ138" s="47"/>
      <c r="AK138" s="47"/>
      <c r="AL138" s="47"/>
      <c r="AM138" s="47"/>
    </row>
    <row r="139" spans="1:39" x14ac:dyDescent="0.25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  <c r="AA139" s="47"/>
      <c r="AB139" s="47"/>
      <c r="AC139" s="47"/>
      <c r="AD139" s="47"/>
      <c r="AE139" s="47"/>
      <c r="AF139" s="47"/>
      <c r="AG139" s="47"/>
      <c r="AH139" s="47"/>
      <c r="AI139" s="47"/>
      <c r="AJ139" s="47"/>
      <c r="AK139" s="47"/>
      <c r="AL139" s="47"/>
      <c r="AM139" s="47"/>
    </row>
    <row r="140" spans="1:39" x14ac:dyDescent="0.25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47"/>
    </row>
    <row r="141" spans="1:39" x14ac:dyDescent="0.25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  <c r="AA141" s="47"/>
      <c r="AB141" s="47"/>
      <c r="AC141" s="47"/>
      <c r="AD141" s="47"/>
      <c r="AE141" s="47"/>
      <c r="AF141" s="47"/>
      <c r="AG141" s="47"/>
      <c r="AH141" s="47"/>
      <c r="AI141" s="47"/>
      <c r="AJ141" s="47"/>
      <c r="AK141" s="47"/>
      <c r="AL141" s="47"/>
      <c r="AM141" s="47"/>
    </row>
    <row r="142" spans="1:39" x14ac:dyDescent="0.25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</row>
    <row r="143" spans="1:39" x14ac:dyDescent="0.25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</row>
    <row r="144" spans="1:39" x14ac:dyDescent="0.25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  <c r="AA144" s="47"/>
      <c r="AB144" s="47"/>
      <c r="AC144" s="47"/>
      <c r="AD144" s="47"/>
      <c r="AE144" s="47"/>
      <c r="AF144" s="47"/>
      <c r="AG144" s="47"/>
      <c r="AH144" s="47"/>
      <c r="AI144" s="47"/>
      <c r="AJ144" s="47"/>
      <c r="AK144" s="47"/>
      <c r="AL144" s="47"/>
      <c r="AM144" s="47"/>
    </row>
    <row r="145" spans="1:39" x14ac:dyDescent="0.25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  <c r="AA145" s="47"/>
      <c r="AB145" s="47"/>
      <c r="AC145" s="47"/>
      <c r="AD145" s="47"/>
      <c r="AE145" s="47"/>
      <c r="AF145" s="47"/>
      <c r="AG145" s="47"/>
      <c r="AH145" s="47"/>
      <c r="AI145" s="47"/>
      <c r="AJ145" s="47"/>
      <c r="AK145" s="47"/>
      <c r="AL145" s="47"/>
      <c r="AM145" s="47"/>
    </row>
    <row r="146" spans="1:39" x14ac:dyDescent="0.25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  <c r="AA146" s="47"/>
      <c r="AB146" s="47"/>
      <c r="AC146" s="47"/>
      <c r="AD146" s="47"/>
      <c r="AE146" s="47"/>
      <c r="AF146" s="47"/>
      <c r="AG146" s="47"/>
      <c r="AH146" s="47"/>
      <c r="AI146" s="47"/>
      <c r="AJ146" s="47"/>
      <c r="AK146" s="47"/>
      <c r="AL146" s="47"/>
      <c r="AM146" s="47"/>
    </row>
    <row r="147" spans="1:39" x14ac:dyDescent="0.25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  <c r="AA147" s="47"/>
      <c r="AB147" s="47"/>
      <c r="AC147" s="47"/>
      <c r="AD147" s="47"/>
      <c r="AE147" s="47"/>
      <c r="AF147" s="47"/>
      <c r="AG147" s="47"/>
      <c r="AH147" s="47"/>
      <c r="AI147" s="47"/>
      <c r="AJ147" s="47"/>
      <c r="AK147" s="47"/>
      <c r="AL147" s="47"/>
      <c r="AM147" s="47"/>
    </row>
    <row r="148" spans="1:39" x14ac:dyDescent="0.25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</row>
    <row r="149" spans="1:39" x14ac:dyDescent="0.25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  <c r="AA149" s="47"/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7"/>
      <c r="AM149" s="47"/>
    </row>
    <row r="150" spans="1:39" x14ac:dyDescent="0.25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  <c r="AB150" s="47"/>
      <c r="AC150" s="47"/>
      <c r="AD150" s="47"/>
      <c r="AE150" s="47"/>
      <c r="AF150" s="47"/>
      <c r="AG150" s="47"/>
      <c r="AH150" s="47"/>
      <c r="AI150" s="47"/>
      <c r="AJ150" s="47"/>
      <c r="AK150" s="47"/>
      <c r="AL150" s="47"/>
      <c r="AM150" s="47"/>
    </row>
    <row r="151" spans="1:39" x14ac:dyDescent="0.25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  <c r="AA151" s="47"/>
      <c r="AB151" s="47"/>
      <c r="AC151" s="47"/>
      <c r="AD151" s="47"/>
      <c r="AE151" s="47"/>
      <c r="AF151" s="47"/>
      <c r="AG151" s="47"/>
      <c r="AH151" s="47"/>
      <c r="AI151" s="47"/>
      <c r="AJ151" s="47"/>
      <c r="AK151" s="47"/>
      <c r="AL151" s="47"/>
      <c r="AM151" s="47"/>
    </row>
    <row r="152" spans="1:39" x14ac:dyDescent="0.25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47"/>
    </row>
    <row r="153" spans="1:39" x14ac:dyDescent="0.25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47"/>
      <c r="AE153" s="47"/>
      <c r="AF153" s="47"/>
      <c r="AG153" s="47"/>
      <c r="AH153" s="47"/>
      <c r="AI153" s="47"/>
      <c r="AJ153" s="47"/>
      <c r="AK153" s="47"/>
      <c r="AL153" s="47"/>
      <c r="AM153" s="47"/>
    </row>
    <row r="154" spans="1:39" x14ac:dyDescent="0.25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  <c r="AB154" s="47"/>
      <c r="AC154" s="47"/>
      <c r="AD154" s="47"/>
      <c r="AE154" s="47"/>
      <c r="AF154" s="47"/>
      <c r="AG154" s="47"/>
      <c r="AH154" s="47"/>
      <c r="AI154" s="47"/>
      <c r="AJ154" s="47"/>
      <c r="AK154" s="47"/>
      <c r="AL154" s="47"/>
      <c r="AM154" s="47"/>
    </row>
    <row r="155" spans="1:39" x14ac:dyDescent="0.25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  <c r="AA155" s="47"/>
      <c r="AB155" s="47"/>
      <c r="AC155" s="47"/>
      <c r="AD155" s="47"/>
      <c r="AE155" s="47"/>
      <c r="AF155" s="47"/>
      <c r="AG155" s="47"/>
      <c r="AH155" s="47"/>
      <c r="AI155" s="47"/>
      <c r="AJ155" s="47"/>
      <c r="AK155" s="47"/>
      <c r="AL155" s="47"/>
      <c r="AM155" s="47"/>
    </row>
    <row r="156" spans="1:39" x14ac:dyDescent="0.25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  <c r="AA156" s="47"/>
      <c r="AB156" s="47"/>
      <c r="AC156" s="47"/>
      <c r="AD156" s="47"/>
      <c r="AE156" s="47"/>
      <c r="AF156" s="47"/>
      <c r="AG156" s="47"/>
      <c r="AH156" s="47"/>
      <c r="AI156" s="47"/>
      <c r="AJ156" s="47"/>
      <c r="AK156" s="47"/>
      <c r="AL156" s="47"/>
      <c r="AM156" s="47"/>
    </row>
    <row r="157" spans="1:39" x14ac:dyDescent="0.25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  <c r="AA157" s="47"/>
      <c r="AB157" s="47"/>
      <c r="AC157" s="47"/>
      <c r="AD157" s="47"/>
      <c r="AE157" s="47"/>
      <c r="AF157" s="47"/>
      <c r="AG157" s="47"/>
      <c r="AH157" s="47"/>
      <c r="AI157" s="47"/>
      <c r="AJ157" s="47"/>
      <c r="AK157" s="47"/>
      <c r="AL157" s="47"/>
      <c r="AM157" s="47"/>
    </row>
    <row r="158" spans="1:39" x14ac:dyDescent="0.25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  <c r="AB158" s="47"/>
      <c r="AC158" s="47"/>
      <c r="AD158" s="47"/>
      <c r="AE158" s="47"/>
      <c r="AF158" s="47"/>
      <c r="AG158" s="47"/>
      <c r="AH158" s="47"/>
      <c r="AI158" s="47"/>
      <c r="AJ158" s="47"/>
      <c r="AK158" s="47"/>
      <c r="AL158" s="47"/>
      <c r="AM158" s="47"/>
    </row>
    <row r="159" spans="1:39" x14ac:dyDescent="0.25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  <c r="AB159" s="47"/>
      <c r="AC159" s="47"/>
      <c r="AD159" s="47"/>
      <c r="AE159" s="47"/>
      <c r="AF159" s="47"/>
      <c r="AG159" s="47"/>
      <c r="AH159" s="47"/>
      <c r="AI159" s="47"/>
      <c r="AJ159" s="47"/>
      <c r="AK159" s="47"/>
      <c r="AL159" s="47"/>
      <c r="AM159" s="47"/>
    </row>
    <row r="160" spans="1:39" x14ac:dyDescent="0.25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47"/>
    </row>
    <row r="161" spans="1:39" x14ac:dyDescent="0.25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  <c r="AA161" s="47"/>
      <c r="AB161" s="47"/>
      <c r="AC161" s="47"/>
      <c r="AD161" s="47"/>
      <c r="AE161" s="47"/>
      <c r="AF161" s="47"/>
      <c r="AG161" s="47"/>
      <c r="AH161" s="47"/>
      <c r="AI161" s="47"/>
      <c r="AJ161" s="47"/>
      <c r="AK161" s="47"/>
      <c r="AL161" s="47"/>
      <c r="AM161" s="47"/>
    </row>
    <row r="162" spans="1:39" x14ac:dyDescent="0.25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  <c r="AA162" s="47"/>
      <c r="AB162" s="47"/>
      <c r="AC162" s="47"/>
      <c r="AD162" s="47"/>
      <c r="AE162" s="47"/>
      <c r="AF162" s="47"/>
      <c r="AG162" s="47"/>
      <c r="AH162" s="47"/>
      <c r="AI162" s="47"/>
      <c r="AJ162" s="47"/>
      <c r="AK162" s="47"/>
      <c r="AL162" s="47"/>
      <c r="AM162" s="47"/>
    </row>
    <row r="163" spans="1:39" x14ac:dyDescent="0.25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  <c r="AA163" s="47"/>
      <c r="AB163" s="47"/>
      <c r="AC163" s="47"/>
      <c r="AD163" s="47"/>
      <c r="AE163" s="47"/>
      <c r="AF163" s="47"/>
      <c r="AG163" s="47"/>
      <c r="AH163" s="47"/>
      <c r="AI163" s="47"/>
      <c r="AJ163" s="47"/>
      <c r="AK163" s="47"/>
      <c r="AL163" s="47"/>
      <c r="AM163" s="47"/>
    </row>
    <row r="164" spans="1:39" x14ac:dyDescent="0.25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  <c r="AA164" s="47"/>
      <c r="AB164" s="47"/>
      <c r="AC164" s="47"/>
      <c r="AD164" s="47"/>
      <c r="AE164" s="47"/>
      <c r="AF164" s="47"/>
      <c r="AG164" s="47"/>
      <c r="AH164" s="47"/>
      <c r="AI164" s="47"/>
      <c r="AJ164" s="47"/>
      <c r="AK164" s="47"/>
      <c r="AL164" s="47"/>
      <c r="AM164" s="47"/>
    </row>
    <row r="165" spans="1:39" x14ac:dyDescent="0.25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  <c r="AA165" s="47"/>
      <c r="AB165" s="47"/>
      <c r="AC165" s="47"/>
      <c r="AD165" s="47"/>
      <c r="AE165" s="47"/>
      <c r="AF165" s="47"/>
      <c r="AG165" s="47"/>
      <c r="AH165" s="47"/>
      <c r="AI165" s="47"/>
      <c r="AJ165" s="47"/>
      <c r="AK165" s="47"/>
      <c r="AL165" s="47"/>
      <c r="AM165" s="47"/>
    </row>
    <row r="166" spans="1:39" x14ac:dyDescent="0.25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  <c r="AA166" s="47"/>
      <c r="AB166" s="47"/>
      <c r="AC166" s="47"/>
      <c r="AD166" s="47"/>
      <c r="AE166" s="47"/>
      <c r="AF166" s="47"/>
      <c r="AG166" s="47"/>
      <c r="AH166" s="47"/>
      <c r="AI166" s="47"/>
      <c r="AJ166" s="47"/>
      <c r="AK166" s="47"/>
      <c r="AL166" s="47"/>
      <c r="AM166" s="47"/>
    </row>
    <row r="167" spans="1:39" x14ac:dyDescent="0.25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  <c r="AA167" s="47"/>
      <c r="AB167" s="47"/>
      <c r="AC167" s="47"/>
      <c r="AD167" s="47"/>
      <c r="AE167" s="47"/>
      <c r="AF167" s="47"/>
      <c r="AG167" s="47"/>
      <c r="AH167" s="47"/>
      <c r="AI167" s="47"/>
      <c r="AJ167" s="47"/>
      <c r="AK167" s="47"/>
      <c r="AL167" s="47"/>
      <c r="AM167" s="47"/>
    </row>
    <row r="168" spans="1:39" x14ac:dyDescent="0.25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  <c r="AA168" s="47"/>
      <c r="AB168" s="47"/>
      <c r="AC168" s="47"/>
      <c r="AD168" s="47"/>
      <c r="AE168" s="47"/>
      <c r="AF168" s="47"/>
      <c r="AG168" s="47"/>
      <c r="AH168" s="47"/>
      <c r="AI168" s="47"/>
      <c r="AJ168" s="47"/>
      <c r="AK168" s="47"/>
      <c r="AL168" s="47"/>
      <c r="AM168" s="47"/>
    </row>
    <row r="169" spans="1:39" x14ac:dyDescent="0.25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  <c r="AA169" s="47"/>
      <c r="AB169" s="47"/>
      <c r="AC169" s="47"/>
      <c r="AD169" s="47"/>
      <c r="AE169" s="47"/>
      <c r="AF169" s="47"/>
      <c r="AG169" s="47"/>
      <c r="AH169" s="47"/>
      <c r="AI169" s="47"/>
      <c r="AJ169" s="47"/>
      <c r="AK169" s="47"/>
      <c r="AL169" s="47"/>
      <c r="AM169" s="47"/>
    </row>
    <row r="170" spans="1:39" x14ac:dyDescent="0.25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  <c r="AA170" s="47"/>
      <c r="AB170" s="47"/>
      <c r="AC170" s="47"/>
      <c r="AD170" s="47"/>
      <c r="AE170" s="47"/>
      <c r="AF170" s="47"/>
      <c r="AG170" s="47"/>
      <c r="AH170" s="47"/>
      <c r="AI170" s="47"/>
      <c r="AJ170" s="47"/>
      <c r="AK170" s="47"/>
      <c r="AL170" s="47"/>
      <c r="AM170" s="47"/>
    </row>
    <row r="171" spans="1:39" x14ac:dyDescent="0.25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  <c r="AA171" s="47"/>
      <c r="AB171" s="47"/>
      <c r="AC171" s="47"/>
      <c r="AD171" s="47"/>
      <c r="AE171" s="47"/>
      <c r="AF171" s="47"/>
      <c r="AG171" s="47"/>
      <c r="AH171" s="47"/>
      <c r="AI171" s="47"/>
      <c r="AJ171" s="47"/>
      <c r="AK171" s="47"/>
      <c r="AL171" s="47"/>
      <c r="AM171" s="47"/>
    </row>
    <row r="172" spans="1:39" x14ac:dyDescent="0.25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  <c r="AA172" s="47"/>
      <c r="AB172" s="47"/>
      <c r="AC172" s="47"/>
      <c r="AD172" s="47"/>
      <c r="AE172" s="47"/>
      <c r="AF172" s="47"/>
      <c r="AG172" s="47"/>
      <c r="AH172" s="47"/>
      <c r="AI172" s="47"/>
      <c r="AJ172" s="47"/>
      <c r="AK172" s="47"/>
      <c r="AL172" s="47"/>
      <c r="AM172" s="47"/>
    </row>
    <row r="173" spans="1:39" x14ac:dyDescent="0.25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  <c r="AA173" s="47"/>
      <c r="AB173" s="47"/>
      <c r="AC173" s="47"/>
      <c r="AD173" s="47"/>
      <c r="AE173" s="47"/>
      <c r="AF173" s="47"/>
      <c r="AG173" s="47"/>
      <c r="AH173" s="47"/>
      <c r="AI173" s="47"/>
      <c r="AJ173" s="47"/>
      <c r="AK173" s="47"/>
      <c r="AL173" s="47"/>
      <c r="AM173" s="47"/>
    </row>
    <row r="174" spans="1:39" x14ac:dyDescent="0.25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  <c r="AA174" s="47"/>
      <c r="AB174" s="47"/>
      <c r="AC174" s="47"/>
      <c r="AD174" s="47"/>
      <c r="AE174" s="47"/>
      <c r="AF174" s="47"/>
      <c r="AG174" s="47"/>
      <c r="AH174" s="47"/>
      <c r="AI174" s="47"/>
      <c r="AJ174" s="47"/>
      <c r="AK174" s="47"/>
      <c r="AL174" s="47"/>
      <c r="AM174" s="47"/>
    </row>
    <row r="175" spans="1:39" x14ac:dyDescent="0.25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  <c r="AA175" s="47"/>
      <c r="AB175" s="47"/>
      <c r="AC175" s="47"/>
      <c r="AD175" s="47"/>
      <c r="AE175" s="47"/>
      <c r="AF175" s="47"/>
      <c r="AG175" s="47"/>
      <c r="AH175" s="47"/>
      <c r="AI175" s="47"/>
      <c r="AJ175" s="47"/>
      <c r="AK175" s="47"/>
      <c r="AL175" s="47"/>
      <c r="AM175" s="47"/>
    </row>
    <row r="176" spans="1:39" x14ac:dyDescent="0.25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  <c r="AA176" s="47"/>
      <c r="AB176" s="47"/>
      <c r="AC176" s="47"/>
      <c r="AD176" s="47"/>
      <c r="AE176" s="47"/>
      <c r="AF176" s="47"/>
      <c r="AG176" s="47"/>
      <c r="AH176" s="47"/>
      <c r="AI176" s="47"/>
      <c r="AJ176" s="47"/>
      <c r="AK176" s="47"/>
      <c r="AL176" s="47"/>
      <c r="AM176" s="47"/>
    </row>
    <row r="177" spans="1:39" x14ac:dyDescent="0.25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  <c r="AA177" s="47"/>
      <c r="AB177" s="47"/>
      <c r="AC177" s="47"/>
      <c r="AD177" s="47"/>
      <c r="AE177" s="47"/>
      <c r="AF177" s="47"/>
      <c r="AG177" s="47"/>
      <c r="AH177" s="47"/>
      <c r="AI177" s="47"/>
      <c r="AJ177" s="47"/>
      <c r="AK177" s="47"/>
      <c r="AL177" s="47"/>
      <c r="AM177" s="47"/>
    </row>
    <row r="178" spans="1:39" x14ac:dyDescent="0.25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  <c r="AA178" s="47"/>
      <c r="AB178" s="47"/>
      <c r="AC178" s="47"/>
      <c r="AD178" s="47"/>
      <c r="AE178" s="47"/>
      <c r="AF178" s="47"/>
      <c r="AG178" s="47"/>
      <c r="AH178" s="47"/>
      <c r="AI178" s="47"/>
      <c r="AJ178" s="47"/>
      <c r="AK178" s="47"/>
      <c r="AL178" s="47"/>
      <c r="AM178" s="47"/>
    </row>
    <row r="179" spans="1:39" x14ac:dyDescent="0.25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  <c r="AA179" s="47"/>
      <c r="AB179" s="47"/>
      <c r="AC179" s="47"/>
      <c r="AD179" s="47"/>
      <c r="AE179" s="47"/>
      <c r="AF179" s="47"/>
      <c r="AG179" s="47"/>
      <c r="AH179" s="47"/>
      <c r="AI179" s="47"/>
      <c r="AJ179" s="47"/>
      <c r="AK179" s="47"/>
      <c r="AL179" s="47"/>
      <c r="AM179" s="47"/>
    </row>
    <row r="180" spans="1:39" x14ac:dyDescent="0.25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  <c r="AA180" s="47"/>
      <c r="AB180" s="47"/>
      <c r="AC180" s="47"/>
      <c r="AD180" s="47"/>
      <c r="AE180" s="47"/>
      <c r="AF180" s="47"/>
      <c r="AG180" s="47"/>
      <c r="AH180" s="47"/>
      <c r="AI180" s="47"/>
      <c r="AJ180" s="47"/>
      <c r="AK180" s="47"/>
      <c r="AL180" s="47"/>
      <c r="AM180" s="47"/>
    </row>
    <row r="181" spans="1:39" x14ac:dyDescent="0.25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  <c r="AA181" s="47"/>
      <c r="AB181" s="47"/>
      <c r="AC181" s="47"/>
      <c r="AD181" s="47"/>
      <c r="AE181" s="47"/>
      <c r="AF181" s="47"/>
      <c r="AG181" s="47"/>
      <c r="AH181" s="47"/>
      <c r="AI181" s="47"/>
      <c r="AJ181" s="47"/>
      <c r="AK181" s="47"/>
      <c r="AL181" s="47"/>
      <c r="AM181" s="47"/>
    </row>
    <row r="182" spans="1:39" x14ac:dyDescent="0.25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  <c r="AA182" s="47"/>
      <c r="AB182" s="47"/>
      <c r="AC182" s="47"/>
      <c r="AD182" s="47"/>
      <c r="AE182" s="47"/>
      <c r="AF182" s="47"/>
      <c r="AG182" s="47"/>
      <c r="AH182" s="47"/>
      <c r="AI182" s="47"/>
      <c r="AJ182" s="47"/>
      <c r="AK182" s="47"/>
      <c r="AL182" s="47"/>
      <c r="AM182" s="47"/>
    </row>
  </sheetData>
  <sheetProtection algorithmName="SHA-512" hashValue="6uq7JEaOM3DJFZ49nldwhA51spOD/3nIX3y4XnYunqm8gHoAquJUrkPuzpC9ROXc6oE8p3IS45cwuLrYJfXSNQ==" saltValue="iO6B0ZDkOUBZs6rBYCszsg==" spinCount="100000" sheet="1" objects="1" scenarios="1"/>
  <mergeCells count="22">
    <mergeCell ref="N94:O94"/>
    <mergeCell ref="N98:O98"/>
    <mergeCell ref="N88:O88"/>
    <mergeCell ref="N89:O89"/>
    <mergeCell ref="N90:O90"/>
    <mergeCell ref="N91:O91"/>
    <mergeCell ref="N92:O92"/>
    <mergeCell ref="N93:O93"/>
    <mergeCell ref="N95:O95"/>
    <mergeCell ref="N96:O96"/>
    <mergeCell ref="N97:O97"/>
    <mergeCell ref="C88:E88"/>
    <mergeCell ref="C89:E89"/>
    <mergeCell ref="C90:E90"/>
    <mergeCell ref="C91:E91"/>
    <mergeCell ref="C92:E92"/>
    <mergeCell ref="C98:E98"/>
    <mergeCell ref="C93:E93"/>
    <mergeCell ref="C94:E94"/>
    <mergeCell ref="C95:E95"/>
    <mergeCell ref="C96:E96"/>
    <mergeCell ref="C97:E97"/>
  </mergeCells>
  <conditionalFormatting sqref="D16:F23">
    <cfRule type="expression" dxfId="12" priority="7">
      <formula>(VALUE(MID($C16,8,2))&gt;$F$13)</formula>
    </cfRule>
  </conditionalFormatting>
  <conditionalFormatting sqref="N88:O94 N98:O98 N95:N97 H88:K98">
    <cfRule type="expression" dxfId="11" priority="5">
      <formula>(RXTiersYN="no")</formula>
    </cfRule>
  </conditionalFormatting>
  <conditionalFormatting sqref="D16:E23">
    <cfRule type="expression" dxfId="10" priority="4">
      <formula>(RXTiersYN="yes")</formula>
    </cfRule>
  </conditionalFormatting>
  <conditionalFormatting sqref="K30:Q31">
    <cfRule type="expression" dxfId="9" priority="3">
      <formula>(ImportVisible="yes")</formula>
    </cfRule>
  </conditionalFormatting>
  <conditionalFormatting sqref="K28">
    <cfRule type="expression" dxfId="8" priority="2">
      <formula>(ImportVisible="yes")</formula>
    </cfRule>
  </conditionalFormatting>
  <conditionalFormatting sqref="G16:G23">
    <cfRule type="expression" dxfId="7" priority="1">
      <formula>(VALUE(MID($C16,8,1))&gt;$F$13)</formula>
    </cfRule>
  </conditionalFormatting>
  <dataValidations xWindow="357" yWindow="425" count="18">
    <dataValidation type="list" allowBlank="1" showInputMessage="1" showErrorMessage="1" sqref="E16:E23">
      <formula1>IF(D16="NA",NAList,MFList)</formula1>
    </dataValidation>
    <dataValidation type="list" allowBlank="1" showInputMessage="1" showErrorMessage="1" sqref="D16:D23">
      <formula1>AgeGroups</formula1>
    </dataValidation>
    <dataValidation type="list" allowBlank="1" showInputMessage="1" showErrorMessage="1" sqref="I38:I39">
      <formula1>"Yes, No"</formula1>
    </dataValidation>
    <dataValidation type="list" allowBlank="1" showInputMessage="1" showErrorMessage="1" sqref="J49:K75">
      <formula1>"yes, no"</formula1>
    </dataValidation>
    <dataValidation type="list" allowBlank="1" showInputMessage="1" showErrorMessage="1" sqref="N49:N75">
      <formula1>"no, yes"</formula1>
    </dataValidation>
    <dataValidation type="list" allowBlank="1" showInputMessage="1" showErrorMessage="1" sqref="F13">
      <formula1>"1,2,3,4,5,6,7,8"</formula1>
    </dataValidation>
    <dataValidation type="list" allowBlank="1" showInputMessage="1" showErrorMessage="1" sqref="I40">
      <formula1>"per day, per stay"</formula1>
    </dataValidation>
    <dataValidation type="whole" operator="greaterThanOrEqual" allowBlank="1" showInputMessage="1" showErrorMessage="1" error="This entry must be either blank or greater than or equal to zero." sqref="H49:H75 I41:I42">
      <formula1>0</formula1>
    </dataValidation>
    <dataValidation type="list" allowBlank="1" showInputMessage="1" showErrorMessage="1" sqref="I43">
      <formula1>"0,1,2,3,4,5,6,7,8,9,10"</formula1>
    </dataValidation>
    <dataValidation allowBlank="1" showInputMessage="1" showErrorMessage="1" promptTitle="Note to testers:" prompt="Low, medium, and high utilization levels point to specific deciles  of utilization within an age/gender group.  These can be changed in the user control tab available to expert users._x000a_" sqref="F15"/>
    <dataValidation type="list" allowBlank="1" showInputMessage="1" showErrorMessage="1" sqref="P88 P90:P98">
      <formula1>"greater, lesser, copay, coinsurance"</formula1>
    </dataValidation>
    <dataValidation type="list" allowBlank="1" showInputMessage="1" showErrorMessage="1" sqref="P89">
      <formula1>"greater of copay/coins, lesse of copay/coinsr, copay, coinsurance"</formula1>
    </dataValidation>
    <dataValidation type="list" allowBlank="1" showInputMessage="1" showErrorMessage="1" sqref="N88:O98">
      <formula1>RXTypes</formula1>
    </dataValidation>
    <dataValidation type="list" allowBlank="1" showInputMessage="1" showErrorMessage="1" sqref="O49:O75 Q88:Q98">
      <formula1>"after, before"</formula1>
    </dataValidation>
    <dataValidation type="whole" operator="greaterThanOrEqual" allowBlank="1" showInputMessage="1" showErrorMessage="1" error="This number must either be blank or greater than zero." sqref="D30:F32">
      <formula1>0</formula1>
    </dataValidation>
    <dataValidation type="whole" operator="greaterThanOrEqual" allowBlank="1" showInputMessage="1" showErrorMessage="1" error="This number must either be blank or greater than or equal to zero." sqref="D34:F36">
      <formula1>0</formula1>
    </dataValidation>
    <dataValidation type="decimal" allowBlank="1" showInputMessage="1" showErrorMessage="1" error="This entry must be blank or greater than or equa to zero and less than 100 percent." sqref="I49:I75">
      <formula1>0</formula1>
      <formula2>1</formula2>
    </dataValidation>
    <dataValidation type="list" allowBlank="1" showInputMessage="1" showErrorMessage="1" sqref="F16:F23">
      <formula1>IF(RXTiersYN="yes",RXScen,IF(E16="NA",NAScen,IF(ScenYN="no",NoScen,IF(E16="F",FScen,MScen))))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55"/>
  <sheetViews>
    <sheetView workbookViewId="0">
      <pane xSplit="4" ySplit="2" topLeftCell="E148" activePane="bottomRight" state="frozen"/>
      <selection pane="topRight" activeCell="E1" sqref="E1"/>
      <selection pane="bottomLeft" activeCell="A3" sqref="A3"/>
      <selection pane="bottomRight" activeCell="K153" sqref="K153"/>
    </sheetView>
  </sheetViews>
  <sheetFormatPr defaultRowHeight="13.2" x14ac:dyDescent="0.25"/>
  <cols>
    <col min="1" max="1" width="19.33203125" customWidth="1"/>
    <col min="2" max="2" width="4.44140625" customWidth="1"/>
    <col min="3" max="3" width="7.109375" customWidth="1"/>
    <col min="4" max="9" width="9.33203125" customWidth="1"/>
    <col min="10" max="10" width="10.5546875" customWidth="1"/>
    <col min="11" max="11" width="95.109375" customWidth="1"/>
  </cols>
  <sheetData>
    <row r="1" spans="1:14" x14ac:dyDescent="0.25">
      <c r="A1" s="33" t="s">
        <v>324</v>
      </c>
      <c r="B1" s="34">
        <f>SUBTOTAL(3,$A$3:$A$171)</f>
        <v>169</v>
      </c>
      <c r="C1" s="29"/>
      <c r="D1" s="29"/>
      <c r="E1" s="29"/>
      <c r="F1" s="29"/>
      <c r="G1" s="29"/>
      <c r="H1" s="29"/>
      <c r="I1" s="29"/>
      <c r="J1" s="29"/>
      <c r="K1" s="29"/>
    </row>
    <row r="2" spans="1:14" ht="39.6" x14ac:dyDescent="0.25">
      <c r="A2" s="32" t="s">
        <v>10</v>
      </c>
      <c r="B2" s="32" t="s">
        <v>1</v>
      </c>
      <c r="C2" s="31" t="s">
        <v>0</v>
      </c>
      <c r="D2" s="31" t="s">
        <v>2</v>
      </c>
      <c r="E2" s="31" t="s">
        <v>266</v>
      </c>
      <c r="F2" s="31" t="s">
        <v>267</v>
      </c>
      <c r="G2" s="31" t="s">
        <v>268</v>
      </c>
      <c r="H2" s="31" t="s">
        <v>269</v>
      </c>
      <c r="I2" s="31" t="s">
        <v>325</v>
      </c>
      <c r="J2" s="31" t="s">
        <v>270</v>
      </c>
      <c r="K2" s="31" t="s">
        <v>58</v>
      </c>
    </row>
    <row r="3" spans="1:14" x14ac:dyDescent="0.25">
      <c r="A3" s="30" t="s">
        <v>3609</v>
      </c>
      <c r="B3" s="30" t="s">
        <v>9</v>
      </c>
      <c r="C3" s="30" t="s">
        <v>271</v>
      </c>
      <c r="D3" s="30" t="s">
        <v>275</v>
      </c>
      <c r="E3" s="35">
        <v>0.54</v>
      </c>
      <c r="F3" s="35">
        <v>0.09</v>
      </c>
      <c r="G3" s="35">
        <v>0.27</v>
      </c>
      <c r="H3" s="35">
        <v>0</v>
      </c>
      <c r="I3" s="35">
        <v>1</v>
      </c>
      <c r="J3" s="37">
        <v>3.7463602695864799</v>
      </c>
      <c r="K3" s="36" t="s">
        <v>4812</v>
      </c>
      <c r="N3" s="30"/>
    </row>
    <row r="4" spans="1:14" x14ac:dyDescent="0.25">
      <c r="A4" s="30" t="s">
        <v>3610</v>
      </c>
      <c r="B4" s="30" t="s">
        <v>9</v>
      </c>
      <c r="C4" s="30" t="s">
        <v>271</v>
      </c>
      <c r="D4" s="30" t="s">
        <v>285</v>
      </c>
      <c r="E4" s="35">
        <v>11.15</v>
      </c>
      <c r="F4" s="35">
        <v>2.8</v>
      </c>
      <c r="G4" s="35">
        <v>6.63</v>
      </c>
      <c r="H4" s="35">
        <v>3.08</v>
      </c>
      <c r="I4" s="35">
        <v>6.13</v>
      </c>
      <c r="J4" s="37">
        <v>5583.5440407678097</v>
      </c>
      <c r="K4" s="36" t="s">
        <v>4813</v>
      </c>
      <c r="N4" s="30"/>
    </row>
    <row r="5" spans="1:14" x14ac:dyDescent="0.25">
      <c r="A5" s="30" t="s">
        <v>3611</v>
      </c>
      <c r="B5" s="30" t="s">
        <v>9</v>
      </c>
      <c r="C5" s="30" t="s">
        <v>271</v>
      </c>
      <c r="D5" s="30" t="s">
        <v>277</v>
      </c>
      <c r="E5" s="35">
        <v>2.0299999999999998</v>
      </c>
      <c r="F5" s="35">
        <v>0.45</v>
      </c>
      <c r="G5" s="35">
        <v>0.77</v>
      </c>
      <c r="H5" s="35">
        <v>0</v>
      </c>
      <c r="I5" s="35">
        <v>1.02</v>
      </c>
      <c r="J5" s="37">
        <v>20.4546019703421</v>
      </c>
      <c r="K5" s="36" t="s">
        <v>4814</v>
      </c>
      <c r="N5" s="30"/>
    </row>
    <row r="6" spans="1:14" x14ac:dyDescent="0.25">
      <c r="A6" s="30" t="s">
        <v>3612</v>
      </c>
      <c r="B6" s="30" t="s">
        <v>9</v>
      </c>
      <c r="C6" s="30" t="s">
        <v>271</v>
      </c>
      <c r="D6" s="30" t="s">
        <v>278</v>
      </c>
      <c r="E6" s="35">
        <v>2.98</v>
      </c>
      <c r="F6" s="35">
        <v>0.67</v>
      </c>
      <c r="G6" s="35">
        <v>1.26</v>
      </c>
      <c r="H6" s="35">
        <v>0</v>
      </c>
      <c r="I6" s="35">
        <v>1.06</v>
      </c>
      <c r="J6" s="37">
        <v>35.735989743763803</v>
      </c>
      <c r="K6" s="36" t="s">
        <v>4815</v>
      </c>
      <c r="N6" s="30"/>
    </row>
    <row r="7" spans="1:14" x14ac:dyDescent="0.25">
      <c r="A7" s="30" t="s">
        <v>3613</v>
      </c>
      <c r="B7" s="30" t="s">
        <v>9</v>
      </c>
      <c r="C7" s="30" t="s">
        <v>271</v>
      </c>
      <c r="D7" s="30" t="s">
        <v>279</v>
      </c>
      <c r="E7" s="35">
        <v>3.62</v>
      </c>
      <c r="F7" s="35">
        <v>0.86</v>
      </c>
      <c r="G7" s="35">
        <v>1.71</v>
      </c>
      <c r="H7" s="35">
        <v>0</v>
      </c>
      <c r="I7" s="35">
        <v>1.0900000000000001</v>
      </c>
      <c r="J7" s="37">
        <v>52.328852347321799</v>
      </c>
      <c r="K7" s="36" t="s">
        <v>4816</v>
      </c>
      <c r="N7" s="30"/>
    </row>
    <row r="8" spans="1:14" x14ac:dyDescent="0.25">
      <c r="A8" s="30" t="s">
        <v>3614</v>
      </c>
      <c r="B8" s="30" t="s">
        <v>9</v>
      </c>
      <c r="C8" s="30" t="s">
        <v>271</v>
      </c>
      <c r="D8" s="30" t="s">
        <v>280</v>
      </c>
      <c r="E8" s="35">
        <v>4.57</v>
      </c>
      <c r="F8" s="35">
        <v>1.1200000000000001</v>
      </c>
      <c r="G8" s="35">
        <v>2.2799999999999998</v>
      </c>
      <c r="H8" s="35">
        <v>0</v>
      </c>
      <c r="I8" s="35">
        <v>1.1599999999999999</v>
      </c>
      <c r="J8" s="37">
        <v>99.859912180548605</v>
      </c>
      <c r="K8" s="36" t="s">
        <v>4817</v>
      </c>
      <c r="N8" s="30"/>
    </row>
    <row r="9" spans="1:14" x14ac:dyDescent="0.25">
      <c r="A9" s="30" t="s">
        <v>3615</v>
      </c>
      <c r="B9" s="30" t="s">
        <v>9</v>
      </c>
      <c r="C9" s="30" t="s">
        <v>271</v>
      </c>
      <c r="D9" s="30" t="s">
        <v>2300</v>
      </c>
      <c r="E9" s="35">
        <v>5.12</v>
      </c>
      <c r="F9" s="35">
        <v>1.2</v>
      </c>
      <c r="G9" s="35">
        <v>2.52</v>
      </c>
      <c r="H9" s="35">
        <v>5.0000000000000001E-3</v>
      </c>
      <c r="I9" s="35">
        <v>1.2350000000000001</v>
      </c>
      <c r="J9" s="37">
        <v>137.88754734976101</v>
      </c>
      <c r="K9" s="36" t="s">
        <v>4818</v>
      </c>
      <c r="N9" s="30"/>
    </row>
    <row r="10" spans="1:14" x14ac:dyDescent="0.25">
      <c r="A10" s="30" t="s">
        <v>3616</v>
      </c>
      <c r="B10" s="30" t="s">
        <v>9</v>
      </c>
      <c r="C10" s="30" t="s">
        <v>271</v>
      </c>
      <c r="D10" s="30" t="s">
        <v>281</v>
      </c>
      <c r="E10" s="35">
        <v>5.67</v>
      </c>
      <c r="F10" s="35">
        <v>1.28</v>
      </c>
      <c r="G10" s="35">
        <v>2.76</v>
      </c>
      <c r="H10" s="35">
        <v>0.01</v>
      </c>
      <c r="I10" s="35">
        <v>1.31</v>
      </c>
      <c r="J10" s="37">
        <v>175.29611868858001</v>
      </c>
      <c r="K10" s="36" t="s">
        <v>4819</v>
      </c>
      <c r="N10" s="30"/>
    </row>
    <row r="11" spans="1:14" x14ac:dyDescent="0.25">
      <c r="A11" s="30" t="s">
        <v>3617</v>
      </c>
      <c r="B11" s="30" t="s">
        <v>9</v>
      </c>
      <c r="C11" s="30" t="s">
        <v>271</v>
      </c>
      <c r="D11" s="30" t="s">
        <v>282</v>
      </c>
      <c r="E11" s="35">
        <v>6.85</v>
      </c>
      <c r="F11" s="35">
        <v>1.38</v>
      </c>
      <c r="G11" s="35">
        <v>3.38</v>
      </c>
      <c r="H11" s="35">
        <v>0.04</v>
      </c>
      <c r="I11" s="35">
        <v>1.46</v>
      </c>
      <c r="J11" s="37">
        <v>312.37426159428901</v>
      </c>
      <c r="K11" s="36" t="s">
        <v>4820</v>
      </c>
      <c r="N11" s="30"/>
    </row>
    <row r="12" spans="1:14" x14ac:dyDescent="0.25">
      <c r="A12" s="30" t="s">
        <v>3618</v>
      </c>
      <c r="B12" s="30" t="s">
        <v>9</v>
      </c>
      <c r="C12" s="30" t="s">
        <v>271</v>
      </c>
      <c r="D12" s="30" t="s">
        <v>283</v>
      </c>
      <c r="E12" s="35">
        <v>7.94</v>
      </c>
      <c r="F12" s="35">
        <v>1.53</v>
      </c>
      <c r="G12" s="35">
        <v>3.68</v>
      </c>
      <c r="H12" s="35">
        <v>0.19</v>
      </c>
      <c r="I12" s="35">
        <v>1.81</v>
      </c>
      <c r="J12" s="37">
        <v>535.91067747726299</v>
      </c>
      <c r="K12" s="36" t="s">
        <v>4821</v>
      </c>
      <c r="N12" s="30"/>
    </row>
    <row r="13" spans="1:14" x14ac:dyDescent="0.25">
      <c r="A13" s="30" t="s">
        <v>3619</v>
      </c>
      <c r="B13" s="30" t="s">
        <v>9</v>
      </c>
      <c r="C13" s="30" t="s">
        <v>271</v>
      </c>
      <c r="D13" s="30" t="s">
        <v>284</v>
      </c>
      <c r="E13" s="35">
        <v>8.93</v>
      </c>
      <c r="F13" s="35">
        <v>1.64</v>
      </c>
      <c r="G13" s="35">
        <v>4.05</v>
      </c>
      <c r="H13" s="35">
        <v>0.65</v>
      </c>
      <c r="I13" s="35">
        <v>2.2999999999999998</v>
      </c>
      <c r="J13" s="37">
        <v>982.14843742994299</v>
      </c>
      <c r="K13" s="36" t="s">
        <v>4822</v>
      </c>
      <c r="N13" s="30"/>
    </row>
    <row r="14" spans="1:14" x14ac:dyDescent="0.25">
      <c r="A14" s="30" t="s">
        <v>4823</v>
      </c>
      <c r="B14" s="30" t="s">
        <v>9</v>
      </c>
      <c r="C14" s="30" t="s">
        <v>3782</v>
      </c>
      <c r="D14" s="30" t="s">
        <v>285</v>
      </c>
      <c r="E14" s="35">
        <v>13.13</v>
      </c>
      <c r="F14" s="35">
        <v>7.92</v>
      </c>
      <c r="G14" s="35">
        <v>19.11</v>
      </c>
      <c r="H14" s="35">
        <v>2.08</v>
      </c>
      <c r="I14" s="35">
        <v>7.01</v>
      </c>
      <c r="J14" s="37">
        <v>9967.2437084645808</v>
      </c>
      <c r="K14" s="36" t="s">
        <v>4934</v>
      </c>
      <c r="N14" s="30"/>
    </row>
    <row r="15" spans="1:14" x14ac:dyDescent="0.25">
      <c r="A15" s="30" t="s">
        <v>4824</v>
      </c>
      <c r="B15" s="30" t="s">
        <v>9</v>
      </c>
      <c r="C15" s="30" t="s">
        <v>3782</v>
      </c>
      <c r="D15" s="30" t="s">
        <v>277</v>
      </c>
      <c r="E15" s="35">
        <v>0.34</v>
      </c>
      <c r="F15" s="35">
        <v>0.1</v>
      </c>
      <c r="G15" s="35">
        <v>0.75</v>
      </c>
      <c r="H15" s="35">
        <v>0</v>
      </c>
      <c r="I15" s="35">
        <v>1.01</v>
      </c>
      <c r="J15" s="37">
        <v>3.6488904121730599</v>
      </c>
      <c r="K15" s="36" t="s">
        <v>4825</v>
      </c>
      <c r="N15" s="30"/>
    </row>
    <row r="16" spans="1:14" x14ac:dyDescent="0.25">
      <c r="A16" s="30" t="s">
        <v>4826</v>
      </c>
      <c r="B16" s="30" t="s">
        <v>9</v>
      </c>
      <c r="C16" s="30" t="s">
        <v>3782</v>
      </c>
      <c r="D16" s="30" t="s">
        <v>278</v>
      </c>
      <c r="E16" s="35">
        <v>1.77</v>
      </c>
      <c r="F16" s="35">
        <v>0.64</v>
      </c>
      <c r="G16" s="35">
        <v>3.65</v>
      </c>
      <c r="H16" s="35">
        <v>0</v>
      </c>
      <c r="I16" s="35">
        <v>1.08</v>
      </c>
      <c r="J16" s="37">
        <v>30.7048153231542</v>
      </c>
      <c r="K16" s="36" t="s">
        <v>4827</v>
      </c>
      <c r="N16" s="30"/>
    </row>
    <row r="17" spans="1:14" x14ac:dyDescent="0.25">
      <c r="A17" s="30" t="s">
        <v>4828</v>
      </c>
      <c r="B17" s="30" t="s">
        <v>9</v>
      </c>
      <c r="C17" s="30" t="s">
        <v>3782</v>
      </c>
      <c r="D17" s="30" t="s">
        <v>279</v>
      </c>
      <c r="E17" s="35">
        <v>2.69</v>
      </c>
      <c r="F17" s="35">
        <v>1.02</v>
      </c>
      <c r="G17" s="35">
        <v>5.7</v>
      </c>
      <c r="H17" s="35">
        <v>0</v>
      </c>
      <c r="I17" s="35">
        <v>1.17</v>
      </c>
      <c r="J17" s="37">
        <v>62.575203749013902</v>
      </c>
      <c r="K17" s="36" t="s">
        <v>4829</v>
      </c>
      <c r="N17" s="30"/>
    </row>
    <row r="18" spans="1:14" x14ac:dyDescent="0.25">
      <c r="A18" s="30" t="s">
        <v>4830</v>
      </c>
      <c r="B18" s="30" t="s">
        <v>9</v>
      </c>
      <c r="C18" s="30" t="s">
        <v>3782</v>
      </c>
      <c r="D18" s="30" t="s">
        <v>280</v>
      </c>
      <c r="E18" s="35">
        <v>3.73</v>
      </c>
      <c r="F18" s="35">
        <v>1.44</v>
      </c>
      <c r="G18" s="35">
        <v>7.42</v>
      </c>
      <c r="H18" s="35">
        <v>0</v>
      </c>
      <c r="I18" s="35">
        <v>1.32</v>
      </c>
      <c r="J18" s="37">
        <v>115.53236561242799</v>
      </c>
      <c r="K18" s="36" t="s">
        <v>4831</v>
      </c>
      <c r="N18" s="30"/>
    </row>
    <row r="19" spans="1:14" x14ac:dyDescent="0.25">
      <c r="A19" s="30" t="s">
        <v>4832</v>
      </c>
      <c r="B19" s="30" t="s">
        <v>9</v>
      </c>
      <c r="C19" s="30" t="s">
        <v>3782</v>
      </c>
      <c r="D19" s="30" t="s">
        <v>2300</v>
      </c>
      <c r="E19" s="35">
        <v>4.165</v>
      </c>
      <c r="F19" s="35">
        <v>1.615</v>
      </c>
      <c r="G19" s="35">
        <v>8.2799999999999994</v>
      </c>
      <c r="H19" s="35">
        <v>0</v>
      </c>
      <c r="I19" s="35">
        <v>1.4</v>
      </c>
      <c r="J19" s="37">
        <v>165.05874145523501</v>
      </c>
      <c r="K19" s="36" t="s">
        <v>4833</v>
      </c>
      <c r="N19" s="30"/>
    </row>
    <row r="20" spans="1:14" x14ac:dyDescent="0.25">
      <c r="A20" s="30" t="s">
        <v>4834</v>
      </c>
      <c r="B20" s="30" t="s">
        <v>9</v>
      </c>
      <c r="C20" s="30" t="s">
        <v>3782</v>
      </c>
      <c r="D20" s="30" t="s">
        <v>281</v>
      </c>
      <c r="E20" s="35">
        <v>4.5999999999999996</v>
      </c>
      <c r="F20" s="35">
        <v>1.79</v>
      </c>
      <c r="G20" s="35">
        <v>9.14</v>
      </c>
      <c r="H20" s="35">
        <v>0</v>
      </c>
      <c r="I20" s="35">
        <v>1.48</v>
      </c>
      <c r="J20" s="37">
        <v>213.636936330152</v>
      </c>
      <c r="K20" s="36" t="s">
        <v>4835</v>
      </c>
      <c r="N20" s="30"/>
    </row>
    <row r="21" spans="1:14" x14ac:dyDescent="0.25">
      <c r="A21" s="30" t="s">
        <v>4836</v>
      </c>
      <c r="B21" s="30" t="s">
        <v>9</v>
      </c>
      <c r="C21" s="30" t="s">
        <v>3782</v>
      </c>
      <c r="D21" s="30" t="s">
        <v>282</v>
      </c>
      <c r="E21" s="35">
        <v>5.92</v>
      </c>
      <c r="F21" s="35">
        <v>2.29</v>
      </c>
      <c r="G21" s="35">
        <v>11.65</v>
      </c>
      <c r="H21" s="35">
        <v>0</v>
      </c>
      <c r="I21" s="35">
        <v>1.86</v>
      </c>
      <c r="J21" s="37">
        <v>405.40901294212898</v>
      </c>
      <c r="K21" s="36" t="s">
        <v>4837</v>
      </c>
      <c r="N21" s="30"/>
    </row>
    <row r="22" spans="1:14" x14ac:dyDescent="0.25">
      <c r="A22" s="30" t="s">
        <v>4838</v>
      </c>
      <c r="B22" s="30" t="s">
        <v>9</v>
      </c>
      <c r="C22" s="30" t="s">
        <v>3782</v>
      </c>
      <c r="D22" s="30" t="s">
        <v>283</v>
      </c>
      <c r="E22" s="35">
        <v>7.8</v>
      </c>
      <c r="F22" s="35">
        <v>2.97</v>
      </c>
      <c r="G22" s="35">
        <v>13.75</v>
      </c>
      <c r="H22" s="35">
        <v>0.01</v>
      </c>
      <c r="I22" s="35">
        <v>2.56</v>
      </c>
      <c r="J22" s="37">
        <v>928.318291363664</v>
      </c>
      <c r="K22" s="36" t="s">
        <v>4839</v>
      </c>
      <c r="N22" s="30"/>
    </row>
    <row r="23" spans="1:14" x14ac:dyDescent="0.25">
      <c r="A23" s="30" t="s">
        <v>4840</v>
      </c>
      <c r="B23" s="30" t="s">
        <v>9</v>
      </c>
      <c r="C23" s="30" t="s">
        <v>3782</v>
      </c>
      <c r="D23" s="30" t="s">
        <v>284</v>
      </c>
      <c r="E23" s="35">
        <v>10.29</v>
      </c>
      <c r="F23" s="35">
        <v>4.25</v>
      </c>
      <c r="G23" s="35">
        <v>16.59</v>
      </c>
      <c r="H23" s="35">
        <v>0.09</v>
      </c>
      <c r="I23" s="35">
        <v>3.95</v>
      </c>
      <c r="J23" s="37">
        <v>2481.6967338701402</v>
      </c>
      <c r="K23" s="36" t="s">
        <v>4935</v>
      </c>
      <c r="N23" s="30"/>
    </row>
    <row r="24" spans="1:14" x14ac:dyDescent="0.25">
      <c r="A24" s="30" t="s">
        <v>4841</v>
      </c>
      <c r="B24" s="30" t="s">
        <v>9</v>
      </c>
      <c r="C24" s="30" t="s">
        <v>3783</v>
      </c>
      <c r="D24" s="30" t="s">
        <v>275</v>
      </c>
      <c r="E24" s="35">
        <v>0.24</v>
      </c>
      <c r="F24" s="35">
        <v>0.05</v>
      </c>
      <c r="G24" s="35">
        <v>0.59</v>
      </c>
      <c r="H24" s="35">
        <v>0</v>
      </c>
      <c r="I24" s="35">
        <v>1</v>
      </c>
      <c r="J24" s="37">
        <v>2.337449047887</v>
      </c>
      <c r="K24" s="36" t="s">
        <v>4825</v>
      </c>
      <c r="N24" s="30"/>
    </row>
    <row r="25" spans="1:14" x14ac:dyDescent="0.25">
      <c r="A25" s="30" t="s">
        <v>4842</v>
      </c>
      <c r="B25" s="30" t="s">
        <v>9</v>
      </c>
      <c r="C25" s="30" t="s">
        <v>3783</v>
      </c>
      <c r="D25" s="30" t="s">
        <v>285</v>
      </c>
      <c r="E25" s="35">
        <v>15.04</v>
      </c>
      <c r="F25" s="35">
        <v>11.52</v>
      </c>
      <c r="G25" s="35">
        <v>21.46</v>
      </c>
      <c r="H25" s="35">
        <v>2.4900000000000002</v>
      </c>
      <c r="I25" s="35">
        <v>6.91</v>
      </c>
      <c r="J25" s="37">
        <v>11014.999064207101</v>
      </c>
      <c r="K25" s="36" t="s">
        <v>4936</v>
      </c>
      <c r="N25" s="30"/>
    </row>
    <row r="26" spans="1:14" x14ac:dyDescent="0.25">
      <c r="A26" s="30" t="s">
        <v>4843</v>
      </c>
      <c r="B26" s="30" t="s">
        <v>9</v>
      </c>
      <c r="C26" s="30" t="s">
        <v>3783</v>
      </c>
      <c r="D26" s="30" t="s">
        <v>277</v>
      </c>
      <c r="E26" s="35">
        <v>1.67</v>
      </c>
      <c r="F26" s="35">
        <v>0.59</v>
      </c>
      <c r="G26" s="35">
        <v>2.93</v>
      </c>
      <c r="H26" s="35">
        <v>0</v>
      </c>
      <c r="I26" s="35">
        <v>1.07</v>
      </c>
      <c r="J26" s="37">
        <v>25.392326524066799</v>
      </c>
      <c r="K26" s="36" t="s">
        <v>4844</v>
      </c>
      <c r="N26" s="30"/>
    </row>
    <row r="27" spans="1:14" x14ac:dyDescent="0.25">
      <c r="A27" s="30" t="s">
        <v>4845</v>
      </c>
      <c r="B27" s="30" t="s">
        <v>9</v>
      </c>
      <c r="C27" s="30" t="s">
        <v>3783</v>
      </c>
      <c r="D27" s="30" t="s">
        <v>278</v>
      </c>
      <c r="E27" s="35">
        <v>2.89</v>
      </c>
      <c r="F27" s="35">
        <v>1.18</v>
      </c>
      <c r="G27" s="35">
        <v>5.63</v>
      </c>
      <c r="H27" s="35">
        <v>0</v>
      </c>
      <c r="I27" s="35">
        <v>1.1599999999999999</v>
      </c>
      <c r="J27" s="37">
        <v>52.9325768987513</v>
      </c>
      <c r="K27" s="36" t="s">
        <v>4829</v>
      </c>
      <c r="N27" s="30"/>
    </row>
    <row r="28" spans="1:14" x14ac:dyDescent="0.25">
      <c r="A28" s="30" t="s">
        <v>4846</v>
      </c>
      <c r="B28" s="30" t="s">
        <v>9</v>
      </c>
      <c r="C28" s="30" t="s">
        <v>3783</v>
      </c>
      <c r="D28" s="30" t="s">
        <v>279</v>
      </c>
      <c r="E28" s="35">
        <v>4.24</v>
      </c>
      <c r="F28" s="35">
        <v>1.75</v>
      </c>
      <c r="G28" s="35">
        <v>7.56</v>
      </c>
      <c r="H28" s="35">
        <v>0</v>
      </c>
      <c r="I28" s="35">
        <v>1.38</v>
      </c>
      <c r="J28" s="37">
        <v>109.380829307729</v>
      </c>
      <c r="K28" s="36" t="s">
        <v>4847</v>
      </c>
      <c r="N28" s="30"/>
    </row>
    <row r="29" spans="1:14" x14ac:dyDescent="0.25">
      <c r="A29" s="30" t="s">
        <v>4848</v>
      </c>
      <c r="B29" s="30" t="s">
        <v>9</v>
      </c>
      <c r="C29" s="30" t="s">
        <v>3783</v>
      </c>
      <c r="D29" s="30" t="s">
        <v>280</v>
      </c>
      <c r="E29" s="35">
        <v>5.38</v>
      </c>
      <c r="F29" s="35">
        <v>2.35</v>
      </c>
      <c r="G29" s="35">
        <v>10.06</v>
      </c>
      <c r="H29" s="35">
        <v>0</v>
      </c>
      <c r="I29" s="35">
        <v>1.63</v>
      </c>
      <c r="J29" s="37">
        <v>187.452607920833</v>
      </c>
      <c r="K29" s="36" t="s">
        <v>4937</v>
      </c>
      <c r="N29" s="30"/>
    </row>
    <row r="30" spans="1:14" x14ac:dyDescent="0.25">
      <c r="A30" s="30" t="s">
        <v>4850</v>
      </c>
      <c r="B30" s="30" t="s">
        <v>9</v>
      </c>
      <c r="C30" s="30" t="s">
        <v>3783</v>
      </c>
      <c r="D30" s="30" t="s">
        <v>2300</v>
      </c>
      <c r="E30" s="35">
        <v>6.2</v>
      </c>
      <c r="F30" s="35">
        <v>2.7250000000000001</v>
      </c>
      <c r="G30" s="35">
        <v>11.09</v>
      </c>
      <c r="H30" s="35">
        <v>0</v>
      </c>
      <c r="I30" s="35">
        <v>1.885</v>
      </c>
      <c r="J30" s="37">
        <v>288.860234708772</v>
      </c>
      <c r="K30" s="36" t="s">
        <v>4938</v>
      </c>
      <c r="N30" s="30"/>
    </row>
    <row r="31" spans="1:14" x14ac:dyDescent="0.25">
      <c r="A31" s="30" t="s">
        <v>4851</v>
      </c>
      <c r="B31" s="30" t="s">
        <v>9</v>
      </c>
      <c r="C31" s="30" t="s">
        <v>3783</v>
      </c>
      <c r="D31" s="30" t="s">
        <v>281</v>
      </c>
      <c r="E31" s="35">
        <v>7.02</v>
      </c>
      <c r="F31" s="35">
        <v>3.1</v>
      </c>
      <c r="G31" s="35">
        <v>12.12</v>
      </c>
      <c r="H31" s="35">
        <v>0</v>
      </c>
      <c r="I31" s="35">
        <v>2.14</v>
      </c>
      <c r="J31" s="37">
        <v>390.26786149671102</v>
      </c>
      <c r="K31" s="36" t="s">
        <v>4852</v>
      </c>
      <c r="N31" s="30"/>
    </row>
    <row r="32" spans="1:14" x14ac:dyDescent="0.25">
      <c r="A32" s="30" t="s">
        <v>4853</v>
      </c>
      <c r="B32" s="30" t="s">
        <v>9</v>
      </c>
      <c r="C32" s="30" t="s">
        <v>3783</v>
      </c>
      <c r="D32" s="30" t="s">
        <v>282</v>
      </c>
      <c r="E32" s="35">
        <v>9.23</v>
      </c>
      <c r="F32" s="35">
        <v>4.09</v>
      </c>
      <c r="G32" s="35">
        <v>14.41</v>
      </c>
      <c r="H32" s="35">
        <v>0.01</v>
      </c>
      <c r="I32" s="35">
        <v>3.06</v>
      </c>
      <c r="J32" s="37">
        <v>882.75124381258695</v>
      </c>
      <c r="K32" s="36" t="s">
        <v>4939</v>
      </c>
      <c r="N32" s="30"/>
    </row>
    <row r="33" spans="1:14" x14ac:dyDescent="0.25">
      <c r="A33" s="30" t="s">
        <v>4854</v>
      </c>
      <c r="B33" s="30" t="s">
        <v>9</v>
      </c>
      <c r="C33" s="30" t="s">
        <v>3783</v>
      </c>
      <c r="D33" s="30" t="s">
        <v>283</v>
      </c>
      <c r="E33" s="35">
        <v>11.79</v>
      </c>
      <c r="F33" s="35">
        <v>5.7</v>
      </c>
      <c r="G33" s="35">
        <v>17.11</v>
      </c>
      <c r="H33" s="35">
        <v>0.11</v>
      </c>
      <c r="I33" s="35">
        <v>4.41</v>
      </c>
      <c r="J33" s="37">
        <v>2207.7249293669502</v>
      </c>
      <c r="K33" s="36" t="s">
        <v>4855</v>
      </c>
      <c r="N33" s="30"/>
    </row>
    <row r="34" spans="1:14" x14ac:dyDescent="0.25">
      <c r="A34" s="30" t="s">
        <v>4856</v>
      </c>
      <c r="B34" s="30" t="s">
        <v>9</v>
      </c>
      <c r="C34" s="30" t="s">
        <v>3783</v>
      </c>
      <c r="D34" s="30" t="s">
        <v>284</v>
      </c>
      <c r="E34" s="35">
        <v>11.29</v>
      </c>
      <c r="F34" s="35">
        <v>7.29</v>
      </c>
      <c r="G34" s="35">
        <v>15.17</v>
      </c>
      <c r="H34" s="35">
        <v>1.1100000000000001</v>
      </c>
      <c r="I34" s="35">
        <v>4.43</v>
      </c>
      <c r="J34" s="37">
        <v>3296.51096114242</v>
      </c>
      <c r="K34" s="36" t="s">
        <v>4940</v>
      </c>
      <c r="N34" s="30"/>
    </row>
    <row r="35" spans="1:14" x14ac:dyDescent="0.25">
      <c r="A35" s="30" t="s">
        <v>3620</v>
      </c>
      <c r="B35" s="30" t="s">
        <v>9</v>
      </c>
      <c r="C35" s="30" t="s">
        <v>273</v>
      </c>
      <c r="D35" s="30" t="s">
        <v>275</v>
      </c>
      <c r="E35" s="35">
        <v>0.18</v>
      </c>
      <c r="F35" s="35">
        <v>0.03</v>
      </c>
      <c r="G35" s="35">
        <v>0.56000000000000005</v>
      </c>
      <c r="H35" s="35">
        <v>0</v>
      </c>
      <c r="I35" s="35">
        <v>1</v>
      </c>
      <c r="J35" s="37">
        <v>1.4060481976561201</v>
      </c>
      <c r="K35" s="36" t="s">
        <v>4825</v>
      </c>
      <c r="N35" s="30"/>
    </row>
    <row r="36" spans="1:14" x14ac:dyDescent="0.25">
      <c r="A36" s="30" t="s">
        <v>3621</v>
      </c>
      <c r="B36" s="30" t="s">
        <v>9</v>
      </c>
      <c r="C36" s="30" t="s">
        <v>273</v>
      </c>
      <c r="D36" s="30" t="s">
        <v>285</v>
      </c>
      <c r="E36" s="35">
        <v>17.36</v>
      </c>
      <c r="F36" s="35">
        <v>11.18</v>
      </c>
      <c r="G36" s="35">
        <v>31.28</v>
      </c>
      <c r="H36" s="35">
        <v>1.73</v>
      </c>
      <c r="I36" s="35">
        <v>9.2799999999999994</v>
      </c>
      <c r="J36" s="37">
        <v>15953.0384819151</v>
      </c>
      <c r="K36" s="36" t="s">
        <v>4941</v>
      </c>
      <c r="N36" s="30"/>
    </row>
    <row r="37" spans="1:14" x14ac:dyDescent="0.25">
      <c r="A37" s="30" t="s">
        <v>3622</v>
      </c>
      <c r="B37" s="30" t="s">
        <v>9</v>
      </c>
      <c r="C37" s="30" t="s">
        <v>273</v>
      </c>
      <c r="D37" s="30" t="s">
        <v>277</v>
      </c>
      <c r="E37" s="35">
        <v>1.72</v>
      </c>
      <c r="F37" s="35">
        <v>0.59</v>
      </c>
      <c r="G37" s="35">
        <v>2.86</v>
      </c>
      <c r="H37" s="35">
        <v>0</v>
      </c>
      <c r="I37" s="35">
        <v>1.08</v>
      </c>
      <c r="J37" s="37">
        <v>24.232136969115601</v>
      </c>
      <c r="K37" s="36" t="s">
        <v>4844</v>
      </c>
      <c r="N37" s="30"/>
    </row>
    <row r="38" spans="1:14" x14ac:dyDescent="0.25">
      <c r="A38" s="30" t="s">
        <v>3623</v>
      </c>
      <c r="B38" s="30" t="s">
        <v>9</v>
      </c>
      <c r="C38" s="30" t="s">
        <v>273</v>
      </c>
      <c r="D38" s="30" t="s">
        <v>278</v>
      </c>
      <c r="E38" s="35">
        <v>3.1</v>
      </c>
      <c r="F38" s="35">
        <v>1.18</v>
      </c>
      <c r="G38" s="35">
        <v>5.13</v>
      </c>
      <c r="H38" s="35">
        <v>0</v>
      </c>
      <c r="I38" s="35">
        <v>1.22</v>
      </c>
      <c r="J38" s="37">
        <v>56.007951083472904</v>
      </c>
      <c r="K38" s="36" t="s">
        <v>4857</v>
      </c>
      <c r="N38" s="30"/>
    </row>
    <row r="39" spans="1:14" x14ac:dyDescent="0.25">
      <c r="A39" s="30" t="s">
        <v>3624</v>
      </c>
      <c r="B39" s="30" t="s">
        <v>9</v>
      </c>
      <c r="C39" s="30" t="s">
        <v>273</v>
      </c>
      <c r="D39" s="30" t="s">
        <v>279</v>
      </c>
      <c r="E39" s="35">
        <v>4.37</v>
      </c>
      <c r="F39" s="35">
        <v>1.73</v>
      </c>
      <c r="G39" s="35">
        <v>7.45</v>
      </c>
      <c r="H39" s="35">
        <v>0</v>
      </c>
      <c r="I39" s="35">
        <v>1.43</v>
      </c>
      <c r="J39" s="37">
        <v>104.516412790505</v>
      </c>
      <c r="K39" s="36" t="s">
        <v>4858</v>
      </c>
      <c r="N39" s="30"/>
    </row>
    <row r="40" spans="1:14" x14ac:dyDescent="0.25">
      <c r="A40" s="30" t="s">
        <v>3625</v>
      </c>
      <c r="B40" s="30" t="s">
        <v>9</v>
      </c>
      <c r="C40" s="30" t="s">
        <v>273</v>
      </c>
      <c r="D40" s="30" t="s">
        <v>280</v>
      </c>
      <c r="E40" s="35">
        <v>5.65</v>
      </c>
      <c r="F40" s="35">
        <v>2.27</v>
      </c>
      <c r="G40" s="35">
        <v>9.85</v>
      </c>
      <c r="H40" s="35">
        <v>0</v>
      </c>
      <c r="I40" s="35">
        <v>1.74</v>
      </c>
      <c r="J40" s="37">
        <v>193.215732688766</v>
      </c>
      <c r="K40" s="36" t="s">
        <v>4849</v>
      </c>
      <c r="N40" s="30"/>
    </row>
    <row r="41" spans="1:14" x14ac:dyDescent="0.25">
      <c r="A41" s="30" t="s">
        <v>3626</v>
      </c>
      <c r="B41" s="30" t="s">
        <v>9</v>
      </c>
      <c r="C41" s="30" t="s">
        <v>273</v>
      </c>
      <c r="D41" s="30" t="s">
        <v>2300</v>
      </c>
      <c r="E41" s="35">
        <v>6.46</v>
      </c>
      <c r="F41" s="35">
        <v>2.6</v>
      </c>
      <c r="G41" s="35">
        <v>11.315</v>
      </c>
      <c r="H41" s="35">
        <v>0</v>
      </c>
      <c r="I41" s="35">
        <v>2.0249999999999999</v>
      </c>
      <c r="J41" s="37">
        <v>277.25133153718002</v>
      </c>
      <c r="K41" s="36" t="s">
        <v>4938</v>
      </c>
      <c r="N41" s="30"/>
    </row>
    <row r="42" spans="1:14" x14ac:dyDescent="0.25">
      <c r="A42" s="30" t="s">
        <v>3627</v>
      </c>
      <c r="B42" s="30" t="s">
        <v>9</v>
      </c>
      <c r="C42" s="30" t="s">
        <v>273</v>
      </c>
      <c r="D42" s="30" t="s">
        <v>281</v>
      </c>
      <c r="E42" s="35">
        <v>7.27</v>
      </c>
      <c r="F42" s="35">
        <v>2.93</v>
      </c>
      <c r="G42" s="35">
        <v>12.78</v>
      </c>
      <c r="H42" s="35">
        <v>0</v>
      </c>
      <c r="I42" s="35">
        <v>2.31</v>
      </c>
      <c r="J42" s="37">
        <v>361.28693038559499</v>
      </c>
      <c r="K42" s="36" t="s">
        <v>4942</v>
      </c>
      <c r="N42" s="30"/>
    </row>
    <row r="43" spans="1:14" x14ac:dyDescent="0.25">
      <c r="A43" s="30" t="s">
        <v>3628</v>
      </c>
      <c r="B43" s="30" t="s">
        <v>9</v>
      </c>
      <c r="C43" s="30" t="s">
        <v>273</v>
      </c>
      <c r="D43" s="30" t="s">
        <v>282</v>
      </c>
      <c r="E43" s="35">
        <v>9.14</v>
      </c>
      <c r="F43" s="35">
        <v>3.75</v>
      </c>
      <c r="G43" s="35">
        <v>15.79</v>
      </c>
      <c r="H43" s="35">
        <v>0</v>
      </c>
      <c r="I43" s="35">
        <v>3.08</v>
      </c>
      <c r="J43" s="37">
        <v>751.36145625125596</v>
      </c>
      <c r="K43" s="36" t="s">
        <v>4943</v>
      </c>
      <c r="N43" s="30"/>
    </row>
    <row r="44" spans="1:14" x14ac:dyDescent="0.25">
      <c r="A44" s="30" t="s">
        <v>3629</v>
      </c>
      <c r="B44" s="30" t="s">
        <v>9</v>
      </c>
      <c r="C44" s="30" t="s">
        <v>273</v>
      </c>
      <c r="D44" s="30" t="s">
        <v>283</v>
      </c>
      <c r="E44" s="35">
        <v>11.44</v>
      </c>
      <c r="F44" s="35">
        <v>4.84</v>
      </c>
      <c r="G44" s="35">
        <v>19.78</v>
      </c>
      <c r="H44" s="35">
        <v>0.02</v>
      </c>
      <c r="I44" s="35">
        <v>4.28</v>
      </c>
      <c r="J44" s="37">
        <v>1708.07503979076</v>
      </c>
      <c r="K44" s="36" t="s">
        <v>4944</v>
      </c>
      <c r="N44" s="30"/>
    </row>
    <row r="45" spans="1:14" x14ac:dyDescent="0.25">
      <c r="A45" s="30" t="s">
        <v>3630</v>
      </c>
      <c r="B45" s="30" t="s">
        <v>9</v>
      </c>
      <c r="C45" s="30" t="s">
        <v>273</v>
      </c>
      <c r="D45" s="30" t="s">
        <v>284</v>
      </c>
      <c r="E45" s="35">
        <v>13.78</v>
      </c>
      <c r="F45" s="35">
        <v>6.59</v>
      </c>
      <c r="G45" s="35">
        <v>23.91</v>
      </c>
      <c r="H45" s="35">
        <v>0.26</v>
      </c>
      <c r="I45" s="35">
        <v>5.78</v>
      </c>
      <c r="J45" s="37">
        <v>4211.9032384084903</v>
      </c>
      <c r="K45" s="36" t="s">
        <v>4945</v>
      </c>
      <c r="N45" s="30"/>
    </row>
    <row r="46" spans="1:14" x14ac:dyDescent="0.25">
      <c r="A46" s="30" t="s">
        <v>3631</v>
      </c>
      <c r="B46" s="30" t="s">
        <v>9</v>
      </c>
      <c r="C46" s="30" t="s">
        <v>274</v>
      </c>
      <c r="D46" s="30" t="s">
        <v>275</v>
      </c>
      <c r="E46" s="35">
        <v>0.34</v>
      </c>
      <c r="F46" s="35">
        <v>0.08</v>
      </c>
      <c r="G46" s="35">
        <v>0.89</v>
      </c>
      <c r="H46" s="35">
        <v>0</v>
      </c>
      <c r="I46" s="35">
        <v>1.01</v>
      </c>
      <c r="J46" s="37">
        <v>3.2062959809557801</v>
      </c>
      <c r="K46" s="36" t="s">
        <v>4825</v>
      </c>
      <c r="N46" s="30"/>
    </row>
    <row r="47" spans="1:14" x14ac:dyDescent="0.25">
      <c r="A47" s="30" t="s">
        <v>3632</v>
      </c>
      <c r="B47" s="30" t="s">
        <v>9</v>
      </c>
      <c r="C47" s="30" t="s">
        <v>274</v>
      </c>
      <c r="D47" s="30" t="s">
        <v>285</v>
      </c>
      <c r="E47" s="35">
        <v>18.95</v>
      </c>
      <c r="F47" s="35">
        <v>11.16</v>
      </c>
      <c r="G47" s="35">
        <v>44.28</v>
      </c>
      <c r="H47" s="35">
        <v>1.84</v>
      </c>
      <c r="I47" s="35">
        <v>11.82</v>
      </c>
      <c r="J47" s="37">
        <v>21061.654597316199</v>
      </c>
      <c r="K47" s="36" t="s">
        <v>4946</v>
      </c>
      <c r="N47" s="30"/>
    </row>
    <row r="48" spans="1:14" x14ac:dyDescent="0.25">
      <c r="A48" s="30" t="s">
        <v>3633</v>
      </c>
      <c r="B48" s="30" t="s">
        <v>9</v>
      </c>
      <c r="C48" s="30" t="s">
        <v>274</v>
      </c>
      <c r="D48" s="30" t="s">
        <v>277</v>
      </c>
      <c r="E48" s="35">
        <v>2.34</v>
      </c>
      <c r="F48" s="35">
        <v>0.84</v>
      </c>
      <c r="G48" s="35">
        <v>4.29</v>
      </c>
      <c r="H48" s="35">
        <v>0</v>
      </c>
      <c r="I48" s="35">
        <v>1.1399999999999999</v>
      </c>
      <c r="J48" s="37">
        <v>34.421638730094202</v>
      </c>
      <c r="K48" s="36" t="s">
        <v>4827</v>
      </c>
      <c r="N48" s="30"/>
    </row>
    <row r="49" spans="1:14" x14ac:dyDescent="0.25">
      <c r="A49" s="30" t="s">
        <v>3634</v>
      </c>
      <c r="B49" s="30" t="s">
        <v>9</v>
      </c>
      <c r="C49" s="30" t="s">
        <v>274</v>
      </c>
      <c r="D49" s="30" t="s">
        <v>278</v>
      </c>
      <c r="E49" s="35">
        <v>4.01</v>
      </c>
      <c r="F49" s="35">
        <v>1.55</v>
      </c>
      <c r="G49" s="35">
        <v>7.48</v>
      </c>
      <c r="H49" s="35">
        <v>0</v>
      </c>
      <c r="I49" s="35">
        <v>1.33</v>
      </c>
      <c r="J49" s="37">
        <v>76.506761450689993</v>
      </c>
      <c r="K49" s="36" t="s">
        <v>4858</v>
      </c>
      <c r="N49" s="30"/>
    </row>
    <row r="50" spans="1:14" x14ac:dyDescent="0.25">
      <c r="A50" s="30" t="s">
        <v>3635</v>
      </c>
      <c r="B50" s="30" t="s">
        <v>9</v>
      </c>
      <c r="C50" s="30" t="s">
        <v>274</v>
      </c>
      <c r="D50" s="30" t="s">
        <v>279</v>
      </c>
      <c r="E50" s="35">
        <v>5.43</v>
      </c>
      <c r="F50" s="35">
        <v>2.1800000000000002</v>
      </c>
      <c r="G50" s="35">
        <v>10.39</v>
      </c>
      <c r="H50" s="35">
        <v>0</v>
      </c>
      <c r="I50" s="35">
        <v>1.63</v>
      </c>
      <c r="J50" s="37">
        <v>157.08306175893301</v>
      </c>
      <c r="K50" s="36" t="s">
        <v>4937</v>
      </c>
      <c r="N50" s="30"/>
    </row>
    <row r="51" spans="1:14" x14ac:dyDescent="0.25">
      <c r="A51" s="30" t="s">
        <v>3636</v>
      </c>
      <c r="B51" s="30" t="s">
        <v>9</v>
      </c>
      <c r="C51" s="30" t="s">
        <v>274</v>
      </c>
      <c r="D51" s="30" t="s">
        <v>280</v>
      </c>
      <c r="E51" s="35">
        <v>6.94</v>
      </c>
      <c r="F51" s="35">
        <v>2.82</v>
      </c>
      <c r="G51" s="35">
        <v>13.47</v>
      </c>
      <c r="H51" s="35">
        <v>0</v>
      </c>
      <c r="I51" s="35">
        <v>2.1</v>
      </c>
      <c r="J51" s="37">
        <v>292.18998750055101</v>
      </c>
      <c r="K51" s="36" t="s">
        <v>4859</v>
      </c>
      <c r="N51" s="30"/>
    </row>
    <row r="52" spans="1:14" x14ac:dyDescent="0.25">
      <c r="A52" s="30" t="s">
        <v>3637</v>
      </c>
      <c r="B52" s="30" t="s">
        <v>9</v>
      </c>
      <c r="C52" s="30" t="s">
        <v>274</v>
      </c>
      <c r="D52" s="30" t="s">
        <v>2300</v>
      </c>
      <c r="E52" s="35">
        <v>7.6550000000000002</v>
      </c>
      <c r="F52" s="35">
        <v>3.1150000000000002</v>
      </c>
      <c r="G52" s="35">
        <v>15.015000000000001</v>
      </c>
      <c r="H52" s="35">
        <v>0</v>
      </c>
      <c r="I52" s="35">
        <v>2.4249999999999998</v>
      </c>
      <c r="J52" s="37">
        <v>419.641151419614</v>
      </c>
      <c r="K52" s="36" t="s">
        <v>4860</v>
      </c>
      <c r="N52" s="30"/>
    </row>
    <row r="53" spans="1:14" x14ac:dyDescent="0.25">
      <c r="A53" s="30" t="s">
        <v>3638</v>
      </c>
      <c r="B53" s="30" t="s">
        <v>9</v>
      </c>
      <c r="C53" s="30" t="s">
        <v>274</v>
      </c>
      <c r="D53" s="30" t="s">
        <v>281</v>
      </c>
      <c r="E53" s="35">
        <v>8.3699999999999992</v>
      </c>
      <c r="F53" s="35">
        <v>3.41</v>
      </c>
      <c r="G53" s="35">
        <v>16.559999999999999</v>
      </c>
      <c r="H53" s="35">
        <v>0</v>
      </c>
      <c r="I53" s="35">
        <v>2.75</v>
      </c>
      <c r="J53" s="37">
        <v>546.446434006912</v>
      </c>
      <c r="K53" s="36" t="s">
        <v>4947</v>
      </c>
      <c r="N53" s="30"/>
    </row>
    <row r="54" spans="1:14" x14ac:dyDescent="0.25">
      <c r="A54" s="30" t="s">
        <v>3639</v>
      </c>
      <c r="B54" s="30" t="s">
        <v>9</v>
      </c>
      <c r="C54" s="30" t="s">
        <v>274</v>
      </c>
      <c r="D54" s="30" t="s">
        <v>282</v>
      </c>
      <c r="E54" s="35">
        <v>10.199999999999999</v>
      </c>
      <c r="F54" s="35">
        <v>4.16</v>
      </c>
      <c r="G54" s="35">
        <v>20.43</v>
      </c>
      <c r="H54" s="35">
        <v>0.01</v>
      </c>
      <c r="I54" s="35">
        <v>3.63</v>
      </c>
      <c r="J54" s="37">
        <v>1015.95917691925</v>
      </c>
      <c r="K54" s="36" t="s">
        <v>4948</v>
      </c>
      <c r="N54" s="30"/>
    </row>
    <row r="55" spans="1:14" x14ac:dyDescent="0.25">
      <c r="A55" s="30" t="s">
        <v>3640</v>
      </c>
      <c r="B55" s="30" t="s">
        <v>9</v>
      </c>
      <c r="C55" s="30" t="s">
        <v>274</v>
      </c>
      <c r="D55" s="30" t="s">
        <v>283</v>
      </c>
      <c r="E55" s="35">
        <v>12.2</v>
      </c>
      <c r="F55" s="35">
        <v>5.19</v>
      </c>
      <c r="G55" s="35">
        <v>25.37</v>
      </c>
      <c r="H55" s="35">
        <v>0.02</v>
      </c>
      <c r="I55" s="35">
        <v>4.84</v>
      </c>
      <c r="J55" s="37">
        <v>1996.82927926865</v>
      </c>
      <c r="K55" s="36" t="s">
        <v>4949</v>
      </c>
      <c r="N55" s="30"/>
    </row>
    <row r="56" spans="1:14" x14ac:dyDescent="0.25">
      <c r="A56" s="30" t="s">
        <v>3641</v>
      </c>
      <c r="B56" s="30" t="s">
        <v>9</v>
      </c>
      <c r="C56" s="30" t="s">
        <v>274</v>
      </c>
      <c r="D56" s="30" t="s">
        <v>284</v>
      </c>
      <c r="E56" s="35">
        <v>14.86</v>
      </c>
      <c r="F56" s="35">
        <v>6.84</v>
      </c>
      <c r="G56" s="35">
        <v>32.42</v>
      </c>
      <c r="H56" s="35">
        <v>0.13</v>
      </c>
      <c r="I56" s="35">
        <v>6.72</v>
      </c>
      <c r="J56" s="37">
        <v>4687.4796966171398</v>
      </c>
      <c r="K56" s="36" t="s">
        <v>4861</v>
      </c>
      <c r="N56" s="30"/>
    </row>
    <row r="57" spans="1:14" x14ac:dyDescent="0.25">
      <c r="A57" s="30" t="s">
        <v>3642</v>
      </c>
      <c r="B57" s="30" t="s">
        <v>9</v>
      </c>
      <c r="C57" s="30" t="s">
        <v>2976</v>
      </c>
      <c r="D57" s="30" t="s">
        <v>275</v>
      </c>
      <c r="E57" s="35">
        <v>0.61</v>
      </c>
      <c r="F57" s="35">
        <v>0.18</v>
      </c>
      <c r="G57" s="35">
        <v>1.53</v>
      </c>
      <c r="H57" s="35">
        <v>0</v>
      </c>
      <c r="I57" s="35">
        <v>1.02</v>
      </c>
      <c r="J57" s="37">
        <v>5.4451290570311599</v>
      </c>
      <c r="K57" s="36" t="s">
        <v>4862</v>
      </c>
      <c r="N57" s="30"/>
    </row>
    <row r="58" spans="1:14" x14ac:dyDescent="0.25">
      <c r="A58" s="30" t="s">
        <v>3643</v>
      </c>
      <c r="B58" s="30" t="s">
        <v>9</v>
      </c>
      <c r="C58" s="30" t="s">
        <v>2976</v>
      </c>
      <c r="D58" s="30" t="s">
        <v>285</v>
      </c>
      <c r="E58" s="35">
        <v>20.170000000000002</v>
      </c>
      <c r="F58" s="35">
        <v>12.73</v>
      </c>
      <c r="G58" s="35">
        <v>51.15</v>
      </c>
      <c r="H58" s="35">
        <v>2.76</v>
      </c>
      <c r="I58" s="35">
        <v>13.92</v>
      </c>
      <c r="J58" s="37">
        <v>24038.4421084977</v>
      </c>
      <c r="K58" s="36" t="s">
        <v>4950</v>
      </c>
      <c r="N58" s="30"/>
    </row>
    <row r="59" spans="1:14" x14ac:dyDescent="0.25">
      <c r="A59" s="30" t="s">
        <v>3644</v>
      </c>
      <c r="B59" s="30" t="s">
        <v>9</v>
      </c>
      <c r="C59" s="30" t="s">
        <v>2976</v>
      </c>
      <c r="D59" s="30" t="s">
        <v>277</v>
      </c>
      <c r="E59" s="35">
        <v>3.29</v>
      </c>
      <c r="F59" s="35">
        <v>1.21</v>
      </c>
      <c r="G59" s="35">
        <v>6.7</v>
      </c>
      <c r="H59" s="35">
        <v>0</v>
      </c>
      <c r="I59" s="35">
        <v>1.22</v>
      </c>
      <c r="J59" s="37">
        <v>48.843459662246502</v>
      </c>
      <c r="K59" s="36" t="s">
        <v>4951</v>
      </c>
      <c r="N59" s="30"/>
    </row>
    <row r="60" spans="1:14" x14ac:dyDescent="0.25">
      <c r="A60" s="30" t="s">
        <v>3645</v>
      </c>
      <c r="B60" s="30" t="s">
        <v>9</v>
      </c>
      <c r="C60" s="30" t="s">
        <v>2976</v>
      </c>
      <c r="D60" s="30" t="s">
        <v>278</v>
      </c>
      <c r="E60" s="35">
        <v>5.19</v>
      </c>
      <c r="F60" s="35">
        <v>2.0499999999999998</v>
      </c>
      <c r="G60" s="35">
        <v>11.27</v>
      </c>
      <c r="H60" s="35">
        <v>0</v>
      </c>
      <c r="I60" s="35">
        <v>1.48</v>
      </c>
      <c r="J60" s="37">
        <v>118.58999573096899</v>
      </c>
      <c r="K60" s="36" t="s">
        <v>4952</v>
      </c>
      <c r="N60" s="30"/>
    </row>
    <row r="61" spans="1:14" x14ac:dyDescent="0.25">
      <c r="A61" s="30" t="s">
        <v>3646</v>
      </c>
      <c r="B61" s="30" t="s">
        <v>9</v>
      </c>
      <c r="C61" s="30" t="s">
        <v>2976</v>
      </c>
      <c r="D61" s="30" t="s">
        <v>279</v>
      </c>
      <c r="E61" s="35">
        <v>6.71</v>
      </c>
      <c r="F61" s="35">
        <v>2.75</v>
      </c>
      <c r="G61" s="35">
        <v>14.9</v>
      </c>
      <c r="H61" s="35">
        <v>0</v>
      </c>
      <c r="I61" s="35">
        <v>1.9</v>
      </c>
      <c r="J61" s="37">
        <v>232.73884560588101</v>
      </c>
      <c r="K61" s="36" t="s">
        <v>4863</v>
      </c>
      <c r="N61" s="30"/>
    </row>
    <row r="62" spans="1:14" x14ac:dyDescent="0.25">
      <c r="A62" s="30" t="s">
        <v>3647</v>
      </c>
      <c r="B62" s="30" t="s">
        <v>9</v>
      </c>
      <c r="C62" s="30" t="s">
        <v>2976</v>
      </c>
      <c r="D62" s="30" t="s">
        <v>280</v>
      </c>
      <c r="E62" s="35">
        <v>8.19</v>
      </c>
      <c r="F62" s="35">
        <v>3.38</v>
      </c>
      <c r="G62" s="35">
        <v>18.62</v>
      </c>
      <c r="H62" s="35">
        <v>0</v>
      </c>
      <c r="I62" s="35">
        <v>2.4300000000000002</v>
      </c>
      <c r="J62" s="37">
        <v>424.02217800319403</v>
      </c>
      <c r="K62" s="36" t="s">
        <v>4953</v>
      </c>
      <c r="N62" s="30"/>
    </row>
    <row r="63" spans="1:14" x14ac:dyDescent="0.25">
      <c r="A63" s="30" t="s">
        <v>3648</v>
      </c>
      <c r="B63" s="30" t="s">
        <v>9</v>
      </c>
      <c r="C63" s="30" t="s">
        <v>2976</v>
      </c>
      <c r="D63" s="30" t="s">
        <v>2300</v>
      </c>
      <c r="E63" s="35">
        <v>8.9149999999999991</v>
      </c>
      <c r="F63" s="35">
        <v>3.7450000000000001</v>
      </c>
      <c r="G63" s="35">
        <v>20.61</v>
      </c>
      <c r="H63" s="35">
        <v>0</v>
      </c>
      <c r="I63" s="35">
        <v>2.7749999999999999</v>
      </c>
      <c r="J63" s="37">
        <v>596.892815133201</v>
      </c>
      <c r="K63" s="36" t="s">
        <v>4864</v>
      </c>
      <c r="N63" s="30"/>
    </row>
    <row r="64" spans="1:14" x14ac:dyDescent="0.25">
      <c r="A64" s="30" t="s">
        <v>3649</v>
      </c>
      <c r="B64" s="30" t="s">
        <v>9</v>
      </c>
      <c r="C64" s="30" t="s">
        <v>2976</v>
      </c>
      <c r="D64" s="30" t="s">
        <v>281</v>
      </c>
      <c r="E64" s="35">
        <v>9.64</v>
      </c>
      <c r="F64" s="35">
        <v>4.1100000000000003</v>
      </c>
      <c r="G64" s="35">
        <v>22.6</v>
      </c>
      <c r="H64" s="35">
        <v>0</v>
      </c>
      <c r="I64" s="35">
        <v>3.12</v>
      </c>
      <c r="J64" s="37">
        <v>768.44873154348704</v>
      </c>
      <c r="K64" s="36" t="s">
        <v>4865</v>
      </c>
      <c r="N64" s="30"/>
    </row>
    <row r="65" spans="1:14" x14ac:dyDescent="0.25">
      <c r="A65" s="30" t="s">
        <v>3650</v>
      </c>
      <c r="B65" s="30" t="s">
        <v>9</v>
      </c>
      <c r="C65" s="30" t="s">
        <v>2976</v>
      </c>
      <c r="D65" s="30" t="s">
        <v>282</v>
      </c>
      <c r="E65" s="35">
        <v>11.46</v>
      </c>
      <c r="F65" s="35">
        <v>4.96</v>
      </c>
      <c r="G65" s="35">
        <v>27.16</v>
      </c>
      <c r="H65" s="35">
        <v>0.01</v>
      </c>
      <c r="I65" s="35">
        <v>4.12</v>
      </c>
      <c r="J65" s="37">
        <v>1393.49550138207</v>
      </c>
      <c r="K65" s="36" t="s">
        <v>4954</v>
      </c>
      <c r="N65" s="30"/>
    </row>
    <row r="66" spans="1:14" x14ac:dyDescent="0.25">
      <c r="A66" s="30" t="s">
        <v>3651</v>
      </c>
      <c r="B66" s="30" t="s">
        <v>9</v>
      </c>
      <c r="C66" s="30" t="s">
        <v>2976</v>
      </c>
      <c r="D66" s="30" t="s">
        <v>283</v>
      </c>
      <c r="E66" s="35">
        <v>13.65</v>
      </c>
      <c r="F66" s="35">
        <v>6.15</v>
      </c>
      <c r="G66" s="35">
        <v>33.840000000000003</v>
      </c>
      <c r="H66" s="35">
        <v>0.04</v>
      </c>
      <c r="I66" s="35">
        <v>5.34</v>
      </c>
      <c r="J66" s="37">
        <v>2642.7170226642602</v>
      </c>
      <c r="K66" s="36" t="s">
        <v>4866</v>
      </c>
      <c r="N66" s="30"/>
    </row>
    <row r="67" spans="1:14" x14ac:dyDescent="0.25">
      <c r="A67" s="30" t="s">
        <v>3652</v>
      </c>
      <c r="B67" s="30" t="s">
        <v>9</v>
      </c>
      <c r="C67" s="30" t="s">
        <v>2976</v>
      </c>
      <c r="D67" s="30" t="s">
        <v>284</v>
      </c>
      <c r="E67" s="35">
        <v>16.52</v>
      </c>
      <c r="F67" s="35">
        <v>8.0299999999999994</v>
      </c>
      <c r="G67" s="35">
        <v>41.73</v>
      </c>
      <c r="H67" s="35">
        <v>0.21</v>
      </c>
      <c r="I67" s="35">
        <v>7.89</v>
      </c>
      <c r="J67" s="37">
        <v>5746.2180546284599</v>
      </c>
      <c r="K67" s="36" t="s">
        <v>4955</v>
      </c>
      <c r="N67" s="30"/>
    </row>
    <row r="68" spans="1:14" x14ac:dyDescent="0.25">
      <c r="A68" s="30" t="s">
        <v>3653</v>
      </c>
      <c r="B68" s="30" t="s">
        <v>9</v>
      </c>
      <c r="C68" s="30" t="s">
        <v>272</v>
      </c>
      <c r="D68" s="30" t="s">
        <v>285</v>
      </c>
      <c r="E68" s="35">
        <v>12.88</v>
      </c>
      <c r="F68" s="35">
        <v>4.6399999999999997</v>
      </c>
      <c r="G68" s="35">
        <v>15.75</v>
      </c>
      <c r="H68" s="35">
        <v>0.93</v>
      </c>
      <c r="I68" s="35">
        <v>6.95</v>
      </c>
      <c r="J68" s="37">
        <v>6661.5570121237097</v>
      </c>
      <c r="K68" s="36" t="s">
        <v>4867</v>
      </c>
      <c r="N68" s="30"/>
    </row>
    <row r="69" spans="1:14" x14ac:dyDescent="0.25">
      <c r="A69" s="30" t="s">
        <v>3654</v>
      </c>
      <c r="B69" s="30" t="s">
        <v>9</v>
      </c>
      <c r="C69" s="30" t="s">
        <v>272</v>
      </c>
      <c r="D69" s="30" t="s">
        <v>277</v>
      </c>
      <c r="E69" s="35">
        <v>0.37</v>
      </c>
      <c r="F69" s="35">
        <v>0.08</v>
      </c>
      <c r="G69" s="35">
        <v>0.27</v>
      </c>
      <c r="H69" s="35">
        <v>0</v>
      </c>
      <c r="I69" s="35">
        <v>1</v>
      </c>
      <c r="J69" s="37">
        <v>2.6606303365800699</v>
      </c>
      <c r="K69" s="36" t="s">
        <v>3608</v>
      </c>
      <c r="N69" s="30"/>
    </row>
    <row r="70" spans="1:14" x14ac:dyDescent="0.25">
      <c r="A70" s="30" t="s">
        <v>3655</v>
      </c>
      <c r="B70" s="30" t="s">
        <v>9</v>
      </c>
      <c r="C70" s="30" t="s">
        <v>272</v>
      </c>
      <c r="D70" s="30" t="s">
        <v>278</v>
      </c>
      <c r="E70" s="35">
        <v>1.58</v>
      </c>
      <c r="F70" s="35">
        <v>0.45</v>
      </c>
      <c r="G70" s="35">
        <v>0.85</v>
      </c>
      <c r="H70" s="35">
        <v>0</v>
      </c>
      <c r="I70" s="35">
        <v>1.03</v>
      </c>
      <c r="J70" s="37">
        <v>15.628552408841299</v>
      </c>
      <c r="K70" s="36" t="s">
        <v>4814</v>
      </c>
      <c r="N70" s="30"/>
    </row>
    <row r="71" spans="1:14" x14ac:dyDescent="0.25">
      <c r="A71" s="30" t="s">
        <v>3656</v>
      </c>
      <c r="B71" s="30" t="s">
        <v>9</v>
      </c>
      <c r="C71" s="30" t="s">
        <v>272</v>
      </c>
      <c r="D71" s="30" t="s">
        <v>279</v>
      </c>
      <c r="E71" s="35">
        <v>2.23</v>
      </c>
      <c r="F71" s="35">
        <v>0.71</v>
      </c>
      <c r="G71" s="35">
        <v>1.37</v>
      </c>
      <c r="H71" s="35">
        <v>0</v>
      </c>
      <c r="I71" s="35">
        <v>1.06</v>
      </c>
      <c r="J71" s="37">
        <v>26.999012882260502</v>
      </c>
      <c r="K71" s="36" t="s">
        <v>4868</v>
      </c>
      <c r="N71" s="30"/>
    </row>
    <row r="72" spans="1:14" x14ac:dyDescent="0.25">
      <c r="A72" s="30" t="s">
        <v>3657</v>
      </c>
      <c r="B72" s="30" t="s">
        <v>9</v>
      </c>
      <c r="C72" s="30" t="s">
        <v>272</v>
      </c>
      <c r="D72" s="30" t="s">
        <v>280</v>
      </c>
      <c r="E72" s="35">
        <v>2.89</v>
      </c>
      <c r="F72" s="35">
        <v>0.95</v>
      </c>
      <c r="G72" s="35">
        <v>2.0099999999999998</v>
      </c>
      <c r="H72" s="35">
        <v>0</v>
      </c>
      <c r="I72" s="35">
        <v>1.1200000000000001</v>
      </c>
      <c r="J72" s="37">
        <v>44.960145943857697</v>
      </c>
      <c r="K72" s="36" t="s">
        <v>4869</v>
      </c>
      <c r="N72" s="30"/>
    </row>
    <row r="73" spans="1:14" x14ac:dyDescent="0.25">
      <c r="A73" s="30" t="s">
        <v>3658</v>
      </c>
      <c r="B73" s="30" t="s">
        <v>9</v>
      </c>
      <c r="C73" s="30" t="s">
        <v>272</v>
      </c>
      <c r="D73" s="30" t="s">
        <v>2300</v>
      </c>
      <c r="E73" s="35">
        <v>3.31</v>
      </c>
      <c r="F73" s="35">
        <v>1.1000000000000001</v>
      </c>
      <c r="G73" s="35">
        <v>2.4449999999999998</v>
      </c>
      <c r="H73" s="35">
        <v>0</v>
      </c>
      <c r="I73" s="35">
        <v>1.155</v>
      </c>
      <c r="J73" s="37">
        <v>63.548921735387196</v>
      </c>
      <c r="K73" s="36" t="s">
        <v>4870</v>
      </c>
      <c r="N73" s="30"/>
    </row>
    <row r="74" spans="1:14" x14ac:dyDescent="0.25">
      <c r="A74" s="30" t="s">
        <v>3659</v>
      </c>
      <c r="B74" s="30" t="s">
        <v>9</v>
      </c>
      <c r="C74" s="30" t="s">
        <v>272</v>
      </c>
      <c r="D74" s="30" t="s">
        <v>281</v>
      </c>
      <c r="E74" s="35">
        <v>3.73</v>
      </c>
      <c r="F74" s="35">
        <v>1.25</v>
      </c>
      <c r="G74" s="35">
        <v>2.88</v>
      </c>
      <c r="H74" s="35">
        <v>0</v>
      </c>
      <c r="I74" s="35">
        <v>1.19</v>
      </c>
      <c r="J74" s="37">
        <v>82.137697526916696</v>
      </c>
      <c r="K74" s="36" t="s">
        <v>4871</v>
      </c>
      <c r="N74" s="30"/>
    </row>
    <row r="75" spans="1:14" x14ac:dyDescent="0.25">
      <c r="A75" s="30" t="s">
        <v>3660</v>
      </c>
      <c r="B75" s="30" t="s">
        <v>9</v>
      </c>
      <c r="C75" s="30" t="s">
        <v>272</v>
      </c>
      <c r="D75" s="30" t="s">
        <v>282</v>
      </c>
      <c r="E75" s="35">
        <v>4.75</v>
      </c>
      <c r="F75" s="35">
        <v>1.6</v>
      </c>
      <c r="G75" s="35">
        <v>4.17</v>
      </c>
      <c r="H75" s="35">
        <v>0</v>
      </c>
      <c r="I75" s="35">
        <v>1.44</v>
      </c>
      <c r="J75" s="37">
        <v>170.73548334853399</v>
      </c>
      <c r="K75" s="36" t="s">
        <v>4872</v>
      </c>
      <c r="N75" s="30"/>
    </row>
    <row r="76" spans="1:14" x14ac:dyDescent="0.25">
      <c r="A76" s="30" t="s">
        <v>3661</v>
      </c>
      <c r="B76" s="30" t="s">
        <v>9</v>
      </c>
      <c r="C76" s="30" t="s">
        <v>272</v>
      </c>
      <c r="D76" s="30" t="s">
        <v>283</v>
      </c>
      <c r="E76" s="35">
        <v>6.03</v>
      </c>
      <c r="F76" s="35">
        <v>2</v>
      </c>
      <c r="G76" s="35">
        <v>5.96</v>
      </c>
      <c r="H76" s="35">
        <v>0</v>
      </c>
      <c r="I76" s="35">
        <v>1.96</v>
      </c>
      <c r="J76" s="37">
        <v>407.11896487992902</v>
      </c>
      <c r="K76" s="36" t="s">
        <v>4873</v>
      </c>
      <c r="N76" s="30"/>
    </row>
    <row r="77" spans="1:14" x14ac:dyDescent="0.25">
      <c r="A77" s="30" t="s">
        <v>3662</v>
      </c>
      <c r="B77" s="30" t="s">
        <v>9</v>
      </c>
      <c r="C77" s="30" t="s">
        <v>272</v>
      </c>
      <c r="D77" s="30" t="s">
        <v>284</v>
      </c>
      <c r="E77" s="35">
        <v>8.2899999999999991</v>
      </c>
      <c r="F77" s="35">
        <v>2.65</v>
      </c>
      <c r="G77" s="35">
        <v>9.0299999999999994</v>
      </c>
      <c r="H77" s="35">
        <v>0.01</v>
      </c>
      <c r="I77" s="35">
        <v>2.98</v>
      </c>
      <c r="J77" s="37">
        <v>991.98349190264105</v>
      </c>
      <c r="K77" s="36" t="s">
        <v>4874</v>
      </c>
      <c r="N77" s="30"/>
    </row>
    <row r="78" spans="1:14" x14ac:dyDescent="0.25">
      <c r="A78" s="30" t="s">
        <v>3663</v>
      </c>
      <c r="B78" s="30" t="s">
        <v>5</v>
      </c>
      <c r="C78" s="30" t="s">
        <v>271</v>
      </c>
      <c r="D78" s="30" t="s">
        <v>275</v>
      </c>
      <c r="E78" s="35">
        <v>0.56999999999999995</v>
      </c>
      <c r="F78" s="35">
        <v>0.09</v>
      </c>
      <c r="G78" s="35">
        <v>0.28000000000000003</v>
      </c>
      <c r="H78" s="35">
        <v>0</v>
      </c>
      <c r="I78" s="35">
        <v>1</v>
      </c>
      <c r="J78" s="37">
        <v>4.4723327831132602</v>
      </c>
      <c r="K78" s="36" t="s">
        <v>4812</v>
      </c>
      <c r="N78" s="30"/>
    </row>
    <row r="79" spans="1:14" x14ac:dyDescent="0.25">
      <c r="A79" s="30" t="s">
        <v>3664</v>
      </c>
      <c r="B79" s="30" t="s">
        <v>5</v>
      </c>
      <c r="C79" s="30" t="s">
        <v>271</v>
      </c>
      <c r="D79" s="30" t="s">
        <v>285</v>
      </c>
      <c r="E79" s="35">
        <v>11.54</v>
      </c>
      <c r="F79" s="35">
        <v>2.94</v>
      </c>
      <c r="G79" s="35">
        <v>7.5</v>
      </c>
      <c r="H79" s="35">
        <v>3.45</v>
      </c>
      <c r="I79" s="35">
        <v>8.16</v>
      </c>
      <c r="J79" s="37">
        <v>7943.4089073177502</v>
      </c>
      <c r="K79" s="36" t="s">
        <v>4875</v>
      </c>
      <c r="N79" s="30"/>
    </row>
    <row r="80" spans="1:14" x14ac:dyDescent="0.25">
      <c r="A80" s="30" t="s">
        <v>3665</v>
      </c>
      <c r="B80" s="30" t="s">
        <v>5</v>
      </c>
      <c r="C80" s="30" t="s">
        <v>271</v>
      </c>
      <c r="D80" s="30" t="s">
        <v>277</v>
      </c>
      <c r="E80" s="35">
        <v>2.13</v>
      </c>
      <c r="F80" s="35">
        <v>0.41</v>
      </c>
      <c r="G80" s="35">
        <v>0.91</v>
      </c>
      <c r="H80" s="35">
        <v>0</v>
      </c>
      <c r="I80" s="35">
        <v>1.03</v>
      </c>
      <c r="J80" s="37">
        <v>22.3294524115854</v>
      </c>
      <c r="K80" s="36" t="s">
        <v>4814</v>
      </c>
      <c r="N80" s="30"/>
    </row>
    <row r="81" spans="1:14" x14ac:dyDescent="0.25">
      <c r="A81" s="30" t="s">
        <v>3666</v>
      </c>
      <c r="B81" s="30" t="s">
        <v>5</v>
      </c>
      <c r="C81" s="30" t="s">
        <v>271</v>
      </c>
      <c r="D81" s="30" t="s">
        <v>278</v>
      </c>
      <c r="E81" s="35">
        <v>2.98</v>
      </c>
      <c r="F81" s="35">
        <v>0.64</v>
      </c>
      <c r="G81" s="35">
        <v>1.39</v>
      </c>
      <c r="H81" s="35">
        <v>0</v>
      </c>
      <c r="I81" s="35">
        <v>1.07</v>
      </c>
      <c r="J81" s="37">
        <v>41.529975966882901</v>
      </c>
      <c r="K81" s="36" t="s">
        <v>4815</v>
      </c>
      <c r="N81" s="30"/>
    </row>
    <row r="82" spans="1:14" x14ac:dyDescent="0.25">
      <c r="A82" s="30" t="s">
        <v>3667</v>
      </c>
      <c r="B82" s="30" t="s">
        <v>5</v>
      </c>
      <c r="C82" s="30" t="s">
        <v>271</v>
      </c>
      <c r="D82" s="30" t="s">
        <v>279</v>
      </c>
      <c r="E82" s="35">
        <v>3.84</v>
      </c>
      <c r="F82" s="35">
        <v>0.86</v>
      </c>
      <c r="G82" s="35">
        <v>1.9</v>
      </c>
      <c r="H82" s="35">
        <v>0</v>
      </c>
      <c r="I82" s="35">
        <v>1.1299999999999999</v>
      </c>
      <c r="J82" s="37">
        <v>74.310135288962698</v>
      </c>
      <c r="K82" s="36" t="s">
        <v>4816</v>
      </c>
      <c r="N82" s="30"/>
    </row>
    <row r="83" spans="1:14" x14ac:dyDescent="0.25">
      <c r="A83" s="30" t="s">
        <v>3668</v>
      </c>
      <c r="B83" s="30" t="s">
        <v>5</v>
      </c>
      <c r="C83" s="30" t="s">
        <v>271</v>
      </c>
      <c r="D83" s="30" t="s">
        <v>280</v>
      </c>
      <c r="E83" s="35">
        <v>4.9000000000000004</v>
      </c>
      <c r="F83" s="35">
        <v>1.1000000000000001</v>
      </c>
      <c r="G83" s="35">
        <v>2.64</v>
      </c>
      <c r="H83" s="35">
        <v>0</v>
      </c>
      <c r="I83" s="35">
        <v>1.24</v>
      </c>
      <c r="J83" s="37">
        <v>136.85766372609299</v>
      </c>
      <c r="K83" s="36" t="s">
        <v>4818</v>
      </c>
      <c r="N83" s="30"/>
    </row>
    <row r="84" spans="1:14" x14ac:dyDescent="0.25">
      <c r="A84" s="30" t="s">
        <v>3669</v>
      </c>
      <c r="B84" s="30" t="s">
        <v>5</v>
      </c>
      <c r="C84" s="30" t="s">
        <v>271</v>
      </c>
      <c r="D84" s="30" t="s">
        <v>2300</v>
      </c>
      <c r="E84" s="35">
        <v>5.41</v>
      </c>
      <c r="F84" s="35">
        <v>1.18</v>
      </c>
      <c r="G84" s="35">
        <v>2.915</v>
      </c>
      <c r="H84" s="35">
        <v>0.01</v>
      </c>
      <c r="I84" s="35">
        <v>1.34</v>
      </c>
      <c r="J84" s="37">
        <v>194.08956751591199</v>
      </c>
      <c r="K84" s="36" t="s">
        <v>4876</v>
      </c>
      <c r="N84" s="30"/>
    </row>
    <row r="85" spans="1:14" x14ac:dyDescent="0.25">
      <c r="A85" s="30" t="s">
        <v>3670</v>
      </c>
      <c r="B85" s="30" t="s">
        <v>5</v>
      </c>
      <c r="C85" s="30" t="s">
        <v>271</v>
      </c>
      <c r="D85" s="30" t="s">
        <v>281</v>
      </c>
      <c r="E85" s="35">
        <v>5.92</v>
      </c>
      <c r="F85" s="35">
        <v>1.26</v>
      </c>
      <c r="G85" s="35">
        <v>3.19</v>
      </c>
      <c r="H85" s="35">
        <v>0.02</v>
      </c>
      <c r="I85" s="35">
        <v>1.44</v>
      </c>
      <c r="J85" s="37">
        <v>251.321471305731</v>
      </c>
      <c r="K85" s="36" t="s">
        <v>4877</v>
      </c>
      <c r="N85" s="30"/>
    </row>
    <row r="86" spans="1:14" x14ac:dyDescent="0.25">
      <c r="A86" s="30" t="s">
        <v>3671</v>
      </c>
      <c r="B86" s="30" t="s">
        <v>5</v>
      </c>
      <c r="C86" s="30" t="s">
        <v>271</v>
      </c>
      <c r="D86" s="30" t="s">
        <v>282</v>
      </c>
      <c r="E86" s="35">
        <v>7.14</v>
      </c>
      <c r="F86" s="35">
        <v>1.35</v>
      </c>
      <c r="G86" s="35">
        <v>3.7</v>
      </c>
      <c r="H86" s="35">
        <v>0.06</v>
      </c>
      <c r="I86" s="35">
        <v>1.72</v>
      </c>
      <c r="J86" s="37">
        <v>463.64705673010297</v>
      </c>
      <c r="K86" s="36" t="s">
        <v>4878</v>
      </c>
      <c r="N86" s="30"/>
    </row>
    <row r="87" spans="1:14" x14ac:dyDescent="0.25">
      <c r="A87" s="30" t="s">
        <v>3672</v>
      </c>
      <c r="B87" s="30" t="s">
        <v>5</v>
      </c>
      <c r="C87" s="30" t="s">
        <v>271</v>
      </c>
      <c r="D87" s="30" t="s">
        <v>283</v>
      </c>
      <c r="E87" s="35">
        <v>8.14</v>
      </c>
      <c r="F87" s="35">
        <v>1.45</v>
      </c>
      <c r="G87" s="35">
        <v>4.04</v>
      </c>
      <c r="H87" s="35">
        <v>0.28000000000000003</v>
      </c>
      <c r="I87" s="35">
        <v>2.2799999999999998</v>
      </c>
      <c r="J87" s="37">
        <v>777.84923442391596</v>
      </c>
      <c r="K87" s="36" t="s">
        <v>4879</v>
      </c>
      <c r="N87" s="30"/>
    </row>
    <row r="88" spans="1:14" x14ac:dyDescent="0.25">
      <c r="A88" s="30" t="s">
        <v>3673</v>
      </c>
      <c r="B88" s="30" t="s">
        <v>5</v>
      </c>
      <c r="C88" s="30" t="s">
        <v>271</v>
      </c>
      <c r="D88" s="30" t="s">
        <v>284</v>
      </c>
      <c r="E88" s="35">
        <v>9.31</v>
      </c>
      <c r="F88" s="35">
        <v>1.79</v>
      </c>
      <c r="G88" s="35">
        <v>4.95</v>
      </c>
      <c r="H88" s="35">
        <v>0.67</v>
      </c>
      <c r="I88" s="35">
        <v>3.45</v>
      </c>
      <c r="J88" s="37">
        <v>1626.9242325562</v>
      </c>
      <c r="K88" s="36" t="s">
        <v>4880</v>
      </c>
      <c r="N88" s="30"/>
    </row>
    <row r="89" spans="1:14" x14ac:dyDescent="0.25">
      <c r="A89" s="30" t="s">
        <v>4881</v>
      </c>
      <c r="B89" s="30" t="s">
        <v>5</v>
      </c>
      <c r="C89" s="30" t="s">
        <v>3782</v>
      </c>
      <c r="D89" s="30" t="s">
        <v>285</v>
      </c>
      <c r="E89" s="35">
        <v>9.2100000000000009</v>
      </c>
      <c r="F89" s="35">
        <v>4.32</v>
      </c>
      <c r="G89" s="35">
        <v>14.65</v>
      </c>
      <c r="H89" s="35">
        <v>1.43</v>
      </c>
      <c r="I89" s="35">
        <v>6.8</v>
      </c>
      <c r="J89" s="37">
        <v>9179.0885239752006</v>
      </c>
      <c r="K89" s="36" t="s">
        <v>4882</v>
      </c>
      <c r="N89" s="30"/>
    </row>
    <row r="90" spans="1:14" x14ac:dyDescent="0.25">
      <c r="A90" s="30" t="s">
        <v>4883</v>
      </c>
      <c r="B90" s="30" t="s">
        <v>5</v>
      </c>
      <c r="C90" s="30" t="s">
        <v>3782</v>
      </c>
      <c r="D90" s="30" t="s">
        <v>279</v>
      </c>
      <c r="E90" s="35">
        <v>0.11</v>
      </c>
      <c r="F90" s="35">
        <v>0.02</v>
      </c>
      <c r="G90" s="35">
        <v>0.25</v>
      </c>
      <c r="H90" s="35">
        <v>0</v>
      </c>
      <c r="I90" s="35">
        <v>1</v>
      </c>
      <c r="J90" s="37">
        <v>0.84477124446721596</v>
      </c>
      <c r="K90" s="36" t="s">
        <v>3608</v>
      </c>
      <c r="N90" s="30"/>
    </row>
    <row r="91" spans="1:14" x14ac:dyDescent="0.25">
      <c r="A91" s="30" t="s">
        <v>4884</v>
      </c>
      <c r="B91" s="30" t="s">
        <v>5</v>
      </c>
      <c r="C91" s="30" t="s">
        <v>3782</v>
      </c>
      <c r="D91" s="30" t="s">
        <v>280</v>
      </c>
      <c r="E91" s="35">
        <v>1.22</v>
      </c>
      <c r="F91" s="35">
        <v>0.39</v>
      </c>
      <c r="G91" s="35">
        <v>1.23</v>
      </c>
      <c r="H91" s="35">
        <v>0</v>
      </c>
      <c r="I91" s="35">
        <v>1.08</v>
      </c>
      <c r="J91" s="37">
        <v>23.094586160401601</v>
      </c>
      <c r="K91" s="36" t="s">
        <v>4885</v>
      </c>
      <c r="N91" s="30"/>
    </row>
    <row r="92" spans="1:14" x14ac:dyDescent="0.25">
      <c r="A92" s="30" t="s">
        <v>4886</v>
      </c>
      <c r="B92" s="30" t="s">
        <v>5</v>
      </c>
      <c r="C92" s="30" t="s">
        <v>3782</v>
      </c>
      <c r="D92" s="30" t="s">
        <v>2300</v>
      </c>
      <c r="E92" s="35">
        <v>1.605</v>
      </c>
      <c r="F92" s="35">
        <v>0.53500000000000003</v>
      </c>
      <c r="G92" s="35">
        <v>1.625</v>
      </c>
      <c r="H92" s="35">
        <v>0</v>
      </c>
      <c r="I92" s="35">
        <v>1.1200000000000001</v>
      </c>
      <c r="J92" s="37">
        <v>35.909733995449102</v>
      </c>
      <c r="K92" s="36" t="s">
        <v>4887</v>
      </c>
      <c r="N92" s="30"/>
    </row>
    <row r="93" spans="1:14" x14ac:dyDescent="0.25">
      <c r="A93" s="30" t="s">
        <v>4888</v>
      </c>
      <c r="B93" s="30" t="s">
        <v>5</v>
      </c>
      <c r="C93" s="30" t="s">
        <v>3782</v>
      </c>
      <c r="D93" s="30" t="s">
        <v>281</v>
      </c>
      <c r="E93" s="35">
        <v>1.99</v>
      </c>
      <c r="F93" s="35">
        <v>0.68</v>
      </c>
      <c r="G93" s="35">
        <v>2.02</v>
      </c>
      <c r="H93" s="35">
        <v>0</v>
      </c>
      <c r="I93" s="35">
        <v>1.1599999999999999</v>
      </c>
      <c r="J93" s="37">
        <v>48.724881830496599</v>
      </c>
      <c r="K93" s="36" t="s">
        <v>4887</v>
      </c>
      <c r="N93" s="30"/>
    </row>
    <row r="94" spans="1:14" x14ac:dyDescent="0.25">
      <c r="A94" s="30" t="s">
        <v>4889</v>
      </c>
      <c r="B94" s="30" t="s">
        <v>5</v>
      </c>
      <c r="C94" s="30" t="s">
        <v>3782</v>
      </c>
      <c r="D94" s="30" t="s">
        <v>282</v>
      </c>
      <c r="E94" s="35">
        <v>2.93</v>
      </c>
      <c r="F94" s="35">
        <v>1.03</v>
      </c>
      <c r="G94" s="35">
        <v>3.18</v>
      </c>
      <c r="H94" s="35">
        <v>0</v>
      </c>
      <c r="I94" s="35">
        <v>1.38</v>
      </c>
      <c r="J94" s="37">
        <v>127.51042112282499</v>
      </c>
      <c r="K94" s="36" t="s">
        <v>4890</v>
      </c>
      <c r="N94" s="30"/>
    </row>
    <row r="95" spans="1:14" x14ac:dyDescent="0.25">
      <c r="A95" s="30" t="s">
        <v>4891</v>
      </c>
      <c r="B95" s="30" t="s">
        <v>5</v>
      </c>
      <c r="C95" s="30" t="s">
        <v>3782</v>
      </c>
      <c r="D95" s="30" t="s">
        <v>283</v>
      </c>
      <c r="E95" s="35">
        <v>4</v>
      </c>
      <c r="F95" s="35">
        <v>1.35</v>
      </c>
      <c r="G95" s="35">
        <v>4.82</v>
      </c>
      <c r="H95" s="35">
        <v>0</v>
      </c>
      <c r="I95" s="35">
        <v>1.93</v>
      </c>
      <c r="J95" s="37">
        <v>419.01717543020101</v>
      </c>
      <c r="K95" s="36" t="s">
        <v>4892</v>
      </c>
      <c r="N95" s="30"/>
    </row>
    <row r="96" spans="1:14" x14ac:dyDescent="0.25">
      <c r="A96" s="30" t="s">
        <v>4893</v>
      </c>
      <c r="B96" s="30" t="s">
        <v>5</v>
      </c>
      <c r="C96" s="30" t="s">
        <v>3782</v>
      </c>
      <c r="D96" s="30" t="s">
        <v>284</v>
      </c>
      <c r="E96" s="35">
        <v>5.69</v>
      </c>
      <c r="F96" s="35">
        <v>1.88</v>
      </c>
      <c r="G96" s="35">
        <v>7.77</v>
      </c>
      <c r="H96" s="35">
        <v>0.01</v>
      </c>
      <c r="I96" s="35">
        <v>2.93</v>
      </c>
      <c r="J96" s="37">
        <v>1212.3362652405899</v>
      </c>
      <c r="K96" s="36" t="s">
        <v>4894</v>
      </c>
      <c r="N96" s="30"/>
    </row>
    <row r="97" spans="1:14" x14ac:dyDescent="0.25">
      <c r="A97" s="30" t="s">
        <v>4895</v>
      </c>
      <c r="B97" s="30" t="s">
        <v>5</v>
      </c>
      <c r="C97" s="30" t="s">
        <v>3783</v>
      </c>
      <c r="D97" s="30" t="s">
        <v>285</v>
      </c>
      <c r="E97" s="35">
        <v>10.98</v>
      </c>
      <c r="F97" s="35">
        <v>4.95</v>
      </c>
      <c r="G97" s="35">
        <v>19.32</v>
      </c>
      <c r="H97" s="35">
        <v>0.86</v>
      </c>
      <c r="I97" s="35">
        <v>6.97</v>
      </c>
      <c r="J97" s="37">
        <v>8850.8786664133804</v>
      </c>
      <c r="K97" s="36" t="s">
        <v>4896</v>
      </c>
      <c r="N97" s="30"/>
    </row>
    <row r="98" spans="1:14" x14ac:dyDescent="0.25">
      <c r="A98" s="30" t="s">
        <v>4897</v>
      </c>
      <c r="B98" s="30" t="s">
        <v>5</v>
      </c>
      <c r="C98" s="30" t="s">
        <v>3783</v>
      </c>
      <c r="D98" s="30" t="s">
        <v>278</v>
      </c>
      <c r="E98" s="35">
        <v>7.0000000000000007E-2</v>
      </c>
      <c r="F98" s="35">
        <v>0.01</v>
      </c>
      <c r="G98" s="35">
        <v>0.28000000000000003</v>
      </c>
      <c r="H98" s="35">
        <v>0</v>
      </c>
      <c r="I98" s="35">
        <v>1</v>
      </c>
      <c r="J98" s="37">
        <v>0.44972030142365998</v>
      </c>
      <c r="K98" s="36" t="s">
        <v>3608</v>
      </c>
      <c r="N98" s="30"/>
    </row>
    <row r="99" spans="1:14" x14ac:dyDescent="0.25">
      <c r="A99" s="30" t="s">
        <v>4898</v>
      </c>
      <c r="B99" s="30" t="s">
        <v>5</v>
      </c>
      <c r="C99" s="30" t="s">
        <v>3783</v>
      </c>
      <c r="D99" s="30" t="s">
        <v>279</v>
      </c>
      <c r="E99" s="35">
        <v>1.1200000000000001</v>
      </c>
      <c r="F99" s="35">
        <v>0.33</v>
      </c>
      <c r="G99" s="35">
        <v>1.39</v>
      </c>
      <c r="H99" s="35">
        <v>0</v>
      </c>
      <c r="I99" s="35">
        <v>1.06</v>
      </c>
      <c r="J99" s="37">
        <v>17.4700565086453</v>
      </c>
      <c r="K99" s="36" t="s">
        <v>4885</v>
      </c>
      <c r="N99" s="30"/>
    </row>
    <row r="100" spans="1:14" x14ac:dyDescent="0.25">
      <c r="A100" s="30" t="s">
        <v>4899</v>
      </c>
      <c r="B100" s="30" t="s">
        <v>5</v>
      </c>
      <c r="C100" s="30" t="s">
        <v>3783</v>
      </c>
      <c r="D100" s="30" t="s">
        <v>280</v>
      </c>
      <c r="E100" s="35">
        <v>1.81</v>
      </c>
      <c r="F100" s="35">
        <v>0.68</v>
      </c>
      <c r="G100" s="35">
        <v>2.2000000000000002</v>
      </c>
      <c r="H100" s="35">
        <v>0</v>
      </c>
      <c r="I100" s="35">
        <v>1.1299999999999999</v>
      </c>
      <c r="J100" s="37">
        <v>34.006691505033601</v>
      </c>
      <c r="K100" s="36" t="s">
        <v>4887</v>
      </c>
      <c r="N100" s="30"/>
    </row>
    <row r="101" spans="1:14" x14ac:dyDescent="0.25">
      <c r="A101" s="30" t="s">
        <v>4900</v>
      </c>
      <c r="B101" s="30" t="s">
        <v>5</v>
      </c>
      <c r="C101" s="30" t="s">
        <v>3783</v>
      </c>
      <c r="D101" s="30" t="s">
        <v>2300</v>
      </c>
      <c r="E101" s="35">
        <v>2.2749999999999999</v>
      </c>
      <c r="F101" s="35">
        <v>0.86</v>
      </c>
      <c r="G101" s="35">
        <v>2.8050000000000002</v>
      </c>
      <c r="H101" s="35">
        <v>0</v>
      </c>
      <c r="I101" s="35">
        <v>1.21</v>
      </c>
      <c r="J101" s="37">
        <v>52.117791698738898</v>
      </c>
      <c r="K101" s="36" t="s">
        <v>4901</v>
      </c>
      <c r="N101" s="30"/>
    </row>
    <row r="102" spans="1:14" x14ac:dyDescent="0.25">
      <c r="A102" s="30" t="s">
        <v>4902</v>
      </c>
      <c r="B102" s="30" t="s">
        <v>5</v>
      </c>
      <c r="C102" s="30" t="s">
        <v>3783</v>
      </c>
      <c r="D102" s="30" t="s">
        <v>281</v>
      </c>
      <c r="E102" s="35">
        <v>2.74</v>
      </c>
      <c r="F102" s="35">
        <v>1.04</v>
      </c>
      <c r="G102" s="35">
        <v>3.41</v>
      </c>
      <c r="H102" s="35">
        <v>0</v>
      </c>
      <c r="I102" s="35">
        <v>1.29</v>
      </c>
      <c r="J102" s="37">
        <v>70.228891892444096</v>
      </c>
      <c r="K102" s="36" t="s">
        <v>4890</v>
      </c>
      <c r="N102" s="30"/>
    </row>
    <row r="103" spans="1:14" x14ac:dyDescent="0.25">
      <c r="A103" s="30" t="s">
        <v>4903</v>
      </c>
      <c r="B103" s="30" t="s">
        <v>5</v>
      </c>
      <c r="C103" s="30" t="s">
        <v>3783</v>
      </c>
      <c r="D103" s="30" t="s">
        <v>282</v>
      </c>
      <c r="E103" s="35">
        <v>3.9</v>
      </c>
      <c r="F103" s="35">
        <v>1.41</v>
      </c>
      <c r="G103" s="35">
        <v>4.93</v>
      </c>
      <c r="H103" s="35">
        <v>0</v>
      </c>
      <c r="I103" s="35">
        <v>1.63</v>
      </c>
      <c r="J103" s="37">
        <v>164.19705244828901</v>
      </c>
      <c r="K103" s="36" t="s">
        <v>4904</v>
      </c>
      <c r="N103" s="30"/>
    </row>
    <row r="104" spans="1:14" x14ac:dyDescent="0.25">
      <c r="A104" s="30" t="s">
        <v>4905</v>
      </c>
      <c r="B104" s="30" t="s">
        <v>5</v>
      </c>
      <c r="C104" s="30" t="s">
        <v>3783</v>
      </c>
      <c r="D104" s="30" t="s">
        <v>283</v>
      </c>
      <c r="E104" s="35">
        <v>5.17</v>
      </c>
      <c r="F104" s="35">
        <v>1.85</v>
      </c>
      <c r="G104" s="35">
        <v>7.06</v>
      </c>
      <c r="H104" s="35">
        <v>0</v>
      </c>
      <c r="I104" s="35">
        <v>2.36</v>
      </c>
      <c r="J104" s="37">
        <v>443.515437987898</v>
      </c>
      <c r="K104" s="36" t="s">
        <v>4906</v>
      </c>
      <c r="N104" s="30"/>
    </row>
    <row r="105" spans="1:14" x14ac:dyDescent="0.25">
      <c r="A105" s="30" t="s">
        <v>4907</v>
      </c>
      <c r="B105" s="30" t="s">
        <v>5</v>
      </c>
      <c r="C105" s="30" t="s">
        <v>3783</v>
      </c>
      <c r="D105" s="30" t="s">
        <v>284</v>
      </c>
      <c r="E105" s="35">
        <v>7.36</v>
      </c>
      <c r="F105" s="35">
        <v>2.48</v>
      </c>
      <c r="G105" s="35">
        <v>11.01</v>
      </c>
      <c r="H105" s="35">
        <v>0.01</v>
      </c>
      <c r="I105" s="35">
        <v>3.59</v>
      </c>
      <c r="J105" s="37">
        <v>1288.4899950830099</v>
      </c>
      <c r="K105" s="36" t="s">
        <v>4956</v>
      </c>
      <c r="N105" s="30"/>
    </row>
    <row r="106" spans="1:14" x14ac:dyDescent="0.25">
      <c r="A106" s="30" t="s">
        <v>3674</v>
      </c>
      <c r="B106" s="30" t="s">
        <v>5</v>
      </c>
      <c r="C106" s="30" t="s">
        <v>273</v>
      </c>
      <c r="D106" s="30" t="s">
        <v>285</v>
      </c>
      <c r="E106" s="35">
        <v>13.09</v>
      </c>
      <c r="F106" s="35">
        <v>6.54</v>
      </c>
      <c r="G106" s="35">
        <v>28.51</v>
      </c>
      <c r="H106" s="35">
        <v>1.1399999999999999</v>
      </c>
      <c r="I106" s="35">
        <v>8.35</v>
      </c>
      <c r="J106" s="37">
        <v>11700.4095452237</v>
      </c>
      <c r="K106" s="36" t="s">
        <v>4957</v>
      </c>
      <c r="N106" s="30"/>
    </row>
    <row r="107" spans="1:14" x14ac:dyDescent="0.25">
      <c r="A107" s="30" t="s">
        <v>3675</v>
      </c>
      <c r="B107" s="30" t="s">
        <v>5</v>
      </c>
      <c r="C107" s="30" t="s">
        <v>273</v>
      </c>
      <c r="D107" s="30" t="s">
        <v>277</v>
      </c>
      <c r="E107" s="35">
        <v>0.02</v>
      </c>
      <c r="F107" s="35">
        <v>0</v>
      </c>
      <c r="G107" s="35">
        <v>0.2</v>
      </c>
      <c r="H107" s="35">
        <v>0</v>
      </c>
      <c r="I107" s="35">
        <v>1</v>
      </c>
      <c r="J107" s="37">
        <v>5.4077725377453298E-2</v>
      </c>
      <c r="K107" s="36" t="s">
        <v>3608</v>
      </c>
      <c r="N107" s="30"/>
    </row>
    <row r="108" spans="1:14" x14ac:dyDescent="0.25">
      <c r="A108" s="30" t="s">
        <v>3676</v>
      </c>
      <c r="B108" s="30" t="s">
        <v>5</v>
      </c>
      <c r="C108" s="30" t="s">
        <v>273</v>
      </c>
      <c r="D108" s="30" t="s">
        <v>278</v>
      </c>
      <c r="E108" s="35">
        <v>0.99</v>
      </c>
      <c r="F108" s="35">
        <v>0.27</v>
      </c>
      <c r="G108" s="35">
        <v>1.69</v>
      </c>
      <c r="H108" s="35">
        <v>0</v>
      </c>
      <c r="I108" s="35">
        <v>1.05</v>
      </c>
      <c r="J108" s="37">
        <v>12.789077751043999</v>
      </c>
      <c r="K108" s="36" t="s">
        <v>4862</v>
      </c>
      <c r="N108" s="30"/>
    </row>
    <row r="109" spans="1:14" x14ac:dyDescent="0.25">
      <c r="A109" s="30" t="s">
        <v>3677</v>
      </c>
      <c r="B109" s="30" t="s">
        <v>5</v>
      </c>
      <c r="C109" s="30" t="s">
        <v>273</v>
      </c>
      <c r="D109" s="30" t="s">
        <v>279</v>
      </c>
      <c r="E109" s="35">
        <v>1.9</v>
      </c>
      <c r="F109" s="35">
        <v>0.78</v>
      </c>
      <c r="G109" s="35">
        <v>2.79</v>
      </c>
      <c r="H109" s="35">
        <v>0</v>
      </c>
      <c r="I109" s="35">
        <v>1.1200000000000001</v>
      </c>
      <c r="J109" s="37">
        <v>29.772045960401599</v>
      </c>
      <c r="K109" s="36" t="s">
        <v>4844</v>
      </c>
      <c r="N109" s="30"/>
    </row>
    <row r="110" spans="1:14" x14ac:dyDescent="0.25">
      <c r="A110" s="30" t="s">
        <v>3678</v>
      </c>
      <c r="B110" s="30" t="s">
        <v>5</v>
      </c>
      <c r="C110" s="30" t="s">
        <v>273</v>
      </c>
      <c r="D110" s="30" t="s">
        <v>280</v>
      </c>
      <c r="E110" s="35">
        <v>2.92</v>
      </c>
      <c r="F110" s="35">
        <v>1.17</v>
      </c>
      <c r="G110" s="35">
        <v>4.63</v>
      </c>
      <c r="H110" s="35">
        <v>0</v>
      </c>
      <c r="I110" s="35">
        <v>1.29</v>
      </c>
      <c r="J110" s="37">
        <v>60.3651920755958</v>
      </c>
      <c r="K110" s="36" t="s">
        <v>4857</v>
      </c>
      <c r="N110" s="30"/>
    </row>
    <row r="111" spans="1:14" x14ac:dyDescent="0.25">
      <c r="A111" s="30" t="s">
        <v>3679</v>
      </c>
      <c r="B111" s="30" t="s">
        <v>5</v>
      </c>
      <c r="C111" s="30" t="s">
        <v>273</v>
      </c>
      <c r="D111" s="30" t="s">
        <v>2300</v>
      </c>
      <c r="E111" s="35">
        <v>3.5150000000000001</v>
      </c>
      <c r="F111" s="35">
        <v>1.385</v>
      </c>
      <c r="G111" s="35">
        <v>5.79</v>
      </c>
      <c r="H111" s="35">
        <v>0</v>
      </c>
      <c r="I111" s="35">
        <v>1.4650000000000001</v>
      </c>
      <c r="J111" s="37">
        <v>99.329955345978306</v>
      </c>
      <c r="K111" s="36" t="s">
        <v>4908</v>
      </c>
      <c r="N111" s="30"/>
    </row>
    <row r="112" spans="1:14" x14ac:dyDescent="0.25">
      <c r="A112" s="30" t="s">
        <v>3680</v>
      </c>
      <c r="B112" s="30" t="s">
        <v>5</v>
      </c>
      <c r="C112" s="30" t="s">
        <v>273</v>
      </c>
      <c r="D112" s="30" t="s">
        <v>281</v>
      </c>
      <c r="E112" s="35">
        <v>4.1100000000000003</v>
      </c>
      <c r="F112" s="35">
        <v>1.6</v>
      </c>
      <c r="G112" s="35">
        <v>6.95</v>
      </c>
      <c r="H112" s="35">
        <v>0</v>
      </c>
      <c r="I112" s="35">
        <v>1.64</v>
      </c>
      <c r="J112" s="37">
        <v>137.90499028165101</v>
      </c>
      <c r="K112" s="36" t="s">
        <v>4858</v>
      </c>
      <c r="N112" s="30"/>
    </row>
    <row r="113" spans="1:14" x14ac:dyDescent="0.25">
      <c r="A113" s="30" t="s">
        <v>3681</v>
      </c>
      <c r="B113" s="30" t="s">
        <v>5</v>
      </c>
      <c r="C113" s="30" t="s">
        <v>273</v>
      </c>
      <c r="D113" s="30" t="s">
        <v>282</v>
      </c>
      <c r="E113" s="35">
        <v>5.37</v>
      </c>
      <c r="F113" s="35">
        <v>2.04</v>
      </c>
      <c r="G113" s="35">
        <v>9.35</v>
      </c>
      <c r="H113" s="35">
        <v>0</v>
      </c>
      <c r="I113" s="35">
        <v>2.27</v>
      </c>
      <c r="J113" s="37">
        <v>336.870308227642</v>
      </c>
      <c r="K113" s="36" t="s">
        <v>4958</v>
      </c>
      <c r="N113" s="30"/>
    </row>
    <row r="114" spans="1:14" x14ac:dyDescent="0.25">
      <c r="A114" s="30" t="s">
        <v>3682</v>
      </c>
      <c r="B114" s="30" t="s">
        <v>5</v>
      </c>
      <c r="C114" s="30" t="s">
        <v>273</v>
      </c>
      <c r="D114" s="30" t="s">
        <v>283</v>
      </c>
      <c r="E114" s="35">
        <v>6.94</v>
      </c>
      <c r="F114" s="35">
        <v>2.65</v>
      </c>
      <c r="G114" s="35">
        <v>12.67</v>
      </c>
      <c r="H114" s="35">
        <v>0</v>
      </c>
      <c r="I114" s="35">
        <v>3.16</v>
      </c>
      <c r="J114" s="37">
        <v>768.59219423675302</v>
      </c>
      <c r="K114" s="36" t="s">
        <v>4909</v>
      </c>
      <c r="N114" s="30"/>
    </row>
    <row r="115" spans="1:14" x14ac:dyDescent="0.25">
      <c r="A115" s="30" t="s">
        <v>3683</v>
      </c>
      <c r="B115" s="30" t="s">
        <v>5</v>
      </c>
      <c r="C115" s="30" t="s">
        <v>273</v>
      </c>
      <c r="D115" s="30" t="s">
        <v>284</v>
      </c>
      <c r="E115" s="35">
        <v>9.2100000000000009</v>
      </c>
      <c r="F115" s="35">
        <v>3.58</v>
      </c>
      <c r="G115" s="35">
        <v>18.18</v>
      </c>
      <c r="H115" s="35">
        <v>0.02</v>
      </c>
      <c r="I115" s="35">
        <v>4.37</v>
      </c>
      <c r="J115" s="37">
        <v>1992.47360641865</v>
      </c>
      <c r="K115" s="36" t="s">
        <v>4959</v>
      </c>
      <c r="N115" s="30"/>
    </row>
    <row r="116" spans="1:14" x14ac:dyDescent="0.25">
      <c r="A116" s="30" t="s">
        <v>3684</v>
      </c>
      <c r="B116" s="30" t="s">
        <v>5</v>
      </c>
      <c r="C116" s="30" t="s">
        <v>274</v>
      </c>
      <c r="D116" s="30" t="s">
        <v>285</v>
      </c>
      <c r="E116" s="35">
        <v>14.42</v>
      </c>
      <c r="F116" s="35">
        <v>8.86</v>
      </c>
      <c r="G116" s="35">
        <v>39.130000000000003</v>
      </c>
      <c r="H116" s="35">
        <v>1.91</v>
      </c>
      <c r="I116" s="35">
        <v>9.91</v>
      </c>
      <c r="J116" s="37">
        <v>16426.630780001</v>
      </c>
      <c r="K116" s="36" t="s">
        <v>4960</v>
      </c>
      <c r="N116" s="30"/>
    </row>
    <row r="117" spans="1:14" x14ac:dyDescent="0.25">
      <c r="A117" s="30" t="s">
        <v>3685</v>
      </c>
      <c r="B117" s="30" t="s">
        <v>5</v>
      </c>
      <c r="C117" s="30" t="s">
        <v>274</v>
      </c>
      <c r="D117" s="30" t="s">
        <v>277</v>
      </c>
      <c r="E117" s="35">
        <v>0.26</v>
      </c>
      <c r="F117" s="35">
        <v>7.0000000000000007E-2</v>
      </c>
      <c r="G117" s="35">
        <v>0.71</v>
      </c>
      <c r="H117" s="35">
        <v>0</v>
      </c>
      <c r="I117" s="35">
        <v>1.01</v>
      </c>
      <c r="J117" s="37">
        <v>2.3152133455920301</v>
      </c>
      <c r="K117" s="36" t="s">
        <v>4825</v>
      </c>
      <c r="N117" s="30"/>
    </row>
    <row r="118" spans="1:14" x14ac:dyDescent="0.25">
      <c r="A118" s="30" t="s">
        <v>3686</v>
      </c>
      <c r="B118" s="30" t="s">
        <v>5</v>
      </c>
      <c r="C118" s="30" t="s">
        <v>274</v>
      </c>
      <c r="D118" s="30" t="s">
        <v>278</v>
      </c>
      <c r="E118" s="35">
        <v>1.88</v>
      </c>
      <c r="F118" s="35">
        <v>0.8</v>
      </c>
      <c r="G118" s="35">
        <v>3.5</v>
      </c>
      <c r="H118" s="35">
        <v>0</v>
      </c>
      <c r="I118" s="35">
        <v>1.1100000000000001</v>
      </c>
      <c r="J118" s="37">
        <v>23.534797333656101</v>
      </c>
      <c r="K118" s="36" t="s">
        <v>4827</v>
      </c>
      <c r="N118" s="30"/>
    </row>
    <row r="119" spans="1:14" x14ac:dyDescent="0.25">
      <c r="A119" s="30" t="s">
        <v>3687</v>
      </c>
      <c r="B119" s="30" t="s">
        <v>5</v>
      </c>
      <c r="C119" s="30" t="s">
        <v>274</v>
      </c>
      <c r="D119" s="30" t="s">
        <v>279</v>
      </c>
      <c r="E119" s="35">
        <v>3.17</v>
      </c>
      <c r="F119" s="35">
        <v>1.37</v>
      </c>
      <c r="G119" s="35">
        <v>6.59</v>
      </c>
      <c r="H119" s="35">
        <v>0</v>
      </c>
      <c r="I119" s="35">
        <v>1.27</v>
      </c>
      <c r="J119" s="37">
        <v>53.513287555436399</v>
      </c>
      <c r="K119" s="36" t="s">
        <v>4910</v>
      </c>
      <c r="N119" s="30"/>
    </row>
    <row r="120" spans="1:14" x14ac:dyDescent="0.25">
      <c r="A120" s="30" t="s">
        <v>3688</v>
      </c>
      <c r="B120" t="s">
        <v>5</v>
      </c>
      <c r="C120" s="30" t="s">
        <v>274</v>
      </c>
      <c r="D120" s="30" t="s">
        <v>280</v>
      </c>
      <c r="E120" s="35">
        <v>4.5</v>
      </c>
      <c r="F120" s="35">
        <v>1.94</v>
      </c>
      <c r="G120" s="35">
        <v>9.84</v>
      </c>
      <c r="H120" s="35">
        <v>0</v>
      </c>
      <c r="I120" s="35">
        <v>1.64</v>
      </c>
      <c r="J120" s="37">
        <v>140.843441629415</v>
      </c>
      <c r="K120" s="36" t="s">
        <v>4911</v>
      </c>
      <c r="N120" s="30"/>
    </row>
    <row r="121" spans="1:14" x14ac:dyDescent="0.25">
      <c r="A121" s="30" t="s">
        <v>3689</v>
      </c>
      <c r="B121" t="s">
        <v>5</v>
      </c>
      <c r="C121" s="30" t="s">
        <v>274</v>
      </c>
      <c r="D121" s="30" t="s">
        <v>2300</v>
      </c>
      <c r="E121" s="35">
        <v>5.0449999999999999</v>
      </c>
      <c r="F121" s="35">
        <v>2.165</v>
      </c>
      <c r="G121" s="35">
        <v>11.285</v>
      </c>
      <c r="H121" s="35">
        <v>0</v>
      </c>
      <c r="I121" s="35">
        <v>1.885</v>
      </c>
      <c r="J121" s="37">
        <v>235.65409536168801</v>
      </c>
      <c r="K121" s="36" t="s">
        <v>4912</v>
      </c>
      <c r="N121" s="30"/>
    </row>
    <row r="122" spans="1:14" x14ac:dyDescent="0.25">
      <c r="A122" s="30" t="s">
        <v>3690</v>
      </c>
      <c r="B122" t="s">
        <v>5</v>
      </c>
      <c r="C122" s="30" t="s">
        <v>274</v>
      </c>
      <c r="D122" s="30" t="s">
        <v>281</v>
      </c>
      <c r="E122" s="35">
        <v>5.59</v>
      </c>
      <c r="F122" s="35">
        <v>2.39</v>
      </c>
      <c r="G122" s="35">
        <v>12.73</v>
      </c>
      <c r="H122" s="35">
        <v>0</v>
      </c>
      <c r="I122" s="35">
        <v>2.13</v>
      </c>
      <c r="J122" s="37">
        <v>330.46474909396102</v>
      </c>
      <c r="K122" s="36" t="s">
        <v>4913</v>
      </c>
      <c r="N122" s="30"/>
    </row>
    <row r="123" spans="1:14" x14ac:dyDescent="0.25">
      <c r="A123" s="30" t="s">
        <v>3691</v>
      </c>
      <c r="B123" t="s">
        <v>5</v>
      </c>
      <c r="C123" s="30" t="s">
        <v>274</v>
      </c>
      <c r="D123" s="30" t="s">
        <v>282</v>
      </c>
      <c r="E123" s="35">
        <v>6.87</v>
      </c>
      <c r="F123" s="35">
        <v>2.97</v>
      </c>
      <c r="G123" s="35">
        <v>16.100000000000001</v>
      </c>
      <c r="H123" s="35">
        <v>0</v>
      </c>
      <c r="I123" s="35">
        <v>2.76</v>
      </c>
      <c r="J123" s="37">
        <v>667.91940308273104</v>
      </c>
      <c r="K123" s="36" t="s">
        <v>4914</v>
      </c>
      <c r="N123" s="30"/>
    </row>
    <row r="124" spans="1:14" x14ac:dyDescent="0.25">
      <c r="A124" s="30" t="s">
        <v>3692</v>
      </c>
      <c r="B124" t="s">
        <v>5</v>
      </c>
      <c r="C124" s="30" t="s">
        <v>274</v>
      </c>
      <c r="D124" s="30" t="s">
        <v>283</v>
      </c>
      <c r="E124" s="35">
        <v>8.2899999999999991</v>
      </c>
      <c r="F124" s="35">
        <v>3.72</v>
      </c>
      <c r="G124" s="35">
        <v>20.95</v>
      </c>
      <c r="H124" s="35">
        <v>0.01</v>
      </c>
      <c r="I124" s="35">
        <v>3.59</v>
      </c>
      <c r="J124" s="37">
        <v>1357.6504515096401</v>
      </c>
      <c r="K124" s="36" t="s">
        <v>4961</v>
      </c>
      <c r="N124" s="30"/>
    </row>
    <row r="125" spans="1:14" x14ac:dyDescent="0.25">
      <c r="A125" s="30" t="s">
        <v>3693</v>
      </c>
      <c r="B125" t="s">
        <v>5</v>
      </c>
      <c r="C125" s="30" t="s">
        <v>274</v>
      </c>
      <c r="D125" s="30" t="s">
        <v>284</v>
      </c>
      <c r="E125" s="35">
        <v>10.65</v>
      </c>
      <c r="F125" s="35">
        <v>5.05</v>
      </c>
      <c r="G125" s="35">
        <v>28.04</v>
      </c>
      <c r="H125" s="35">
        <v>7.0000000000000007E-2</v>
      </c>
      <c r="I125" s="35">
        <v>5.09</v>
      </c>
      <c r="J125" s="37">
        <v>3293.1483951197201</v>
      </c>
      <c r="K125" s="36" t="s">
        <v>4915</v>
      </c>
      <c r="N125" s="30"/>
    </row>
    <row r="126" spans="1:14" x14ac:dyDescent="0.25">
      <c r="A126" s="30" t="s">
        <v>3694</v>
      </c>
      <c r="B126" t="s">
        <v>5</v>
      </c>
      <c r="C126" s="30" t="s">
        <v>2976</v>
      </c>
      <c r="D126" s="30" t="s">
        <v>275</v>
      </c>
      <c r="E126" s="35">
        <v>0.1</v>
      </c>
      <c r="F126" s="35">
        <v>0.01</v>
      </c>
      <c r="G126" s="35">
        <v>0.45</v>
      </c>
      <c r="H126" s="35">
        <v>0</v>
      </c>
      <c r="I126" s="35">
        <v>1</v>
      </c>
      <c r="J126" s="37">
        <v>0.441914885804848</v>
      </c>
      <c r="K126" s="36" t="s">
        <v>3608</v>
      </c>
      <c r="N126" s="30"/>
    </row>
    <row r="127" spans="1:14" x14ac:dyDescent="0.25">
      <c r="A127" s="30" t="s">
        <v>3695</v>
      </c>
      <c r="B127" t="s">
        <v>5</v>
      </c>
      <c r="C127" s="30" t="s">
        <v>2976</v>
      </c>
      <c r="D127" s="30" t="s">
        <v>285</v>
      </c>
      <c r="E127" s="35">
        <v>17.07</v>
      </c>
      <c r="F127" s="35">
        <v>12.64</v>
      </c>
      <c r="G127" s="35">
        <v>48.36</v>
      </c>
      <c r="H127" s="35">
        <v>3.53</v>
      </c>
      <c r="I127" s="35">
        <v>12.49</v>
      </c>
      <c r="J127" s="37">
        <v>24629.186840783299</v>
      </c>
      <c r="K127" s="36" t="s">
        <v>4962</v>
      </c>
      <c r="N127" s="30"/>
    </row>
    <row r="128" spans="1:14" x14ac:dyDescent="0.25">
      <c r="A128" s="30" t="s">
        <v>3696</v>
      </c>
      <c r="B128" t="s">
        <v>5</v>
      </c>
      <c r="C128" s="30" t="s">
        <v>2976</v>
      </c>
      <c r="D128" s="30" t="s">
        <v>277</v>
      </c>
      <c r="E128" s="35">
        <v>1.89</v>
      </c>
      <c r="F128" s="35">
        <v>0.81</v>
      </c>
      <c r="G128" s="35">
        <v>4.2</v>
      </c>
      <c r="H128" s="35">
        <v>0</v>
      </c>
      <c r="I128" s="35">
        <v>1.08</v>
      </c>
      <c r="J128" s="37">
        <v>19.335607095443802</v>
      </c>
      <c r="K128" s="36" t="s">
        <v>4827</v>
      </c>
      <c r="N128" s="30"/>
    </row>
    <row r="129" spans="1:14" x14ac:dyDescent="0.25">
      <c r="A129" s="30" t="s">
        <v>3697</v>
      </c>
      <c r="B129" t="s">
        <v>5</v>
      </c>
      <c r="C129" s="30" t="s">
        <v>2976</v>
      </c>
      <c r="D129" s="30" t="s">
        <v>278</v>
      </c>
      <c r="E129" s="35">
        <v>3.63</v>
      </c>
      <c r="F129" s="35">
        <v>1.69</v>
      </c>
      <c r="G129" s="35">
        <v>9.06</v>
      </c>
      <c r="H129" s="35">
        <v>0</v>
      </c>
      <c r="I129" s="35">
        <v>1.29</v>
      </c>
      <c r="J129" s="37">
        <v>56.677486014506101</v>
      </c>
      <c r="K129" s="36" t="s">
        <v>4916</v>
      </c>
      <c r="N129" s="30"/>
    </row>
    <row r="130" spans="1:14" x14ac:dyDescent="0.25">
      <c r="A130" s="30" t="s">
        <v>3698</v>
      </c>
      <c r="B130" t="s">
        <v>5</v>
      </c>
      <c r="C130" s="30" t="s">
        <v>2976</v>
      </c>
      <c r="D130" s="30" t="s">
        <v>279</v>
      </c>
      <c r="E130" s="35">
        <v>5.16</v>
      </c>
      <c r="F130" s="35">
        <v>2.41</v>
      </c>
      <c r="G130" s="35">
        <v>12.97</v>
      </c>
      <c r="H130" s="35">
        <v>0</v>
      </c>
      <c r="I130" s="35">
        <v>1.63</v>
      </c>
      <c r="J130" s="37">
        <v>148.29587521719299</v>
      </c>
      <c r="K130" s="36" t="s">
        <v>4963</v>
      </c>
      <c r="N130" s="30"/>
    </row>
    <row r="131" spans="1:14" x14ac:dyDescent="0.25">
      <c r="A131" s="30" t="s">
        <v>3699</v>
      </c>
      <c r="B131" t="s">
        <v>5</v>
      </c>
      <c r="C131" s="30" t="s">
        <v>2976</v>
      </c>
      <c r="D131" s="30" t="s">
        <v>280</v>
      </c>
      <c r="E131" s="35">
        <v>6.25</v>
      </c>
      <c r="F131" s="35">
        <v>2.99</v>
      </c>
      <c r="G131" s="35">
        <v>16.48</v>
      </c>
      <c r="H131" s="35">
        <v>0</v>
      </c>
      <c r="I131" s="35">
        <v>2.11</v>
      </c>
      <c r="J131" s="37">
        <v>352.43911107905802</v>
      </c>
      <c r="K131" s="36" t="s">
        <v>4964</v>
      </c>
      <c r="N131" s="30"/>
    </row>
    <row r="132" spans="1:14" x14ac:dyDescent="0.25">
      <c r="A132" s="30" t="s">
        <v>3700</v>
      </c>
      <c r="B132" t="s">
        <v>5</v>
      </c>
      <c r="C132" s="30" t="s">
        <v>2976</v>
      </c>
      <c r="D132" s="30" t="s">
        <v>2300</v>
      </c>
      <c r="E132" s="35">
        <v>6.82</v>
      </c>
      <c r="F132" s="35">
        <v>3.3050000000000002</v>
      </c>
      <c r="G132" s="35">
        <v>18.53</v>
      </c>
      <c r="H132" s="35">
        <v>5.0000000000000001E-3</v>
      </c>
      <c r="I132" s="35">
        <v>2.37</v>
      </c>
      <c r="J132" s="37">
        <v>513.507657803646</v>
      </c>
      <c r="K132" s="36" t="s">
        <v>4917</v>
      </c>
      <c r="N132" s="30"/>
    </row>
    <row r="133" spans="1:14" x14ac:dyDescent="0.25">
      <c r="A133" s="30" t="s">
        <v>3701</v>
      </c>
      <c r="B133" t="s">
        <v>5</v>
      </c>
      <c r="C133" s="30" t="s">
        <v>2976</v>
      </c>
      <c r="D133" s="30" t="s">
        <v>281</v>
      </c>
      <c r="E133" s="35">
        <v>7.39</v>
      </c>
      <c r="F133" s="35">
        <v>3.62</v>
      </c>
      <c r="G133" s="35">
        <v>20.58</v>
      </c>
      <c r="H133" s="35">
        <v>0.01</v>
      </c>
      <c r="I133" s="35">
        <v>2.63</v>
      </c>
      <c r="J133" s="37">
        <v>673.22152739137096</v>
      </c>
      <c r="K133" s="36" t="s">
        <v>4965</v>
      </c>
      <c r="N133" s="30"/>
    </row>
    <row r="134" spans="1:14" x14ac:dyDescent="0.25">
      <c r="A134" s="30" t="s">
        <v>3702</v>
      </c>
      <c r="B134" t="s">
        <v>5</v>
      </c>
      <c r="C134" s="30" t="s">
        <v>2976</v>
      </c>
      <c r="D134" s="30" t="s">
        <v>282</v>
      </c>
      <c r="E134" s="35">
        <v>8.85</v>
      </c>
      <c r="F134" s="35">
        <v>4.38</v>
      </c>
      <c r="G134" s="35">
        <v>25.84</v>
      </c>
      <c r="H134" s="35">
        <v>0.01</v>
      </c>
      <c r="I134" s="35">
        <v>3.32</v>
      </c>
      <c r="J134" s="37">
        <v>1199.5364157638501</v>
      </c>
      <c r="K134" s="36" t="s">
        <v>4918</v>
      </c>
      <c r="N134" s="30"/>
    </row>
    <row r="135" spans="1:14" x14ac:dyDescent="0.25">
      <c r="A135" s="30" t="s">
        <v>3703</v>
      </c>
      <c r="B135" t="s">
        <v>5</v>
      </c>
      <c r="C135" s="30" t="s">
        <v>2976</v>
      </c>
      <c r="D135" s="30" t="s">
        <v>283</v>
      </c>
      <c r="E135" s="35">
        <v>10.89</v>
      </c>
      <c r="F135" s="35">
        <v>5.57</v>
      </c>
      <c r="G135" s="35">
        <v>32.4</v>
      </c>
      <c r="H135" s="35">
        <v>0.05</v>
      </c>
      <c r="I135" s="35">
        <v>4.4800000000000004</v>
      </c>
      <c r="J135" s="37">
        <v>2431.7358350470799</v>
      </c>
      <c r="K135" s="36" t="s">
        <v>4966</v>
      </c>
      <c r="N135" s="30"/>
    </row>
    <row r="136" spans="1:14" x14ac:dyDescent="0.25">
      <c r="A136" s="30" t="s">
        <v>3704</v>
      </c>
      <c r="B136" t="s">
        <v>5</v>
      </c>
      <c r="C136" s="30" t="s">
        <v>2976</v>
      </c>
      <c r="D136" s="30" t="s">
        <v>284</v>
      </c>
      <c r="E136" s="35">
        <v>13.42</v>
      </c>
      <c r="F136" s="35">
        <v>7.43</v>
      </c>
      <c r="G136" s="35">
        <v>40.57</v>
      </c>
      <c r="H136" s="35">
        <v>0.25</v>
      </c>
      <c r="I136" s="35">
        <v>6.46</v>
      </c>
      <c r="J136" s="37">
        <v>5533.6256921065797</v>
      </c>
      <c r="K136" s="36" t="s">
        <v>4967</v>
      </c>
      <c r="N136" s="30"/>
    </row>
    <row r="137" spans="1:14" x14ac:dyDescent="0.25">
      <c r="A137" s="30" t="s">
        <v>3705</v>
      </c>
      <c r="B137" t="s">
        <v>5</v>
      </c>
      <c r="C137" s="30" t="s">
        <v>272</v>
      </c>
      <c r="D137" s="30" t="s">
        <v>285</v>
      </c>
      <c r="E137" s="35">
        <v>10.96</v>
      </c>
      <c r="F137" s="35">
        <v>3.74</v>
      </c>
      <c r="G137" s="35">
        <v>16.07</v>
      </c>
      <c r="H137" s="35">
        <v>0.8</v>
      </c>
      <c r="I137" s="35">
        <v>6.6</v>
      </c>
      <c r="J137" s="37">
        <v>7058.1178215733698</v>
      </c>
      <c r="K137" s="36" t="s">
        <v>4919</v>
      </c>
      <c r="N137" s="30"/>
    </row>
    <row r="138" spans="1:14" x14ac:dyDescent="0.25">
      <c r="A138" s="30" t="s">
        <v>3706</v>
      </c>
      <c r="B138" t="s">
        <v>5</v>
      </c>
      <c r="C138" s="30" t="s">
        <v>272</v>
      </c>
      <c r="D138" s="30" t="s">
        <v>277</v>
      </c>
      <c r="E138" s="35">
        <v>0.28000000000000003</v>
      </c>
      <c r="F138" s="35">
        <v>0.05</v>
      </c>
      <c r="G138" s="35">
        <v>0.24</v>
      </c>
      <c r="H138" s="35">
        <v>0</v>
      </c>
      <c r="I138" s="35">
        <v>1</v>
      </c>
      <c r="J138" s="37">
        <v>1.75798818719501</v>
      </c>
      <c r="K138" s="36" t="s">
        <v>3608</v>
      </c>
      <c r="N138" s="30"/>
    </row>
    <row r="139" spans="1:14" x14ac:dyDescent="0.25">
      <c r="A139" s="30" t="s">
        <v>3707</v>
      </c>
      <c r="B139" t="s">
        <v>5</v>
      </c>
      <c r="C139" s="30" t="s">
        <v>272</v>
      </c>
      <c r="D139" s="30" t="s">
        <v>278</v>
      </c>
      <c r="E139" s="35">
        <v>1.44</v>
      </c>
      <c r="F139" s="35">
        <v>0.38</v>
      </c>
      <c r="G139" s="35">
        <v>0.74</v>
      </c>
      <c r="H139" s="35">
        <v>0</v>
      </c>
      <c r="I139" s="35">
        <v>1.03</v>
      </c>
      <c r="J139" s="37">
        <v>13.954487831508199</v>
      </c>
      <c r="K139" s="36" t="s">
        <v>4885</v>
      </c>
      <c r="N139" s="30"/>
    </row>
    <row r="140" spans="1:14" x14ac:dyDescent="0.25">
      <c r="A140" s="30" t="s">
        <v>3708</v>
      </c>
      <c r="B140" t="s">
        <v>5</v>
      </c>
      <c r="C140" t="s">
        <v>272</v>
      </c>
      <c r="D140" t="s">
        <v>279</v>
      </c>
      <c r="E140">
        <v>2.09</v>
      </c>
      <c r="F140">
        <v>0.62</v>
      </c>
      <c r="G140">
        <v>1.19</v>
      </c>
      <c r="H140">
        <v>0</v>
      </c>
      <c r="I140">
        <v>1.08</v>
      </c>
      <c r="J140">
        <v>26.810561809972299</v>
      </c>
      <c r="K140" s="58" t="s">
        <v>4868</v>
      </c>
    </row>
    <row r="141" spans="1:14" x14ac:dyDescent="0.25">
      <c r="A141" s="30" t="s">
        <v>3709</v>
      </c>
      <c r="B141" t="s">
        <v>5</v>
      </c>
      <c r="C141" t="s">
        <v>272</v>
      </c>
      <c r="D141" t="s">
        <v>280</v>
      </c>
      <c r="E141">
        <v>2.77</v>
      </c>
      <c r="F141">
        <v>0.84</v>
      </c>
      <c r="G141">
        <v>1.73</v>
      </c>
      <c r="H141">
        <v>0</v>
      </c>
      <c r="I141">
        <v>1.1200000000000001</v>
      </c>
      <c r="J141">
        <v>45.2514747333326</v>
      </c>
      <c r="K141" s="58" t="s">
        <v>4869</v>
      </c>
    </row>
    <row r="142" spans="1:14" x14ac:dyDescent="0.25">
      <c r="A142" s="30" t="s">
        <v>3710</v>
      </c>
      <c r="B142" t="s">
        <v>5</v>
      </c>
      <c r="C142" t="s">
        <v>272</v>
      </c>
      <c r="D142" t="s">
        <v>2300</v>
      </c>
      <c r="E142">
        <v>3.17</v>
      </c>
      <c r="F142">
        <v>0.995</v>
      </c>
      <c r="G142">
        <v>2.12</v>
      </c>
      <c r="H142">
        <v>0</v>
      </c>
      <c r="I142">
        <v>1.17</v>
      </c>
      <c r="J142">
        <v>67.509078427825401</v>
      </c>
      <c r="K142" s="58" t="s">
        <v>4870</v>
      </c>
    </row>
    <row r="143" spans="1:14" x14ac:dyDescent="0.25">
      <c r="A143" s="30" t="s">
        <v>3711</v>
      </c>
      <c r="B143" t="s">
        <v>5</v>
      </c>
      <c r="C143" t="s">
        <v>272</v>
      </c>
      <c r="D143" t="s">
        <v>281</v>
      </c>
      <c r="E143">
        <v>3.57</v>
      </c>
      <c r="F143">
        <v>1.1499999999999999</v>
      </c>
      <c r="G143">
        <v>2.5099999999999998</v>
      </c>
      <c r="H143">
        <v>0</v>
      </c>
      <c r="I143">
        <v>1.22</v>
      </c>
      <c r="J143">
        <v>89.766682122318102</v>
      </c>
      <c r="K143" s="58" t="s">
        <v>4871</v>
      </c>
    </row>
    <row r="144" spans="1:14" x14ac:dyDescent="0.25">
      <c r="A144" s="30" t="s">
        <v>3712</v>
      </c>
      <c r="B144" t="s">
        <v>5</v>
      </c>
      <c r="C144" t="s">
        <v>272</v>
      </c>
      <c r="D144" t="s">
        <v>282</v>
      </c>
      <c r="E144">
        <v>4.46</v>
      </c>
      <c r="F144">
        <v>1.43</v>
      </c>
      <c r="G144">
        <v>3.76</v>
      </c>
      <c r="H144">
        <v>0</v>
      </c>
      <c r="I144">
        <v>1.48</v>
      </c>
      <c r="J144">
        <v>207.907682274374</v>
      </c>
      <c r="K144" s="58" t="s">
        <v>4968</v>
      </c>
    </row>
    <row r="145" spans="1:11" x14ac:dyDescent="0.25">
      <c r="A145" s="30" t="s">
        <v>3713</v>
      </c>
      <c r="B145" t="s">
        <v>5</v>
      </c>
      <c r="C145" t="s">
        <v>272</v>
      </c>
      <c r="D145" t="s">
        <v>283</v>
      </c>
      <c r="E145">
        <v>5.59</v>
      </c>
      <c r="F145">
        <v>1.71</v>
      </c>
      <c r="G145">
        <v>5.73</v>
      </c>
      <c r="H145">
        <v>0</v>
      </c>
      <c r="I145">
        <v>1.92</v>
      </c>
      <c r="J145">
        <v>452.94503549696702</v>
      </c>
      <c r="K145" s="58" t="s">
        <v>4920</v>
      </c>
    </row>
    <row r="146" spans="1:11" x14ac:dyDescent="0.25">
      <c r="A146" s="30" t="s">
        <v>3714</v>
      </c>
      <c r="B146" t="s">
        <v>5</v>
      </c>
      <c r="C146" t="s">
        <v>272</v>
      </c>
      <c r="D146" t="s">
        <v>284</v>
      </c>
      <c r="E146">
        <v>7.36</v>
      </c>
      <c r="F146">
        <v>2.2400000000000002</v>
      </c>
      <c r="G146">
        <v>9.4499999999999993</v>
      </c>
      <c r="H146">
        <v>0.01</v>
      </c>
      <c r="I146">
        <v>2.77</v>
      </c>
      <c r="J146">
        <v>994.62801639916404</v>
      </c>
      <c r="K146" s="58" t="s">
        <v>4921</v>
      </c>
    </row>
    <row r="147" spans="1:11" x14ac:dyDescent="0.25">
      <c r="A147" s="30" t="str">
        <f>B147&amp;C147&amp;D147</f>
        <v>NANADiabetes</v>
      </c>
      <c r="B147" t="s">
        <v>3742</v>
      </c>
      <c r="C147" t="s">
        <v>3742</v>
      </c>
      <c r="D147" t="s">
        <v>2287</v>
      </c>
      <c r="E147">
        <v>9</v>
      </c>
      <c r="F147">
        <v>16</v>
      </c>
      <c r="G147">
        <v>39</v>
      </c>
      <c r="H147">
        <v>0</v>
      </c>
      <c r="I147">
        <v>38</v>
      </c>
      <c r="J147">
        <v>1559.3677557260003</v>
      </c>
      <c r="K147" s="58" t="s">
        <v>2502</v>
      </c>
    </row>
    <row r="148" spans="1:11" x14ac:dyDescent="0.25">
      <c r="A148" s="30" t="str">
        <f t="shared" ref="A148:A155" si="0">B148&amp;C148&amp;D148</f>
        <v>NANAMaternity</v>
      </c>
      <c r="B148" t="s">
        <v>3742</v>
      </c>
      <c r="C148" t="s">
        <v>3742</v>
      </c>
      <c r="D148" t="s">
        <v>2288</v>
      </c>
      <c r="E148">
        <v>23</v>
      </c>
      <c r="F148">
        <v>23</v>
      </c>
      <c r="G148">
        <v>2</v>
      </c>
      <c r="H148">
        <v>1</v>
      </c>
      <c r="I148">
        <v>0</v>
      </c>
      <c r="J148">
        <v>0</v>
      </c>
      <c r="K148" s="58" t="s">
        <v>2503</v>
      </c>
    </row>
    <row r="149" spans="1:11" x14ac:dyDescent="0.25">
      <c r="A149" s="30" t="str">
        <f t="shared" si="0"/>
        <v>NANATPC Bipol</v>
      </c>
      <c r="B149" t="s">
        <v>3742</v>
      </c>
      <c r="C149" t="s">
        <v>3742</v>
      </c>
      <c r="D149" t="s">
        <v>2880</v>
      </c>
      <c r="E149">
        <v>47</v>
      </c>
      <c r="F149">
        <v>16</v>
      </c>
      <c r="G149">
        <v>0</v>
      </c>
      <c r="H149">
        <v>0</v>
      </c>
      <c r="I149">
        <v>0</v>
      </c>
      <c r="J149">
        <v>0</v>
      </c>
      <c r="K149" s="58" t="s">
        <v>5179</v>
      </c>
    </row>
    <row r="150" spans="1:11" x14ac:dyDescent="0.25">
      <c r="A150" s="30" t="str">
        <f t="shared" si="0"/>
        <v>NANATPC Diab</v>
      </c>
      <c r="B150" t="s">
        <v>3742</v>
      </c>
      <c r="C150" t="s">
        <v>3742</v>
      </c>
      <c r="D150" t="s">
        <v>2879</v>
      </c>
      <c r="E150">
        <v>8</v>
      </c>
      <c r="F150">
        <v>20</v>
      </c>
      <c r="G150">
        <v>0</v>
      </c>
      <c r="H150">
        <v>0</v>
      </c>
      <c r="I150">
        <v>0</v>
      </c>
      <c r="J150">
        <v>1500</v>
      </c>
      <c r="K150" s="58" t="s">
        <v>5145</v>
      </c>
    </row>
    <row r="151" spans="1:11" x14ac:dyDescent="0.25">
      <c r="A151" s="30" t="str">
        <f t="shared" si="0"/>
        <v>NANATPC HIV</v>
      </c>
      <c r="B151" t="s">
        <v>3742</v>
      </c>
      <c r="C151" t="s">
        <v>3742</v>
      </c>
      <c r="D151" t="s">
        <v>2882</v>
      </c>
      <c r="E151">
        <v>20</v>
      </c>
      <c r="F151">
        <v>48</v>
      </c>
      <c r="G151">
        <v>0</v>
      </c>
      <c r="H151">
        <v>0</v>
      </c>
      <c r="I151">
        <v>0</v>
      </c>
      <c r="J151">
        <v>0</v>
      </c>
      <c r="K151" s="58" t="s">
        <v>5144</v>
      </c>
    </row>
    <row r="152" spans="1:11" x14ac:dyDescent="0.25">
      <c r="A152" s="30" t="str">
        <f t="shared" si="0"/>
        <v>NANATPC RA</v>
      </c>
      <c r="B152" t="s">
        <v>3742</v>
      </c>
      <c r="C152" t="s">
        <v>3742</v>
      </c>
      <c r="D152" t="s">
        <v>2928</v>
      </c>
      <c r="E152">
        <v>12</v>
      </c>
      <c r="F152">
        <v>13</v>
      </c>
      <c r="G152">
        <v>0</v>
      </c>
      <c r="H152">
        <v>0</v>
      </c>
      <c r="I152">
        <v>0</v>
      </c>
      <c r="J152">
        <v>6000</v>
      </c>
      <c r="K152" s="58" t="s">
        <v>5147</v>
      </c>
    </row>
    <row r="153" spans="1:11" x14ac:dyDescent="0.25">
      <c r="A153" s="30" t="str">
        <f t="shared" si="0"/>
        <v>NANATPC Schiz</v>
      </c>
      <c r="B153" t="s">
        <v>3742</v>
      </c>
      <c r="C153" t="s">
        <v>3742</v>
      </c>
      <c r="D153" t="s">
        <v>2881</v>
      </c>
      <c r="E153">
        <v>30</v>
      </c>
      <c r="F153">
        <v>22</v>
      </c>
      <c r="G153">
        <v>0</v>
      </c>
      <c r="H153">
        <v>0</v>
      </c>
      <c r="I153">
        <v>0</v>
      </c>
      <c r="J153">
        <v>0</v>
      </c>
      <c r="K153" s="58" t="s">
        <v>5180</v>
      </c>
    </row>
    <row r="154" spans="1:11" x14ac:dyDescent="0.25">
      <c r="A154" s="30" t="str">
        <f t="shared" si="0"/>
        <v>NANATPC HCV</v>
      </c>
      <c r="B154" t="s">
        <v>3742</v>
      </c>
      <c r="C154" t="s">
        <v>3742</v>
      </c>
      <c r="D154" t="s">
        <v>5141</v>
      </c>
      <c r="E154">
        <v>32</v>
      </c>
      <c r="F154">
        <v>35</v>
      </c>
      <c r="G154">
        <v>0</v>
      </c>
      <c r="H154">
        <v>0</v>
      </c>
      <c r="I154">
        <v>0</v>
      </c>
      <c r="J154">
        <v>400</v>
      </c>
      <c r="K154" s="58" t="s">
        <v>5178</v>
      </c>
    </row>
    <row r="155" spans="1:11" x14ac:dyDescent="0.25">
      <c r="A155" s="30" t="str">
        <f t="shared" si="0"/>
        <v>NANATPC MS</v>
      </c>
      <c r="B155" t="s">
        <v>3742</v>
      </c>
      <c r="C155" t="s">
        <v>3742</v>
      </c>
      <c r="D155" t="s">
        <v>5142</v>
      </c>
      <c r="E155">
        <v>27</v>
      </c>
      <c r="F155">
        <v>31</v>
      </c>
      <c r="G155">
        <v>0</v>
      </c>
      <c r="H155">
        <v>0</v>
      </c>
      <c r="I155">
        <v>0</v>
      </c>
      <c r="J155">
        <v>7000</v>
      </c>
      <c r="K155" s="58" t="s">
        <v>5146</v>
      </c>
    </row>
    <row r="156" spans="1:11" x14ac:dyDescent="0.25">
      <c r="A156" s="199" t="str">
        <f>B156&amp;C156&amp;D156</f>
        <v>NANACustom1</v>
      </c>
      <c r="B156" s="199" t="s">
        <v>3742</v>
      </c>
      <c r="C156" s="199" t="s">
        <v>3742</v>
      </c>
      <c r="D156" s="199" t="str">
        <f>'Custom Utilization'!C48</f>
        <v>Custom1</v>
      </c>
      <c r="E156" s="204" t="s">
        <v>3743</v>
      </c>
      <c r="F156" s="204" t="s">
        <v>3743</v>
      </c>
      <c r="G156" s="204" t="s">
        <v>3743</v>
      </c>
      <c r="H156" s="204" t="s">
        <v>3743</v>
      </c>
      <c r="I156" s="204" t="s">
        <v>3743</v>
      </c>
      <c r="J156" s="204" t="s">
        <v>3743</v>
      </c>
      <c r="K156" s="205" t="str">
        <f>'Custom Utilization'!D48</f>
        <v>$10,000 in other allowed medical expenses.</v>
      </c>
    </row>
    <row r="157" spans="1:11" x14ac:dyDescent="0.25">
      <c r="A157" s="199" t="str">
        <f t="shared" ref="A157:A163" si="1">B157&amp;C157&amp;D157</f>
        <v>NANACustom2</v>
      </c>
      <c r="B157" s="199" t="s">
        <v>3742</v>
      </c>
      <c r="C157" s="199" t="s">
        <v>3742</v>
      </c>
      <c r="D157" s="199" t="str">
        <f>'Custom Utilization'!C49</f>
        <v>Custom2</v>
      </c>
      <c r="E157" s="204" t="s">
        <v>3743</v>
      </c>
      <c r="F157" s="204" t="s">
        <v>3743</v>
      </c>
      <c r="G157" s="204" t="s">
        <v>3743</v>
      </c>
      <c r="H157" s="204" t="s">
        <v>3743</v>
      </c>
      <c r="I157" s="204" t="s">
        <v>3743</v>
      </c>
      <c r="J157" s="204" t="s">
        <v>3743</v>
      </c>
      <c r="K157" s="205" t="str">
        <f>'Custom Utilization'!D49</f>
        <v>10 provider visits, 6 lab or diagnostic tests, 11 prescriptions, 2 days in the hospital, and $2,100 in other allowed medical expenses.</v>
      </c>
    </row>
    <row r="158" spans="1:11" x14ac:dyDescent="0.25">
      <c r="A158" s="199" t="str">
        <f t="shared" si="1"/>
        <v>NANACustom3</v>
      </c>
      <c r="B158" s="199" t="s">
        <v>3742</v>
      </c>
      <c r="C158" s="199" t="s">
        <v>3742</v>
      </c>
      <c r="D158" s="199" t="str">
        <f>'Custom Utilization'!C50</f>
        <v>Custom3</v>
      </c>
      <c r="E158" s="204" t="s">
        <v>3743</v>
      </c>
      <c r="F158" s="204" t="s">
        <v>3743</v>
      </c>
      <c r="G158" s="204" t="s">
        <v>3743</v>
      </c>
      <c r="H158" s="204" t="s">
        <v>3743</v>
      </c>
      <c r="I158" s="204" t="s">
        <v>3743</v>
      </c>
      <c r="J158" s="204" t="s">
        <v>3743</v>
      </c>
      <c r="K158" s="205" t="str">
        <f>'Custom Utilization'!D50</f>
        <v>7 provider visits, 4 lab or diagnostic tests, 18 prescriptions, and minimal other allowed medical expenses.</v>
      </c>
    </row>
    <row r="159" spans="1:11" x14ac:dyDescent="0.25">
      <c r="A159" s="199" t="str">
        <f t="shared" si="1"/>
        <v>NANACustom4</v>
      </c>
      <c r="B159" s="199" t="s">
        <v>3742</v>
      </c>
      <c r="C159" s="199" t="s">
        <v>3742</v>
      </c>
      <c r="D159" s="199" t="str">
        <f>'Custom Utilization'!C51</f>
        <v>Custom4</v>
      </c>
      <c r="E159" s="204" t="s">
        <v>3743</v>
      </c>
      <c r="F159" s="204" t="s">
        <v>3743</v>
      </c>
      <c r="G159" s="204" t="s">
        <v>3743</v>
      </c>
      <c r="H159" s="204" t="s">
        <v>3743</v>
      </c>
      <c r="I159" s="204" t="s">
        <v>3743</v>
      </c>
      <c r="J159" s="204" t="s">
        <v>3743</v>
      </c>
      <c r="K159" s="205" t="str">
        <f>'Custom Utilization'!D51</f>
        <v>7 provider visits, 4 lab or diagnostic tests, 18 prescriptions, and minimal other allowed medical expenses.</v>
      </c>
    </row>
    <row r="160" spans="1:11" x14ac:dyDescent="0.25">
      <c r="A160" s="199" t="str">
        <f t="shared" si="1"/>
        <v>NANACustom5</v>
      </c>
      <c r="B160" s="199" t="s">
        <v>3742</v>
      </c>
      <c r="C160" s="199" t="s">
        <v>3742</v>
      </c>
      <c r="D160" s="199" t="str">
        <f>'Custom Utilization'!C52</f>
        <v>Custom5</v>
      </c>
      <c r="E160" s="204" t="s">
        <v>3743</v>
      </c>
      <c r="F160" s="204" t="s">
        <v>3743</v>
      </c>
      <c r="G160" s="204" t="s">
        <v>3743</v>
      </c>
      <c r="H160" s="204" t="s">
        <v>3743</v>
      </c>
      <c r="I160" s="204" t="s">
        <v>3743</v>
      </c>
      <c r="J160" s="204" t="s">
        <v>3743</v>
      </c>
      <c r="K160" s="205" t="str">
        <f>'Custom Utilization'!D52</f>
        <v>7 provider visits, 2 lab or diagnostic tests, 11 prescriptions, and $500 in other allowed medical expenses.</v>
      </c>
    </row>
    <row r="161" spans="1:11" x14ac:dyDescent="0.25">
      <c r="A161" s="199" t="str">
        <f t="shared" si="1"/>
        <v>NANACustom6</v>
      </c>
      <c r="B161" s="199" t="s">
        <v>3742</v>
      </c>
      <c r="C161" s="199" t="s">
        <v>3742</v>
      </c>
      <c r="D161" s="199" t="str">
        <f>'Custom Utilization'!C53</f>
        <v>Custom6</v>
      </c>
      <c r="E161" s="204" t="s">
        <v>3743</v>
      </c>
      <c r="F161" s="204" t="s">
        <v>3743</v>
      </c>
      <c r="G161" s="204" t="s">
        <v>3743</v>
      </c>
      <c r="H161" s="204" t="s">
        <v>3743</v>
      </c>
      <c r="I161" s="204" t="s">
        <v>3743</v>
      </c>
      <c r="J161" s="204" t="s">
        <v>3743</v>
      </c>
      <c r="K161" s="205" t="str">
        <f>'Custom Utilization'!D53</f>
        <v>7 provider visits, 2 lab or diagnostic tests, 11 prescriptions, and $500 in other allowed medical expenses.</v>
      </c>
    </row>
    <row r="162" spans="1:11" x14ac:dyDescent="0.25">
      <c r="A162" s="199" t="str">
        <f t="shared" si="1"/>
        <v>NANACustom7</v>
      </c>
      <c r="B162" s="199" t="s">
        <v>3742</v>
      </c>
      <c r="C162" s="199" t="s">
        <v>3742</v>
      </c>
      <c r="D162" s="199" t="str">
        <f>'Custom Utilization'!C54</f>
        <v>Custom7</v>
      </c>
      <c r="E162" s="204" t="s">
        <v>3743</v>
      </c>
      <c r="F162" s="204" t="s">
        <v>3743</v>
      </c>
      <c r="G162" s="204" t="s">
        <v>3743</v>
      </c>
      <c r="H162" s="204" t="s">
        <v>3743</v>
      </c>
      <c r="I162" s="204" t="s">
        <v>3743</v>
      </c>
      <c r="J162" s="204" t="s">
        <v>3743</v>
      </c>
      <c r="K162" s="205" t="str">
        <f>'Custom Utilization'!D54</f>
        <v>7 provider visits, 2 lab or diagnostic tests, 11 prescriptions, and $500 in other allowed medical expenses.</v>
      </c>
    </row>
    <row r="163" spans="1:11" x14ac:dyDescent="0.25">
      <c r="A163" s="199" t="str">
        <f t="shared" si="1"/>
        <v>NANACustom8</v>
      </c>
      <c r="B163" s="199" t="s">
        <v>3742</v>
      </c>
      <c r="C163" s="199" t="s">
        <v>3742</v>
      </c>
      <c r="D163" s="199" t="str">
        <f>'Custom Utilization'!C55</f>
        <v>Custom8</v>
      </c>
      <c r="E163" s="204" t="s">
        <v>3743</v>
      </c>
      <c r="F163" s="204" t="s">
        <v>3743</v>
      </c>
      <c r="G163" s="204" t="s">
        <v>3743</v>
      </c>
      <c r="H163" s="204" t="s">
        <v>3743</v>
      </c>
      <c r="I163" s="204" t="s">
        <v>3743</v>
      </c>
      <c r="J163" s="204" t="s">
        <v>3743</v>
      </c>
      <c r="K163" s="205" t="str">
        <f>'Custom Utilization'!D55</f>
        <v>6 provider visits, 12 lab or diagnostic tests, 28 prescriptions, and minimal other allowed medical expenses.</v>
      </c>
    </row>
    <row r="164" spans="1:11" x14ac:dyDescent="0.25">
      <c r="A164" s="228" t="str">
        <f>B164&amp;C164&amp;D164</f>
        <v>NANAUser1</v>
      </c>
      <c r="B164" s="228" t="s">
        <v>3742</v>
      </c>
      <c r="C164" s="228" t="s">
        <v>3742</v>
      </c>
      <c r="D164" s="228" t="str">
        <f>'User Utilization'!C51</f>
        <v>User1</v>
      </c>
      <c r="E164" s="233" t="s">
        <v>3743</v>
      </c>
      <c r="F164" s="233" t="s">
        <v>3743</v>
      </c>
      <c r="G164" s="233" t="s">
        <v>3743</v>
      </c>
      <c r="H164" s="233" t="s">
        <v>3743</v>
      </c>
      <c r="I164" s="233" t="s">
        <v>3743</v>
      </c>
      <c r="J164" s="233" t="s">
        <v>3743</v>
      </c>
      <c r="K164" s="234" t="str">
        <f>'User Utilization'!D51</f>
        <v>7 provider visits, 3 lab or diagnostic tests, 19 prescriptions, and $600 in other allowed medical expenses.</v>
      </c>
    </row>
    <row r="165" spans="1:11" x14ac:dyDescent="0.25">
      <c r="A165" s="228" t="str">
        <f t="shared" ref="A165:A171" si="2">B165&amp;C165&amp;D165</f>
        <v>NANAUser2</v>
      </c>
      <c r="B165" s="228" t="s">
        <v>3742</v>
      </c>
      <c r="C165" s="228" t="s">
        <v>3742</v>
      </c>
      <c r="D165" s="228" t="str">
        <f>'User Utilization'!C52</f>
        <v>User2</v>
      </c>
      <c r="E165" s="233" t="s">
        <v>3743</v>
      </c>
      <c r="F165" s="233" t="s">
        <v>3743</v>
      </c>
      <c r="G165" s="233" t="s">
        <v>3743</v>
      </c>
      <c r="H165" s="233" t="s">
        <v>3743</v>
      </c>
      <c r="I165" s="233" t="s">
        <v>3743</v>
      </c>
      <c r="J165" s="233" t="s">
        <v>3743</v>
      </c>
      <c r="K165" s="234" t="str">
        <f>'User Utilization'!D52</f>
        <v>9 provider visits, 4 lab or diagnostic tests, 21 prescriptions, and $600 in other allowed medical expenses.</v>
      </c>
    </row>
    <row r="166" spans="1:11" x14ac:dyDescent="0.25">
      <c r="A166" s="228" t="str">
        <f t="shared" si="2"/>
        <v>NANAUser3</v>
      </c>
      <c r="B166" s="228" t="s">
        <v>3742</v>
      </c>
      <c r="C166" s="228" t="s">
        <v>3742</v>
      </c>
      <c r="D166" s="228" t="str">
        <f>'User Utilization'!C53</f>
        <v>User3</v>
      </c>
      <c r="E166" s="233" t="s">
        <v>3743</v>
      </c>
      <c r="F166" s="233" t="s">
        <v>3743</v>
      </c>
      <c r="G166" s="233" t="s">
        <v>3743</v>
      </c>
      <c r="H166" s="233" t="s">
        <v>3743</v>
      </c>
      <c r="I166" s="233" t="s">
        <v>3743</v>
      </c>
      <c r="J166" s="233" t="s">
        <v>3743</v>
      </c>
      <c r="K166" s="234" t="str">
        <f>'User Utilization'!D53</f>
        <v>2 provider visits, 1 lab or diagnostic test, 4 prescriptions, and minimal other allowed medical expenses.</v>
      </c>
    </row>
    <row r="167" spans="1:11" x14ac:dyDescent="0.25">
      <c r="A167" s="228" t="str">
        <f t="shared" si="2"/>
        <v>NANAUser4</v>
      </c>
      <c r="B167" s="228" t="s">
        <v>3742</v>
      </c>
      <c r="C167" s="228" t="s">
        <v>3742</v>
      </c>
      <c r="D167" s="228" t="str">
        <f>'User Utilization'!C54</f>
        <v>User4</v>
      </c>
      <c r="E167" s="233" t="s">
        <v>3743</v>
      </c>
      <c r="F167" s="233" t="s">
        <v>3743</v>
      </c>
      <c r="G167" s="233" t="s">
        <v>3743</v>
      </c>
      <c r="H167" s="233" t="s">
        <v>3743</v>
      </c>
      <c r="I167" s="233" t="s">
        <v>3743</v>
      </c>
      <c r="J167" s="233" t="s">
        <v>3743</v>
      </c>
      <c r="K167" s="234" t="str">
        <f>'User Utilization'!D54</f>
        <v>2 provider visits, 1 lab or diagnostic test, 4 prescriptions, and minimal other allowed medical expenses.</v>
      </c>
    </row>
    <row r="168" spans="1:11" x14ac:dyDescent="0.25">
      <c r="A168" s="228" t="str">
        <f t="shared" si="2"/>
        <v>NANAUser5</v>
      </c>
      <c r="B168" s="228" t="s">
        <v>3742</v>
      </c>
      <c r="C168" s="228" t="s">
        <v>3742</v>
      </c>
      <c r="D168" s="228" t="str">
        <f>'User Utilization'!C55</f>
        <v>User5</v>
      </c>
      <c r="E168" s="233" t="s">
        <v>3743</v>
      </c>
      <c r="F168" s="233" t="s">
        <v>3743</v>
      </c>
      <c r="G168" s="233" t="s">
        <v>3743</v>
      </c>
      <c r="H168" s="233" t="s">
        <v>3743</v>
      </c>
      <c r="I168" s="233" t="s">
        <v>3743</v>
      </c>
      <c r="J168" s="233" t="s">
        <v>3743</v>
      </c>
      <c r="K168" s="234" t="str">
        <f>'User Utilization'!D55</f>
        <v>6 provider visits, 3 lab or diagnostic tests, 11 prescriptions, and $300 in other allowed medical expenses.</v>
      </c>
    </row>
    <row r="169" spans="1:11" x14ac:dyDescent="0.25">
      <c r="A169" s="228" t="str">
        <f t="shared" si="2"/>
        <v>NANAUser6</v>
      </c>
      <c r="B169" s="228" t="s">
        <v>3742</v>
      </c>
      <c r="C169" s="228" t="s">
        <v>3742</v>
      </c>
      <c r="D169" s="228" t="str">
        <f>'User Utilization'!C56</f>
        <v>User6</v>
      </c>
      <c r="E169" s="233" t="s">
        <v>3743</v>
      </c>
      <c r="F169" s="233" t="s">
        <v>3743</v>
      </c>
      <c r="G169" s="233" t="s">
        <v>3743</v>
      </c>
      <c r="H169" s="233" t="s">
        <v>3743</v>
      </c>
      <c r="I169" s="233" t="s">
        <v>3743</v>
      </c>
      <c r="J169" s="233" t="s">
        <v>3743</v>
      </c>
      <c r="K169" s="234" t="str">
        <f>'User Utilization'!D56</f>
        <v>2 provider visits, 1 lab or diagnostic test, 4 prescriptions, and minimal other allowed medical expenses.</v>
      </c>
    </row>
    <row r="170" spans="1:11" x14ac:dyDescent="0.25">
      <c r="A170" s="228" t="str">
        <f t="shared" si="2"/>
        <v>NANAUser7</v>
      </c>
      <c r="B170" s="228" t="s">
        <v>3742</v>
      </c>
      <c r="C170" s="228" t="s">
        <v>3742</v>
      </c>
      <c r="D170" s="228" t="str">
        <f>'User Utilization'!C57</f>
        <v>User7</v>
      </c>
      <c r="E170" s="233" t="s">
        <v>3743</v>
      </c>
      <c r="F170" s="233" t="s">
        <v>3743</v>
      </c>
      <c r="G170" s="233" t="s">
        <v>3743</v>
      </c>
      <c r="H170" s="233" t="s">
        <v>3743</v>
      </c>
      <c r="I170" s="233" t="s">
        <v>3743</v>
      </c>
      <c r="J170" s="233" t="s">
        <v>3743</v>
      </c>
      <c r="K170" s="234" t="str">
        <f>'User Utilization'!D57</f>
        <v>3 provider visits, 1 lab or diagnostic test, 6 prescriptions, and $100 in other allowed medical expenses.</v>
      </c>
    </row>
    <row r="171" spans="1:11" x14ac:dyDescent="0.25">
      <c r="A171" s="228" t="str">
        <f t="shared" si="2"/>
        <v>NANAUser8</v>
      </c>
      <c r="B171" s="228" t="s">
        <v>3742</v>
      </c>
      <c r="C171" s="228" t="s">
        <v>3742</v>
      </c>
      <c r="D171" s="228" t="str">
        <f>'User Utilization'!C58</f>
        <v>User8</v>
      </c>
      <c r="E171" s="233" t="s">
        <v>3743</v>
      </c>
      <c r="F171" s="233" t="s">
        <v>3743</v>
      </c>
      <c r="G171" s="233" t="s">
        <v>3743</v>
      </c>
      <c r="H171" s="233" t="s">
        <v>3743</v>
      </c>
      <c r="I171" s="233" t="s">
        <v>3743</v>
      </c>
      <c r="J171" s="233" t="s">
        <v>3743</v>
      </c>
      <c r="K171" s="234" t="str">
        <f>'User Utilization'!D58</f>
        <v>3 provider visits, 1 lab or diagnostic test, 2 prescriptions, and $100 in other allowed medical expenses.</v>
      </c>
    </row>
    <row r="172" spans="1:11" x14ac:dyDescent="0.25">
      <c r="A172" t="s">
        <v>4976</v>
      </c>
      <c r="B172" t="s">
        <v>9</v>
      </c>
      <c r="C172" t="s">
        <v>271</v>
      </c>
      <c r="D172" t="s">
        <v>4975</v>
      </c>
      <c r="E172" s="11">
        <v>15.78</v>
      </c>
      <c r="F172" s="11">
        <v>4.8499999999999996</v>
      </c>
      <c r="G172" s="11">
        <v>19.55</v>
      </c>
      <c r="H172" s="11">
        <v>3.35</v>
      </c>
      <c r="I172" s="11">
        <v>11.77</v>
      </c>
      <c r="J172" s="11">
        <v>10561.506611446601</v>
      </c>
      <c r="K172" s="2" t="s">
        <v>4977</v>
      </c>
    </row>
    <row r="173" spans="1:11" x14ac:dyDescent="0.25">
      <c r="A173" t="s">
        <v>4978</v>
      </c>
      <c r="B173" t="s">
        <v>9</v>
      </c>
      <c r="C173" t="s">
        <v>271</v>
      </c>
      <c r="D173" t="s">
        <v>4973</v>
      </c>
      <c r="E173" s="11">
        <v>6.97</v>
      </c>
      <c r="F173" s="11">
        <v>1.73</v>
      </c>
      <c r="G173" s="11">
        <v>7.14</v>
      </c>
      <c r="H173" s="11">
        <v>0</v>
      </c>
      <c r="I173" s="11">
        <v>1.4</v>
      </c>
      <c r="J173" s="11">
        <v>223.132463437345</v>
      </c>
      <c r="K173" s="2" t="s">
        <v>4979</v>
      </c>
    </row>
    <row r="174" spans="1:11" x14ac:dyDescent="0.25">
      <c r="A174" t="s">
        <v>4980</v>
      </c>
      <c r="B174" t="s">
        <v>9</v>
      </c>
      <c r="C174" t="s">
        <v>271</v>
      </c>
      <c r="D174" t="s">
        <v>4974</v>
      </c>
      <c r="E174" s="11">
        <v>9.0250000000000004</v>
      </c>
      <c r="F174" s="11">
        <v>2.5249999999999999</v>
      </c>
      <c r="G174" s="11">
        <v>10.475</v>
      </c>
      <c r="H174" s="11">
        <v>2.5000000000000001E-2</v>
      </c>
      <c r="I174" s="11">
        <v>1.97</v>
      </c>
      <c r="J174" s="11">
        <v>677.67148722991601</v>
      </c>
      <c r="K174" s="2" t="s">
        <v>4981</v>
      </c>
    </row>
    <row r="175" spans="1:11" x14ac:dyDescent="0.25">
      <c r="A175" t="s">
        <v>4982</v>
      </c>
      <c r="B175" t="s">
        <v>9</v>
      </c>
      <c r="C175" t="s">
        <v>3782</v>
      </c>
      <c r="D175" t="s">
        <v>4975</v>
      </c>
      <c r="E175" s="11">
        <v>20.97</v>
      </c>
      <c r="F175" s="11">
        <v>13.83</v>
      </c>
      <c r="G175" s="11">
        <v>37.04</v>
      </c>
      <c r="H175" s="11">
        <v>4.17</v>
      </c>
      <c r="I175" s="11">
        <v>14.23</v>
      </c>
      <c r="J175" s="11">
        <v>24917.806570790501</v>
      </c>
      <c r="K175" s="2" t="s">
        <v>4983</v>
      </c>
    </row>
    <row r="176" spans="1:11" x14ac:dyDescent="0.25">
      <c r="A176" t="s">
        <v>4984</v>
      </c>
      <c r="B176" t="s">
        <v>9</v>
      </c>
      <c r="C176" t="s">
        <v>3782</v>
      </c>
      <c r="D176" t="s">
        <v>4973</v>
      </c>
      <c r="E176" s="11">
        <v>5.79</v>
      </c>
      <c r="F176" s="11">
        <v>2.39</v>
      </c>
      <c r="G176" s="11">
        <v>12.4</v>
      </c>
      <c r="H176" s="11">
        <v>0</v>
      </c>
      <c r="I176" s="11">
        <v>1.69</v>
      </c>
      <c r="J176" s="11">
        <v>400.34260150704</v>
      </c>
      <c r="K176" s="2" t="s">
        <v>4837</v>
      </c>
    </row>
    <row r="177" spans="1:11" x14ac:dyDescent="0.25">
      <c r="A177" t="s">
        <v>4985</v>
      </c>
      <c r="B177" t="s">
        <v>9</v>
      </c>
      <c r="C177" t="s">
        <v>3782</v>
      </c>
      <c r="D177" t="s">
        <v>4974</v>
      </c>
      <c r="E177" s="11">
        <v>9.42</v>
      </c>
      <c r="F177" s="11">
        <v>3.9</v>
      </c>
      <c r="G177" s="11">
        <v>18.829999999999998</v>
      </c>
      <c r="H177" s="11">
        <v>2.5000000000000001E-2</v>
      </c>
      <c r="I177" s="11">
        <v>3.2749999999999999</v>
      </c>
      <c r="J177" s="11">
        <v>1426.1294699121399</v>
      </c>
      <c r="K177" s="2" t="s">
        <v>4986</v>
      </c>
    </row>
    <row r="178" spans="1:11" x14ac:dyDescent="0.25">
      <c r="A178" t="s">
        <v>4987</v>
      </c>
      <c r="B178" t="s">
        <v>9</v>
      </c>
      <c r="C178" t="s">
        <v>3783</v>
      </c>
      <c r="D178" t="s">
        <v>4975</v>
      </c>
      <c r="E178" s="11">
        <v>23.75</v>
      </c>
      <c r="F178" s="11">
        <v>14.6</v>
      </c>
      <c r="G178" s="11">
        <v>39.880000000000003</v>
      </c>
      <c r="H178" s="11">
        <v>3.92</v>
      </c>
      <c r="I178" s="11">
        <v>12.52</v>
      </c>
      <c r="J178" s="11">
        <v>24948.777315187501</v>
      </c>
      <c r="K178" s="2" t="s">
        <v>4988</v>
      </c>
    </row>
    <row r="179" spans="1:11" x14ac:dyDescent="0.25">
      <c r="A179" t="s">
        <v>4989</v>
      </c>
      <c r="B179" t="s">
        <v>9</v>
      </c>
      <c r="C179" t="s">
        <v>3783</v>
      </c>
      <c r="D179" t="s">
        <v>4973</v>
      </c>
      <c r="E179" s="11">
        <v>8.4499999999999993</v>
      </c>
      <c r="F179" s="11">
        <v>3.75</v>
      </c>
      <c r="G179" s="11">
        <v>16.440000000000001</v>
      </c>
      <c r="H179" s="11">
        <v>0</v>
      </c>
      <c r="I179" s="11">
        <v>2.5099999999999998</v>
      </c>
      <c r="J179" s="11">
        <v>589.95393337797896</v>
      </c>
      <c r="K179" s="2" t="s">
        <v>4990</v>
      </c>
    </row>
    <row r="180" spans="1:11" x14ac:dyDescent="0.25">
      <c r="A180" t="s">
        <v>4991</v>
      </c>
      <c r="B180" t="s">
        <v>9</v>
      </c>
      <c r="C180" t="s">
        <v>3783</v>
      </c>
      <c r="D180" t="s">
        <v>4974</v>
      </c>
      <c r="E180" s="11">
        <v>13.484999999999999</v>
      </c>
      <c r="F180" s="11">
        <v>6</v>
      </c>
      <c r="G180" s="11">
        <v>25.23</v>
      </c>
      <c r="H180" s="11">
        <v>4.4999999999999998E-2</v>
      </c>
      <c r="I180" s="11">
        <v>4.4349999999999996</v>
      </c>
      <c r="J180" s="11">
        <v>2322.73428278148</v>
      </c>
      <c r="K180" s="2" t="s">
        <v>4992</v>
      </c>
    </row>
    <row r="181" spans="1:11" x14ac:dyDescent="0.25">
      <c r="A181" t="s">
        <v>4993</v>
      </c>
      <c r="B181" t="s">
        <v>9</v>
      </c>
      <c r="C181" t="s">
        <v>273</v>
      </c>
      <c r="D181" t="s">
        <v>4975</v>
      </c>
      <c r="E181" s="11">
        <v>26.63</v>
      </c>
      <c r="F181" s="11">
        <v>16.170000000000002</v>
      </c>
      <c r="G181" s="11">
        <v>59.53</v>
      </c>
      <c r="H181" s="11">
        <v>3.83</v>
      </c>
      <c r="I181" s="11">
        <v>15.79</v>
      </c>
      <c r="J181" s="11">
        <v>31082.254612806599</v>
      </c>
      <c r="K181" s="2" t="s">
        <v>4994</v>
      </c>
    </row>
    <row r="182" spans="1:11" x14ac:dyDescent="0.25">
      <c r="A182" t="s">
        <v>4995</v>
      </c>
      <c r="B182" t="s">
        <v>9</v>
      </c>
      <c r="C182" t="s">
        <v>273</v>
      </c>
      <c r="D182" t="s">
        <v>4973</v>
      </c>
      <c r="E182" s="11">
        <v>8.92</v>
      </c>
      <c r="F182" s="11">
        <v>3.61</v>
      </c>
      <c r="G182" s="11">
        <v>17.77</v>
      </c>
      <c r="H182" s="11">
        <v>0</v>
      </c>
      <c r="I182" s="11">
        <v>2.61</v>
      </c>
      <c r="J182" s="11">
        <v>508.993119151592</v>
      </c>
      <c r="K182" s="2" t="s">
        <v>4996</v>
      </c>
    </row>
    <row r="183" spans="1:11" x14ac:dyDescent="0.25">
      <c r="A183" t="s">
        <v>4997</v>
      </c>
      <c r="B183" t="s">
        <v>9</v>
      </c>
      <c r="C183" t="s">
        <v>273</v>
      </c>
      <c r="D183" t="s">
        <v>4974</v>
      </c>
      <c r="E183" s="11">
        <v>13.53</v>
      </c>
      <c r="F183" s="11">
        <v>5.8849999999999998</v>
      </c>
      <c r="G183" s="11">
        <v>27.92</v>
      </c>
      <c r="H183" s="11">
        <v>0.02</v>
      </c>
      <c r="I183" s="11">
        <v>4.4249999999999998</v>
      </c>
      <c r="J183" s="11">
        <v>1966.83282732206</v>
      </c>
      <c r="K183" s="2" t="s">
        <v>4998</v>
      </c>
    </row>
    <row r="184" spans="1:11" x14ac:dyDescent="0.25">
      <c r="A184" t="s">
        <v>4999</v>
      </c>
      <c r="B184" t="s">
        <v>9</v>
      </c>
      <c r="C184" t="s">
        <v>274</v>
      </c>
      <c r="D184" t="s">
        <v>4975</v>
      </c>
      <c r="E184" s="11">
        <v>27.3</v>
      </c>
      <c r="F184" s="11">
        <v>16.68</v>
      </c>
      <c r="G184" s="11">
        <v>71.290000000000006</v>
      </c>
      <c r="H184" s="11">
        <v>5.29</v>
      </c>
      <c r="I184" s="11">
        <v>19.38</v>
      </c>
      <c r="J184" s="11">
        <v>35876.904583422802</v>
      </c>
      <c r="K184" s="2" t="s">
        <v>5000</v>
      </c>
    </row>
    <row r="185" spans="1:11" x14ac:dyDescent="0.25">
      <c r="A185" t="s">
        <v>5001</v>
      </c>
      <c r="B185" t="s">
        <v>9</v>
      </c>
      <c r="C185" t="s">
        <v>274</v>
      </c>
      <c r="D185" t="s">
        <v>4973</v>
      </c>
      <c r="E185" s="11">
        <v>9.8000000000000007</v>
      </c>
      <c r="F185" s="11">
        <v>4.0999999999999996</v>
      </c>
      <c r="G185" s="11">
        <v>22.2</v>
      </c>
      <c r="H185" s="11">
        <v>0</v>
      </c>
      <c r="I185" s="11">
        <v>2.76</v>
      </c>
      <c r="J185" s="11">
        <v>617.50712496874303</v>
      </c>
      <c r="K185" s="2" t="s">
        <v>5002</v>
      </c>
    </row>
    <row r="186" spans="1:11" x14ac:dyDescent="0.25">
      <c r="A186" t="s">
        <v>5003</v>
      </c>
      <c r="B186" t="s">
        <v>9</v>
      </c>
      <c r="C186" t="s">
        <v>274</v>
      </c>
      <c r="D186" t="s">
        <v>4974</v>
      </c>
      <c r="E186" s="11">
        <v>14.225</v>
      </c>
      <c r="F186" s="11">
        <v>5.875</v>
      </c>
      <c r="G186" s="11">
        <v>32.75</v>
      </c>
      <c r="H186" s="11">
        <v>3.5000000000000003E-2</v>
      </c>
      <c r="I186" s="11">
        <v>5.2750000000000004</v>
      </c>
      <c r="J186" s="11">
        <v>2180.29136240257</v>
      </c>
      <c r="K186" s="2" t="s">
        <v>5004</v>
      </c>
    </row>
    <row r="187" spans="1:11" x14ac:dyDescent="0.25">
      <c r="A187" t="s">
        <v>5005</v>
      </c>
      <c r="B187" t="s">
        <v>9</v>
      </c>
      <c r="C187" t="s">
        <v>2976</v>
      </c>
      <c r="D187" t="s">
        <v>4975</v>
      </c>
      <c r="E187" s="11">
        <v>26.91</v>
      </c>
      <c r="F187" s="11">
        <v>17.98</v>
      </c>
      <c r="G187" s="11">
        <v>71.150000000000006</v>
      </c>
      <c r="H187" s="11">
        <v>5.45</v>
      </c>
      <c r="I187" s="11">
        <v>20.51</v>
      </c>
      <c r="J187" s="11">
        <v>40299.724937199397</v>
      </c>
      <c r="K187" s="2" t="s">
        <v>5006</v>
      </c>
    </row>
    <row r="188" spans="1:11" x14ac:dyDescent="0.25">
      <c r="A188" t="s">
        <v>5007</v>
      </c>
      <c r="B188" t="s">
        <v>9</v>
      </c>
      <c r="C188" t="s">
        <v>2976</v>
      </c>
      <c r="D188" t="s">
        <v>4973</v>
      </c>
      <c r="E188" s="11">
        <v>11.15</v>
      </c>
      <c r="F188" s="11">
        <v>4.5599999999999996</v>
      </c>
      <c r="G188" s="11">
        <v>27.97</v>
      </c>
      <c r="H188" s="11">
        <v>0</v>
      </c>
      <c r="I188" s="11">
        <v>3.02</v>
      </c>
      <c r="J188" s="11">
        <v>713.84724106773501</v>
      </c>
      <c r="K188" s="2" t="s">
        <v>5008</v>
      </c>
    </row>
    <row r="189" spans="1:11" x14ac:dyDescent="0.25">
      <c r="A189" t="s">
        <v>5009</v>
      </c>
      <c r="B189" t="s">
        <v>9</v>
      </c>
      <c r="C189" t="s">
        <v>2976</v>
      </c>
      <c r="D189" t="s">
        <v>4974</v>
      </c>
      <c r="E189" s="11">
        <v>17.02</v>
      </c>
      <c r="F189" s="11">
        <v>7.3949999999999996</v>
      </c>
      <c r="G189" s="11">
        <v>43.09</v>
      </c>
      <c r="H189" s="11">
        <v>0.05</v>
      </c>
      <c r="I189" s="11">
        <v>5.875</v>
      </c>
      <c r="J189" s="11">
        <v>2608.9776668732302</v>
      </c>
      <c r="K189" s="2" t="s">
        <v>5010</v>
      </c>
    </row>
    <row r="190" spans="1:11" x14ac:dyDescent="0.25">
      <c r="A190" t="s">
        <v>5011</v>
      </c>
      <c r="B190" t="s">
        <v>9</v>
      </c>
      <c r="C190" t="s">
        <v>272</v>
      </c>
      <c r="D190" t="s">
        <v>4975</v>
      </c>
      <c r="E190" s="11">
        <v>18.93</v>
      </c>
      <c r="F190" s="11">
        <v>7.56</v>
      </c>
      <c r="G190" s="11">
        <v>27.23</v>
      </c>
      <c r="H190" s="11">
        <v>3.35</v>
      </c>
      <c r="I190" s="11">
        <v>11.9</v>
      </c>
      <c r="J190" s="11">
        <v>16013.0242714003</v>
      </c>
      <c r="K190" s="2" t="s">
        <v>5012</v>
      </c>
    </row>
    <row r="191" spans="1:11" x14ac:dyDescent="0.25">
      <c r="A191" t="s">
        <v>5013</v>
      </c>
      <c r="B191" t="s">
        <v>9</v>
      </c>
      <c r="C191" t="s">
        <v>272</v>
      </c>
      <c r="D191" t="s">
        <v>4973</v>
      </c>
      <c r="E191" s="11">
        <v>5.0199999999999996</v>
      </c>
      <c r="F191" s="11">
        <v>1.82</v>
      </c>
      <c r="G191" s="11">
        <v>6.09</v>
      </c>
      <c r="H191" s="11">
        <v>0</v>
      </c>
      <c r="I191" s="11">
        <v>1.27</v>
      </c>
      <c r="J191" s="11">
        <v>120.923881513651</v>
      </c>
      <c r="K191" s="2" t="s">
        <v>5014</v>
      </c>
    </row>
    <row r="192" spans="1:11" x14ac:dyDescent="0.25">
      <c r="A192" t="s">
        <v>5015</v>
      </c>
      <c r="B192" t="s">
        <v>9</v>
      </c>
      <c r="C192" t="s">
        <v>272</v>
      </c>
      <c r="D192" t="s">
        <v>4974</v>
      </c>
      <c r="E192" s="11">
        <v>7.6</v>
      </c>
      <c r="F192" s="11">
        <v>2.9750000000000001</v>
      </c>
      <c r="G192" s="11">
        <v>10.975</v>
      </c>
      <c r="H192" s="11">
        <v>0</v>
      </c>
      <c r="I192" s="11">
        <v>2.335</v>
      </c>
      <c r="J192" s="11">
        <v>554.98913444159996</v>
      </c>
      <c r="K192" s="2" t="s">
        <v>5016</v>
      </c>
    </row>
    <row r="193" spans="1:11" x14ac:dyDescent="0.25">
      <c r="A193" t="s">
        <v>5017</v>
      </c>
      <c r="B193" t="s">
        <v>5</v>
      </c>
      <c r="C193" t="s">
        <v>271</v>
      </c>
      <c r="D193" t="s">
        <v>4975</v>
      </c>
      <c r="E193" s="11">
        <v>16.760000000000002</v>
      </c>
      <c r="F193" s="11">
        <v>4.91</v>
      </c>
      <c r="G193" s="11">
        <v>18.68</v>
      </c>
      <c r="H193" s="11">
        <v>3.19</v>
      </c>
      <c r="I193" s="11">
        <v>12.72</v>
      </c>
      <c r="J193" s="11">
        <v>13602.1863139374</v>
      </c>
      <c r="K193" s="2" t="s">
        <v>5018</v>
      </c>
    </row>
    <row r="194" spans="1:11" x14ac:dyDescent="0.25">
      <c r="A194" t="s">
        <v>5019</v>
      </c>
      <c r="B194" t="s">
        <v>5</v>
      </c>
      <c r="C194" t="s">
        <v>271</v>
      </c>
      <c r="D194" t="s">
        <v>4973</v>
      </c>
      <c r="E194" s="11">
        <v>6.27</v>
      </c>
      <c r="F194" s="11">
        <v>1.76</v>
      </c>
      <c r="G194" s="11">
        <v>6.95</v>
      </c>
      <c r="H194" s="11">
        <v>0</v>
      </c>
      <c r="I194" s="11">
        <v>1.56</v>
      </c>
      <c r="J194" s="11">
        <v>247.98577193831201</v>
      </c>
      <c r="K194" s="2" t="s">
        <v>5020</v>
      </c>
    </row>
    <row r="195" spans="1:11" x14ac:dyDescent="0.25">
      <c r="A195" t="s">
        <v>5021</v>
      </c>
      <c r="B195" t="s">
        <v>5</v>
      </c>
      <c r="C195" t="s">
        <v>271</v>
      </c>
      <c r="D195" t="s">
        <v>4974</v>
      </c>
      <c r="E195" s="11">
        <v>9.0850000000000009</v>
      </c>
      <c r="F195" s="11">
        <v>2.2549999999999999</v>
      </c>
      <c r="G195" s="11">
        <v>10.715</v>
      </c>
      <c r="H195" s="11">
        <v>0.01</v>
      </c>
      <c r="I195" s="11">
        <v>2.3849999999999998</v>
      </c>
      <c r="J195" s="11">
        <v>844.51519702747203</v>
      </c>
      <c r="K195" s="2" t="s">
        <v>5022</v>
      </c>
    </row>
    <row r="196" spans="1:11" x14ac:dyDescent="0.25">
      <c r="A196" t="s">
        <v>5023</v>
      </c>
      <c r="B196" t="s">
        <v>5</v>
      </c>
      <c r="C196" t="s">
        <v>3782</v>
      </c>
      <c r="D196" t="s">
        <v>4975</v>
      </c>
      <c r="E196" s="11">
        <v>14.83</v>
      </c>
      <c r="F196" s="11">
        <v>8.49</v>
      </c>
      <c r="G196" s="11">
        <v>29.81</v>
      </c>
      <c r="H196" s="11">
        <v>6.51</v>
      </c>
      <c r="I196" s="11">
        <v>11.44</v>
      </c>
      <c r="J196" s="11">
        <v>18424.297641501598</v>
      </c>
      <c r="K196" s="2" t="s">
        <v>5024</v>
      </c>
    </row>
    <row r="197" spans="1:11" x14ac:dyDescent="0.25">
      <c r="A197" t="s">
        <v>5025</v>
      </c>
      <c r="B197" t="s">
        <v>5</v>
      </c>
      <c r="C197" t="s">
        <v>3782</v>
      </c>
      <c r="D197" t="s">
        <v>4973</v>
      </c>
      <c r="E197" s="11">
        <v>4.32</v>
      </c>
      <c r="F197" s="11">
        <v>1.64</v>
      </c>
      <c r="G197" s="11">
        <v>7.98</v>
      </c>
      <c r="H197" s="11">
        <v>0.02</v>
      </c>
      <c r="I197" s="11">
        <v>1.79</v>
      </c>
      <c r="J197" s="11">
        <v>430.30467499932502</v>
      </c>
      <c r="K197" s="2" t="s">
        <v>5026</v>
      </c>
    </row>
    <row r="198" spans="1:11" x14ac:dyDescent="0.25">
      <c r="A198" t="s">
        <v>5027</v>
      </c>
      <c r="B198" t="s">
        <v>5</v>
      </c>
      <c r="C198" t="s">
        <v>3782</v>
      </c>
      <c r="D198" t="s">
        <v>4974</v>
      </c>
      <c r="E198" s="11">
        <v>5.8049999999999997</v>
      </c>
      <c r="F198" s="11">
        <v>2.2349999999999999</v>
      </c>
      <c r="G198" s="11">
        <v>10.095000000000001</v>
      </c>
      <c r="H198" s="11">
        <v>2.5000000000000001E-2</v>
      </c>
      <c r="I198" s="11">
        <v>2.4350000000000001</v>
      </c>
      <c r="J198" s="11">
        <v>946.64030656659202</v>
      </c>
      <c r="K198" s="2" t="s">
        <v>5028</v>
      </c>
    </row>
    <row r="199" spans="1:11" x14ac:dyDescent="0.25">
      <c r="A199" t="s">
        <v>5029</v>
      </c>
      <c r="B199" t="s">
        <v>5</v>
      </c>
      <c r="C199" t="s">
        <v>3783</v>
      </c>
      <c r="D199" t="s">
        <v>4975</v>
      </c>
      <c r="E199" s="11">
        <v>17.329999999999998</v>
      </c>
      <c r="F199" s="11">
        <v>8.26</v>
      </c>
      <c r="G199" s="11">
        <v>39.979999999999997</v>
      </c>
      <c r="H199" s="11">
        <v>3.28</v>
      </c>
      <c r="I199" s="11">
        <v>11.43</v>
      </c>
      <c r="J199" s="11">
        <v>31931.8648046462</v>
      </c>
      <c r="K199" s="2" t="s">
        <v>5030</v>
      </c>
    </row>
    <row r="200" spans="1:11" x14ac:dyDescent="0.25">
      <c r="A200" t="s">
        <v>5031</v>
      </c>
      <c r="B200" t="s">
        <v>5</v>
      </c>
      <c r="C200" t="s">
        <v>3783</v>
      </c>
      <c r="D200" t="s">
        <v>4973</v>
      </c>
      <c r="E200" s="11">
        <v>4.22</v>
      </c>
      <c r="F200" s="11">
        <v>1.54</v>
      </c>
      <c r="G200" s="11">
        <v>8.06</v>
      </c>
      <c r="H200" s="11">
        <v>0</v>
      </c>
      <c r="I200" s="11">
        <v>1.58</v>
      </c>
      <c r="J200" s="11">
        <v>142.283218379125</v>
      </c>
      <c r="K200" s="2" t="s">
        <v>4847</v>
      </c>
    </row>
    <row r="201" spans="1:11" x14ac:dyDescent="0.25">
      <c r="A201" t="s">
        <v>5032</v>
      </c>
      <c r="B201" t="s">
        <v>5</v>
      </c>
      <c r="C201" t="s">
        <v>3783</v>
      </c>
      <c r="D201" t="s">
        <v>4974</v>
      </c>
      <c r="E201" s="11">
        <v>5.9550000000000001</v>
      </c>
      <c r="F201" s="11">
        <v>2.27</v>
      </c>
      <c r="G201" s="11">
        <v>12.98</v>
      </c>
      <c r="H201" s="11">
        <v>5.0000000000000001E-3</v>
      </c>
      <c r="I201" s="11">
        <v>2.64</v>
      </c>
      <c r="J201" s="11">
        <v>776.17330005475196</v>
      </c>
      <c r="K201" s="2" t="s">
        <v>5033</v>
      </c>
    </row>
    <row r="202" spans="1:11" x14ac:dyDescent="0.25">
      <c r="A202" t="s">
        <v>5034</v>
      </c>
      <c r="B202" t="s">
        <v>5</v>
      </c>
      <c r="C202" t="s">
        <v>273</v>
      </c>
      <c r="D202" t="s">
        <v>4975</v>
      </c>
      <c r="E202" s="11">
        <v>20.99</v>
      </c>
      <c r="F202" s="11">
        <v>10.58</v>
      </c>
      <c r="G202" s="11">
        <v>41.5</v>
      </c>
      <c r="H202" s="11">
        <v>4.49</v>
      </c>
      <c r="I202" s="11">
        <v>13.42</v>
      </c>
      <c r="J202" s="11">
        <v>21338.5458699909</v>
      </c>
      <c r="K202" s="2" t="s">
        <v>5035</v>
      </c>
    </row>
    <row r="203" spans="1:11" x14ac:dyDescent="0.25">
      <c r="A203" t="s">
        <v>5036</v>
      </c>
      <c r="B203" t="s">
        <v>5</v>
      </c>
      <c r="C203" t="s">
        <v>273</v>
      </c>
      <c r="D203" t="s">
        <v>4973</v>
      </c>
      <c r="E203" s="11">
        <v>5.89</v>
      </c>
      <c r="F203" s="11">
        <v>2.4300000000000002</v>
      </c>
      <c r="G203" s="11">
        <v>11.89</v>
      </c>
      <c r="H203" s="11">
        <v>0</v>
      </c>
      <c r="I203" s="11">
        <v>1.86</v>
      </c>
      <c r="J203" s="11">
        <v>212.22386775237501</v>
      </c>
      <c r="K203" s="2" t="s">
        <v>5037</v>
      </c>
    </row>
    <row r="204" spans="1:11" x14ac:dyDescent="0.25">
      <c r="A204" t="s">
        <v>5038</v>
      </c>
      <c r="B204" t="s">
        <v>5</v>
      </c>
      <c r="C204" t="s">
        <v>273</v>
      </c>
      <c r="D204" t="s">
        <v>4974</v>
      </c>
      <c r="E204" s="11">
        <v>8.3550000000000004</v>
      </c>
      <c r="F204" s="11">
        <v>3.5049999999999999</v>
      </c>
      <c r="G204" s="11">
        <v>19.355</v>
      </c>
      <c r="H204" s="11">
        <v>0.01</v>
      </c>
      <c r="I204" s="11">
        <v>3.0550000000000002</v>
      </c>
      <c r="J204" s="11">
        <v>872.583548961362</v>
      </c>
      <c r="K204" s="2" t="s">
        <v>5039</v>
      </c>
    </row>
    <row r="205" spans="1:11" x14ac:dyDescent="0.25">
      <c r="A205" t="s">
        <v>5040</v>
      </c>
      <c r="B205" t="s">
        <v>5</v>
      </c>
      <c r="C205" t="s">
        <v>274</v>
      </c>
      <c r="D205" t="s">
        <v>4975</v>
      </c>
      <c r="E205" s="11">
        <v>21.24</v>
      </c>
      <c r="F205" s="11">
        <v>13.54</v>
      </c>
      <c r="G205" s="11">
        <v>58.28</v>
      </c>
      <c r="H205" s="11">
        <v>4.78</v>
      </c>
      <c r="I205" s="11">
        <v>15.66</v>
      </c>
      <c r="J205" s="11">
        <v>28863.765661395901</v>
      </c>
      <c r="K205" s="2" t="s">
        <v>5041</v>
      </c>
    </row>
    <row r="206" spans="1:11" x14ac:dyDescent="0.25">
      <c r="A206" t="s">
        <v>5042</v>
      </c>
      <c r="B206" t="s">
        <v>5</v>
      </c>
      <c r="C206" t="s">
        <v>274</v>
      </c>
      <c r="D206" t="s">
        <v>4973</v>
      </c>
      <c r="E206" s="11">
        <v>7.28</v>
      </c>
      <c r="F206" s="11">
        <v>3.05</v>
      </c>
      <c r="G206" s="11">
        <v>17.95</v>
      </c>
      <c r="H206" s="11">
        <v>0</v>
      </c>
      <c r="I206" s="11">
        <v>2.4700000000000002</v>
      </c>
      <c r="J206" s="11">
        <v>444.00389059708601</v>
      </c>
      <c r="K206" s="2" t="s">
        <v>5043</v>
      </c>
    </row>
    <row r="207" spans="1:11" x14ac:dyDescent="0.25">
      <c r="A207" t="s">
        <v>5044</v>
      </c>
      <c r="B207" t="s">
        <v>5</v>
      </c>
      <c r="C207" t="s">
        <v>274</v>
      </c>
      <c r="D207" t="s">
        <v>4974</v>
      </c>
      <c r="E207" s="11">
        <v>10.105</v>
      </c>
      <c r="F207" s="11">
        <v>4.5949999999999998</v>
      </c>
      <c r="G207" s="11">
        <v>28.98</v>
      </c>
      <c r="H207" s="11">
        <v>5.0000000000000001E-3</v>
      </c>
      <c r="I207" s="11">
        <v>3.7149999999999999</v>
      </c>
      <c r="J207" s="11">
        <v>1372.4398422942299</v>
      </c>
      <c r="K207" s="2" t="s">
        <v>5045</v>
      </c>
    </row>
    <row r="208" spans="1:11" x14ac:dyDescent="0.25">
      <c r="A208" t="s">
        <v>5046</v>
      </c>
      <c r="B208" t="s">
        <v>5</v>
      </c>
      <c r="C208" t="s">
        <v>2976</v>
      </c>
      <c r="D208" t="s">
        <v>4975</v>
      </c>
      <c r="E208" s="11">
        <v>25.06</v>
      </c>
      <c r="F208" s="11">
        <v>18.23</v>
      </c>
      <c r="G208" s="11">
        <v>66.66</v>
      </c>
      <c r="H208" s="11">
        <v>8.4499999999999993</v>
      </c>
      <c r="I208" s="11">
        <v>19.54</v>
      </c>
      <c r="J208" s="11">
        <v>38323.942933387698</v>
      </c>
      <c r="K208" s="2" t="s">
        <v>5047</v>
      </c>
    </row>
    <row r="209" spans="1:11" x14ac:dyDescent="0.25">
      <c r="A209" t="s">
        <v>5048</v>
      </c>
      <c r="B209" t="s">
        <v>5</v>
      </c>
      <c r="C209" t="s">
        <v>2976</v>
      </c>
      <c r="D209" t="s">
        <v>4973</v>
      </c>
      <c r="E209" s="11">
        <v>8.85</v>
      </c>
      <c r="F209" s="11">
        <v>3.95</v>
      </c>
      <c r="G209" s="11">
        <v>24.46</v>
      </c>
      <c r="H209" s="11">
        <v>0.01</v>
      </c>
      <c r="I209" s="11">
        <v>2.42</v>
      </c>
      <c r="J209" s="11">
        <v>514.03656338230996</v>
      </c>
      <c r="K209" s="2" t="s">
        <v>5049</v>
      </c>
    </row>
    <row r="210" spans="1:11" x14ac:dyDescent="0.25">
      <c r="A210" t="s">
        <v>5050</v>
      </c>
      <c r="B210" t="s">
        <v>5</v>
      </c>
      <c r="C210" t="s">
        <v>2976</v>
      </c>
      <c r="D210" t="s">
        <v>4974</v>
      </c>
      <c r="E210" s="11">
        <v>12.37</v>
      </c>
      <c r="F210" s="11">
        <v>5.91</v>
      </c>
      <c r="G210" s="11">
        <v>36.03</v>
      </c>
      <c r="H210" s="11">
        <v>6.5000000000000002E-2</v>
      </c>
      <c r="I210" s="11">
        <v>5.0049999999999999</v>
      </c>
      <c r="J210" s="11">
        <v>2071.8507829280002</v>
      </c>
      <c r="K210" s="2" t="s">
        <v>5051</v>
      </c>
    </row>
    <row r="211" spans="1:11" x14ac:dyDescent="0.25">
      <c r="A211" t="s">
        <v>5052</v>
      </c>
      <c r="B211" t="s">
        <v>5</v>
      </c>
      <c r="C211" t="s">
        <v>272</v>
      </c>
      <c r="D211" t="s">
        <v>4975</v>
      </c>
      <c r="E211" s="11">
        <v>14.04</v>
      </c>
      <c r="F211" s="11">
        <v>6.13</v>
      </c>
      <c r="G211" s="11">
        <v>26.49</v>
      </c>
      <c r="H211" s="11">
        <v>2.1</v>
      </c>
      <c r="I211" s="11">
        <v>9.99</v>
      </c>
      <c r="J211" s="11">
        <v>14261.8725964973</v>
      </c>
      <c r="K211" s="2" t="s">
        <v>5053</v>
      </c>
    </row>
    <row r="212" spans="1:11" x14ac:dyDescent="0.25">
      <c r="A212" t="s">
        <v>5054</v>
      </c>
      <c r="B212" t="s">
        <v>5</v>
      </c>
      <c r="C212" t="s">
        <v>272</v>
      </c>
      <c r="D212" t="s">
        <v>4973</v>
      </c>
      <c r="E212" s="11">
        <v>4.59</v>
      </c>
      <c r="F212" s="11">
        <v>1.69</v>
      </c>
      <c r="G212" s="11">
        <v>5.75</v>
      </c>
      <c r="H212" s="11">
        <v>0</v>
      </c>
      <c r="I212" s="11">
        <v>1.32</v>
      </c>
      <c r="J212" s="11">
        <v>141.15797806243299</v>
      </c>
      <c r="K212" s="2" t="s">
        <v>5014</v>
      </c>
    </row>
    <row r="213" spans="1:11" x14ac:dyDescent="0.25">
      <c r="A213" t="s">
        <v>5055</v>
      </c>
      <c r="B213" t="s">
        <v>5</v>
      </c>
      <c r="C213" t="s">
        <v>272</v>
      </c>
      <c r="D213" t="s">
        <v>4974</v>
      </c>
      <c r="E213" s="11">
        <v>6.58</v>
      </c>
      <c r="F213" s="11">
        <v>2.61</v>
      </c>
      <c r="G213" s="11">
        <v>10.115</v>
      </c>
      <c r="H213" s="11">
        <v>0</v>
      </c>
      <c r="I213" s="11">
        <v>1.885</v>
      </c>
      <c r="J213" s="11">
        <v>485.08416526400498</v>
      </c>
      <c r="K213" s="2" t="s">
        <v>5056</v>
      </c>
    </row>
    <row r="214" spans="1:11" x14ac:dyDescent="0.25">
      <c r="A214" t="s">
        <v>5057</v>
      </c>
      <c r="B214" t="s">
        <v>9</v>
      </c>
      <c r="C214" t="s">
        <v>271</v>
      </c>
      <c r="D214" t="s">
        <v>4972</v>
      </c>
      <c r="E214">
        <v>27</v>
      </c>
      <c r="F214">
        <v>3.67</v>
      </c>
      <c r="G214">
        <v>7.34</v>
      </c>
      <c r="H214">
        <v>1.67</v>
      </c>
      <c r="I214">
        <v>31.32</v>
      </c>
      <c r="J214">
        <v>22771.4746301081</v>
      </c>
      <c r="K214" s="2" t="s">
        <v>5058</v>
      </c>
    </row>
    <row r="215" spans="1:11" x14ac:dyDescent="0.25">
      <c r="A215" t="s">
        <v>5059</v>
      </c>
      <c r="B215" t="s">
        <v>9</v>
      </c>
      <c r="C215" t="s">
        <v>271</v>
      </c>
      <c r="D215" t="s">
        <v>4970</v>
      </c>
      <c r="E215">
        <v>6</v>
      </c>
      <c r="F215">
        <v>1</v>
      </c>
      <c r="G215">
        <v>3</v>
      </c>
      <c r="H215">
        <v>0</v>
      </c>
      <c r="I215">
        <v>1</v>
      </c>
      <c r="J215">
        <v>206.12393653564399</v>
      </c>
      <c r="K215" s="2" t="s">
        <v>4819</v>
      </c>
    </row>
    <row r="216" spans="1:11" x14ac:dyDescent="0.25">
      <c r="A216" t="s">
        <v>5060</v>
      </c>
      <c r="B216" t="s">
        <v>9</v>
      </c>
      <c r="C216" t="s">
        <v>271</v>
      </c>
      <c r="D216" t="s">
        <v>4971</v>
      </c>
      <c r="E216">
        <v>13.42</v>
      </c>
      <c r="F216">
        <v>0.91500000000000004</v>
      </c>
      <c r="G216">
        <v>1.835</v>
      </c>
      <c r="H216">
        <v>0</v>
      </c>
      <c r="I216">
        <v>2.17</v>
      </c>
      <c r="J216">
        <v>1209.8495592224101</v>
      </c>
      <c r="K216" s="2" t="s">
        <v>5061</v>
      </c>
    </row>
    <row r="217" spans="1:11" x14ac:dyDescent="0.25">
      <c r="A217" t="s">
        <v>5062</v>
      </c>
      <c r="B217" t="s">
        <v>9</v>
      </c>
      <c r="C217" t="s">
        <v>3782</v>
      </c>
      <c r="D217" t="s">
        <v>4972</v>
      </c>
      <c r="E217">
        <v>27.06</v>
      </c>
      <c r="F217">
        <v>13.83</v>
      </c>
      <c r="G217">
        <v>40.14</v>
      </c>
      <c r="H217">
        <v>8.1</v>
      </c>
      <c r="I217">
        <v>15.34</v>
      </c>
      <c r="J217">
        <v>27426.324994251401</v>
      </c>
      <c r="K217" s="2" t="s">
        <v>5063</v>
      </c>
    </row>
    <row r="218" spans="1:11" x14ac:dyDescent="0.25">
      <c r="A218" t="s">
        <v>5064</v>
      </c>
      <c r="B218" t="s">
        <v>9</v>
      </c>
      <c r="C218" t="s">
        <v>3782</v>
      </c>
      <c r="D218" t="s">
        <v>4970</v>
      </c>
      <c r="E218">
        <v>8.44</v>
      </c>
      <c r="F218">
        <v>1.93</v>
      </c>
      <c r="G218">
        <v>13.64</v>
      </c>
      <c r="H218">
        <v>0.01</v>
      </c>
      <c r="I218">
        <v>1.73</v>
      </c>
      <c r="J218">
        <v>254.34883334106701</v>
      </c>
      <c r="K218" s="2" t="s">
        <v>5065</v>
      </c>
    </row>
    <row r="219" spans="1:11" x14ac:dyDescent="0.25">
      <c r="A219" t="s">
        <v>5066</v>
      </c>
      <c r="B219" t="s">
        <v>9</v>
      </c>
      <c r="C219" t="s">
        <v>3782</v>
      </c>
      <c r="D219" t="s">
        <v>4971</v>
      </c>
      <c r="E219">
        <v>13.565</v>
      </c>
      <c r="F219">
        <v>3.0750000000000002</v>
      </c>
      <c r="G219">
        <v>18.93</v>
      </c>
      <c r="H219">
        <v>3.5000000000000003E-2</v>
      </c>
      <c r="I219">
        <v>2.87</v>
      </c>
      <c r="J219">
        <v>1103.0366360273999</v>
      </c>
      <c r="K219" s="2" t="s">
        <v>5067</v>
      </c>
    </row>
    <row r="220" spans="1:11" x14ac:dyDescent="0.25">
      <c r="A220" t="s">
        <v>5068</v>
      </c>
      <c r="B220" t="s">
        <v>9</v>
      </c>
      <c r="C220" t="s">
        <v>3783</v>
      </c>
      <c r="D220" t="s">
        <v>4972</v>
      </c>
      <c r="E220">
        <v>28.3</v>
      </c>
      <c r="F220">
        <v>12.71</v>
      </c>
      <c r="G220">
        <v>47.84</v>
      </c>
      <c r="H220">
        <v>4.2699999999999996</v>
      </c>
      <c r="I220">
        <v>12.83</v>
      </c>
      <c r="J220">
        <v>25439.4270429801</v>
      </c>
      <c r="K220" s="2" t="s">
        <v>5069</v>
      </c>
    </row>
    <row r="221" spans="1:11" x14ac:dyDescent="0.25">
      <c r="A221" t="s">
        <v>5070</v>
      </c>
      <c r="B221" t="s">
        <v>9</v>
      </c>
      <c r="C221" t="s">
        <v>3783</v>
      </c>
      <c r="D221" t="s">
        <v>4970</v>
      </c>
      <c r="E221">
        <v>9.39</v>
      </c>
      <c r="F221">
        <v>2.2799999999999998</v>
      </c>
      <c r="G221">
        <v>16.2</v>
      </c>
      <c r="H221">
        <v>0.01</v>
      </c>
      <c r="I221">
        <v>2.0099999999999998</v>
      </c>
      <c r="J221">
        <v>253.98590574389399</v>
      </c>
      <c r="K221" s="2" t="s">
        <v>5071</v>
      </c>
    </row>
    <row r="222" spans="1:11" x14ac:dyDescent="0.25">
      <c r="A222" t="s">
        <v>5072</v>
      </c>
      <c r="B222" t="s">
        <v>9</v>
      </c>
      <c r="C222" t="s">
        <v>3783</v>
      </c>
      <c r="D222" t="s">
        <v>4971</v>
      </c>
      <c r="E222">
        <v>15.43</v>
      </c>
      <c r="F222">
        <v>3.91</v>
      </c>
      <c r="G222">
        <v>23.684999999999999</v>
      </c>
      <c r="H222">
        <v>1.4999999999999999E-2</v>
      </c>
      <c r="I222">
        <v>3.415</v>
      </c>
      <c r="J222">
        <v>1204.6563230607801</v>
      </c>
      <c r="K222" s="2" t="s">
        <v>5073</v>
      </c>
    </row>
    <row r="223" spans="1:11" x14ac:dyDescent="0.25">
      <c r="A223" t="s">
        <v>5074</v>
      </c>
      <c r="B223" t="s">
        <v>9</v>
      </c>
      <c r="C223" t="s">
        <v>273</v>
      </c>
      <c r="D223" t="s">
        <v>4972</v>
      </c>
      <c r="E223">
        <v>28.43</v>
      </c>
      <c r="F223">
        <v>14.15</v>
      </c>
      <c r="G223">
        <v>56.98</v>
      </c>
      <c r="H223">
        <v>4.1100000000000003</v>
      </c>
      <c r="I223">
        <v>15.31</v>
      </c>
      <c r="J223">
        <v>30391.538948850499</v>
      </c>
      <c r="K223" s="2" t="s">
        <v>5075</v>
      </c>
    </row>
    <row r="224" spans="1:11" x14ac:dyDescent="0.25">
      <c r="A224" t="s">
        <v>5076</v>
      </c>
      <c r="B224" t="s">
        <v>9</v>
      </c>
      <c r="C224" t="s">
        <v>273</v>
      </c>
      <c r="D224" t="s">
        <v>4970</v>
      </c>
      <c r="E224">
        <v>9.3800000000000008</v>
      </c>
      <c r="F224">
        <v>2.4900000000000002</v>
      </c>
      <c r="G224">
        <v>18.3</v>
      </c>
      <c r="H224">
        <v>0</v>
      </c>
      <c r="I224">
        <v>2</v>
      </c>
      <c r="J224">
        <v>259.30913174560902</v>
      </c>
      <c r="K224" s="2" t="s">
        <v>5077</v>
      </c>
    </row>
    <row r="225" spans="1:11" x14ac:dyDescent="0.25">
      <c r="A225" t="s">
        <v>5078</v>
      </c>
      <c r="B225" t="s">
        <v>9</v>
      </c>
      <c r="C225" t="s">
        <v>273</v>
      </c>
      <c r="D225" t="s">
        <v>4971</v>
      </c>
      <c r="E225">
        <v>15.35</v>
      </c>
      <c r="F225">
        <v>3.9950000000000001</v>
      </c>
      <c r="G225">
        <v>27.34</v>
      </c>
      <c r="H225">
        <v>0.02</v>
      </c>
      <c r="I225">
        <v>3.7250000000000001</v>
      </c>
      <c r="J225">
        <v>1275.8504234324</v>
      </c>
      <c r="K225" s="2" t="s">
        <v>5079</v>
      </c>
    </row>
    <row r="226" spans="1:11" x14ac:dyDescent="0.25">
      <c r="A226" t="s">
        <v>5080</v>
      </c>
      <c r="B226" t="s">
        <v>9</v>
      </c>
      <c r="C226" t="s">
        <v>274</v>
      </c>
      <c r="D226" t="s">
        <v>4972</v>
      </c>
      <c r="E226">
        <v>28.41</v>
      </c>
      <c r="F226">
        <v>15.15</v>
      </c>
      <c r="G226">
        <v>65.739999999999995</v>
      </c>
      <c r="H226">
        <v>5.66</v>
      </c>
      <c r="I226">
        <v>17.21</v>
      </c>
      <c r="J226">
        <v>31761.0727769078</v>
      </c>
      <c r="K226" s="2" t="s">
        <v>5081</v>
      </c>
    </row>
    <row r="227" spans="1:11" x14ac:dyDescent="0.25">
      <c r="A227" t="s">
        <v>5082</v>
      </c>
      <c r="B227" t="s">
        <v>9</v>
      </c>
      <c r="C227" t="s">
        <v>274</v>
      </c>
      <c r="D227" t="s">
        <v>4970</v>
      </c>
      <c r="E227">
        <v>10.42</v>
      </c>
      <c r="F227">
        <v>2.9</v>
      </c>
      <c r="G227">
        <v>21.55</v>
      </c>
      <c r="H227">
        <v>0</v>
      </c>
      <c r="I227">
        <v>2.25</v>
      </c>
      <c r="J227">
        <v>351.540352904222</v>
      </c>
      <c r="K227" s="2" t="s">
        <v>5083</v>
      </c>
    </row>
    <row r="228" spans="1:11" x14ac:dyDescent="0.25">
      <c r="A228" t="s">
        <v>5084</v>
      </c>
      <c r="B228" t="s">
        <v>9</v>
      </c>
      <c r="C228" t="s">
        <v>274</v>
      </c>
      <c r="D228" t="s">
        <v>4971</v>
      </c>
      <c r="E228">
        <v>16.245000000000001</v>
      </c>
      <c r="F228">
        <v>4.7549999999999999</v>
      </c>
      <c r="G228">
        <v>32.104999999999997</v>
      </c>
      <c r="H228">
        <v>0.05</v>
      </c>
      <c r="I228">
        <v>4.5350000000000001</v>
      </c>
      <c r="J228">
        <v>1627.8155850913399</v>
      </c>
      <c r="K228" s="2" t="s">
        <v>5085</v>
      </c>
    </row>
    <row r="229" spans="1:11" x14ac:dyDescent="0.25">
      <c r="A229" t="s">
        <v>5086</v>
      </c>
      <c r="B229" t="s">
        <v>9</v>
      </c>
      <c r="C229" t="s">
        <v>2976</v>
      </c>
      <c r="D229" t="s">
        <v>4972</v>
      </c>
      <c r="E229">
        <v>28.4</v>
      </c>
      <c r="F229">
        <v>16.21</v>
      </c>
      <c r="G229">
        <v>69.260000000000005</v>
      </c>
      <c r="H229">
        <v>7.37</v>
      </c>
      <c r="I229">
        <v>20.309999999999999</v>
      </c>
      <c r="J229">
        <v>34841.7211008413</v>
      </c>
      <c r="K229" s="2" t="s">
        <v>5087</v>
      </c>
    </row>
    <row r="230" spans="1:11" x14ac:dyDescent="0.25">
      <c r="A230" t="s">
        <v>5088</v>
      </c>
      <c r="B230" t="s">
        <v>9</v>
      </c>
      <c r="C230" t="s">
        <v>2976</v>
      </c>
      <c r="D230" t="s">
        <v>4970</v>
      </c>
      <c r="E230">
        <v>11.38</v>
      </c>
      <c r="F230">
        <v>3.54</v>
      </c>
      <c r="G230">
        <v>26.31</v>
      </c>
      <c r="H230">
        <v>0.01</v>
      </c>
      <c r="I230">
        <v>2.74</v>
      </c>
      <c r="J230">
        <v>506.64815554578502</v>
      </c>
      <c r="K230" s="2" t="s">
        <v>5089</v>
      </c>
    </row>
    <row r="231" spans="1:11" x14ac:dyDescent="0.25">
      <c r="A231" t="s">
        <v>5090</v>
      </c>
      <c r="B231" t="s">
        <v>9</v>
      </c>
      <c r="C231" t="s">
        <v>2976</v>
      </c>
      <c r="D231" t="s">
        <v>4971</v>
      </c>
      <c r="E231">
        <v>17.739999999999998</v>
      </c>
      <c r="F231">
        <v>5.6950000000000003</v>
      </c>
      <c r="G231">
        <v>39.25</v>
      </c>
      <c r="H231">
        <v>4.4999999999999998E-2</v>
      </c>
      <c r="I231">
        <v>5.1749999999999998</v>
      </c>
      <c r="J231">
        <v>2219.3659019931001</v>
      </c>
      <c r="K231" s="2" t="s">
        <v>5091</v>
      </c>
    </row>
    <row r="232" spans="1:11" x14ac:dyDescent="0.25">
      <c r="A232" t="s">
        <v>5092</v>
      </c>
      <c r="B232" t="s">
        <v>9</v>
      </c>
      <c r="C232" t="s">
        <v>272</v>
      </c>
      <c r="D232" t="s">
        <v>4972</v>
      </c>
      <c r="E232">
        <v>28.42</v>
      </c>
      <c r="F232">
        <v>7.29</v>
      </c>
      <c r="G232">
        <v>28.95</v>
      </c>
      <c r="H232">
        <v>10.220000000000001</v>
      </c>
      <c r="I232">
        <v>12.53</v>
      </c>
      <c r="J232">
        <v>17159.007692775202</v>
      </c>
      <c r="K232" s="2" t="s">
        <v>5093</v>
      </c>
    </row>
    <row r="233" spans="1:11" x14ac:dyDescent="0.25">
      <c r="A233" t="s">
        <v>5094</v>
      </c>
      <c r="B233" t="s">
        <v>9</v>
      </c>
      <c r="C233" t="s">
        <v>272</v>
      </c>
      <c r="D233" t="s">
        <v>4970</v>
      </c>
      <c r="E233">
        <v>9.2100000000000009</v>
      </c>
      <c r="F233">
        <v>1.7</v>
      </c>
      <c r="G233">
        <v>8.36</v>
      </c>
      <c r="H233">
        <v>0</v>
      </c>
      <c r="I233">
        <v>1.69</v>
      </c>
      <c r="J233">
        <v>381.02575384300798</v>
      </c>
      <c r="K233" s="2" t="s">
        <v>5095</v>
      </c>
    </row>
    <row r="234" spans="1:11" x14ac:dyDescent="0.25">
      <c r="A234" t="s">
        <v>5096</v>
      </c>
      <c r="B234" t="s">
        <v>9</v>
      </c>
      <c r="C234" t="s">
        <v>272</v>
      </c>
      <c r="D234" t="s">
        <v>4971</v>
      </c>
      <c r="E234">
        <v>15.35</v>
      </c>
      <c r="F234">
        <v>2.5299999999999998</v>
      </c>
      <c r="G234">
        <v>13.795</v>
      </c>
      <c r="H234">
        <v>0.1</v>
      </c>
      <c r="I234">
        <v>2.72</v>
      </c>
      <c r="J234">
        <v>1131.67767617553</v>
      </c>
      <c r="K234" s="2" t="s">
        <v>5097</v>
      </c>
    </row>
    <row r="235" spans="1:11" x14ac:dyDescent="0.25">
      <c r="A235" t="s">
        <v>5098</v>
      </c>
      <c r="B235" t="s">
        <v>5</v>
      </c>
      <c r="C235" t="s">
        <v>271</v>
      </c>
      <c r="D235" t="s">
        <v>4972</v>
      </c>
      <c r="E235">
        <v>19</v>
      </c>
      <c r="F235">
        <v>11</v>
      </c>
      <c r="G235">
        <v>22.25</v>
      </c>
      <c r="H235">
        <v>24.5</v>
      </c>
      <c r="I235">
        <v>51</v>
      </c>
      <c r="J235">
        <v>21201.8192351822</v>
      </c>
      <c r="K235" s="2" t="s">
        <v>5099</v>
      </c>
    </row>
    <row r="236" spans="1:11" x14ac:dyDescent="0.25">
      <c r="A236" t="s">
        <v>5100</v>
      </c>
      <c r="B236" t="s">
        <v>5</v>
      </c>
      <c r="C236" t="s">
        <v>271</v>
      </c>
      <c r="D236" t="s">
        <v>4970</v>
      </c>
      <c r="E236">
        <v>7.34</v>
      </c>
      <c r="F236">
        <v>2.33</v>
      </c>
      <c r="G236">
        <v>6.33</v>
      </c>
      <c r="H236">
        <v>0</v>
      </c>
      <c r="I236">
        <v>1</v>
      </c>
      <c r="J236">
        <v>71.0635153808594</v>
      </c>
      <c r="K236" s="2" t="s">
        <v>5101</v>
      </c>
    </row>
    <row r="237" spans="1:11" x14ac:dyDescent="0.25">
      <c r="A237" t="s">
        <v>5102</v>
      </c>
      <c r="B237" t="s">
        <v>5</v>
      </c>
      <c r="C237" t="s">
        <v>271</v>
      </c>
      <c r="D237" t="s">
        <v>4971</v>
      </c>
      <c r="E237">
        <v>9.4550000000000001</v>
      </c>
      <c r="F237">
        <v>1</v>
      </c>
      <c r="G237">
        <v>9.7100000000000009</v>
      </c>
      <c r="H237">
        <v>0</v>
      </c>
      <c r="I237">
        <v>2.665</v>
      </c>
      <c r="J237">
        <v>1503.8471690500501</v>
      </c>
      <c r="K237" s="2" t="s">
        <v>5103</v>
      </c>
    </row>
    <row r="238" spans="1:11" x14ac:dyDescent="0.25">
      <c r="A238" t="s">
        <v>5104</v>
      </c>
      <c r="B238" t="s">
        <v>5</v>
      </c>
      <c r="C238" t="s">
        <v>3782</v>
      </c>
      <c r="D238" t="s">
        <v>4972</v>
      </c>
      <c r="E238">
        <v>22.91</v>
      </c>
      <c r="F238">
        <v>12.29</v>
      </c>
      <c r="G238">
        <v>33.07</v>
      </c>
      <c r="H238">
        <v>10.88</v>
      </c>
      <c r="I238">
        <v>16.09</v>
      </c>
      <c r="J238">
        <v>24155.410505149899</v>
      </c>
      <c r="K238" s="2" t="s">
        <v>5105</v>
      </c>
    </row>
    <row r="239" spans="1:11" x14ac:dyDescent="0.25">
      <c r="A239" t="s">
        <v>5106</v>
      </c>
      <c r="B239" t="s">
        <v>5</v>
      </c>
      <c r="C239" t="s">
        <v>3782</v>
      </c>
      <c r="D239" t="s">
        <v>4970</v>
      </c>
      <c r="E239">
        <v>8.4600000000000009</v>
      </c>
      <c r="F239">
        <v>1.3</v>
      </c>
      <c r="G239">
        <v>9.08</v>
      </c>
      <c r="H239">
        <v>0.03</v>
      </c>
      <c r="I239">
        <v>1.91</v>
      </c>
      <c r="J239">
        <v>389.77715583188501</v>
      </c>
      <c r="K239" s="2" t="s">
        <v>5107</v>
      </c>
    </row>
    <row r="240" spans="1:11" x14ac:dyDescent="0.25">
      <c r="A240" t="s">
        <v>5108</v>
      </c>
      <c r="B240" t="s">
        <v>5</v>
      </c>
      <c r="C240" t="s">
        <v>3782</v>
      </c>
      <c r="D240" t="s">
        <v>4971</v>
      </c>
      <c r="E240">
        <v>11.34</v>
      </c>
      <c r="F240">
        <v>1.7250000000000001</v>
      </c>
      <c r="G240">
        <v>13.07</v>
      </c>
      <c r="H240">
        <v>0.04</v>
      </c>
      <c r="I240">
        <v>2.4550000000000001</v>
      </c>
      <c r="J240">
        <v>885.02102927098201</v>
      </c>
      <c r="K240" s="2" t="s">
        <v>5109</v>
      </c>
    </row>
    <row r="241" spans="1:11" x14ac:dyDescent="0.25">
      <c r="A241" t="s">
        <v>5110</v>
      </c>
      <c r="B241" t="s">
        <v>5</v>
      </c>
      <c r="C241" t="s">
        <v>3783</v>
      </c>
      <c r="D241" t="s">
        <v>4972</v>
      </c>
      <c r="E241">
        <v>24.48</v>
      </c>
      <c r="F241">
        <v>9.64</v>
      </c>
      <c r="G241">
        <v>44.53</v>
      </c>
      <c r="H241">
        <v>5.93</v>
      </c>
      <c r="I241">
        <v>12.3</v>
      </c>
      <c r="J241">
        <v>21077.770509924099</v>
      </c>
      <c r="K241" s="2" t="s">
        <v>5111</v>
      </c>
    </row>
    <row r="242" spans="1:11" x14ac:dyDescent="0.25">
      <c r="A242" t="s">
        <v>5112</v>
      </c>
      <c r="B242" t="s">
        <v>5</v>
      </c>
      <c r="C242" t="s">
        <v>3783</v>
      </c>
      <c r="D242" t="s">
        <v>4970</v>
      </c>
      <c r="E242">
        <v>6.1</v>
      </c>
      <c r="F242">
        <v>1.1100000000000001</v>
      </c>
      <c r="G242">
        <v>9.15</v>
      </c>
      <c r="H242">
        <v>0</v>
      </c>
      <c r="I242">
        <v>1.43</v>
      </c>
      <c r="J242">
        <v>130.176880449474</v>
      </c>
      <c r="K242" s="2" t="s">
        <v>5113</v>
      </c>
    </row>
    <row r="243" spans="1:11" x14ac:dyDescent="0.25">
      <c r="A243" t="s">
        <v>5114</v>
      </c>
      <c r="B243" t="s">
        <v>5</v>
      </c>
      <c r="C243" t="s">
        <v>3783</v>
      </c>
      <c r="D243" t="s">
        <v>4971</v>
      </c>
      <c r="E243">
        <v>11.73</v>
      </c>
      <c r="F243">
        <v>1.925</v>
      </c>
      <c r="G243">
        <v>15.96</v>
      </c>
      <c r="H243">
        <v>0.05</v>
      </c>
      <c r="I243">
        <v>2.7349999999999999</v>
      </c>
      <c r="J243">
        <v>720.01403832712197</v>
      </c>
      <c r="K243" s="2" t="s">
        <v>5115</v>
      </c>
    </row>
    <row r="244" spans="1:11" x14ac:dyDescent="0.25">
      <c r="A244" t="s">
        <v>5116</v>
      </c>
      <c r="B244" t="s">
        <v>5</v>
      </c>
      <c r="C244" t="s">
        <v>273</v>
      </c>
      <c r="D244" t="s">
        <v>4972</v>
      </c>
      <c r="E244">
        <v>25.55</v>
      </c>
      <c r="F244">
        <v>12.53</v>
      </c>
      <c r="G244">
        <v>53.43</v>
      </c>
      <c r="H244">
        <v>5.36</v>
      </c>
      <c r="I244">
        <v>16.809999999999999</v>
      </c>
      <c r="J244">
        <v>29613.326642815999</v>
      </c>
      <c r="K244" s="2" t="s">
        <v>5117</v>
      </c>
    </row>
    <row r="245" spans="1:11" x14ac:dyDescent="0.25">
      <c r="A245" t="s">
        <v>5118</v>
      </c>
      <c r="B245" t="s">
        <v>5</v>
      </c>
      <c r="C245" t="s">
        <v>273</v>
      </c>
      <c r="D245" t="s">
        <v>4970</v>
      </c>
      <c r="E245">
        <v>8.07</v>
      </c>
      <c r="F245">
        <v>1.55</v>
      </c>
      <c r="G245">
        <v>14.79</v>
      </c>
      <c r="H245">
        <v>0</v>
      </c>
      <c r="I245">
        <v>1.88</v>
      </c>
      <c r="J245">
        <v>221.001904339031</v>
      </c>
      <c r="K245" s="2" t="s">
        <v>5119</v>
      </c>
    </row>
    <row r="246" spans="1:11" x14ac:dyDescent="0.25">
      <c r="A246" t="s">
        <v>5120</v>
      </c>
      <c r="B246" t="s">
        <v>5</v>
      </c>
      <c r="C246" t="s">
        <v>273</v>
      </c>
      <c r="D246" t="s">
        <v>4971</v>
      </c>
      <c r="E246">
        <v>14.29</v>
      </c>
      <c r="F246">
        <v>2.7250000000000001</v>
      </c>
      <c r="G246">
        <v>20.885000000000002</v>
      </c>
      <c r="H246">
        <v>0.04</v>
      </c>
      <c r="I246">
        <v>3.46</v>
      </c>
      <c r="J246">
        <v>1009.31102437411</v>
      </c>
      <c r="K246" s="2" t="s">
        <v>5121</v>
      </c>
    </row>
    <row r="247" spans="1:11" x14ac:dyDescent="0.25">
      <c r="A247" t="s">
        <v>5122</v>
      </c>
      <c r="B247" t="s">
        <v>5</v>
      </c>
      <c r="C247" t="s">
        <v>274</v>
      </c>
      <c r="D247" t="s">
        <v>4972</v>
      </c>
      <c r="E247">
        <v>26.27</v>
      </c>
      <c r="F247">
        <v>14.07</v>
      </c>
      <c r="G247">
        <v>63.47</v>
      </c>
      <c r="H247">
        <v>8.1</v>
      </c>
      <c r="I247">
        <v>19.93</v>
      </c>
      <c r="J247">
        <v>32201.487502011099</v>
      </c>
      <c r="K247" s="2" t="s">
        <v>5123</v>
      </c>
    </row>
    <row r="248" spans="1:11" x14ac:dyDescent="0.25">
      <c r="A248" t="s">
        <v>5124</v>
      </c>
      <c r="B248" t="s">
        <v>5</v>
      </c>
      <c r="C248" t="s">
        <v>274</v>
      </c>
      <c r="D248" t="s">
        <v>4970</v>
      </c>
      <c r="E248">
        <v>9.77</v>
      </c>
      <c r="F248">
        <v>2.23</v>
      </c>
      <c r="G248">
        <v>19.64</v>
      </c>
      <c r="H248">
        <v>0.01</v>
      </c>
      <c r="I248">
        <v>2.2000000000000002</v>
      </c>
      <c r="J248">
        <v>353.69586572742401</v>
      </c>
      <c r="K248" s="2" t="s">
        <v>5125</v>
      </c>
    </row>
    <row r="249" spans="1:11" x14ac:dyDescent="0.25">
      <c r="A249" t="s">
        <v>5126</v>
      </c>
      <c r="B249" t="s">
        <v>5</v>
      </c>
      <c r="C249" t="s">
        <v>274</v>
      </c>
      <c r="D249" t="s">
        <v>4971</v>
      </c>
      <c r="E249">
        <v>14.69</v>
      </c>
      <c r="F249">
        <v>3.7050000000000001</v>
      </c>
      <c r="G249">
        <v>28.52</v>
      </c>
      <c r="H249">
        <v>6.5000000000000002E-2</v>
      </c>
      <c r="I249">
        <v>3.8050000000000002</v>
      </c>
      <c r="J249">
        <v>1405.3619382081399</v>
      </c>
      <c r="K249" s="2" t="s">
        <v>5127</v>
      </c>
    </row>
    <row r="250" spans="1:11" x14ac:dyDescent="0.25">
      <c r="A250" t="s">
        <v>5128</v>
      </c>
      <c r="B250" t="s">
        <v>5</v>
      </c>
      <c r="C250" t="s">
        <v>2976</v>
      </c>
      <c r="D250" t="s">
        <v>4972</v>
      </c>
      <c r="E250">
        <v>27.38</v>
      </c>
      <c r="F250">
        <v>17.05</v>
      </c>
      <c r="G250">
        <v>71.2</v>
      </c>
      <c r="H250">
        <v>11.14</v>
      </c>
      <c r="I250">
        <v>21.68</v>
      </c>
      <c r="J250">
        <v>38653.595980765997</v>
      </c>
      <c r="K250" s="2" t="s">
        <v>5129</v>
      </c>
    </row>
    <row r="251" spans="1:11" x14ac:dyDescent="0.25">
      <c r="A251" t="s">
        <v>5130</v>
      </c>
      <c r="B251" t="s">
        <v>5</v>
      </c>
      <c r="C251" t="s">
        <v>2976</v>
      </c>
      <c r="D251" t="s">
        <v>4970</v>
      </c>
      <c r="E251">
        <v>10.71</v>
      </c>
      <c r="F251">
        <v>3.11</v>
      </c>
      <c r="G251">
        <v>26.55</v>
      </c>
      <c r="H251">
        <v>0.02</v>
      </c>
      <c r="I251">
        <v>2.77</v>
      </c>
      <c r="J251">
        <v>570.999370058208</v>
      </c>
      <c r="K251" s="2" t="s">
        <v>5131</v>
      </c>
    </row>
    <row r="252" spans="1:11" x14ac:dyDescent="0.25">
      <c r="A252" t="s">
        <v>5132</v>
      </c>
      <c r="B252" t="s">
        <v>5</v>
      </c>
      <c r="C252" t="s">
        <v>2976</v>
      </c>
      <c r="D252" t="s">
        <v>4971</v>
      </c>
      <c r="E252">
        <v>16.829999999999998</v>
      </c>
      <c r="F252">
        <v>5.2750000000000004</v>
      </c>
      <c r="G252">
        <v>38.78</v>
      </c>
      <c r="H252">
        <v>0.155</v>
      </c>
      <c r="I252">
        <v>4.7</v>
      </c>
      <c r="J252">
        <v>2195.7542124378501</v>
      </c>
      <c r="K252" s="2" t="s">
        <v>5133</v>
      </c>
    </row>
    <row r="253" spans="1:11" x14ac:dyDescent="0.25">
      <c r="A253" t="s">
        <v>5134</v>
      </c>
      <c r="B253" t="s">
        <v>5</v>
      </c>
      <c r="C253" t="s">
        <v>272</v>
      </c>
      <c r="D253" t="s">
        <v>4972</v>
      </c>
      <c r="E253">
        <v>25.2</v>
      </c>
      <c r="F253">
        <v>5.9</v>
      </c>
      <c r="G253">
        <v>33.89</v>
      </c>
      <c r="H253">
        <v>10.66</v>
      </c>
      <c r="I253">
        <v>11.38</v>
      </c>
      <c r="J253">
        <v>18871.319942896698</v>
      </c>
      <c r="K253" s="2" t="s">
        <v>5135</v>
      </c>
    </row>
    <row r="254" spans="1:11" x14ac:dyDescent="0.25">
      <c r="A254" t="s">
        <v>5136</v>
      </c>
      <c r="B254" t="s">
        <v>5</v>
      </c>
      <c r="C254" t="s">
        <v>272</v>
      </c>
      <c r="D254" t="s">
        <v>4970</v>
      </c>
      <c r="E254">
        <v>8.59</v>
      </c>
      <c r="F254">
        <v>1.1499999999999999</v>
      </c>
      <c r="G254">
        <v>7.07</v>
      </c>
      <c r="H254">
        <v>0</v>
      </c>
      <c r="I254">
        <v>1.61</v>
      </c>
      <c r="J254">
        <v>261.73715212713398</v>
      </c>
      <c r="K254" s="2" t="s">
        <v>5137</v>
      </c>
    </row>
    <row r="255" spans="1:11" x14ac:dyDescent="0.25">
      <c r="A255" t="s">
        <v>5138</v>
      </c>
      <c r="B255" t="s">
        <v>5</v>
      </c>
      <c r="C255" t="s">
        <v>272</v>
      </c>
      <c r="D255" t="s">
        <v>4971</v>
      </c>
      <c r="E255">
        <v>14.39</v>
      </c>
      <c r="F255">
        <v>1.7949999999999999</v>
      </c>
      <c r="G255">
        <v>12.36</v>
      </c>
      <c r="H255">
        <v>0.13</v>
      </c>
      <c r="I255">
        <v>2.25</v>
      </c>
      <c r="J255">
        <v>886.30588547898606</v>
      </c>
      <c r="K255" s="2" t="s">
        <v>5139</v>
      </c>
    </row>
  </sheetData>
  <autoFilter ref="A2:K255"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C488"/>
  <sheetViews>
    <sheetView workbookViewId="0">
      <pane xSplit="3" ySplit="14" topLeftCell="D48" activePane="bottomRight" state="frozen"/>
      <selection pane="topRight" activeCell="D1" sqref="D1"/>
      <selection pane="bottomLeft" activeCell="A15" sqref="A15"/>
      <selection pane="bottomRight" activeCell="E58" sqref="E58"/>
    </sheetView>
  </sheetViews>
  <sheetFormatPr defaultRowHeight="13.2" x14ac:dyDescent="0.25"/>
  <cols>
    <col min="3" max="3" width="10.44140625" customWidth="1"/>
  </cols>
  <sheetData>
    <row r="1" spans="2:133" x14ac:dyDescent="0.25">
      <c r="DH1" t="s">
        <v>2701</v>
      </c>
      <c r="EC1" t="s">
        <v>2689</v>
      </c>
    </row>
    <row r="2" spans="2:133" x14ac:dyDescent="0.25">
      <c r="B2" t="s">
        <v>54</v>
      </c>
      <c r="E2">
        <f>COUNTIF(D7:EB7,"Yes")</f>
        <v>3</v>
      </c>
      <c r="F2" s="42" t="s">
        <v>2259</v>
      </c>
      <c r="I2">
        <f>COUNT(D6:EB6)</f>
        <v>129</v>
      </c>
      <c r="J2" s="42" t="s">
        <v>2260</v>
      </c>
    </row>
    <row r="3" spans="2:133" x14ac:dyDescent="0.25">
      <c r="B3" t="s">
        <v>2253</v>
      </c>
      <c r="D3" t="s">
        <v>53</v>
      </c>
      <c r="E3" t="s">
        <v>53</v>
      </c>
      <c r="F3" t="s">
        <v>53</v>
      </c>
      <c r="G3" t="s">
        <v>53</v>
      </c>
      <c r="H3" t="s">
        <v>53</v>
      </c>
      <c r="I3" t="s">
        <v>53</v>
      </c>
      <c r="J3" t="s">
        <v>11</v>
      </c>
      <c r="K3" t="s">
        <v>11</v>
      </c>
      <c r="L3" t="s">
        <v>11</v>
      </c>
      <c r="M3" t="s">
        <v>11</v>
      </c>
      <c r="N3" t="s">
        <v>11</v>
      </c>
      <c r="O3" t="s">
        <v>11</v>
      </c>
      <c r="P3" t="s">
        <v>12</v>
      </c>
      <c r="Q3" t="s">
        <v>12</v>
      </c>
      <c r="R3" t="s">
        <v>12</v>
      </c>
      <c r="S3" t="s">
        <v>12</v>
      </c>
      <c r="T3" t="s">
        <v>12</v>
      </c>
      <c r="U3" t="s">
        <v>12</v>
      </c>
      <c r="V3" t="s">
        <v>13</v>
      </c>
      <c r="W3" t="s">
        <v>13</v>
      </c>
      <c r="X3" t="s">
        <v>13</v>
      </c>
      <c r="Y3" t="s">
        <v>13</v>
      </c>
      <c r="Z3" t="s">
        <v>13</v>
      </c>
      <c r="AA3" t="s">
        <v>13</v>
      </c>
      <c r="AB3" t="s">
        <v>14</v>
      </c>
      <c r="AC3" t="s">
        <v>14</v>
      </c>
      <c r="AD3" t="s">
        <v>14</v>
      </c>
      <c r="AE3" t="s">
        <v>14</v>
      </c>
      <c r="AF3" t="s">
        <v>14</v>
      </c>
      <c r="AG3" t="s">
        <v>14</v>
      </c>
      <c r="AH3" t="s">
        <v>262</v>
      </c>
      <c r="AI3" t="s">
        <v>262</v>
      </c>
      <c r="AJ3" t="s">
        <v>262</v>
      </c>
      <c r="AK3" t="s">
        <v>262</v>
      </c>
      <c r="AL3" t="s">
        <v>262</v>
      </c>
      <c r="AM3" t="s">
        <v>262</v>
      </c>
      <c r="AN3" t="s">
        <v>263</v>
      </c>
      <c r="AO3" t="s">
        <v>263</v>
      </c>
      <c r="AP3" t="s">
        <v>263</v>
      </c>
      <c r="AQ3" t="s">
        <v>263</v>
      </c>
      <c r="AR3" t="s">
        <v>263</v>
      </c>
      <c r="AS3" t="s">
        <v>263</v>
      </c>
      <c r="AT3" t="s">
        <v>264</v>
      </c>
      <c r="AU3" t="s">
        <v>264</v>
      </c>
      <c r="AV3" t="s">
        <v>264</v>
      </c>
      <c r="AW3" t="s">
        <v>264</v>
      </c>
      <c r="AX3" t="s">
        <v>264</v>
      </c>
      <c r="AY3" t="s">
        <v>264</v>
      </c>
      <c r="AZ3" t="s">
        <v>265</v>
      </c>
      <c r="BA3" t="s">
        <v>265</v>
      </c>
      <c r="BB3" t="s">
        <v>265</v>
      </c>
      <c r="BC3" t="s">
        <v>265</v>
      </c>
      <c r="BD3" t="s">
        <v>265</v>
      </c>
      <c r="BE3" t="s">
        <v>265</v>
      </c>
      <c r="BF3" t="s">
        <v>289</v>
      </c>
      <c r="BG3" t="s">
        <v>290</v>
      </c>
      <c r="BH3" t="s">
        <v>291</v>
      </c>
      <c r="BI3" t="s">
        <v>292</v>
      </c>
      <c r="BJ3" t="s">
        <v>293</v>
      </c>
      <c r="BK3" t="s">
        <v>294</v>
      </c>
      <c r="BL3" t="s">
        <v>295</v>
      </c>
      <c r="BM3" t="s">
        <v>296</v>
      </c>
      <c r="BN3" t="s">
        <v>297</v>
      </c>
      <c r="BO3" t="s">
        <v>298</v>
      </c>
      <c r="BP3" t="s">
        <v>299</v>
      </c>
      <c r="BQ3" t="s">
        <v>300</v>
      </c>
      <c r="BR3" t="s">
        <v>301</v>
      </c>
      <c r="BS3" t="s">
        <v>302</v>
      </c>
      <c r="BT3" t="s">
        <v>303</v>
      </c>
      <c r="BU3" t="s">
        <v>304</v>
      </c>
      <c r="BV3" t="s">
        <v>305</v>
      </c>
      <c r="BW3" t="s">
        <v>306</v>
      </c>
      <c r="BX3" t="s">
        <v>307</v>
      </c>
      <c r="BY3" t="s">
        <v>308</v>
      </c>
      <c r="BZ3" t="s">
        <v>309</v>
      </c>
      <c r="CA3" t="s">
        <v>310</v>
      </c>
      <c r="CB3" t="s">
        <v>311</v>
      </c>
      <c r="CC3" t="s">
        <v>312</v>
      </c>
      <c r="CD3" t="s">
        <v>2687</v>
      </c>
      <c r="CE3" t="s">
        <v>2688</v>
      </c>
      <c r="CF3" t="s">
        <v>313</v>
      </c>
      <c r="CG3" t="s">
        <v>289</v>
      </c>
      <c r="CH3" t="s">
        <v>290</v>
      </c>
      <c r="CI3" t="s">
        <v>291</v>
      </c>
      <c r="CJ3" t="s">
        <v>292</v>
      </c>
      <c r="CK3" t="s">
        <v>293</v>
      </c>
      <c r="CL3" t="s">
        <v>294</v>
      </c>
      <c r="CM3" t="s">
        <v>295</v>
      </c>
      <c r="CN3" t="s">
        <v>296</v>
      </c>
      <c r="CO3" t="s">
        <v>297</v>
      </c>
      <c r="CP3" t="s">
        <v>298</v>
      </c>
      <c r="CQ3" t="s">
        <v>299</v>
      </c>
      <c r="CR3" t="s">
        <v>300</v>
      </c>
      <c r="CS3" t="s">
        <v>301</v>
      </c>
      <c r="CT3" t="s">
        <v>302</v>
      </c>
      <c r="CU3" t="s">
        <v>303</v>
      </c>
      <c r="CV3" t="s">
        <v>304</v>
      </c>
      <c r="CW3" t="s">
        <v>305</v>
      </c>
      <c r="CX3" t="s">
        <v>306</v>
      </c>
      <c r="CY3" t="s">
        <v>307</v>
      </c>
      <c r="CZ3" t="s">
        <v>308</v>
      </c>
      <c r="DA3" t="s">
        <v>309</v>
      </c>
      <c r="DB3" t="s">
        <v>310</v>
      </c>
      <c r="DC3" t="s">
        <v>311</v>
      </c>
      <c r="DD3" t="s">
        <v>312</v>
      </c>
      <c r="DE3" t="s">
        <v>2687</v>
      </c>
      <c r="DF3" t="s">
        <v>2688</v>
      </c>
      <c r="DG3" t="s">
        <v>313</v>
      </c>
      <c r="DH3" t="s">
        <v>2690</v>
      </c>
      <c r="DI3" t="s">
        <v>2691</v>
      </c>
      <c r="DJ3" t="s">
        <v>2692</v>
      </c>
      <c r="DK3" t="s">
        <v>2693</v>
      </c>
      <c r="DL3" t="s">
        <v>2694</v>
      </c>
      <c r="DM3" t="s">
        <v>2695</v>
      </c>
      <c r="DN3" t="s">
        <v>2696</v>
      </c>
      <c r="DO3" t="s">
        <v>2697</v>
      </c>
      <c r="DP3" t="s">
        <v>2698</v>
      </c>
      <c r="DQ3" t="s">
        <v>2699</v>
      </c>
      <c r="DR3" t="s">
        <v>2700</v>
      </c>
      <c r="DS3" t="s">
        <v>2690</v>
      </c>
      <c r="DT3" t="s">
        <v>2691</v>
      </c>
      <c r="DU3" t="s">
        <v>2692</v>
      </c>
      <c r="DV3" t="s">
        <v>2693</v>
      </c>
      <c r="DW3" t="s">
        <v>2694</v>
      </c>
      <c r="DX3" t="s">
        <v>2695</v>
      </c>
      <c r="DY3" t="s">
        <v>2696</v>
      </c>
      <c r="DZ3" t="s">
        <v>2697</v>
      </c>
      <c r="EA3" t="s">
        <v>2698</v>
      </c>
      <c r="EB3" t="s">
        <v>2699</v>
      </c>
      <c r="EC3" t="s">
        <v>2700</v>
      </c>
    </row>
    <row r="4" spans="2:133" x14ac:dyDescent="0.25">
      <c r="B4" t="s">
        <v>2254</v>
      </c>
      <c r="D4" t="s">
        <v>51</v>
      </c>
      <c r="E4" t="s">
        <v>51</v>
      </c>
      <c r="F4" t="s">
        <v>51</v>
      </c>
      <c r="G4" t="s">
        <v>52</v>
      </c>
      <c r="H4" t="s">
        <v>52</v>
      </c>
      <c r="I4" t="s">
        <v>52</v>
      </c>
      <c r="J4" t="s">
        <v>51</v>
      </c>
      <c r="K4" t="s">
        <v>51</v>
      </c>
      <c r="L4" t="s">
        <v>51</v>
      </c>
      <c r="M4" t="s">
        <v>52</v>
      </c>
      <c r="N4" t="s">
        <v>52</v>
      </c>
      <c r="O4" t="s">
        <v>52</v>
      </c>
      <c r="P4" t="s">
        <v>51</v>
      </c>
      <c r="Q4" t="s">
        <v>51</v>
      </c>
      <c r="R4" t="s">
        <v>51</v>
      </c>
      <c r="S4" t="s">
        <v>52</v>
      </c>
      <c r="T4" t="s">
        <v>52</v>
      </c>
      <c r="U4" t="s">
        <v>52</v>
      </c>
      <c r="V4" t="s">
        <v>51</v>
      </c>
      <c r="W4" t="s">
        <v>51</v>
      </c>
      <c r="X4" t="s">
        <v>51</v>
      </c>
      <c r="Y4" t="s">
        <v>52</v>
      </c>
      <c r="Z4" t="s">
        <v>52</v>
      </c>
      <c r="AA4" t="s">
        <v>52</v>
      </c>
      <c r="AB4" t="s">
        <v>51</v>
      </c>
      <c r="AC4" t="s">
        <v>51</v>
      </c>
      <c r="AD4" t="s">
        <v>51</v>
      </c>
      <c r="AE4" t="s">
        <v>52</v>
      </c>
      <c r="AF4" t="s">
        <v>52</v>
      </c>
      <c r="AG4" t="s">
        <v>52</v>
      </c>
      <c r="AH4" t="s">
        <v>51</v>
      </c>
      <c r="AI4" t="s">
        <v>51</v>
      </c>
      <c r="AJ4" t="s">
        <v>51</v>
      </c>
      <c r="AK4" t="s">
        <v>52</v>
      </c>
      <c r="AL4" t="s">
        <v>52</v>
      </c>
      <c r="AM4" t="s">
        <v>52</v>
      </c>
      <c r="AN4" t="s">
        <v>51</v>
      </c>
      <c r="AO4" t="s">
        <v>51</v>
      </c>
      <c r="AP4" t="s">
        <v>51</v>
      </c>
      <c r="AQ4" t="s">
        <v>52</v>
      </c>
      <c r="AR4" t="s">
        <v>52</v>
      </c>
      <c r="AS4" t="s">
        <v>52</v>
      </c>
      <c r="AT4" t="s">
        <v>51</v>
      </c>
      <c r="AU4" t="s">
        <v>51</v>
      </c>
      <c r="AV4" t="s">
        <v>51</v>
      </c>
      <c r="AW4" t="s">
        <v>52</v>
      </c>
      <c r="AX4" t="s">
        <v>52</v>
      </c>
      <c r="AY4" t="s">
        <v>52</v>
      </c>
      <c r="AZ4" t="s">
        <v>51</v>
      </c>
      <c r="BA4" t="s">
        <v>51</v>
      </c>
      <c r="BB4" t="s">
        <v>51</v>
      </c>
      <c r="BC4" t="s">
        <v>52</v>
      </c>
      <c r="BD4" t="s">
        <v>52</v>
      </c>
      <c r="BE4" t="s">
        <v>52</v>
      </c>
      <c r="BF4" t="s">
        <v>51</v>
      </c>
      <c r="BG4" t="s">
        <v>51</v>
      </c>
      <c r="BH4" t="s">
        <v>51</v>
      </c>
      <c r="BI4" t="s">
        <v>51</v>
      </c>
      <c r="BJ4" t="s">
        <v>51</v>
      </c>
      <c r="BK4" t="s">
        <v>51</v>
      </c>
      <c r="BL4" t="s">
        <v>51</v>
      </c>
      <c r="BM4" t="s">
        <v>51</v>
      </c>
      <c r="BN4" t="s">
        <v>51</v>
      </c>
      <c r="BO4" t="s">
        <v>51</v>
      </c>
      <c r="BP4" t="s">
        <v>51</v>
      </c>
      <c r="BQ4" t="s">
        <v>51</v>
      </c>
      <c r="BR4" t="s">
        <v>51</v>
      </c>
      <c r="BS4" t="s">
        <v>51</v>
      </c>
      <c r="BT4" t="s">
        <v>51</v>
      </c>
      <c r="BU4" t="s">
        <v>51</v>
      </c>
      <c r="BV4" t="s">
        <v>51</v>
      </c>
      <c r="BW4" t="s">
        <v>51</v>
      </c>
      <c r="BX4" t="s">
        <v>51</v>
      </c>
      <c r="BY4" t="s">
        <v>51</v>
      </c>
      <c r="BZ4" t="s">
        <v>51</v>
      </c>
      <c r="CA4" t="s">
        <v>51</v>
      </c>
      <c r="CB4" t="s">
        <v>51</v>
      </c>
      <c r="CC4" t="s">
        <v>51</v>
      </c>
      <c r="CD4" t="s">
        <v>51</v>
      </c>
      <c r="CE4" t="s">
        <v>51</v>
      </c>
      <c r="CF4" t="s">
        <v>51</v>
      </c>
      <c r="CG4" t="s">
        <v>52</v>
      </c>
      <c r="CH4" t="s">
        <v>52</v>
      </c>
      <c r="CI4" t="s">
        <v>52</v>
      </c>
      <c r="CJ4" t="s">
        <v>52</v>
      </c>
      <c r="CK4" t="s">
        <v>52</v>
      </c>
      <c r="CL4" t="s">
        <v>52</v>
      </c>
      <c r="CM4" t="s">
        <v>52</v>
      </c>
      <c r="CN4" t="s">
        <v>52</v>
      </c>
      <c r="CO4" t="s">
        <v>52</v>
      </c>
      <c r="CP4" t="s">
        <v>52</v>
      </c>
      <c r="CQ4" t="s">
        <v>52</v>
      </c>
      <c r="CR4" t="s">
        <v>52</v>
      </c>
      <c r="CS4" t="s">
        <v>52</v>
      </c>
      <c r="CT4" t="s">
        <v>52</v>
      </c>
      <c r="CU4" t="s">
        <v>52</v>
      </c>
      <c r="CV4" t="s">
        <v>52</v>
      </c>
      <c r="CW4" t="s">
        <v>52</v>
      </c>
      <c r="CX4" t="s">
        <v>52</v>
      </c>
      <c r="CY4" t="s">
        <v>52</v>
      </c>
      <c r="CZ4" t="s">
        <v>52</v>
      </c>
      <c r="DA4" t="s">
        <v>52</v>
      </c>
      <c r="DB4" t="s">
        <v>52</v>
      </c>
      <c r="DC4" t="s">
        <v>52</v>
      </c>
      <c r="DD4" t="s">
        <v>52</v>
      </c>
      <c r="DE4" t="s">
        <v>52</v>
      </c>
      <c r="DF4" t="s">
        <v>52</v>
      </c>
      <c r="DG4" t="s">
        <v>52</v>
      </c>
      <c r="DH4" t="s">
        <v>51</v>
      </c>
      <c r="DI4" t="s">
        <v>51</v>
      </c>
      <c r="DJ4" t="s">
        <v>51</v>
      </c>
      <c r="DK4" t="s">
        <v>51</v>
      </c>
      <c r="DL4" t="s">
        <v>51</v>
      </c>
      <c r="DM4" t="s">
        <v>51</v>
      </c>
      <c r="DN4" t="s">
        <v>51</v>
      </c>
      <c r="DO4" t="s">
        <v>51</v>
      </c>
      <c r="DP4" t="s">
        <v>51</v>
      </c>
      <c r="DQ4" t="s">
        <v>51</v>
      </c>
      <c r="DR4" t="s">
        <v>51</v>
      </c>
      <c r="DS4" t="s">
        <v>52</v>
      </c>
      <c r="DT4" t="s">
        <v>52</v>
      </c>
      <c r="DU4" t="s">
        <v>52</v>
      </c>
      <c r="DV4" t="s">
        <v>52</v>
      </c>
      <c r="DW4" t="s">
        <v>52</v>
      </c>
      <c r="DX4" t="s">
        <v>52</v>
      </c>
      <c r="DY4" t="s">
        <v>52</v>
      </c>
      <c r="DZ4" t="s">
        <v>52</v>
      </c>
      <c r="EA4" t="s">
        <v>52</v>
      </c>
      <c r="EB4" t="s">
        <v>52</v>
      </c>
      <c r="EC4" t="s">
        <v>52</v>
      </c>
    </row>
    <row r="5" spans="2:133" x14ac:dyDescent="0.25">
      <c r="B5" t="s">
        <v>2255</v>
      </c>
      <c r="D5" t="s">
        <v>316</v>
      </c>
      <c r="E5" t="s">
        <v>317</v>
      </c>
      <c r="F5" t="s">
        <v>2251</v>
      </c>
      <c r="G5" t="s">
        <v>316</v>
      </c>
      <c r="H5" t="s">
        <v>317</v>
      </c>
      <c r="I5" t="s">
        <v>2251</v>
      </c>
      <c r="J5" t="s">
        <v>316</v>
      </c>
      <c r="K5" t="s">
        <v>317</v>
      </c>
      <c r="L5" t="s">
        <v>2251</v>
      </c>
      <c r="M5" t="s">
        <v>316</v>
      </c>
      <c r="N5" t="s">
        <v>317</v>
      </c>
      <c r="O5" t="s">
        <v>2251</v>
      </c>
      <c r="P5" t="s">
        <v>316</v>
      </c>
      <c r="Q5" t="s">
        <v>317</v>
      </c>
      <c r="R5" t="s">
        <v>2251</v>
      </c>
      <c r="S5" t="s">
        <v>316</v>
      </c>
      <c r="T5" t="s">
        <v>317</v>
      </c>
      <c r="U5" t="s">
        <v>2251</v>
      </c>
      <c r="V5" t="s">
        <v>316</v>
      </c>
      <c r="W5" t="s">
        <v>317</v>
      </c>
      <c r="X5" t="s">
        <v>2251</v>
      </c>
      <c r="Y5" t="s">
        <v>316</v>
      </c>
      <c r="Z5" t="s">
        <v>317</v>
      </c>
      <c r="AA5" t="s">
        <v>2251</v>
      </c>
      <c r="AB5" t="s">
        <v>316</v>
      </c>
      <c r="AC5" t="s">
        <v>317</v>
      </c>
      <c r="AD5" t="s">
        <v>2251</v>
      </c>
      <c r="AE5" t="s">
        <v>316</v>
      </c>
      <c r="AF5" t="s">
        <v>317</v>
      </c>
      <c r="AG5" t="s">
        <v>2251</v>
      </c>
      <c r="AH5" t="s">
        <v>316</v>
      </c>
      <c r="AI5" t="s">
        <v>317</v>
      </c>
      <c r="AJ5" t="s">
        <v>2251</v>
      </c>
      <c r="AK5" t="s">
        <v>316</v>
      </c>
      <c r="AL5" t="s">
        <v>317</v>
      </c>
      <c r="AM5" t="s">
        <v>2251</v>
      </c>
      <c r="AN5" t="s">
        <v>316</v>
      </c>
      <c r="AO5" t="s">
        <v>317</v>
      </c>
      <c r="AP5" t="s">
        <v>2251</v>
      </c>
      <c r="AQ5" t="s">
        <v>316</v>
      </c>
      <c r="AR5" t="s">
        <v>317</v>
      </c>
      <c r="AS5" t="s">
        <v>2251</v>
      </c>
      <c r="AT5" t="s">
        <v>316</v>
      </c>
      <c r="AU5" t="s">
        <v>317</v>
      </c>
      <c r="AV5" t="s">
        <v>2251</v>
      </c>
      <c r="AW5" t="s">
        <v>316</v>
      </c>
      <c r="AX5" t="s">
        <v>317</v>
      </c>
      <c r="AY5" t="s">
        <v>2251</v>
      </c>
      <c r="AZ5" t="s">
        <v>316</v>
      </c>
      <c r="BA5" t="s">
        <v>317</v>
      </c>
      <c r="BB5" t="s">
        <v>2251</v>
      </c>
      <c r="BC5" t="s">
        <v>316</v>
      </c>
      <c r="BD5" t="s">
        <v>317</v>
      </c>
      <c r="BE5" t="s">
        <v>2251</v>
      </c>
    </row>
    <row r="6" spans="2:133" x14ac:dyDescent="0.25">
      <c r="B6" t="s">
        <v>57</v>
      </c>
      <c r="D6" s="4">
        <v>1</v>
      </c>
      <c r="E6">
        <f t="shared" ref="E6:N6" si="0">D6+1</f>
        <v>2</v>
      </c>
      <c r="F6">
        <f t="shared" si="0"/>
        <v>3</v>
      </c>
      <c r="G6">
        <f t="shared" si="0"/>
        <v>4</v>
      </c>
      <c r="H6">
        <f t="shared" si="0"/>
        <v>5</v>
      </c>
      <c r="I6">
        <f t="shared" si="0"/>
        <v>6</v>
      </c>
      <c r="J6">
        <f t="shared" si="0"/>
        <v>7</v>
      </c>
      <c r="K6">
        <f t="shared" si="0"/>
        <v>8</v>
      </c>
      <c r="L6">
        <f t="shared" si="0"/>
        <v>9</v>
      </c>
      <c r="M6">
        <f t="shared" si="0"/>
        <v>10</v>
      </c>
      <c r="N6">
        <f t="shared" si="0"/>
        <v>11</v>
      </c>
      <c r="O6">
        <f>N6+1</f>
        <v>12</v>
      </c>
      <c r="P6">
        <f t="shared" ref="P6:CA6" si="1">O6+1</f>
        <v>13</v>
      </c>
      <c r="Q6">
        <f t="shared" si="1"/>
        <v>14</v>
      </c>
      <c r="R6">
        <f t="shared" si="1"/>
        <v>15</v>
      </c>
      <c r="S6">
        <f t="shared" si="1"/>
        <v>16</v>
      </c>
      <c r="T6">
        <f t="shared" si="1"/>
        <v>17</v>
      </c>
      <c r="U6">
        <f t="shared" si="1"/>
        <v>18</v>
      </c>
      <c r="V6">
        <f t="shared" si="1"/>
        <v>19</v>
      </c>
      <c r="W6">
        <f t="shared" si="1"/>
        <v>20</v>
      </c>
      <c r="X6">
        <f t="shared" si="1"/>
        <v>21</v>
      </c>
      <c r="Y6">
        <f t="shared" si="1"/>
        <v>22</v>
      </c>
      <c r="Z6">
        <f t="shared" si="1"/>
        <v>23</v>
      </c>
      <c r="AA6">
        <f t="shared" si="1"/>
        <v>24</v>
      </c>
      <c r="AB6">
        <f t="shared" si="1"/>
        <v>25</v>
      </c>
      <c r="AC6">
        <f t="shared" si="1"/>
        <v>26</v>
      </c>
      <c r="AD6">
        <f t="shared" si="1"/>
        <v>27</v>
      </c>
      <c r="AE6">
        <f t="shared" si="1"/>
        <v>28</v>
      </c>
      <c r="AF6">
        <f t="shared" si="1"/>
        <v>29</v>
      </c>
      <c r="AG6">
        <f t="shared" si="1"/>
        <v>30</v>
      </c>
      <c r="AH6">
        <f t="shared" si="1"/>
        <v>31</v>
      </c>
      <c r="AI6">
        <f t="shared" si="1"/>
        <v>32</v>
      </c>
      <c r="AJ6">
        <f t="shared" si="1"/>
        <v>33</v>
      </c>
      <c r="AK6">
        <f t="shared" si="1"/>
        <v>34</v>
      </c>
      <c r="AL6">
        <f t="shared" si="1"/>
        <v>35</v>
      </c>
      <c r="AM6">
        <f t="shared" si="1"/>
        <v>36</v>
      </c>
      <c r="AN6">
        <f t="shared" si="1"/>
        <v>37</v>
      </c>
      <c r="AO6">
        <f t="shared" si="1"/>
        <v>38</v>
      </c>
      <c r="AP6">
        <f t="shared" si="1"/>
        <v>39</v>
      </c>
      <c r="AQ6">
        <f t="shared" si="1"/>
        <v>40</v>
      </c>
      <c r="AR6">
        <f t="shared" si="1"/>
        <v>41</v>
      </c>
      <c r="AS6">
        <f t="shared" si="1"/>
        <v>42</v>
      </c>
      <c r="AT6">
        <f t="shared" si="1"/>
        <v>43</v>
      </c>
      <c r="AU6">
        <f t="shared" si="1"/>
        <v>44</v>
      </c>
      <c r="AV6">
        <f t="shared" si="1"/>
        <v>45</v>
      </c>
      <c r="AW6">
        <f t="shared" si="1"/>
        <v>46</v>
      </c>
      <c r="AX6">
        <f t="shared" si="1"/>
        <v>47</v>
      </c>
      <c r="AY6">
        <f t="shared" si="1"/>
        <v>48</v>
      </c>
      <c r="AZ6">
        <f t="shared" si="1"/>
        <v>49</v>
      </c>
      <c r="BA6">
        <f t="shared" si="1"/>
        <v>50</v>
      </c>
      <c r="BB6">
        <f t="shared" si="1"/>
        <v>51</v>
      </c>
      <c r="BC6">
        <f t="shared" si="1"/>
        <v>52</v>
      </c>
      <c r="BD6">
        <f t="shared" si="1"/>
        <v>53</v>
      </c>
      <c r="BE6">
        <f t="shared" si="1"/>
        <v>54</v>
      </c>
      <c r="BF6">
        <f t="shared" si="1"/>
        <v>55</v>
      </c>
      <c r="BG6">
        <f t="shared" si="1"/>
        <v>56</v>
      </c>
      <c r="BH6">
        <f t="shared" si="1"/>
        <v>57</v>
      </c>
      <c r="BI6">
        <f t="shared" si="1"/>
        <v>58</v>
      </c>
      <c r="BJ6">
        <f t="shared" si="1"/>
        <v>59</v>
      </c>
      <c r="BK6">
        <f t="shared" si="1"/>
        <v>60</v>
      </c>
      <c r="BL6">
        <f t="shared" si="1"/>
        <v>61</v>
      </c>
      <c r="BM6">
        <f t="shared" si="1"/>
        <v>62</v>
      </c>
      <c r="BN6">
        <f t="shared" si="1"/>
        <v>63</v>
      </c>
      <c r="BO6">
        <f t="shared" si="1"/>
        <v>64</v>
      </c>
      <c r="BP6">
        <f t="shared" si="1"/>
        <v>65</v>
      </c>
      <c r="BQ6">
        <f t="shared" si="1"/>
        <v>66</v>
      </c>
      <c r="BR6">
        <f t="shared" si="1"/>
        <v>67</v>
      </c>
      <c r="BS6">
        <f t="shared" si="1"/>
        <v>68</v>
      </c>
      <c r="BT6">
        <f t="shared" si="1"/>
        <v>69</v>
      </c>
      <c r="BU6">
        <f t="shared" si="1"/>
        <v>70</v>
      </c>
      <c r="BV6">
        <f t="shared" si="1"/>
        <v>71</v>
      </c>
      <c r="BW6">
        <f t="shared" si="1"/>
        <v>72</v>
      </c>
      <c r="BX6">
        <f t="shared" si="1"/>
        <v>73</v>
      </c>
      <c r="BY6">
        <f t="shared" si="1"/>
        <v>74</v>
      </c>
      <c r="BZ6">
        <f t="shared" si="1"/>
        <v>75</v>
      </c>
      <c r="CA6">
        <f t="shared" si="1"/>
        <v>76</v>
      </c>
      <c r="CB6">
        <f t="shared" ref="CB6:DB6" si="2">CA6+1</f>
        <v>77</v>
      </c>
      <c r="CC6">
        <f t="shared" si="2"/>
        <v>78</v>
      </c>
      <c r="CD6">
        <f t="shared" si="2"/>
        <v>79</v>
      </c>
      <c r="CE6">
        <f t="shared" si="2"/>
        <v>80</v>
      </c>
      <c r="CF6">
        <f t="shared" si="2"/>
        <v>81</v>
      </c>
      <c r="CG6">
        <f t="shared" si="2"/>
        <v>82</v>
      </c>
      <c r="CH6">
        <f t="shared" si="2"/>
        <v>83</v>
      </c>
      <c r="CI6">
        <f t="shared" si="2"/>
        <v>84</v>
      </c>
      <c r="CJ6">
        <f t="shared" si="2"/>
        <v>85</v>
      </c>
      <c r="CK6">
        <f t="shared" si="2"/>
        <v>86</v>
      </c>
      <c r="CL6">
        <f t="shared" si="2"/>
        <v>87</v>
      </c>
      <c r="CM6">
        <f t="shared" si="2"/>
        <v>88</v>
      </c>
      <c r="CN6">
        <f t="shared" si="2"/>
        <v>89</v>
      </c>
      <c r="CO6">
        <f t="shared" si="2"/>
        <v>90</v>
      </c>
      <c r="CP6">
        <f t="shared" si="2"/>
        <v>91</v>
      </c>
      <c r="CQ6">
        <f t="shared" si="2"/>
        <v>92</v>
      </c>
      <c r="CR6">
        <f t="shared" si="2"/>
        <v>93</v>
      </c>
      <c r="CS6">
        <f t="shared" si="2"/>
        <v>94</v>
      </c>
      <c r="CT6">
        <f t="shared" si="2"/>
        <v>95</v>
      </c>
      <c r="CU6">
        <f t="shared" si="2"/>
        <v>96</v>
      </c>
      <c r="CV6">
        <f t="shared" si="2"/>
        <v>97</v>
      </c>
      <c r="CW6">
        <f t="shared" si="2"/>
        <v>98</v>
      </c>
      <c r="CX6">
        <f t="shared" si="2"/>
        <v>99</v>
      </c>
      <c r="CY6">
        <f t="shared" si="2"/>
        <v>100</v>
      </c>
      <c r="CZ6">
        <f t="shared" si="2"/>
        <v>101</v>
      </c>
      <c r="DA6">
        <f t="shared" si="2"/>
        <v>102</v>
      </c>
      <c r="DB6">
        <f t="shared" si="2"/>
        <v>103</v>
      </c>
      <c r="DC6">
        <f>DB6+1</f>
        <v>104</v>
      </c>
      <c r="DD6">
        <f>DC6+1</f>
        <v>105</v>
      </c>
      <c r="DE6">
        <f>DD6+1</f>
        <v>106</v>
      </c>
      <c r="DF6">
        <f>DE6+1</f>
        <v>107</v>
      </c>
      <c r="DG6">
        <f>DF6+1</f>
        <v>108</v>
      </c>
      <c r="DH6">
        <f t="shared" ref="DH6:EC6" si="3">DG6+1</f>
        <v>109</v>
      </c>
      <c r="DI6">
        <f t="shared" si="3"/>
        <v>110</v>
      </c>
      <c r="DJ6">
        <f t="shared" si="3"/>
        <v>111</v>
      </c>
      <c r="DK6">
        <f t="shared" si="3"/>
        <v>112</v>
      </c>
      <c r="DL6">
        <f t="shared" si="3"/>
        <v>113</v>
      </c>
      <c r="DM6">
        <f t="shared" si="3"/>
        <v>114</v>
      </c>
      <c r="DN6">
        <f t="shared" si="3"/>
        <v>115</v>
      </c>
      <c r="DO6">
        <f t="shared" si="3"/>
        <v>116</v>
      </c>
      <c r="DP6">
        <f t="shared" si="3"/>
        <v>117</v>
      </c>
      <c r="DQ6">
        <f t="shared" si="3"/>
        <v>118</v>
      </c>
      <c r="DR6">
        <f t="shared" si="3"/>
        <v>119</v>
      </c>
      <c r="DS6">
        <f t="shared" si="3"/>
        <v>120</v>
      </c>
      <c r="DT6">
        <f t="shared" si="3"/>
        <v>121</v>
      </c>
      <c r="DU6">
        <f t="shared" si="3"/>
        <v>122</v>
      </c>
      <c r="DV6">
        <f t="shared" si="3"/>
        <v>123</v>
      </c>
      <c r="DW6">
        <f t="shared" si="3"/>
        <v>124</v>
      </c>
      <c r="DX6">
        <f t="shared" si="3"/>
        <v>125</v>
      </c>
      <c r="DY6">
        <f t="shared" si="3"/>
        <v>126</v>
      </c>
      <c r="DZ6">
        <f t="shared" si="3"/>
        <v>127</v>
      </c>
      <c r="EA6">
        <f t="shared" si="3"/>
        <v>128</v>
      </c>
      <c r="EB6">
        <f t="shared" si="3"/>
        <v>129</v>
      </c>
      <c r="EC6">
        <f t="shared" si="3"/>
        <v>130</v>
      </c>
    </row>
    <row r="7" spans="2:133" x14ac:dyDescent="0.25">
      <c r="B7" t="s">
        <v>2252</v>
      </c>
      <c r="D7" s="4" t="str">
        <f t="shared" ref="D7:BE7" si="4">IF(SUM(D11:D12)=0,"No","Yes")</f>
        <v>No</v>
      </c>
      <c r="E7" s="4" t="str">
        <f t="shared" si="4"/>
        <v>No</v>
      </c>
      <c r="F7" s="4" t="str">
        <f t="shared" si="4"/>
        <v>No</v>
      </c>
      <c r="G7" s="4" t="str">
        <f t="shared" si="4"/>
        <v>No</v>
      </c>
      <c r="H7" s="4" t="str">
        <f t="shared" si="4"/>
        <v>No</v>
      </c>
      <c r="I7" s="4" t="str">
        <f t="shared" si="4"/>
        <v>Yes</v>
      </c>
      <c r="J7" s="4" t="str">
        <f t="shared" si="4"/>
        <v>No</v>
      </c>
      <c r="K7" s="4" t="str">
        <f t="shared" si="4"/>
        <v>No</v>
      </c>
      <c r="L7" s="4" t="str">
        <f t="shared" si="4"/>
        <v>No</v>
      </c>
      <c r="M7" s="4" t="str">
        <f t="shared" si="4"/>
        <v>No</v>
      </c>
      <c r="N7" s="4" t="str">
        <f t="shared" si="4"/>
        <v>No</v>
      </c>
      <c r="O7" s="4" t="str">
        <f t="shared" si="4"/>
        <v>Yes</v>
      </c>
      <c r="P7" s="4" t="str">
        <f t="shared" si="4"/>
        <v>No</v>
      </c>
      <c r="Q7" s="4" t="str">
        <f t="shared" si="4"/>
        <v>No</v>
      </c>
      <c r="R7" s="4" t="str">
        <f t="shared" si="4"/>
        <v>No</v>
      </c>
      <c r="S7" s="4" t="str">
        <f t="shared" si="4"/>
        <v>No</v>
      </c>
      <c r="T7" s="4" t="str">
        <f t="shared" si="4"/>
        <v>No</v>
      </c>
      <c r="U7" s="4" t="str">
        <f t="shared" si="4"/>
        <v>Yes</v>
      </c>
      <c r="V7" s="4" t="str">
        <f t="shared" si="4"/>
        <v>No</v>
      </c>
      <c r="W7" s="4" t="str">
        <f t="shared" si="4"/>
        <v>No</v>
      </c>
      <c r="X7" s="4" t="str">
        <f t="shared" si="4"/>
        <v>No</v>
      </c>
      <c r="Y7" s="4" t="str">
        <f t="shared" si="4"/>
        <v>No</v>
      </c>
      <c r="Z7" s="4" t="str">
        <f t="shared" si="4"/>
        <v>No</v>
      </c>
      <c r="AA7" s="4" t="str">
        <f t="shared" si="4"/>
        <v>No</v>
      </c>
      <c r="AB7" s="4" t="str">
        <f t="shared" si="4"/>
        <v>No</v>
      </c>
      <c r="AC7" s="4" t="str">
        <f t="shared" si="4"/>
        <v>No</v>
      </c>
      <c r="AD7" s="4" t="str">
        <f t="shared" si="4"/>
        <v>No</v>
      </c>
      <c r="AE7" s="4" t="str">
        <f t="shared" si="4"/>
        <v>No</v>
      </c>
      <c r="AF7" s="4" t="str">
        <f t="shared" si="4"/>
        <v>No</v>
      </c>
      <c r="AG7" s="4" t="str">
        <f t="shared" si="4"/>
        <v>No</v>
      </c>
      <c r="AH7" s="4" t="str">
        <f t="shared" si="4"/>
        <v>No</v>
      </c>
      <c r="AI7" s="4" t="str">
        <f t="shared" si="4"/>
        <v>No</v>
      </c>
      <c r="AJ7" s="4" t="str">
        <f t="shared" si="4"/>
        <v>No</v>
      </c>
      <c r="AK7" s="4" t="str">
        <f t="shared" si="4"/>
        <v>No</v>
      </c>
      <c r="AL7" s="4" t="str">
        <f t="shared" si="4"/>
        <v>No</v>
      </c>
      <c r="AM7" s="4" t="str">
        <f t="shared" si="4"/>
        <v>No</v>
      </c>
      <c r="AN7" s="4" t="str">
        <f t="shared" si="4"/>
        <v>No</v>
      </c>
      <c r="AO7" s="4" t="str">
        <f t="shared" si="4"/>
        <v>No</v>
      </c>
      <c r="AP7" s="4" t="str">
        <f t="shared" si="4"/>
        <v>No</v>
      </c>
      <c r="AQ7" s="4" t="str">
        <f t="shared" si="4"/>
        <v>No</v>
      </c>
      <c r="AR7" s="4" t="str">
        <f t="shared" si="4"/>
        <v>No</v>
      </c>
      <c r="AS7" s="4" t="str">
        <f t="shared" si="4"/>
        <v>No</v>
      </c>
      <c r="AT7" s="4" t="str">
        <f t="shared" si="4"/>
        <v>No</v>
      </c>
      <c r="AU7" s="4" t="str">
        <f t="shared" si="4"/>
        <v>No</v>
      </c>
      <c r="AV7" s="4" t="str">
        <f t="shared" si="4"/>
        <v>No</v>
      </c>
      <c r="AW7" s="4" t="str">
        <f t="shared" si="4"/>
        <v>No</v>
      </c>
      <c r="AX7" s="4" t="str">
        <f t="shared" si="4"/>
        <v>No</v>
      </c>
      <c r="AY7" s="4" t="str">
        <f t="shared" si="4"/>
        <v>No</v>
      </c>
      <c r="AZ7" s="4" t="str">
        <f t="shared" si="4"/>
        <v>No</v>
      </c>
      <c r="BA7" s="4" t="str">
        <f t="shared" si="4"/>
        <v>No</v>
      </c>
      <c r="BB7" s="4" t="str">
        <f t="shared" si="4"/>
        <v>No</v>
      </c>
      <c r="BC7" s="4" t="str">
        <f t="shared" si="4"/>
        <v>No</v>
      </c>
      <c r="BD7" s="4" t="str">
        <f t="shared" si="4"/>
        <v>No</v>
      </c>
      <c r="BE7" s="4" t="str">
        <f t="shared" si="4"/>
        <v>No</v>
      </c>
      <c r="BF7" s="4" t="str">
        <f t="shared" ref="BF7:BP7" si="5">IF(SUM(BF11:BF12)=0,"No","Yes")</f>
        <v>No</v>
      </c>
      <c r="BG7" s="4" t="str">
        <f t="shared" si="5"/>
        <v>No</v>
      </c>
      <c r="BH7" s="4" t="str">
        <f t="shared" si="5"/>
        <v>No</v>
      </c>
      <c r="BI7" s="4" t="str">
        <f t="shared" si="5"/>
        <v>No</v>
      </c>
      <c r="BJ7" s="4" t="str">
        <f t="shared" si="5"/>
        <v>No</v>
      </c>
      <c r="BK7" s="4" t="str">
        <f t="shared" si="5"/>
        <v>No</v>
      </c>
      <c r="BL7" s="4" t="str">
        <f t="shared" si="5"/>
        <v>No</v>
      </c>
      <c r="BM7" s="4" t="str">
        <f t="shared" si="5"/>
        <v>No</v>
      </c>
      <c r="BN7" s="4" t="str">
        <f t="shared" si="5"/>
        <v>No</v>
      </c>
      <c r="BO7" s="4" t="str">
        <f t="shared" si="5"/>
        <v>No</v>
      </c>
      <c r="BP7" s="4" t="str">
        <f t="shared" si="5"/>
        <v>No</v>
      </c>
      <c r="BQ7" s="4" t="str">
        <f t="shared" ref="BQ7:DF7" si="6">IF(SUM(BQ11:BQ12)=0,"No","Yes")</f>
        <v>No</v>
      </c>
      <c r="BR7" s="4" t="str">
        <f t="shared" si="6"/>
        <v>No</v>
      </c>
      <c r="BS7" s="4" t="str">
        <f t="shared" si="6"/>
        <v>No</v>
      </c>
      <c r="BT7" s="4" t="str">
        <f t="shared" si="6"/>
        <v>No</v>
      </c>
      <c r="BU7" s="4" t="str">
        <f t="shared" si="6"/>
        <v>No</v>
      </c>
      <c r="BV7" s="4" t="str">
        <f t="shared" si="6"/>
        <v>No</v>
      </c>
      <c r="BW7" s="4" t="str">
        <f t="shared" si="6"/>
        <v>No</v>
      </c>
      <c r="BX7" s="4" t="str">
        <f t="shared" si="6"/>
        <v>No</v>
      </c>
      <c r="BY7" s="4" t="str">
        <f t="shared" si="6"/>
        <v>No</v>
      </c>
      <c r="BZ7" s="4" t="str">
        <f t="shared" si="6"/>
        <v>No</v>
      </c>
      <c r="CA7" s="4" t="str">
        <f t="shared" si="6"/>
        <v>No</v>
      </c>
      <c r="CB7" s="4" t="str">
        <f t="shared" si="6"/>
        <v>No</v>
      </c>
      <c r="CC7" s="4" t="str">
        <f>IF(SUM(CC11:CC12)=0,"No","Yes")</f>
        <v>No</v>
      </c>
      <c r="CD7" s="4" t="str">
        <f t="shared" si="6"/>
        <v>No</v>
      </c>
      <c r="CF7" s="4" t="str">
        <f t="shared" si="6"/>
        <v>No</v>
      </c>
      <c r="CG7" s="4" t="str">
        <f t="shared" si="6"/>
        <v>No</v>
      </c>
      <c r="CH7" s="4" t="str">
        <f t="shared" si="6"/>
        <v>No</v>
      </c>
      <c r="CI7" s="4" t="str">
        <f t="shared" si="6"/>
        <v>No</v>
      </c>
      <c r="CJ7" s="4" t="str">
        <f t="shared" si="6"/>
        <v>No</v>
      </c>
      <c r="CK7" s="4" t="str">
        <f t="shared" si="6"/>
        <v>No</v>
      </c>
      <c r="CL7" s="4" t="str">
        <f t="shared" si="6"/>
        <v>No</v>
      </c>
      <c r="CM7" s="4" t="str">
        <f t="shared" si="6"/>
        <v>No</v>
      </c>
      <c r="CN7" s="4" t="str">
        <f t="shared" si="6"/>
        <v>No</v>
      </c>
      <c r="CO7" s="4" t="str">
        <f t="shared" si="6"/>
        <v>No</v>
      </c>
      <c r="CP7" s="4" t="str">
        <f t="shared" si="6"/>
        <v>No</v>
      </c>
      <c r="CQ7" s="4" t="str">
        <f t="shared" si="6"/>
        <v>No</v>
      </c>
      <c r="CR7" s="4" t="str">
        <f t="shared" si="6"/>
        <v>No</v>
      </c>
      <c r="CS7" s="4" t="str">
        <f t="shared" si="6"/>
        <v>No</v>
      </c>
      <c r="CT7" s="4" t="str">
        <f t="shared" si="6"/>
        <v>No</v>
      </c>
      <c r="CU7" s="4" t="str">
        <f t="shared" si="6"/>
        <v>No</v>
      </c>
      <c r="CV7" s="4" t="str">
        <f t="shared" si="6"/>
        <v>No</v>
      </c>
      <c r="CW7" s="4" t="str">
        <f t="shared" si="6"/>
        <v>No</v>
      </c>
      <c r="CX7" s="4" t="str">
        <f t="shared" si="6"/>
        <v>No</v>
      </c>
      <c r="CY7" s="4" t="str">
        <f t="shared" si="6"/>
        <v>No</v>
      </c>
      <c r="CZ7" s="4" t="str">
        <f t="shared" si="6"/>
        <v>No</v>
      </c>
      <c r="DA7" s="4" t="str">
        <f t="shared" si="6"/>
        <v>No</v>
      </c>
      <c r="DB7" s="4" t="str">
        <f t="shared" si="6"/>
        <v>No</v>
      </c>
      <c r="DC7" s="4" t="str">
        <f t="shared" si="6"/>
        <v>No</v>
      </c>
      <c r="DD7" s="4" t="str">
        <f>IF(SUM(DD11:DD12)=0,"No","Yes")</f>
        <v>No</v>
      </c>
      <c r="DE7" s="4" t="str">
        <f t="shared" si="6"/>
        <v>No</v>
      </c>
      <c r="DF7" s="4" t="str">
        <f t="shared" si="6"/>
        <v>No</v>
      </c>
      <c r="DG7" s="4" t="str">
        <f>IF(SUM(DG11:DG12)=0,"No","Yes")</f>
        <v>No</v>
      </c>
      <c r="DH7" s="4" t="str">
        <f t="shared" ref="DH7:EC7" si="7">IF(SUM(DH11:DH12)=0,"No","Yes")</f>
        <v>No</v>
      </c>
      <c r="DI7" s="4" t="str">
        <f t="shared" si="7"/>
        <v>No</v>
      </c>
      <c r="DJ7" s="4" t="str">
        <f t="shared" si="7"/>
        <v>No</v>
      </c>
      <c r="DK7" s="4" t="str">
        <f t="shared" si="7"/>
        <v>No</v>
      </c>
      <c r="DL7" s="4" t="str">
        <f t="shared" si="7"/>
        <v>No</v>
      </c>
      <c r="DM7" s="4" t="str">
        <f t="shared" si="7"/>
        <v>No</v>
      </c>
      <c r="DN7" s="4" t="str">
        <f t="shared" si="7"/>
        <v>No</v>
      </c>
      <c r="DO7" s="4" t="str">
        <f t="shared" si="7"/>
        <v>No</v>
      </c>
      <c r="DP7" s="4" t="str">
        <f t="shared" si="7"/>
        <v>No</v>
      </c>
      <c r="DQ7" s="4" t="str">
        <f t="shared" si="7"/>
        <v>No</v>
      </c>
      <c r="DR7" s="4" t="str">
        <f t="shared" si="7"/>
        <v>No</v>
      </c>
      <c r="DS7" s="4" t="str">
        <f t="shared" si="7"/>
        <v>No</v>
      </c>
      <c r="DT7" s="4" t="str">
        <f t="shared" si="7"/>
        <v>No</v>
      </c>
      <c r="DU7" s="4" t="str">
        <f t="shared" si="7"/>
        <v>No</v>
      </c>
      <c r="DV7" s="4" t="str">
        <f t="shared" si="7"/>
        <v>No</v>
      </c>
      <c r="DW7" s="4" t="str">
        <f t="shared" si="7"/>
        <v>No</v>
      </c>
      <c r="DX7" s="4" t="str">
        <f t="shared" si="7"/>
        <v>No</v>
      </c>
      <c r="DY7" s="4" t="str">
        <f t="shared" si="7"/>
        <v>No</v>
      </c>
      <c r="DZ7" s="4" t="str">
        <f t="shared" si="7"/>
        <v>No</v>
      </c>
      <c r="EA7" s="4" t="str">
        <f t="shared" si="7"/>
        <v>No</v>
      </c>
      <c r="EB7" s="4" t="str">
        <f t="shared" si="7"/>
        <v>No</v>
      </c>
      <c r="EC7" s="4" t="str">
        <f t="shared" si="7"/>
        <v>No</v>
      </c>
    </row>
    <row r="8" spans="2:133" ht="66" x14ac:dyDescent="0.25">
      <c r="B8" t="s">
        <v>58</v>
      </c>
      <c r="D8" s="20" t="str">
        <f>D6&amp;". "&amp;D3&amp;" "&amp;D4&amp;" "&amp;D5</f>
        <v>1. Plan Ded Medical</v>
      </c>
      <c r="E8" s="20" t="str">
        <f t="shared" ref="E8:BP8" si="8">E6&amp;". "&amp;E3&amp;" "&amp;E4&amp;" "&amp;E5</f>
        <v>2. Plan Ded RX</v>
      </c>
      <c r="F8" s="20" t="str">
        <f t="shared" si="8"/>
        <v>3. Plan Ded MedRX</v>
      </c>
      <c r="G8" s="20" t="str">
        <f t="shared" si="8"/>
        <v>4. Plan MOOP Medical</v>
      </c>
      <c r="H8" s="20" t="str">
        <f t="shared" si="8"/>
        <v>5. Plan MOOP RX</v>
      </c>
      <c r="I8" s="20" t="str">
        <f t="shared" si="8"/>
        <v>6. Plan MOOP MedRX</v>
      </c>
      <c r="J8" s="20" t="str">
        <f t="shared" si="8"/>
        <v>7. Person 1 Ded Medical</v>
      </c>
      <c r="K8" s="20" t="str">
        <f t="shared" si="8"/>
        <v>8. Person 1 Ded RX</v>
      </c>
      <c r="L8" s="20" t="str">
        <f t="shared" si="8"/>
        <v>9. Person 1 Ded MedRX</v>
      </c>
      <c r="M8" s="20" t="str">
        <f t="shared" si="8"/>
        <v>10. Person 1 MOOP Medical</v>
      </c>
      <c r="N8" s="20" t="str">
        <f t="shared" si="8"/>
        <v>11. Person 1 MOOP RX</v>
      </c>
      <c r="O8" s="20" t="str">
        <f t="shared" si="8"/>
        <v>12. Person 1 MOOP MedRX</v>
      </c>
      <c r="P8" s="20" t="str">
        <f t="shared" si="8"/>
        <v>13. Person 2 Ded Medical</v>
      </c>
      <c r="Q8" s="20" t="str">
        <f t="shared" si="8"/>
        <v>14. Person 2 Ded RX</v>
      </c>
      <c r="R8" s="20" t="str">
        <f t="shared" si="8"/>
        <v>15. Person 2 Ded MedRX</v>
      </c>
      <c r="S8" s="20" t="str">
        <f t="shared" si="8"/>
        <v>16. Person 2 MOOP Medical</v>
      </c>
      <c r="T8" s="20" t="str">
        <f t="shared" si="8"/>
        <v>17. Person 2 MOOP RX</v>
      </c>
      <c r="U8" s="20" t="str">
        <f t="shared" si="8"/>
        <v>18. Person 2 MOOP MedRX</v>
      </c>
      <c r="V8" s="20" t="str">
        <f t="shared" si="8"/>
        <v>19. Person 3 Ded Medical</v>
      </c>
      <c r="W8" s="20" t="str">
        <f t="shared" si="8"/>
        <v>20. Person 3 Ded RX</v>
      </c>
      <c r="X8" s="20" t="str">
        <f t="shared" si="8"/>
        <v>21. Person 3 Ded MedRX</v>
      </c>
      <c r="Y8" s="20" t="str">
        <f t="shared" si="8"/>
        <v>22. Person 3 MOOP Medical</v>
      </c>
      <c r="Z8" s="20" t="str">
        <f t="shared" si="8"/>
        <v>23. Person 3 MOOP RX</v>
      </c>
      <c r="AA8" s="20" t="str">
        <f t="shared" si="8"/>
        <v>24. Person 3 MOOP MedRX</v>
      </c>
      <c r="AB8" s="20" t="str">
        <f t="shared" si="8"/>
        <v>25. Person 4 Ded Medical</v>
      </c>
      <c r="AC8" s="20" t="str">
        <f t="shared" si="8"/>
        <v>26. Person 4 Ded RX</v>
      </c>
      <c r="AD8" s="20" t="str">
        <f t="shared" si="8"/>
        <v>27. Person 4 Ded MedRX</v>
      </c>
      <c r="AE8" s="20" t="str">
        <f t="shared" si="8"/>
        <v>28. Person 4 MOOP Medical</v>
      </c>
      <c r="AF8" s="20" t="str">
        <f t="shared" si="8"/>
        <v>29. Person 4 MOOP RX</v>
      </c>
      <c r="AG8" s="20" t="str">
        <f t="shared" si="8"/>
        <v>30. Person 4 MOOP MedRX</v>
      </c>
      <c r="AH8" s="20" t="str">
        <f t="shared" si="8"/>
        <v>31. Person 5 Ded Medical</v>
      </c>
      <c r="AI8" s="20" t="str">
        <f t="shared" si="8"/>
        <v>32. Person 5 Ded RX</v>
      </c>
      <c r="AJ8" s="20" t="str">
        <f t="shared" si="8"/>
        <v>33. Person 5 Ded MedRX</v>
      </c>
      <c r="AK8" s="20" t="str">
        <f t="shared" si="8"/>
        <v>34. Person 5 MOOP Medical</v>
      </c>
      <c r="AL8" s="20" t="str">
        <f t="shared" si="8"/>
        <v>35. Person 5 MOOP RX</v>
      </c>
      <c r="AM8" s="20" t="str">
        <f t="shared" si="8"/>
        <v>36. Person 5 MOOP MedRX</v>
      </c>
      <c r="AN8" s="20" t="str">
        <f t="shared" si="8"/>
        <v>37. Person 6 Ded Medical</v>
      </c>
      <c r="AO8" s="20" t="str">
        <f t="shared" si="8"/>
        <v>38. Person 6 Ded RX</v>
      </c>
      <c r="AP8" s="20" t="str">
        <f t="shared" si="8"/>
        <v>39. Person 6 Ded MedRX</v>
      </c>
      <c r="AQ8" s="20" t="str">
        <f t="shared" si="8"/>
        <v>40. Person 6 MOOP Medical</v>
      </c>
      <c r="AR8" s="20" t="str">
        <f t="shared" si="8"/>
        <v>41. Person 6 MOOP RX</v>
      </c>
      <c r="AS8" s="20" t="str">
        <f t="shared" si="8"/>
        <v>42. Person 6 MOOP MedRX</v>
      </c>
      <c r="AT8" s="20" t="str">
        <f t="shared" si="8"/>
        <v>43. Person 7 Ded Medical</v>
      </c>
      <c r="AU8" s="20" t="str">
        <f t="shared" si="8"/>
        <v>44. Person 7 Ded RX</v>
      </c>
      <c r="AV8" s="20" t="str">
        <f t="shared" si="8"/>
        <v>45. Person 7 Ded MedRX</v>
      </c>
      <c r="AW8" s="20" t="str">
        <f t="shared" si="8"/>
        <v>46. Person 7 MOOP Medical</v>
      </c>
      <c r="AX8" s="20" t="str">
        <f t="shared" si="8"/>
        <v>47. Person 7 MOOP RX</v>
      </c>
      <c r="AY8" s="20" t="str">
        <f t="shared" si="8"/>
        <v>48. Person 7 MOOP MedRX</v>
      </c>
      <c r="AZ8" s="20" t="str">
        <f t="shared" si="8"/>
        <v>49. Person 8 Ded Medical</v>
      </c>
      <c r="BA8" s="20" t="str">
        <f t="shared" si="8"/>
        <v>50. Person 8 Ded RX</v>
      </c>
      <c r="BB8" s="20" t="str">
        <f t="shared" si="8"/>
        <v>51. Person 8 Ded MedRX</v>
      </c>
      <c r="BC8" s="20" t="str">
        <f t="shared" si="8"/>
        <v>52. Person 8 MOOP Medical</v>
      </c>
      <c r="BD8" s="20" t="str">
        <f t="shared" si="8"/>
        <v>53. Person 8 MOOP RX</v>
      </c>
      <c r="BE8" s="20" t="str">
        <f t="shared" si="8"/>
        <v>54. Person 8 MOOP MedRX</v>
      </c>
      <c r="BF8" s="20" t="str">
        <f t="shared" si="8"/>
        <v xml:space="preserve">55. ip_fac Ded </v>
      </c>
      <c r="BG8" s="20" t="str">
        <f t="shared" si="8"/>
        <v xml:space="preserve">56. ip_prof Ded </v>
      </c>
      <c r="BH8" s="20" t="str">
        <f t="shared" si="8"/>
        <v xml:space="preserve">57. op_ambulance Ded </v>
      </c>
      <c r="BI8" s="20" t="str">
        <f t="shared" si="8"/>
        <v xml:space="preserve">58. op_chiro Ded </v>
      </c>
      <c r="BJ8" s="20" t="str">
        <f t="shared" si="8"/>
        <v xml:space="preserve">59. op_ct_mri Ded </v>
      </c>
      <c r="BK8" s="20" t="str">
        <f t="shared" si="8"/>
        <v xml:space="preserve">60. op_diagnostic_cardiology Ded </v>
      </c>
      <c r="BL8" s="20" t="str">
        <f t="shared" si="8"/>
        <v xml:space="preserve">61. op_dialysis Ded </v>
      </c>
      <c r="BM8" s="20" t="str">
        <f t="shared" si="8"/>
        <v xml:space="preserve">62. op_dme Ded </v>
      </c>
      <c r="BN8" s="20" t="str">
        <f t="shared" si="8"/>
        <v xml:space="preserve">63. op_er_fac Ded </v>
      </c>
      <c r="BO8" s="20" t="str">
        <f t="shared" si="8"/>
        <v xml:space="preserve">64. op_er_prof Ded </v>
      </c>
      <c r="BP8" s="20" t="str">
        <f t="shared" si="8"/>
        <v xml:space="preserve">65. op_eye Ded </v>
      </c>
      <c r="BQ8" s="20" t="str">
        <f t="shared" ref="BQ8:DF8" si="9">BQ6&amp;". "&amp;BQ3&amp;" "&amp;BQ4&amp;" "&amp;BQ5</f>
        <v xml:space="preserve">66. op_jcode Ded </v>
      </c>
      <c r="BR8" s="20" t="str">
        <f t="shared" si="9"/>
        <v xml:space="preserve">67. op_lab Ded </v>
      </c>
      <c r="BS8" s="20" t="str">
        <f t="shared" si="9"/>
        <v xml:space="preserve">68. op_mh Ded </v>
      </c>
      <c r="BT8" s="20" t="str">
        <f t="shared" si="9"/>
        <v xml:space="preserve">69. op_op_fac Ded </v>
      </c>
      <c r="BU8" s="20" t="str">
        <f t="shared" si="9"/>
        <v xml:space="preserve">70. op_other Ded </v>
      </c>
      <c r="BV8" s="20" t="str">
        <f t="shared" si="9"/>
        <v xml:space="preserve">71. op_prev Ded </v>
      </c>
      <c r="BW8" s="20" t="str">
        <f t="shared" si="9"/>
        <v xml:space="preserve">72. op_primcare Ded </v>
      </c>
      <c r="BX8" s="20" t="str">
        <f t="shared" si="9"/>
        <v xml:space="preserve">73. op_rehab Ded </v>
      </c>
      <c r="BY8" s="20" t="str">
        <f t="shared" si="9"/>
        <v xml:space="preserve">74. op_speccare Ded </v>
      </c>
      <c r="BZ8" s="20" t="str">
        <f t="shared" si="9"/>
        <v xml:space="preserve">75. op_surg Ded </v>
      </c>
      <c r="CA8" s="20" t="str">
        <f t="shared" si="9"/>
        <v xml:space="preserve">76. op_ultrasound Ded </v>
      </c>
      <c r="CB8" s="20" t="str">
        <f t="shared" si="9"/>
        <v xml:space="preserve">77. op_xray Ded </v>
      </c>
      <c r="CC8" s="20" t="str">
        <f>CC6&amp;". "&amp;CC3&amp;" "&amp;CC4&amp;" "&amp;CC5</f>
        <v xml:space="preserve">78. rx_generic Ded </v>
      </c>
      <c r="CD8" s="20" t="str">
        <f t="shared" si="9"/>
        <v xml:space="preserve">79. rx_pbrand Ded </v>
      </c>
      <c r="CE8" s="20" t="str">
        <f t="shared" si="9"/>
        <v xml:space="preserve">80. rx_npbrand Ded </v>
      </c>
      <c r="CF8" s="20" t="str">
        <f t="shared" si="9"/>
        <v xml:space="preserve">81. rx_specialty Ded </v>
      </c>
      <c r="CG8" s="20" t="str">
        <f t="shared" si="9"/>
        <v xml:space="preserve">82. ip_fac MOOP </v>
      </c>
      <c r="CH8" s="20" t="str">
        <f t="shared" si="9"/>
        <v xml:space="preserve">83. ip_prof MOOP </v>
      </c>
      <c r="CI8" s="20" t="str">
        <f t="shared" si="9"/>
        <v xml:space="preserve">84. op_ambulance MOOP </v>
      </c>
      <c r="CJ8" s="20" t="str">
        <f t="shared" si="9"/>
        <v xml:space="preserve">85. op_chiro MOOP </v>
      </c>
      <c r="CK8" s="20" t="str">
        <f t="shared" si="9"/>
        <v xml:space="preserve">86. op_ct_mri MOOP </v>
      </c>
      <c r="CL8" s="20" t="str">
        <f t="shared" si="9"/>
        <v xml:space="preserve">87. op_diagnostic_cardiology MOOP </v>
      </c>
      <c r="CM8" s="20" t="str">
        <f t="shared" si="9"/>
        <v xml:space="preserve">88. op_dialysis MOOP </v>
      </c>
      <c r="CN8" s="20" t="str">
        <f t="shared" si="9"/>
        <v xml:space="preserve">89. op_dme MOOP </v>
      </c>
      <c r="CO8" s="20" t="str">
        <f t="shared" si="9"/>
        <v xml:space="preserve">90. op_er_fac MOOP </v>
      </c>
      <c r="CP8" s="20" t="str">
        <f t="shared" si="9"/>
        <v xml:space="preserve">91. op_er_prof MOOP </v>
      </c>
      <c r="CQ8" s="20" t="str">
        <f t="shared" si="9"/>
        <v xml:space="preserve">92. op_eye MOOP </v>
      </c>
      <c r="CR8" s="20" t="str">
        <f t="shared" si="9"/>
        <v xml:space="preserve">93. op_jcode MOOP </v>
      </c>
      <c r="CS8" s="20" t="str">
        <f t="shared" si="9"/>
        <v xml:space="preserve">94. op_lab MOOP </v>
      </c>
      <c r="CT8" s="20" t="str">
        <f t="shared" si="9"/>
        <v xml:space="preserve">95. op_mh MOOP </v>
      </c>
      <c r="CU8" s="20" t="str">
        <f t="shared" si="9"/>
        <v xml:space="preserve">96. op_op_fac MOOP </v>
      </c>
      <c r="CV8" s="20" t="str">
        <f t="shared" si="9"/>
        <v xml:space="preserve">97. op_other MOOP </v>
      </c>
      <c r="CW8" s="20" t="str">
        <f t="shared" si="9"/>
        <v xml:space="preserve">98. op_prev MOOP </v>
      </c>
      <c r="CX8" s="20" t="str">
        <f t="shared" si="9"/>
        <v xml:space="preserve">99. op_primcare MOOP </v>
      </c>
      <c r="CY8" s="20" t="str">
        <f t="shared" si="9"/>
        <v xml:space="preserve">100. op_rehab MOOP </v>
      </c>
      <c r="CZ8" s="20" t="str">
        <f t="shared" si="9"/>
        <v xml:space="preserve">101. op_speccare MOOP </v>
      </c>
      <c r="DA8" s="20" t="str">
        <f t="shared" si="9"/>
        <v xml:space="preserve">102. op_surg MOOP </v>
      </c>
      <c r="DB8" s="20" t="str">
        <f t="shared" si="9"/>
        <v xml:space="preserve">103. op_ultrasound MOOP </v>
      </c>
      <c r="DC8" s="20" t="str">
        <f t="shared" si="9"/>
        <v xml:space="preserve">104. op_xray MOOP </v>
      </c>
      <c r="DD8" s="20" t="str">
        <f>DD6&amp;". "&amp;DD3&amp;" "&amp;DD4&amp;" "&amp;DD5</f>
        <v xml:space="preserve">105. rx_generic MOOP </v>
      </c>
      <c r="DE8" s="20" t="str">
        <f t="shared" si="9"/>
        <v xml:space="preserve">106. rx_pbrand MOOP </v>
      </c>
      <c r="DF8" s="20" t="str">
        <f t="shared" si="9"/>
        <v xml:space="preserve">107. rx_npbrand MOOP </v>
      </c>
      <c r="DG8" s="20" t="str">
        <f>DG6&amp;". "&amp;DG3&amp;" "&amp;DG4&amp;" "&amp;DG5</f>
        <v xml:space="preserve">108. rx_specialty MOOP </v>
      </c>
      <c r="DH8" s="20" t="str">
        <f t="shared" ref="DH8:EC8" si="10">DH6&amp;". "&amp;DH3&amp;" "&amp;DH4&amp;" "&amp;DH5</f>
        <v xml:space="preserve">109. rx_tier_1 Ded </v>
      </c>
      <c r="DI8" s="20" t="str">
        <f t="shared" si="10"/>
        <v xml:space="preserve">110. rx_tier_2 Ded </v>
      </c>
      <c r="DJ8" s="20" t="str">
        <f t="shared" si="10"/>
        <v xml:space="preserve">111. rx_tier_3 Ded </v>
      </c>
      <c r="DK8" s="20" t="str">
        <f t="shared" si="10"/>
        <v xml:space="preserve">112. rx_tier_4 Ded </v>
      </c>
      <c r="DL8" s="20" t="str">
        <f t="shared" si="10"/>
        <v xml:space="preserve">113. rx_tier_5 Ded </v>
      </c>
      <c r="DM8" s="20" t="str">
        <f t="shared" si="10"/>
        <v xml:space="preserve">114. rx_tier_6 Ded </v>
      </c>
      <c r="DN8" s="20" t="str">
        <f t="shared" si="10"/>
        <v xml:space="preserve">115. rx_tier_7 Ded </v>
      </c>
      <c r="DO8" s="20" t="str">
        <f t="shared" si="10"/>
        <v xml:space="preserve">116. rx_tier_8 Ded </v>
      </c>
      <c r="DP8" s="20" t="str">
        <f t="shared" si="10"/>
        <v xml:space="preserve">117. rx_tier_9 Ded </v>
      </c>
      <c r="DQ8" s="20" t="str">
        <f t="shared" si="10"/>
        <v xml:space="preserve">118. rx_tier_10 Ded </v>
      </c>
      <c r="DR8" s="20" t="str">
        <f t="shared" si="10"/>
        <v xml:space="preserve">119. rx_non_cov Ded </v>
      </c>
      <c r="DS8" s="20" t="str">
        <f t="shared" si="10"/>
        <v xml:space="preserve">120. rx_tier_1 MOOP </v>
      </c>
      <c r="DT8" s="20" t="str">
        <f t="shared" si="10"/>
        <v xml:space="preserve">121. rx_tier_2 MOOP </v>
      </c>
      <c r="DU8" s="20" t="str">
        <f t="shared" si="10"/>
        <v xml:space="preserve">122. rx_tier_3 MOOP </v>
      </c>
      <c r="DV8" s="20" t="str">
        <f t="shared" si="10"/>
        <v xml:space="preserve">123. rx_tier_4 MOOP </v>
      </c>
      <c r="DW8" s="20" t="str">
        <f t="shared" si="10"/>
        <v xml:space="preserve">124. rx_tier_5 MOOP </v>
      </c>
      <c r="DX8" s="20" t="str">
        <f t="shared" si="10"/>
        <v xml:space="preserve">125. rx_tier_6 MOOP </v>
      </c>
      <c r="DY8" s="20" t="str">
        <f t="shared" si="10"/>
        <v xml:space="preserve">126. rx_tier_7 MOOP </v>
      </c>
      <c r="DZ8" s="20" t="str">
        <f t="shared" si="10"/>
        <v xml:space="preserve">127. rx_tier_8 MOOP </v>
      </c>
      <c r="EA8" s="20" t="str">
        <f t="shared" si="10"/>
        <v xml:space="preserve">128. rx_tier_9 MOOP </v>
      </c>
      <c r="EB8" s="20" t="str">
        <f t="shared" si="10"/>
        <v xml:space="preserve">129. rx_tier_10 MOOP </v>
      </c>
      <c r="EC8" s="20" t="str">
        <f t="shared" si="10"/>
        <v xml:space="preserve">130. rx_non_cov MOOP </v>
      </c>
    </row>
    <row r="9" spans="2:133" x14ac:dyDescent="0.25">
      <c r="B9" t="s">
        <v>51</v>
      </c>
      <c r="D9" s="14">
        <f>IF(InputFamSize=1,Calculator!D30,Calculator!D32)</f>
        <v>0</v>
      </c>
      <c r="E9" s="14">
        <f>IF(InputFamSize=1,Calculator!E30,Calculator!E32)</f>
        <v>0</v>
      </c>
      <c r="F9" s="14">
        <f>IF(InputFamSize=1,Calculator!F30,Calculator!F32)</f>
        <v>0</v>
      </c>
      <c r="G9" s="14">
        <v>0</v>
      </c>
      <c r="H9" s="14">
        <v>0</v>
      </c>
      <c r="I9" s="14">
        <v>0</v>
      </c>
      <c r="J9" s="14">
        <f>Calculator!$D$31</f>
        <v>0</v>
      </c>
      <c r="K9" s="14">
        <f>Calculator!$E$31</f>
        <v>0</v>
      </c>
      <c r="L9" s="14">
        <f>Calculator!$F$31</f>
        <v>0</v>
      </c>
      <c r="M9" s="14">
        <v>0</v>
      </c>
      <c r="N9" s="14">
        <v>0</v>
      </c>
      <c r="O9" s="4">
        <v>0</v>
      </c>
      <c r="P9" s="14">
        <f>Calculator!$D$31</f>
        <v>0</v>
      </c>
      <c r="Q9" s="14">
        <f>Calculator!$E$31</f>
        <v>0</v>
      </c>
      <c r="R9" s="14">
        <f>Calculator!$F$31</f>
        <v>0</v>
      </c>
      <c r="S9" s="14">
        <v>0</v>
      </c>
      <c r="T9" s="14">
        <v>0</v>
      </c>
      <c r="U9" s="4">
        <v>0</v>
      </c>
      <c r="V9" s="14">
        <f>Calculator!$D$31</f>
        <v>0</v>
      </c>
      <c r="W9" s="14">
        <f>Calculator!$E$31</f>
        <v>0</v>
      </c>
      <c r="X9" s="14">
        <f>Calculator!$F$31</f>
        <v>0</v>
      </c>
      <c r="Y9" s="14">
        <v>0</v>
      </c>
      <c r="Z9" s="14">
        <v>0</v>
      </c>
      <c r="AA9" s="4">
        <v>0</v>
      </c>
      <c r="AB9" s="14">
        <f>Calculator!$D$31</f>
        <v>0</v>
      </c>
      <c r="AC9" s="14">
        <f>Calculator!$E$31</f>
        <v>0</v>
      </c>
      <c r="AD9" s="14">
        <f>Calculator!$F$31</f>
        <v>0</v>
      </c>
      <c r="AE9" s="14">
        <v>0</v>
      </c>
      <c r="AF9" s="14">
        <v>0</v>
      </c>
      <c r="AG9" s="4">
        <v>0</v>
      </c>
      <c r="AH9" s="14">
        <f>Calculator!$D$31</f>
        <v>0</v>
      </c>
      <c r="AI9" s="14">
        <f>Calculator!$E$31</f>
        <v>0</v>
      </c>
      <c r="AJ9" s="14">
        <f>Calculator!$F$31</f>
        <v>0</v>
      </c>
      <c r="AK9" s="14">
        <v>0</v>
      </c>
      <c r="AL9" s="14">
        <v>0</v>
      </c>
      <c r="AM9" s="4">
        <v>0</v>
      </c>
      <c r="AN9" s="14">
        <f>Calculator!$D$31</f>
        <v>0</v>
      </c>
      <c r="AO9" s="14">
        <f>Calculator!$E$31</f>
        <v>0</v>
      </c>
      <c r="AP9" s="14">
        <f>Calculator!$F$31</f>
        <v>0</v>
      </c>
      <c r="AQ9" s="14">
        <v>0</v>
      </c>
      <c r="AR9" s="14">
        <v>0</v>
      </c>
      <c r="AS9" s="4">
        <v>0</v>
      </c>
      <c r="AT9" s="14">
        <f>Calculator!$D$31</f>
        <v>0</v>
      </c>
      <c r="AU9" s="14">
        <f>Calculator!$E$31</f>
        <v>0</v>
      </c>
      <c r="AV9" s="14">
        <f>Calculator!$F$31</f>
        <v>0</v>
      </c>
      <c r="AW9" s="14">
        <v>0</v>
      </c>
      <c r="AX9" s="14">
        <v>0</v>
      </c>
      <c r="AY9" s="4">
        <v>0</v>
      </c>
      <c r="AZ9" s="14">
        <f>Calculator!$D$31</f>
        <v>0</v>
      </c>
      <c r="BA9" s="14">
        <f>Calculator!$E$31</f>
        <v>0</v>
      </c>
      <c r="BB9" s="14">
        <f>Calculator!$F$31</f>
        <v>0</v>
      </c>
      <c r="BC9" s="14">
        <v>0</v>
      </c>
      <c r="BD9" s="14">
        <v>0</v>
      </c>
      <c r="BE9" s="4">
        <v>0</v>
      </c>
      <c r="BF9" s="4">
        <f t="shared" ref="BF9:CF9" si="11">VLOOKUP(BF$3,CSLUP,7,FALSE)</f>
        <v>0</v>
      </c>
      <c r="BG9" s="4">
        <f t="shared" si="11"/>
        <v>0</v>
      </c>
      <c r="BH9" s="4">
        <f t="shared" si="11"/>
        <v>0</v>
      </c>
      <c r="BI9" s="4">
        <f t="shared" si="11"/>
        <v>0</v>
      </c>
      <c r="BJ9" s="4">
        <f t="shared" si="11"/>
        <v>0</v>
      </c>
      <c r="BK9" s="4">
        <f t="shared" si="11"/>
        <v>0</v>
      </c>
      <c r="BL9" s="4">
        <f t="shared" si="11"/>
        <v>0</v>
      </c>
      <c r="BM9" s="4">
        <f t="shared" si="11"/>
        <v>0</v>
      </c>
      <c r="BN9" s="4">
        <f t="shared" si="11"/>
        <v>0</v>
      </c>
      <c r="BO9" s="4">
        <f t="shared" si="11"/>
        <v>0</v>
      </c>
      <c r="BP9" s="4">
        <f t="shared" si="11"/>
        <v>0</v>
      </c>
      <c r="BQ9" s="4">
        <f t="shared" si="11"/>
        <v>0</v>
      </c>
      <c r="BR9" s="4">
        <f t="shared" si="11"/>
        <v>0</v>
      </c>
      <c r="BS9" s="4">
        <f t="shared" si="11"/>
        <v>0</v>
      </c>
      <c r="BT9" s="4">
        <f t="shared" si="11"/>
        <v>0</v>
      </c>
      <c r="BU9" s="4">
        <f t="shared" si="11"/>
        <v>0</v>
      </c>
      <c r="BV9" s="4">
        <f t="shared" si="11"/>
        <v>0</v>
      </c>
      <c r="BW9" s="4">
        <f t="shared" si="11"/>
        <v>0</v>
      </c>
      <c r="BX9" s="4">
        <f t="shared" si="11"/>
        <v>0</v>
      </c>
      <c r="BY9" s="4">
        <f t="shared" si="11"/>
        <v>0</v>
      </c>
      <c r="BZ9" s="4">
        <f t="shared" si="11"/>
        <v>0</v>
      </c>
      <c r="CA9" s="4">
        <f t="shared" si="11"/>
        <v>0</v>
      </c>
      <c r="CB9" s="4">
        <f t="shared" si="11"/>
        <v>0</v>
      </c>
      <c r="CC9" s="4">
        <f>VLOOKUP(CC$3,CSLUP,7,FALSE)</f>
        <v>0</v>
      </c>
      <c r="CD9" s="4">
        <f t="shared" si="11"/>
        <v>0</v>
      </c>
      <c r="CE9" s="4">
        <f t="shared" si="11"/>
        <v>0</v>
      </c>
      <c r="CF9" s="4">
        <f t="shared" si="11"/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  <c r="CO9" s="4">
        <v>0</v>
      </c>
      <c r="CP9" s="4">
        <v>0</v>
      </c>
      <c r="CQ9" s="4">
        <v>0</v>
      </c>
      <c r="CR9" s="4">
        <v>0</v>
      </c>
      <c r="CS9" s="4">
        <v>0</v>
      </c>
      <c r="CT9" s="4">
        <v>0</v>
      </c>
      <c r="CU9" s="4">
        <v>0</v>
      </c>
      <c r="CV9" s="4">
        <v>0</v>
      </c>
      <c r="CW9" s="4">
        <v>0</v>
      </c>
      <c r="CX9" s="4">
        <v>0</v>
      </c>
      <c r="CY9" s="4">
        <v>0</v>
      </c>
      <c r="CZ9" s="4">
        <v>0</v>
      </c>
      <c r="DA9" s="4">
        <v>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f t="shared" ref="DH9:DR9" si="12">VLOOKUP(DH$3,TierCSLUP,6,FALSE)</f>
        <v>0</v>
      </c>
      <c r="DI9" s="4">
        <f t="shared" si="12"/>
        <v>0</v>
      </c>
      <c r="DJ9" s="4">
        <f t="shared" si="12"/>
        <v>0</v>
      </c>
      <c r="DK9" s="4">
        <f t="shared" si="12"/>
        <v>0</v>
      </c>
      <c r="DL9" s="4">
        <f t="shared" si="12"/>
        <v>0</v>
      </c>
      <c r="DM9" s="4">
        <f t="shared" si="12"/>
        <v>0</v>
      </c>
      <c r="DN9" s="4">
        <f t="shared" si="12"/>
        <v>0</v>
      </c>
      <c r="DO9" s="4">
        <f t="shared" si="12"/>
        <v>0</v>
      </c>
      <c r="DP9" s="4">
        <f t="shared" si="12"/>
        <v>0</v>
      </c>
      <c r="DQ9" s="4">
        <f t="shared" si="12"/>
        <v>0</v>
      </c>
      <c r="DR9" s="4">
        <f t="shared" si="12"/>
        <v>0</v>
      </c>
      <c r="DS9" s="4">
        <v>0</v>
      </c>
      <c r="DT9" s="4">
        <v>0</v>
      </c>
      <c r="DU9" s="4">
        <v>0</v>
      </c>
      <c r="DV9" s="4">
        <v>0</v>
      </c>
      <c r="DW9" s="4">
        <v>0</v>
      </c>
      <c r="DX9" s="4">
        <v>0</v>
      </c>
      <c r="DY9" s="4">
        <v>0</v>
      </c>
      <c r="DZ9" s="4">
        <v>0</v>
      </c>
      <c r="EA9" s="4">
        <v>0</v>
      </c>
      <c r="EB9" s="4">
        <v>0</v>
      </c>
      <c r="EC9" s="4">
        <v>0</v>
      </c>
    </row>
    <row r="10" spans="2:133" x14ac:dyDescent="0.25">
      <c r="B10" t="s">
        <v>52</v>
      </c>
      <c r="D10" s="14">
        <v>0</v>
      </c>
      <c r="E10" s="14">
        <v>0</v>
      </c>
      <c r="F10" s="14">
        <v>0</v>
      </c>
      <c r="G10" s="14">
        <f>IF(InputFamSize=1,Calculator!D34,Calculator!D36)</f>
        <v>0</v>
      </c>
      <c r="H10" s="14">
        <f>IF(InputFamSize=1,Calculator!E34,Calculator!E36)</f>
        <v>0</v>
      </c>
      <c r="I10" s="14">
        <f>IF(InputFamSize=1,Calculator!F34,Calculator!F36)</f>
        <v>9400</v>
      </c>
      <c r="J10" s="14">
        <v>0</v>
      </c>
      <c r="K10" s="14">
        <v>0</v>
      </c>
      <c r="L10" s="14">
        <v>0</v>
      </c>
      <c r="M10" s="14">
        <f>Calculator!$D$35</f>
        <v>0</v>
      </c>
      <c r="N10" s="14">
        <f>Calculator!$E$35</f>
        <v>0</v>
      </c>
      <c r="O10" s="14">
        <f>Calculator!$F$35</f>
        <v>3500</v>
      </c>
      <c r="P10" s="14">
        <v>0</v>
      </c>
      <c r="Q10" s="14">
        <v>0</v>
      </c>
      <c r="R10" s="14">
        <v>0</v>
      </c>
      <c r="S10" s="14">
        <f>Calculator!$D$35</f>
        <v>0</v>
      </c>
      <c r="T10" s="14">
        <f>Calculator!$E$35</f>
        <v>0</v>
      </c>
      <c r="U10" s="14">
        <f>Calculator!$F$35</f>
        <v>3500</v>
      </c>
      <c r="V10" s="14">
        <v>0</v>
      </c>
      <c r="W10" s="14">
        <v>0</v>
      </c>
      <c r="X10" s="14">
        <v>0</v>
      </c>
      <c r="Y10" s="14">
        <f>Calculator!$D$35</f>
        <v>0</v>
      </c>
      <c r="Z10" s="14">
        <f>Calculator!$E$35</f>
        <v>0</v>
      </c>
      <c r="AA10" s="14">
        <f>Calculator!$F$35</f>
        <v>3500</v>
      </c>
      <c r="AB10" s="14">
        <v>0</v>
      </c>
      <c r="AC10" s="14">
        <v>0</v>
      </c>
      <c r="AD10" s="14">
        <v>0</v>
      </c>
      <c r="AE10" s="14">
        <f>Calculator!$D$35</f>
        <v>0</v>
      </c>
      <c r="AF10" s="14">
        <f>Calculator!$E$35</f>
        <v>0</v>
      </c>
      <c r="AG10" s="14">
        <f>Calculator!$F$35</f>
        <v>3500</v>
      </c>
      <c r="AH10" s="14">
        <v>0</v>
      </c>
      <c r="AI10" s="14">
        <v>0</v>
      </c>
      <c r="AJ10" s="14">
        <v>0</v>
      </c>
      <c r="AK10" s="14">
        <f>Calculator!$D$35</f>
        <v>0</v>
      </c>
      <c r="AL10" s="14">
        <f>Calculator!$E$35</f>
        <v>0</v>
      </c>
      <c r="AM10" s="14">
        <f>Calculator!$F$35</f>
        <v>3500</v>
      </c>
      <c r="AN10" s="14">
        <v>0</v>
      </c>
      <c r="AO10" s="14">
        <v>0</v>
      </c>
      <c r="AP10" s="14">
        <v>0</v>
      </c>
      <c r="AQ10" s="14">
        <f>Calculator!$D$35</f>
        <v>0</v>
      </c>
      <c r="AR10" s="14">
        <f>Calculator!$E$35</f>
        <v>0</v>
      </c>
      <c r="AS10" s="14">
        <f>Calculator!$F$35</f>
        <v>3500</v>
      </c>
      <c r="AT10" s="14">
        <v>0</v>
      </c>
      <c r="AU10" s="14">
        <v>0</v>
      </c>
      <c r="AV10" s="14">
        <v>0</v>
      </c>
      <c r="AW10" s="14">
        <f>Calculator!$D$35</f>
        <v>0</v>
      </c>
      <c r="AX10" s="14">
        <f>Calculator!$E$35</f>
        <v>0</v>
      </c>
      <c r="AY10" s="14">
        <f>Calculator!$F$35</f>
        <v>3500</v>
      </c>
      <c r="AZ10" s="14">
        <v>0</v>
      </c>
      <c r="BA10" s="14">
        <v>0</v>
      </c>
      <c r="BB10" s="14">
        <v>0</v>
      </c>
      <c r="BC10" s="14">
        <f>Calculator!$D$35</f>
        <v>0</v>
      </c>
      <c r="BD10" s="14">
        <f>Calculator!$E$35</f>
        <v>0</v>
      </c>
      <c r="BE10" s="14">
        <f>Calculator!$F$35</f>
        <v>3500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f t="shared" ref="CG10:DG10" si="13">VLOOKUP(CG$3,CSLUP,8,FALSE)</f>
        <v>0</v>
      </c>
      <c r="CH10" s="4">
        <f t="shared" si="13"/>
        <v>0</v>
      </c>
      <c r="CI10" s="4">
        <f t="shared" si="13"/>
        <v>0</v>
      </c>
      <c r="CJ10" s="4">
        <f t="shared" si="13"/>
        <v>0</v>
      </c>
      <c r="CK10" s="4">
        <f t="shared" si="13"/>
        <v>0</v>
      </c>
      <c r="CL10" s="4">
        <f t="shared" si="13"/>
        <v>0</v>
      </c>
      <c r="CM10" s="4">
        <f t="shared" si="13"/>
        <v>0</v>
      </c>
      <c r="CN10" s="4">
        <f t="shared" si="13"/>
        <v>0</v>
      </c>
      <c r="CO10" s="4">
        <f t="shared" si="13"/>
        <v>0</v>
      </c>
      <c r="CP10" s="4">
        <f t="shared" si="13"/>
        <v>0</v>
      </c>
      <c r="CQ10" s="4">
        <f t="shared" si="13"/>
        <v>0</v>
      </c>
      <c r="CR10" s="4">
        <f t="shared" si="13"/>
        <v>0</v>
      </c>
      <c r="CS10" s="4">
        <f t="shared" si="13"/>
        <v>0</v>
      </c>
      <c r="CT10" s="4">
        <f t="shared" si="13"/>
        <v>0</v>
      </c>
      <c r="CU10" s="4">
        <f t="shared" si="13"/>
        <v>0</v>
      </c>
      <c r="CV10" s="4">
        <f t="shared" si="13"/>
        <v>0</v>
      </c>
      <c r="CW10" s="4">
        <f t="shared" si="13"/>
        <v>0</v>
      </c>
      <c r="CX10" s="4">
        <f t="shared" si="13"/>
        <v>0</v>
      </c>
      <c r="CY10" s="4">
        <f t="shared" si="13"/>
        <v>0</v>
      </c>
      <c r="CZ10" s="4">
        <f t="shared" si="13"/>
        <v>0</v>
      </c>
      <c r="DA10" s="4">
        <f t="shared" si="13"/>
        <v>0</v>
      </c>
      <c r="DB10" s="4">
        <f t="shared" si="13"/>
        <v>0</v>
      </c>
      <c r="DC10" s="4">
        <f t="shared" si="13"/>
        <v>0</v>
      </c>
      <c r="DD10" s="4">
        <f t="shared" si="13"/>
        <v>0</v>
      </c>
      <c r="DE10" s="4">
        <f t="shared" si="13"/>
        <v>0</v>
      </c>
      <c r="DF10" s="4">
        <f t="shared" si="13"/>
        <v>0</v>
      </c>
      <c r="DG10" s="4">
        <f t="shared" si="13"/>
        <v>0</v>
      </c>
      <c r="DH10" s="4">
        <v>0</v>
      </c>
      <c r="DI10" s="4">
        <v>0</v>
      </c>
      <c r="DJ10" s="4">
        <v>0</v>
      </c>
      <c r="DK10" s="4">
        <v>0</v>
      </c>
      <c r="DL10" s="4">
        <v>0</v>
      </c>
      <c r="DM10" s="4">
        <v>0</v>
      </c>
      <c r="DN10" s="4">
        <v>0</v>
      </c>
      <c r="DO10" s="4">
        <v>0</v>
      </c>
      <c r="DP10" s="4">
        <v>0</v>
      </c>
      <c r="DQ10" s="4">
        <v>0</v>
      </c>
      <c r="DR10" s="4">
        <v>0</v>
      </c>
      <c r="DS10" s="4">
        <f t="shared" ref="DS10:EC10" si="14">VLOOKUP(DS$3,TierCSLUP,7,FALSE)</f>
        <v>0</v>
      </c>
      <c r="DT10" s="4">
        <f t="shared" si="14"/>
        <v>0</v>
      </c>
      <c r="DU10" s="4">
        <f t="shared" si="14"/>
        <v>0</v>
      </c>
      <c r="DV10" s="4">
        <f t="shared" si="14"/>
        <v>0</v>
      </c>
      <c r="DW10" s="4">
        <f t="shared" si="14"/>
        <v>0</v>
      </c>
      <c r="DX10" s="4">
        <f t="shared" si="14"/>
        <v>0</v>
      </c>
      <c r="DY10" s="4">
        <f t="shared" si="14"/>
        <v>0</v>
      </c>
      <c r="DZ10" s="4">
        <f t="shared" si="14"/>
        <v>0</v>
      </c>
      <c r="EA10" s="4">
        <f t="shared" si="14"/>
        <v>0</v>
      </c>
      <c r="EB10" s="4">
        <f t="shared" si="14"/>
        <v>0</v>
      </c>
      <c r="EC10" s="4">
        <f t="shared" si="14"/>
        <v>0</v>
      </c>
    </row>
    <row r="11" spans="2:133" x14ac:dyDescent="0.25">
      <c r="B11" t="s">
        <v>66</v>
      </c>
      <c r="D11" s="14">
        <f>IF(OR(IF(Calculator!D30="",0,1)*IF(InputFamSize=1,1,0),IF(Calculator!D32="",0,1)*IF(InputFamSize&gt;1,1,0)),1,0)</f>
        <v>0</v>
      </c>
      <c r="E11" s="14">
        <f>IF(OR(IF(Calculator!E30="",0,1)*IF(InputFamSize=1,1,0),IF(Calculator!E32="",0,1)*IF(InputFamSize&gt;1,1,0)),1,0)</f>
        <v>0</v>
      </c>
      <c r="F11" s="14">
        <f>IF(OR(IF(Calculator!F30="",0,1)*IF(InputFamSize=1,1,0),IF(Calculator!F32="",0,1)*IF(InputFamSize&gt;1,1,0)),1,0)</f>
        <v>0</v>
      </c>
      <c r="G11" s="14">
        <v>0</v>
      </c>
      <c r="H11" s="14">
        <v>0</v>
      </c>
      <c r="I11" s="14">
        <v>0</v>
      </c>
      <c r="J11" s="14">
        <f>IF(Calculator!$D31="",0,1)*IF(InputFamSize&gt;1,1,0)*IF(InputFamSize&gt;=VALUE(MID(Groups!J3,8,1)),1,0)</f>
        <v>0</v>
      </c>
      <c r="K11" s="14">
        <f>IF(Calculator!$E31="",0,1)*IF(InputFamSize&gt;1,1,0)*IF(InputFamSize&gt;=VALUE(MID(Groups!K3,8,1)),1,0)</f>
        <v>0</v>
      </c>
      <c r="L11" s="14">
        <f>IF(Calculator!$F31="",0,1)*IF(InputFamSize&gt;1,1,0)*IF(InputFamSize&gt;=VALUE(MID(Groups!L3,8,1)),1,0)</f>
        <v>0</v>
      </c>
      <c r="M11" s="14">
        <v>0</v>
      </c>
      <c r="N11" s="14">
        <v>0</v>
      </c>
      <c r="O11" s="4">
        <v>0</v>
      </c>
      <c r="P11" s="14">
        <f>IF(Calculator!$D31="",0,1)*IF(InputFamSize&gt;1,1,0)*IF(InputFamSize&gt;=VALUE(MID(Groups!P3,8,1)),1,0)</f>
        <v>0</v>
      </c>
      <c r="Q11" s="14">
        <f>IF(Calculator!$E31="",0,1)*IF(InputFamSize&gt;1,1,0)*IF(InputFamSize&gt;=VALUE(MID(Groups!Q3,8,1)),1,0)</f>
        <v>0</v>
      </c>
      <c r="R11" s="14">
        <f>IF(Calculator!$F31="",0,1)*IF(InputFamSize&gt;1,1,0)*IF(InputFamSize&gt;=VALUE(MID(Groups!R3,8,1)),1,0)</f>
        <v>0</v>
      </c>
      <c r="S11" s="14">
        <v>0</v>
      </c>
      <c r="T11" s="14">
        <v>0</v>
      </c>
      <c r="U11" s="4">
        <v>0</v>
      </c>
      <c r="V11" s="14">
        <f>IF(Calculator!$D31="",0,1)*IF(InputFamSize&gt;1,1,0)*IF(InputFamSize&gt;=VALUE(MID(Groups!V3,8,1)),1,0)</f>
        <v>0</v>
      </c>
      <c r="W11" s="14">
        <f>IF(Calculator!$E31="",0,1)*IF(InputFamSize&gt;1,1,0)*IF(InputFamSize&gt;=VALUE(MID(Groups!W3,8,1)),1,0)</f>
        <v>0</v>
      </c>
      <c r="X11" s="14">
        <f>IF(Calculator!$F31="",0,1)*IF(InputFamSize&gt;1,1,0)*IF(InputFamSize&gt;=VALUE(MID(Groups!X3,8,1)),1,0)</f>
        <v>0</v>
      </c>
      <c r="Y11" s="14">
        <v>0</v>
      </c>
      <c r="Z11" s="14">
        <v>0</v>
      </c>
      <c r="AA11" s="4">
        <v>0</v>
      </c>
      <c r="AB11" s="14">
        <f>IF(Calculator!$D31="",0,1)*IF(InputFamSize&gt;1,1,0)*IF(InputFamSize&gt;=VALUE(MID(Groups!AB3,8,1)),1,0)</f>
        <v>0</v>
      </c>
      <c r="AC11" s="14">
        <f>IF(Calculator!$E31="",0,1)*IF(InputFamSize&gt;1,1,0)*IF(InputFamSize&gt;=VALUE(MID(Groups!AC3,8,1)),1,0)</f>
        <v>0</v>
      </c>
      <c r="AD11" s="14">
        <f>IF(Calculator!$F31="",0,1)*IF(InputFamSize&gt;1,1,0)*IF(InputFamSize&gt;=VALUE(MID(Groups!AD3,8,1)),1,0)</f>
        <v>0</v>
      </c>
      <c r="AE11" s="14">
        <v>0</v>
      </c>
      <c r="AF11" s="14">
        <v>0</v>
      </c>
      <c r="AG11" s="4">
        <v>0</v>
      </c>
      <c r="AH11" s="14">
        <f>IF(Calculator!$D31="",0,1)*IF(InputFamSize&gt;1,1,0)*IF(InputFamSize&gt;=VALUE(MID(Groups!AH3,8,1)),1,0)</f>
        <v>0</v>
      </c>
      <c r="AI11" s="14">
        <f>IF(Calculator!$E31="",0,1)*IF(InputFamSize&gt;1,1,0)*IF(InputFamSize&gt;=VALUE(MID(Groups!AI3,8,1)),1,0)</f>
        <v>0</v>
      </c>
      <c r="AJ11" s="14">
        <f>IF(Calculator!$F31="",0,1)*IF(InputFamSize&gt;1,1,0)*IF(InputFamSize&gt;=VALUE(MID(Groups!AJ3,8,1)),1,0)</f>
        <v>0</v>
      </c>
      <c r="AK11" s="14">
        <v>0</v>
      </c>
      <c r="AL11" s="14">
        <v>0</v>
      </c>
      <c r="AM11" s="4">
        <v>0</v>
      </c>
      <c r="AN11" s="14">
        <f>IF(Calculator!$D31="",0,1)*IF(InputFamSize&gt;1,1,0)*IF(InputFamSize&gt;=VALUE(MID(Groups!AN3,8,1)),1,0)</f>
        <v>0</v>
      </c>
      <c r="AO11" s="14">
        <f>IF(Calculator!$E31="",0,1)*IF(InputFamSize&gt;1,1,0)*IF(InputFamSize&gt;=VALUE(MID(Groups!AO3,8,1)),1,0)</f>
        <v>0</v>
      </c>
      <c r="AP11" s="14">
        <f>IF(Calculator!$F31="",0,1)*IF(InputFamSize&gt;1,1,0)*IF(InputFamSize&gt;=VALUE(MID(Groups!AP3,8,1)),1,0)</f>
        <v>0</v>
      </c>
      <c r="AQ11" s="14">
        <v>0</v>
      </c>
      <c r="AR11" s="14">
        <v>0</v>
      </c>
      <c r="AS11" s="4">
        <v>0</v>
      </c>
      <c r="AT11" s="14">
        <f>IF(Calculator!$D31="",0,1)*IF(InputFamSize&gt;1,1,0)*IF(InputFamSize&gt;=VALUE(MID(Groups!AT3,8,1)),1,0)</f>
        <v>0</v>
      </c>
      <c r="AU11" s="14">
        <f>IF(Calculator!$E31="",0,1)*IF(InputFamSize&gt;1,1,0)*IF(InputFamSize&gt;=VALUE(MID(Groups!AU3,8,1)),1,0)</f>
        <v>0</v>
      </c>
      <c r="AV11" s="14">
        <f>IF(Calculator!$F31="",0,1)*IF(InputFamSize&gt;1,1,0)*IF(InputFamSize&gt;=VALUE(MID(Groups!AV3,8,1)),1,0)</f>
        <v>0</v>
      </c>
      <c r="AW11" s="14">
        <v>0</v>
      </c>
      <c r="AX11" s="14">
        <v>0</v>
      </c>
      <c r="AY11" s="4">
        <v>0</v>
      </c>
      <c r="AZ11" s="14">
        <f>IF(Calculator!$D31="",0,1)*IF(InputFamSize&gt;1,1,0)*IF(InputFamSize&gt;=VALUE(MID(Groups!AZ3,8,1)),1,0)</f>
        <v>0</v>
      </c>
      <c r="BA11" s="14">
        <f>IF(Calculator!$E31="",0,1)*IF(InputFamSize&gt;1,1,0)*IF(InputFamSize&gt;=VALUE(MID(Groups!BA3,8,1)),1,0)</f>
        <v>0</v>
      </c>
      <c r="BB11" s="14">
        <f>IF(Calculator!$F31="",0,1)*IF(InputFamSize&gt;1,1,0)*IF(InputFamSize&gt;=VALUE(MID(Groups!BB3,8,1)),1,0)</f>
        <v>0</v>
      </c>
      <c r="BC11" s="14">
        <v>0</v>
      </c>
      <c r="BD11" s="14">
        <v>0</v>
      </c>
      <c r="BE11" s="4">
        <v>0</v>
      </c>
      <c r="BF11" s="4">
        <f t="shared" ref="BF11:CF11" si="15">IF(VLOOKUP(BF$3,CSLUP,7,FALSE)="",0,1)</f>
        <v>0</v>
      </c>
      <c r="BG11" s="4">
        <f t="shared" si="15"/>
        <v>0</v>
      </c>
      <c r="BH11" s="4">
        <f t="shared" si="15"/>
        <v>0</v>
      </c>
      <c r="BI11" s="4">
        <f t="shared" si="15"/>
        <v>0</v>
      </c>
      <c r="BJ11" s="4">
        <f t="shared" si="15"/>
        <v>0</v>
      </c>
      <c r="BK11" s="4">
        <f t="shared" si="15"/>
        <v>0</v>
      </c>
      <c r="BL11" s="4">
        <f t="shared" si="15"/>
        <v>0</v>
      </c>
      <c r="BM11" s="4">
        <f t="shared" si="15"/>
        <v>0</v>
      </c>
      <c r="BN11" s="4">
        <f t="shared" si="15"/>
        <v>0</v>
      </c>
      <c r="BO11" s="4">
        <f t="shared" si="15"/>
        <v>0</v>
      </c>
      <c r="BP11" s="4">
        <f t="shared" si="15"/>
        <v>0</v>
      </c>
      <c r="BQ11" s="4">
        <f t="shared" si="15"/>
        <v>0</v>
      </c>
      <c r="BR11" s="4">
        <f t="shared" si="15"/>
        <v>0</v>
      </c>
      <c r="BS11" s="4">
        <f t="shared" si="15"/>
        <v>0</v>
      </c>
      <c r="BT11" s="4">
        <f t="shared" si="15"/>
        <v>0</v>
      </c>
      <c r="BU11" s="4">
        <f t="shared" si="15"/>
        <v>0</v>
      </c>
      <c r="BV11" s="4">
        <f t="shared" si="15"/>
        <v>0</v>
      </c>
      <c r="BW11" s="4">
        <f t="shared" si="15"/>
        <v>0</v>
      </c>
      <c r="BX11" s="4">
        <f t="shared" si="15"/>
        <v>0</v>
      </c>
      <c r="BY11" s="4">
        <f t="shared" si="15"/>
        <v>0</v>
      </c>
      <c r="BZ11" s="4">
        <f t="shared" si="15"/>
        <v>0</v>
      </c>
      <c r="CA11" s="4">
        <f t="shared" si="15"/>
        <v>0</v>
      </c>
      <c r="CB11" s="4">
        <f t="shared" si="15"/>
        <v>0</v>
      </c>
      <c r="CC11" s="4">
        <f>IF(VLOOKUP(CC$3,CSLUP,7,FALSE)="",0,1)</f>
        <v>0</v>
      </c>
      <c r="CD11" s="4">
        <f t="shared" si="15"/>
        <v>0</v>
      </c>
      <c r="CE11" s="4">
        <f t="shared" si="15"/>
        <v>0</v>
      </c>
      <c r="CF11" s="4">
        <f t="shared" si="15"/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  <c r="CO11" s="4">
        <v>0</v>
      </c>
      <c r="CP11" s="4">
        <v>0</v>
      </c>
      <c r="CQ11" s="4">
        <v>0</v>
      </c>
      <c r="CR11" s="4">
        <v>0</v>
      </c>
      <c r="CS11" s="4">
        <v>0</v>
      </c>
      <c r="CT11" s="4">
        <v>0</v>
      </c>
      <c r="CU11" s="4">
        <v>0</v>
      </c>
      <c r="CV11" s="4">
        <v>0</v>
      </c>
      <c r="CW11" s="4">
        <v>0</v>
      </c>
      <c r="CX11" s="4">
        <v>0</v>
      </c>
      <c r="CY11" s="4">
        <v>0</v>
      </c>
      <c r="CZ11" s="4">
        <v>0</v>
      </c>
      <c r="DA11" s="4">
        <v>0</v>
      </c>
      <c r="DB11" s="4">
        <v>0</v>
      </c>
      <c r="DC11" s="4">
        <v>0</v>
      </c>
      <c r="DD11" s="4">
        <v>0</v>
      </c>
      <c r="DE11" s="4">
        <v>0</v>
      </c>
      <c r="DF11" s="4">
        <v>0</v>
      </c>
      <c r="DG11" s="4">
        <v>0</v>
      </c>
      <c r="DH11" s="4">
        <f t="shared" ref="DH11:DR11" si="16">IF(VLOOKUP(DH$3,TierCSLUP,6,FALSE)="",0,1)</f>
        <v>0</v>
      </c>
      <c r="DI11" s="4">
        <f t="shared" si="16"/>
        <v>0</v>
      </c>
      <c r="DJ11" s="4">
        <f t="shared" si="16"/>
        <v>0</v>
      </c>
      <c r="DK11" s="4">
        <f t="shared" si="16"/>
        <v>0</v>
      </c>
      <c r="DL11" s="4">
        <f t="shared" si="16"/>
        <v>0</v>
      </c>
      <c r="DM11" s="4">
        <f t="shared" si="16"/>
        <v>0</v>
      </c>
      <c r="DN11" s="4">
        <f t="shared" si="16"/>
        <v>0</v>
      </c>
      <c r="DO11" s="4">
        <f t="shared" si="16"/>
        <v>0</v>
      </c>
      <c r="DP11" s="4">
        <f t="shared" si="16"/>
        <v>0</v>
      </c>
      <c r="DQ11" s="4">
        <f t="shared" si="16"/>
        <v>0</v>
      </c>
      <c r="DR11" s="4">
        <f t="shared" si="16"/>
        <v>0</v>
      </c>
      <c r="DS11" s="4">
        <v>0</v>
      </c>
      <c r="DT11" s="4">
        <v>0</v>
      </c>
      <c r="DU11" s="4">
        <v>0</v>
      </c>
      <c r="DV11" s="4">
        <v>0</v>
      </c>
      <c r="DW11" s="4">
        <v>0</v>
      </c>
      <c r="DX11" s="4">
        <v>0</v>
      </c>
      <c r="DY11" s="4">
        <v>0</v>
      </c>
      <c r="DZ11" s="4">
        <v>0</v>
      </c>
      <c r="EA11" s="4">
        <v>0</v>
      </c>
      <c r="EB11" s="4">
        <v>0</v>
      </c>
      <c r="EC11" s="4">
        <v>0</v>
      </c>
    </row>
    <row r="12" spans="2:133" x14ac:dyDescent="0.25">
      <c r="B12" t="s">
        <v>67</v>
      </c>
      <c r="D12" s="14">
        <v>0</v>
      </c>
      <c r="E12" s="14">
        <v>0</v>
      </c>
      <c r="F12" s="14">
        <v>0</v>
      </c>
      <c r="G12" s="14">
        <f>IF(OR(IF(Calculator!D34="",0,1)*IF(InputFamSize=1,1,0),IF(Calculator!D36="",0,1)*IF(InputFamSize&gt;1,1,0)),1,0)</f>
        <v>0</v>
      </c>
      <c r="H12" s="14">
        <f>IF(OR(IF(Calculator!E34="",0,1)*IF(InputFamSize=1,1,0),IF(Calculator!E36="",0,1)*IF(InputFamSize&gt;1,1,0)),1,0)</f>
        <v>0</v>
      </c>
      <c r="I12" s="14">
        <f>IF(OR(IF(Calculator!F34="",0,1)*IF(InputFamSize=1,1,0),IF(Calculator!F36="",0,1)*IF(InputFamSize&gt;1,1,0)),1,0)</f>
        <v>1</v>
      </c>
      <c r="J12" s="14">
        <v>0</v>
      </c>
      <c r="K12" s="14">
        <v>0</v>
      </c>
      <c r="L12" s="14">
        <v>0</v>
      </c>
      <c r="M12" s="14">
        <f>IF(Calculator!$D35="",0,1)*IF(InputFamSize&gt;1,1,0)*IF(InputFamSize&gt;=VALUE(MID(Groups!M3,8,1)),1,0)</f>
        <v>0</v>
      </c>
      <c r="N12" s="14">
        <f>IF(Calculator!$E35="",0,1)*IF(InputFamSize&gt;1,1,0)*IF(InputFamSize&gt;=VALUE(MID(Groups!N3,8,1)),1,0)</f>
        <v>0</v>
      </c>
      <c r="O12" s="14">
        <f>IF(Calculator!$F35="",0,1)*IF(InputFamSize&gt;1,1,0)*IF(InputFamSize&gt;=VALUE(MID(Groups!O3,8,1)),1,0)</f>
        <v>1</v>
      </c>
      <c r="P12" s="14">
        <v>0</v>
      </c>
      <c r="Q12" s="14">
        <v>0</v>
      </c>
      <c r="R12" s="14">
        <v>0</v>
      </c>
      <c r="S12" s="14">
        <f>IF(Calculator!$D35="",0,1)*IF(InputFamSize&gt;1,1,0)*IF(InputFamSize&gt;=VALUE(MID(Groups!S3,8,1)),1,0)</f>
        <v>0</v>
      </c>
      <c r="T12" s="14">
        <f>IF(Calculator!$E35="",0,1)*IF(InputFamSize&gt;1,1,0)*IF(InputFamSize&gt;=VALUE(MID(Groups!T3,8,1)),1,0)</f>
        <v>0</v>
      </c>
      <c r="U12" s="14">
        <f>IF(Calculator!$F35="",0,1)*IF(InputFamSize&gt;1,1,0)*IF(InputFamSize&gt;=VALUE(MID(Groups!U3,8,1)),1,0)</f>
        <v>1</v>
      </c>
      <c r="V12" s="14">
        <v>0</v>
      </c>
      <c r="W12" s="14">
        <v>0</v>
      </c>
      <c r="X12" s="14">
        <v>0</v>
      </c>
      <c r="Y12" s="14">
        <f>IF(Calculator!$D35="",0,1)*IF(InputFamSize&gt;1,1,0)*IF(InputFamSize&gt;=VALUE(MID(Groups!Y3,8,1)),1,0)</f>
        <v>0</v>
      </c>
      <c r="Z12" s="14">
        <f>IF(Calculator!$E35="",0,1)*IF(InputFamSize&gt;1,1,0)*IF(InputFamSize&gt;=VALUE(MID(Groups!Z3,8,1)),1,0)</f>
        <v>0</v>
      </c>
      <c r="AA12" s="14">
        <f>IF(Calculator!$F35="",0,1)*IF(InputFamSize&gt;1,1,0)*IF(InputFamSize&gt;=VALUE(MID(Groups!AA3,8,1)),1,0)</f>
        <v>0</v>
      </c>
      <c r="AB12" s="14">
        <v>0</v>
      </c>
      <c r="AC12" s="14">
        <v>0</v>
      </c>
      <c r="AD12" s="14">
        <v>0</v>
      </c>
      <c r="AE12" s="14">
        <f>IF(Calculator!$D35="",0,1)*IF(InputFamSize&gt;1,1,0)*IF(InputFamSize&gt;=VALUE(MID(Groups!AE3,8,1)),1,0)</f>
        <v>0</v>
      </c>
      <c r="AF12" s="14">
        <f>IF(Calculator!$E35="",0,1)*IF(InputFamSize&gt;1,1,0)*IF(InputFamSize&gt;=VALUE(MID(Groups!AF3,8,1)),1,0)</f>
        <v>0</v>
      </c>
      <c r="AG12" s="14">
        <f>IF(Calculator!$F35="",0,1)*IF(InputFamSize&gt;1,1,0)*IF(InputFamSize&gt;=VALUE(MID(Groups!AG3,8,1)),1,0)</f>
        <v>0</v>
      </c>
      <c r="AH12" s="14">
        <v>0</v>
      </c>
      <c r="AI12" s="14">
        <v>0</v>
      </c>
      <c r="AJ12" s="14">
        <v>0</v>
      </c>
      <c r="AK12" s="14">
        <f>IF(Calculator!$D35="",0,1)*IF(InputFamSize&gt;1,1,0)*IF(InputFamSize&gt;=VALUE(MID(Groups!AK3,8,1)),1,0)</f>
        <v>0</v>
      </c>
      <c r="AL12" s="14">
        <f>IF(Calculator!$E35="",0,1)*IF(InputFamSize&gt;1,1,0)*IF(InputFamSize&gt;=VALUE(MID(Groups!AL3,8,1)),1,0)</f>
        <v>0</v>
      </c>
      <c r="AM12" s="14">
        <f>IF(Calculator!$F35="",0,1)*IF(InputFamSize&gt;1,1,0)*IF(InputFamSize&gt;=VALUE(MID(Groups!AM3,8,1)),1,0)</f>
        <v>0</v>
      </c>
      <c r="AN12" s="14">
        <v>0</v>
      </c>
      <c r="AO12" s="14">
        <v>0</v>
      </c>
      <c r="AP12" s="14">
        <v>0</v>
      </c>
      <c r="AQ12" s="14">
        <f>IF(Calculator!$D35="",0,1)*IF(InputFamSize&gt;1,1,0)*IF(InputFamSize&gt;=VALUE(MID(Groups!AQ3,8,1)),1,0)</f>
        <v>0</v>
      </c>
      <c r="AR12" s="14">
        <f>IF(Calculator!$E35="",0,1)*IF(InputFamSize&gt;1,1,0)*IF(InputFamSize&gt;=VALUE(MID(Groups!AR3,8,1)),1,0)</f>
        <v>0</v>
      </c>
      <c r="AS12" s="14">
        <f>IF(Calculator!$F35="",0,1)*IF(InputFamSize&gt;1,1,0)*IF(InputFamSize&gt;=VALUE(MID(Groups!AS3,8,1)),1,0)</f>
        <v>0</v>
      </c>
      <c r="AT12" s="14">
        <v>0</v>
      </c>
      <c r="AU12" s="14">
        <v>0</v>
      </c>
      <c r="AV12" s="14">
        <v>0</v>
      </c>
      <c r="AW12" s="14">
        <f>IF(Calculator!$D35="",0,1)*IF(InputFamSize&gt;1,1,0)*IF(InputFamSize&gt;=VALUE(MID(Groups!AW3,8,1)),1,0)</f>
        <v>0</v>
      </c>
      <c r="AX12" s="14">
        <f>IF(Calculator!$E35="",0,1)*IF(InputFamSize&gt;1,1,0)*IF(InputFamSize&gt;=VALUE(MID(Groups!AX3,8,1)),1,0)</f>
        <v>0</v>
      </c>
      <c r="AY12" s="14">
        <f>IF(Calculator!$F35="",0,1)*IF(InputFamSize&gt;1,1,0)*IF(InputFamSize&gt;=VALUE(MID(Groups!AY3,8,1)),1,0)</f>
        <v>0</v>
      </c>
      <c r="AZ12" s="14">
        <v>0</v>
      </c>
      <c r="BA12" s="14">
        <v>0</v>
      </c>
      <c r="BB12" s="14">
        <v>0</v>
      </c>
      <c r="BC12" s="14">
        <f>IF(Calculator!$D35="",0,1)*IF(InputFamSize&gt;1,1,0)*IF(InputFamSize&gt;=VALUE(MID(Groups!BC3,8,1)),1,0)</f>
        <v>0</v>
      </c>
      <c r="BD12" s="14">
        <f>IF(Calculator!$E35="",0,1)*IF(InputFamSize&gt;1,1,0)*IF(InputFamSize&gt;=VALUE(MID(Groups!BD3,8,1)),1,0)</f>
        <v>0</v>
      </c>
      <c r="BE12" s="14">
        <f>IF(Calculator!$F35="",0,1)*IF(InputFamSize&gt;1,1,0)*IF(InputFamSize&gt;=VALUE(MID(Groups!BE3,8,1)),1,0)</f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f t="shared" ref="CG12:DG12" si="17">IF(VLOOKUP(CG$3,CSLUP,8,FALSE)="",0,1)</f>
        <v>0</v>
      </c>
      <c r="CH12" s="4">
        <f t="shared" si="17"/>
        <v>0</v>
      </c>
      <c r="CI12" s="4">
        <f t="shared" si="17"/>
        <v>0</v>
      </c>
      <c r="CJ12" s="4">
        <f t="shared" si="17"/>
        <v>0</v>
      </c>
      <c r="CK12" s="4">
        <f t="shared" si="17"/>
        <v>0</v>
      </c>
      <c r="CL12" s="4">
        <f t="shared" si="17"/>
        <v>0</v>
      </c>
      <c r="CM12" s="4">
        <f t="shared" si="17"/>
        <v>0</v>
      </c>
      <c r="CN12" s="4">
        <f t="shared" si="17"/>
        <v>0</v>
      </c>
      <c r="CO12" s="4">
        <f t="shared" si="17"/>
        <v>0</v>
      </c>
      <c r="CP12" s="4">
        <f t="shared" si="17"/>
        <v>0</v>
      </c>
      <c r="CQ12" s="4">
        <f t="shared" si="17"/>
        <v>0</v>
      </c>
      <c r="CR12" s="4">
        <f t="shared" si="17"/>
        <v>0</v>
      </c>
      <c r="CS12" s="4">
        <f t="shared" si="17"/>
        <v>0</v>
      </c>
      <c r="CT12" s="4">
        <f t="shared" si="17"/>
        <v>0</v>
      </c>
      <c r="CU12" s="4">
        <f t="shared" si="17"/>
        <v>0</v>
      </c>
      <c r="CV12" s="4">
        <f t="shared" si="17"/>
        <v>0</v>
      </c>
      <c r="CW12" s="4">
        <f t="shared" si="17"/>
        <v>0</v>
      </c>
      <c r="CX12" s="4">
        <f t="shared" si="17"/>
        <v>0</v>
      </c>
      <c r="CY12" s="4">
        <f t="shared" si="17"/>
        <v>0</v>
      </c>
      <c r="CZ12" s="4">
        <f t="shared" si="17"/>
        <v>0</v>
      </c>
      <c r="DA12" s="4">
        <f t="shared" si="17"/>
        <v>0</v>
      </c>
      <c r="DB12" s="4">
        <f t="shared" si="17"/>
        <v>0</v>
      </c>
      <c r="DC12" s="4">
        <f t="shared" si="17"/>
        <v>0</v>
      </c>
      <c r="DD12" s="4">
        <f t="shared" si="17"/>
        <v>0</v>
      </c>
      <c r="DE12" s="4">
        <f t="shared" si="17"/>
        <v>0</v>
      </c>
      <c r="DF12" s="4">
        <f t="shared" si="17"/>
        <v>0</v>
      </c>
      <c r="DG12" s="4">
        <f t="shared" si="17"/>
        <v>0</v>
      </c>
      <c r="DH12" s="4">
        <v>0</v>
      </c>
      <c r="DI12" s="4">
        <v>0</v>
      </c>
      <c r="DJ12" s="4">
        <v>0</v>
      </c>
      <c r="DK12" s="4">
        <v>0</v>
      </c>
      <c r="DL12" s="4">
        <v>0</v>
      </c>
      <c r="DM12" s="4">
        <v>0</v>
      </c>
      <c r="DN12" s="4">
        <v>0</v>
      </c>
      <c r="DO12" s="4">
        <v>0</v>
      </c>
      <c r="DP12" s="4">
        <v>0</v>
      </c>
      <c r="DQ12" s="4">
        <v>0</v>
      </c>
      <c r="DR12" s="4">
        <v>0</v>
      </c>
      <c r="DS12" s="4">
        <f t="shared" ref="DS12:EC12" si="18">IF(VLOOKUP(DS$3,TierCSLUP,7,FALSE)="",0,1)</f>
        <v>0</v>
      </c>
      <c r="DT12" s="4">
        <f t="shared" si="18"/>
        <v>0</v>
      </c>
      <c r="DU12" s="4">
        <f t="shared" si="18"/>
        <v>0</v>
      </c>
      <c r="DV12" s="4">
        <f t="shared" si="18"/>
        <v>0</v>
      </c>
      <c r="DW12" s="4">
        <f t="shared" si="18"/>
        <v>0</v>
      </c>
      <c r="DX12" s="4">
        <f t="shared" si="18"/>
        <v>0</v>
      </c>
      <c r="DY12" s="4">
        <f t="shared" si="18"/>
        <v>0</v>
      </c>
      <c r="DZ12" s="4">
        <f t="shared" si="18"/>
        <v>0</v>
      </c>
      <c r="EA12" s="4">
        <f t="shared" si="18"/>
        <v>0</v>
      </c>
      <c r="EB12" s="4">
        <f t="shared" si="18"/>
        <v>0</v>
      </c>
      <c r="EC12" s="4">
        <f t="shared" si="18"/>
        <v>0</v>
      </c>
    </row>
    <row r="13" spans="2:133" x14ac:dyDescent="0.25">
      <c r="D13" s="14"/>
      <c r="E13" s="14"/>
      <c r="F13" s="14"/>
      <c r="G13" s="14"/>
      <c r="H13" s="14"/>
      <c r="I13" s="14"/>
      <c r="J13" s="14"/>
      <c r="K13" s="14"/>
    </row>
    <row r="14" spans="2:133" x14ac:dyDescent="0.25">
      <c r="B14" s="15" t="s">
        <v>56</v>
      </c>
      <c r="D14" s="14"/>
      <c r="E14" s="14"/>
      <c r="F14" s="14"/>
      <c r="G14" s="14"/>
      <c r="H14" s="14"/>
      <c r="I14" s="14"/>
      <c r="J14" s="14"/>
      <c r="K14" s="14"/>
    </row>
    <row r="15" spans="2:133" x14ac:dyDescent="0.25">
      <c r="B15" s="3" t="s">
        <v>11</v>
      </c>
      <c r="C15" t="s">
        <v>289</v>
      </c>
      <c r="D15" s="4">
        <f t="shared" ref="D15:D102" si="19">IF(MID($C15,1,2)="rx",0,IF(VLOOKUP($C15,CSLUP,5,FALSE)="yes",1,0))</f>
        <v>0</v>
      </c>
      <c r="E15" s="4">
        <f t="shared" ref="E15:E102" si="20">IF(MID($C15,1,2)="rx",IF(VLOOKUP($C15,CSLUP,5,FALSE)="yes",1,0),0)</f>
        <v>0</v>
      </c>
      <c r="F15" s="4">
        <f t="shared" ref="F15:F102" si="21">IF(VLOOKUP($C15,CSLUP,5,FALSE)="yes",1,0)</f>
        <v>0</v>
      </c>
      <c r="G15" s="4">
        <f t="shared" ref="G15:G102" si="22">IF(MID($C15,1,2)="rx",0,IF(VLOOKUP($C15,CSLUP,6,FALSE)="yes",1,0))</f>
        <v>1</v>
      </c>
      <c r="H15" s="4">
        <f t="shared" ref="H15:H102" si="23">IF(MID($C15,1,2)="rx",IF(VLOOKUP($C15,CSLUP,6,FALSE)="yes",1,0),0)</f>
        <v>0</v>
      </c>
      <c r="I15" s="4">
        <f t="shared" ref="I15:I102" si="24">IF(VLOOKUP($C15,CSLUP,6,FALSE)="yes",1,0)</f>
        <v>1</v>
      </c>
      <c r="J15" s="4">
        <f>IF($B15=J$3,$D15,0)</f>
        <v>0</v>
      </c>
      <c r="K15" s="4">
        <f>IF($B15=K$3,$E15,0)</f>
        <v>0</v>
      </c>
      <c r="L15" s="4">
        <f>IF($B15=L$3,$F15,0)</f>
        <v>0</v>
      </c>
      <c r="M15" s="4">
        <f>IF($B15=M$3,$G15,0)</f>
        <v>1</v>
      </c>
      <c r="N15" s="4">
        <f>IF($B15=N$3,$H15,0)</f>
        <v>0</v>
      </c>
      <c r="O15" s="4">
        <f>IF($B15=O$3,$I15,0)</f>
        <v>1</v>
      </c>
      <c r="P15" s="4">
        <f>IF($B15=P$3,$D15,0)</f>
        <v>0</v>
      </c>
      <c r="Q15" s="4">
        <f>IF($B15=Q$3,$E15,0)</f>
        <v>0</v>
      </c>
      <c r="R15" s="4">
        <f>IF($B15=R$3,$F15,0)</f>
        <v>0</v>
      </c>
      <c r="S15" s="4">
        <f>IF($B15=S$3,$G15,0)</f>
        <v>0</v>
      </c>
      <c r="T15" s="4">
        <f>IF($B15=T$3,$H15,0)</f>
        <v>0</v>
      </c>
      <c r="U15" s="4">
        <f>IF($B15=U$3,$I15,0)</f>
        <v>0</v>
      </c>
      <c r="V15" s="4">
        <f>IF($B15=V$3,$D15,0)</f>
        <v>0</v>
      </c>
      <c r="W15" s="4">
        <f>IF($B15=W$3,$E15,0)</f>
        <v>0</v>
      </c>
      <c r="X15" s="4">
        <f>IF($B15=X$3,$F15,0)</f>
        <v>0</v>
      </c>
      <c r="Y15" s="4">
        <f>IF($B15=Y$3,$G15,0)</f>
        <v>0</v>
      </c>
      <c r="Z15" s="4">
        <f>IF($B15=Z$3,$H15,0)</f>
        <v>0</v>
      </c>
      <c r="AA15" s="4">
        <f>IF($B15=AA$3,$I15,0)</f>
        <v>0</v>
      </c>
      <c r="AB15" s="4">
        <f>IF($B15=AB$3,$D15,0)</f>
        <v>0</v>
      </c>
      <c r="AC15" s="4">
        <f>IF($B15=AC$3,$E15,0)</f>
        <v>0</v>
      </c>
      <c r="AD15" s="4">
        <f>IF($B15=AD$3,$F15,0)</f>
        <v>0</v>
      </c>
      <c r="AE15" s="4">
        <f>IF($B15=AE$3,$G15,0)</f>
        <v>0</v>
      </c>
      <c r="AF15" s="4">
        <f>IF($B15=AF$3,$H15,0)</f>
        <v>0</v>
      </c>
      <c r="AG15" s="4">
        <f>IF($B15=AG$3,$I15,0)</f>
        <v>0</v>
      </c>
      <c r="AH15" s="4">
        <f>IF($B15=AH$3,$D15,0)</f>
        <v>0</v>
      </c>
      <c r="AI15" s="4">
        <f>IF($B15=AI$3,$E15,0)</f>
        <v>0</v>
      </c>
      <c r="AJ15" s="4">
        <f>IF($B15=AJ$3,$F15,0)</f>
        <v>0</v>
      </c>
      <c r="AK15" s="4">
        <f>IF($B15=AK$3,$G15,0)</f>
        <v>0</v>
      </c>
      <c r="AL15" s="4">
        <f>IF($B15=AL$3,$H15,0)</f>
        <v>0</v>
      </c>
      <c r="AM15" s="4">
        <f>IF($B15=AM$3,$I15,0)</f>
        <v>0</v>
      </c>
      <c r="AN15" s="4">
        <f>IF($B15=AN$3,$D15,0)</f>
        <v>0</v>
      </c>
      <c r="AO15" s="4">
        <f>IF($B15=AO$3,$E15,0)</f>
        <v>0</v>
      </c>
      <c r="AP15" s="4">
        <f>IF($B15=AP$3,$F15,0)</f>
        <v>0</v>
      </c>
      <c r="AQ15" s="4">
        <f>IF($B15=AQ$3,$G15,0)</f>
        <v>0</v>
      </c>
      <c r="AR15" s="4">
        <f>IF($B15=AR$3,$H15,0)</f>
        <v>0</v>
      </c>
      <c r="AS15" s="4">
        <f>IF($B15=AS$3,$I15,0)</f>
        <v>0</v>
      </c>
      <c r="AT15" s="4">
        <f>IF($B15=AT$3,$D15,0)</f>
        <v>0</v>
      </c>
      <c r="AU15" s="4">
        <f>IF($B15=AU$3,$E15,0)</f>
        <v>0</v>
      </c>
      <c r="AV15" s="4">
        <f>IF($B15=AV$3,$F15,0)</f>
        <v>0</v>
      </c>
      <c r="AW15" s="4">
        <f>IF($B15=AW$3,$G15,0)</f>
        <v>0</v>
      </c>
      <c r="AX15" s="4">
        <f>IF($B15=AX$3,$H15,0)</f>
        <v>0</v>
      </c>
      <c r="AY15" s="4">
        <f>IF($B15=AY$3,$I15,0)</f>
        <v>0</v>
      </c>
      <c r="AZ15" s="4">
        <f>IF($B15=AZ$3,$D15,0)</f>
        <v>0</v>
      </c>
      <c r="BA15" s="4">
        <f>IF($B15=BA$3,$E15,0)</f>
        <v>0</v>
      </c>
      <c r="BB15" s="4">
        <f>IF($B15=BB$3,$F15,0)</f>
        <v>0</v>
      </c>
      <c r="BC15" s="4">
        <f>IF($B15=BC$3,$G15,0)</f>
        <v>0</v>
      </c>
      <c r="BD15" s="4">
        <f>IF($B15=BD$3,$H15,0)</f>
        <v>0</v>
      </c>
      <c r="BE15" s="4">
        <f>IF($B15=BE$3,$I15,0)</f>
        <v>0</v>
      </c>
      <c r="BF15" s="4">
        <f>IF(BF$3=$C15,1,0)</f>
        <v>1</v>
      </c>
      <c r="BG15" s="4">
        <f t="shared" ref="BG15:DF15" si="25">IF(BG$3=$C15,1,0)</f>
        <v>0</v>
      </c>
      <c r="BH15" s="4">
        <f t="shared" si="25"/>
        <v>0</v>
      </c>
      <c r="BI15" s="4">
        <f t="shared" si="25"/>
        <v>0</v>
      </c>
      <c r="BJ15" s="4">
        <f t="shared" si="25"/>
        <v>0</v>
      </c>
      <c r="BK15" s="4">
        <f t="shared" si="25"/>
        <v>0</v>
      </c>
      <c r="BL15" s="4">
        <f t="shared" si="25"/>
        <v>0</v>
      </c>
      <c r="BM15" s="4">
        <f t="shared" si="25"/>
        <v>0</v>
      </c>
      <c r="BN15" s="4">
        <f t="shared" si="25"/>
        <v>0</v>
      </c>
      <c r="BO15" s="4">
        <f t="shared" si="25"/>
        <v>0</v>
      </c>
      <c r="BP15" s="4">
        <f t="shared" si="25"/>
        <v>0</v>
      </c>
      <c r="BQ15" s="4">
        <f t="shared" si="25"/>
        <v>0</v>
      </c>
      <c r="BR15" s="4">
        <f t="shared" si="25"/>
        <v>0</v>
      </c>
      <c r="BS15" s="4">
        <f t="shared" si="25"/>
        <v>0</v>
      </c>
      <c r="BT15" s="4">
        <f t="shared" si="25"/>
        <v>0</v>
      </c>
      <c r="BU15" s="4">
        <f t="shared" si="25"/>
        <v>0</v>
      </c>
      <c r="BV15" s="4">
        <f t="shared" si="25"/>
        <v>0</v>
      </c>
      <c r="BW15" s="4">
        <f t="shared" si="25"/>
        <v>0</v>
      </c>
      <c r="BX15" s="4">
        <f t="shared" si="25"/>
        <v>0</v>
      </c>
      <c r="BY15" s="4">
        <f t="shared" si="25"/>
        <v>0</v>
      </c>
      <c r="BZ15" s="4">
        <f t="shared" si="25"/>
        <v>0</v>
      </c>
      <c r="CA15" s="4">
        <f t="shared" si="25"/>
        <v>0</v>
      </c>
      <c r="CB15" s="4">
        <f t="shared" si="25"/>
        <v>0</v>
      </c>
      <c r="CC15" s="4">
        <f>IF(CC$3=$C15,1,0)</f>
        <v>0</v>
      </c>
      <c r="CD15" s="4">
        <f t="shared" si="25"/>
        <v>0</v>
      </c>
      <c r="CE15" s="4">
        <f t="shared" si="25"/>
        <v>0</v>
      </c>
      <c r="CF15" s="4">
        <f t="shared" si="25"/>
        <v>0</v>
      </c>
      <c r="CG15" s="4">
        <f t="shared" si="25"/>
        <v>1</v>
      </c>
      <c r="CH15" s="4">
        <f t="shared" si="25"/>
        <v>0</v>
      </c>
      <c r="CI15" s="4">
        <f t="shared" si="25"/>
        <v>0</v>
      </c>
      <c r="CJ15" s="4">
        <f t="shared" si="25"/>
        <v>0</v>
      </c>
      <c r="CK15" s="4">
        <f t="shared" si="25"/>
        <v>0</v>
      </c>
      <c r="CL15" s="4">
        <f t="shared" si="25"/>
        <v>0</v>
      </c>
      <c r="CM15" s="4">
        <f t="shared" si="25"/>
        <v>0</v>
      </c>
      <c r="CN15" s="4">
        <f t="shared" si="25"/>
        <v>0</v>
      </c>
      <c r="CO15" s="4">
        <f t="shared" si="25"/>
        <v>0</v>
      </c>
      <c r="CP15" s="4">
        <f t="shared" si="25"/>
        <v>0</v>
      </c>
      <c r="CQ15" s="4">
        <f t="shared" si="25"/>
        <v>0</v>
      </c>
      <c r="CR15" s="4">
        <f t="shared" si="25"/>
        <v>0</v>
      </c>
      <c r="CS15" s="4">
        <f t="shared" si="25"/>
        <v>0</v>
      </c>
      <c r="CT15" s="4">
        <f t="shared" si="25"/>
        <v>0</v>
      </c>
      <c r="CU15" s="4">
        <f t="shared" si="25"/>
        <v>0</v>
      </c>
      <c r="CV15" s="4">
        <f t="shared" si="25"/>
        <v>0</v>
      </c>
      <c r="CW15" s="4">
        <f t="shared" si="25"/>
        <v>0</v>
      </c>
      <c r="CX15" s="4">
        <f t="shared" si="25"/>
        <v>0</v>
      </c>
      <c r="CY15" s="4">
        <f t="shared" si="25"/>
        <v>0</v>
      </c>
      <c r="CZ15" s="4">
        <f t="shared" si="25"/>
        <v>0</v>
      </c>
      <c r="DA15" s="4">
        <f t="shared" si="25"/>
        <v>0</v>
      </c>
      <c r="DB15" s="4">
        <f t="shared" si="25"/>
        <v>0</v>
      </c>
      <c r="DC15" s="4">
        <f t="shared" si="25"/>
        <v>0</v>
      </c>
      <c r="DD15" s="4">
        <f t="shared" ref="DD15:DD41" si="26">IF(DD$3=$C15,1,0)</f>
        <v>0</v>
      </c>
      <c r="DE15" s="4">
        <f t="shared" si="25"/>
        <v>0</v>
      </c>
      <c r="DF15" s="4">
        <f t="shared" si="25"/>
        <v>0</v>
      </c>
      <c r="DG15" s="4">
        <f t="shared" ref="DG15:DP24" si="27">IF(DG$3=$C15,1,0)</f>
        <v>0</v>
      </c>
      <c r="DH15" s="4">
        <f t="shared" si="27"/>
        <v>0</v>
      </c>
      <c r="DI15" s="4">
        <f t="shared" si="27"/>
        <v>0</v>
      </c>
      <c r="DJ15" s="4">
        <f t="shared" si="27"/>
        <v>0</v>
      </c>
      <c r="DK15" s="4">
        <f t="shared" si="27"/>
        <v>0</v>
      </c>
      <c r="DL15" s="4">
        <f t="shared" si="27"/>
        <v>0</v>
      </c>
      <c r="DM15" s="4">
        <f t="shared" si="27"/>
        <v>0</v>
      </c>
      <c r="DN15" s="4">
        <f t="shared" si="27"/>
        <v>0</v>
      </c>
      <c r="DO15" s="4">
        <f t="shared" si="27"/>
        <v>0</v>
      </c>
      <c r="DP15" s="4">
        <f t="shared" si="27"/>
        <v>0</v>
      </c>
      <c r="DQ15" s="4">
        <f t="shared" ref="DQ15:EC24" si="28">IF(DQ$3=$C15,1,0)</f>
        <v>0</v>
      </c>
      <c r="DR15" s="4">
        <f t="shared" si="28"/>
        <v>0</v>
      </c>
      <c r="DS15" s="4">
        <f t="shared" si="28"/>
        <v>0</v>
      </c>
      <c r="DT15" s="4">
        <f t="shared" si="28"/>
        <v>0</v>
      </c>
      <c r="DU15" s="4">
        <f t="shared" si="28"/>
        <v>0</v>
      </c>
      <c r="DV15" s="4">
        <f t="shared" si="28"/>
        <v>0</v>
      </c>
      <c r="DW15" s="4">
        <f t="shared" si="28"/>
        <v>0</v>
      </c>
      <c r="DX15" s="4">
        <f t="shared" si="28"/>
        <v>0</v>
      </c>
      <c r="DY15" s="4">
        <f t="shared" si="28"/>
        <v>0</v>
      </c>
      <c r="DZ15" s="4">
        <f t="shared" si="28"/>
        <v>0</v>
      </c>
      <c r="EA15" s="4">
        <f t="shared" si="28"/>
        <v>0</v>
      </c>
      <c r="EB15" s="4">
        <f t="shared" si="28"/>
        <v>0</v>
      </c>
      <c r="EC15" s="4">
        <f t="shared" si="28"/>
        <v>0</v>
      </c>
    </row>
    <row r="16" spans="2:133" x14ac:dyDescent="0.25">
      <c r="B16" s="3" t="s">
        <v>11</v>
      </c>
      <c r="C16" t="s">
        <v>290</v>
      </c>
      <c r="D16" s="4">
        <f t="shared" si="19"/>
        <v>0</v>
      </c>
      <c r="E16" s="4">
        <f t="shared" si="20"/>
        <v>0</v>
      </c>
      <c r="F16" s="4">
        <f t="shared" si="21"/>
        <v>0</v>
      </c>
      <c r="G16" s="4">
        <f t="shared" si="22"/>
        <v>1</v>
      </c>
      <c r="H16" s="4">
        <f t="shared" si="23"/>
        <v>0</v>
      </c>
      <c r="I16" s="4">
        <f t="shared" si="24"/>
        <v>1</v>
      </c>
      <c r="J16" s="4">
        <f t="shared" ref="J16:J101" si="29">IF($B16=J$3,$D16,0)</f>
        <v>0</v>
      </c>
      <c r="K16" s="4">
        <f t="shared" ref="K16:K101" si="30">IF($B16=K$3,$E16,0)</f>
        <v>0</v>
      </c>
      <c r="L16" s="4">
        <f t="shared" ref="L16:L101" si="31">IF($B16=L$3,$F16,0)</f>
        <v>0</v>
      </c>
      <c r="M16" s="4">
        <f t="shared" ref="M16:M101" si="32">IF($B16=M$3,$G16,0)</f>
        <v>1</v>
      </c>
      <c r="N16" s="4">
        <f t="shared" ref="N16:N101" si="33">IF($B16=N$3,$H16,0)</f>
        <v>0</v>
      </c>
      <c r="O16" s="4">
        <f t="shared" ref="O16:O101" si="34">IF($B16=O$3,$I16,0)</f>
        <v>1</v>
      </c>
      <c r="P16" s="4">
        <f t="shared" ref="P16:P101" si="35">IF($B16=P$3,$D16,0)</f>
        <v>0</v>
      </c>
      <c r="Q16" s="4">
        <f t="shared" ref="Q16:Q101" si="36">IF($B16=Q$3,$E16,0)</f>
        <v>0</v>
      </c>
      <c r="R16" s="4">
        <f t="shared" ref="R16:R101" si="37">IF($B16=R$3,$F16,0)</f>
        <v>0</v>
      </c>
      <c r="S16" s="4">
        <f t="shared" ref="S16:S101" si="38">IF($B16=S$3,$G16,0)</f>
        <v>0</v>
      </c>
      <c r="T16" s="4">
        <f t="shared" ref="T16:T101" si="39">IF($B16=T$3,$H16,0)</f>
        <v>0</v>
      </c>
      <c r="U16" s="4">
        <f t="shared" ref="U16:U101" si="40">IF($B16=U$3,$I16,0)</f>
        <v>0</v>
      </c>
      <c r="V16" s="4">
        <f t="shared" ref="V16:V101" si="41">IF($B16=V$3,$D16,0)</f>
        <v>0</v>
      </c>
      <c r="W16" s="4">
        <f t="shared" ref="W16:W101" si="42">IF($B16=W$3,$E16,0)</f>
        <v>0</v>
      </c>
      <c r="X16" s="4">
        <f t="shared" ref="X16:X101" si="43">IF($B16=X$3,$F16,0)</f>
        <v>0</v>
      </c>
      <c r="Y16" s="4">
        <f t="shared" ref="Y16:Y101" si="44">IF($B16=Y$3,$G16,0)</f>
        <v>0</v>
      </c>
      <c r="Z16" s="4">
        <f t="shared" ref="Z16:Z101" si="45">IF($B16=Z$3,$H16,0)</f>
        <v>0</v>
      </c>
      <c r="AA16" s="4">
        <f t="shared" ref="AA16:AA101" si="46">IF($B16=AA$3,$I16,0)</f>
        <v>0</v>
      </c>
      <c r="AB16" s="4">
        <f t="shared" ref="AB16:AB101" si="47">IF($B16=AB$3,$D16,0)</f>
        <v>0</v>
      </c>
      <c r="AC16" s="4">
        <f t="shared" ref="AC16:AC101" si="48">IF($B16=AC$3,$E16,0)</f>
        <v>0</v>
      </c>
      <c r="AD16" s="4">
        <f t="shared" ref="AD16:AD101" si="49">IF($B16=AD$3,$F16,0)</f>
        <v>0</v>
      </c>
      <c r="AE16" s="4">
        <f t="shared" ref="AE16:AE101" si="50">IF($B16=AE$3,$G16,0)</f>
        <v>0</v>
      </c>
      <c r="AF16" s="4">
        <f t="shared" ref="AF16:AF101" si="51">IF($B16=AF$3,$H16,0)</f>
        <v>0</v>
      </c>
      <c r="AG16" s="4">
        <f t="shared" ref="AG16:AG101" si="52">IF($B16=AG$3,$I16,0)</f>
        <v>0</v>
      </c>
      <c r="AH16" s="4">
        <f t="shared" ref="AH16:AH101" si="53">IF($B16=AH$3,$D16,0)</f>
        <v>0</v>
      </c>
      <c r="AI16" s="4">
        <f t="shared" ref="AI16:AI101" si="54">IF($B16=AI$3,$E16,0)</f>
        <v>0</v>
      </c>
      <c r="AJ16" s="4">
        <f t="shared" ref="AJ16:AJ101" si="55">IF($B16=AJ$3,$F16,0)</f>
        <v>0</v>
      </c>
      <c r="AK16" s="4">
        <f t="shared" ref="AK16:AK101" si="56">IF($B16=AK$3,$G16,0)</f>
        <v>0</v>
      </c>
      <c r="AL16" s="4">
        <f t="shared" ref="AL16:AL101" si="57">IF($B16=AL$3,$H16,0)</f>
        <v>0</v>
      </c>
      <c r="AM16" s="4">
        <f t="shared" ref="AM16:AM101" si="58">IF($B16=AM$3,$I16,0)</f>
        <v>0</v>
      </c>
      <c r="AN16" s="4">
        <f t="shared" ref="AN16:AN101" si="59">IF($B16=AN$3,$D16,0)</f>
        <v>0</v>
      </c>
      <c r="AO16" s="4">
        <f t="shared" ref="AO16:AO101" si="60">IF($B16=AO$3,$E16,0)</f>
        <v>0</v>
      </c>
      <c r="AP16" s="4">
        <f t="shared" ref="AP16:AP101" si="61">IF($B16=AP$3,$F16,0)</f>
        <v>0</v>
      </c>
      <c r="AQ16" s="4">
        <f t="shared" ref="AQ16:AQ101" si="62">IF($B16=AQ$3,$G16,0)</f>
        <v>0</v>
      </c>
      <c r="AR16" s="4">
        <f t="shared" ref="AR16:AR101" si="63">IF($B16=AR$3,$H16,0)</f>
        <v>0</v>
      </c>
      <c r="AS16" s="4">
        <f t="shared" ref="AS16:AS101" si="64">IF($B16=AS$3,$I16,0)</f>
        <v>0</v>
      </c>
      <c r="AT16" s="4">
        <f t="shared" ref="AT16:AT101" si="65">IF($B16=AT$3,$D16,0)</f>
        <v>0</v>
      </c>
      <c r="AU16" s="4">
        <f t="shared" ref="AU16:AU101" si="66">IF($B16=AU$3,$E16,0)</f>
        <v>0</v>
      </c>
      <c r="AV16" s="4">
        <f t="shared" ref="AV16:AV101" si="67">IF($B16=AV$3,$F16,0)</f>
        <v>0</v>
      </c>
      <c r="AW16" s="4">
        <f t="shared" ref="AW16:AW101" si="68">IF($B16=AW$3,$G16,0)</f>
        <v>0</v>
      </c>
      <c r="AX16" s="4">
        <f t="shared" ref="AX16:AX101" si="69">IF($B16=AX$3,$H16,0)</f>
        <v>0</v>
      </c>
      <c r="AY16" s="4">
        <f t="shared" ref="AY16:AY101" si="70">IF($B16=AY$3,$I16,0)</f>
        <v>0</v>
      </c>
      <c r="AZ16" s="4">
        <f t="shared" ref="AZ16:AZ101" si="71">IF($B16=AZ$3,$D16,0)</f>
        <v>0</v>
      </c>
      <c r="BA16" s="4">
        <f t="shared" ref="BA16:BA101" si="72">IF($B16=BA$3,$E16,0)</f>
        <v>0</v>
      </c>
      <c r="BB16" s="4">
        <f t="shared" ref="BB16:BB101" si="73">IF($B16=BB$3,$F16,0)</f>
        <v>0</v>
      </c>
      <c r="BC16" s="4">
        <f t="shared" ref="BC16:BC101" si="74">IF($B16=BC$3,$G16,0)</f>
        <v>0</v>
      </c>
      <c r="BD16" s="4">
        <f t="shared" ref="BD16:BD101" si="75">IF($B16=BD$3,$H16,0)</f>
        <v>0</v>
      </c>
      <c r="BE16" s="4">
        <f t="shared" ref="BE16:BE101" si="76">IF($B16=BE$3,$I16,0)</f>
        <v>0</v>
      </c>
      <c r="BF16" s="4">
        <f t="shared" ref="BF16:BU31" si="77">IF(BF$3=$C16,1,0)</f>
        <v>0</v>
      </c>
      <c r="BG16" s="4">
        <f t="shared" si="77"/>
        <v>1</v>
      </c>
      <c r="BH16" s="4">
        <f t="shared" si="77"/>
        <v>0</v>
      </c>
      <c r="BI16" s="4">
        <f t="shared" si="77"/>
        <v>0</v>
      </c>
      <c r="BJ16" s="4">
        <f t="shared" si="77"/>
        <v>0</v>
      </c>
      <c r="BK16" s="4">
        <f t="shared" si="77"/>
        <v>0</v>
      </c>
      <c r="BL16" s="4">
        <f t="shared" si="77"/>
        <v>0</v>
      </c>
      <c r="BM16" s="4">
        <f t="shared" si="77"/>
        <v>0</v>
      </c>
      <c r="BN16" s="4">
        <f t="shared" si="77"/>
        <v>0</v>
      </c>
      <c r="BO16" s="4">
        <f t="shared" si="77"/>
        <v>0</v>
      </c>
      <c r="BP16" s="4">
        <f t="shared" si="77"/>
        <v>0</v>
      </c>
      <c r="BQ16" s="4">
        <f t="shared" si="77"/>
        <v>0</v>
      </c>
      <c r="BR16" s="4">
        <f t="shared" si="77"/>
        <v>0</v>
      </c>
      <c r="BS16" s="4">
        <f t="shared" si="77"/>
        <v>0</v>
      </c>
      <c r="BT16" s="4">
        <f t="shared" si="77"/>
        <v>0</v>
      </c>
      <c r="BU16" s="4">
        <f t="shared" si="77"/>
        <v>0</v>
      </c>
      <c r="BV16" s="4">
        <f t="shared" ref="BV16:CK38" si="78">IF(BV$3=$C16,1,0)</f>
        <v>0</v>
      </c>
      <c r="BW16" s="4">
        <f t="shared" si="78"/>
        <v>0</v>
      </c>
      <c r="BX16" s="4">
        <f t="shared" si="78"/>
        <v>0</v>
      </c>
      <c r="BY16" s="4">
        <f t="shared" si="78"/>
        <v>0</v>
      </c>
      <c r="BZ16" s="4">
        <f t="shared" si="78"/>
        <v>0</v>
      </c>
      <c r="CA16" s="4">
        <f t="shared" si="78"/>
        <v>0</v>
      </c>
      <c r="CB16" s="4">
        <f t="shared" si="78"/>
        <v>0</v>
      </c>
      <c r="CC16" s="4">
        <f t="shared" si="78"/>
        <v>0</v>
      </c>
      <c r="CD16" s="4">
        <f t="shared" si="78"/>
        <v>0</v>
      </c>
      <c r="CE16" s="4">
        <f t="shared" si="78"/>
        <v>0</v>
      </c>
      <c r="CF16" s="4">
        <f t="shared" si="78"/>
        <v>0</v>
      </c>
      <c r="CG16" s="4">
        <f t="shared" si="78"/>
        <v>0</v>
      </c>
      <c r="CH16" s="4">
        <f t="shared" si="78"/>
        <v>1</v>
      </c>
      <c r="CI16" s="4">
        <f t="shared" si="78"/>
        <v>0</v>
      </c>
      <c r="CJ16" s="4">
        <f t="shared" si="78"/>
        <v>0</v>
      </c>
      <c r="CK16" s="4">
        <f t="shared" si="78"/>
        <v>0</v>
      </c>
      <c r="CL16" s="4">
        <f t="shared" ref="CL16:DA31" si="79">IF(CL$3=$C16,1,0)</f>
        <v>0</v>
      </c>
      <c r="CM16" s="4">
        <f t="shared" si="79"/>
        <v>0</v>
      </c>
      <c r="CN16" s="4">
        <f t="shared" si="79"/>
        <v>0</v>
      </c>
      <c r="CO16" s="4">
        <f t="shared" si="79"/>
        <v>0</v>
      </c>
      <c r="CP16" s="4">
        <f t="shared" si="79"/>
        <v>0</v>
      </c>
      <c r="CQ16" s="4">
        <f t="shared" si="79"/>
        <v>0</v>
      </c>
      <c r="CR16" s="4">
        <f t="shared" si="79"/>
        <v>0</v>
      </c>
      <c r="CS16" s="4">
        <f t="shared" si="79"/>
        <v>0</v>
      </c>
      <c r="CT16" s="4">
        <f t="shared" si="79"/>
        <v>0</v>
      </c>
      <c r="CU16" s="4">
        <f t="shared" si="79"/>
        <v>0</v>
      </c>
      <c r="CV16" s="4">
        <f t="shared" si="79"/>
        <v>0</v>
      </c>
      <c r="CW16" s="4">
        <f t="shared" si="79"/>
        <v>0</v>
      </c>
      <c r="CX16" s="4">
        <f t="shared" si="79"/>
        <v>0</v>
      </c>
      <c r="CY16" s="4">
        <f t="shared" si="79"/>
        <v>0</v>
      </c>
      <c r="CZ16" s="4">
        <f t="shared" si="79"/>
        <v>0</v>
      </c>
      <c r="DA16" s="4">
        <f t="shared" si="79"/>
        <v>0</v>
      </c>
      <c r="DB16" s="4">
        <f t="shared" ref="DB16:DC41" si="80">IF(DB$3=$C16,1,0)</f>
        <v>0</v>
      </c>
      <c r="DC16" s="4">
        <f t="shared" si="80"/>
        <v>0</v>
      </c>
      <c r="DD16" s="4">
        <f t="shared" si="26"/>
        <v>0</v>
      </c>
      <c r="DE16" s="4">
        <f t="shared" ref="DE16:DF41" si="81">IF(DE$3=$C16,1,0)</f>
        <v>0</v>
      </c>
      <c r="DF16" s="4">
        <f t="shared" si="81"/>
        <v>0</v>
      </c>
      <c r="DG16" s="4">
        <f t="shared" si="27"/>
        <v>0</v>
      </c>
      <c r="DH16" s="4">
        <f t="shared" si="27"/>
        <v>0</v>
      </c>
      <c r="DI16" s="4">
        <f t="shared" si="27"/>
        <v>0</v>
      </c>
      <c r="DJ16" s="4">
        <f t="shared" si="27"/>
        <v>0</v>
      </c>
      <c r="DK16" s="4">
        <f t="shared" si="27"/>
        <v>0</v>
      </c>
      <c r="DL16" s="4">
        <f t="shared" si="27"/>
        <v>0</v>
      </c>
      <c r="DM16" s="4">
        <f t="shared" si="27"/>
        <v>0</v>
      </c>
      <c r="DN16" s="4">
        <f t="shared" si="27"/>
        <v>0</v>
      </c>
      <c r="DO16" s="4">
        <f t="shared" si="27"/>
        <v>0</v>
      </c>
      <c r="DP16" s="4">
        <f t="shared" si="27"/>
        <v>0</v>
      </c>
      <c r="DQ16" s="4">
        <f t="shared" si="28"/>
        <v>0</v>
      </c>
      <c r="DR16" s="4">
        <f t="shared" si="28"/>
        <v>0</v>
      </c>
      <c r="DS16" s="4">
        <f t="shared" si="28"/>
        <v>0</v>
      </c>
      <c r="DT16" s="4">
        <f t="shared" si="28"/>
        <v>0</v>
      </c>
      <c r="DU16" s="4">
        <f t="shared" si="28"/>
        <v>0</v>
      </c>
      <c r="DV16" s="4">
        <f t="shared" si="28"/>
        <v>0</v>
      </c>
      <c r="DW16" s="4">
        <f t="shared" si="28"/>
        <v>0</v>
      </c>
      <c r="DX16" s="4">
        <f t="shared" si="28"/>
        <v>0</v>
      </c>
      <c r="DY16" s="4">
        <f t="shared" si="28"/>
        <v>0</v>
      </c>
      <c r="DZ16" s="4">
        <f t="shared" si="28"/>
        <v>0</v>
      </c>
      <c r="EA16" s="4">
        <f t="shared" si="28"/>
        <v>0</v>
      </c>
      <c r="EB16" s="4">
        <f t="shared" si="28"/>
        <v>0</v>
      </c>
      <c r="EC16" s="4">
        <f t="shared" si="28"/>
        <v>0</v>
      </c>
    </row>
    <row r="17" spans="2:133" x14ac:dyDescent="0.25">
      <c r="B17" s="3" t="s">
        <v>11</v>
      </c>
      <c r="C17" t="s">
        <v>291</v>
      </c>
      <c r="D17" s="4">
        <f t="shared" si="19"/>
        <v>0</v>
      </c>
      <c r="E17" s="4">
        <f t="shared" si="20"/>
        <v>0</v>
      </c>
      <c r="F17" s="4">
        <f t="shared" si="21"/>
        <v>0</v>
      </c>
      <c r="G17" s="4">
        <f t="shared" si="22"/>
        <v>1</v>
      </c>
      <c r="H17" s="4">
        <f t="shared" si="23"/>
        <v>0</v>
      </c>
      <c r="I17" s="4">
        <f t="shared" si="24"/>
        <v>1</v>
      </c>
      <c r="J17" s="4">
        <f t="shared" si="29"/>
        <v>0</v>
      </c>
      <c r="K17" s="4">
        <f t="shared" si="30"/>
        <v>0</v>
      </c>
      <c r="L17" s="4">
        <f t="shared" si="31"/>
        <v>0</v>
      </c>
      <c r="M17" s="4">
        <f t="shared" si="32"/>
        <v>1</v>
      </c>
      <c r="N17" s="4">
        <f t="shared" si="33"/>
        <v>0</v>
      </c>
      <c r="O17" s="4">
        <f t="shared" si="34"/>
        <v>1</v>
      </c>
      <c r="P17" s="4">
        <f t="shared" si="35"/>
        <v>0</v>
      </c>
      <c r="Q17" s="4">
        <f t="shared" si="36"/>
        <v>0</v>
      </c>
      <c r="R17" s="4">
        <f t="shared" si="37"/>
        <v>0</v>
      </c>
      <c r="S17" s="4">
        <f t="shared" si="38"/>
        <v>0</v>
      </c>
      <c r="T17" s="4">
        <f t="shared" si="39"/>
        <v>0</v>
      </c>
      <c r="U17" s="4">
        <f t="shared" si="40"/>
        <v>0</v>
      </c>
      <c r="V17" s="4">
        <f t="shared" si="41"/>
        <v>0</v>
      </c>
      <c r="W17" s="4">
        <f t="shared" si="42"/>
        <v>0</v>
      </c>
      <c r="X17" s="4">
        <f t="shared" si="43"/>
        <v>0</v>
      </c>
      <c r="Y17" s="4">
        <f t="shared" si="44"/>
        <v>0</v>
      </c>
      <c r="Z17" s="4">
        <f t="shared" si="45"/>
        <v>0</v>
      </c>
      <c r="AA17" s="4">
        <f t="shared" si="46"/>
        <v>0</v>
      </c>
      <c r="AB17" s="4">
        <f t="shared" si="47"/>
        <v>0</v>
      </c>
      <c r="AC17" s="4">
        <f t="shared" si="48"/>
        <v>0</v>
      </c>
      <c r="AD17" s="4">
        <f t="shared" si="49"/>
        <v>0</v>
      </c>
      <c r="AE17" s="4">
        <f t="shared" si="50"/>
        <v>0</v>
      </c>
      <c r="AF17" s="4">
        <f t="shared" si="51"/>
        <v>0</v>
      </c>
      <c r="AG17" s="4">
        <f t="shared" si="52"/>
        <v>0</v>
      </c>
      <c r="AH17" s="4">
        <f t="shared" si="53"/>
        <v>0</v>
      </c>
      <c r="AI17" s="4">
        <f t="shared" si="54"/>
        <v>0</v>
      </c>
      <c r="AJ17" s="4">
        <f t="shared" si="55"/>
        <v>0</v>
      </c>
      <c r="AK17" s="4">
        <f t="shared" si="56"/>
        <v>0</v>
      </c>
      <c r="AL17" s="4">
        <f t="shared" si="57"/>
        <v>0</v>
      </c>
      <c r="AM17" s="4">
        <f t="shared" si="58"/>
        <v>0</v>
      </c>
      <c r="AN17" s="4">
        <f t="shared" si="59"/>
        <v>0</v>
      </c>
      <c r="AO17" s="4">
        <f t="shared" si="60"/>
        <v>0</v>
      </c>
      <c r="AP17" s="4">
        <f t="shared" si="61"/>
        <v>0</v>
      </c>
      <c r="AQ17" s="4">
        <f t="shared" si="62"/>
        <v>0</v>
      </c>
      <c r="AR17" s="4">
        <f t="shared" si="63"/>
        <v>0</v>
      </c>
      <c r="AS17" s="4">
        <f t="shared" si="64"/>
        <v>0</v>
      </c>
      <c r="AT17" s="4">
        <f t="shared" si="65"/>
        <v>0</v>
      </c>
      <c r="AU17" s="4">
        <f t="shared" si="66"/>
        <v>0</v>
      </c>
      <c r="AV17" s="4">
        <f t="shared" si="67"/>
        <v>0</v>
      </c>
      <c r="AW17" s="4">
        <f t="shared" si="68"/>
        <v>0</v>
      </c>
      <c r="AX17" s="4">
        <f t="shared" si="69"/>
        <v>0</v>
      </c>
      <c r="AY17" s="4">
        <f t="shared" si="70"/>
        <v>0</v>
      </c>
      <c r="AZ17" s="4">
        <f t="shared" si="71"/>
        <v>0</v>
      </c>
      <c r="BA17" s="4">
        <f t="shared" si="72"/>
        <v>0</v>
      </c>
      <c r="BB17" s="4">
        <f t="shared" si="73"/>
        <v>0</v>
      </c>
      <c r="BC17" s="4">
        <f t="shared" si="74"/>
        <v>0</v>
      </c>
      <c r="BD17" s="4">
        <f t="shared" si="75"/>
        <v>0</v>
      </c>
      <c r="BE17" s="4">
        <f t="shared" si="76"/>
        <v>0</v>
      </c>
      <c r="BF17" s="4">
        <f t="shared" si="77"/>
        <v>0</v>
      </c>
      <c r="BG17" s="4">
        <f t="shared" si="77"/>
        <v>0</v>
      </c>
      <c r="BH17" s="4">
        <f t="shared" si="77"/>
        <v>1</v>
      </c>
      <c r="BI17" s="4">
        <f t="shared" si="77"/>
        <v>0</v>
      </c>
      <c r="BJ17" s="4">
        <f t="shared" si="77"/>
        <v>0</v>
      </c>
      <c r="BK17" s="4">
        <f t="shared" si="77"/>
        <v>0</v>
      </c>
      <c r="BL17" s="4">
        <f t="shared" si="77"/>
        <v>0</v>
      </c>
      <c r="BM17" s="4">
        <f t="shared" si="77"/>
        <v>0</v>
      </c>
      <c r="BN17" s="4">
        <f t="shared" si="77"/>
        <v>0</v>
      </c>
      <c r="BO17" s="4">
        <f t="shared" si="77"/>
        <v>0</v>
      </c>
      <c r="BP17" s="4">
        <f t="shared" si="77"/>
        <v>0</v>
      </c>
      <c r="BQ17" s="4">
        <f t="shared" si="77"/>
        <v>0</v>
      </c>
      <c r="BR17" s="4">
        <f t="shared" si="77"/>
        <v>0</v>
      </c>
      <c r="BS17" s="4">
        <f t="shared" si="77"/>
        <v>0</v>
      </c>
      <c r="BT17" s="4">
        <f t="shared" si="77"/>
        <v>0</v>
      </c>
      <c r="BU17" s="4">
        <f t="shared" si="77"/>
        <v>0</v>
      </c>
      <c r="BV17" s="4">
        <f t="shared" si="78"/>
        <v>0</v>
      </c>
      <c r="BW17" s="4">
        <f t="shared" si="78"/>
        <v>0</v>
      </c>
      <c r="BX17" s="4">
        <f t="shared" si="78"/>
        <v>0</v>
      </c>
      <c r="BY17" s="4">
        <f t="shared" si="78"/>
        <v>0</v>
      </c>
      <c r="BZ17" s="4">
        <f t="shared" si="78"/>
        <v>0</v>
      </c>
      <c r="CA17" s="4">
        <f t="shared" si="78"/>
        <v>0</v>
      </c>
      <c r="CB17" s="4">
        <f t="shared" si="78"/>
        <v>0</v>
      </c>
      <c r="CC17" s="4">
        <f t="shared" si="78"/>
        <v>0</v>
      </c>
      <c r="CD17" s="4">
        <f t="shared" si="78"/>
        <v>0</v>
      </c>
      <c r="CE17" s="4">
        <f t="shared" si="78"/>
        <v>0</v>
      </c>
      <c r="CF17" s="4">
        <f t="shared" si="78"/>
        <v>0</v>
      </c>
      <c r="CG17" s="4">
        <f t="shared" si="78"/>
        <v>0</v>
      </c>
      <c r="CH17" s="4">
        <f t="shared" si="78"/>
        <v>0</v>
      </c>
      <c r="CI17" s="4">
        <f t="shared" si="78"/>
        <v>1</v>
      </c>
      <c r="CJ17" s="4">
        <f t="shared" si="78"/>
        <v>0</v>
      </c>
      <c r="CK17" s="4">
        <f t="shared" si="78"/>
        <v>0</v>
      </c>
      <c r="CL17" s="4">
        <f t="shared" si="79"/>
        <v>0</v>
      </c>
      <c r="CM17" s="4">
        <f t="shared" si="79"/>
        <v>0</v>
      </c>
      <c r="CN17" s="4">
        <f t="shared" si="79"/>
        <v>0</v>
      </c>
      <c r="CO17" s="4">
        <f t="shared" si="79"/>
        <v>0</v>
      </c>
      <c r="CP17" s="4">
        <f t="shared" si="79"/>
        <v>0</v>
      </c>
      <c r="CQ17" s="4">
        <f t="shared" si="79"/>
        <v>0</v>
      </c>
      <c r="CR17" s="4">
        <f t="shared" si="79"/>
        <v>0</v>
      </c>
      <c r="CS17" s="4">
        <f t="shared" si="79"/>
        <v>0</v>
      </c>
      <c r="CT17" s="4">
        <f t="shared" si="79"/>
        <v>0</v>
      </c>
      <c r="CU17" s="4">
        <f t="shared" si="79"/>
        <v>0</v>
      </c>
      <c r="CV17" s="4">
        <f t="shared" si="79"/>
        <v>0</v>
      </c>
      <c r="CW17" s="4">
        <f t="shared" si="79"/>
        <v>0</v>
      </c>
      <c r="CX17" s="4">
        <f t="shared" si="79"/>
        <v>0</v>
      </c>
      <c r="CY17" s="4">
        <f t="shared" si="79"/>
        <v>0</v>
      </c>
      <c r="CZ17" s="4">
        <f t="shared" si="79"/>
        <v>0</v>
      </c>
      <c r="DA17" s="4">
        <f t="shared" si="79"/>
        <v>0</v>
      </c>
      <c r="DB17" s="4">
        <f t="shared" si="80"/>
        <v>0</v>
      </c>
      <c r="DC17" s="4">
        <f t="shared" si="80"/>
        <v>0</v>
      </c>
      <c r="DD17" s="4">
        <f t="shared" si="26"/>
        <v>0</v>
      </c>
      <c r="DE17" s="4">
        <f t="shared" si="81"/>
        <v>0</v>
      </c>
      <c r="DF17" s="4">
        <f t="shared" si="81"/>
        <v>0</v>
      </c>
      <c r="DG17" s="4">
        <f t="shared" si="27"/>
        <v>0</v>
      </c>
      <c r="DH17" s="4">
        <f t="shared" si="27"/>
        <v>0</v>
      </c>
      <c r="DI17" s="4">
        <f t="shared" si="27"/>
        <v>0</v>
      </c>
      <c r="DJ17" s="4">
        <f t="shared" si="27"/>
        <v>0</v>
      </c>
      <c r="DK17" s="4">
        <f t="shared" si="27"/>
        <v>0</v>
      </c>
      <c r="DL17" s="4">
        <f t="shared" si="27"/>
        <v>0</v>
      </c>
      <c r="DM17" s="4">
        <f t="shared" si="27"/>
        <v>0</v>
      </c>
      <c r="DN17" s="4">
        <f t="shared" si="27"/>
        <v>0</v>
      </c>
      <c r="DO17" s="4">
        <f t="shared" si="27"/>
        <v>0</v>
      </c>
      <c r="DP17" s="4">
        <f t="shared" si="27"/>
        <v>0</v>
      </c>
      <c r="DQ17" s="4">
        <f t="shared" si="28"/>
        <v>0</v>
      </c>
      <c r="DR17" s="4">
        <f t="shared" si="28"/>
        <v>0</v>
      </c>
      <c r="DS17" s="4">
        <f t="shared" si="28"/>
        <v>0</v>
      </c>
      <c r="DT17" s="4">
        <f t="shared" si="28"/>
        <v>0</v>
      </c>
      <c r="DU17" s="4">
        <f t="shared" si="28"/>
        <v>0</v>
      </c>
      <c r="DV17" s="4">
        <f t="shared" si="28"/>
        <v>0</v>
      </c>
      <c r="DW17" s="4">
        <f t="shared" si="28"/>
        <v>0</v>
      </c>
      <c r="DX17" s="4">
        <f t="shared" si="28"/>
        <v>0</v>
      </c>
      <c r="DY17" s="4">
        <f t="shared" si="28"/>
        <v>0</v>
      </c>
      <c r="DZ17" s="4">
        <f t="shared" si="28"/>
        <v>0</v>
      </c>
      <c r="EA17" s="4">
        <f t="shared" si="28"/>
        <v>0</v>
      </c>
      <c r="EB17" s="4">
        <f t="shared" si="28"/>
        <v>0</v>
      </c>
      <c r="EC17" s="4">
        <f t="shared" si="28"/>
        <v>0</v>
      </c>
    </row>
    <row r="18" spans="2:133" x14ac:dyDescent="0.25">
      <c r="B18" s="3" t="s">
        <v>11</v>
      </c>
      <c r="C18" t="s">
        <v>292</v>
      </c>
      <c r="D18" s="4">
        <f t="shared" si="19"/>
        <v>0</v>
      </c>
      <c r="E18" s="4">
        <f t="shared" si="20"/>
        <v>0</v>
      </c>
      <c r="F18" s="4">
        <f t="shared" si="21"/>
        <v>0</v>
      </c>
      <c r="G18" s="4">
        <f t="shared" si="22"/>
        <v>1</v>
      </c>
      <c r="H18" s="4">
        <f t="shared" si="23"/>
        <v>0</v>
      </c>
      <c r="I18" s="4">
        <f t="shared" si="24"/>
        <v>1</v>
      </c>
      <c r="J18" s="4">
        <f t="shared" si="29"/>
        <v>0</v>
      </c>
      <c r="K18" s="4">
        <f t="shared" si="30"/>
        <v>0</v>
      </c>
      <c r="L18" s="4">
        <f t="shared" si="31"/>
        <v>0</v>
      </c>
      <c r="M18" s="4">
        <f t="shared" si="32"/>
        <v>1</v>
      </c>
      <c r="N18" s="4">
        <f t="shared" si="33"/>
        <v>0</v>
      </c>
      <c r="O18" s="4">
        <f t="shared" si="34"/>
        <v>1</v>
      </c>
      <c r="P18" s="4">
        <f t="shared" si="35"/>
        <v>0</v>
      </c>
      <c r="Q18" s="4">
        <f t="shared" si="36"/>
        <v>0</v>
      </c>
      <c r="R18" s="4">
        <f t="shared" si="37"/>
        <v>0</v>
      </c>
      <c r="S18" s="4">
        <f t="shared" si="38"/>
        <v>0</v>
      </c>
      <c r="T18" s="4">
        <f t="shared" si="39"/>
        <v>0</v>
      </c>
      <c r="U18" s="4">
        <f t="shared" si="40"/>
        <v>0</v>
      </c>
      <c r="V18" s="4">
        <f t="shared" si="41"/>
        <v>0</v>
      </c>
      <c r="W18" s="4">
        <f t="shared" si="42"/>
        <v>0</v>
      </c>
      <c r="X18" s="4">
        <f t="shared" si="43"/>
        <v>0</v>
      </c>
      <c r="Y18" s="4">
        <f t="shared" si="44"/>
        <v>0</v>
      </c>
      <c r="Z18" s="4">
        <f t="shared" si="45"/>
        <v>0</v>
      </c>
      <c r="AA18" s="4">
        <f t="shared" si="46"/>
        <v>0</v>
      </c>
      <c r="AB18" s="4">
        <f t="shared" si="47"/>
        <v>0</v>
      </c>
      <c r="AC18" s="4">
        <f t="shared" si="48"/>
        <v>0</v>
      </c>
      <c r="AD18" s="4">
        <f t="shared" si="49"/>
        <v>0</v>
      </c>
      <c r="AE18" s="4">
        <f t="shared" si="50"/>
        <v>0</v>
      </c>
      <c r="AF18" s="4">
        <f t="shared" si="51"/>
        <v>0</v>
      </c>
      <c r="AG18" s="4">
        <f t="shared" si="52"/>
        <v>0</v>
      </c>
      <c r="AH18" s="4">
        <f t="shared" si="53"/>
        <v>0</v>
      </c>
      <c r="AI18" s="4">
        <f t="shared" si="54"/>
        <v>0</v>
      </c>
      <c r="AJ18" s="4">
        <f t="shared" si="55"/>
        <v>0</v>
      </c>
      <c r="AK18" s="4">
        <f t="shared" si="56"/>
        <v>0</v>
      </c>
      <c r="AL18" s="4">
        <f t="shared" si="57"/>
        <v>0</v>
      </c>
      <c r="AM18" s="4">
        <f t="shared" si="58"/>
        <v>0</v>
      </c>
      <c r="AN18" s="4">
        <f t="shared" si="59"/>
        <v>0</v>
      </c>
      <c r="AO18" s="4">
        <f t="shared" si="60"/>
        <v>0</v>
      </c>
      <c r="AP18" s="4">
        <f t="shared" si="61"/>
        <v>0</v>
      </c>
      <c r="AQ18" s="4">
        <f t="shared" si="62"/>
        <v>0</v>
      </c>
      <c r="AR18" s="4">
        <f t="shared" si="63"/>
        <v>0</v>
      </c>
      <c r="AS18" s="4">
        <f t="shared" si="64"/>
        <v>0</v>
      </c>
      <c r="AT18" s="4">
        <f t="shared" si="65"/>
        <v>0</v>
      </c>
      <c r="AU18" s="4">
        <f t="shared" si="66"/>
        <v>0</v>
      </c>
      <c r="AV18" s="4">
        <f t="shared" si="67"/>
        <v>0</v>
      </c>
      <c r="AW18" s="4">
        <f t="shared" si="68"/>
        <v>0</v>
      </c>
      <c r="AX18" s="4">
        <f t="shared" si="69"/>
        <v>0</v>
      </c>
      <c r="AY18" s="4">
        <f t="shared" si="70"/>
        <v>0</v>
      </c>
      <c r="AZ18" s="4">
        <f t="shared" si="71"/>
        <v>0</v>
      </c>
      <c r="BA18" s="4">
        <f t="shared" si="72"/>
        <v>0</v>
      </c>
      <c r="BB18" s="4">
        <f t="shared" si="73"/>
        <v>0</v>
      </c>
      <c r="BC18" s="4">
        <f t="shared" si="74"/>
        <v>0</v>
      </c>
      <c r="BD18" s="4">
        <f t="shared" si="75"/>
        <v>0</v>
      </c>
      <c r="BE18" s="4">
        <f t="shared" si="76"/>
        <v>0</v>
      </c>
      <c r="BF18" s="4">
        <f t="shared" si="77"/>
        <v>0</v>
      </c>
      <c r="BG18" s="4">
        <f t="shared" si="77"/>
        <v>0</v>
      </c>
      <c r="BH18" s="4">
        <f t="shared" si="77"/>
        <v>0</v>
      </c>
      <c r="BI18" s="4">
        <f t="shared" si="77"/>
        <v>1</v>
      </c>
      <c r="BJ18" s="4">
        <f t="shared" si="77"/>
        <v>0</v>
      </c>
      <c r="BK18" s="4">
        <f t="shared" si="77"/>
        <v>0</v>
      </c>
      <c r="BL18" s="4">
        <f t="shared" si="77"/>
        <v>0</v>
      </c>
      <c r="BM18" s="4">
        <f t="shared" si="77"/>
        <v>0</v>
      </c>
      <c r="BN18" s="4">
        <f t="shared" si="77"/>
        <v>0</v>
      </c>
      <c r="BO18" s="4">
        <f t="shared" si="77"/>
        <v>0</v>
      </c>
      <c r="BP18" s="4">
        <f t="shared" si="77"/>
        <v>0</v>
      </c>
      <c r="BQ18" s="4">
        <f t="shared" si="77"/>
        <v>0</v>
      </c>
      <c r="BR18" s="4">
        <f t="shared" si="77"/>
        <v>0</v>
      </c>
      <c r="BS18" s="4">
        <f t="shared" si="77"/>
        <v>0</v>
      </c>
      <c r="BT18" s="4">
        <f t="shared" si="77"/>
        <v>0</v>
      </c>
      <c r="BU18" s="4">
        <f t="shared" si="77"/>
        <v>0</v>
      </c>
      <c r="BV18" s="4">
        <f t="shared" si="78"/>
        <v>0</v>
      </c>
      <c r="BW18" s="4">
        <f t="shared" si="78"/>
        <v>0</v>
      </c>
      <c r="BX18" s="4">
        <f t="shared" si="78"/>
        <v>0</v>
      </c>
      <c r="BY18" s="4">
        <f t="shared" si="78"/>
        <v>0</v>
      </c>
      <c r="BZ18" s="4">
        <f t="shared" si="78"/>
        <v>0</v>
      </c>
      <c r="CA18" s="4">
        <f t="shared" si="78"/>
        <v>0</v>
      </c>
      <c r="CB18" s="4">
        <f t="shared" si="78"/>
        <v>0</v>
      </c>
      <c r="CC18" s="4">
        <f t="shared" si="78"/>
        <v>0</v>
      </c>
      <c r="CD18" s="4">
        <f t="shared" si="78"/>
        <v>0</v>
      </c>
      <c r="CE18" s="4">
        <f t="shared" si="78"/>
        <v>0</v>
      </c>
      <c r="CF18" s="4">
        <f t="shared" si="78"/>
        <v>0</v>
      </c>
      <c r="CG18" s="4">
        <f t="shared" si="78"/>
        <v>0</v>
      </c>
      <c r="CH18" s="4">
        <f t="shared" si="78"/>
        <v>0</v>
      </c>
      <c r="CI18" s="4">
        <f t="shared" si="78"/>
        <v>0</v>
      </c>
      <c r="CJ18" s="4">
        <f t="shared" si="78"/>
        <v>1</v>
      </c>
      <c r="CK18" s="4">
        <f t="shared" si="78"/>
        <v>0</v>
      </c>
      <c r="CL18" s="4">
        <f t="shared" si="79"/>
        <v>0</v>
      </c>
      <c r="CM18" s="4">
        <f t="shared" si="79"/>
        <v>0</v>
      </c>
      <c r="CN18" s="4">
        <f t="shared" si="79"/>
        <v>0</v>
      </c>
      <c r="CO18" s="4">
        <f t="shared" si="79"/>
        <v>0</v>
      </c>
      <c r="CP18" s="4">
        <f t="shared" si="79"/>
        <v>0</v>
      </c>
      <c r="CQ18" s="4">
        <f t="shared" si="79"/>
        <v>0</v>
      </c>
      <c r="CR18" s="4">
        <f t="shared" si="79"/>
        <v>0</v>
      </c>
      <c r="CS18" s="4">
        <f t="shared" si="79"/>
        <v>0</v>
      </c>
      <c r="CT18" s="4">
        <f t="shared" si="79"/>
        <v>0</v>
      </c>
      <c r="CU18" s="4">
        <f t="shared" si="79"/>
        <v>0</v>
      </c>
      <c r="CV18" s="4">
        <f t="shared" si="79"/>
        <v>0</v>
      </c>
      <c r="CW18" s="4">
        <f t="shared" si="79"/>
        <v>0</v>
      </c>
      <c r="CX18" s="4">
        <f t="shared" si="79"/>
        <v>0</v>
      </c>
      <c r="CY18" s="4">
        <f t="shared" si="79"/>
        <v>0</v>
      </c>
      <c r="CZ18" s="4">
        <f t="shared" si="79"/>
        <v>0</v>
      </c>
      <c r="DA18" s="4">
        <f t="shared" si="79"/>
        <v>0</v>
      </c>
      <c r="DB18" s="4">
        <f t="shared" si="80"/>
        <v>0</v>
      </c>
      <c r="DC18" s="4">
        <f t="shared" si="80"/>
        <v>0</v>
      </c>
      <c r="DD18" s="4">
        <f t="shared" si="26"/>
        <v>0</v>
      </c>
      <c r="DE18" s="4">
        <f t="shared" si="81"/>
        <v>0</v>
      </c>
      <c r="DF18" s="4">
        <f t="shared" si="81"/>
        <v>0</v>
      </c>
      <c r="DG18" s="4">
        <f t="shared" si="27"/>
        <v>0</v>
      </c>
      <c r="DH18" s="4">
        <f t="shared" si="27"/>
        <v>0</v>
      </c>
      <c r="DI18" s="4">
        <f t="shared" si="27"/>
        <v>0</v>
      </c>
      <c r="DJ18" s="4">
        <f t="shared" si="27"/>
        <v>0</v>
      </c>
      <c r="DK18" s="4">
        <f t="shared" si="27"/>
        <v>0</v>
      </c>
      <c r="DL18" s="4">
        <f t="shared" si="27"/>
        <v>0</v>
      </c>
      <c r="DM18" s="4">
        <f t="shared" si="27"/>
        <v>0</v>
      </c>
      <c r="DN18" s="4">
        <f t="shared" si="27"/>
        <v>0</v>
      </c>
      <c r="DO18" s="4">
        <f t="shared" si="27"/>
        <v>0</v>
      </c>
      <c r="DP18" s="4">
        <f t="shared" si="27"/>
        <v>0</v>
      </c>
      <c r="DQ18" s="4">
        <f t="shared" si="28"/>
        <v>0</v>
      </c>
      <c r="DR18" s="4">
        <f t="shared" si="28"/>
        <v>0</v>
      </c>
      <c r="DS18" s="4">
        <f t="shared" si="28"/>
        <v>0</v>
      </c>
      <c r="DT18" s="4">
        <f t="shared" si="28"/>
        <v>0</v>
      </c>
      <c r="DU18" s="4">
        <f t="shared" si="28"/>
        <v>0</v>
      </c>
      <c r="DV18" s="4">
        <f t="shared" si="28"/>
        <v>0</v>
      </c>
      <c r="DW18" s="4">
        <f t="shared" si="28"/>
        <v>0</v>
      </c>
      <c r="DX18" s="4">
        <f t="shared" si="28"/>
        <v>0</v>
      </c>
      <c r="DY18" s="4">
        <f t="shared" si="28"/>
        <v>0</v>
      </c>
      <c r="DZ18" s="4">
        <f t="shared" si="28"/>
        <v>0</v>
      </c>
      <c r="EA18" s="4">
        <f t="shared" si="28"/>
        <v>0</v>
      </c>
      <c r="EB18" s="4">
        <f t="shared" si="28"/>
        <v>0</v>
      </c>
      <c r="EC18" s="4">
        <f t="shared" si="28"/>
        <v>0</v>
      </c>
    </row>
    <row r="19" spans="2:133" x14ac:dyDescent="0.25">
      <c r="B19" s="3" t="s">
        <v>11</v>
      </c>
      <c r="C19" t="s">
        <v>293</v>
      </c>
      <c r="D19" s="4">
        <f t="shared" si="19"/>
        <v>0</v>
      </c>
      <c r="E19" s="4">
        <f t="shared" si="20"/>
        <v>0</v>
      </c>
      <c r="F19" s="4">
        <f t="shared" si="21"/>
        <v>0</v>
      </c>
      <c r="G19" s="4">
        <f t="shared" si="22"/>
        <v>1</v>
      </c>
      <c r="H19" s="4">
        <f t="shared" si="23"/>
        <v>0</v>
      </c>
      <c r="I19" s="4">
        <f t="shared" si="24"/>
        <v>1</v>
      </c>
      <c r="J19" s="4">
        <f t="shared" si="29"/>
        <v>0</v>
      </c>
      <c r="K19" s="4">
        <f t="shared" si="30"/>
        <v>0</v>
      </c>
      <c r="L19" s="4">
        <f t="shared" si="31"/>
        <v>0</v>
      </c>
      <c r="M19" s="4">
        <f t="shared" si="32"/>
        <v>1</v>
      </c>
      <c r="N19" s="4">
        <f t="shared" si="33"/>
        <v>0</v>
      </c>
      <c r="O19" s="4">
        <f t="shared" si="34"/>
        <v>1</v>
      </c>
      <c r="P19" s="4">
        <f t="shared" si="35"/>
        <v>0</v>
      </c>
      <c r="Q19" s="4">
        <f t="shared" si="36"/>
        <v>0</v>
      </c>
      <c r="R19" s="4">
        <f t="shared" si="37"/>
        <v>0</v>
      </c>
      <c r="S19" s="4">
        <f t="shared" si="38"/>
        <v>0</v>
      </c>
      <c r="T19" s="4">
        <f t="shared" si="39"/>
        <v>0</v>
      </c>
      <c r="U19" s="4">
        <f t="shared" si="40"/>
        <v>0</v>
      </c>
      <c r="V19" s="4">
        <f t="shared" si="41"/>
        <v>0</v>
      </c>
      <c r="W19" s="4">
        <f t="shared" si="42"/>
        <v>0</v>
      </c>
      <c r="X19" s="4">
        <f t="shared" si="43"/>
        <v>0</v>
      </c>
      <c r="Y19" s="4">
        <f t="shared" si="44"/>
        <v>0</v>
      </c>
      <c r="Z19" s="4">
        <f t="shared" si="45"/>
        <v>0</v>
      </c>
      <c r="AA19" s="4">
        <f t="shared" si="46"/>
        <v>0</v>
      </c>
      <c r="AB19" s="4">
        <f t="shared" si="47"/>
        <v>0</v>
      </c>
      <c r="AC19" s="4">
        <f t="shared" si="48"/>
        <v>0</v>
      </c>
      <c r="AD19" s="4">
        <f t="shared" si="49"/>
        <v>0</v>
      </c>
      <c r="AE19" s="4">
        <f t="shared" si="50"/>
        <v>0</v>
      </c>
      <c r="AF19" s="4">
        <f t="shared" si="51"/>
        <v>0</v>
      </c>
      <c r="AG19" s="4">
        <f t="shared" si="52"/>
        <v>0</v>
      </c>
      <c r="AH19" s="4">
        <f t="shared" si="53"/>
        <v>0</v>
      </c>
      <c r="AI19" s="4">
        <f t="shared" si="54"/>
        <v>0</v>
      </c>
      <c r="AJ19" s="4">
        <f t="shared" si="55"/>
        <v>0</v>
      </c>
      <c r="AK19" s="4">
        <f t="shared" si="56"/>
        <v>0</v>
      </c>
      <c r="AL19" s="4">
        <f t="shared" si="57"/>
        <v>0</v>
      </c>
      <c r="AM19" s="4">
        <f t="shared" si="58"/>
        <v>0</v>
      </c>
      <c r="AN19" s="4">
        <f t="shared" si="59"/>
        <v>0</v>
      </c>
      <c r="AO19" s="4">
        <f t="shared" si="60"/>
        <v>0</v>
      </c>
      <c r="AP19" s="4">
        <f t="shared" si="61"/>
        <v>0</v>
      </c>
      <c r="AQ19" s="4">
        <f t="shared" si="62"/>
        <v>0</v>
      </c>
      <c r="AR19" s="4">
        <f t="shared" si="63"/>
        <v>0</v>
      </c>
      <c r="AS19" s="4">
        <f t="shared" si="64"/>
        <v>0</v>
      </c>
      <c r="AT19" s="4">
        <f t="shared" si="65"/>
        <v>0</v>
      </c>
      <c r="AU19" s="4">
        <f t="shared" si="66"/>
        <v>0</v>
      </c>
      <c r="AV19" s="4">
        <f t="shared" si="67"/>
        <v>0</v>
      </c>
      <c r="AW19" s="4">
        <f t="shared" si="68"/>
        <v>0</v>
      </c>
      <c r="AX19" s="4">
        <f t="shared" si="69"/>
        <v>0</v>
      </c>
      <c r="AY19" s="4">
        <f t="shared" si="70"/>
        <v>0</v>
      </c>
      <c r="AZ19" s="4">
        <f t="shared" si="71"/>
        <v>0</v>
      </c>
      <c r="BA19" s="4">
        <f t="shared" si="72"/>
        <v>0</v>
      </c>
      <c r="BB19" s="4">
        <f t="shared" si="73"/>
        <v>0</v>
      </c>
      <c r="BC19" s="4">
        <f t="shared" si="74"/>
        <v>0</v>
      </c>
      <c r="BD19" s="4">
        <f t="shared" si="75"/>
        <v>0</v>
      </c>
      <c r="BE19" s="4">
        <f t="shared" si="76"/>
        <v>0</v>
      </c>
      <c r="BF19" s="4">
        <f t="shared" si="77"/>
        <v>0</v>
      </c>
      <c r="BG19" s="4">
        <f t="shared" si="77"/>
        <v>0</v>
      </c>
      <c r="BH19" s="4">
        <f t="shared" si="77"/>
        <v>0</v>
      </c>
      <c r="BI19" s="4">
        <f t="shared" si="77"/>
        <v>0</v>
      </c>
      <c r="BJ19" s="4">
        <f t="shared" si="77"/>
        <v>1</v>
      </c>
      <c r="BK19" s="4">
        <f t="shared" si="77"/>
        <v>0</v>
      </c>
      <c r="BL19" s="4">
        <f t="shared" si="77"/>
        <v>0</v>
      </c>
      <c r="BM19" s="4">
        <f t="shared" si="77"/>
        <v>0</v>
      </c>
      <c r="BN19" s="4">
        <f t="shared" si="77"/>
        <v>0</v>
      </c>
      <c r="BO19" s="4">
        <f t="shared" si="77"/>
        <v>0</v>
      </c>
      <c r="BP19" s="4">
        <f t="shared" si="77"/>
        <v>0</v>
      </c>
      <c r="BQ19" s="4">
        <f t="shared" si="77"/>
        <v>0</v>
      </c>
      <c r="BR19" s="4">
        <f t="shared" si="77"/>
        <v>0</v>
      </c>
      <c r="BS19" s="4">
        <f t="shared" si="77"/>
        <v>0</v>
      </c>
      <c r="BT19" s="4">
        <f t="shared" si="77"/>
        <v>0</v>
      </c>
      <c r="BU19" s="4">
        <f t="shared" si="77"/>
        <v>0</v>
      </c>
      <c r="BV19" s="4">
        <f t="shared" si="78"/>
        <v>0</v>
      </c>
      <c r="BW19" s="4">
        <f t="shared" si="78"/>
        <v>0</v>
      </c>
      <c r="BX19" s="4">
        <f t="shared" si="78"/>
        <v>0</v>
      </c>
      <c r="BY19" s="4">
        <f t="shared" si="78"/>
        <v>0</v>
      </c>
      <c r="BZ19" s="4">
        <f t="shared" si="78"/>
        <v>0</v>
      </c>
      <c r="CA19" s="4">
        <f t="shared" si="78"/>
        <v>0</v>
      </c>
      <c r="CB19" s="4">
        <f t="shared" si="78"/>
        <v>0</v>
      </c>
      <c r="CC19" s="4">
        <f t="shared" si="78"/>
        <v>0</v>
      </c>
      <c r="CD19" s="4">
        <f t="shared" si="78"/>
        <v>0</v>
      </c>
      <c r="CE19" s="4">
        <f t="shared" si="78"/>
        <v>0</v>
      </c>
      <c r="CF19" s="4">
        <f t="shared" si="78"/>
        <v>0</v>
      </c>
      <c r="CG19" s="4">
        <f t="shared" si="78"/>
        <v>0</v>
      </c>
      <c r="CH19" s="4">
        <f t="shared" si="78"/>
        <v>0</v>
      </c>
      <c r="CI19" s="4">
        <f t="shared" si="78"/>
        <v>0</v>
      </c>
      <c r="CJ19" s="4">
        <f t="shared" si="78"/>
        <v>0</v>
      </c>
      <c r="CK19" s="4">
        <f t="shared" si="78"/>
        <v>1</v>
      </c>
      <c r="CL19" s="4">
        <f t="shared" si="79"/>
        <v>0</v>
      </c>
      <c r="CM19" s="4">
        <f t="shared" si="79"/>
        <v>0</v>
      </c>
      <c r="CN19" s="4">
        <f t="shared" si="79"/>
        <v>0</v>
      </c>
      <c r="CO19" s="4">
        <f t="shared" si="79"/>
        <v>0</v>
      </c>
      <c r="CP19" s="4">
        <f t="shared" si="79"/>
        <v>0</v>
      </c>
      <c r="CQ19" s="4">
        <f t="shared" si="79"/>
        <v>0</v>
      </c>
      <c r="CR19" s="4">
        <f t="shared" si="79"/>
        <v>0</v>
      </c>
      <c r="CS19" s="4">
        <f t="shared" si="79"/>
        <v>0</v>
      </c>
      <c r="CT19" s="4">
        <f t="shared" si="79"/>
        <v>0</v>
      </c>
      <c r="CU19" s="4">
        <f t="shared" si="79"/>
        <v>0</v>
      </c>
      <c r="CV19" s="4">
        <f t="shared" si="79"/>
        <v>0</v>
      </c>
      <c r="CW19" s="4">
        <f t="shared" si="79"/>
        <v>0</v>
      </c>
      <c r="CX19" s="4">
        <f t="shared" si="79"/>
        <v>0</v>
      </c>
      <c r="CY19" s="4">
        <f t="shared" si="79"/>
        <v>0</v>
      </c>
      <c r="CZ19" s="4">
        <f t="shared" si="79"/>
        <v>0</v>
      </c>
      <c r="DA19" s="4">
        <f t="shared" si="79"/>
        <v>0</v>
      </c>
      <c r="DB19" s="4">
        <f t="shared" si="80"/>
        <v>0</v>
      </c>
      <c r="DC19" s="4">
        <f t="shared" si="80"/>
        <v>0</v>
      </c>
      <c r="DD19" s="4">
        <f t="shared" si="26"/>
        <v>0</v>
      </c>
      <c r="DE19" s="4">
        <f t="shared" si="81"/>
        <v>0</v>
      </c>
      <c r="DF19" s="4">
        <f t="shared" si="81"/>
        <v>0</v>
      </c>
      <c r="DG19" s="4">
        <f t="shared" si="27"/>
        <v>0</v>
      </c>
      <c r="DH19" s="4">
        <f t="shared" si="27"/>
        <v>0</v>
      </c>
      <c r="DI19" s="4">
        <f t="shared" si="27"/>
        <v>0</v>
      </c>
      <c r="DJ19" s="4">
        <f t="shared" si="27"/>
        <v>0</v>
      </c>
      <c r="DK19" s="4">
        <f t="shared" si="27"/>
        <v>0</v>
      </c>
      <c r="DL19" s="4">
        <f t="shared" si="27"/>
        <v>0</v>
      </c>
      <c r="DM19" s="4">
        <f t="shared" si="27"/>
        <v>0</v>
      </c>
      <c r="DN19" s="4">
        <f t="shared" si="27"/>
        <v>0</v>
      </c>
      <c r="DO19" s="4">
        <f t="shared" si="27"/>
        <v>0</v>
      </c>
      <c r="DP19" s="4">
        <f t="shared" si="27"/>
        <v>0</v>
      </c>
      <c r="DQ19" s="4">
        <f t="shared" si="28"/>
        <v>0</v>
      </c>
      <c r="DR19" s="4">
        <f t="shared" si="28"/>
        <v>0</v>
      </c>
      <c r="DS19" s="4">
        <f t="shared" si="28"/>
        <v>0</v>
      </c>
      <c r="DT19" s="4">
        <f t="shared" si="28"/>
        <v>0</v>
      </c>
      <c r="DU19" s="4">
        <f t="shared" si="28"/>
        <v>0</v>
      </c>
      <c r="DV19" s="4">
        <f t="shared" si="28"/>
        <v>0</v>
      </c>
      <c r="DW19" s="4">
        <f t="shared" si="28"/>
        <v>0</v>
      </c>
      <c r="DX19" s="4">
        <f t="shared" si="28"/>
        <v>0</v>
      </c>
      <c r="DY19" s="4">
        <f t="shared" si="28"/>
        <v>0</v>
      </c>
      <c r="DZ19" s="4">
        <f t="shared" si="28"/>
        <v>0</v>
      </c>
      <c r="EA19" s="4">
        <f t="shared" si="28"/>
        <v>0</v>
      </c>
      <c r="EB19" s="4">
        <f t="shared" si="28"/>
        <v>0</v>
      </c>
      <c r="EC19" s="4">
        <f t="shared" si="28"/>
        <v>0</v>
      </c>
    </row>
    <row r="20" spans="2:133" x14ac:dyDescent="0.25">
      <c r="B20" s="3" t="s">
        <v>11</v>
      </c>
      <c r="C20" t="s">
        <v>294</v>
      </c>
      <c r="D20" s="4">
        <f t="shared" si="19"/>
        <v>0</v>
      </c>
      <c r="E20" s="4">
        <f t="shared" si="20"/>
        <v>0</v>
      </c>
      <c r="F20" s="4">
        <f t="shared" si="21"/>
        <v>0</v>
      </c>
      <c r="G20" s="4">
        <f t="shared" si="22"/>
        <v>1</v>
      </c>
      <c r="H20" s="4">
        <f t="shared" si="23"/>
        <v>0</v>
      </c>
      <c r="I20" s="4">
        <f t="shared" si="24"/>
        <v>1</v>
      </c>
      <c r="J20" s="4">
        <f t="shared" si="29"/>
        <v>0</v>
      </c>
      <c r="K20" s="4">
        <f t="shared" si="30"/>
        <v>0</v>
      </c>
      <c r="L20" s="4">
        <f t="shared" si="31"/>
        <v>0</v>
      </c>
      <c r="M20" s="4">
        <f t="shared" si="32"/>
        <v>1</v>
      </c>
      <c r="N20" s="4">
        <f t="shared" si="33"/>
        <v>0</v>
      </c>
      <c r="O20" s="4">
        <f t="shared" si="34"/>
        <v>1</v>
      </c>
      <c r="P20" s="4">
        <f t="shared" si="35"/>
        <v>0</v>
      </c>
      <c r="Q20" s="4">
        <f t="shared" si="36"/>
        <v>0</v>
      </c>
      <c r="R20" s="4">
        <f t="shared" si="37"/>
        <v>0</v>
      </c>
      <c r="S20" s="4">
        <f t="shared" si="38"/>
        <v>0</v>
      </c>
      <c r="T20" s="4">
        <f t="shared" si="39"/>
        <v>0</v>
      </c>
      <c r="U20" s="4">
        <f t="shared" si="40"/>
        <v>0</v>
      </c>
      <c r="V20" s="4">
        <f t="shared" si="41"/>
        <v>0</v>
      </c>
      <c r="W20" s="4">
        <f t="shared" si="42"/>
        <v>0</v>
      </c>
      <c r="X20" s="4">
        <f t="shared" si="43"/>
        <v>0</v>
      </c>
      <c r="Y20" s="4">
        <f t="shared" si="44"/>
        <v>0</v>
      </c>
      <c r="Z20" s="4">
        <f t="shared" si="45"/>
        <v>0</v>
      </c>
      <c r="AA20" s="4">
        <f t="shared" si="46"/>
        <v>0</v>
      </c>
      <c r="AB20" s="4">
        <f t="shared" si="47"/>
        <v>0</v>
      </c>
      <c r="AC20" s="4">
        <f t="shared" si="48"/>
        <v>0</v>
      </c>
      <c r="AD20" s="4">
        <f t="shared" si="49"/>
        <v>0</v>
      </c>
      <c r="AE20" s="4">
        <f t="shared" si="50"/>
        <v>0</v>
      </c>
      <c r="AF20" s="4">
        <f t="shared" si="51"/>
        <v>0</v>
      </c>
      <c r="AG20" s="4">
        <f t="shared" si="52"/>
        <v>0</v>
      </c>
      <c r="AH20" s="4">
        <f t="shared" si="53"/>
        <v>0</v>
      </c>
      <c r="AI20" s="4">
        <f t="shared" si="54"/>
        <v>0</v>
      </c>
      <c r="AJ20" s="4">
        <f t="shared" si="55"/>
        <v>0</v>
      </c>
      <c r="AK20" s="4">
        <f t="shared" si="56"/>
        <v>0</v>
      </c>
      <c r="AL20" s="4">
        <f t="shared" si="57"/>
        <v>0</v>
      </c>
      <c r="AM20" s="4">
        <f t="shared" si="58"/>
        <v>0</v>
      </c>
      <c r="AN20" s="4">
        <f t="shared" si="59"/>
        <v>0</v>
      </c>
      <c r="AO20" s="4">
        <f t="shared" si="60"/>
        <v>0</v>
      </c>
      <c r="AP20" s="4">
        <f t="shared" si="61"/>
        <v>0</v>
      </c>
      <c r="AQ20" s="4">
        <f t="shared" si="62"/>
        <v>0</v>
      </c>
      <c r="AR20" s="4">
        <f t="shared" si="63"/>
        <v>0</v>
      </c>
      <c r="AS20" s="4">
        <f t="shared" si="64"/>
        <v>0</v>
      </c>
      <c r="AT20" s="4">
        <f t="shared" si="65"/>
        <v>0</v>
      </c>
      <c r="AU20" s="4">
        <f t="shared" si="66"/>
        <v>0</v>
      </c>
      <c r="AV20" s="4">
        <f t="shared" si="67"/>
        <v>0</v>
      </c>
      <c r="AW20" s="4">
        <f t="shared" si="68"/>
        <v>0</v>
      </c>
      <c r="AX20" s="4">
        <f t="shared" si="69"/>
        <v>0</v>
      </c>
      <c r="AY20" s="4">
        <f t="shared" si="70"/>
        <v>0</v>
      </c>
      <c r="AZ20" s="4">
        <f t="shared" si="71"/>
        <v>0</v>
      </c>
      <c r="BA20" s="4">
        <f t="shared" si="72"/>
        <v>0</v>
      </c>
      <c r="BB20" s="4">
        <f t="shared" si="73"/>
        <v>0</v>
      </c>
      <c r="BC20" s="4">
        <f t="shared" si="74"/>
        <v>0</v>
      </c>
      <c r="BD20" s="4">
        <f t="shared" si="75"/>
        <v>0</v>
      </c>
      <c r="BE20" s="4">
        <f t="shared" si="76"/>
        <v>0</v>
      </c>
      <c r="BF20" s="4">
        <f t="shared" si="77"/>
        <v>0</v>
      </c>
      <c r="BG20" s="4">
        <f t="shared" si="77"/>
        <v>0</v>
      </c>
      <c r="BH20" s="4">
        <f t="shared" si="77"/>
        <v>0</v>
      </c>
      <c r="BI20" s="4">
        <f t="shared" si="77"/>
        <v>0</v>
      </c>
      <c r="BJ20" s="4">
        <f t="shared" si="77"/>
        <v>0</v>
      </c>
      <c r="BK20" s="4">
        <f t="shared" si="77"/>
        <v>1</v>
      </c>
      <c r="BL20" s="4">
        <f t="shared" si="77"/>
        <v>0</v>
      </c>
      <c r="BM20" s="4">
        <f t="shared" si="77"/>
        <v>0</v>
      </c>
      <c r="BN20" s="4">
        <f t="shared" si="77"/>
        <v>0</v>
      </c>
      <c r="BO20" s="4">
        <f t="shared" si="77"/>
        <v>0</v>
      </c>
      <c r="BP20" s="4">
        <f t="shared" si="77"/>
        <v>0</v>
      </c>
      <c r="BQ20" s="4">
        <f t="shared" si="77"/>
        <v>0</v>
      </c>
      <c r="BR20" s="4">
        <f t="shared" si="77"/>
        <v>0</v>
      </c>
      <c r="BS20" s="4">
        <f t="shared" si="77"/>
        <v>0</v>
      </c>
      <c r="BT20" s="4">
        <f t="shared" si="77"/>
        <v>0</v>
      </c>
      <c r="BU20" s="4">
        <f t="shared" si="77"/>
        <v>0</v>
      </c>
      <c r="BV20" s="4">
        <f t="shared" si="78"/>
        <v>0</v>
      </c>
      <c r="BW20" s="4">
        <f t="shared" si="78"/>
        <v>0</v>
      </c>
      <c r="BX20" s="4">
        <f t="shared" si="78"/>
        <v>0</v>
      </c>
      <c r="BY20" s="4">
        <f t="shared" si="78"/>
        <v>0</v>
      </c>
      <c r="BZ20" s="4">
        <f t="shared" si="78"/>
        <v>0</v>
      </c>
      <c r="CA20" s="4">
        <f t="shared" si="78"/>
        <v>0</v>
      </c>
      <c r="CB20" s="4">
        <f t="shared" si="78"/>
        <v>0</v>
      </c>
      <c r="CC20" s="4">
        <f t="shared" si="78"/>
        <v>0</v>
      </c>
      <c r="CD20" s="4">
        <f t="shared" si="78"/>
        <v>0</v>
      </c>
      <c r="CE20" s="4">
        <f t="shared" si="78"/>
        <v>0</v>
      </c>
      <c r="CF20" s="4">
        <f t="shared" si="78"/>
        <v>0</v>
      </c>
      <c r="CG20" s="4">
        <f t="shared" si="78"/>
        <v>0</v>
      </c>
      <c r="CH20" s="4">
        <f t="shared" si="78"/>
        <v>0</v>
      </c>
      <c r="CI20" s="4">
        <f t="shared" si="78"/>
        <v>0</v>
      </c>
      <c r="CJ20" s="4">
        <f t="shared" si="78"/>
        <v>0</v>
      </c>
      <c r="CK20" s="4">
        <f t="shared" si="78"/>
        <v>0</v>
      </c>
      <c r="CL20" s="4">
        <f t="shared" si="79"/>
        <v>1</v>
      </c>
      <c r="CM20" s="4">
        <f t="shared" si="79"/>
        <v>0</v>
      </c>
      <c r="CN20" s="4">
        <f t="shared" si="79"/>
        <v>0</v>
      </c>
      <c r="CO20" s="4">
        <f t="shared" si="79"/>
        <v>0</v>
      </c>
      <c r="CP20" s="4">
        <f t="shared" si="79"/>
        <v>0</v>
      </c>
      <c r="CQ20" s="4">
        <f t="shared" si="79"/>
        <v>0</v>
      </c>
      <c r="CR20" s="4">
        <f t="shared" si="79"/>
        <v>0</v>
      </c>
      <c r="CS20" s="4">
        <f t="shared" si="79"/>
        <v>0</v>
      </c>
      <c r="CT20" s="4">
        <f t="shared" si="79"/>
        <v>0</v>
      </c>
      <c r="CU20" s="4">
        <f t="shared" si="79"/>
        <v>0</v>
      </c>
      <c r="CV20" s="4">
        <f t="shared" si="79"/>
        <v>0</v>
      </c>
      <c r="CW20" s="4">
        <f t="shared" si="79"/>
        <v>0</v>
      </c>
      <c r="CX20" s="4">
        <f t="shared" si="79"/>
        <v>0</v>
      </c>
      <c r="CY20" s="4">
        <f t="shared" si="79"/>
        <v>0</v>
      </c>
      <c r="CZ20" s="4">
        <f t="shared" si="79"/>
        <v>0</v>
      </c>
      <c r="DA20" s="4">
        <f t="shared" si="79"/>
        <v>0</v>
      </c>
      <c r="DB20" s="4">
        <f t="shared" si="80"/>
        <v>0</v>
      </c>
      <c r="DC20" s="4">
        <f t="shared" si="80"/>
        <v>0</v>
      </c>
      <c r="DD20" s="4">
        <f t="shared" si="26"/>
        <v>0</v>
      </c>
      <c r="DE20" s="4">
        <f t="shared" si="81"/>
        <v>0</v>
      </c>
      <c r="DF20" s="4">
        <f t="shared" si="81"/>
        <v>0</v>
      </c>
      <c r="DG20" s="4">
        <f t="shared" si="27"/>
        <v>0</v>
      </c>
      <c r="DH20" s="4">
        <f t="shared" si="27"/>
        <v>0</v>
      </c>
      <c r="DI20" s="4">
        <f t="shared" si="27"/>
        <v>0</v>
      </c>
      <c r="DJ20" s="4">
        <f t="shared" si="27"/>
        <v>0</v>
      </c>
      <c r="DK20" s="4">
        <f t="shared" si="27"/>
        <v>0</v>
      </c>
      <c r="DL20" s="4">
        <f t="shared" si="27"/>
        <v>0</v>
      </c>
      <c r="DM20" s="4">
        <f t="shared" si="27"/>
        <v>0</v>
      </c>
      <c r="DN20" s="4">
        <f t="shared" si="27"/>
        <v>0</v>
      </c>
      <c r="DO20" s="4">
        <f t="shared" si="27"/>
        <v>0</v>
      </c>
      <c r="DP20" s="4">
        <f t="shared" si="27"/>
        <v>0</v>
      </c>
      <c r="DQ20" s="4">
        <f t="shared" si="28"/>
        <v>0</v>
      </c>
      <c r="DR20" s="4">
        <f t="shared" si="28"/>
        <v>0</v>
      </c>
      <c r="DS20" s="4">
        <f t="shared" si="28"/>
        <v>0</v>
      </c>
      <c r="DT20" s="4">
        <f t="shared" si="28"/>
        <v>0</v>
      </c>
      <c r="DU20" s="4">
        <f t="shared" si="28"/>
        <v>0</v>
      </c>
      <c r="DV20" s="4">
        <f t="shared" si="28"/>
        <v>0</v>
      </c>
      <c r="DW20" s="4">
        <f t="shared" si="28"/>
        <v>0</v>
      </c>
      <c r="DX20" s="4">
        <f t="shared" si="28"/>
        <v>0</v>
      </c>
      <c r="DY20" s="4">
        <f t="shared" si="28"/>
        <v>0</v>
      </c>
      <c r="DZ20" s="4">
        <f t="shared" si="28"/>
        <v>0</v>
      </c>
      <c r="EA20" s="4">
        <f t="shared" si="28"/>
        <v>0</v>
      </c>
      <c r="EB20" s="4">
        <f t="shared" si="28"/>
        <v>0</v>
      </c>
      <c r="EC20" s="4">
        <f t="shared" si="28"/>
        <v>0</v>
      </c>
    </row>
    <row r="21" spans="2:133" x14ac:dyDescent="0.25">
      <c r="B21" s="3" t="s">
        <v>11</v>
      </c>
      <c r="C21" t="s">
        <v>295</v>
      </c>
      <c r="D21" s="4">
        <f t="shared" si="19"/>
        <v>0</v>
      </c>
      <c r="E21" s="4">
        <f t="shared" si="20"/>
        <v>0</v>
      </c>
      <c r="F21" s="4">
        <f t="shared" si="21"/>
        <v>0</v>
      </c>
      <c r="G21" s="4">
        <f t="shared" si="22"/>
        <v>1</v>
      </c>
      <c r="H21" s="4">
        <f t="shared" si="23"/>
        <v>0</v>
      </c>
      <c r="I21" s="4">
        <f t="shared" si="24"/>
        <v>1</v>
      </c>
      <c r="J21" s="4">
        <f t="shared" si="29"/>
        <v>0</v>
      </c>
      <c r="K21" s="4">
        <f t="shared" si="30"/>
        <v>0</v>
      </c>
      <c r="L21" s="4">
        <f t="shared" si="31"/>
        <v>0</v>
      </c>
      <c r="M21" s="4">
        <f t="shared" si="32"/>
        <v>1</v>
      </c>
      <c r="N21" s="4">
        <f t="shared" si="33"/>
        <v>0</v>
      </c>
      <c r="O21" s="4">
        <f t="shared" si="34"/>
        <v>1</v>
      </c>
      <c r="P21" s="4">
        <f t="shared" si="35"/>
        <v>0</v>
      </c>
      <c r="Q21" s="4">
        <f t="shared" si="36"/>
        <v>0</v>
      </c>
      <c r="R21" s="4">
        <f t="shared" si="37"/>
        <v>0</v>
      </c>
      <c r="S21" s="4">
        <f t="shared" si="38"/>
        <v>0</v>
      </c>
      <c r="T21" s="4">
        <f t="shared" si="39"/>
        <v>0</v>
      </c>
      <c r="U21" s="4">
        <f t="shared" si="40"/>
        <v>0</v>
      </c>
      <c r="V21" s="4">
        <f t="shared" si="41"/>
        <v>0</v>
      </c>
      <c r="W21" s="4">
        <f t="shared" si="42"/>
        <v>0</v>
      </c>
      <c r="X21" s="4">
        <f t="shared" si="43"/>
        <v>0</v>
      </c>
      <c r="Y21" s="4">
        <f t="shared" si="44"/>
        <v>0</v>
      </c>
      <c r="Z21" s="4">
        <f t="shared" si="45"/>
        <v>0</v>
      </c>
      <c r="AA21" s="4">
        <f t="shared" si="46"/>
        <v>0</v>
      </c>
      <c r="AB21" s="4">
        <f t="shared" si="47"/>
        <v>0</v>
      </c>
      <c r="AC21" s="4">
        <f t="shared" si="48"/>
        <v>0</v>
      </c>
      <c r="AD21" s="4">
        <f t="shared" si="49"/>
        <v>0</v>
      </c>
      <c r="AE21" s="4">
        <f t="shared" si="50"/>
        <v>0</v>
      </c>
      <c r="AF21" s="4">
        <f t="shared" si="51"/>
        <v>0</v>
      </c>
      <c r="AG21" s="4">
        <f t="shared" si="52"/>
        <v>0</v>
      </c>
      <c r="AH21" s="4">
        <f t="shared" si="53"/>
        <v>0</v>
      </c>
      <c r="AI21" s="4">
        <f t="shared" si="54"/>
        <v>0</v>
      </c>
      <c r="AJ21" s="4">
        <f t="shared" si="55"/>
        <v>0</v>
      </c>
      <c r="AK21" s="4">
        <f t="shared" si="56"/>
        <v>0</v>
      </c>
      <c r="AL21" s="4">
        <f t="shared" si="57"/>
        <v>0</v>
      </c>
      <c r="AM21" s="4">
        <f t="shared" si="58"/>
        <v>0</v>
      </c>
      <c r="AN21" s="4">
        <f t="shared" si="59"/>
        <v>0</v>
      </c>
      <c r="AO21" s="4">
        <f t="shared" si="60"/>
        <v>0</v>
      </c>
      <c r="AP21" s="4">
        <f t="shared" si="61"/>
        <v>0</v>
      </c>
      <c r="AQ21" s="4">
        <f t="shared" si="62"/>
        <v>0</v>
      </c>
      <c r="AR21" s="4">
        <f t="shared" si="63"/>
        <v>0</v>
      </c>
      <c r="AS21" s="4">
        <f t="shared" si="64"/>
        <v>0</v>
      </c>
      <c r="AT21" s="4">
        <f t="shared" si="65"/>
        <v>0</v>
      </c>
      <c r="AU21" s="4">
        <f t="shared" si="66"/>
        <v>0</v>
      </c>
      <c r="AV21" s="4">
        <f t="shared" si="67"/>
        <v>0</v>
      </c>
      <c r="AW21" s="4">
        <f t="shared" si="68"/>
        <v>0</v>
      </c>
      <c r="AX21" s="4">
        <f t="shared" si="69"/>
        <v>0</v>
      </c>
      <c r="AY21" s="4">
        <f t="shared" si="70"/>
        <v>0</v>
      </c>
      <c r="AZ21" s="4">
        <f t="shared" si="71"/>
        <v>0</v>
      </c>
      <c r="BA21" s="4">
        <f t="shared" si="72"/>
        <v>0</v>
      </c>
      <c r="BB21" s="4">
        <f t="shared" si="73"/>
        <v>0</v>
      </c>
      <c r="BC21" s="4">
        <f t="shared" si="74"/>
        <v>0</v>
      </c>
      <c r="BD21" s="4">
        <f t="shared" si="75"/>
        <v>0</v>
      </c>
      <c r="BE21" s="4">
        <f t="shared" si="76"/>
        <v>0</v>
      </c>
      <c r="BF21" s="4">
        <f t="shared" si="77"/>
        <v>0</v>
      </c>
      <c r="BG21" s="4">
        <f t="shared" si="77"/>
        <v>0</v>
      </c>
      <c r="BH21" s="4">
        <f t="shared" si="77"/>
        <v>0</v>
      </c>
      <c r="BI21" s="4">
        <f t="shared" si="77"/>
        <v>0</v>
      </c>
      <c r="BJ21" s="4">
        <f t="shared" si="77"/>
        <v>0</v>
      </c>
      <c r="BK21" s="4">
        <f t="shared" si="77"/>
        <v>0</v>
      </c>
      <c r="BL21" s="4">
        <f t="shared" si="77"/>
        <v>1</v>
      </c>
      <c r="BM21" s="4">
        <f t="shared" si="77"/>
        <v>0</v>
      </c>
      <c r="BN21" s="4">
        <f t="shared" si="77"/>
        <v>0</v>
      </c>
      <c r="BO21" s="4">
        <f t="shared" si="77"/>
        <v>0</v>
      </c>
      <c r="BP21" s="4">
        <f t="shared" si="77"/>
        <v>0</v>
      </c>
      <c r="BQ21" s="4">
        <f t="shared" si="77"/>
        <v>0</v>
      </c>
      <c r="BR21" s="4">
        <f t="shared" si="77"/>
        <v>0</v>
      </c>
      <c r="BS21" s="4">
        <f t="shared" si="77"/>
        <v>0</v>
      </c>
      <c r="BT21" s="4">
        <f t="shared" si="77"/>
        <v>0</v>
      </c>
      <c r="BU21" s="4">
        <f t="shared" si="77"/>
        <v>0</v>
      </c>
      <c r="BV21" s="4">
        <f t="shared" si="78"/>
        <v>0</v>
      </c>
      <c r="BW21" s="4">
        <f t="shared" si="78"/>
        <v>0</v>
      </c>
      <c r="BX21" s="4">
        <f t="shared" si="78"/>
        <v>0</v>
      </c>
      <c r="BY21" s="4">
        <f t="shared" si="78"/>
        <v>0</v>
      </c>
      <c r="BZ21" s="4">
        <f t="shared" si="78"/>
        <v>0</v>
      </c>
      <c r="CA21" s="4">
        <f t="shared" si="78"/>
        <v>0</v>
      </c>
      <c r="CB21" s="4">
        <f t="shared" si="78"/>
        <v>0</v>
      </c>
      <c r="CC21" s="4">
        <f t="shared" si="78"/>
        <v>0</v>
      </c>
      <c r="CD21" s="4">
        <f t="shared" si="78"/>
        <v>0</v>
      </c>
      <c r="CE21" s="4">
        <f t="shared" si="78"/>
        <v>0</v>
      </c>
      <c r="CF21" s="4">
        <f t="shared" si="78"/>
        <v>0</v>
      </c>
      <c r="CG21" s="4">
        <f t="shared" si="78"/>
        <v>0</v>
      </c>
      <c r="CH21" s="4">
        <f t="shared" si="78"/>
        <v>0</v>
      </c>
      <c r="CI21" s="4">
        <f t="shared" si="78"/>
        <v>0</v>
      </c>
      <c r="CJ21" s="4">
        <f t="shared" si="78"/>
        <v>0</v>
      </c>
      <c r="CK21" s="4">
        <f t="shared" si="78"/>
        <v>0</v>
      </c>
      <c r="CL21" s="4">
        <f t="shared" si="79"/>
        <v>0</v>
      </c>
      <c r="CM21" s="4">
        <f t="shared" si="79"/>
        <v>1</v>
      </c>
      <c r="CN21" s="4">
        <f t="shared" si="79"/>
        <v>0</v>
      </c>
      <c r="CO21" s="4">
        <f t="shared" si="79"/>
        <v>0</v>
      </c>
      <c r="CP21" s="4">
        <f t="shared" si="79"/>
        <v>0</v>
      </c>
      <c r="CQ21" s="4">
        <f t="shared" si="79"/>
        <v>0</v>
      </c>
      <c r="CR21" s="4">
        <f t="shared" si="79"/>
        <v>0</v>
      </c>
      <c r="CS21" s="4">
        <f t="shared" si="79"/>
        <v>0</v>
      </c>
      <c r="CT21" s="4">
        <f t="shared" si="79"/>
        <v>0</v>
      </c>
      <c r="CU21" s="4">
        <f t="shared" si="79"/>
        <v>0</v>
      </c>
      <c r="CV21" s="4">
        <f t="shared" si="79"/>
        <v>0</v>
      </c>
      <c r="CW21" s="4">
        <f t="shared" si="79"/>
        <v>0</v>
      </c>
      <c r="CX21" s="4">
        <f t="shared" si="79"/>
        <v>0</v>
      </c>
      <c r="CY21" s="4">
        <f t="shared" si="79"/>
        <v>0</v>
      </c>
      <c r="CZ21" s="4">
        <f t="shared" si="79"/>
        <v>0</v>
      </c>
      <c r="DA21" s="4">
        <f t="shared" si="79"/>
        <v>0</v>
      </c>
      <c r="DB21" s="4">
        <f t="shared" si="80"/>
        <v>0</v>
      </c>
      <c r="DC21" s="4">
        <f t="shared" si="80"/>
        <v>0</v>
      </c>
      <c r="DD21" s="4">
        <f t="shared" si="26"/>
        <v>0</v>
      </c>
      <c r="DE21" s="4">
        <f t="shared" si="81"/>
        <v>0</v>
      </c>
      <c r="DF21" s="4">
        <f t="shared" si="81"/>
        <v>0</v>
      </c>
      <c r="DG21" s="4">
        <f t="shared" si="27"/>
        <v>0</v>
      </c>
      <c r="DH21" s="4">
        <f t="shared" si="27"/>
        <v>0</v>
      </c>
      <c r="DI21" s="4">
        <f t="shared" si="27"/>
        <v>0</v>
      </c>
      <c r="DJ21" s="4">
        <f t="shared" si="27"/>
        <v>0</v>
      </c>
      <c r="DK21" s="4">
        <f t="shared" si="27"/>
        <v>0</v>
      </c>
      <c r="DL21" s="4">
        <f t="shared" si="27"/>
        <v>0</v>
      </c>
      <c r="DM21" s="4">
        <f t="shared" si="27"/>
        <v>0</v>
      </c>
      <c r="DN21" s="4">
        <f t="shared" si="27"/>
        <v>0</v>
      </c>
      <c r="DO21" s="4">
        <f t="shared" si="27"/>
        <v>0</v>
      </c>
      <c r="DP21" s="4">
        <f t="shared" si="27"/>
        <v>0</v>
      </c>
      <c r="DQ21" s="4">
        <f t="shared" si="28"/>
        <v>0</v>
      </c>
      <c r="DR21" s="4">
        <f t="shared" si="28"/>
        <v>0</v>
      </c>
      <c r="DS21" s="4">
        <f t="shared" si="28"/>
        <v>0</v>
      </c>
      <c r="DT21" s="4">
        <f t="shared" si="28"/>
        <v>0</v>
      </c>
      <c r="DU21" s="4">
        <f t="shared" si="28"/>
        <v>0</v>
      </c>
      <c r="DV21" s="4">
        <f t="shared" si="28"/>
        <v>0</v>
      </c>
      <c r="DW21" s="4">
        <f t="shared" si="28"/>
        <v>0</v>
      </c>
      <c r="DX21" s="4">
        <f t="shared" si="28"/>
        <v>0</v>
      </c>
      <c r="DY21" s="4">
        <f t="shared" si="28"/>
        <v>0</v>
      </c>
      <c r="DZ21" s="4">
        <f t="shared" si="28"/>
        <v>0</v>
      </c>
      <c r="EA21" s="4">
        <f t="shared" si="28"/>
        <v>0</v>
      </c>
      <c r="EB21" s="4">
        <f t="shared" si="28"/>
        <v>0</v>
      </c>
      <c r="EC21" s="4">
        <f t="shared" si="28"/>
        <v>0</v>
      </c>
    </row>
    <row r="22" spans="2:133" x14ac:dyDescent="0.25">
      <c r="B22" s="3" t="s">
        <v>11</v>
      </c>
      <c r="C22" t="s">
        <v>296</v>
      </c>
      <c r="D22" s="4">
        <f t="shared" si="19"/>
        <v>0</v>
      </c>
      <c r="E22" s="4">
        <f t="shared" si="20"/>
        <v>0</v>
      </c>
      <c r="F22" s="4">
        <f t="shared" si="21"/>
        <v>0</v>
      </c>
      <c r="G22" s="4">
        <f t="shared" si="22"/>
        <v>1</v>
      </c>
      <c r="H22" s="4">
        <f t="shared" si="23"/>
        <v>0</v>
      </c>
      <c r="I22" s="4">
        <f t="shared" si="24"/>
        <v>1</v>
      </c>
      <c r="J22" s="4">
        <f t="shared" si="29"/>
        <v>0</v>
      </c>
      <c r="K22" s="4">
        <f t="shared" si="30"/>
        <v>0</v>
      </c>
      <c r="L22" s="4">
        <f t="shared" si="31"/>
        <v>0</v>
      </c>
      <c r="M22" s="4">
        <f t="shared" si="32"/>
        <v>1</v>
      </c>
      <c r="N22" s="4">
        <f t="shared" si="33"/>
        <v>0</v>
      </c>
      <c r="O22" s="4">
        <f t="shared" si="34"/>
        <v>1</v>
      </c>
      <c r="P22" s="4">
        <f t="shared" si="35"/>
        <v>0</v>
      </c>
      <c r="Q22" s="4">
        <f t="shared" si="36"/>
        <v>0</v>
      </c>
      <c r="R22" s="4">
        <f t="shared" si="37"/>
        <v>0</v>
      </c>
      <c r="S22" s="4">
        <f t="shared" si="38"/>
        <v>0</v>
      </c>
      <c r="T22" s="4">
        <f t="shared" si="39"/>
        <v>0</v>
      </c>
      <c r="U22" s="4">
        <f t="shared" si="40"/>
        <v>0</v>
      </c>
      <c r="V22" s="4">
        <f t="shared" si="41"/>
        <v>0</v>
      </c>
      <c r="W22" s="4">
        <f t="shared" si="42"/>
        <v>0</v>
      </c>
      <c r="X22" s="4">
        <f t="shared" si="43"/>
        <v>0</v>
      </c>
      <c r="Y22" s="4">
        <f t="shared" si="44"/>
        <v>0</v>
      </c>
      <c r="Z22" s="4">
        <f t="shared" si="45"/>
        <v>0</v>
      </c>
      <c r="AA22" s="4">
        <f t="shared" si="46"/>
        <v>0</v>
      </c>
      <c r="AB22" s="4">
        <f t="shared" si="47"/>
        <v>0</v>
      </c>
      <c r="AC22" s="4">
        <f t="shared" si="48"/>
        <v>0</v>
      </c>
      <c r="AD22" s="4">
        <f t="shared" si="49"/>
        <v>0</v>
      </c>
      <c r="AE22" s="4">
        <f t="shared" si="50"/>
        <v>0</v>
      </c>
      <c r="AF22" s="4">
        <f t="shared" si="51"/>
        <v>0</v>
      </c>
      <c r="AG22" s="4">
        <f t="shared" si="52"/>
        <v>0</v>
      </c>
      <c r="AH22" s="4">
        <f t="shared" si="53"/>
        <v>0</v>
      </c>
      <c r="AI22" s="4">
        <f t="shared" si="54"/>
        <v>0</v>
      </c>
      <c r="AJ22" s="4">
        <f t="shared" si="55"/>
        <v>0</v>
      </c>
      <c r="AK22" s="4">
        <f t="shared" si="56"/>
        <v>0</v>
      </c>
      <c r="AL22" s="4">
        <f t="shared" si="57"/>
        <v>0</v>
      </c>
      <c r="AM22" s="4">
        <f t="shared" si="58"/>
        <v>0</v>
      </c>
      <c r="AN22" s="4">
        <f t="shared" si="59"/>
        <v>0</v>
      </c>
      <c r="AO22" s="4">
        <f t="shared" si="60"/>
        <v>0</v>
      </c>
      <c r="AP22" s="4">
        <f t="shared" si="61"/>
        <v>0</v>
      </c>
      <c r="AQ22" s="4">
        <f t="shared" si="62"/>
        <v>0</v>
      </c>
      <c r="AR22" s="4">
        <f t="shared" si="63"/>
        <v>0</v>
      </c>
      <c r="AS22" s="4">
        <f t="shared" si="64"/>
        <v>0</v>
      </c>
      <c r="AT22" s="4">
        <f t="shared" si="65"/>
        <v>0</v>
      </c>
      <c r="AU22" s="4">
        <f t="shared" si="66"/>
        <v>0</v>
      </c>
      <c r="AV22" s="4">
        <f t="shared" si="67"/>
        <v>0</v>
      </c>
      <c r="AW22" s="4">
        <f t="shared" si="68"/>
        <v>0</v>
      </c>
      <c r="AX22" s="4">
        <f t="shared" si="69"/>
        <v>0</v>
      </c>
      <c r="AY22" s="4">
        <f t="shared" si="70"/>
        <v>0</v>
      </c>
      <c r="AZ22" s="4">
        <f t="shared" si="71"/>
        <v>0</v>
      </c>
      <c r="BA22" s="4">
        <f t="shared" si="72"/>
        <v>0</v>
      </c>
      <c r="BB22" s="4">
        <f t="shared" si="73"/>
        <v>0</v>
      </c>
      <c r="BC22" s="4">
        <f t="shared" si="74"/>
        <v>0</v>
      </c>
      <c r="BD22" s="4">
        <f t="shared" si="75"/>
        <v>0</v>
      </c>
      <c r="BE22" s="4">
        <f t="shared" si="76"/>
        <v>0</v>
      </c>
      <c r="BF22" s="4">
        <f t="shared" si="77"/>
        <v>0</v>
      </c>
      <c r="BG22" s="4">
        <f t="shared" si="77"/>
        <v>0</v>
      </c>
      <c r="BH22" s="4">
        <f t="shared" si="77"/>
        <v>0</v>
      </c>
      <c r="BI22" s="4">
        <f t="shared" si="77"/>
        <v>0</v>
      </c>
      <c r="BJ22" s="4">
        <f t="shared" si="77"/>
        <v>0</v>
      </c>
      <c r="BK22" s="4">
        <f t="shared" si="77"/>
        <v>0</v>
      </c>
      <c r="BL22" s="4">
        <f t="shared" si="77"/>
        <v>0</v>
      </c>
      <c r="BM22" s="4">
        <f t="shared" si="77"/>
        <v>1</v>
      </c>
      <c r="BN22" s="4">
        <f t="shared" si="77"/>
        <v>0</v>
      </c>
      <c r="BO22" s="4">
        <f t="shared" si="77"/>
        <v>0</v>
      </c>
      <c r="BP22" s="4">
        <f t="shared" si="77"/>
        <v>0</v>
      </c>
      <c r="BQ22" s="4">
        <f t="shared" si="77"/>
        <v>0</v>
      </c>
      <c r="BR22" s="4">
        <f t="shared" si="77"/>
        <v>0</v>
      </c>
      <c r="BS22" s="4">
        <f t="shared" si="77"/>
        <v>0</v>
      </c>
      <c r="BT22" s="4">
        <f t="shared" si="77"/>
        <v>0</v>
      </c>
      <c r="BU22" s="4">
        <f t="shared" si="77"/>
        <v>0</v>
      </c>
      <c r="BV22" s="4">
        <f t="shared" si="78"/>
        <v>0</v>
      </c>
      <c r="BW22" s="4">
        <f t="shared" si="78"/>
        <v>0</v>
      </c>
      <c r="BX22" s="4">
        <f t="shared" si="78"/>
        <v>0</v>
      </c>
      <c r="BY22" s="4">
        <f t="shared" si="78"/>
        <v>0</v>
      </c>
      <c r="BZ22" s="4">
        <f t="shared" si="78"/>
        <v>0</v>
      </c>
      <c r="CA22" s="4">
        <f t="shared" si="78"/>
        <v>0</v>
      </c>
      <c r="CB22" s="4">
        <f t="shared" si="78"/>
        <v>0</v>
      </c>
      <c r="CC22" s="4">
        <f t="shared" si="78"/>
        <v>0</v>
      </c>
      <c r="CD22" s="4">
        <f t="shared" si="78"/>
        <v>0</v>
      </c>
      <c r="CE22" s="4">
        <f t="shared" si="78"/>
        <v>0</v>
      </c>
      <c r="CF22" s="4">
        <f t="shared" si="78"/>
        <v>0</v>
      </c>
      <c r="CG22" s="4">
        <f t="shared" si="78"/>
        <v>0</v>
      </c>
      <c r="CH22" s="4">
        <f t="shared" si="78"/>
        <v>0</v>
      </c>
      <c r="CI22" s="4">
        <f t="shared" si="78"/>
        <v>0</v>
      </c>
      <c r="CJ22" s="4">
        <f t="shared" si="78"/>
        <v>0</v>
      </c>
      <c r="CK22" s="4">
        <f t="shared" si="78"/>
        <v>0</v>
      </c>
      <c r="CL22" s="4">
        <f t="shared" si="79"/>
        <v>0</v>
      </c>
      <c r="CM22" s="4">
        <f t="shared" si="79"/>
        <v>0</v>
      </c>
      <c r="CN22" s="4">
        <f t="shared" si="79"/>
        <v>1</v>
      </c>
      <c r="CO22" s="4">
        <f t="shared" si="79"/>
        <v>0</v>
      </c>
      <c r="CP22" s="4">
        <f t="shared" si="79"/>
        <v>0</v>
      </c>
      <c r="CQ22" s="4">
        <f t="shared" si="79"/>
        <v>0</v>
      </c>
      <c r="CR22" s="4">
        <f t="shared" si="79"/>
        <v>0</v>
      </c>
      <c r="CS22" s="4">
        <f t="shared" si="79"/>
        <v>0</v>
      </c>
      <c r="CT22" s="4">
        <f t="shared" si="79"/>
        <v>0</v>
      </c>
      <c r="CU22" s="4">
        <f t="shared" si="79"/>
        <v>0</v>
      </c>
      <c r="CV22" s="4">
        <f t="shared" si="79"/>
        <v>0</v>
      </c>
      <c r="CW22" s="4">
        <f t="shared" si="79"/>
        <v>0</v>
      </c>
      <c r="CX22" s="4">
        <f t="shared" si="79"/>
        <v>0</v>
      </c>
      <c r="CY22" s="4">
        <f t="shared" si="79"/>
        <v>0</v>
      </c>
      <c r="CZ22" s="4">
        <f t="shared" si="79"/>
        <v>0</v>
      </c>
      <c r="DA22" s="4">
        <f t="shared" si="79"/>
        <v>0</v>
      </c>
      <c r="DB22" s="4">
        <f t="shared" si="80"/>
        <v>0</v>
      </c>
      <c r="DC22" s="4">
        <f t="shared" si="80"/>
        <v>0</v>
      </c>
      <c r="DD22" s="4">
        <f t="shared" si="26"/>
        <v>0</v>
      </c>
      <c r="DE22" s="4">
        <f t="shared" si="81"/>
        <v>0</v>
      </c>
      <c r="DF22" s="4">
        <f t="shared" si="81"/>
        <v>0</v>
      </c>
      <c r="DG22" s="4">
        <f t="shared" si="27"/>
        <v>0</v>
      </c>
      <c r="DH22" s="4">
        <f t="shared" si="27"/>
        <v>0</v>
      </c>
      <c r="DI22" s="4">
        <f t="shared" si="27"/>
        <v>0</v>
      </c>
      <c r="DJ22" s="4">
        <f t="shared" si="27"/>
        <v>0</v>
      </c>
      <c r="DK22" s="4">
        <f t="shared" si="27"/>
        <v>0</v>
      </c>
      <c r="DL22" s="4">
        <f t="shared" si="27"/>
        <v>0</v>
      </c>
      <c r="DM22" s="4">
        <f t="shared" si="27"/>
        <v>0</v>
      </c>
      <c r="DN22" s="4">
        <f t="shared" si="27"/>
        <v>0</v>
      </c>
      <c r="DO22" s="4">
        <f t="shared" si="27"/>
        <v>0</v>
      </c>
      <c r="DP22" s="4">
        <f t="shared" si="27"/>
        <v>0</v>
      </c>
      <c r="DQ22" s="4">
        <f t="shared" si="28"/>
        <v>0</v>
      </c>
      <c r="DR22" s="4">
        <f t="shared" si="28"/>
        <v>0</v>
      </c>
      <c r="DS22" s="4">
        <f t="shared" si="28"/>
        <v>0</v>
      </c>
      <c r="DT22" s="4">
        <f t="shared" si="28"/>
        <v>0</v>
      </c>
      <c r="DU22" s="4">
        <f t="shared" si="28"/>
        <v>0</v>
      </c>
      <c r="DV22" s="4">
        <f t="shared" si="28"/>
        <v>0</v>
      </c>
      <c r="DW22" s="4">
        <f t="shared" si="28"/>
        <v>0</v>
      </c>
      <c r="DX22" s="4">
        <f t="shared" si="28"/>
        <v>0</v>
      </c>
      <c r="DY22" s="4">
        <f t="shared" si="28"/>
        <v>0</v>
      </c>
      <c r="DZ22" s="4">
        <f t="shared" si="28"/>
        <v>0</v>
      </c>
      <c r="EA22" s="4">
        <f t="shared" si="28"/>
        <v>0</v>
      </c>
      <c r="EB22" s="4">
        <f t="shared" si="28"/>
        <v>0</v>
      </c>
      <c r="EC22" s="4">
        <f t="shared" si="28"/>
        <v>0</v>
      </c>
    </row>
    <row r="23" spans="2:133" x14ac:dyDescent="0.25">
      <c r="B23" s="3" t="s">
        <v>11</v>
      </c>
      <c r="C23" t="s">
        <v>297</v>
      </c>
      <c r="D23" s="4">
        <f t="shared" si="19"/>
        <v>0</v>
      </c>
      <c r="E23" s="4">
        <f t="shared" si="20"/>
        <v>0</v>
      </c>
      <c r="F23" s="4">
        <f t="shared" si="21"/>
        <v>0</v>
      </c>
      <c r="G23" s="4">
        <f t="shared" si="22"/>
        <v>1</v>
      </c>
      <c r="H23" s="4">
        <f t="shared" si="23"/>
        <v>0</v>
      </c>
      <c r="I23" s="4">
        <f t="shared" si="24"/>
        <v>1</v>
      </c>
      <c r="J23" s="4">
        <f t="shared" si="29"/>
        <v>0</v>
      </c>
      <c r="K23" s="4">
        <f t="shared" si="30"/>
        <v>0</v>
      </c>
      <c r="L23" s="4">
        <f t="shared" si="31"/>
        <v>0</v>
      </c>
      <c r="M23" s="4">
        <f t="shared" si="32"/>
        <v>1</v>
      </c>
      <c r="N23" s="4">
        <f t="shared" si="33"/>
        <v>0</v>
      </c>
      <c r="O23" s="4">
        <f t="shared" si="34"/>
        <v>1</v>
      </c>
      <c r="P23" s="4">
        <f t="shared" si="35"/>
        <v>0</v>
      </c>
      <c r="Q23" s="4">
        <f t="shared" si="36"/>
        <v>0</v>
      </c>
      <c r="R23" s="4">
        <f t="shared" si="37"/>
        <v>0</v>
      </c>
      <c r="S23" s="4">
        <f t="shared" si="38"/>
        <v>0</v>
      </c>
      <c r="T23" s="4">
        <f t="shared" si="39"/>
        <v>0</v>
      </c>
      <c r="U23" s="4">
        <f t="shared" si="40"/>
        <v>0</v>
      </c>
      <c r="V23" s="4">
        <f t="shared" si="41"/>
        <v>0</v>
      </c>
      <c r="W23" s="4">
        <f t="shared" si="42"/>
        <v>0</v>
      </c>
      <c r="X23" s="4">
        <f t="shared" si="43"/>
        <v>0</v>
      </c>
      <c r="Y23" s="4">
        <f t="shared" si="44"/>
        <v>0</v>
      </c>
      <c r="Z23" s="4">
        <f t="shared" si="45"/>
        <v>0</v>
      </c>
      <c r="AA23" s="4">
        <f t="shared" si="46"/>
        <v>0</v>
      </c>
      <c r="AB23" s="4">
        <f t="shared" si="47"/>
        <v>0</v>
      </c>
      <c r="AC23" s="4">
        <f t="shared" si="48"/>
        <v>0</v>
      </c>
      <c r="AD23" s="4">
        <f t="shared" si="49"/>
        <v>0</v>
      </c>
      <c r="AE23" s="4">
        <f t="shared" si="50"/>
        <v>0</v>
      </c>
      <c r="AF23" s="4">
        <f t="shared" si="51"/>
        <v>0</v>
      </c>
      <c r="AG23" s="4">
        <f t="shared" si="52"/>
        <v>0</v>
      </c>
      <c r="AH23" s="4">
        <f t="shared" si="53"/>
        <v>0</v>
      </c>
      <c r="AI23" s="4">
        <f t="shared" si="54"/>
        <v>0</v>
      </c>
      <c r="AJ23" s="4">
        <f t="shared" si="55"/>
        <v>0</v>
      </c>
      <c r="AK23" s="4">
        <f t="shared" si="56"/>
        <v>0</v>
      </c>
      <c r="AL23" s="4">
        <f t="shared" si="57"/>
        <v>0</v>
      </c>
      <c r="AM23" s="4">
        <f t="shared" si="58"/>
        <v>0</v>
      </c>
      <c r="AN23" s="4">
        <f t="shared" si="59"/>
        <v>0</v>
      </c>
      <c r="AO23" s="4">
        <f t="shared" si="60"/>
        <v>0</v>
      </c>
      <c r="AP23" s="4">
        <f t="shared" si="61"/>
        <v>0</v>
      </c>
      <c r="AQ23" s="4">
        <f t="shared" si="62"/>
        <v>0</v>
      </c>
      <c r="AR23" s="4">
        <f t="shared" si="63"/>
        <v>0</v>
      </c>
      <c r="AS23" s="4">
        <f t="shared" si="64"/>
        <v>0</v>
      </c>
      <c r="AT23" s="4">
        <f t="shared" si="65"/>
        <v>0</v>
      </c>
      <c r="AU23" s="4">
        <f t="shared" si="66"/>
        <v>0</v>
      </c>
      <c r="AV23" s="4">
        <f t="shared" si="67"/>
        <v>0</v>
      </c>
      <c r="AW23" s="4">
        <f t="shared" si="68"/>
        <v>0</v>
      </c>
      <c r="AX23" s="4">
        <f t="shared" si="69"/>
        <v>0</v>
      </c>
      <c r="AY23" s="4">
        <f t="shared" si="70"/>
        <v>0</v>
      </c>
      <c r="AZ23" s="4">
        <f t="shared" si="71"/>
        <v>0</v>
      </c>
      <c r="BA23" s="4">
        <f t="shared" si="72"/>
        <v>0</v>
      </c>
      <c r="BB23" s="4">
        <f t="shared" si="73"/>
        <v>0</v>
      </c>
      <c r="BC23" s="4">
        <f t="shared" si="74"/>
        <v>0</v>
      </c>
      <c r="BD23" s="4">
        <f t="shared" si="75"/>
        <v>0</v>
      </c>
      <c r="BE23" s="4">
        <f t="shared" si="76"/>
        <v>0</v>
      </c>
      <c r="BF23" s="4">
        <f t="shared" si="77"/>
        <v>0</v>
      </c>
      <c r="BG23" s="4">
        <f t="shared" si="77"/>
        <v>0</v>
      </c>
      <c r="BH23" s="4">
        <f t="shared" si="77"/>
        <v>0</v>
      </c>
      <c r="BI23" s="4">
        <f t="shared" si="77"/>
        <v>0</v>
      </c>
      <c r="BJ23" s="4">
        <f t="shared" si="77"/>
        <v>0</v>
      </c>
      <c r="BK23" s="4">
        <f t="shared" si="77"/>
        <v>0</v>
      </c>
      <c r="BL23" s="4">
        <f t="shared" si="77"/>
        <v>0</v>
      </c>
      <c r="BM23" s="4">
        <f t="shared" si="77"/>
        <v>0</v>
      </c>
      <c r="BN23" s="4">
        <f t="shared" si="77"/>
        <v>1</v>
      </c>
      <c r="BO23" s="4">
        <f t="shared" si="77"/>
        <v>0</v>
      </c>
      <c r="BP23" s="4">
        <f t="shared" si="77"/>
        <v>0</v>
      </c>
      <c r="BQ23" s="4">
        <f t="shared" si="77"/>
        <v>0</v>
      </c>
      <c r="BR23" s="4">
        <f t="shared" si="77"/>
        <v>0</v>
      </c>
      <c r="BS23" s="4">
        <f t="shared" si="77"/>
        <v>0</v>
      </c>
      <c r="BT23" s="4">
        <f t="shared" si="77"/>
        <v>0</v>
      </c>
      <c r="BU23" s="4">
        <f t="shared" si="77"/>
        <v>0</v>
      </c>
      <c r="BV23" s="4">
        <f t="shared" si="78"/>
        <v>0</v>
      </c>
      <c r="BW23" s="4">
        <f t="shared" si="78"/>
        <v>0</v>
      </c>
      <c r="BX23" s="4">
        <f t="shared" si="78"/>
        <v>0</v>
      </c>
      <c r="BY23" s="4">
        <f t="shared" si="78"/>
        <v>0</v>
      </c>
      <c r="BZ23" s="4">
        <f t="shared" si="78"/>
        <v>0</v>
      </c>
      <c r="CA23" s="4">
        <f t="shared" si="78"/>
        <v>0</v>
      </c>
      <c r="CB23" s="4">
        <f t="shared" si="78"/>
        <v>0</v>
      </c>
      <c r="CC23" s="4">
        <f t="shared" si="78"/>
        <v>0</v>
      </c>
      <c r="CD23" s="4">
        <f t="shared" si="78"/>
        <v>0</v>
      </c>
      <c r="CE23" s="4">
        <f t="shared" si="78"/>
        <v>0</v>
      </c>
      <c r="CF23" s="4">
        <f t="shared" si="78"/>
        <v>0</v>
      </c>
      <c r="CG23" s="4">
        <f t="shared" si="78"/>
        <v>0</v>
      </c>
      <c r="CH23" s="4">
        <f t="shared" si="78"/>
        <v>0</v>
      </c>
      <c r="CI23" s="4">
        <f t="shared" si="78"/>
        <v>0</v>
      </c>
      <c r="CJ23" s="4">
        <f t="shared" si="78"/>
        <v>0</v>
      </c>
      <c r="CK23" s="4">
        <f t="shared" si="78"/>
        <v>0</v>
      </c>
      <c r="CL23" s="4">
        <f t="shared" si="79"/>
        <v>0</v>
      </c>
      <c r="CM23" s="4">
        <f t="shared" si="79"/>
        <v>0</v>
      </c>
      <c r="CN23" s="4">
        <f t="shared" si="79"/>
        <v>0</v>
      </c>
      <c r="CO23" s="4">
        <f t="shared" si="79"/>
        <v>1</v>
      </c>
      <c r="CP23" s="4">
        <f t="shared" si="79"/>
        <v>0</v>
      </c>
      <c r="CQ23" s="4">
        <f t="shared" si="79"/>
        <v>0</v>
      </c>
      <c r="CR23" s="4">
        <f t="shared" si="79"/>
        <v>0</v>
      </c>
      <c r="CS23" s="4">
        <f t="shared" si="79"/>
        <v>0</v>
      </c>
      <c r="CT23" s="4">
        <f t="shared" si="79"/>
        <v>0</v>
      </c>
      <c r="CU23" s="4">
        <f t="shared" si="79"/>
        <v>0</v>
      </c>
      <c r="CV23" s="4">
        <f t="shared" si="79"/>
        <v>0</v>
      </c>
      <c r="CW23" s="4">
        <f t="shared" si="79"/>
        <v>0</v>
      </c>
      <c r="CX23" s="4">
        <f t="shared" si="79"/>
        <v>0</v>
      </c>
      <c r="CY23" s="4">
        <f t="shared" si="79"/>
        <v>0</v>
      </c>
      <c r="CZ23" s="4">
        <f t="shared" si="79"/>
        <v>0</v>
      </c>
      <c r="DA23" s="4">
        <f t="shared" si="79"/>
        <v>0</v>
      </c>
      <c r="DB23" s="4">
        <f t="shared" si="80"/>
        <v>0</v>
      </c>
      <c r="DC23" s="4">
        <f t="shared" si="80"/>
        <v>0</v>
      </c>
      <c r="DD23" s="4">
        <f t="shared" si="26"/>
        <v>0</v>
      </c>
      <c r="DE23" s="4">
        <f t="shared" si="81"/>
        <v>0</v>
      </c>
      <c r="DF23" s="4">
        <f t="shared" si="81"/>
        <v>0</v>
      </c>
      <c r="DG23" s="4">
        <f t="shared" si="27"/>
        <v>0</v>
      </c>
      <c r="DH23" s="4">
        <f t="shared" si="27"/>
        <v>0</v>
      </c>
      <c r="DI23" s="4">
        <f t="shared" si="27"/>
        <v>0</v>
      </c>
      <c r="DJ23" s="4">
        <f t="shared" si="27"/>
        <v>0</v>
      </c>
      <c r="DK23" s="4">
        <f t="shared" si="27"/>
        <v>0</v>
      </c>
      <c r="DL23" s="4">
        <f t="shared" si="27"/>
        <v>0</v>
      </c>
      <c r="DM23" s="4">
        <f t="shared" si="27"/>
        <v>0</v>
      </c>
      <c r="DN23" s="4">
        <f t="shared" si="27"/>
        <v>0</v>
      </c>
      <c r="DO23" s="4">
        <f t="shared" si="27"/>
        <v>0</v>
      </c>
      <c r="DP23" s="4">
        <f t="shared" si="27"/>
        <v>0</v>
      </c>
      <c r="DQ23" s="4">
        <f t="shared" si="28"/>
        <v>0</v>
      </c>
      <c r="DR23" s="4">
        <f t="shared" si="28"/>
        <v>0</v>
      </c>
      <c r="DS23" s="4">
        <f t="shared" si="28"/>
        <v>0</v>
      </c>
      <c r="DT23" s="4">
        <f t="shared" si="28"/>
        <v>0</v>
      </c>
      <c r="DU23" s="4">
        <f t="shared" si="28"/>
        <v>0</v>
      </c>
      <c r="DV23" s="4">
        <f t="shared" si="28"/>
        <v>0</v>
      </c>
      <c r="DW23" s="4">
        <f t="shared" si="28"/>
        <v>0</v>
      </c>
      <c r="DX23" s="4">
        <f t="shared" si="28"/>
        <v>0</v>
      </c>
      <c r="DY23" s="4">
        <f t="shared" si="28"/>
        <v>0</v>
      </c>
      <c r="DZ23" s="4">
        <f t="shared" si="28"/>
        <v>0</v>
      </c>
      <c r="EA23" s="4">
        <f t="shared" si="28"/>
        <v>0</v>
      </c>
      <c r="EB23" s="4">
        <f t="shared" si="28"/>
        <v>0</v>
      </c>
      <c r="EC23" s="4">
        <f t="shared" si="28"/>
        <v>0</v>
      </c>
    </row>
    <row r="24" spans="2:133" x14ac:dyDescent="0.25">
      <c r="B24" s="3" t="s">
        <v>11</v>
      </c>
      <c r="C24" t="s">
        <v>298</v>
      </c>
      <c r="D24" s="4">
        <f t="shared" si="19"/>
        <v>0</v>
      </c>
      <c r="E24" s="4">
        <f t="shared" si="20"/>
        <v>0</v>
      </c>
      <c r="F24" s="4">
        <f t="shared" si="21"/>
        <v>0</v>
      </c>
      <c r="G24" s="4">
        <f t="shared" si="22"/>
        <v>1</v>
      </c>
      <c r="H24" s="4">
        <f t="shared" si="23"/>
        <v>0</v>
      </c>
      <c r="I24" s="4">
        <f t="shared" si="24"/>
        <v>1</v>
      </c>
      <c r="J24" s="4">
        <f t="shared" si="29"/>
        <v>0</v>
      </c>
      <c r="K24" s="4">
        <f t="shared" si="30"/>
        <v>0</v>
      </c>
      <c r="L24" s="4">
        <f t="shared" si="31"/>
        <v>0</v>
      </c>
      <c r="M24" s="4">
        <f t="shared" si="32"/>
        <v>1</v>
      </c>
      <c r="N24" s="4">
        <f t="shared" si="33"/>
        <v>0</v>
      </c>
      <c r="O24" s="4">
        <f t="shared" si="34"/>
        <v>1</v>
      </c>
      <c r="P24" s="4">
        <f t="shared" si="35"/>
        <v>0</v>
      </c>
      <c r="Q24" s="4">
        <f t="shared" si="36"/>
        <v>0</v>
      </c>
      <c r="R24" s="4">
        <f t="shared" si="37"/>
        <v>0</v>
      </c>
      <c r="S24" s="4">
        <f t="shared" si="38"/>
        <v>0</v>
      </c>
      <c r="T24" s="4">
        <f t="shared" si="39"/>
        <v>0</v>
      </c>
      <c r="U24" s="4">
        <f t="shared" si="40"/>
        <v>0</v>
      </c>
      <c r="V24" s="4">
        <f t="shared" si="41"/>
        <v>0</v>
      </c>
      <c r="W24" s="4">
        <f t="shared" si="42"/>
        <v>0</v>
      </c>
      <c r="X24" s="4">
        <f t="shared" si="43"/>
        <v>0</v>
      </c>
      <c r="Y24" s="4">
        <f t="shared" si="44"/>
        <v>0</v>
      </c>
      <c r="Z24" s="4">
        <f t="shared" si="45"/>
        <v>0</v>
      </c>
      <c r="AA24" s="4">
        <f t="shared" si="46"/>
        <v>0</v>
      </c>
      <c r="AB24" s="4">
        <f t="shared" si="47"/>
        <v>0</v>
      </c>
      <c r="AC24" s="4">
        <f t="shared" si="48"/>
        <v>0</v>
      </c>
      <c r="AD24" s="4">
        <f t="shared" si="49"/>
        <v>0</v>
      </c>
      <c r="AE24" s="4">
        <f t="shared" si="50"/>
        <v>0</v>
      </c>
      <c r="AF24" s="4">
        <f t="shared" si="51"/>
        <v>0</v>
      </c>
      <c r="AG24" s="4">
        <f t="shared" si="52"/>
        <v>0</v>
      </c>
      <c r="AH24" s="4">
        <f t="shared" si="53"/>
        <v>0</v>
      </c>
      <c r="AI24" s="4">
        <f t="shared" si="54"/>
        <v>0</v>
      </c>
      <c r="AJ24" s="4">
        <f t="shared" si="55"/>
        <v>0</v>
      </c>
      <c r="AK24" s="4">
        <f t="shared" si="56"/>
        <v>0</v>
      </c>
      <c r="AL24" s="4">
        <f t="shared" si="57"/>
        <v>0</v>
      </c>
      <c r="AM24" s="4">
        <f t="shared" si="58"/>
        <v>0</v>
      </c>
      <c r="AN24" s="4">
        <f t="shared" si="59"/>
        <v>0</v>
      </c>
      <c r="AO24" s="4">
        <f t="shared" si="60"/>
        <v>0</v>
      </c>
      <c r="AP24" s="4">
        <f t="shared" si="61"/>
        <v>0</v>
      </c>
      <c r="AQ24" s="4">
        <f t="shared" si="62"/>
        <v>0</v>
      </c>
      <c r="AR24" s="4">
        <f t="shared" si="63"/>
        <v>0</v>
      </c>
      <c r="AS24" s="4">
        <f t="shared" si="64"/>
        <v>0</v>
      </c>
      <c r="AT24" s="4">
        <f t="shared" si="65"/>
        <v>0</v>
      </c>
      <c r="AU24" s="4">
        <f t="shared" si="66"/>
        <v>0</v>
      </c>
      <c r="AV24" s="4">
        <f t="shared" si="67"/>
        <v>0</v>
      </c>
      <c r="AW24" s="4">
        <f t="shared" si="68"/>
        <v>0</v>
      </c>
      <c r="AX24" s="4">
        <f t="shared" si="69"/>
        <v>0</v>
      </c>
      <c r="AY24" s="4">
        <f t="shared" si="70"/>
        <v>0</v>
      </c>
      <c r="AZ24" s="4">
        <f t="shared" si="71"/>
        <v>0</v>
      </c>
      <c r="BA24" s="4">
        <f t="shared" si="72"/>
        <v>0</v>
      </c>
      <c r="BB24" s="4">
        <f t="shared" si="73"/>
        <v>0</v>
      </c>
      <c r="BC24" s="4">
        <f t="shared" si="74"/>
        <v>0</v>
      </c>
      <c r="BD24" s="4">
        <f t="shared" si="75"/>
        <v>0</v>
      </c>
      <c r="BE24" s="4">
        <f t="shared" si="76"/>
        <v>0</v>
      </c>
      <c r="BF24" s="4">
        <f t="shared" si="77"/>
        <v>0</v>
      </c>
      <c r="BG24" s="4">
        <f t="shared" si="77"/>
        <v>0</v>
      </c>
      <c r="BH24" s="4">
        <f t="shared" si="77"/>
        <v>0</v>
      </c>
      <c r="BI24" s="4">
        <f t="shared" si="77"/>
        <v>0</v>
      </c>
      <c r="BJ24" s="4">
        <f t="shared" si="77"/>
        <v>0</v>
      </c>
      <c r="BK24" s="4">
        <f t="shared" si="77"/>
        <v>0</v>
      </c>
      <c r="BL24" s="4">
        <f t="shared" si="77"/>
        <v>0</v>
      </c>
      <c r="BM24" s="4">
        <f t="shared" si="77"/>
        <v>0</v>
      </c>
      <c r="BN24" s="4">
        <f t="shared" si="77"/>
        <v>0</v>
      </c>
      <c r="BO24" s="4">
        <f t="shared" si="77"/>
        <v>1</v>
      </c>
      <c r="BP24" s="4">
        <f t="shared" si="77"/>
        <v>0</v>
      </c>
      <c r="BQ24" s="4">
        <f t="shared" si="77"/>
        <v>0</v>
      </c>
      <c r="BR24" s="4">
        <f t="shared" si="77"/>
        <v>0</v>
      </c>
      <c r="BS24" s="4">
        <f t="shared" si="77"/>
        <v>0</v>
      </c>
      <c r="BT24" s="4">
        <f t="shared" si="77"/>
        <v>0</v>
      </c>
      <c r="BU24" s="4">
        <f t="shared" si="77"/>
        <v>0</v>
      </c>
      <c r="BV24" s="4">
        <f t="shared" si="78"/>
        <v>0</v>
      </c>
      <c r="BW24" s="4">
        <f t="shared" si="78"/>
        <v>0</v>
      </c>
      <c r="BX24" s="4">
        <f t="shared" si="78"/>
        <v>0</v>
      </c>
      <c r="BY24" s="4">
        <f t="shared" si="78"/>
        <v>0</v>
      </c>
      <c r="BZ24" s="4">
        <f t="shared" si="78"/>
        <v>0</v>
      </c>
      <c r="CA24" s="4">
        <f t="shared" si="78"/>
        <v>0</v>
      </c>
      <c r="CB24" s="4">
        <f t="shared" si="78"/>
        <v>0</v>
      </c>
      <c r="CC24" s="4">
        <f t="shared" si="78"/>
        <v>0</v>
      </c>
      <c r="CD24" s="4">
        <f t="shared" si="78"/>
        <v>0</v>
      </c>
      <c r="CE24" s="4">
        <f t="shared" si="78"/>
        <v>0</v>
      </c>
      <c r="CF24" s="4">
        <f t="shared" si="78"/>
        <v>0</v>
      </c>
      <c r="CG24" s="4">
        <f t="shared" si="78"/>
        <v>0</v>
      </c>
      <c r="CH24" s="4">
        <f t="shared" si="78"/>
        <v>0</v>
      </c>
      <c r="CI24" s="4">
        <f t="shared" si="78"/>
        <v>0</v>
      </c>
      <c r="CJ24" s="4">
        <f t="shared" si="78"/>
        <v>0</v>
      </c>
      <c r="CK24" s="4">
        <f t="shared" si="78"/>
        <v>0</v>
      </c>
      <c r="CL24" s="4">
        <f t="shared" si="79"/>
        <v>0</v>
      </c>
      <c r="CM24" s="4">
        <f t="shared" si="79"/>
        <v>0</v>
      </c>
      <c r="CN24" s="4">
        <f t="shared" si="79"/>
        <v>0</v>
      </c>
      <c r="CO24" s="4">
        <f t="shared" si="79"/>
        <v>0</v>
      </c>
      <c r="CP24" s="4">
        <f t="shared" si="79"/>
        <v>1</v>
      </c>
      <c r="CQ24" s="4">
        <f t="shared" si="79"/>
        <v>0</v>
      </c>
      <c r="CR24" s="4">
        <f t="shared" si="79"/>
        <v>0</v>
      </c>
      <c r="CS24" s="4">
        <f t="shared" si="79"/>
        <v>0</v>
      </c>
      <c r="CT24" s="4">
        <f t="shared" si="79"/>
        <v>0</v>
      </c>
      <c r="CU24" s="4">
        <f t="shared" si="79"/>
        <v>0</v>
      </c>
      <c r="CV24" s="4">
        <f t="shared" si="79"/>
        <v>0</v>
      </c>
      <c r="CW24" s="4">
        <f t="shared" si="79"/>
        <v>0</v>
      </c>
      <c r="CX24" s="4">
        <f t="shared" si="79"/>
        <v>0</v>
      </c>
      <c r="CY24" s="4">
        <f t="shared" si="79"/>
        <v>0</v>
      </c>
      <c r="CZ24" s="4">
        <f t="shared" si="79"/>
        <v>0</v>
      </c>
      <c r="DA24" s="4">
        <f t="shared" si="79"/>
        <v>0</v>
      </c>
      <c r="DB24" s="4">
        <f t="shared" si="80"/>
        <v>0</v>
      </c>
      <c r="DC24" s="4">
        <f t="shared" si="80"/>
        <v>0</v>
      </c>
      <c r="DD24" s="4">
        <f t="shared" si="26"/>
        <v>0</v>
      </c>
      <c r="DE24" s="4">
        <f t="shared" si="81"/>
        <v>0</v>
      </c>
      <c r="DF24" s="4">
        <f t="shared" si="81"/>
        <v>0</v>
      </c>
      <c r="DG24" s="4">
        <f t="shared" si="27"/>
        <v>0</v>
      </c>
      <c r="DH24" s="4">
        <f t="shared" si="27"/>
        <v>0</v>
      </c>
      <c r="DI24" s="4">
        <f t="shared" si="27"/>
        <v>0</v>
      </c>
      <c r="DJ24" s="4">
        <f t="shared" si="27"/>
        <v>0</v>
      </c>
      <c r="DK24" s="4">
        <f t="shared" si="27"/>
        <v>0</v>
      </c>
      <c r="DL24" s="4">
        <f t="shared" si="27"/>
        <v>0</v>
      </c>
      <c r="DM24" s="4">
        <f t="shared" si="27"/>
        <v>0</v>
      </c>
      <c r="DN24" s="4">
        <f t="shared" si="27"/>
        <v>0</v>
      </c>
      <c r="DO24" s="4">
        <f t="shared" si="27"/>
        <v>0</v>
      </c>
      <c r="DP24" s="4">
        <f t="shared" si="27"/>
        <v>0</v>
      </c>
      <c r="DQ24" s="4">
        <f t="shared" si="28"/>
        <v>0</v>
      </c>
      <c r="DR24" s="4">
        <f t="shared" si="28"/>
        <v>0</v>
      </c>
      <c r="DS24" s="4">
        <f t="shared" si="28"/>
        <v>0</v>
      </c>
      <c r="DT24" s="4">
        <f t="shared" si="28"/>
        <v>0</v>
      </c>
      <c r="DU24" s="4">
        <f t="shared" si="28"/>
        <v>0</v>
      </c>
      <c r="DV24" s="4">
        <f t="shared" si="28"/>
        <v>0</v>
      </c>
      <c r="DW24" s="4">
        <f t="shared" si="28"/>
        <v>0</v>
      </c>
      <c r="DX24" s="4">
        <f t="shared" si="28"/>
        <v>0</v>
      </c>
      <c r="DY24" s="4">
        <f t="shared" si="28"/>
        <v>0</v>
      </c>
      <c r="DZ24" s="4">
        <f t="shared" si="28"/>
        <v>0</v>
      </c>
      <c r="EA24" s="4">
        <f t="shared" si="28"/>
        <v>0</v>
      </c>
      <c r="EB24" s="4">
        <f t="shared" si="28"/>
        <v>0</v>
      </c>
      <c r="EC24" s="4">
        <f t="shared" si="28"/>
        <v>0</v>
      </c>
    </row>
    <row r="25" spans="2:133" x14ac:dyDescent="0.25">
      <c r="B25" s="3" t="s">
        <v>11</v>
      </c>
      <c r="C25" t="s">
        <v>299</v>
      </c>
      <c r="D25" s="4">
        <f t="shared" si="19"/>
        <v>0</v>
      </c>
      <c r="E25" s="4">
        <f t="shared" si="20"/>
        <v>0</v>
      </c>
      <c r="F25" s="4">
        <f t="shared" si="21"/>
        <v>0</v>
      </c>
      <c r="G25" s="4">
        <f t="shared" si="22"/>
        <v>1</v>
      </c>
      <c r="H25" s="4">
        <f t="shared" si="23"/>
        <v>0</v>
      </c>
      <c r="I25" s="4">
        <f t="shared" si="24"/>
        <v>1</v>
      </c>
      <c r="J25" s="4">
        <f t="shared" si="29"/>
        <v>0</v>
      </c>
      <c r="K25" s="4">
        <f t="shared" si="30"/>
        <v>0</v>
      </c>
      <c r="L25" s="4">
        <f t="shared" si="31"/>
        <v>0</v>
      </c>
      <c r="M25" s="4">
        <f t="shared" si="32"/>
        <v>1</v>
      </c>
      <c r="N25" s="4">
        <f t="shared" si="33"/>
        <v>0</v>
      </c>
      <c r="O25" s="4">
        <f t="shared" si="34"/>
        <v>1</v>
      </c>
      <c r="P25" s="4">
        <f t="shared" si="35"/>
        <v>0</v>
      </c>
      <c r="Q25" s="4">
        <f t="shared" si="36"/>
        <v>0</v>
      </c>
      <c r="R25" s="4">
        <f t="shared" si="37"/>
        <v>0</v>
      </c>
      <c r="S25" s="4">
        <f t="shared" si="38"/>
        <v>0</v>
      </c>
      <c r="T25" s="4">
        <f t="shared" si="39"/>
        <v>0</v>
      </c>
      <c r="U25" s="4">
        <f t="shared" si="40"/>
        <v>0</v>
      </c>
      <c r="V25" s="4">
        <f t="shared" si="41"/>
        <v>0</v>
      </c>
      <c r="W25" s="4">
        <f t="shared" si="42"/>
        <v>0</v>
      </c>
      <c r="X25" s="4">
        <f t="shared" si="43"/>
        <v>0</v>
      </c>
      <c r="Y25" s="4">
        <f t="shared" si="44"/>
        <v>0</v>
      </c>
      <c r="Z25" s="4">
        <f t="shared" si="45"/>
        <v>0</v>
      </c>
      <c r="AA25" s="4">
        <f t="shared" si="46"/>
        <v>0</v>
      </c>
      <c r="AB25" s="4">
        <f t="shared" si="47"/>
        <v>0</v>
      </c>
      <c r="AC25" s="4">
        <f t="shared" si="48"/>
        <v>0</v>
      </c>
      <c r="AD25" s="4">
        <f t="shared" si="49"/>
        <v>0</v>
      </c>
      <c r="AE25" s="4">
        <f t="shared" si="50"/>
        <v>0</v>
      </c>
      <c r="AF25" s="4">
        <f t="shared" si="51"/>
        <v>0</v>
      </c>
      <c r="AG25" s="4">
        <f t="shared" si="52"/>
        <v>0</v>
      </c>
      <c r="AH25" s="4">
        <f t="shared" si="53"/>
        <v>0</v>
      </c>
      <c r="AI25" s="4">
        <f t="shared" si="54"/>
        <v>0</v>
      </c>
      <c r="AJ25" s="4">
        <f t="shared" si="55"/>
        <v>0</v>
      </c>
      <c r="AK25" s="4">
        <f t="shared" si="56"/>
        <v>0</v>
      </c>
      <c r="AL25" s="4">
        <f t="shared" si="57"/>
        <v>0</v>
      </c>
      <c r="AM25" s="4">
        <f t="shared" si="58"/>
        <v>0</v>
      </c>
      <c r="AN25" s="4">
        <f t="shared" si="59"/>
        <v>0</v>
      </c>
      <c r="AO25" s="4">
        <f t="shared" si="60"/>
        <v>0</v>
      </c>
      <c r="AP25" s="4">
        <f t="shared" si="61"/>
        <v>0</v>
      </c>
      <c r="AQ25" s="4">
        <f t="shared" si="62"/>
        <v>0</v>
      </c>
      <c r="AR25" s="4">
        <f t="shared" si="63"/>
        <v>0</v>
      </c>
      <c r="AS25" s="4">
        <f t="shared" si="64"/>
        <v>0</v>
      </c>
      <c r="AT25" s="4">
        <f t="shared" si="65"/>
        <v>0</v>
      </c>
      <c r="AU25" s="4">
        <f t="shared" si="66"/>
        <v>0</v>
      </c>
      <c r="AV25" s="4">
        <f t="shared" si="67"/>
        <v>0</v>
      </c>
      <c r="AW25" s="4">
        <f t="shared" si="68"/>
        <v>0</v>
      </c>
      <c r="AX25" s="4">
        <f t="shared" si="69"/>
        <v>0</v>
      </c>
      <c r="AY25" s="4">
        <f t="shared" si="70"/>
        <v>0</v>
      </c>
      <c r="AZ25" s="4">
        <f t="shared" si="71"/>
        <v>0</v>
      </c>
      <c r="BA25" s="4">
        <f t="shared" si="72"/>
        <v>0</v>
      </c>
      <c r="BB25" s="4">
        <f t="shared" si="73"/>
        <v>0</v>
      </c>
      <c r="BC25" s="4">
        <f t="shared" si="74"/>
        <v>0</v>
      </c>
      <c r="BD25" s="4">
        <f t="shared" si="75"/>
        <v>0</v>
      </c>
      <c r="BE25" s="4">
        <f t="shared" si="76"/>
        <v>0</v>
      </c>
      <c r="BF25" s="4">
        <f t="shared" si="77"/>
        <v>0</v>
      </c>
      <c r="BG25" s="4">
        <f t="shared" si="77"/>
        <v>0</v>
      </c>
      <c r="BH25" s="4">
        <f t="shared" si="77"/>
        <v>0</v>
      </c>
      <c r="BI25" s="4">
        <f t="shared" si="77"/>
        <v>0</v>
      </c>
      <c r="BJ25" s="4">
        <f t="shared" si="77"/>
        <v>0</v>
      </c>
      <c r="BK25" s="4">
        <f t="shared" si="77"/>
        <v>0</v>
      </c>
      <c r="BL25" s="4">
        <f t="shared" si="77"/>
        <v>0</v>
      </c>
      <c r="BM25" s="4">
        <f t="shared" si="77"/>
        <v>0</v>
      </c>
      <c r="BN25" s="4">
        <f t="shared" si="77"/>
        <v>0</v>
      </c>
      <c r="BO25" s="4">
        <f t="shared" si="77"/>
        <v>0</v>
      </c>
      <c r="BP25" s="4">
        <f t="shared" si="77"/>
        <v>1</v>
      </c>
      <c r="BQ25" s="4">
        <f t="shared" si="77"/>
        <v>0</v>
      </c>
      <c r="BR25" s="4">
        <f t="shared" si="77"/>
        <v>0</v>
      </c>
      <c r="BS25" s="4">
        <f t="shared" si="77"/>
        <v>0</v>
      </c>
      <c r="BT25" s="4">
        <f t="shared" si="77"/>
        <v>0</v>
      </c>
      <c r="BU25" s="4">
        <f t="shared" si="77"/>
        <v>0</v>
      </c>
      <c r="BV25" s="4">
        <f t="shared" si="78"/>
        <v>0</v>
      </c>
      <c r="BW25" s="4">
        <f t="shared" si="78"/>
        <v>0</v>
      </c>
      <c r="BX25" s="4">
        <f t="shared" si="78"/>
        <v>0</v>
      </c>
      <c r="BY25" s="4">
        <f t="shared" si="78"/>
        <v>0</v>
      </c>
      <c r="BZ25" s="4">
        <f t="shared" si="78"/>
        <v>0</v>
      </c>
      <c r="CA25" s="4">
        <f t="shared" si="78"/>
        <v>0</v>
      </c>
      <c r="CB25" s="4">
        <f t="shared" si="78"/>
        <v>0</v>
      </c>
      <c r="CC25" s="4">
        <f t="shared" si="78"/>
        <v>0</v>
      </c>
      <c r="CD25" s="4">
        <f t="shared" si="78"/>
        <v>0</v>
      </c>
      <c r="CE25" s="4">
        <f t="shared" si="78"/>
        <v>0</v>
      </c>
      <c r="CF25" s="4">
        <f t="shared" si="78"/>
        <v>0</v>
      </c>
      <c r="CG25" s="4">
        <f t="shared" si="78"/>
        <v>0</v>
      </c>
      <c r="CH25" s="4">
        <f t="shared" si="78"/>
        <v>0</v>
      </c>
      <c r="CI25" s="4">
        <f t="shared" si="78"/>
        <v>0</v>
      </c>
      <c r="CJ25" s="4">
        <f t="shared" si="78"/>
        <v>0</v>
      </c>
      <c r="CK25" s="4">
        <f t="shared" si="78"/>
        <v>0</v>
      </c>
      <c r="CL25" s="4">
        <f t="shared" si="79"/>
        <v>0</v>
      </c>
      <c r="CM25" s="4">
        <f t="shared" si="79"/>
        <v>0</v>
      </c>
      <c r="CN25" s="4">
        <f t="shared" si="79"/>
        <v>0</v>
      </c>
      <c r="CO25" s="4">
        <f t="shared" si="79"/>
        <v>0</v>
      </c>
      <c r="CP25" s="4">
        <f t="shared" si="79"/>
        <v>0</v>
      </c>
      <c r="CQ25" s="4">
        <f t="shared" si="79"/>
        <v>1</v>
      </c>
      <c r="CR25" s="4">
        <f t="shared" si="79"/>
        <v>0</v>
      </c>
      <c r="CS25" s="4">
        <f t="shared" si="79"/>
        <v>0</v>
      </c>
      <c r="CT25" s="4">
        <f t="shared" si="79"/>
        <v>0</v>
      </c>
      <c r="CU25" s="4">
        <f t="shared" si="79"/>
        <v>0</v>
      </c>
      <c r="CV25" s="4">
        <f t="shared" si="79"/>
        <v>0</v>
      </c>
      <c r="CW25" s="4">
        <f t="shared" si="79"/>
        <v>0</v>
      </c>
      <c r="CX25" s="4">
        <f t="shared" si="79"/>
        <v>0</v>
      </c>
      <c r="CY25" s="4">
        <f t="shared" si="79"/>
        <v>0</v>
      </c>
      <c r="CZ25" s="4">
        <f t="shared" si="79"/>
        <v>0</v>
      </c>
      <c r="DA25" s="4">
        <f t="shared" si="79"/>
        <v>0</v>
      </c>
      <c r="DB25" s="4">
        <f t="shared" si="80"/>
        <v>0</v>
      </c>
      <c r="DC25" s="4">
        <f t="shared" si="80"/>
        <v>0</v>
      </c>
      <c r="DD25" s="4">
        <f t="shared" si="26"/>
        <v>0</v>
      </c>
      <c r="DE25" s="4">
        <f t="shared" si="81"/>
        <v>0</v>
      </c>
      <c r="DF25" s="4">
        <f t="shared" si="81"/>
        <v>0</v>
      </c>
      <c r="DG25" s="4">
        <f t="shared" ref="DG25:DP34" si="82">IF(DG$3=$C25,1,0)</f>
        <v>0</v>
      </c>
      <c r="DH25" s="4">
        <f t="shared" si="82"/>
        <v>0</v>
      </c>
      <c r="DI25" s="4">
        <f t="shared" si="82"/>
        <v>0</v>
      </c>
      <c r="DJ25" s="4">
        <f t="shared" si="82"/>
        <v>0</v>
      </c>
      <c r="DK25" s="4">
        <f t="shared" si="82"/>
        <v>0</v>
      </c>
      <c r="DL25" s="4">
        <f t="shared" si="82"/>
        <v>0</v>
      </c>
      <c r="DM25" s="4">
        <f t="shared" si="82"/>
        <v>0</v>
      </c>
      <c r="DN25" s="4">
        <f t="shared" si="82"/>
        <v>0</v>
      </c>
      <c r="DO25" s="4">
        <f t="shared" si="82"/>
        <v>0</v>
      </c>
      <c r="DP25" s="4">
        <f t="shared" si="82"/>
        <v>0</v>
      </c>
      <c r="DQ25" s="4">
        <f t="shared" ref="DQ25:EC34" si="83">IF(DQ$3=$C25,1,0)</f>
        <v>0</v>
      </c>
      <c r="DR25" s="4">
        <f t="shared" si="83"/>
        <v>0</v>
      </c>
      <c r="DS25" s="4">
        <f t="shared" si="83"/>
        <v>0</v>
      </c>
      <c r="DT25" s="4">
        <f t="shared" si="83"/>
        <v>0</v>
      </c>
      <c r="DU25" s="4">
        <f t="shared" si="83"/>
        <v>0</v>
      </c>
      <c r="DV25" s="4">
        <f t="shared" si="83"/>
        <v>0</v>
      </c>
      <c r="DW25" s="4">
        <f t="shared" si="83"/>
        <v>0</v>
      </c>
      <c r="DX25" s="4">
        <f t="shared" si="83"/>
        <v>0</v>
      </c>
      <c r="DY25" s="4">
        <f t="shared" si="83"/>
        <v>0</v>
      </c>
      <c r="DZ25" s="4">
        <f t="shared" si="83"/>
        <v>0</v>
      </c>
      <c r="EA25" s="4">
        <f t="shared" si="83"/>
        <v>0</v>
      </c>
      <c r="EB25" s="4">
        <f t="shared" si="83"/>
        <v>0</v>
      </c>
      <c r="EC25" s="4">
        <f t="shared" si="83"/>
        <v>0</v>
      </c>
    </row>
    <row r="26" spans="2:133" x14ac:dyDescent="0.25">
      <c r="B26" s="3" t="s">
        <v>11</v>
      </c>
      <c r="C26" t="s">
        <v>300</v>
      </c>
      <c r="D26" s="4">
        <f t="shared" si="19"/>
        <v>0</v>
      </c>
      <c r="E26" s="4">
        <f t="shared" si="20"/>
        <v>0</v>
      </c>
      <c r="F26" s="4">
        <f t="shared" si="21"/>
        <v>0</v>
      </c>
      <c r="G26" s="4">
        <f t="shared" si="22"/>
        <v>1</v>
      </c>
      <c r="H26" s="4">
        <f t="shared" si="23"/>
        <v>0</v>
      </c>
      <c r="I26" s="4">
        <f t="shared" si="24"/>
        <v>1</v>
      </c>
      <c r="J26" s="4">
        <f t="shared" si="29"/>
        <v>0</v>
      </c>
      <c r="K26" s="4">
        <f t="shared" si="30"/>
        <v>0</v>
      </c>
      <c r="L26" s="4">
        <f t="shared" si="31"/>
        <v>0</v>
      </c>
      <c r="M26" s="4">
        <f t="shared" si="32"/>
        <v>1</v>
      </c>
      <c r="N26" s="4">
        <f t="shared" si="33"/>
        <v>0</v>
      </c>
      <c r="O26" s="4">
        <f t="shared" si="34"/>
        <v>1</v>
      </c>
      <c r="P26" s="4">
        <f t="shared" si="35"/>
        <v>0</v>
      </c>
      <c r="Q26" s="4">
        <f t="shared" si="36"/>
        <v>0</v>
      </c>
      <c r="R26" s="4">
        <f t="shared" si="37"/>
        <v>0</v>
      </c>
      <c r="S26" s="4">
        <f t="shared" si="38"/>
        <v>0</v>
      </c>
      <c r="T26" s="4">
        <f t="shared" si="39"/>
        <v>0</v>
      </c>
      <c r="U26" s="4">
        <f t="shared" si="40"/>
        <v>0</v>
      </c>
      <c r="V26" s="4">
        <f t="shared" si="41"/>
        <v>0</v>
      </c>
      <c r="W26" s="4">
        <f t="shared" si="42"/>
        <v>0</v>
      </c>
      <c r="X26" s="4">
        <f t="shared" si="43"/>
        <v>0</v>
      </c>
      <c r="Y26" s="4">
        <f t="shared" si="44"/>
        <v>0</v>
      </c>
      <c r="Z26" s="4">
        <f t="shared" si="45"/>
        <v>0</v>
      </c>
      <c r="AA26" s="4">
        <f t="shared" si="46"/>
        <v>0</v>
      </c>
      <c r="AB26" s="4">
        <f t="shared" si="47"/>
        <v>0</v>
      </c>
      <c r="AC26" s="4">
        <f t="shared" si="48"/>
        <v>0</v>
      </c>
      <c r="AD26" s="4">
        <f t="shared" si="49"/>
        <v>0</v>
      </c>
      <c r="AE26" s="4">
        <f t="shared" si="50"/>
        <v>0</v>
      </c>
      <c r="AF26" s="4">
        <f t="shared" si="51"/>
        <v>0</v>
      </c>
      <c r="AG26" s="4">
        <f t="shared" si="52"/>
        <v>0</v>
      </c>
      <c r="AH26" s="4">
        <f t="shared" si="53"/>
        <v>0</v>
      </c>
      <c r="AI26" s="4">
        <f t="shared" si="54"/>
        <v>0</v>
      </c>
      <c r="AJ26" s="4">
        <f t="shared" si="55"/>
        <v>0</v>
      </c>
      <c r="AK26" s="4">
        <f t="shared" si="56"/>
        <v>0</v>
      </c>
      <c r="AL26" s="4">
        <f t="shared" si="57"/>
        <v>0</v>
      </c>
      <c r="AM26" s="4">
        <f t="shared" si="58"/>
        <v>0</v>
      </c>
      <c r="AN26" s="4">
        <f t="shared" si="59"/>
        <v>0</v>
      </c>
      <c r="AO26" s="4">
        <f t="shared" si="60"/>
        <v>0</v>
      </c>
      <c r="AP26" s="4">
        <f t="shared" si="61"/>
        <v>0</v>
      </c>
      <c r="AQ26" s="4">
        <f t="shared" si="62"/>
        <v>0</v>
      </c>
      <c r="AR26" s="4">
        <f t="shared" si="63"/>
        <v>0</v>
      </c>
      <c r="AS26" s="4">
        <f t="shared" si="64"/>
        <v>0</v>
      </c>
      <c r="AT26" s="4">
        <f t="shared" si="65"/>
        <v>0</v>
      </c>
      <c r="AU26" s="4">
        <f t="shared" si="66"/>
        <v>0</v>
      </c>
      <c r="AV26" s="4">
        <f t="shared" si="67"/>
        <v>0</v>
      </c>
      <c r="AW26" s="4">
        <f t="shared" si="68"/>
        <v>0</v>
      </c>
      <c r="AX26" s="4">
        <f t="shared" si="69"/>
        <v>0</v>
      </c>
      <c r="AY26" s="4">
        <f t="shared" si="70"/>
        <v>0</v>
      </c>
      <c r="AZ26" s="4">
        <f t="shared" si="71"/>
        <v>0</v>
      </c>
      <c r="BA26" s="4">
        <f t="shared" si="72"/>
        <v>0</v>
      </c>
      <c r="BB26" s="4">
        <f t="shared" si="73"/>
        <v>0</v>
      </c>
      <c r="BC26" s="4">
        <f t="shared" si="74"/>
        <v>0</v>
      </c>
      <c r="BD26" s="4">
        <f t="shared" si="75"/>
        <v>0</v>
      </c>
      <c r="BE26" s="4">
        <f t="shared" si="76"/>
        <v>0</v>
      </c>
      <c r="BF26" s="4">
        <f t="shared" si="77"/>
        <v>0</v>
      </c>
      <c r="BG26" s="4">
        <f t="shared" si="77"/>
        <v>0</v>
      </c>
      <c r="BH26" s="4">
        <f t="shared" si="77"/>
        <v>0</v>
      </c>
      <c r="BI26" s="4">
        <f t="shared" si="77"/>
        <v>0</v>
      </c>
      <c r="BJ26" s="4">
        <f t="shared" si="77"/>
        <v>0</v>
      </c>
      <c r="BK26" s="4">
        <f t="shared" si="77"/>
        <v>0</v>
      </c>
      <c r="BL26" s="4">
        <f t="shared" si="77"/>
        <v>0</v>
      </c>
      <c r="BM26" s="4">
        <f t="shared" si="77"/>
        <v>0</v>
      </c>
      <c r="BN26" s="4">
        <f t="shared" si="77"/>
        <v>0</v>
      </c>
      <c r="BO26" s="4">
        <f t="shared" si="77"/>
        <v>0</v>
      </c>
      <c r="BP26" s="4">
        <f t="shared" si="77"/>
        <v>0</v>
      </c>
      <c r="BQ26" s="4">
        <f t="shared" si="77"/>
        <v>1</v>
      </c>
      <c r="BR26" s="4">
        <f t="shared" si="77"/>
        <v>0</v>
      </c>
      <c r="BS26" s="4">
        <f t="shared" si="77"/>
        <v>0</v>
      </c>
      <c r="BT26" s="4">
        <f t="shared" si="77"/>
        <v>0</v>
      </c>
      <c r="BU26" s="4">
        <f t="shared" si="77"/>
        <v>0</v>
      </c>
      <c r="BV26" s="4">
        <f t="shared" si="78"/>
        <v>0</v>
      </c>
      <c r="BW26" s="4">
        <f t="shared" si="78"/>
        <v>0</v>
      </c>
      <c r="BX26" s="4">
        <f t="shared" si="78"/>
        <v>0</v>
      </c>
      <c r="BY26" s="4">
        <f t="shared" si="78"/>
        <v>0</v>
      </c>
      <c r="BZ26" s="4">
        <f t="shared" si="78"/>
        <v>0</v>
      </c>
      <c r="CA26" s="4">
        <f t="shared" si="78"/>
        <v>0</v>
      </c>
      <c r="CB26" s="4">
        <f t="shared" si="78"/>
        <v>0</v>
      </c>
      <c r="CC26" s="4">
        <f t="shared" si="78"/>
        <v>0</v>
      </c>
      <c r="CD26" s="4">
        <f t="shared" si="78"/>
        <v>0</v>
      </c>
      <c r="CE26" s="4">
        <f t="shared" si="78"/>
        <v>0</v>
      </c>
      <c r="CF26" s="4">
        <f t="shared" si="78"/>
        <v>0</v>
      </c>
      <c r="CG26" s="4">
        <f t="shared" si="78"/>
        <v>0</v>
      </c>
      <c r="CH26" s="4">
        <f t="shared" si="78"/>
        <v>0</v>
      </c>
      <c r="CI26" s="4">
        <f t="shared" si="78"/>
        <v>0</v>
      </c>
      <c r="CJ26" s="4">
        <f t="shared" si="78"/>
        <v>0</v>
      </c>
      <c r="CK26" s="4">
        <f t="shared" si="78"/>
        <v>0</v>
      </c>
      <c r="CL26" s="4">
        <f t="shared" si="79"/>
        <v>0</v>
      </c>
      <c r="CM26" s="4">
        <f t="shared" si="79"/>
        <v>0</v>
      </c>
      <c r="CN26" s="4">
        <f t="shared" si="79"/>
        <v>0</v>
      </c>
      <c r="CO26" s="4">
        <f t="shared" si="79"/>
        <v>0</v>
      </c>
      <c r="CP26" s="4">
        <f t="shared" si="79"/>
        <v>0</v>
      </c>
      <c r="CQ26" s="4">
        <f t="shared" si="79"/>
        <v>0</v>
      </c>
      <c r="CR26" s="4">
        <f t="shared" si="79"/>
        <v>1</v>
      </c>
      <c r="CS26" s="4">
        <f t="shared" si="79"/>
        <v>0</v>
      </c>
      <c r="CT26" s="4">
        <f t="shared" si="79"/>
        <v>0</v>
      </c>
      <c r="CU26" s="4">
        <f t="shared" si="79"/>
        <v>0</v>
      </c>
      <c r="CV26" s="4">
        <f t="shared" si="79"/>
        <v>0</v>
      </c>
      <c r="CW26" s="4">
        <f t="shared" si="79"/>
        <v>0</v>
      </c>
      <c r="CX26" s="4">
        <f t="shared" si="79"/>
        <v>0</v>
      </c>
      <c r="CY26" s="4">
        <f t="shared" si="79"/>
        <v>0</v>
      </c>
      <c r="CZ26" s="4">
        <f t="shared" si="79"/>
        <v>0</v>
      </c>
      <c r="DA26" s="4">
        <f t="shared" si="79"/>
        <v>0</v>
      </c>
      <c r="DB26" s="4">
        <f t="shared" si="80"/>
        <v>0</v>
      </c>
      <c r="DC26" s="4">
        <f t="shared" si="80"/>
        <v>0</v>
      </c>
      <c r="DD26" s="4">
        <f t="shared" si="26"/>
        <v>0</v>
      </c>
      <c r="DE26" s="4">
        <f t="shared" si="81"/>
        <v>0</v>
      </c>
      <c r="DF26" s="4">
        <f t="shared" si="81"/>
        <v>0</v>
      </c>
      <c r="DG26" s="4">
        <f t="shared" si="82"/>
        <v>0</v>
      </c>
      <c r="DH26" s="4">
        <f t="shared" si="82"/>
        <v>0</v>
      </c>
      <c r="DI26" s="4">
        <f t="shared" si="82"/>
        <v>0</v>
      </c>
      <c r="DJ26" s="4">
        <f t="shared" si="82"/>
        <v>0</v>
      </c>
      <c r="DK26" s="4">
        <f t="shared" si="82"/>
        <v>0</v>
      </c>
      <c r="DL26" s="4">
        <f t="shared" si="82"/>
        <v>0</v>
      </c>
      <c r="DM26" s="4">
        <f t="shared" si="82"/>
        <v>0</v>
      </c>
      <c r="DN26" s="4">
        <f t="shared" si="82"/>
        <v>0</v>
      </c>
      <c r="DO26" s="4">
        <f t="shared" si="82"/>
        <v>0</v>
      </c>
      <c r="DP26" s="4">
        <f t="shared" si="82"/>
        <v>0</v>
      </c>
      <c r="DQ26" s="4">
        <f t="shared" si="83"/>
        <v>0</v>
      </c>
      <c r="DR26" s="4">
        <f t="shared" si="83"/>
        <v>0</v>
      </c>
      <c r="DS26" s="4">
        <f t="shared" si="83"/>
        <v>0</v>
      </c>
      <c r="DT26" s="4">
        <f t="shared" si="83"/>
        <v>0</v>
      </c>
      <c r="DU26" s="4">
        <f t="shared" si="83"/>
        <v>0</v>
      </c>
      <c r="DV26" s="4">
        <f t="shared" si="83"/>
        <v>0</v>
      </c>
      <c r="DW26" s="4">
        <f t="shared" si="83"/>
        <v>0</v>
      </c>
      <c r="DX26" s="4">
        <f t="shared" si="83"/>
        <v>0</v>
      </c>
      <c r="DY26" s="4">
        <f t="shared" si="83"/>
        <v>0</v>
      </c>
      <c r="DZ26" s="4">
        <f t="shared" si="83"/>
        <v>0</v>
      </c>
      <c r="EA26" s="4">
        <f t="shared" si="83"/>
        <v>0</v>
      </c>
      <c r="EB26" s="4">
        <f t="shared" si="83"/>
        <v>0</v>
      </c>
      <c r="EC26" s="4">
        <f t="shared" si="83"/>
        <v>0</v>
      </c>
    </row>
    <row r="27" spans="2:133" x14ac:dyDescent="0.25">
      <c r="B27" s="3" t="s">
        <v>11</v>
      </c>
      <c r="C27" t="s">
        <v>301</v>
      </c>
      <c r="D27" s="4">
        <f t="shared" si="19"/>
        <v>0</v>
      </c>
      <c r="E27" s="4">
        <f t="shared" si="20"/>
        <v>0</v>
      </c>
      <c r="F27" s="4">
        <f t="shared" si="21"/>
        <v>0</v>
      </c>
      <c r="G27" s="4">
        <f t="shared" si="22"/>
        <v>1</v>
      </c>
      <c r="H27" s="4">
        <f t="shared" si="23"/>
        <v>0</v>
      </c>
      <c r="I27" s="4">
        <f t="shared" si="24"/>
        <v>1</v>
      </c>
      <c r="J27" s="4">
        <f t="shared" si="29"/>
        <v>0</v>
      </c>
      <c r="K27" s="4">
        <f t="shared" si="30"/>
        <v>0</v>
      </c>
      <c r="L27" s="4">
        <f t="shared" si="31"/>
        <v>0</v>
      </c>
      <c r="M27" s="4">
        <f t="shared" si="32"/>
        <v>1</v>
      </c>
      <c r="N27" s="4">
        <f t="shared" si="33"/>
        <v>0</v>
      </c>
      <c r="O27" s="4">
        <f t="shared" si="34"/>
        <v>1</v>
      </c>
      <c r="P27" s="4">
        <f t="shared" si="35"/>
        <v>0</v>
      </c>
      <c r="Q27" s="4">
        <f t="shared" si="36"/>
        <v>0</v>
      </c>
      <c r="R27" s="4">
        <f t="shared" si="37"/>
        <v>0</v>
      </c>
      <c r="S27" s="4">
        <f t="shared" si="38"/>
        <v>0</v>
      </c>
      <c r="T27" s="4">
        <f t="shared" si="39"/>
        <v>0</v>
      </c>
      <c r="U27" s="4">
        <f t="shared" si="40"/>
        <v>0</v>
      </c>
      <c r="V27" s="4">
        <f t="shared" si="41"/>
        <v>0</v>
      </c>
      <c r="W27" s="4">
        <f t="shared" si="42"/>
        <v>0</v>
      </c>
      <c r="X27" s="4">
        <f t="shared" si="43"/>
        <v>0</v>
      </c>
      <c r="Y27" s="4">
        <f t="shared" si="44"/>
        <v>0</v>
      </c>
      <c r="Z27" s="4">
        <f t="shared" si="45"/>
        <v>0</v>
      </c>
      <c r="AA27" s="4">
        <f t="shared" si="46"/>
        <v>0</v>
      </c>
      <c r="AB27" s="4">
        <f t="shared" si="47"/>
        <v>0</v>
      </c>
      <c r="AC27" s="4">
        <f t="shared" si="48"/>
        <v>0</v>
      </c>
      <c r="AD27" s="4">
        <f t="shared" si="49"/>
        <v>0</v>
      </c>
      <c r="AE27" s="4">
        <f t="shared" si="50"/>
        <v>0</v>
      </c>
      <c r="AF27" s="4">
        <f t="shared" si="51"/>
        <v>0</v>
      </c>
      <c r="AG27" s="4">
        <f t="shared" si="52"/>
        <v>0</v>
      </c>
      <c r="AH27" s="4">
        <f t="shared" si="53"/>
        <v>0</v>
      </c>
      <c r="AI27" s="4">
        <f t="shared" si="54"/>
        <v>0</v>
      </c>
      <c r="AJ27" s="4">
        <f t="shared" si="55"/>
        <v>0</v>
      </c>
      <c r="AK27" s="4">
        <f t="shared" si="56"/>
        <v>0</v>
      </c>
      <c r="AL27" s="4">
        <f t="shared" si="57"/>
        <v>0</v>
      </c>
      <c r="AM27" s="4">
        <f t="shared" si="58"/>
        <v>0</v>
      </c>
      <c r="AN27" s="4">
        <f t="shared" si="59"/>
        <v>0</v>
      </c>
      <c r="AO27" s="4">
        <f t="shared" si="60"/>
        <v>0</v>
      </c>
      <c r="AP27" s="4">
        <f t="shared" si="61"/>
        <v>0</v>
      </c>
      <c r="AQ27" s="4">
        <f t="shared" si="62"/>
        <v>0</v>
      </c>
      <c r="AR27" s="4">
        <f t="shared" si="63"/>
        <v>0</v>
      </c>
      <c r="AS27" s="4">
        <f t="shared" si="64"/>
        <v>0</v>
      </c>
      <c r="AT27" s="4">
        <f t="shared" si="65"/>
        <v>0</v>
      </c>
      <c r="AU27" s="4">
        <f t="shared" si="66"/>
        <v>0</v>
      </c>
      <c r="AV27" s="4">
        <f t="shared" si="67"/>
        <v>0</v>
      </c>
      <c r="AW27" s="4">
        <f t="shared" si="68"/>
        <v>0</v>
      </c>
      <c r="AX27" s="4">
        <f t="shared" si="69"/>
        <v>0</v>
      </c>
      <c r="AY27" s="4">
        <f t="shared" si="70"/>
        <v>0</v>
      </c>
      <c r="AZ27" s="4">
        <f t="shared" si="71"/>
        <v>0</v>
      </c>
      <c r="BA27" s="4">
        <f t="shared" si="72"/>
        <v>0</v>
      </c>
      <c r="BB27" s="4">
        <f t="shared" si="73"/>
        <v>0</v>
      </c>
      <c r="BC27" s="4">
        <f t="shared" si="74"/>
        <v>0</v>
      </c>
      <c r="BD27" s="4">
        <f t="shared" si="75"/>
        <v>0</v>
      </c>
      <c r="BE27" s="4">
        <f t="shared" si="76"/>
        <v>0</v>
      </c>
      <c r="BF27" s="4">
        <f t="shared" si="77"/>
        <v>0</v>
      </c>
      <c r="BG27" s="4">
        <f t="shared" si="77"/>
        <v>0</v>
      </c>
      <c r="BH27" s="4">
        <f t="shared" si="77"/>
        <v>0</v>
      </c>
      <c r="BI27" s="4">
        <f t="shared" si="77"/>
        <v>0</v>
      </c>
      <c r="BJ27" s="4">
        <f t="shared" si="77"/>
        <v>0</v>
      </c>
      <c r="BK27" s="4">
        <f t="shared" si="77"/>
        <v>0</v>
      </c>
      <c r="BL27" s="4">
        <f t="shared" si="77"/>
        <v>0</v>
      </c>
      <c r="BM27" s="4">
        <f t="shared" si="77"/>
        <v>0</v>
      </c>
      <c r="BN27" s="4">
        <f t="shared" si="77"/>
        <v>0</v>
      </c>
      <c r="BO27" s="4">
        <f t="shared" si="77"/>
        <v>0</v>
      </c>
      <c r="BP27" s="4">
        <f t="shared" si="77"/>
        <v>0</v>
      </c>
      <c r="BQ27" s="4">
        <f t="shared" si="77"/>
        <v>0</v>
      </c>
      <c r="BR27" s="4">
        <f t="shared" si="77"/>
        <v>1</v>
      </c>
      <c r="BS27" s="4">
        <f t="shared" si="77"/>
        <v>0</v>
      </c>
      <c r="BT27" s="4">
        <f t="shared" si="77"/>
        <v>0</v>
      </c>
      <c r="BU27" s="4">
        <f t="shared" si="77"/>
        <v>0</v>
      </c>
      <c r="BV27" s="4">
        <f t="shared" si="78"/>
        <v>0</v>
      </c>
      <c r="BW27" s="4">
        <f t="shared" si="78"/>
        <v>0</v>
      </c>
      <c r="BX27" s="4">
        <f t="shared" si="78"/>
        <v>0</v>
      </c>
      <c r="BY27" s="4">
        <f t="shared" si="78"/>
        <v>0</v>
      </c>
      <c r="BZ27" s="4">
        <f t="shared" si="78"/>
        <v>0</v>
      </c>
      <c r="CA27" s="4">
        <f t="shared" si="78"/>
        <v>0</v>
      </c>
      <c r="CB27" s="4">
        <f t="shared" si="78"/>
        <v>0</v>
      </c>
      <c r="CC27" s="4">
        <f t="shared" si="78"/>
        <v>0</v>
      </c>
      <c r="CD27" s="4">
        <f t="shared" si="78"/>
        <v>0</v>
      </c>
      <c r="CE27" s="4">
        <f t="shared" si="78"/>
        <v>0</v>
      </c>
      <c r="CF27" s="4">
        <f t="shared" si="78"/>
        <v>0</v>
      </c>
      <c r="CG27" s="4">
        <f t="shared" si="78"/>
        <v>0</v>
      </c>
      <c r="CH27" s="4">
        <f t="shared" si="78"/>
        <v>0</v>
      </c>
      <c r="CI27" s="4">
        <f t="shared" si="78"/>
        <v>0</v>
      </c>
      <c r="CJ27" s="4">
        <f t="shared" si="78"/>
        <v>0</v>
      </c>
      <c r="CK27" s="4">
        <f t="shared" si="78"/>
        <v>0</v>
      </c>
      <c r="CL27" s="4">
        <f t="shared" si="79"/>
        <v>0</v>
      </c>
      <c r="CM27" s="4">
        <f t="shared" si="79"/>
        <v>0</v>
      </c>
      <c r="CN27" s="4">
        <f t="shared" si="79"/>
        <v>0</v>
      </c>
      <c r="CO27" s="4">
        <f t="shared" si="79"/>
        <v>0</v>
      </c>
      <c r="CP27" s="4">
        <f t="shared" si="79"/>
        <v>0</v>
      </c>
      <c r="CQ27" s="4">
        <f t="shared" si="79"/>
        <v>0</v>
      </c>
      <c r="CR27" s="4">
        <f t="shared" si="79"/>
        <v>0</v>
      </c>
      <c r="CS27" s="4">
        <f t="shared" si="79"/>
        <v>1</v>
      </c>
      <c r="CT27" s="4">
        <f t="shared" si="79"/>
        <v>0</v>
      </c>
      <c r="CU27" s="4">
        <f t="shared" si="79"/>
        <v>0</v>
      </c>
      <c r="CV27" s="4">
        <f t="shared" si="79"/>
        <v>0</v>
      </c>
      <c r="CW27" s="4">
        <f t="shared" si="79"/>
        <v>0</v>
      </c>
      <c r="CX27" s="4">
        <f t="shared" si="79"/>
        <v>0</v>
      </c>
      <c r="CY27" s="4">
        <f t="shared" si="79"/>
        <v>0</v>
      </c>
      <c r="CZ27" s="4">
        <f t="shared" si="79"/>
        <v>0</v>
      </c>
      <c r="DA27" s="4">
        <f t="shared" si="79"/>
        <v>0</v>
      </c>
      <c r="DB27" s="4">
        <f t="shared" si="80"/>
        <v>0</v>
      </c>
      <c r="DC27" s="4">
        <f t="shared" si="80"/>
        <v>0</v>
      </c>
      <c r="DD27" s="4">
        <f t="shared" si="26"/>
        <v>0</v>
      </c>
      <c r="DE27" s="4">
        <f t="shared" si="81"/>
        <v>0</v>
      </c>
      <c r="DF27" s="4">
        <f t="shared" si="81"/>
        <v>0</v>
      </c>
      <c r="DG27" s="4">
        <f t="shared" si="82"/>
        <v>0</v>
      </c>
      <c r="DH27" s="4">
        <f t="shared" si="82"/>
        <v>0</v>
      </c>
      <c r="DI27" s="4">
        <f t="shared" si="82"/>
        <v>0</v>
      </c>
      <c r="DJ27" s="4">
        <f t="shared" si="82"/>
        <v>0</v>
      </c>
      <c r="DK27" s="4">
        <f t="shared" si="82"/>
        <v>0</v>
      </c>
      <c r="DL27" s="4">
        <f t="shared" si="82"/>
        <v>0</v>
      </c>
      <c r="DM27" s="4">
        <f t="shared" si="82"/>
        <v>0</v>
      </c>
      <c r="DN27" s="4">
        <f t="shared" si="82"/>
        <v>0</v>
      </c>
      <c r="DO27" s="4">
        <f t="shared" si="82"/>
        <v>0</v>
      </c>
      <c r="DP27" s="4">
        <f t="shared" si="82"/>
        <v>0</v>
      </c>
      <c r="DQ27" s="4">
        <f t="shared" si="83"/>
        <v>0</v>
      </c>
      <c r="DR27" s="4">
        <f t="shared" si="83"/>
        <v>0</v>
      </c>
      <c r="DS27" s="4">
        <f t="shared" si="83"/>
        <v>0</v>
      </c>
      <c r="DT27" s="4">
        <f t="shared" si="83"/>
        <v>0</v>
      </c>
      <c r="DU27" s="4">
        <f t="shared" si="83"/>
        <v>0</v>
      </c>
      <c r="DV27" s="4">
        <f t="shared" si="83"/>
        <v>0</v>
      </c>
      <c r="DW27" s="4">
        <f t="shared" si="83"/>
        <v>0</v>
      </c>
      <c r="DX27" s="4">
        <f t="shared" si="83"/>
        <v>0</v>
      </c>
      <c r="DY27" s="4">
        <f t="shared" si="83"/>
        <v>0</v>
      </c>
      <c r="DZ27" s="4">
        <f t="shared" si="83"/>
        <v>0</v>
      </c>
      <c r="EA27" s="4">
        <f t="shared" si="83"/>
        <v>0</v>
      </c>
      <c r="EB27" s="4">
        <f t="shared" si="83"/>
        <v>0</v>
      </c>
      <c r="EC27" s="4">
        <f t="shared" si="83"/>
        <v>0</v>
      </c>
    </row>
    <row r="28" spans="2:133" x14ac:dyDescent="0.25">
      <c r="B28" s="3" t="s">
        <v>11</v>
      </c>
      <c r="C28" t="s">
        <v>302</v>
      </c>
      <c r="D28" s="4">
        <f t="shared" si="19"/>
        <v>0</v>
      </c>
      <c r="E28" s="4">
        <f t="shared" si="20"/>
        <v>0</v>
      </c>
      <c r="F28" s="4">
        <f t="shared" si="21"/>
        <v>0</v>
      </c>
      <c r="G28" s="4">
        <f t="shared" si="22"/>
        <v>1</v>
      </c>
      <c r="H28" s="4">
        <f t="shared" si="23"/>
        <v>0</v>
      </c>
      <c r="I28" s="4">
        <f t="shared" si="24"/>
        <v>1</v>
      </c>
      <c r="J28" s="4">
        <f t="shared" si="29"/>
        <v>0</v>
      </c>
      <c r="K28" s="4">
        <f t="shared" si="30"/>
        <v>0</v>
      </c>
      <c r="L28" s="4">
        <f t="shared" si="31"/>
        <v>0</v>
      </c>
      <c r="M28" s="4">
        <f t="shared" si="32"/>
        <v>1</v>
      </c>
      <c r="N28" s="4">
        <f t="shared" si="33"/>
        <v>0</v>
      </c>
      <c r="O28" s="4">
        <f t="shared" si="34"/>
        <v>1</v>
      </c>
      <c r="P28" s="4">
        <f t="shared" si="35"/>
        <v>0</v>
      </c>
      <c r="Q28" s="4">
        <f t="shared" si="36"/>
        <v>0</v>
      </c>
      <c r="R28" s="4">
        <f t="shared" si="37"/>
        <v>0</v>
      </c>
      <c r="S28" s="4">
        <f t="shared" si="38"/>
        <v>0</v>
      </c>
      <c r="T28" s="4">
        <f t="shared" si="39"/>
        <v>0</v>
      </c>
      <c r="U28" s="4">
        <f t="shared" si="40"/>
        <v>0</v>
      </c>
      <c r="V28" s="4">
        <f t="shared" si="41"/>
        <v>0</v>
      </c>
      <c r="W28" s="4">
        <f t="shared" si="42"/>
        <v>0</v>
      </c>
      <c r="X28" s="4">
        <f t="shared" si="43"/>
        <v>0</v>
      </c>
      <c r="Y28" s="4">
        <f t="shared" si="44"/>
        <v>0</v>
      </c>
      <c r="Z28" s="4">
        <f t="shared" si="45"/>
        <v>0</v>
      </c>
      <c r="AA28" s="4">
        <f t="shared" si="46"/>
        <v>0</v>
      </c>
      <c r="AB28" s="4">
        <f t="shared" si="47"/>
        <v>0</v>
      </c>
      <c r="AC28" s="4">
        <f t="shared" si="48"/>
        <v>0</v>
      </c>
      <c r="AD28" s="4">
        <f t="shared" si="49"/>
        <v>0</v>
      </c>
      <c r="AE28" s="4">
        <f t="shared" si="50"/>
        <v>0</v>
      </c>
      <c r="AF28" s="4">
        <f t="shared" si="51"/>
        <v>0</v>
      </c>
      <c r="AG28" s="4">
        <f t="shared" si="52"/>
        <v>0</v>
      </c>
      <c r="AH28" s="4">
        <f t="shared" si="53"/>
        <v>0</v>
      </c>
      <c r="AI28" s="4">
        <f t="shared" si="54"/>
        <v>0</v>
      </c>
      <c r="AJ28" s="4">
        <f t="shared" si="55"/>
        <v>0</v>
      </c>
      <c r="AK28" s="4">
        <f t="shared" si="56"/>
        <v>0</v>
      </c>
      <c r="AL28" s="4">
        <f t="shared" si="57"/>
        <v>0</v>
      </c>
      <c r="AM28" s="4">
        <f t="shared" si="58"/>
        <v>0</v>
      </c>
      <c r="AN28" s="4">
        <f t="shared" si="59"/>
        <v>0</v>
      </c>
      <c r="AO28" s="4">
        <f t="shared" si="60"/>
        <v>0</v>
      </c>
      <c r="AP28" s="4">
        <f t="shared" si="61"/>
        <v>0</v>
      </c>
      <c r="AQ28" s="4">
        <f t="shared" si="62"/>
        <v>0</v>
      </c>
      <c r="AR28" s="4">
        <f t="shared" si="63"/>
        <v>0</v>
      </c>
      <c r="AS28" s="4">
        <f t="shared" si="64"/>
        <v>0</v>
      </c>
      <c r="AT28" s="4">
        <f t="shared" si="65"/>
        <v>0</v>
      </c>
      <c r="AU28" s="4">
        <f t="shared" si="66"/>
        <v>0</v>
      </c>
      <c r="AV28" s="4">
        <f t="shared" si="67"/>
        <v>0</v>
      </c>
      <c r="AW28" s="4">
        <f t="shared" si="68"/>
        <v>0</v>
      </c>
      <c r="AX28" s="4">
        <f t="shared" si="69"/>
        <v>0</v>
      </c>
      <c r="AY28" s="4">
        <f t="shared" si="70"/>
        <v>0</v>
      </c>
      <c r="AZ28" s="4">
        <f t="shared" si="71"/>
        <v>0</v>
      </c>
      <c r="BA28" s="4">
        <f t="shared" si="72"/>
        <v>0</v>
      </c>
      <c r="BB28" s="4">
        <f t="shared" si="73"/>
        <v>0</v>
      </c>
      <c r="BC28" s="4">
        <f t="shared" si="74"/>
        <v>0</v>
      </c>
      <c r="BD28" s="4">
        <f t="shared" si="75"/>
        <v>0</v>
      </c>
      <c r="BE28" s="4">
        <f t="shared" si="76"/>
        <v>0</v>
      </c>
      <c r="BF28" s="4">
        <f t="shared" si="77"/>
        <v>0</v>
      </c>
      <c r="BG28" s="4">
        <f t="shared" si="77"/>
        <v>0</v>
      </c>
      <c r="BH28" s="4">
        <f t="shared" si="77"/>
        <v>0</v>
      </c>
      <c r="BI28" s="4">
        <f t="shared" si="77"/>
        <v>0</v>
      </c>
      <c r="BJ28" s="4">
        <f t="shared" si="77"/>
        <v>0</v>
      </c>
      <c r="BK28" s="4">
        <f t="shared" si="77"/>
        <v>0</v>
      </c>
      <c r="BL28" s="4">
        <f t="shared" si="77"/>
        <v>0</v>
      </c>
      <c r="BM28" s="4">
        <f t="shared" si="77"/>
        <v>0</v>
      </c>
      <c r="BN28" s="4">
        <f t="shared" si="77"/>
        <v>0</v>
      </c>
      <c r="BO28" s="4">
        <f t="shared" si="77"/>
        <v>0</v>
      </c>
      <c r="BP28" s="4">
        <f t="shared" si="77"/>
        <v>0</v>
      </c>
      <c r="BQ28" s="4">
        <f t="shared" si="77"/>
        <v>0</v>
      </c>
      <c r="BR28" s="4">
        <f t="shared" si="77"/>
        <v>0</v>
      </c>
      <c r="BS28" s="4">
        <f t="shared" si="77"/>
        <v>1</v>
      </c>
      <c r="BT28" s="4">
        <f t="shared" si="77"/>
        <v>0</v>
      </c>
      <c r="BU28" s="4">
        <f t="shared" si="77"/>
        <v>0</v>
      </c>
      <c r="BV28" s="4">
        <f t="shared" si="78"/>
        <v>0</v>
      </c>
      <c r="BW28" s="4">
        <f t="shared" si="78"/>
        <v>0</v>
      </c>
      <c r="BX28" s="4">
        <f t="shared" si="78"/>
        <v>0</v>
      </c>
      <c r="BY28" s="4">
        <f t="shared" si="78"/>
        <v>0</v>
      </c>
      <c r="BZ28" s="4">
        <f t="shared" si="78"/>
        <v>0</v>
      </c>
      <c r="CA28" s="4">
        <f t="shared" si="78"/>
        <v>0</v>
      </c>
      <c r="CB28" s="4">
        <f t="shared" si="78"/>
        <v>0</v>
      </c>
      <c r="CC28" s="4">
        <f t="shared" si="78"/>
        <v>0</v>
      </c>
      <c r="CD28" s="4">
        <f t="shared" si="78"/>
        <v>0</v>
      </c>
      <c r="CE28" s="4">
        <f t="shared" si="78"/>
        <v>0</v>
      </c>
      <c r="CF28" s="4">
        <f t="shared" si="78"/>
        <v>0</v>
      </c>
      <c r="CG28" s="4">
        <f t="shared" si="78"/>
        <v>0</v>
      </c>
      <c r="CH28" s="4">
        <f t="shared" si="78"/>
        <v>0</v>
      </c>
      <c r="CI28" s="4">
        <f t="shared" si="78"/>
        <v>0</v>
      </c>
      <c r="CJ28" s="4">
        <f t="shared" si="78"/>
        <v>0</v>
      </c>
      <c r="CK28" s="4">
        <f t="shared" si="78"/>
        <v>0</v>
      </c>
      <c r="CL28" s="4">
        <f t="shared" si="79"/>
        <v>0</v>
      </c>
      <c r="CM28" s="4">
        <f t="shared" si="79"/>
        <v>0</v>
      </c>
      <c r="CN28" s="4">
        <f t="shared" si="79"/>
        <v>0</v>
      </c>
      <c r="CO28" s="4">
        <f t="shared" si="79"/>
        <v>0</v>
      </c>
      <c r="CP28" s="4">
        <f t="shared" si="79"/>
        <v>0</v>
      </c>
      <c r="CQ28" s="4">
        <f t="shared" si="79"/>
        <v>0</v>
      </c>
      <c r="CR28" s="4">
        <f t="shared" si="79"/>
        <v>0</v>
      </c>
      <c r="CS28" s="4">
        <f t="shared" si="79"/>
        <v>0</v>
      </c>
      <c r="CT28" s="4">
        <f t="shared" si="79"/>
        <v>1</v>
      </c>
      <c r="CU28" s="4">
        <f t="shared" si="79"/>
        <v>0</v>
      </c>
      <c r="CV28" s="4">
        <f t="shared" si="79"/>
        <v>0</v>
      </c>
      <c r="CW28" s="4">
        <f t="shared" si="79"/>
        <v>0</v>
      </c>
      <c r="CX28" s="4">
        <f t="shared" si="79"/>
        <v>0</v>
      </c>
      <c r="CY28" s="4">
        <f t="shared" si="79"/>
        <v>0</v>
      </c>
      <c r="CZ28" s="4">
        <f t="shared" si="79"/>
        <v>0</v>
      </c>
      <c r="DA28" s="4">
        <f t="shared" si="79"/>
        <v>0</v>
      </c>
      <c r="DB28" s="4">
        <f t="shared" si="80"/>
        <v>0</v>
      </c>
      <c r="DC28" s="4">
        <f t="shared" si="80"/>
        <v>0</v>
      </c>
      <c r="DD28" s="4">
        <f t="shared" si="26"/>
        <v>0</v>
      </c>
      <c r="DE28" s="4">
        <f t="shared" si="81"/>
        <v>0</v>
      </c>
      <c r="DF28" s="4">
        <f t="shared" si="81"/>
        <v>0</v>
      </c>
      <c r="DG28" s="4">
        <f t="shared" si="82"/>
        <v>0</v>
      </c>
      <c r="DH28" s="4">
        <f t="shared" si="82"/>
        <v>0</v>
      </c>
      <c r="DI28" s="4">
        <f t="shared" si="82"/>
        <v>0</v>
      </c>
      <c r="DJ28" s="4">
        <f t="shared" si="82"/>
        <v>0</v>
      </c>
      <c r="DK28" s="4">
        <f t="shared" si="82"/>
        <v>0</v>
      </c>
      <c r="DL28" s="4">
        <f t="shared" si="82"/>
        <v>0</v>
      </c>
      <c r="DM28" s="4">
        <f t="shared" si="82"/>
        <v>0</v>
      </c>
      <c r="DN28" s="4">
        <f t="shared" si="82"/>
        <v>0</v>
      </c>
      <c r="DO28" s="4">
        <f t="shared" si="82"/>
        <v>0</v>
      </c>
      <c r="DP28" s="4">
        <f t="shared" si="82"/>
        <v>0</v>
      </c>
      <c r="DQ28" s="4">
        <f t="shared" si="83"/>
        <v>0</v>
      </c>
      <c r="DR28" s="4">
        <f t="shared" si="83"/>
        <v>0</v>
      </c>
      <c r="DS28" s="4">
        <f t="shared" si="83"/>
        <v>0</v>
      </c>
      <c r="DT28" s="4">
        <f t="shared" si="83"/>
        <v>0</v>
      </c>
      <c r="DU28" s="4">
        <f t="shared" si="83"/>
        <v>0</v>
      </c>
      <c r="DV28" s="4">
        <f t="shared" si="83"/>
        <v>0</v>
      </c>
      <c r="DW28" s="4">
        <f t="shared" si="83"/>
        <v>0</v>
      </c>
      <c r="DX28" s="4">
        <f t="shared" si="83"/>
        <v>0</v>
      </c>
      <c r="DY28" s="4">
        <f t="shared" si="83"/>
        <v>0</v>
      </c>
      <c r="DZ28" s="4">
        <f t="shared" si="83"/>
        <v>0</v>
      </c>
      <c r="EA28" s="4">
        <f t="shared" si="83"/>
        <v>0</v>
      </c>
      <c r="EB28" s="4">
        <f t="shared" si="83"/>
        <v>0</v>
      </c>
      <c r="EC28" s="4">
        <f t="shared" si="83"/>
        <v>0</v>
      </c>
    </row>
    <row r="29" spans="2:133" x14ac:dyDescent="0.25">
      <c r="B29" s="3" t="s">
        <v>11</v>
      </c>
      <c r="C29" t="s">
        <v>303</v>
      </c>
      <c r="D29" s="4">
        <f t="shared" si="19"/>
        <v>0</v>
      </c>
      <c r="E29" s="4">
        <f t="shared" si="20"/>
        <v>0</v>
      </c>
      <c r="F29" s="4">
        <f t="shared" si="21"/>
        <v>0</v>
      </c>
      <c r="G29" s="4">
        <f t="shared" si="22"/>
        <v>1</v>
      </c>
      <c r="H29" s="4">
        <f t="shared" si="23"/>
        <v>0</v>
      </c>
      <c r="I29" s="4">
        <f t="shared" si="24"/>
        <v>1</v>
      </c>
      <c r="J29" s="4">
        <f t="shared" si="29"/>
        <v>0</v>
      </c>
      <c r="K29" s="4">
        <f t="shared" si="30"/>
        <v>0</v>
      </c>
      <c r="L29" s="4">
        <f t="shared" si="31"/>
        <v>0</v>
      </c>
      <c r="M29" s="4">
        <f t="shared" si="32"/>
        <v>1</v>
      </c>
      <c r="N29" s="4">
        <f t="shared" si="33"/>
        <v>0</v>
      </c>
      <c r="O29" s="4">
        <f t="shared" si="34"/>
        <v>1</v>
      </c>
      <c r="P29" s="4">
        <f t="shared" si="35"/>
        <v>0</v>
      </c>
      <c r="Q29" s="4">
        <f t="shared" si="36"/>
        <v>0</v>
      </c>
      <c r="R29" s="4">
        <f t="shared" si="37"/>
        <v>0</v>
      </c>
      <c r="S29" s="4">
        <f t="shared" si="38"/>
        <v>0</v>
      </c>
      <c r="T29" s="4">
        <f t="shared" si="39"/>
        <v>0</v>
      </c>
      <c r="U29" s="4">
        <f t="shared" si="40"/>
        <v>0</v>
      </c>
      <c r="V29" s="4">
        <f t="shared" si="41"/>
        <v>0</v>
      </c>
      <c r="W29" s="4">
        <f t="shared" si="42"/>
        <v>0</v>
      </c>
      <c r="X29" s="4">
        <f t="shared" si="43"/>
        <v>0</v>
      </c>
      <c r="Y29" s="4">
        <f t="shared" si="44"/>
        <v>0</v>
      </c>
      <c r="Z29" s="4">
        <f t="shared" si="45"/>
        <v>0</v>
      </c>
      <c r="AA29" s="4">
        <f t="shared" si="46"/>
        <v>0</v>
      </c>
      <c r="AB29" s="4">
        <f t="shared" si="47"/>
        <v>0</v>
      </c>
      <c r="AC29" s="4">
        <f t="shared" si="48"/>
        <v>0</v>
      </c>
      <c r="AD29" s="4">
        <f t="shared" si="49"/>
        <v>0</v>
      </c>
      <c r="AE29" s="4">
        <f t="shared" si="50"/>
        <v>0</v>
      </c>
      <c r="AF29" s="4">
        <f t="shared" si="51"/>
        <v>0</v>
      </c>
      <c r="AG29" s="4">
        <f t="shared" si="52"/>
        <v>0</v>
      </c>
      <c r="AH29" s="4">
        <f t="shared" si="53"/>
        <v>0</v>
      </c>
      <c r="AI29" s="4">
        <f t="shared" si="54"/>
        <v>0</v>
      </c>
      <c r="AJ29" s="4">
        <f t="shared" si="55"/>
        <v>0</v>
      </c>
      <c r="AK29" s="4">
        <f t="shared" si="56"/>
        <v>0</v>
      </c>
      <c r="AL29" s="4">
        <f t="shared" si="57"/>
        <v>0</v>
      </c>
      <c r="AM29" s="4">
        <f t="shared" si="58"/>
        <v>0</v>
      </c>
      <c r="AN29" s="4">
        <f t="shared" si="59"/>
        <v>0</v>
      </c>
      <c r="AO29" s="4">
        <f t="shared" si="60"/>
        <v>0</v>
      </c>
      <c r="AP29" s="4">
        <f t="shared" si="61"/>
        <v>0</v>
      </c>
      <c r="AQ29" s="4">
        <f t="shared" si="62"/>
        <v>0</v>
      </c>
      <c r="AR29" s="4">
        <f t="shared" si="63"/>
        <v>0</v>
      </c>
      <c r="AS29" s="4">
        <f t="shared" si="64"/>
        <v>0</v>
      </c>
      <c r="AT29" s="4">
        <f t="shared" si="65"/>
        <v>0</v>
      </c>
      <c r="AU29" s="4">
        <f t="shared" si="66"/>
        <v>0</v>
      </c>
      <c r="AV29" s="4">
        <f t="shared" si="67"/>
        <v>0</v>
      </c>
      <c r="AW29" s="4">
        <f t="shared" si="68"/>
        <v>0</v>
      </c>
      <c r="AX29" s="4">
        <f t="shared" si="69"/>
        <v>0</v>
      </c>
      <c r="AY29" s="4">
        <f t="shared" si="70"/>
        <v>0</v>
      </c>
      <c r="AZ29" s="4">
        <f t="shared" si="71"/>
        <v>0</v>
      </c>
      <c r="BA29" s="4">
        <f t="shared" si="72"/>
        <v>0</v>
      </c>
      <c r="BB29" s="4">
        <f t="shared" si="73"/>
        <v>0</v>
      </c>
      <c r="BC29" s="4">
        <f t="shared" si="74"/>
        <v>0</v>
      </c>
      <c r="BD29" s="4">
        <f t="shared" si="75"/>
        <v>0</v>
      </c>
      <c r="BE29" s="4">
        <f t="shared" si="76"/>
        <v>0</v>
      </c>
      <c r="BF29" s="4">
        <f t="shared" si="77"/>
        <v>0</v>
      </c>
      <c r="BG29" s="4">
        <f t="shared" si="77"/>
        <v>0</v>
      </c>
      <c r="BH29" s="4">
        <f t="shared" si="77"/>
        <v>0</v>
      </c>
      <c r="BI29" s="4">
        <f t="shared" si="77"/>
        <v>0</v>
      </c>
      <c r="BJ29" s="4">
        <f t="shared" si="77"/>
        <v>0</v>
      </c>
      <c r="BK29" s="4">
        <f t="shared" si="77"/>
        <v>0</v>
      </c>
      <c r="BL29" s="4">
        <f t="shared" si="77"/>
        <v>0</v>
      </c>
      <c r="BM29" s="4">
        <f t="shared" si="77"/>
        <v>0</v>
      </c>
      <c r="BN29" s="4">
        <f t="shared" si="77"/>
        <v>0</v>
      </c>
      <c r="BO29" s="4">
        <f t="shared" si="77"/>
        <v>0</v>
      </c>
      <c r="BP29" s="4">
        <f t="shared" si="77"/>
        <v>0</v>
      </c>
      <c r="BQ29" s="4">
        <f t="shared" si="77"/>
        <v>0</v>
      </c>
      <c r="BR29" s="4">
        <f t="shared" si="77"/>
        <v>0</v>
      </c>
      <c r="BS29" s="4">
        <f t="shared" si="77"/>
        <v>0</v>
      </c>
      <c r="BT29" s="4">
        <f t="shared" si="77"/>
        <v>1</v>
      </c>
      <c r="BU29" s="4">
        <f t="shared" si="77"/>
        <v>0</v>
      </c>
      <c r="BV29" s="4">
        <f t="shared" si="78"/>
        <v>0</v>
      </c>
      <c r="BW29" s="4">
        <f t="shared" si="78"/>
        <v>0</v>
      </c>
      <c r="BX29" s="4">
        <f t="shared" si="78"/>
        <v>0</v>
      </c>
      <c r="BY29" s="4">
        <f t="shared" si="78"/>
        <v>0</v>
      </c>
      <c r="BZ29" s="4">
        <f t="shared" si="78"/>
        <v>0</v>
      </c>
      <c r="CA29" s="4">
        <f t="shared" si="78"/>
        <v>0</v>
      </c>
      <c r="CB29" s="4">
        <f t="shared" si="78"/>
        <v>0</v>
      </c>
      <c r="CC29" s="4">
        <f t="shared" si="78"/>
        <v>0</v>
      </c>
      <c r="CD29" s="4">
        <f t="shared" si="78"/>
        <v>0</v>
      </c>
      <c r="CE29" s="4">
        <f t="shared" si="78"/>
        <v>0</v>
      </c>
      <c r="CF29" s="4">
        <f t="shared" si="78"/>
        <v>0</v>
      </c>
      <c r="CG29" s="4">
        <f t="shared" si="78"/>
        <v>0</v>
      </c>
      <c r="CH29" s="4">
        <f t="shared" si="78"/>
        <v>0</v>
      </c>
      <c r="CI29" s="4">
        <f t="shared" si="78"/>
        <v>0</v>
      </c>
      <c r="CJ29" s="4">
        <f t="shared" si="78"/>
        <v>0</v>
      </c>
      <c r="CK29" s="4">
        <f t="shared" si="78"/>
        <v>0</v>
      </c>
      <c r="CL29" s="4">
        <f t="shared" si="79"/>
        <v>0</v>
      </c>
      <c r="CM29" s="4">
        <f t="shared" si="79"/>
        <v>0</v>
      </c>
      <c r="CN29" s="4">
        <f t="shared" si="79"/>
        <v>0</v>
      </c>
      <c r="CO29" s="4">
        <f t="shared" si="79"/>
        <v>0</v>
      </c>
      <c r="CP29" s="4">
        <f t="shared" si="79"/>
        <v>0</v>
      </c>
      <c r="CQ29" s="4">
        <f t="shared" si="79"/>
        <v>0</v>
      </c>
      <c r="CR29" s="4">
        <f t="shared" si="79"/>
        <v>0</v>
      </c>
      <c r="CS29" s="4">
        <f t="shared" si="79"/>
        <v>0</v>
      </c>
      <c r="CT29" s="4">
        <f t="shared" si="79"/>
        <v>0</v>
      </c>
      <c r="CU29" s="4">
        <f t="shared" si="79"/>
        <v>1</v>
      </c>
      <c r="CV29" s="4">
        <f t="shared" si="79"/>
        <v>0</v>
      </c>
      <c r="CW29" s="4">
        <f t="shared" si="79"/>
        <v>0</v>
      </c>
      <c r="CX29" s="4">
        <f t="shared" si="79"/>
        <v>0</v>
      </c>
      <c r="CY29" s="4">
        <f t="shared" si="79"/>
        <v>0</v>
      </c>
      <c r="CZ29" s="4">
        <f t="shared" si="79"/>
        <v>0</v>
      </c>
      <c r="DA29" s="4">
        <f t="shared" si="79"/>
        <v>0</v>
      </c>
      <c r="DB29" s="4">
        <f t="shared" si="80"/>
        <v>0</v>
      </c>
      <c r="DC29" s="4">
        <f t="shared" si="80"/>
        <v>0</v>
      </c>
      <c r="DD29" s="4">
        <f t="shared" si="26"/>
        <v>0</v>
      </c>
      <c r="DE29" s="4">
        <f t="shared" si="81"/>
        <v>0</v>
      </c>
      <c r="DF29" s="4">
        <f t="shared" si="81"/>
        <v>0</v>
      </c>
      <c r="DG29" s="4">
        <f t="shared" si="82"/>
        <v>0</v>
      </c>
      <c r="DH29" s="4">
        <f t="shared" si="82"/>
        <v>0</v>
      </c>
      <c r="DI29" s="4">
        <f t="shared" si="82"/>
        <v>0</v>
      </c>
      <c r="DJ29" s="4">
        <f t="shared" si="82"/>
        <v>0</v>
      </c>
      <c r="DK29" s="4">
        <f t="shared" si="82"/>
        <v>0</v>
      </c>
      <c r="DL29" s="4">
        <f t="shared" si="82"/>
        <v>0</v>
      </c>
      <c r="DM29" s="4">
        <f t="shared" si="82"/>
        <v>0</v>
      </c>
      <c r="DN29" s="4">
        <f t="shared" si="82"/>
        <v>0</v>
      </c>
      <c r="DO29" s="4">
        <f t="shared" si="82"/>
        <v>0</v>
      </c>
      <c r="DP29" s="4">
        <f t="shared" si="82"/>
        <v>0</v>
      </c>
      <c r="DQ29" s="4">
        <f t="shared" si="83"/>
        <v>0</v>
      </c>
      <c r="DR29" s="4">
        <f t="shared" si="83"/>
        <v>0</v>
      </c>
      <c r="DS29" s="4">
        <f t="shared" si="83"/>
        <v>0</v>
      </c>
      <c r="DT29" s="4">
        <f t="shared" si="83"/>
        <v>0</v>
      </c>
      <c r="DU29" s="4">
        <f t="shared" si="83"/>
        <v>0</v>
      </c>
      <c r="DV29" s="4">
        <f t="shared" si="83"/>
        <v>0</v>
      </c>
      <c r="DW29" s="4">
        <f t="shared" si="83"/>
        <v>0</v>
      </c>
      <c r="DX29" s="4">
        <f t="shared" si="83"/>
        <v>0</v>
      </c>
      <c r="DY29" s="4">
        <f t="shared" si="83"/>
        <v>0</v>
      </c>
      <c r="DZ29" s="4">
        <f t="shared" si="83"/>
        <v>0</v>
      </c>
      <c r="EA29" s="4">
        <f t="shared" si="83"/>
        <v>0</v>
      </c>
      <c r="EB29" s="4">
        <f t="shared" si="83"/>
        <v>0</v>
      </c>
      <c r="EC29" s="4">
        <f t="shared" si="83"/>
        <v>0</v>
      </c>
    </row>
    <row r="30" spans="2:133" x14ac:dyDescent="0.25">
      <c r="B30" s="3" t="s">
        <v>11</v>
      </c>
      <c r="C30" t="s">
        <v>304</v>
      </c>
      <c r="D30" s="4">
        <f t="shared" si="19"/>
        <v>1</v>
      </c>
      <c r="E30" s="4">
        <f t="shared" si="20"/>
        <v>0</v>
      </c>
      <c r="F30" s="4">
        <f t="shared" si="21"/>
        <v>1</v>
      </c>
      <c r="G30" s="4">
        <f t="shared" si="22"/>
        <v>1</v>
      </c>
      <c r="H30" s="4">
        <f t="shared" si="23"/>
        <v>0</v>
      </c>
      <c r="I30" s="4">
        <f t="shared" si="24"/>
        <v>1</v>
      </c>
      <c r="J30" s="4">
        <f t="shared" si="29"/>
        <v>1</v>
      </c>
      <c r="K30" s="4">
        <f t="shared" si="30"/>
        <v>0</v>
      </c>
      <c r="L30" s="4">
        <f t="shared" si="31"/>
        <v>1</v>
      </c>
      <c r="M30" s="4">
        <f t="shared" si="32"/>
        <v>1</v>
      </c>
      <c r="N30" s="4">
        <f t="shared" si="33"/>
        <v>0</v>
      </c>
      <c r="O30" s="4">
        <f t="shared" si="34"/>
        <v>1</v>
      </c>
      <c r="P30" s="4">
        <f t="shared" si="35"/>
        <v>0</v>
      </c>
      <c r="Q30" s="4">
        <f t="shared" si="36"/>
        <v>0</v>
      </c>
      <c r="R30" s="4">
        <f t="shared" si="37"/>
        <v>0</v>
      </c>
      <c r="S30" s="4">
        <f t="shared" si="38"/>
        <v>0</v>
      </c>
      <c r="T30" s="4">
        <f t="shared" si="39"/>
        <v>0</v>
      </c>
      <c r="U30" s="4">
        <f t="shared" si="40"/>
        <v>0</v>
      </c>
      <c r="V30" s="4">
        <f t="shared" si="41"/>
        <v>0</v>
      </c>
      <c r="W30" s="4">
        <f t="shared" si="42"/>
        <v>0</v>
      </c>
      <c r="X30" s="4">
        <f t="shared" si="43"/>
        <v>0</v>
      </c>
      <c r="Y30" s="4">
        <f t="shared" si="44"/>
        <v>0</v>
      </c>
      <c r="Z30" s="4">
        <f t="shared" si="45"/>
        <v>0</v>
      </c>
      <c r="AA30" s="4">
        <f t="shared" si="46"/>
        <v>0</v>
      </c>
      <c r="AB30" s="4">
        <f t="shared" si="47"/>
        <v>0</v>
      </c>
      <c r="AC30" s="4">
        <f t="shared" si="48"/>
        <v>0</v>
      </c>
      <c r="AD30" s="4">
        <f t="shared" si="49"/>
        <v>0</v>
      </c>
      <c r="AE30" s="4">
        <f t="shared" si="50"/>
        <v>0</v>
      </c>
      <c r="AF30" s="4">
        <f t="shared" si="51"/>
        <v>0</v>
      </c>
      <c r="AG30" s="4">
        <f t="shared" si="52"/>
        <v>0</v>
      </c>
      <c r="AH30" s="4">
        <f t="shared" si="53"/>
        <v>0</v>
      </c>
      <c r="AI30" s="4">
        <f t="shared" si="54"/>
        <v>0</v>
      </c>
      <c r="AJ30" s="4">
        <f t="shared" si="55"/>
        <v>0</v>
      </c>
      <c r="AK30" s="4">
        <f t="shared" si="56"/>
        <v>0</v>
      </c>
      <c r="AL30" s="4">
        <f t="shared" si="57"/>
        <v>0</v>
      </c>
      <c r="AM30" s="4">
        <f t="shared" si="58"/>
        <v>0</v>
      </c>
      <c r="AN30" s="4">
        <f t="shared" si="59"/>
        <v>0</v>
      </c>
      <c r="AO30" s="4">
        <f t="shared" si="60"/>
        <v>0</v>
      </c>
      <c r="AP30" s="4">
        <f t="shared" si="61"/>
        <v>0</v>
      </c>
      <c r="AQ30" s="4">
        <f t="shared" si="62"/>
        <v>0</v>
      </c>
      <c r="AR30" s="4">
        <f t="shared" si="63"/>
        <v>0</v>
      </c>
      <c r="AS30" s="4">
        <f t="shared" si="64"/>
        <v>0</v>
      </c>
      <c r="AT30" s="4">
        <f t="shared" si="65"/>
        <v>0</v>
      </c>
      <c r="AU30" s="4">
        <f t="shared" si="66"/>
        <v>0</v>
      </c>
      <c r="AV30" s="4">
        <f t="shared" si="67"/>
        <v>0</v>
      </c>
      <c r="AW30" s="4">
        <f t="shared" si="68"/>
        <v>0</v>
      </c>
      <c r="AX30" s="4">
        <f t="shared" si="69"/>
        <v>0</v>
      </c>
      <c r="AY30" s="4">
        <f t="shared" si="70"/>
        <v>0</v>
      </c>
      <c r="AZ30" s="4">
        <f t="shared" si="71"/>
        <v>0</v>
      </c>
      <c r="BA30" s="4">
        <f t="shared" si="72"/>
        <v>0</v>
      </c>
      <c r="BB30" s="4">
        <f t="shared" si="73"/>
        <v>0</v>
      </c>
      <c r="BC30" s="4">
        <f t="shared" si="74"/>
        <v>0</v>
      </c>
      <c r="BD30" s="4">
        <f t="shared" si="75"/>
        <v>0</v>
      </c>
      <c r="BE30" s="4">
        <f t="shared" si="76"/>
        <v>0</v>
      </c>
      <c r="BF30" s="4">
        <f t="shared" si="77"/>
        <v>0</v>
      </c>
      <c r="BG30" s="4">
        <f t="shared" si="77"/>
        <v>0</v>
      </c>
      <c r="BH30" s="4">
        <f t="shared" si="77"/>
        <v>0</v>
      </c>
      <c r="BI30" s="4">
        <f t="shared" si="77"/>
        <v>0</v>
      </c>
      <c r="BJ30" s="4">
        <f t="shared" si="77"/>
        <v>0</v>
      </c>
      <c r="BK30" s="4">
        <f t="shared" si="77"/>
        <v>0</v>
      </c>
      <c r="BL30" s="4">
        <f t="shared" si="77"/>
        <v>0</v>
      </c>
      <c r="BM30" s="4">
        <f t="shared" si="77"/>
        <v>0</v>
      </c>
      <c r="BN30" s="4">
        <f t="shared" si="77"/>
        <v>0</v>
      </c>
      <c r="BO30" s="4">
        <f t="shared" si="77"/>
        <v>0</v>
      </c>
      <c r="BP30" s="4">
        <f t="shared" si="77"/>
        <v>0</v>
      </c>
      <c r="BQ30" s="4">
        <f t="shared" si="77"/>
        <v>0</v>
      </c>
      <c r="BR30" s="4">
        <f t="shared" si="77"/>
        <v>0</v>
      </c>
      <c r="BS30" s="4">
        <f t="shared" si="77"/>
        <v>0</v>
      </c>
      <c r="BT30" s="4">
        <f t="shared" si="77"/>
        <v>0</v>
      </c>
      <c r="BU30" s="4">
        <f t="shared" si="77"/>
        <v>1</v>
      </c>
      <c r="BV30" s="4">
        <f t="shared" si="78"/>
        <v>0</v>
      </c>
      <c r="BW30" s="4">
        <f t="shared" si="78"/>
        <v>0</v>
      </c>
      <c r="BX30" s="4">
        <f t="shared" si="78"/>
        <v>0</v>
      </c>
      <c r="BY30" s="4">
        <f t="shared" si="78"/>
        <v>0</v>
      </c>
      <c r="BZ30" s="4">
        <f t="shared" si="78"/>
        <v>0</v>
      </c>
      <c r="CA30" s="4">
        <f t="shared" si="78"/>
        <v>0</v>
      </c>
      <c r="CB30" s="4">
        <f t="shared" si="78"/>
        <v>0</v>
      </c>
      <c r="CC30" s="4">
        <f t="shared" si="78"/>
        <v>0</v>
      </c>
      <c r="CD30" s="4">
        <f t="shared" si="78"/>
        <v>0</v>
      </c>
      <c r="CE30" s="4">
        <f t="shared" si="78"/>
        <v>0</v>
      </c>
      <c r="CF30" s="4">
        <f t="shared" si="78"/>
        <v>0</v>
      </c>
      <c r="CG30" s="4">
        <f t="shared" si="78"/>
        <v>0</v>
      </c>
      <c r="CH30" s="4">
        <f t="shared" si="78"/>
        <v>0</v>
      </c>
      <c r="CI30" s="4">
        <f t="shared" si="78"/>
        <v>0</v>
      </c>
      <c r="CJ30" s="4">
        <f t="shared" si="78"/>
        <v>0</v>
      </c>
      <c r="CK30" s="4">
        <f t="shared" si="78"/>
        <v>0</v>
      </c>
      <c r="CL30" s="4">
        <f t="shared" si="79"/>
        <v>0</v>
      </c>
      <c r="CM30" s="4">
        <f t="shared" si="79"/>
        <v>0</v>
      </c>
      <c r="CN30" s="4">
        <f t="shared" si="79"/>
        <v>0</v>
      </c>
      <c r="CO30" s="4">
        <f t="shared" si="79"/>
        <v>0</v>
      </c>
      <c r="CP30" s="4">
        <f t="shared" si="79"/>
        <v>0</v>
      </c>
      <c r="CQ30" s="4">
        <f t="shared" si="79"/>
        <v>0</v>
      </c>
      <c r="CR30" s="4">
        <f t="shared" si="79"/>
        <v>0</v>
      </c>
      <c r="CS30" s="4">
        <f t="shared" si="79"/>
        <v>0</v>
      </c>
      <c r="CT30" s="4">
        <f t="shared" si="79"/>
        <v>0</v>
      </c>
      <c r="CU30" s="4">
        <f t="shared" si="79"/>
        <v>0</v>
      </c>
      <c r="CV30" s="4">
        <f t="shared" si="79"/>
        <v>1</v>
      </c>
      <c r="CW30" s="4">
        <f t="shared" si="79"/>
        <v>0</v>
      </c>
      <c r="CX30" s="4">
        <f t="shared" si="79"/>
        <v>0</v>
      </c>
      <c r="CY30" s="4">
        <f t="shared" si="79"/>
        <v>0</v>
      </c>
      <c r="CZ30" s="4">
        <f t="shared" si="79"/>
        <v>0</v>
      </c>
      <c r="DA30" s="4">
        <f t="shared" si="79"/>
        <v>0</v>
      </c>
      <c r="DB30" s="4">
        <f t="shared" si="80"/>
        <v>0</v>
      </c>
      <c r="DC30" s="4">
        <f t="shared" si="80"/>
        <v>0</v>
      </c>
      <c r="DD30" s="4">
        <f t="shared" si="26"/>
        <v>0</v>
      </c>
      <c r="DE30" s="4">
        <f t="shared" si="81"/>
        <v>0</v>
      </c>
      <c r="DF30" s="4">
        <f t="shared" si="81"/>
        <v>0</v>
      </c>
      <c r="DG30" s="4">
        <f t="shared" si="82"/>
        <v>0</v>
      </c>
      <c r="DH30" s="4">
        <f t="shared" si="82"/>
        <v>0</v>
      </c>
      <c r="DI30" s="4">
        <f t="shared" si="82"/>
        <v>0</v>
      </c>
      <c r="DJ30" s="4">
        <f t="shared" si="82"/>
        <v>0</v>
      </c>
      <c r="DK30" s="4">
        <f t="shared" si="82"/>
        <v>0</v>
      </c>
      <c r="DL30" s="4">
        <f t="shared" si="82"/>
        <v>0</v>
      </c>
      <c r="DM30" s="4">
        <f t="shared" si="82"/>
        <v>0</v>
      </c>
      <c r="DN30" s="4">
        <f t="shared" si="82"/>
        <v>0</v>
      </c>
      <c r="DO30" s="4">
        <f t="shared" si="82"/>
        <v>0</v>
      </c>
      <c r="DP30" s="4">
        <f t="shared" si="82"/>
        <v>0</v>
      </c>
      <c r="DQ30" s="4">
        <f t="shared" si="83"/>
        <v>0</v>
      </c>
      <c r="DR30" s="4">
        <f t="shared" si="83"/>
        <v>0</v>
      </c>
      <c r="DS30" s="4">
        <f t="shared" si="83"/>
        <v>0</v>
      </c>
      <c r="DT30" s="4">
        <f t="shared" si="83"/>
        <v>0</v>
      </c>
      <c r="DU30" s="4">
        <f t="shared" si="83"/>
        <v>0</v>
      </c>
      <c r="DV30" s="4">
        <f t="shared" si="83"/>
        <v>0</v>
      </c>
      <c r="DW30" s="4">
        <f t="shared" si="83"/>
        <v>0</v>
      </c>
      <c r="DX30" s="4">
        <f t="shared" si="83"/>
        <v>0</v>
      </c>
      <c r="DY30" s="4">
        <f t="shared" si="83"/>
        <v>0</v>
      </c>
      <c r="DZ30" s="4">
        <f t="shared" si="83"/>
        <v>0</v>
      </c>
      <c r="EA30" s="4">
        <f t="shared" si="83"/>
        <v>0</v>
      </c>
      <c r="EB30" s="4">
        <f t="shared" si="83"/>
        <v>0</v>
      </c>
      <c r="EC30" s="4">
        <f t="shared" si="83"/>
        <v>0</v>
      </c>
    </row>
    <row r="31" spans="2:133" x14ac:dyDescent="0.25">
      <c r="B31" s="3" t="s">
        <v>11</v>
      </c>
      <c r="C31" t="s">
        <v>305</v>
      </c>
      <c r="D31" s="4">
        <f t="shared" si="19"/>
        <v>0</v>
      </c>
      <c r="E31" s="4">
        <f t="shared" si="20"/>
        <v>0</v>
      </c>
      <c r="F31" s="4">
        <f t="shared" si="21"/>
        <v>0</v>
      </c>
      <c r="G31" s="4">
        <f t="shared" si="22"/>
        <v>1</v>
      </c>
      <c r="H31" s="4">
        <f t="shared" si="23"/>
        <v>0</v>
      </c>
      <c r="I31" s="4">
        <f t="shared" si="24"/>
        <v>1</v>
      </c>
      <c r="J31" s="4">
        <f t="shared" si="29"/>
        <v>0</v>
      </c>
      <c r="K31" s="4">
        <f t="shared" si="30"/>
        <v>0</v>
      </c>
      <c r="L31" s="4">
        <f t="shared" si="31"/>
        <v>0</v>
      </c>
      <c r="M31" s="4">
        <f t="shared" si="32"/>
        <v>1</v>
      </c>
      <c r="N31" s="4">
        <f t="shared" si="33"/>
        <v>0</v>
      </c>
      <c r="O31" s="4">
        <f t="shared" si="34"/>
        <v>1</v>
      </c>
      <c r="P31" s="4">
        <f t="shared" si="35"/>
        <v>0</v>
      </c>
      <c r="Q31" s="4">
        <f t="shared" si="36"/>
        <v>0</v>
      </c>
      <c r="R31" s="4">
        <f t="shared" si="37"/>
        <v>0</v>
      </c>
      <c r="S31" s="4">
        <f t="shared" si="38"/>
        <v>0</v>
      </c>
      <c r="T31" s="4">
        <f t="shared" si="39"/>
        <v>0</v>
      </c>
      <c r="U31" s="4">
        <f t="shared" si="40"/>
        <v>0</v>
      </c>
      <c r="V31" s="4">
        <f t="shared" si="41"/>
        <v>0</v>
      </c>
      <c r="W31" s="4">
        <f t="shared" si="42"/>
        <v>0</v>
      </c>
      <c r="X31" s="4">
        <f t="shared" si="43"/>
        <v>0</v>
      </c>
      <c r="Y31" s="4">
        <f t="shared" si="44"/>
        <v>0</v>
      </c>
      <c r="Z31" s="4">
        <f t="shared" si="45"/>
        <v>0</v>
      </c>
      <c r="AA31" s="4">
        <f t="shared" si="46"/>
        <v>0</v>
      </c>
      <c r="AB31" s="4">
        <f t="shared" si="47"/>
        <v>0</v>
      </c>
      <c r="AC31" s="4">
        <f t="shared" si="48"/>
        <v>0</v>
      </c>
      <c r="AD31" s="4">
        <f t="shared" si="49"/>
        <v>0</v>
      </c>
      <c r="AE31" s="4">
        <f t="shared" si="50"/>
        <v>0</v>
      </c>
      <c r="AF31" s="4">
        <f t="shared" si="51"/>
        <v>0</v>
      </c>
      <c r="AG31" s="4">
        <f t="shared" si="52"/>
        <v>0</v>
      </c>
      <c r="AH31" s="4">
        <f t="shared" si="53"/>
        <v>0</v>
      </c>
      <c r="AI31" s="4">
        <f t="shared" si="54"/>
        <v>0</v>
      </c>
      <c r="AJ31" s="4">
        <f t="shared" si="55"/>
        <v>0</v>
      </c>
      <c r="AK31" s="4">
        <f t="shared" si="56"/>
        <v>0</v>
      </c>
      <c r="AL31" s="4">
        <f t="shared" si="57"/>
        <v>0</v>
      </c>
      <c r="AM31" s="4">
        <f t="shared" si="58"/>
        <v>0</v>
      </c>
      <c r="AN31" s="4">
        <f t="shared" si="59"/>
        <v>0</v>
      </c>
      <c r="AO31" s="4">
        <f t="shared" si="60"/>
        <v>0</v>
      </c>
      <c r="AP31" s="4">
        <f t="shared" si="61"/>
        <v>0</v>
      </c>
      <c r="AQ31" s="4">
        <f t="shared" si="62"/>
        <v>0</v>
      </c>
      <c r="AR31" s="4">
        <f t="shared" si="63"/>
        <v>0</v>
      </c>
      <c r="AS31" s="4">
        <f t="shared" si="64"/>
        <v>0</v>
      </c>
      <c r="AT31" s="4">
        <f t="shared" si="65"/>
        <v>0</v>
      </c>
      <c r="AU31" s="4">
        <f t="shared" si="66"/>
        <v>0</v>
      </c>
      <c r="AV31" s="4">
        <f t="shared" si="67"/>
        <v>0</v>
      </c>
      <c r="AW31" s="4">
        <f t="shared" si="68"/>
        <v>0</v>
      </c>
      <c r="AX31" s="4">
        <f t="shared" si="69"/>
        <v>0</v>
      </c>
      <c r="AY31" s="4">
        <f t="shared" si="70"/>
        <v>0</v>
      </c>
      <c r="AZ31" s="4">
        <f t="shared" si="71"/>
        <v>0</v>
      </c>
      <c r="BA31" s="4">
        <f t="shared" si="72"/>
        <v>0</v>
      </c>
      <c r="BB31" s="4">
        <f t="shared" si="73"/>
        <v>0</v>
      </c>
      <c r="BC31" s="4">
        <f t="shared" si="74"/>
        <v>0</v>
      </c>
      <c r="BD31" s="4">
        <f t="shared" si="75"/>
        <v>0</v>
      </c>
      <c r="BE31" s="4">
        <f t="shared" si="76"/>
        <v>0</v>
      </c>
      <c r="BF31" s="4">
        <f t="shared" si="77"/>
        <v>0</v>
      </c>
      <c r="BG31" s="4">
        <f t="shared" si="77"/>
        <v>0</v>
      </c>
      <c r="BH31" s="4">
        <f t="shared" si="77"/>
        <v>0</v>
      </c>
      <c r="BI31" s="4">
        <f t="shared" si="77"/>
        <v>0</v>
      </c>
      <c r="BJ31" s="4">
        <f t="shared" si="77"/>
        <v>0</v>
      </c>
      <c r="BK31" s="4">
        <f t="shared" si="77"/>
        <v>0</v>
      </c>
      <c r="BL31" s="4">
        <f t="shared" si="77"/>
        <v>0</v>
      </c>
      <c r="BM31" s="4">
        <f t="shared" si="77"/>
        <v>0</v>
      </c>
      <c r="BN31" s="4">
        <f t="shared" si="77"/>
        <v>0</v>
      </c>
      <c r="BO31" s="4">
        <f t="shared" si="77"/>
        <v>0</v>
      </c>
      <c r="BP31" s="4">
        <f t="shared" si="77"/>
        <v>0</v>
      </c>
      <c r="BQ31" s="4">
        <f t="shared" si="77"/>
        <v>0</v>
      </c>
      <c r="BR31" s="4">
        <f t="shared" si="77"/>
        <v>0</v>
      </c>
      <c r="BS31" s="4">
        <f t="shared" si="77"/>
        <v>0</v>
      </c>
      <c r="BT31" s="4">
        <f t="shared" si="77"/>
        <v>0</v>
      </c>
      <c r="BU31" s="4">
        <f t="shared" ref="BU31:CB31" si="84">IF(BU$3=$C31,1,0)</f>
        <v>0</v>
      </c>
      <c r="BV31" s="4">
        <f t="shared" si="84"/>
        <v>1</v>
      </c>
      <c r="BW31" s="4">
        <f t="shared" si="84"/>
        <v>0</v>
      </c>
      <c r="BX31" s="4">
        <f t="shared" si="84"/>
        <v>0</v>
      </c>
      <c r="BY31" s="4">
        <f t="shared" si="84"/>
        <v>0</v>
      </c>
      <c r="BZ31" s="4">
        <f t="shared" si="84"/>
        <v>0</v>
      </c>
      <c r="CA31" s="4">
        <f t="shared" si="84"/>
        <v>0</v>
      </c>
      <c r="CB31" s="4">
        <f t="shared" si="84"/>
        <v>0</v>
      </c>
      <c r="CC31" s="4">
        <f t="shared" si="78"/>
        <v>0</v>
      </c>
      <c r="CD31" s="4">
        <f t="shared" ref="CD31:CJ41" si="85">IF(CD$3=$C31,1,0)</f>
        <v>0</v>
      </c>
      <c r="CE31" s="4">
        <f t="shared" si="85"/>
        <v>0</v>
      </c>
      <c r="CF31" s="4">
        <f t="shared" si="85"/>
        <v>0</v>
      </c>
      <c r="CG31" s="4">
        <f t="shared" si="85"/>
        <v>0</v>
      </c>
      <c r="CH31" s="4">
        <f t="shared" si="85"/>
        <v>0</v>
      </c>
      <c r="CI31" s="4">
        <f t="shared" si="85"/>
        <v>0</v>
      </c>
      <c r="CJ31" s="4">
        <f t="shared" si="85"/>
        <v>0</v>
      </c>
      <c r="CK31" s="4">
        <f t="shared" si="78"/>
        <v>0</v>
      </c>
      <c r="CL31" s="4">
        <f t="shared" si="79"/>
        <v>0</v>
      </c>
      <c r="CM31" s="4">
        <f t="shared" si="79"/>
        <v>0</v>
      </c>
      <c r="CN31" s="4">
        <f t="shared" si="79"/>
        <v>0</v>
      </c>
      <c r="CO31" s="4">
        <f t="shared" si="79"/>
        <v>0</v>
      </c>
      <c r="CP31" s="4">
        <f t="shared" si="79"/>
        <v>0</v>
      </c>
      <c r="CQ31" s="4">
        <f t="shared" si="79"/>
        <v>0</v>
      </c>
      <c r="CR31" s="4">
        <f t="shared" si="79"/>
        <v>0</v>
      </c>
      <c r="CS31" s="4">
        <f t="shared" si="79"/>
        <v>0</v>
      </c>
      <c r="CT31" s="4">
        <f t="shared" si="79"/>
        <v>0</v>
      </c>
      <c r="CU31" s="4">
        <f t="shared" si="79"/>
        <v>0</v>
      </c>
      <c r="CV31" s="4">
        <f t="shared" si="79"/>
        <v>0</v>
      </c>
      <c r="CW31" s="4">
        <f t="shared" si="79"/>
        <v>1</v>
      </c>
      <c r="CX31" s="4">
        <f t="shared" si="79"/>
        <v>0</v>
      </c>
      <c r="CY31" s="4">
        <f t="shared" si="79"/>
        <v>0</v>
      </c>
      <c r="CZ31" s="4">
        <f t="shared" si="79"/>
        <v>0</v>
      </c>
      <c r="DA31" s="4">
        <f t="shared" ref="DA31:DA41" si="86">IF(DA$3=$C31,1,0)</f>
        <v>0</v>
      </c>
      <c r="DB31" s="4">
        <f t="shared" si="80"/>
        <v>0</v>
      </c>
      <c r="DC31" s="4">
        <f t="shared" si="80"/>
        <v>0</v>
      </c>
      <c r="DD31" s="4">
        <f t="shared" si="26"/>
        <v>0</v>
      </c>
      <c r="DE31" s="4">
        <f t="shared" si="81"/>
        <v>0</v>
      </c>
      <c r="DF31" s="4">
        <f t="shared" si="81"/>
        <v>0</v>
      </c>
      <c r="DG31" s="4">
        <f t="shared" si="82"/>
        <v>0</v>
      </c>
      <c r="DH31" s="4">
        <f t="shared" si="82"/>
        <v>0</v>
      </c>
      <c r="DI31" s="4">
        <f t="shared" si="82"/>
        <v>0</v>
      </c>
      <c r="DJ31" s="4">
        <f t="shared" si="82"/>
        <v>0</v>
      </c>
      <c r="DK31" s="4">
        <f t="shared" si="82"/>
        <v>0</v>
      </c>
      <c r="DL31" s="4">
        <f t="shared" si="82"/>
        <v>0</v>
      </c>
      <c r="DM31" s="4">
        <f t="shared" si="82"/>
        <v>0</v>
      </c>
      <c r="DN31" s="4">
        <f t="shared" si="82"/>
        <v>0</v>
      </c>
      <c r="DO31" s="4">
        <f t="shared" si="82"/>
        <v>0</v>
      </c>
      <c r="DP31" s="4">
        <f t="shared" si="82"/>
        <v>0</v>
      </c>
      <c r="DQ31" s="4">
        <f t="shared" si="83"/>
        <v>0</v>
      </c>
      <c r="DR31" s="4">
        <f t="shared" si="83"/>
        <v>0</v>
      </c>
      <c r="DS31" s="4">
        <f t="shared" si="83"/>
        <v>0</v>
      </c>
      <c r="DT31" s="4">
        <f t="shared" si="83"/>
        <v>0</v>
      </c>
      <c r="DU31" s="4">
        <f t="shared" si="83"/>
        <v>0</v>
      </c>
      <c r="DV31" s="4">
        <f t="shared" si="83"/>
        <v>0</v>
      </c>
      <c r="DW31" s="4">
        <f t="shared" si="83"/>
        <v>0</v>
      </c>
      <c r="DX31" s="4">
        <f t="shared" si="83"/>
        <v>0</v>
      </c>
      <c r="DY31" s="4">
        <f t="shared" si="83"/>
        <v>0</v>
      </c>
      <c r="DZ31" s="4">
        <f t="shared" si="83"/>
        <v>0</v>
      </c>
      <c r="EA31" s="4">
        <f t="shared" si="83"/>
        <v>0</v>
      </c>
      <c r="EB31" s="4">
        <f t="shared" si="83"/>
        <v>0</v>
      </c>
      <c r="EC31" s="4">
        <f t="shared" si="83"/>
        <v>0</v>
      </c>
    </row>
    <row r="32" spans="2:133" x14ac:dyDescent="0.25">
      <c r="B32" s="3" t="s">
        <v>11</v>
      </c>
      <c r="C32" t="s">
        <v>306</v>
      </c>
      <c r="D32" s="4">
        <f t="shared" si="19"/>
        <v>0</v>
      </c>
      <c r="E32" s="4">
        <f t="shared" si="20"/>
        <v>0</v>
      </c>
      <c r="F32" s="4">
        <f t="shared" si="21"/>
        <v>0</v>
      </c>
      <c r="G32" s="4">
        <f t="shared" si="22"/>
        <v>1</v>
      </c>
      <c r="H32" s="4">
        <f t="shared" si="23"/>
        <v>0</v>
      </c>
      <c r="I32" s="4">
        <f t="shared" si="24"/>
        <v>1</v>
      </c>
      <c r="J32" s="4">
        <f t="shared" si="29"/>
        <v>0</v>
      </c>
      <c r="K32" s="4">
        <f t="shared" si="30"/>
        <v>0</v>
      </c>
      <c r="L32" s="4">
        <f t="shared" si="31"/>
        <v>0</v>
      </c>
      <c r="M32" s="4">
        <f t="shared" si="32"/>
        <v>1</v>
      </c>
      <c r="N32" s="4">
        <f t="shared" si="33"/>
        <v>0</v>
      </c>
      <c r="O32" s="4">
        <f t="shared" si="34"/>
        <v>1</v>
      </c>
      <c r="P32" s="4">
        <f t="shared" si="35"/>
        <v>0</v>
      </c>
      <c r="Q32" s="4">
        <f t="shared" si="36"/>
        <v>0</v>
      </c>
      <c r="R32" s="4">
        <f t="shared" si="37"/>
        <v>0</v>
      </c>
      <c r="S32" s="4">
        <f t="shared" si="38"/>
        <v>0</v>
      </c>
      <c r="T32" s="4">
        <f t="shared" si="39"/>
        <v>0</v>
      </c>
      <c r="U32" s="4">
        <f t="shared" si="40"/>
        <v>0</v>
      </c>
      <c r="V32" s="4">
        <f t="shared" si="41"/>
        <v>0</v>
      </c>
      <c r="W32" s="4">
        <f t="shared" si="42"/>
        <v>0</v>
      </c>
      <c r="X32" s="4">
        <f t="shared" si="43"/>
        <v>0</v>
      </c>
      <c r="Y32" s="4">
        <f t="shared" si="44"/>
        <v>0</v>
      </c>
      <c r="Z32" s="4">
        <f t="shared" si="45"/>
        <v>0</v>
      </c>
      <c r="AA32" s="4">
        <f t="shared" si="46"/>
        <v>0</v>
      </c>
      <c r="AB32" s="4">
        <f t="shared" si="47"/>
        <v>0</v>
      </c>
      <c r="AC32" s="4">
        <f t="shared" si="48"/>
        <v>0</v>
      </c>
      <c r="AD32" s="4">
        <f t="shared" si="49"/>
        <v>0</v>
      </c>
      <c r="AE32" s="4">
        <f t="shared" si="50"/>
        <v>0</v>
      </c>
      <c r="AF32" s="4">
        <f t="shared" si="51"/>
        <v>0</v>
      </c>
      <c r="AG32" s="4">
        <f t="shared" si="52"/>
        <v>0</v>
      </c>
      <c r="AH32" s="4">
        <f t="shared" si="53"/>
        <v>0</v>
      </c>
      <c r="AI32" s="4">
        <f t="shared" si="54"/>
        <v>0</v>
      </c>
      <c r="AJ32" s="4">
        <f t="shared" si="55"/>
        <v>0</v>
      </c>
      <c r="AK32" s="4">
        <f t="shared" si="56"/>
        <v>0</v>
      </c>
      <c r="AL32" s="4">
        <f t="shared" si="57"/>
        <v>0</v>
      </c>
      <c r="AM32" s="4">
        <f t="shared" si="58"/>
        <v>0</v>
      </c>
      <c r="AN32" s="4">
        <f t="shared" si="59"/>
        <v>0</v>
      </c>
      <c r="AO32" s="4">
        <f t="shared" si="60"/>
        <v>0</v>
      </c>
      <c r="AP32" s="4">
        <f t="shared" si="61"/>
        <v>0</v>
      </c>
      <c r="AQ32" s="4">
        <f t="shared" si="62"/>
        <v>0</v>
      </c>
      <c r="AR32" s="4">
        <f t="shared" si="63"/>
        <v>0</v>
      </c>
      <c r="AS32" s="4">
        <f t="shared" si="64"/>
        <v>0</v>
      </c>
      <c r="AT32" s="4">
        <f t="shared" si="65"/>
        <v>0</v>
      </c>
      <c r="AU32" s="4">
        <f t="shared" si="66"/>
        <v>0</v>
      </c>
      <c r="AV32" s="4">
        <f t="shared" si="67"/>
        <v>0</v>
      </c>
      <c r="AW32" s="4">
        <f t="shared" si="68"/>
        <v>0</v>
      </c>
      <c r="AX32" s="4">
        <f t="shared" si="69"/>
        <v>0</v>
      </c>
      <c r="AY32" s="4">
        <f t="shared" si="70"/>
        <v>0</v>
      </c>
      <c r="AZ32" s="4">
        <f t="shared" si="71"/>
        <v>0</v>
      </c>
      <c r="BA32" s="4">
        <f t="shared" si="72"/>
        <v>0</v>
      </c>
      <c r="BB32" s="4">
        <f t="shared" si="73"/>
        <v>0</v>
      </c>
      <c r="BC32" s="4">
        <f t="shared" si="74"/>
        <v>0</v>
      </c>
      <c r="BD32" s="4">
        <f t="shared" si="75"/>
        <v>0</v>
      </c>
      <c r="BE32" s="4">
        <f t="shared" si="76"/>
        <v>0</v>
      </c>
      <c r="BF32" s="4">
        <f t="shared" ref="BF32:BU58" si="87">IF(BF$3=$C32,1,0)</f>
        <v>0</v>
      </c>
      <c r="BG32" s="4">
        <f t="shared" si="87"/>
        <v>0</v>
      </c>
      <c r="BH32" s="4">
        <f t="shared" si="87"/>
        <v>0</v>
      </c>
      <c r="BI32" s="4">
        <f t="shared" si="87"/>
        <v>0</v>
      </c>
      <c r="BJ32" s="4">
        <f t="shared" si="87"/>
        <v>0</v>
      </c>
      <c r="BK32" s="4">
        <f t="shared" si="87"/>
        <v>0</v>
      </c>
      <c r="BL32" s="4">
        <f t="shared" si="87"/>
        <v>0</v>
      </c>
      <c r="BM32" s="4">
        <f t="shared" si="87"/>
        <v>0</v>
      </c>
      <c r="BN32" s="4">
        <f t="shared" si="87"/>
        <v>0</v>
      </c>
      <c r="BO32" s="4">
        <f t="shared" si="87"/>
        <v>0</v>
      </c>
      <c r="BP32" s="4">
        <f t="shared" si="87"/>
        <v>0</v>
      </c>
      <c r="BQ32" s="4">
        <f t="shared" si="87"/>
        <v>0</v>
      </c>
      <c r="BR32" s="4">
        <f t="shared" si="87"/>
        <v>0</v>
      </c>
      <c r="BS32" s="4">
        <f t="shared" si="87"/>
        <v>0</v>
      </c>
      <c r="BT32" s="4">
        <f t="shared" si="87"/>
        <v>0</v>
      </c>
      <c r="BU32" s="4">
        <f t="shared" si="87"/>
        <v>0</v>
      </c>
      <c r="BV32" s="4">
        <f t="shared" ref="BV32:CB41" si="88">IF(BV$3=$C32,1,0)</f>
        <v>0</v>
      </c>
      <c r="BW32" s="4">
        <f t="shared" si="88"/>
        <v>1</v>
      </c>
      <c r="BX32" s="4">
        <f t="shared" si="88"/>
        <v>0</v>
      </c>
      <c r="BY32" s="4">
        <f t="shared" si="88"/>
        <v>0</v>
      </c>
      <c r="BZ32" s="4">
        <f t="shared" si="88"/>
        <v>0</v>
      </c>
      <c r="CA32" s="4">
        <f t="shared" si="88"/>
        <v>0</v>
      </c>
      <c r="CB32" s="4">
        <f t="shared" si="88"/>
        <v>0</v>
      </c>
      <c r="CC32" s="4">
        <f t="shared" si="78"/>
        <v>0</v>
      </c>
      <c r="CD32" s="4">
        <f t="shared" si="85"/>
        <v>0</v>
      </c>
      <c r="CE32" s="4">
        <f t="shared" si="85"/>
        <v>0</v>
      </c>
      <c r="CF32" s="4">
        <f t="shared" si="85"/>
        <v>0</v>
      </c>
      <c r="CG32" s="4">
        <f t="shared" si="85"/>
        <v>0</v>
      </c>
      <c r="CH32" s="4">
        <f t="shared" si="85"/>
        <v>0</v>
      </c>
      <c r="CI32" s="4">
        <f t="shared" si="85"/>
        <v>0</v>
      </c>
      <c r="CJ32" s="4">
        <f t="shared" si="85"/>
        <v>0</v>
      </c>
      <c r="CK32" s="4">
        <f t="shared" si="78"/>
        <v>0</v>
      </c>
      <c r="CL32" s="4">
        <f t="shared" ref="CL32:CZ37" si="89">IF(CL$3=$C32,1,0)</f>
        <v>0</v>
      </c>
      <c r="CM32" s="4">
        <f t="shared" si="89"/>
        <v>0</v>
      </c>
      <c r="CN32" s="4">
        <f t="shared" si="89"/>
        <v>0</v>
      </c>
      <c r="CO32" s="4">
        <f t="shared" si="89"/>
        <v>0</v>
      </c>
      <c r="CP32" s="4">
        <f t="shared" si="89"/>
        <v>0</v>
      </c>
      <c r="CQ32" s="4">
        <f t="shared" si="89"/>
        <v>0</v>
      </c>
      <c r="CR32" s="4">
        <f t="shared" si="89"/>
        <v>0</v>
      </c>
      <c r="CS32" s="4">
        <f t="shared" si="89"/>
        <v>0</v>
      </c>
      <c r="CT32" s="4">
        <f t="shared" si="89"/>
        <v>0</v>
      </c>
      <c r="CU32" s="4">
        <f t="shared" si="89"/>
        <v>0</v>
      </c>
      <c r="CV32" s="4">
        <f t="shared" si="89"/>
        <v>0</v>
      </c>
      <c r="CW32" s="4">
        <f t="shared" si="89"/>
        <v>0</v>
      </c>
      <c r="CX32" s="4">
        <f t="shared" si="89"/>
        <v>1</v>
      </c>
      <c r="CY32" s="4">
        <f t="shared" si="89"/>
        <v>0</v>
      </c>
      <c r="CZ32" s="4">
        <f t="shared" si="89"/>
        <v>0</v>
      </c>
      <c r="DA32" s="4">
        <f t="shared" si="86"/>
        <v>0</v>
      </c>
      <c r="DB32" s="4">
        <f t="shared" si="80"/>
        <v>0</v>
      </c>
      <c r="DC32" s="4">
        <f t="shared" si="80"/>
        <v>0</v>
      </c>
      <c r="DD32" s="4">
        <f t="shared" si="26"/>
        <v>0</v>
      </c>
      <c r="DE32" s="4">
        <f t="shared" si="81"/>
        <v>0</v>
      </c>
      <c r="DF32" s="4">
        <f t="shared" si="81"/>
        <v>0</v>
      </c>
      <c r="DG32" s="4">
        <f t="shared" si="82"/>
        <v>0</v>
      </c>
      <c r="DH32" s="4">
        <f t="shared" si="82"/>
        <v>0</v>
      </c>
      <c r="DI32" s="4">
        <f t="shared" si="82"/>
        <v>0</v>
      </c>
      <c r="DJ32" s="4">
        <f t="shared" si="82"/>
        <v>0</v>
      </c>
      <c r="DK32" s="4">
        <f t="shared" si="82"/>
        <v>0</v>
      </c>
      <c r="DL32" s="4">
        <f t="shared" si="82"/>
        <v>0</v>
      </c>
      <c r="DM32" s="4">
        <f t="shared" si="82"/>
        <v>0</v>
      </c>
      <c r="DN32" s="4">
        <f t="shared" si="82"/>
        <v>0</v>
      </c>
      <c r="DO32" s="4">
        <f t="shared" si="82"/>
        <v>0</v>
      </c>
      <c r="DP32" s="4">
        <f t="shared" si="82"/>
        <v>0</v>
      </c>
      <c r="DQ32" s="4">
        <f t="shared" si="83"/>
        <v>0</v>
      </c>
      <c r="DR32" s="4">
        <f t="shared" si="83"/>
        <v>0</v>
      </c>
      <c r="DS32" s="4">
        <f t="shared" si="83"/>
        <v>0</v>
      </c>
      <c r="DT32" s="4">
        <f t="shared" si="83"/>
        <v>0</v>
      </c>
      <c r="DU32" s="4">
        <f t="shared" si="83"/>
        <v>0</v>
      </c>
      <c r="DV32" s="4">
        <f t="shared" si="83"/>
        <v>0</v>
      </c>
      <c r="DW32" s="4">
        <f t="shared" si="83"/>
        <v>0</v>
      </c>
      <c r="DX32" s="4">
        <f t="shared" si="83"/>
        <v>0</v>
      </c>
      <c r="DY32" s="4">
        <f t="shared" si="83"/>
        <v>0</v>
      </c>
      <c r="DZ32" s="4">
        <f t="shared" si="83"/>
        <v>0</v>
      </c>
      <c r="EA32" s="4">
        <f t="shared" si="83"/>
        <v>0</v>
      </c>
      <c r="EB32" s="4">
        <f t="shared" si="83"/>
        <v>0</v>
      </c>
      <c r="EC32" s="4">
        <f t="shared" si="83"/>
        <v>0</v>
      </c>
    </row>
    <row r="33" spans="2:133" x14ac:dyDescent="0.25">
      <c r="B33" s="3" t="s">
        <v>11</v>
      </c>
      <c r="C33" t="s">
        <v>307</v>
      </c>
      <c r="D33" s="4">
        <f t="shared" si="19"/>
        <v>0</v>
      </c>
      <c r="E33" s="4">
        <f t="shared" si="20"/>
        <v>0</v>
      </c>
      <c r="F33" s="4">
        <f t="shared" si="21"/>
        <v>0</v>
      </c>
      <c r="G33" s="4">
        <f t="shared" si="22"/>
        <v>1</v>
      </c>
      <c r="H33" s="4">
        <f t="shared" si="23"/>
        <v>0</v>
      </c>
      <c r="I33" s="4">
        <f t="shared" si="24"/>
        <v>1</v>
      </c>
      <c r="J33" s="4">
        <f t="shared" si="29"/>
        <v>0</v>
      </c>
      <c r="K33" s="4">
        <f t="shared" si="30"/>
        <v>0</v>
      </c>
      <c r="L33" s="4">
        <f t="shared" si="31"/>
        <v>0</v>
      </c>
      <c r="M33" s="4">
        <f t="shared" si="32"/>
        <v>1</v>
      </c>
      <c r="N33" s="4">
        <f t="shared" si="33"/>
        <v>0</v>
      </c>
      <c r="O33" s="4">
        <f t="shared" si="34"/>
        <v>1</v>
      </c>
      <c r="P33" s="4">
        <f t="shared" si="35"/>
        <v>0</v>
      </c>
      <c r="Q33" s="4">
        <f t="shared" si="36"/>
        <v>0</v>
      </c>
      <c r="R33" s="4">
        <f t="shared" si="37"/>
        <v>0</v>
      </c>
      <c r="S33" s="4">
        <f t="shared" si="38"/>
        <v>0</v>
      </c>
      <c r="T33" s="4">
        <f t="shared" si="39"/>
        <v>0</v>
      </c>
      <c r="U33" s="4">
        <f t="shared" si="40"/>
        <v>0</v>
      </c>
      <c r="V33" s="4">
        <f t="shared" si="41"/>
        <v>0</v>
      </c>
      <c r="W33" s="4">
        <f t="shared" si="42"/>
        <v>0</v>
      </c>
      <c r="X33" s="4">
        <f t="shared" si="43"/>
        <v>0</v>
      </c>
      <c r="Y33" s="4">
        <f t="shared" si="44"/>
        <v>0</v>
      </c>
      <c r="Z33" s="4">
        <f t="shared" si="45"/>
        <v>0</v>
      </c>
      <c r="AA33" s="4">
        <f t="shared" si="46"/>
        <v>0</v>
      </c>
      <c r="AB33" s="4">
        <f t="shared" si="47"/>
        <v>0</v>
      </c>
      <c r="AC33" s="4">
        <f t="shared" si="48"/>
        <v>0</v>
      </c>
      <c r="AD33" s="4">
        <f t="shared" si="49"/>
        <v>0</v>
      </c>
      <c r="AE33" s="4">
        <f t="shared" si="50"/>
        <v>0</v>
      </c>
      <c r="AF33" s="4">
        <f t="shared" si="51"/>
        <v>0</v>
      </c>
      <c r="AG33" s="4">
        <f t="shared" si="52"/>
        <v>0</v>
      </c>
      <c r="AH33" s="4">
        <f t="shared" si="53"/>
        <v>0</v>
      </c>
      <c r="AI33" s="4">
        <f t="shared" si="54"/>
        <v>0</v>
      </c>
      <c r="AJ33" s="4">
        <f t="shared" si="55"/>
        <v>0</v>
      </c>
      <c r="AK33" s="4">
        <f t="shared" si="56"/>
        <v>0</v>
      </c>
      <c r="AL33" s="4">
        <f t="shared" si="57"/>
        <v>0</v>
      </c>
      <c r="AM33" s="4">
        <f t="shared" si="58"/>
        <v>0</v>
      </c>
      <c r="AN33" s="4">
        <f t="shared" si="59"/>
        <v>0</v>
      </c>
      <c r="AO33" s="4">
        <f t="shared" si="60"/>
        <v>0</v>
      </c>
      <c r="AP33" s="4">
        <f t="shared" si="61"/>
        <v>0</v>
      </c>
      <c r="AQ33" s="4">
        <f t="shared" si="62"/>
        <v>0</v>
      </c>
      <c r="AR33" s="4">
        <f t="shared" si="63"/>
        <v>0</v>
      </c>
      <c r="AS33" s="4">
        <f t="shared" si="64"/>
        <v>0</v>
      </c>
      <c r="AT33" s="4">
        <f t="shared" si="65"/>
        <v>0</v>
      </c>
      <c r="AU33" s="4">
        <f t="shared" si="66"/>
        <v>0</v>
      </c>
      <c r="AV33" s="4">
        <f t="shared" si="67"/>
        <v>0</v>
      </c>
      <c r="AW33" s="4">
        <f t="shared" si="68"/>
        <v>0</v>
      </c>
      <c r="AX33" s="4">
        <f t="shared" si="69"/>
        <v>0</v>
      </c>
      <c r="AY33" s="4">
        <f t="shared" si="70"/>
        <v>0</v>
      </c>
      <c r="AZ33" s="4">
        <f t="shared" si="71"/>
        <v>0</v>
      </c>
      <c r="BA33" s="4">
        <f t="shared" si="72"/>
        <v>0</v>
      </c>
      <c r="BB33" s="4">
        <f t="shared" si="73"/>
        <v>0</v>
      </c>
      <c r="BC33" s="4">
        <f t="shared" si="74"/>
        <v>0</v>
      </c>
      <c r="BD33" s="4">
        <f t="shared" si="75"/>
        <v>0</v>
      </c>
      <c r="BE33" s="4">
        <f t="shared" si="76"/>
        <v>0</v>
      </c>
      <c r="BF33" s="4">
        <f t="shared" si="87"/>
        <v>0</v>
      </c>
      <c r="BG33" s="4">
        <f t="shared" si="87"/>
        <v>0</v>
      </c>
      <c r="BH33" s="4">
        <f t="shared" si="87"/>
        <v>0</v>
      </c>
      <c r="BI33" s="4">
        <f t="shared" si="87"/>
        <v>0</v>
      </c>
      <c r="BJ33" s="4">
        <f t="shared" si="87"/>
        <v>0</v>
      </c>
      <c r="BK33" s="4">
        <f t="shared" si="87"/>
        <v>0</v>
      </c>
      <c r="BL33" s="4">
        <f t="shared" si="87"/>
        <v>0</v>
      </c>
      <c r="BM33" s="4">
        <f t="shared" si="87"/>
        <v>0</v>
      </c>
      <c r="BN33" s="4">
        <f t="shared" si="87"/>
        <v>0</v>
      </c>
      <c r="BO33" s="4">
        <f t="shared" si="87"/>
        <v>0</v>
      </c>
      <c r="BP33" s="4">
        <f t="shared" si="87"/>
        <v>0</v>
      </c>
      <c r="BQ33" s="4">
        <f t="shared" si="87"/>
        <v>0</v>
      </c>
      <c r="BR33" s="4">
        <f t="shared" si="87"/>
        <v>0</v>
      </c>
      <c r="BS33" s="4">
        <f t="shared" si="87"/>
        <v>0</v>
      </c>
      <c r="BT33" s="4">
        <f t="shared" si="87"/>
        <v>0</v>
      </c>
      <c r="BU33" s="4">
        <f t="shared" si="87"/>
        <v>0</v>
      </c>
      <c r="BV33" s="4">
        <f t="shared" si="88"/>
        <v>0</v>
      </c>
      <c r="BW33" s="4">
        <f t="shared" si="88"/>
        <v>0</v>
      </c>
      <c r="BX33" s="4">
        <f t="shared" si="88"/>
        <v>1</v>
      </c>
      <c r="BY33" s="4">
        <f t="shared" si="88"/>
        <v>0</v>
      </c>
      <c r="BZ33" s="4">
        <f t="shared" si="88"/>
        <v>0</v>
      </c>
      <c r="CA33" s="4">
        <f t="shared" si="88"/>
        <v>0</v>
      </c>
      <c r="CB33" s="4">
        <f t="shared" si="88"/>
        <v>0</v>
      </c>
      <c r="CC33" s="4">
        <f t="shared" si="78"/>
        <v>0</v>
      </c>
      <c r="CD33" s="4">
        <f t="shared" si="85"/>
        <v>0</v>
      </c>
      <c r="CE33" s="4">
        <f t="shared" si="85"/>
        <v>0</v>
      </c>
      <c r="CF33" s="4">
        <f t="shared" si="85"/>
        <v>0</v>
      </c>
      <c r="CG33" s="4">
        <f t="shared" si="85"/>
        <v>0</v>
      </c>
      <c r="CH33" s="4">
        <f t="shared" si="85"/>
        <v>0</v>
      </c>
      <c r="CI33" s="4">
        <f t="shared" si="85"/>
        <v>0</v>
      </c>
      <c r="CJ33" s="4">
        <f t="shared" si="85"/>
        <v>0</v>
      </c>
      <c r="CK33" s="4">
        <f t="shared" si="78"/>
        <v>0</v>
      </c>
      <c r="CL33" s="4">
        <f t="shared" si="89"/>
        <v>0</v>
      </c>
      <c r="CM33" s="4">
        <f t="shared" si="89"/>
        <v>0</v>
      </c>
      <c r="CN33" s="4">
        <f t="shared" si="89"/>
        <v>0</v>
      </c>
      <c r="CO33" s="4">
        <f t="shared" si="89"/>
        <v>0</v>
      </c>
      <c r="CP33" s="4">
        <f t="shared" si="89"/>
        <v>0</v>
      </c>
      <c r="CQ33" s="4">
        <f t="shared" si="89"/>
        <v>0</v>
      </c>
      <c r="CR33" s="4">
        <f t="shared" si="89"/>
        <v>0</v>
      </c>
      <c r="CS33" s="4">
        <f t="shared" si="89"/>
        <v>0</v>
      </c>
      <c r="CT33" s="4">
        <f t="shared" si="89"/>
        <v>0</v>
      </c>
      <c r="CU33" s="4">
        <f t="shared" si="89"/>
        <v>0</v>
      </c>
      <c r="CV33" s="4">
        <f t="shared" si="89"/>
        <v>0</v>
      </c>
      <c r="CW33" s="4">
        <f t="shared" si="89"/>
        <v>0</v>
      </c>
      <c r="CX33" s="4">
        <f t="shared" si="89"/>
        <v>0</v>
      </c>
      <c r="CY33" s="4">
        <f t="shared" si="89"/>
        <v>1</v>
      </c>
      <c r="CZ33" s="4">
        <f t="shared" si="89"/>
        <v>0</v>
      </c>
      <c r="DA33" s="4">
        <f t="shared" si="86"/>
        <v>0</v>
      </c>
      <c r="DB33" s="4">
        <f t="shared" si="80"/>
        <v>0</v>
      </c>
      <c r="DC33" s="4">
        <f t="shared" si="80"/>
        <v>0</v>
      </c>
      <c r="DD33" s="4">
        <f t="shared" si="26"/>
        <v>0</v>
      </c>
      <c r="DE33" s="4">
        <f t="shared" si="81"/>
        <v>0</v>
      </c>
      <c r="DF33" s="4">
        <f t="shared" si="81"/>
        <v>0</v>
      </c>
      <c r="DG33" s="4">
        <f t="shared" si="82"/>
        <v>0</v>
      </c>
      <c r="DH33" s="4">
        <f t="shared" si="82"/>
        <v>0</v>
      </c>
      <c r="DI33" s="4">
        <f t="shared" si="82"/>
        <v>0</v>
      </c>
      <c r="DJ33" s="4">
        <f t="shared" si="82"/>
        <v>0</v>
      </c>
      <c r="DK33" s="4">
        <f t="shared" si="82"/>
        <v>0</v>
      </c>
      <c r="DL33" s="4">
        <f t="shared" si="82"/>
        <v>0</v>
      </c>
      <c r="DM33" s="4">
        <f t="shared" si="82"/>
        <v>0</v>
      </c>
      <c r="DN33" s="4">
        <f t="shared" si="82"/>
        <v>0</v>
      </c>
      <c r="DO33" s="4">
        <f t="shared" si="82"/>
        <v>0</v>
      </c>
      <c r="DP33" s="4">
        <f t="shared" si="82"/>
        <v>0</v>
      </c>
      <c r="DQ33" s="4">
        <f t="shared" si="83"/>
        <v>0</v>
      </c>
      <c r="DR33" s="4">
        <f t="shared" si="83"/>
        <v>0</v>
      </c>
      <c r="DS33" s="4">
        <f t="shared" si="83"/>
        <v>0</v>
      </c>
      <c r="DT33" s="4">
        <f t="shared" si="83"/>
        <v>0</v>
      </c>
      <c r="DU33" s="4">
        <f t="shared" si="83"/>
        <v>0</v>
      </c>
      <c r="DV33" s="4">
        <f t="shared" si="83"/>
        <v>0</v>
      </c>
      <c r="DW33" s="4">
        <f t="shared" si="83"/>
        <v>0</v>
      </c>
      <c r="DX33" s="4">
        <f t="shared" si="83"/>
        <v>0</v>
      </c>
      <c r="DY33" s="4">
        <f t="shared" si="83"/>
        <v>0</v>
      </c>
      <c r="DZ33" s="4">
        <f t="shared" si="83"/>
        <v>0</v>
      </c>
      <c r="EA33" s="4">
        <f t="shared" si="83"/>
        <v>0</v>
      </c>
      <c r="EB33" s="4">
        <f t="shared" si="83"/>
        <v>0</v>
      </c>
      <c r="EC33" s="4">
        <f t="shared" si="83"/>
        <v>0</v>
      </c>
    </row>
    <row r="34" spans="2:133" x14ac:dyDescent="0.25">
      <c r="B34" s="3" t="s">
        <v>11</v>
      </c>
      <c r="C34" t="s">
        <v>308</v>
      </c>
      <c r="D34" s="4">
        <f t="shared" si="19"/>
        <v>0</v>
      </c>
      <c r="E34" s="4">
        <f t="shared" si="20"/>
        <v>0</v>
      </c>
      <c r="F34" s="4">
        <f t="shared" si="21"/>
        <v>0</v>
      </c>
      <c r="G34" s="4">
        <f t="shared" si="22"/>
        <v>1</v>
      </c>
      <c r="H34" s="4">
        <f t="shared" si="23"/>
        <v>0</v>
      </c>
      <c r="I34" s="4">
        <f t="shared" si="24"/>
        <v>1</v>
      </c>
      <c r="J34" s="4">
        <f t="shared" si="29"/>
        <v>0</v>
      </c>
      <c r="K34" s="4">
        <f t="shared" si="30"/>
        <v>0</v>
      </c>
      <c r="L34" s="4">
        <f t="shared" si="31"/>
        <v>0</v>
      </c>
      <c r="M34" s="4">
        <f t="shared" si="32"/>
        <v>1</v>
      </c>
      <c r="N34" s="4">
        <f t="shared" si="33"/>
        <v>0</v>
      </c>
      <c r="O34" s="4">
        <f t="shared" si="34"/>
        <v>1</v>
      </c>
      <c r="P34" s="4">
        <f t="shared" si="35"/>
        <v>0</v>
      </c>
      <c r="Q34" s="4">
        <f t="shared" si="36"/>
        <v>0</v>
      </c>
      <c r="R34" s="4">
        <f t="shared" si="37"/>
        <v>0</v>
      </c>
      <c r="S34" s="4">
        <f t="shared" si="38"/>
        <v>0</v>
      </c>
      <c r="T34" s="4">
        <f t="shared" si="39"/>
        <v>0</v>
      </c>
      <c r="U34" s="4">
        <f t="shared" si="40"/>
        <v>0</v>
      </c>
      <c r="V34" s="4">
        <f t="shared" si="41"/>
        <v>0</v>
      </c>
      <c r="W34" s="4">
        <f t="shared" si="42"/>
        <v>0</v>
      </c>
      <c r="X34" s="4">
        <f t="shared" si="43"/>
        <v>0</v>
      </c>
      <c r="Y34" s="4">
        <f t="shared" si="44"/>
        <v>0</v>
      </c>
      <c r="Z34" s="4">
        <f t="shared" si="45"/>
        <v>0</v>
      </c>
      <c r="AA34" s="4">
        <f t="shared" si="46"/>
        <v>0</v>
      </c>
      <c r="AB34" s="4">
        <f t="shared" si="47"/>
        <v>0</v>
      </c>
      <c r="AC34" s="4">
        <f t="shared" si="48"/>
        <v>0</v>
      </c>
      <c r="AD34" s="4">
        <f t="shared" si="49"/>
        <v>0</v>
      </c>
      <c r="AE34" s="4">
        <f t="shared" si="50"/>
        <v>0</v>
      </c>
      <c r="AF34" s="4">
        <f t="shared" si="51"/>
        <v>0</v>
      </c>
      <c r="AG34" s="4">
        <f t="shared" si="52"/>
        <v>0</v>
      </c>
      <c r="AH34" s="4">
        <f t="shared" si="53"/>
        <v>0</v>
      </c>
      <c r="AI34" s="4">
        <f t="shared" si="54"/>
        <v>0</v>
      </c>
      <c r="AJ34" s="4">
        <f t="shared" si="55"/>
        <v>0</v>
      </c>
      <c r="AK34" s="4">
        <f t="shared" si="56"/>
        <v>0</v>
      </c>
      <c r="AL34" s="4">
        <f t="shared" si="57"/>
        <v>0</v>
      </c>
      <c r="AM34" s="4">
        <f t="shared" si="58"/>
        <v>0</v>
      </c>
      <c r="AN34" s="4">
        <f t="shared" si="59"/>
        <v>0</v>
      </c>
      <c r="AO34" s="4">
        <f t="shared" si="60"/>
        <v>0</v>
      </c>
      <c r="AP34" s="4">
        <f t="shared" si="61"/>
        <v>0</v>
      </c>
      <c r="AQ34" s="4">
        <f t="shared" si="62"/>
        <v>0</v>
      </c>
      <c r="AR34" s="4">
        <f t="shared" si="63"/>
        <v>0</v>
      </c>
      <c r="AS34" s="4">
        <f t="shared" si="64"/>
        <v>0</v>
      </c>
      <c r="AT34" s="4">
        <f t="shared" si="65"/>
        <v>0</v>
      </c>
      <c r="AU34" s="4">
        <f t="shared" si="66"/>
        <v>0</v>
      </c>
      <c r="AV34" s="4">
        <f t="shared" si="67"/>
        <v>0</v>
      </c>
      <c r="AW34" s="4">
        <f t="shared" si="68"/>
        <v>0</v>
      </c>
      <c r="AX34" s="4">
        <f t="shared" si="69"/>
        <v>0</v>
      </c>
      <c r="AY34" s="4">
        <f t="shared" si="70"/>
        <v>0</v>
      </c>
      <c r="AZ34" s="4">
        <f t="shared" si="71"/>
        <v>0</v>
      </c>
      <c r="BA34" s="4">
        <f t="shared" si="72"/>
        <v>0</v>
      </c>
      <c r="BB34" s="4">
        <f t="shared" si="73"/>
        <v>0</v>
      </c>
      <c r="BC34" s="4">
        <f t="shared" si="74"/>
        <v>0</v>
      </c>
      <c r="BD34" s="4">
        <f t="shared" si="75"/>
        <v>0</v>
      </c>
      <c r="BE34" s="4">
        <f t="shared" si="76"/>
        <v>0</v>
      </c>
      <c r="BF34" s="4">
        <f t="shared" si="87"/>
        <v>0</v>
      </c>
      <c r="BG34" s="4">
        <f t="shared" si="87"/>
        <v>0</v>
      </c>
      <c r="BH34" s="4">
        <f t="shared" si="87"/>
        <v>0</v>
      </c>
      <c r="BI34" s="4">
        <f t="shared" si="87"/>
        <v>0</v>
      </c>
      <c r="BJ34" s="4">
        <f t="shared" si="87"/>
        <v>0</v>
      </c>
      <c r="BK34" s="4">
        <f t="shared" si="87"/>
        <v>0</v>
      </c>
      <c r="BL34" s="4">
        <f t="shared" si="87"/>
        <v>0</v>
      </c>
      <c r="BM34" s="4">
        <f t="shared" si="87"/>
        <v>0</v>
      </c>
      <c r="BN34" s="4">
        <f t="shared" si="87"/>
        <v>0</v>
      </c>
      <c r="BO34" s="4">
        <f t="shared" si="87"/>
        <v>0</v>
      </c>
      <c r="BP34" s="4">
        <f t="shared" si="87"/>
        <v>0</v>
      </c>
      <c r="BQ34" s="4">
        <f t="shared" si="87"/>
        <v>0</v>
      </c>
      <c r="BR34" s="4">
        <f t="shared" si="87"/>
        <v>0</v>
      </c>
      <c r="BS34" s="4">
        <f t="shared" si="87"/>
        <v>0</v>
      </c>
      <c r="BT34" s="4">
        <f t="shared" si="87"/>
        <v>0</v>
      </c>
      <c r="BU34" s="4">
        <f t="shared" si="87"/>
        <v>0</v>
      </c>
      <c r="BV34" s="4">
        <f t="shared" si="88"/>
        <v>0</v>
      </c>
      <c r="BW34" s="4">
        <f t="shared" si="88"/>
        <v>0</v>
      </c>
      <c r="BX34" s="4">
        <f t="shared" si="88"/>
        <v>0</v>
      </c>
      <c r="BY34" s="4">
        <f t="shared" si="88"/>
        <v>1</v>
      </c>
      <c r="BZ34" s="4">
        <f t="shared" si="88"/>
        <v>0</v>
      </c>
      <c r="CA34" s="4">
        <f t="shared" si="88"/>
        <v>0</v>
      </c>
      <c r="CB34" s="4">
        <f t="shared" si="88"/>
        <v>0</v>
      </c>
      <c r="CC34" s="4">
        <f t="shared" si="78"/>
        <v>0</v>
      </c>
      <c r="CD34" s="4">
        <f t="shared" si="85"/>
        <v>0</v>
      </c>
      <c r="CE34" s="4">
        <f t="shared" si="85"/>
        <v>0</v>
      </c>
      <c r="CF34" s="4">
        <f t="shared" si="85"/>
        <v>0</v>
      </c>
      <c r="CG34" s="4">
        <f t="shared" si="85"/>
        <v>0</v>
      </c>
      <c r="CH34" s="4">
        <f t="shared" si="85"/>
        <v>0</v>
      </c>
      <c r="CI34" s="4">
        <f t="shared" si="85"/>
        <v>0</v>
      </c>
      <c r="CJ34" s="4">
        <f t="shared" si="85"/>
        <v>0</v>
      </c>
      <c r="CK34" s="4">
        <f t="shared" si="78"/>
        <v>0</v>
      </c>
      <c r="CL34" s="4">
        <f t="shared" si="89"/>
        <v>0</v>
      </c>
      <c r="CM34" s="4">
        <f t="shared" si="89"/>
        <v>0</v>
      </c>
      <c r="CN34" s="4">
        <f t="shared" si="89"/>
        <v>0</v>
      </c>
      <c r="CO34" s="4">
        <f t="shared" si="89"/>
        <v>0</v>
      </c>
      <c r="CP34" s="4">
        <f t="shared" si="89"/>
        <v>0</v>
      </c>
      <c r="CQ34" s="4">
        <f t="shared" si="89"/>
        <v>0</v>
      </c>
      <c r="CR34" s="4">
        <f t="shared" si="89"/>
        <v>0</v>
      </c>
      <c r="CS34" s="4">
        <f t="shared" si="89"/>
        <v>0</v>
      </c>
      <c r="CT34" s="4">
        <f t="shared" si="89"/>
        <v>0</v>
      </c>
      <c r="CU34" s="4">
        <f t="shared" si="89"/>
        <v>0</v>
      </c>
      <c r="CV34" s="4">
        <f t="shared" si="89"/>
        <v>0</v>
      </c>
      <c r="CW34" s="4">
        <f t="shared" si="89"/>
        <v>0</v>
      </c>
      <c r="CX34" s="4">
        <f t="shared" si="89"/>
        <v>0</v>
      </c>
      <c r="CY34" s="4">
        <f t="shared" si="89"/>
        <v>0</v>
      </c>
      <c r="CZ34" s="4">
        <f t="shared" si="89"/>
        <v>1</v>
      </c>
      <c r="DA34" s="4">
        <f t="shared" si="86"/>
        <v>0</v>
      </c>
      <c r="DB34" s="4">
        <f t="shared" si="80"/>
        <v>0</v>
      </c>
      <c r="DC34" s="4">
        <f t="shared" si="80"/>
        <v>0</v>
      </c>
      <c r="DD34" s="4">
        <f t="shared" si="26"/>
        <v>0</v>
      </c>
      <c r="DE34" s="4">
        <f t="shared" si="81"/>
        <v>0</v>
      </c>
      <c r="DF34" s="4">
        <f t="shared" si="81"/>
        <v>0</v>
      </c>
      <c r="DG34" s="4">
        <f t="shared" si="82"/>
        <v>0</v>
      </c>
      <c r="DH34" s="4">
        <f t="shared" si="82"/>
        <v>0</v>
      </c>
      <c r="DI34" s="4">
        <f t="shared" si="82"/>
        <v>0</v>
      </c>
      <c r="DJ34" s="4">
        <f t="shared" si="82"/>
        <v>0</v>
      </c>
      <c r="DK34" s="4">
        <f t="shared" si="82"/>
        <v>0</v>
      </c>
      <c r="DL34" s="4">
        <f t="shared" si="82"/>
        <v>0</v>
      </c>
      <c r="DM34" s="4">
        <f t="shared" si="82"/>
        <v>0</v>
      </c>
      <c r="DN34" s="4">
        <f t="shared" si="82"/>
        <v>0</v>
      </c>
      <c r="DO34" s="4">
        <f t="shared" si="82"/>
        <v>0</v>
      </c>
      <c r="DP34" s="4">
        <f t="shared" si="82"/>
        <v>0</v>
      </c>
      <c r="DQ34" s="4">
        <f t="shared" si="83"/>
        <v>0</v>
      </c>
      <c r="DR34" s="4">
        <f t="shared" si="83"/>
        <v>0</v>
      </c>
      <c r="DS34" s="4">
        <f t="shared" si="83"/>
        <v>0</v>
      </c>
      <c r="DT34" s="4">
        <f t="shared" si="83"/>
        <v>0</v>
      </c>
      <c r="DU34" s="4">
        <f t="shared" si="83"/>
        <v>0</v>
      </c>
      <c r="DV34" s="4">
        <f t="shared" si="83"/>
        <v>0</v>
      </c>
      <c r="DW34" s="4">
        <f t="shared" si="83"/>
        <v>0</v>
      </c>
      <c r="DX34" s="4">
        <f t="shared" si="83"/>
        <v>0</v>
      </c>
      <c r="DY34" s="4">
        <f t="shared" si="83"/>
        <v>0</v>
      </c>
      <c r="DZ34" s="4">
        <f t="shared" si="83"/>
        <v>0</v>
      </c>
      <c r="EA34" s="4">
        <f t="shared" si="83"/>
        <v>0</v>
      </c>
      <c r="EB34" s="4">
        <f t="shared" si="83"/>
        <v>0</v>
      </c>
      <c r="EC34" s="4">
        <f t="shared" si="83"/>
        <v>0</v>
      </c>
    </row>
    <row r="35" spans="2:133" x14ac:dyDescent="0.25">
      <c r="B35" s="3" t="s">
        <v>11</v>
      </c>
      <c r="C35" t="s">
        <v>309</v>
      </c>
      <c r="D35" s="4">
        <f t="shared" si="19"/>
        <v>0</v>
      </c>
      <c r="E35" s="4">
        <f t="shared" si="20"/>
        <v>0</v>
      </c>
      <c r="F35" s="4">
        <f t="shared" si="21"/>
        <v>0</v>
      </c>
      <c r="G35" s="4">
        <f t="shared" si="22"/>
        <v>1</v>
      </c>
      <c r="H35" s="4">
        <f t="shared" si="23"/>
        <v>0</v>
      </c>
      <c r="I35" s="4">
        <f t="shared" si="24"/>
        <v>1</v>
      </c>
      <c r="J35" s="4">
        <f t="shared" si="29"/>
        <v>0</v>
      </c>
      <c r="K35" s="4">
        <f t="shared" si="30"/>
        <v>0</v>
      </c>
      <c r="L35" s="4">
        <f t="shared" si="31"/>
        <v>0</v>
      </c>
      <c r="M35" s="4">
        <f t="shared" si="32"/>
        <v>1</v>
      </c>
      <c r="N35" s="4">
        <f t="shared" si="33"/>
        <v>0</v>
      </c>
      <c r="O35" s="4">
        <f t="shared" si="34"/>
        <v>1</v>
      </c>
      <c r="P35" s="4">
        <f t="shared" si="35"/>
        <v>0</v>
      </c>
      <c r="Q35" s="4">
        <f t="shared" si="36"/>
        <v>0</v>
      </c>
      <c r="R35" s="4">
        <f t="shared" si="37"/>
        <v>0</v>
      </c>
      <c r="S35" s="4">
        <f t="shared" si="38"/>
        <v>0</v>
      </c>
      <c r="T35" s="4">
        <f t="shared" si="39"/>
        <v>0</v>
      </c>
      <c r="U35" s="4">
        <f t="shared" si="40"/>
        <v>0</v>
      </c>
      <c r="V35" s="4">
        <f t="shared" si="41"/>
        <v>0</v>
      </c>
      <c r="W35" s="4">
        <f t="shared" si="42"/>
        <v>0</v>
      </c>
      <c r="X35" s="4">
        <f t="shared" si="43"/>
        <v>0</v>
      </c>
      <c r="Y35" s="4">
        <f t="shared" si="44"/>
        <v>0</v>
      </c>
      <c r="Z35" s="4">
        <f t="shared" si="45"/>
        <v>0</v>
      </c>
      <c r="AA35" s="4">
        <f t="shared" si="46"/>
        <v>0</v>
      </c>
      <c r="AB35" s="4">
        <f t="shared" si="47"/>
        <v>0</v>
      </c>
      <c r="AC35" s="4">
        <f t="shared" si="48"/>
        <v>0</v>
      </c>
      <c r="AD35" s="4">
        <f t="shared" si="49"/>
        <v>0</v>
      </c>
      <c r="AE35" s="4">
        <f t="shared" si="50"/>
        <v>0</v>
      </c>
      <c r="AF35" s="4">
        <f t="shared" si="51"/>
        <v>0</v>
      </c>
      <c r="AG35" s="4">
        <f t="shared" si="52"/>
        <v>0</v>
      </c>
      <c r="AH35" s="4">
        <f t="shared" si="53"/>
        <v>0</v>
      </c>
      <c r="AI35" s="4">
        <f t="shared" si="54"/>
        <v>0</v>
      </c>
      <c r="AJ35" s="4">
        <f t="shared" si="55"/>
        <v>0</v>
      </c>
      <c r="AK35" s="4">
        <f t="shared" si="56"/>
        <v>0</v>
      </c>
      <c r="AL35" s="4">
        <f t="shared" si="57"/>
        <v>0</v>
      </c>
      <c r="AM35" s="4">
        <f t="shared" si="58"/>
        <v>0</v>
      </c>
      <c r="AN35" s="4">
        <f t="shared" si="59"/>
        <v>0</v>
      </c>
      <c r="AO35" s="4">
        <f t="shared" si="60"/>
        <v>0</v>
      </c>
      <c r="AP35" s="4">
        <f t="shared" si="61"/>
        <v>0</v>
      </c>
      <c r="AQ35" s="4">
        <f t="shared" si="62"/>
        <v>0</v>
      </c>
      <c r="AR35" s="4">
        <f t="shared" si="63"/>
        <v>0</v>
      </c>
      <c r="AS35" s="4">
        <f t="shared" si="64"/>
        <v>0</v>
      </c>
      <c r="AT35" s="4">
        <f t="shared" si="65"/>
        <v>0</v>
      </c>
      <c r="AU35" s="4">
        <f t="shared" si="66"/>
        <v>0</v>
      </c>
      <c r="AV35" s="4">
        <f t="shared" si="67"/>
        <v>0</v>
      </c>
      <c r="AW35" s="4">
        <f t="shared" si="68"/>
        <v>0</v>
      </c>
      <c r="AX35" s="4">
        <f t="shared" si="69"/>
        <v>0</v>
      </c>
      <c r="AY35" s="4">
        <f t="shared" si="70"/>
        <v>0</v>
      </c>
      <c r="AZ35" s="4">
        <f t="shared" si="71"/>
        <v>0</v>
      </c>
      <c r="BA35" s="4">
        <f t="shared" si="72"/>
        <v>0</v>
      </c>
      <c r="BB35" s="4">
        <f t="shared" si="73"/>
        <v>0</v>
      </c>
      <c r="BC35" s="4">
        <f t="shared" si="74"/>
        <v>0</v>
      </c>
      <c r="BD35" s="4">
        <f t="shared" si="75"/>
        <v>0</v>
      </c>
      <c r="BE35" s="4">
        <f t="shared" si="76"/>
        <v>0</v>
      </c>
      <c r="BF35" s="4">
        <f t="shared" si="87"/>
        <v>0</v>
      </c>
      <c r="BG35" s="4">
        <f t="shared" si="87"/>
        <v>0</v>
      </c>
      <c r="BH35" s="4">
        <f t="shared" si="87"/>
        <v>0</v>
      </c>
      <c r="BI35" s="4">
        <f t="shared" si="87"/>
        <v>0</v>
      </c>
      <c r="BJ35" s="4">
        <f t="shared" si="87"/>
        <v>0</v>
      </c>
      <c r="BK35" s="4">
        <f t="shared" si="87"/>
        <v>0</v>
      </c>
      <c r="BL35" s="4">
        <f t="shared" si="87"/>
        <v>0</v>
      </c>
      <c r="BM35" s="4">
        <f t="shared" si="87"/>
        <v>0</v>
      </c>
      <c r="BN35" s="4">
        <f t="shared" si="87"/>
        <v>0</v>
      </c>
      <c r="BO35" s="4">
        <f t="shared" si="87"/>
        <v>0</v>
      </c>
      <c r="BP35" s="4">
        <f t="shared" si="87"/>
        <v>0</v>
      </c>
      <c r="BQ35" s="4">
        <f t="shared" si="87"/>
        <v>0</v>
      </c>
      <c r="BR35" s="4">
        <f t="shared" si="87"/>
        <v>0</v>
      </c>
      <c r="BS35" s="4">
        <f t="shared" si="87"/>
        <v>0</v>
      </c>
      <c r="BT35" s="4">
        <f t="shared" si="87"/>
        <v>0</v>
      </c>
      <c r="BU35" s="4">
        <f t="shared" si="87"/>
        <v>0</v>
      </c>
      <c r="BV35" s="4">
        <f t="shared" si="88"/>
        <v>0</v>
      </c>
      <c r="BW35" s="4">
        <f t="shared" si="88"/>
        <v>0</v>
      </c>
      <c r="BX35" s="4">
        <f t="shared" si="88"/>
        <v>0</v>
      </c>
      <c r="BY35" s="4">
        <f t="shared" si="88"/>
        <v>0</v>
      </c>
      <c r="BZ35" s="4">
        <f t="shared" si="88"/>
        <v>1</v>
      </c>
      <c r="CA35" s="4">
        <f t="shared" si="88"/>
        <v>0</v>
      </c>
      <c r="CB35" s="4">
        <f t="shared" si="88"/>
        <v>0</v>
      </c>
      <c r="CC35" s="4">
        <f t="shared" si="78"/>
        <v>0</v>
      </c>
      <c r="CD35" s="4">
        <f t="shared" si="85"/>
        <v>0</v>
      </c>
      <c r="CE35" s="4">
        <f t="shared" si="85"/>
        <v>0</v>
      </c>
      <c r="CF35" s="4">
        <f t="shared" si="85"/>
        <v>0</v>
      </c>
      <c r="CG35" s="4">
        <f t="shared" si="85"/>
        <v>0</v>
      </c>
      <c r="CH35" s="4">
        <f t="shared" si="85"/>
        <v>0</v>
      </c>
      <c r="CI35" s="4">
        <f t="shared" si="85"/>
        <v>0</v>
      </c>
      <c r="CJ35" s="4">
        <f t="shared" si="85"/>
        <v>0</v>
      </c>
      <c r="CK35" s="4">
        <f t="shared" si="78"/>
        <v>0</v>
      </c>
      <c r="CL35" s="4">
        <f t="shared" si="89"/>
        <v>0</v>
      </c>
      <c r="CM35" s="4">
        <f t="shared" si="89"/>
        <v>0</v>
      </c>
      <c r="CN35" s="4">
        <f t="shared" si="89"/>
        <v>0</v>
      </c>
      <c r="CO35" s="4">
        <f t="shared" si="89"/>
        <v>0</v>
      </c>
      <c r="CP35" s="4">
        <f t="shared" si="89"/>
        <v>0</v>
      </c>
      <c r="CQ35" s="4">
        <f t="shared" si="89"/>
        <v>0</v>
      </c>
      <c r="CR35" s="4">
        <f t="shared" si="89"/>
        <v>0</v>
      </c>
      <c r="CS35" s="4">
        <f t="shared" si="89"/>
        <v>0</v>
      </c>
      <c r="CT35" s="4">
        <f t="shared" si="89"/>
        <v>0</v>
      </c>
      <c r="CU35" s="4">
        <f t="shared" si="89"/>
        <v>0</v>
      </c>
      <c r="CV35" s="4">
        <f t="shared" si="89"/>
        <v>0</v>
      </c>
      <c r="CW35" s="4">
        <f t="shared" si="89"/>
        <v>0</v>
      </c>
      <c r="CX35" s="4">
        <f t="shared" si="89"/>
        <v>0</v>
      </c>
      <c r="CY35" s="4">
        <f t="shared" si="89"/>
        <v>0</v>
      </c>
      <c r="CZ35" s="4">
        <f t="shared" si="89"/>
        <v>0</v>
      </c>
      <c r="DA35" s="4">
        <f t="shared" si="86"/>
        <v>1</v>
      </c>
      <c r="DB35" s="4">
        <f t="shared" si="80"/>
        <v>0</v>
      </c>
      <c r="DC35" s="4">
        <f t="shared" si="80"/>
        <v>0</v>
      </c>
      <c r="DD35" s="4">
        <f t="shared" si="26"/>
        <v>0</v>
      </c>
      <c r="DE35" s="4">
        <f t="shared" si="81"/>
        <v>0</v>
      </c>
      <c r="DF35" s="4">
        <f t="shared" si="81"/>
        <v>0</v>
      </c>
      <c r="DG35" s="4">
        <f t="shared" ref="DG35:DP44" si="90">IF(DG$3=$C35,1,0)</f>
        <v>0</v>
      </c>
      <c r="DH35" s="4">
        <f t="shared" si="90"/>
        <v>0</v>
      </c>
      <c r="DI35" s="4">
        <f t="shared" si="90"/>
        <v>0</v>
      </c>
      <c r="DJ35" s="4">
        <f t="shared" si="90"/>
        <v>0</v>
      </c>
      <c r="DK35" s="4">
        <f t="shared" si="90"/>
        <v>0</v>
      </c>
      <c r="DL35" s="4">
        <f t="shared" si="90"/>
        <v>0</v>
      </c>
      <c r="DM35" s="4">
        <f t="shared" si="90"/>
        <v>0</v>
      </c>
      <c r="DN35" s="4">
        <f t="shared" si="90"/>
        <v>0</v>
      </c>
      <c r="DO35" s="4">
        <f t="shared" si="90"/>
        <v>0</v>
      </c>
      <c r="DP35" s="4">
        <f t="shared" si="90"/>
        <v>0</v>
      </c>
      <c r="DQ35" s="4">
        <f t="shared" ref="DQ35:EC44" si="91">IF(DQ$3=$C35,1,0)</f>
        <v>0</v>
      </c>
      <c r="DR35" s="4">
        <f t="shared" si="91"/>
        <v>0</v>
      </c>
      <c r="DS35" s="4">
        <f t="shared" si="91"/>
        <v>0</v>
      </c>
      <c r="DT35" s="4">
        <f t="shared" si="91"/>
        <v>0</v>
      </c>
      <c r="DU35" s="4">
        <f t="shared" si="91"/>
        <v>0</v>
      </c>
      <c r="DV35" s="4">
        <f t="shared" si="91"/>
        <v>0</v>
      </c>
      <c r="DW35" s="4">
        <f t="shared" si="91"/>
        <v>0</v>
      </c>
      <c r="DX35" s="4">
        <f t="shared" si="91"/>
        <v>0</v>
      </c>
      <c r="DY35" s="4">
        <f t="shared" si="91"/>
        <v>0</v>
      </c>
      <c r="DZ35" s="4">
        <f t="shared" si="91"/>
        <v>0</v>
      </c>
      <c r="EA35" s="4">
        <f t="shared" si="91"/>
        <v>0</v>
      </c>
      <c r="EB35" s="4">
        <f t="shared" si="91"/>
        <v>0</v>
      </c>
      <c r="EC35" s="4">
        <f t="shared" si="91"/>
        <v>0</v>
      </c>
    </row>
    <row r="36" spans="2:133" x14ac:dyDescent="0.25">
      <c r="B36" s="3" t="s">
        <v>11</v>
      </c>
      <c r="C36" t="s">
        <v>310</v>
      </c>
      <c r="D36" s="4">
        <f t="shared" si="19"/>
        <v>0</v>
      </c>
      <c r="E36" s="4">
        <f t="shared" si="20"/>
        <v>0</v>
      </c>
      <c r="F36" s="4">
        <f t="shared" si="21"/>
        <v>0</v>
      </c>
      <c r="G36" s="4">
        <f t="shared" si="22"/>
        <v>1</v>
      </c>
      <c r="H36" s="4">
        <f t="shared" si="23"/>
        <v>0</v>
      </c>
      <c r="I36" s="4">
        <f t="shared" si="24"/>
        <v>1</v>
      </c>
      <c r="J36" s="4">
        <f t="shared" si="29"/>
        <v>0</v>
      </c>
      <c r="K36" s="4">
        <f t="shared" si="30"/>
        <v>0</v>
      </c>
      <c r="L36" s="4">
        <f t="shared" si="31"/>
        <v>0</v>
      </c>
      <c r="M36" s="4">
        <f t="shared" si="32"/>
        <v>1</v>
      </c>
      <c r="N36" s="4">
        <f t="shared" si="33"/>
        <v>0</v>
      </c>
      <c r="O36" s="4">
        <f t="shared" si="34"/>
        <v>1</v>
      </c>
      <c r="P36" s="4">
        <f t="shared" si="35"/>
        <v>0</v>
      </c>
      <c r="Q36" s="4">
        <f t="shared" si="36"/>
        <v>0</v>
      </c>
      <c r="R36" s="4">
        <f t="shared" si="37"/>
        <v>0</v>
      </c>
      <c r="S36" s="4">
        <f t="shared" si="38"/>
        <v>0</v>
      </c>
      <c r="T36" s="4">
        <f t="shared" si="39"/>
        <v>0</v>
      </c>
      <c r="U36" s="4">
        <f t="shared" si="40"/>
        <v>0</v>
      </c>
      <c r="V36" s="4">
        <f t="shared" si="41"/>
        <v>0</v>
      </c>
      <c r="W36" s="4">
        <f t="shared" si="42"/>
        <v>0</v>
      </c>
      <c r="X36" s="4">
        <f t="shared" si="43"/>
        <v>0</v>
      </c>
      <c r="Y36" s="4">
        <f t="shared" si="44"/>
        <v>0</v>
      </c>
      <c r="Z36" s="4">
        <f t="shared" si="45"/>
        <v>0</v>
      </c>
      <c r="AA36" s="4">
        <f t="shared" si="46"/>
        <v>0</v>
      </c>
      <c r="AB36" s="4">
        <f t="shared" si="47"/>
        <v>0</v>
      </c>
      <c r="AC36" s="4">
        <f t="shared" si="48"/>
        <v>0</v>
      </c>
      <c r="AD36" s="4">
        <f t="shared" si="49"/>
        <v>0</v>
      </c>
      <c r="AE36" s="4">
        <f t="shared" si="50"/>
        <v>0</v>
      </c>
      <c r="AF36" s="4">
        <f t="shared" si="51"/>
        <v>0</v>
      </c>
      <c r="AG36" s="4">
        <f t="shared" si="52"/>
        <v>0</v>
      </c>
      <c r="AH36" s="4">
        <f t="shared" si="53"/>
        <v>0</v>
      </c>
      <c r="AI36" s="4">
        <f t="shared" si="54"/>
        <v>0</v>
      </c>
      <c r="AJ36" s="4">
        <f t="shared" si="55"/>
        <v>0</v>
      </c>
      <c r="AK36" s="4">
        <f t="shared" si="56"/>
        <v>0</v>
      </c>
      <c r="AL36" s="4">
        <f t="shared" si="57"/>
        <v>0</v>
      </c>
      <c r="AM36" s="4">
        <f t="shared" si="58"/>
        <v>0</v>
      </c>
      <c r="AN36" s="4">
        <f t="shared" si="59"/>
        <v>0</v>
      </c>
      <c r="AO36" s="4">
        <f t="shared" si="60"/>
        <v>0</v>
      </c>
      <c r="AP36" s="4">
        <f t="shared" si="61"/>
        <v>0</v>
      </c>
      <c r="AQ36" s="4">
        <f t="shared" si="62"/>
        <v>0</v>
      </c>
      <c r="AR36" s="4">
        <f t="shared" si="63"/>
        <v>0</v>
      </c>
      <c r="AS36" s="4">
        <f t="shared" si="64"/>
        <v>0</v>
      </c>
      <c r="AT36" s="4">
        <f t="shared" si="65"/>
        <v>0</v>
      </c>
      <c r="AU36" s="4">
        <f t="shared" si="66"/>
        <v>0</v>
      </c>
      <c r="AV36" s="4">
        <f t="shared" si="67"/>
        <v>0</v>
      </c>
      <c r="AW36" s="4">
        <f t="shared" si="68"/>
        <v>0</v>
      </c>
      <c r="AX36" s="4">
        <f t="shared" si="69"/>
        <v>0</v>
      </c>
      <c r="AY36" s="4">
        <f t="shared" si="70"/>
        <v>0</v>
      </c>
      <c r="AZ36" s="4">
        <f t="shared" si="71"/>
        <v>0</v>
      </c>
      <c r="BA36" s="4">
        <f t="shared" si="72"/>
        <v>0</v>
      </c>
      <c r="BB36" s="4">
        <f t="shared" si="73"/>
        <v>0</v>
      </c>
      <c r="BC36" s="4">
        <f t="shared" si="74"/>
        <v>0</v>
      </c>
      <c r="BD36" s="4">
        <f t="shared" si="75"/>
        <v>0</v>
      </c>
      <c r="BE36" s="4">
        <f t="shared" si="76"/>
        <v>0</v>
      </c>
      <c r="BF36" s="4">
        <f t="shared" si="87"/>
        <v>0</v>
      </c>
      <c r="BG36" s="4">
        <f t="shared" si="87"/>
        <v>0</v>
      </c>
      <c r="BH36" s="4">
        <f t="shared" si="87"/>
        <v>0</v>
      </c>
      <c r="BI36" s="4">
        <f t="shared" si="87"/>
        <v>0</v>
      </c>
      <c r="BJ36" s="4">
        <f t="shared" si="87"/>
        <v>0</v>
      </c>
      <c r="BK36" s="4">
        <f t="shared" si="87"/>
        <v>0</v>
      </c>
      <c r="BL36" s="4">
        <f t="shared" si="87"/>
        <v>0</v>
      </c>
      <c r="BM36" s="4">
        <f t="shared" si="87"/>
        <v>0</v>
      </c>
      <c r="BN36" s="4">
        <f t="shared" si="87"/>
        <v>0</v>
      </c>
      <c r="BO36" s="4">
        <f t="shared" si="87"/>
        <v>0</v>
      </c>
      <c r="BP36" s="4">
        <f t="shared" si="87"/>
        <v>0</v>
      </c>
      <c r="BQ36" s="4">
        <f t="shared" si="87"/>
        <v>0</v>
      </c>
      <c r="BR36" s="4">
        <f t="shared" si="87"/>
        <v>0</v>
      </c>
      <c r="BS36" s="4">
        <f t="shared" si="87"/>
        <v>0</v>
      </c>
      <c r="BT36" s="4">
        <f t="shared" si="87"/>
        <v>0</v>
      </c>
      <c r="BU36" s="4">
        <f t="shared" si="87"/>
        <v>0</v>
      </c>
      <c r="BV36" s="4">
        <f t="shared" si="88"/>
        <v>0</v>
      </c>
      <c r="BW36" s="4">
        <f t="shared" si="88"/>
        <v>0</v>
      </c>
      <c r="BX36" s="4">
        <f t="shared" si="88"/>
        <v>0</v>
      </c>
      <c r="BY36" s="4">
        <f t="shared" si="88"/>
        <v>0</v>
      </c>
      <c r="BZ36" s="4">
        <f t="shared" si="88"/>
        <v>0</v>
      </c>
      <c r="CA36" s="4">
        <f t="shared" si="88"/>
        <v>1</v>
      </c>
      <c r="CB36" s="4">
        <f t="shared" si="88"/>
        <v>0</v>
      </c>
      <c r="CC36" s="4">
        <f t="shared" si="78"/>
        <v>0</v>
      </c>
      <c r="CD36" s="4">
        <f t="shared" si="85"/>
        <v>0</v>
      </c>
      <c r="CE36" s="4">
        <f t="shared" si="85"/>
        <v>0</v>
      </c>
      <c r="CF36" s="4">
        <f t="shared" si="85"/>
        <v>0</v>
      </c>
      <c r="CG36" s="4">
        <f t="shared" si="85"/>
        <v>0</v>
      </c>
      <c r="CH36" s="4">
        <f t="shared" si="85"/>
        <v>0</v>
      </c>
      <c r="CI36" s="4">
        <f t="shared" si="85"/>
        <v>0</v>
      </c>
      <c r="CJ36" s="4">
        <f t="shared" si="85"/>
        <v>0</v>
      </c>
      <c r="CK36" s="4">
        <f t="shared" si="78"/>
        <v>0</v>
      </c>
      <c r="CL36" s="4">
        <f t="shared" si="89"/>
        <v>0</v>
      </c>
      <c r="CM36" s="4">
        <f t="shared" si="89"/>
        <v>0</v>
      </c>
      <c r="CN36" s="4">
        <f t="shared" si="89"/>
        <v>0</v>
      </c>
      <c r="CO36" s="4">
        <f t="shared" si="89"/>
        <v>0</v>
      </c>
      <c r="CP36" s="4">
        <f t="shared" si="89"/>
        <v>0</v>
      </c>
      <c r="CQ36" s="4">
        <f t="shared" si="89"/>
        <v>0</v>
      </c>
      <c r="CR36" s="4">
        <f t="shared" si="89"/>
        <v>0</v>
      </c>
      <c r="CS36" s="4">
        <f t="shared" si="89"/>
        <v>0</v>
      </c>
      <c r="CT36" s="4">
        <f t="shared" si="89"/>
        <v>0</v>
      </c>
      <c r="CU36" s="4">
        <f t="shared" si="89"/>
        <v>0</v>
      </c>
      <c r="CV36" s="4">
        <f t="shared" si="89"/>
        <v>0</v>
      </c>
      <c r="CW36" s="4">
        <f t="shared" si="89"/>
        <v>0</v>
      </c>
      <c r="CX36" s="4">
        <f t="shared" si="89"/>
        <v>0</v>
      </c>
      <c r="CY36" s="4">
        <f t="shared" si="89"/>
        <v>0</v>
      </c>
      <c r="CZ36" s="4">
        <f t="shared" si="89"/>
        <v>0</v>
      </c>
      <c r="DA36" s="4">
        <f t="shared" si="86"/>
        <v>0</v>
      </c>
      <c r="DB36" s="4">
        <f t="shared" si="80"/>
        <v>1</v>
      </c>
      <c r="DC36" s="4">
        <f t="shared" si="80"/>
        <v>0</v>
      </c>
      <c r="DD36" s="4">
        <f t="shared" si="26"/>
        <v>0</v>
      </c>
      <c r="DE36" s="4">
        <f t="shared" si="81"/>
        <v>0</v>
      </c>
      <c r="DF36" s="4">
        <f t="shared" si="81"/>
        <v>0</v>
      </c>
      <c r="DG36" s="4">
        <f t="shared" si="90"/>
        <v>0</v>
      </c>
      <c r="DH36" s="4">
        <f t="shared" si="90"/>
        <v>0</v>
      </c>
      <c r="DI36" s="4">
        <f t="shared" si="90"/>
        <v>0</v>
      </c>
      <c r="DJ36" s="4">
        <f t="shared" si="90"/>
        <v>0</v>
      </c>
      <c r="DK36" s="4">
        <f t="shared" si="90"/>
        <v>0</v>
      </c>
      <c r="DL36" s="4">
        <f t="shared" si="90"/>
        <v>0</v>
      </c>
      <c r="DM36" s="4">
        <f t="shared" si="90"/>
        <v>0</v>
      </c>
      <c r="DN36" s="4">
        <f t="shared" si="90"/>
        <v>0</v>
      </c>
      <c r="DO36" s="4">
        <f t="shared" si="90"/>
        <v>0</v>
      </c>
      <c r="DP36" s="4">
        <f t="shared" si="90"/>
        <v>0</v>
      </c>
      <c r="DQ36" s="4">
        <f t="shared" si="91"/>
        <v>0</v>
      </c>
      <c r="DR36" s="4">
        <f t="shared" si="91"/>
        <v>0</v>
      </c>
      <c r="DS36" s="4">
        <f t="shared" si="91"/>
        <v>0</v>
      </c>
      <c r="DT36" s="4">
        <f t="shared" si="91"/>
        <v>0</v>
      </c>
      <c r="DU36" s="4">
        <f t="shared" si="91"/>
        <v>0</v>
      </c>
      <c r="DV36" s="4">
        <f t="shared" si="91"/>
        <v>0</v>
      </c>
      <c r="DW36" s="4">
        <f t="shared" si="91"/>
        <v>0</v>
      </c>
      <c r="DX36" s="4">
        <f t="shared" si="91"/>
        <v>0</v>
      </c>
      <c r="DY36" s="4">
        <f t="shared" si="91"/>
        <v>0</v>
      </c>
      <c r="DZ36" s="4">
        <f t="shared" si="91"/>
        <v>0</v>
      </c>
      <c r="EA36" s="4">
        <f t="shared" si="91"/>
        <v>0</v>
      </c>
      <c r="EB36" s="4">
        <f t="shared" si="91"/>
        <v>0</v>
      </c>
      <c r="EC36" s="4">
        <f t="shared" si="91"/>
        <v>0</v>
      </c>
    </row>
    <row r="37" spans="2:133" x14ac:dyDescent="0.25">
      <c r="B37" s="3" t="s">
        <v>11</v>
      </c>
      <c r="C37" t="s">
        <v>311</v>
      </c>
      <c r="D37" s="4">
        <f t="shared" si="19"/>
        <v>0</v>
      </c>
      <c r="E37" s="4">
        <f t="shared" si="20"/>
        <v>0</v>
      </c>
      <c r="F37" s="4">
        <f t="shared" si="21"/>
        <v>0</v>
      </c>
      <c r="G37" s="4">
        <f t="shared" si="22"/>
        <v>1</v>
      </c>
      <c r="H37" s="4">
        <f t="shared" si="23"/>
        <v>0</v>
      </c>
      <c r="I37" s="4">
        <f t="shared" si="24"/>
        <v>1</v>
      </c>
      <c r="J37" s="4">
        <f t="shared" si="29"/>
        <v>0</v>
      </c>
      <c r="K37" s="4">
        <f t="shared" si="30"/>
        <v>0</v>
      </c>
      <c r="L37" s="4">
        <f t="shared" si="31"/>
        <v>0</v>
      </c>
      <c r="M37" s="4">
        <f t="shared" si="32"/>
        <v>1</v>
      </c>
      <c r="N37" s="4">
        <f t="shared" si="33"/>
        <v>0</v>
      </c>
      <c r="O37" s="4">
        <f t="shared" si="34"/>
        <v>1</v>
      </c>
      <c r="P37" s="4">
        <f t="shared" si="35"/>
        <v>0</v>
      </c>
      <c r="Q37" s="4">
        <f t="shared" si="36"/>
        <v>0</v>
      </c>
      <c r="R37" s="4">
        <f t="shared" si="37"/>
        <v>0</v>
      </c>
      <c r="S37" s="4">
        <f t="shared" si="38"/>
        <v>0</v>
      </c>
      <c r="T37" s="4">
        <f t="shared" si="39"/>
        <v>0</v>
      </c>
      <c r="U37" s="4">
        <f t="shared" si="40"/>
        <v>0</v>
      </c>
      <c r="V37" s="4">
        <f t="shared" si="41"/>
        <v>0</v>
      </c>
      <c r="W37" s="4">
        <f t="shared" si="42"/>
        <v>0</v>
      </c>
      <c r="X37" s="4">
        <f t="shared" si="43"/>
        <v>0</v>
      </c>
      <c r="Y37" s="4">
        <f t="shared" si="44"/>
        <v>0</v>
      </c>
      <c r="Z37" s="4">
        <f t="shared" si="45"/>
        <v>0</v>
      </c>
      <c r="AA37" s="4">
        <f t="shared" si="46"/>
        <v>0</v>
      </c>
      <c r="AB37" s="4">
        <f t="shared" si="47"/>
        <v>0</v>
      </c>
      <c r="AC37" s="4">
        <f t="shared" si="48"/>
        <v>0</v>
      </c>
      <c r="AD37" s="4">
        <f t="shared" si="49"/>
        <v>0</v>
      </c>
      <c r="AE37" s="4">
        <f t="shared" si="50"/>
        <v>0</v>
      </c>
      <c r="AF37" s="4">
        <f t="shared" si="51"/>
        <v>0</v>
      </c>
      <c r="AG37" s="4">
        <f t="shared" si="52"/>
        <v>0</v>
      </c>
      <c r="AH37" s="4">
        <f t="shared" si="53"/>
        <v>0</v>
      </c>
      <c r="AI37" s="4">
        <f t="shared" si="54"/>
        <v>0</v>
      </c>
      <c r="AJ37" s="4">
        <f t="shared" si="55"/>
        <v>0</v>
      </c>
      <c r="AK37" s="4">
        <f t="shared" si="56"/>
        <v>0</v>
      </c>
      <c r="AL37" s="4">
        <f t="shared" si="57"/>
        <v>0</v>
      </c>
      <c r="AM37" s="4">
        <f t="shared" si="58"/>
        <v>0</v>
      </c>
      <c r="AN37" s="4">
        <f t="shared" si="59"/>
        <v>0</v>
      </c>
      <c r="AO37" s="4">
        <f t="shared" si="60"/>
        <v>0</v>
      </c>
      <c r="AP37" s="4">
        <f t="shared" si="61"/>
        <v>0</v>
      </c>
      <c r="AQ37" s="4">
        <f t="shared" si="62"/>
        <v>0</v>
      </c>
      <c r="AR37" s="4">
        <f t="shared" si="63"/>
        <v>0</v>
      </c>
      <c r="AS37" s="4">
        <f t="shared" si="64"/>
        <v>0</v>
      </c>
      <c r="AT37" s="4">
        <f t="shared" si="65"/>
        <v>0</v>
      </c>
      <c r="AU37" s="4">
        <f t="shared" si="66"/>
        <v>0</v>
      </c>
      <c r="AV37" s="4">
        <f t="shared" si="67"/>
        <v>0</v>
      </c>
      <c r="AW37" s="4">
        <f t="shared" si="68"/>
        <v>0</v>
      </c>
      <c r="AX37" s="4">
        <f t="shared" si="69"/>
        <v>0</v>
      </c>
      <c r="AY37" s="4">
        <f t="shared" si="70"/>
        <v>0</v>
      </c>
      <c r="AZ37" s="4">
        <f t="shared" si="71"/>
        <v>0</v>
      </c>
      <c r="BA37" s="4">
        <f t="shared" si="72"/>
        <v>0</v>
      </c>
      <c r="BB37" s="4">
        <f t="shared" si="73"/>
        <v>0</v>
      </c>
      <c r="BC37" s="4">
        <f t="shared" si="74"/>
        <v>0</v>
      </c>
      <c r="BD37" s="4">
        <f t="shared" si="75"/>
        <v>0</v>
      </c>
      <c r="BE37" s="4">
        <f t="shared" si="76"/>
        <v>0</v>
      </c>
      <c r="BF37" s="4">
        <f t="shared" si="87"/>
        <v>0</v>
      </c>
      <c r="BG37" s="4">
        <f t="shared" si="87"/>
        <v>0</v>
      </c>
      <c r="BH37" s="4">
        <f t="shared" si="87"/>
        <v>0</v>
      </c>
      <c r="BI37" s="4">
        <f t="shared" si="87"/>
        <v>0</v>
      </c>
      <c r="BJ37" s="4">
        <f t="shared" si="87"/>
        <v>0</v>
      </c>
      <c r="BK37" s="4">
        <f t="shared" si="87"/>
        <v>0</v>
      </c>
      <c r="BL37" s="4">
        <f t="shared" si="87"/>
        <v>0</v>
      </c>
      <c r="BM37" s="4">
        <f t="shared" si="87"/>
        <v>0</v>
      </c>
      <c r="BN37" s="4">
        <f t="shared" si="87"/>
        <v>0</v>
      </c>
      <c r="BO37" s="4">
        <f t="shared" si="87"/>
        <v>0</v>
      </c>
      <c r="BP37" s="4">
        <f t="shared" si="87"/>
        <v>0</v>
      </c>
      <c r="BQ37" s="4">
        <f t="shared" si="87"/>
        <v>0</v>
      </c>
      <c r="BR37" s="4">
        <f t="shared" si="87"/>
        <v>0</v>
      </c>
      <c r="BS37" s="4">
        <f t="shared" si="87"/>
        <v>0</v>
      </c>
      <c r="BT37" s="4">
        <f t="shared" si="87"/>
        <v>0</v>
      </c>
      <c r="BU37" s="4">
        <f t="shared" si="87"/>
        <v>0</v>
      </c>
      <c r="BV37" s="4">
        <f t="shared" si="88"/>
        <v>0</v>
      </c>
      <c r="BW37" s="4">
        <f t="shared" si="88"/>
        <v>0</v>
      </c>
      <c r="BX37" s="4">
        <f t="shared" si="88"/>
        <v>0</v>
      </c>
      <c r="BY37" s="4">
        <f t="shared" si="88"/>
        <v>0</v>
      </c>
      <c r="BZ37" s="4">
        <f t="shared" si="88"/>
        <v>0</v>
      </c>
      <c r="CA37" s="4">
        <f t="shared" si="88"/>
        <v>0</v>
      </c>
      <c r="CB37" s="4">
        <f t="shared" si="88"/>
        <v>1</v>
      </c>
      <c r="CC37" s="4">
        <f t="shared" si="78"/>
        <v>0</v>
      </c>
      <c r="CD37" s="4">
        <f t="shared" si="85"/>
        <v>0</v>
      </c>
      <c r="CE37" s="4">
        <f t="shared" si="85"/>
        <v>0</v>
      </c>
      <c r="CF37" s="4">
        <f t="shared" si="85"/>
        <v>0</v>
      </c>
      <c r="CG37" s="4">
        <f t="shared" si="85"/>
        <v>0</v>
      </c>
      <c r="CH37" s="4">
        <f t="shared" si="85"/>
        <v>0</v>
      </c>
      <c r="CI37" s="4">
        <f t="shared" si="85"/>
        <v>0</v>
      </c>
      <c r="CJ37" s="4">
        <f t="shared" si="85"/>
        <v>0</v>
      </c>
      <c r="CK37" s="4">
        <f t="shared" si="78"/>
        <v>0</v>
      </c>
      <c r="CL37" s="4">
        <f t="shared" si="89"/>
        <v>0</v>
      </c>
      <c r="CM37" s="4">
        <f t="shared" si="89"/>
        <v>0</v>
      </c>
      <c r="CN37" s="4">
        <f t="shared" si="89"/>
        <v>0</v>
      </c>
      <c r="CO37" s="4">
        <f t="shared" si="89"/>
        <v>0</v>
      </c>
      <c r="CP37" s="4">
        <f t="shared" si="89"/>
        <v>0</v>
      </c>
      <c r="CQ37" s="4">
        <f t="shared" si="89"/>
        <v>0</v>
      </c>
      <c r="CR37" s="4">
        <f t="shared" si="89"/>
        <v>0</v>
      </c>
      <c r="CS37" s="4">
        <f t="shared" si="89"/>
        <v>0</v>
      </c>
      <c r="CT37" s="4">
        <f t="shared" si="89"/>
        <v>0</v>
      </c>
      <c r="CU37" s="4">
        <f t="shared" si="89"/>
        <v>0</v>
      </c>
      <c r="CV37" s="4">
        <f t="shared" si="89"/>
        <v>0</v>
      </c>
      <c r="CW37" s="4">
        <f t="shared" si="89"/>
        <v>0</v>
      </c>
      <c r="CX37" s="4">
        <f t="shared" si="89"/>
        <v>0</v>
      </c>
      <c r="CY37" s="4">
        <f t="shared" si="89"/>
        <v>0</v>
      </c>
      <c r="CZ37" s="4">
        <f t="shared" si="89"/>
        <v>0</v>
      </c>
      <c r="DA37" s="4">
        <f t="shared" si="86"/>
        <v>0</v>
      </c>
      <c r="DB37" s="4">
        <f t="shared" si="80"/>
        <v>0</v>
      </c>
      <c r="DC37" s="4">
        <f t="shared" si="80"/>
        <v>1</v>
      </c>
      <c r="DD37" s="4">
        <f t="shared" si="26"/>
        <v>0</v>
      </c>
      <c r="DE37" s="4">
        <f t="shared" si="81"/>
        <v>0</v>
      </c>
      <c r="DF37" s="4">
        <f t="shared" si="81"/>
        <v>0</v>
      </c>
      <c r="DG37" s="4">
        <f t="shared" si="90"/>
        <v>0</v>
      </c>
      <c r="DH37" s="4">
        <f t="shared" si="90"/>
        <v>0</v>
      </c>
      <c r="DI37" s="4">
        <f t="shared" si="90"/>
        <v>0</v>
      </c>
      <c r="DJ37" s="4">
        <f t="shared" si="90"/>
        <v>0</v>
      </c>
      <c r="DK37" s="4">
        <f t="shared" si="90"/>
        <v>0</v>
      </c>
      <c r="DL37" s="4">
        <f t="shared" si="90"/>
        <v>0</v>
      </c>
      <c r="DM37" s="4">
        <f t="shared" si="90"/>
        <v>0</v>
      </c>
      <c r="DN37" s="4">
        <f t="shared" si="90"/>
        <v>0</v>
      </c>
      <c r="DO37" s="4">
        <f t="shared" si="90"/>
        <v>0</v>
      </c>
      <c r="DP37" s="4">
        <f t="shared" si="90"/>
        <v>0</v>
      </c>
      <c r="DQ37" s="4">
        <f t="shared" si="91"/>
        <v>0</v>
      </c>
      <c r="DR37" s="4">
        <f t="shared" si="91"/>
        <v>0</v>
      </c>
      <c r="DS37" s="4">
        <f t="shared" si="91"/>
        <v>0</v>
      </c>
      <c r="DT37" s="4">
        <f t="shared" si="91"/>
        <v>0</v>
      </c>
      <c r="DU37" s="4">
        <f t="shared" si="91"/>
        <v>0</v>
      </c>
      <c r="DV37" s="4">
        <f t="shared" si="91"/>
        <v>0</v>
      </c>
      <c r="DW37" s="4">
        <f t="shared" si="91"/>
        <v>0</v>
      </c>
      <c r="DX37" s="4">
        <f t="shared" si="91"/>
        <v>0</v>
      </c>
      <c r="DY37" s="4">
        <f t="shared" si="91"/>
        <v>0</v>
      </c>
      <c r="DZ37" s="4">
        <f t="shared" si="91"/>
        <v>0</v>
      </c>
      <c r="EA37" s="4">
        <f t="shared" si="91"/>
        <v>0</v>
      </c>
      <c r="EB37" s="4">
        <f t="shared" si="91"/>
        <v>0</v>
      </c>
      <c r="EC37" s="4">
        <f t="shared" si="91"/>
        <v>0</v>
      </c>
    </row>
    <row r="38" spans="2:133" x14ac:dyDescent="0.25">
      <c r="B38" s="3" t="s">
        <v>11</v>
      </c>
      <c r="C38" t="s">
        <v>312</v>
      </c>
      <c r="D38" s="4">
        <f t="shared" si="19"/>
        <v>0</v>
      </c>
      <c r="E38" s="4">
        <f t="shared" si="20"/>
        <v>0</v>
      </c>
      <c r="F38" s="4">
        <f t="shared" si="21"/>
        <v>0</v>
      </c>
      <c r="G38" s="4">
        <f t="shared" si="22"/>
        <v>0</v>
      </c>
      <c r="H38" s="4">
        <f t="shared" si="23"/>
        <v>1</v>
      </c>
      <c r="I38" s="4">
        <f t="shared" si="24"/>
        <v>1</v>
      </c>
      <c r="J38" s="4">
        <f t="shared" si="29"/>
        <v>0</v>
      </c>
      <c r="K38" s="4">
        <f t="shared" si="30"/>
        <v>0</v>
      </c>
      <c r="L38" s="4">
        <f t="shared" si="31"/>
        <v>0</v>
      </c>
      <c r="M38" s="4">
        <f t="shared" si="32"/>
        <v>0</v>
      </c>
      <c r="N38" s="4">
        <f t="shared" si="33"/>
        <v>1</v>
      </c>
      <c r="O38" s="4">
        <f t="shared" si="34"/>
        <v>1</v>
      </c>
      <c r="P38" s="4">
        <f t="shared" si="35"/>
        <v>0</v>
      </c>
      <c r="Q38" s="4">
        <f t="shared" si="36"/>
        <v>0</v>
      </c>
      <c r="R38" s="4">
        <f t="shared" si="37"/>
        <v>0</v>
      </c>
      <c r="S38" s="4">
        <f t="shared" si="38"/>
        <v>0</v>
      </c>
      <c r="T38" s="4">
        <f t="shared" si="39"/>
        <v>0</v>
      </c>
      <c r="U38" s="4">
        <f t="shared" si="40"/>
        <v>0</v>
      </c>
      <c r="V38" s="4">
        <f t="shared" si="41"/>
        <v>0</v>
      </c>
      <c r="W38" s="4">
        <f t="shared" si="42"/>
        <v>0</v>
      </c>
      <c r="X38" s="4">
        <f t="shared" si="43"/>
        <v>0</v>
      </c>
      <c r="Y38" s="4">
        <f t="shared" si="44"/>
        <v>0</v>
      </c>
      <c r="Z38" s="4">
        <f t="shared" si="45"/>
        <v>0</v>
      </c>
      <c r="AA38" s="4">
        <f t="shared" si="46"/>
        <v>0</v>
      </c>
      <c r="AB38" s="4">
        <f t="shared" si="47"/>
        <v>0</v>
      </c>
      <c r="AC38" s="4">
        <f t="shared" si="48"/>
        <v>0</v>
      </c>
      <c r="AD38" s="4">
        <f t="shared" si="49"/>
        <v>0</v>
      </c>
      <c r="AE38" s="4">
        <f t="shared" si="50"/>
        <v>0</v>
      </c>
      <c r="AF38" s="4">
        <f t="shared" si="51"/>
        <v>0</v>
      </c>
      <c r="AG38" s="4">
        <f t="shared" si="52"/>
        <v>0</v>
      </c>
      <c r="AH38" s="4">
        <f t="shared" si="53"/>
        <v>0</v>
      </c>
      <c r="AI38" s="4">
        <f t="shared" si="54"/>
        <v>0</v>
      </c>
      <c r="AJ38" s="4">
        <f t="shared" si="55"/>
        <v>0</v>
      </c>
      <c r="AK38" s="4">
        <f t="shared" si="56"/>
        <v>0</v>
      </c>
      <c r="AL38" s="4">
        <f t="shared" si="57"/>
        <v>0</v>
      </c>
      <c r="AM38" s="4">
        <f t="shared" si="58"/>
        <v>0</v>
      </c>
      <c r="AN38" s="4">
        <f t="shared" si="59"/>
        <v>0</v>
      </c>
      <c r="AO38" s="4">
        <f t="shared" si="60"/>
        <v>0</v>
      </c>
      <c r="AP38" s="4">
        <f t="shared" si="61"/>
        <v>0</v>
      </c>
      <c r="AQ38" s="4">
        <f t="shared" si="62"/>
        <v>0</v>
      </c>
      <c r="AR38" s="4">
        <f t="shared" si="63"/>
        <v>0</v>
      </c>
      <c r="AS38" s="4">
        <f t="shared" si="64"/>
        <v>0</v>
      </c>
      <c r="AT38" s="4">
        <f t="shared" si="65"/>
        <v>0</v>
      </c>
      <c r="AU38" s="4">
        <f t="shared" si="66"/>
        <v>0</v>
      </c>
      <c r="AV38" s="4">
        <f t="shared" si="67"/>
        <v>0</v>
      </c>
      <c r="AW38" s="4">
        <f t="shared" si="68"/>
        <v>0</v>
      </c>
      <c r="AX38" s="4">
        <f t="shared" si="69"/>
        <v>0</v>
      </c>
      <c r="AY38" s="4">
        <f t="shared" si="70"/>
        <v>0</v>
      </c>
      <c r="AZ38" s="4">
        <f t="shared" si="71"/>
        <v>0</v>
      </c>
      <c r="BA38" s="4">
        <f t="shared" si="72"/>
        <v>0</v>
      </c>
      <c r="BB38" s="4">
        <f t="shared" si="73"/>
        <v>0</v>
      </c>
      <c r="BC38" s="4">
        <f t="shared" si="74"/>
        <v>0</v>
      </c>
      <c r="BD38" s="4">
        <f t="shared" si="75"/>
        <v>0</v>
      </c>
      <c r="BE38" s="4">
        <f t="shared" si="76"/>
        <v>0</v>
      </c>
      <c r="BF38" s="4">
        <f t="shared" si="87"/>
        <v>0</v>
      </c>
      <c r="BG38" s="4">
        <f t="shared" si="87"/>
        <v>0</v>
      </c>
      <c r="BH38" s="4">
        <f t="shared" si="87"/>
        <v>0</v>
      </c>
      <c r="BI38" s="4">
        <f t="shared" si="87"/>
        <v>0</v>
      </c>
      <c r="BJ38" s="4">
        <f t="shared" si="87"/>
        <v>0</v>
      </c>
      <c r="BK38" s="4">
        <f t="shared" si="87"/>
        <v>0</v>
      </c>
      <c r="BL38" s="4">
        <f t="shared" si="87"/>
        <v>0</v>
      </c>
      <c r="BM38" s="4">
        <f t="shared" si="87"/>
        <v>0</v>
      </c>
      <c r="BN38" s="4">
        <f t="shared" si="87"/>
        <v>0</v>
      </c>
      <c r="BO38" s="4">
        <f t="shared" si="87"/>
        <v>0</v>
      </c>
      <c r="BP38" s="4">
        <f t="shared" si="87"/>
        <v>0</v>
      </c>
      <c r="BQ38" s="4">
        <f t="shared" si="87"/>
        <v>0</v>
      </c>
      <c r="BR38" s="4">
        <f t="shared" si="87"/>
        <v>0</v>
      </c>
      <c r="BS38" s="4">
        <f t="shared" si="87"/>
        <v>0</v>
      </c>
      <c r="BT38" s="4">
        <f t="shared" si="87"/>
        <v>0</v>
      </c>
      <c r="BU38" s="4">
        <f t="shared" si="87"/>
        <v>0</v>
      </c>
      <c r="BV38" s="4">
        <f t="shared" si="88"/>
        <v>0</v>
      </c>
      <c r="BW38" s="4">
        <f t="shared" si="88"/>
        <v>0</v>
      </c>
      <c r="BX38" s="4">
        <f t="shared" si="88"/>
        <v>0</v>
      </c>
      <c r="BY38" s="4">
        <f t="shared" si="88"/>
        <v>0</v>
      </c>
      <c r="BZ38" s="4">
        <f t="shared" si="88"/>
        <v>0</v>
      </c>
      <c r="CA38" s="4">
        <f t="shared" si="88"/>
        <v>0</v>
      </c>
      <c r="CB38" s="4">
        <f t="shared" si="88"/>
        <v>0</v>
      </c>
      <c r="CC38" s="4">
        <f t="shared" si="78"/>
        <v>1</v>
      </c>
      <c r="CD38" s="4">
        <f t="shared" si="85"/>
        <v>0</v>
      </c>
      <c r="CE38" s="4">
        <f t="shared" si="85"/>
        <v>0</v>
      </c>
      <c r="CF38" s="4">
        <f t="shared" si="85"/>
        <v>0</v>
      </c>
      <c r="CG38" s="4">
        <f t="shared" si="85"/>
        <v>0</v>
      </c>
      <c r="CH38" s="4">
        <f t="shared" si="85"/>
        <v>0</v>
      </c>
      <c r="CI38" s="4">
        <f t="shared" si="85"/>
        <v>0</v>
      </c>
      <c r="CJ38" s="4">
        <f t="shared" si="85"/>
        <v>0</v>
      </c>
      <c r="CK38" s="4">
        <f t="shared" ref="CK38:CZ64" si="92">IF(CK$3=$C38,1,0)</f>
        <v>0</v>
      </c>
      <c r="CL38" s="4">
        <f t="shared" si="92"/>
        <v>0</v>
      </c>
      <c r="CM38" s="4">
        <f t="shared" si="92"/>
        <v>0</v>
      </c>
      <c r="CN38" s="4">
        <f t="shared" si="92"/>
        <v>0</v>
      </c>
      <c r="CO38" s="4">
        <f t="shared" si="92"/>
        <v>0</v>
      </c>
      <c r="CP38" s="4">
        <f t="shared" si="92"/>
        <v>0</v>
      </c>
      <c r="CQ38" s="4">
        <f t="shared" si="92"/>
        <v>0</v>
      </c>
      <c r="CR38" s="4">
        <f t="shared" si="92"/>
        <v>0</v>
      </c>
      <c r="CS38" s="4">
        <f t="shared" si="92"/>
        <v>0</v>
      </c>
      <c r="CT38" s="4">
        <f t="shared" si="92"/>
        <v>0</v>
      </c>
      <c r="CU38" s="4">
        <f t="shared" si="92"/>
        <v>0</v>
      </c>
      <c r="CV38" s="4">
        <f t="shared" si="92"/>
        <v>0</v>
      </c>
      <c r="CW38" s="4">
        <f t="shared" si="92"/>
        <v>0</v>
      </c>
      <c r="CX38" s="4">
        <f t="shared" si="92"/>
        <v>0</v>
      </c>
      <c r="CY38" s="4">
        <f t="shared" si="92"/>
        <v>0</v>
      </c>
      <c r="CZ38" s="4">
        <f t="shared" si="92"/>
        <v>0</v>
      </c>
      <c r="DA38" s="4">
        <f t="shared" si="86"/>
        <v>0</v>
      </c>
      <c r="DB38" s="4">
        <f t="shared" si="80"/>
        <v>0</v>
      </c>
      <c r="DC38" s="4">
        <f t="shared" si="80"/>
        <v>0</v>
      </c>
      <c r="DD38" s="4">
        <f t="shared" si="26"/>
        <v>1</v>
      </c>
      <c r="DE38" s="4">
        <f t="shared" si="81"/>
        <v>0</v>
      </c>
      <c r="DF38" s="4">
        <f t="shared" si="81"/>
        <v>0</v>
      </c>
      <c r="DG38" s="4">
        <f t="shared" si="90"/>
        <v>0</v>
      </c>
      <c r="DH38" s="4">
        <f t="shared" si="90"/>
        <v>0</v>
      </c>
      <c r="DI38" s="4">
        <f t="shared" si="90"/>
        <v>0</v>
      </c>
      <c r="DJ38" s="4">
        <f t="shared" si="90"/>
        <v>0</v>
      </c>
      <c r="DK38" s="4">
        <f t="shared" si="90"/>
        <v>0</v>
      </c>
      <c r="DL38" s="4">
        <f t="shared" si="90"/>
        <v>0</v>
      </c>
      <c r="DM38" s="4">
        <f t="shared" si="90"/>
        <v>0</v>
      </c>
      <c r="DN38" s="4">
        <f t="shared" si="90"/>
        <v>0</v>
      </c>
      <c r="DO38" s="4">
        <f t="shared" si="90"/>
        <v>0</v>
      </c>
      <c r="DP38" s="4">
        <f t="shared" si="90"/>
        <v>0</v>
      </c>
      <c r="DQ38" s="4">
        <f t="shared" si="91"/>
        <v>0</v>
      </c>
      <c r="DR38" s="4">
        <f t="shared" si="91"/>
        <v>0</v>
      </c>
      <c r="DS38" s="4">
        <f t="shared" si="91"/>
        <v>0</v>
      </c>
      <c r="DT38" s="4">
        <f t="shared" si="91"/>
        <v>0</v>
      </c>
      <c r="DU38" s="4">
        <f t="shared" si="91"/>
        <v>0</v>
      </c>
      <c r="DV38" s="4">
        <f t="shared" si="91"/>
        <v>0</v>
      </c>
      <c r="DW38" s="4">
        <f t="shared" si="91"/>
        <v>0</v>
      </c>
      <c r="DX38" s="4">
        <f t="shared" si="91"/>
        <v>0</v>
      </c>
      <c r="DY38" s="4">
        <f t="shared" si="91"/>
        <v>0</v>
      </c>
      <c r="DZ38" s="4">
        <f t="shared" si="91"/>
        <v>0</v>
      </c>
      <c r="EA38" s="4">
        <f t="shared" si="91"/>
        <v>0</v>
      </c>
      <c r="EB38" s="4">
        <f t="shared" si="91"/>
        <v>0</v>
      </c>
      <c r="EC38" s="4">
        <f t="shared" si="91"/>
        <v>0</v>
      </c>
    </row>
    <row r="39" spans="2:133" x14ac:dyDescent="0.25">
      <c r="B39" s="3" t="s">
        <v>11</v>
      </c>
      <c r="C39" t="s">
        <v>2687</v>
      </c>
      <c r="D39" s="4">
        <f t="shared" si="19"/>
        <v>0</v>
      </c>
      <c r="E39" s="4">
        <f t="shared" si="20"/>
        <v>0</v>
      </c>
      <c r="F39" s="4">
        <f t="shared" si="21"/>
        <v>0</v>
      </c>
      <c r="G39" s="4">
        <f t="shared" si="22"/>
        <v>0</v>
      </c>
      <c r="H39" s="4">
        <f t="shared" si="23"/>
        <v>1</v>
      </c>
      <c r="I39" s="4">
        <f t="shared" si="24"/>
        <v>1</v>
      </c>
      <c r="J39" s="4">
        <f t="shared" si="29"/>
        <v>0</v>
      </c>
      <c r="K39" s="4">
        <f t="shared" si="30"/>
        <v>0</v>
      </c>
      <c r="L39" s="4">
        <f t="shared" si="31"/>
        <v>0</v>
      </c>
      <c r="M39" s="4">
        <f t="shared" si="32"/>
        <v>0</v>
      </c>
      <c r="N39" s="4">
        <f t="shared" si="33"/>
        <v>1</v>
      </c>
      <c r="O39" s="4">
        <f t="shared" si="34"/>
        <v>1</v>
      </c>
      <c r="P39" s="4">
        <f t="shared" si="35"/>
        <v>0</v>
      </c>
      <c r="Q39" s="4">
        <f t="shared" si="36"/>
        <v>0</v>
      </c>
      <c r="R39" s="4">
        <f t="shared" si="37"/>
        <v>0</v>
      </c>
      <c r="S39" s="4">
        <f t="shared" si="38"/>
        <v>0</v>
      </c>
      <c r="T39" s="4">
        <f t="shared" si="39"/>
        <v>0</v>
      </c>
      <c r="U39" s="4">
        <f t="shared" si="40"/>
        <v>0</v>
      </c>
      <c r="V39" s="4">
        <f t="shared" si="41"/>
        <v>0</v>
      </c>
      <c r="W39" s="4">
        <f t="shared" si="42"/>
        <v>0</v>
      </c>
      <c r="X39" s="4">
        <f t="shared" si="43"/>
        <v>0</v>
      </c>
      <c r="Y39" s="4">
        <f t="shared" si="44"/>
        <v>0</v>
      </c>
      <c r="Z39" s="4">
        <f t="shared" si="45"/>
        <v>0</v>
      </c>
      <c r="AA39" s="4">
        <f t="shared" si="46"/>
        <v>0</v>
      </c>
      <c r="AB39" s="4">
        <f t="shared" si="47"/>
        <v>0</v>
      </c>
      <c r="AC39" s="4">
        <f t="shared" si="48"/>
        <v>0</v>
      </c>
      <c r="AD39" s="4">
        <f t="shared" si="49"/>
        <v>0</v>
      </c>
      <c r="AE39" s="4">
        <f t="shared" si="50"/>
        <v>0</v>
      </c>
      <c r="AF39" s="4">
        <f t="shared" si="51"/>
        <v>0</v>
      </c>
      <c r="AG39" s="4">
        <f t="shared" si="52"/>
        <v>0</v>
      </c>
      <c r="AH39" s="4">
        <f t="shared" si="53"/>
        <v>0</v>
      </c>
      <c r="AI39" s="4">
        <f t="shared" si="54"/>
        <v>0</v>
      </c>
      <c r="AJ39" s="4">
        <f t="shared" si="55"/>
        <v>0</v>
      </c>
      <c r="AK39" s="4">
        <f t="shared" si="56"/>
        <v>0</v>
      </c>
      <c r="AL39" s="4">
        <f t="shared" si="57"/>
        <v>0</v>
      </c>
      <c r="AM39" s="4">
        <f t="shared" si="58"/>
        <v>0</v>
      </c>
      <c r="AN39" s="4">
        <f t="shared" si="59"/>
        <v>0</v>
      </c>
      <c r="AO39" s="4">
        <f t="shared" si="60"/>
        <v>0</v>
      </c>
      <c r="AP39" s="4">
        <f t="shared" si="61"/>
        <v>0</v>
      </c>
      <c r="AQ39" s="4">
        <f t="shared" si="62"/>
        <v>0</v>
      </c>
      <c r="AR39" s="4">
        <f t="shared" si="63"/>
        <v>0</v>
      </c>
      <c r="AS39" s="4">
        <f t="shared" si="64"/>
        <v>0</v>
      </c>
      <c r="AT39" s="4">
        <f t="shared" si="65"/>
        <v>0</v>
      </c>
      <c r="AU39" s="4">
        <f t="shared" si="66"/>
        <v>0</v>
      </c>
      <c r="AV39" s="4">
        <f t="shared" si="67"/>
        <v>0</v>
      </c>
      <c r="AW39" s="4">
        <f t="shared" si="68"/>
        <v>0</v>
      </c>
      <c r="AX39" s="4">
        <f t="shared" si="69"/>
        <v>0</v>
      </c>
      <c r="AY39" s="4">
        <f t="shared" si="70"/>
        <v>0</v>
      </c>
      <c r="AZ39" s="4">
        <f t="shared" si="71"/>
        <v>0</v>
      </c>
      <c r="BA39" s="4">
        <f t="shared" si="72"/>
        <v>0</v>
      </c>
      <c r="BB39" s="4">
        <f t="shared" si="73"/>
        <v>0</v>
      </c>
      <c r="BC39" s="4">
        <f t="shared" si="74"/>
        <v>0</v>
      </c>
      <c r="BD39" s="4">
        <f t="shared" si="75"/>
        <v>0</v>
      </c>
      <c r="BE39" s="4">
        <f t="shared" si="76"/>
        <v>0</v>
      </c>
      <c r="BF39" s="4">
        <f t="shared" si="87"/>
        <v>0</v>
      </c>
      <c r="BG39" s="4">
        <f t="shared" si="87"/>
        <v>0</v>
      </c>
      <c r="BH39" s="4">
        <f t="shared" si="87"/>
        <v>0</v>
      </c>
      <c r="BI39" s="4">
        <f t="shared" si="87"/>
        <v>0</v>
      </c>
      <c r="BJ39" s="4">
        <f t="shared" si="87"/>
        <v>0</v>
      </c>
      <c r="BK39" s="4">
        <f t="shared" si="87"/>
        <v>0</v>
      </c>
      <c r="BL39" s="4">
        <f t="shared" si="87"/>
        <v>0</v>
      </c>
      <c r="BM39" s="4">
        <f t="shared" si="87"/>
        <v>0</v>
      </c>
      <c r="BN39" s="4">
        <f t="shared" si="87"/>
        <v>0</v>
      </c>
      <c r="BO39" s="4">
        <f t="shared" si="87"/>
        <v>0</v>
      </c>
      <c r="BP39" s="4">
        <f t="shared" si="87"/>
        <v>0</v>
      </c>
      <c r="BQ39" s="4">
        <f t="shared" si="87"/>
        <v>0</v>
      </c>
      <c r="BR39" s="4">
        <f t="shared" si="87"/>
        <v>0</v>
      </c>
      <c r="BS39" s="4">
        <f t="shared" si="87"/>
        <v>0</v>
      </c>
      <c r="BT39" s="4">
        <f t="shared" si="87"/>
        <v>0</v>
      </c>
      <c r="BU39" s="4">
        <f t="shared" si="87"/>
        <v>0</v>
      </c>
      <c r="BV39" s="4">
        <f t="shared" si="88"/>
        <v>0</v>
      </c>
      <c r="BW39" s="4">
        <f t="shared" si="88"/>
        <v>0</v>
      </c>
      <c r="BX39" s="4">
        <f t="shared" si="88"/>
        <v>0</v>
      </c>
      <c r="BY39" s="4">
        <f t="shared" si="88"/>
        <v>0</v>
      </c>
      <c r="BZ39" s="4">
        <f t="shared" si="88"/>
        <v>0</v>
      </c>
      <c r="CA39" s="4">
        <f t="shared" si="88"/>
        <v>0</v>
      </c>
      <c r="CB39" s="4">
        <f t="shared" si="88"/>
        <v>0</v>
      </c>
      <c r="CC39" s="4">
        <f>IF(CC$3=$C39,1,0)</f>
        <v>0</v>
      </c>
      <c r="CD39" s="4">
        <f t="shared" si="85"/>
        <v>1</v>
      </c>
      <c r="CE39" s="4">
        <f t="shared" si="85"/>
        <v>0</v>
      </c>
      <c r="CF39" s="4">
        <f t="shared" si="85"/>
        <v>0</v>
      </c>
      <c r="CG39" s="4">
        <f t="shared" si="85"/>
        <v>0</v>
      </c>
      <c r="CH39" s="4">
        <f t="shared" si="85"/>
        <v>0</v>
      </c>
      <c r="CI39" s="4">
        <f t="shared" si="85"/>
        <v>0</v>
      </c>
      <c r="CJ39" s="4">
        <f t="shared" si="85"/>
        <v>0</v>
      </c>
      <c r="CK39" s="4">
        <f t="shared" si="92"/>
        <v>0</v>
      </c>
      <c r="CL39" s="4">
        <f t="shared" si="92"/>
        <v>0</v>
      </c>
      <c r="CM39" s="4">
        <f t="shared" si="92"/>
        <v>0</v>
      </c>
      <c r="CN39" s="4">
        <f t="shared" si="92"/>
        <v>0</v>
      </c>
      <c r="CO39" s="4">
        <f t="shared" si="92"/>
        <v>0</v>
      </c>
      <c r="CP39" s="4">
        <f t="shared" si="92"/>
        <v>0</v>
      </c>
      <c r="CQ39" s="4">
        <f t="shared" si="92"/>
        <v>0</v>
      </c>
      <c r="CR39" s="4">
        <f t="shared" si="92"/>
        <v>0</v>
      </c>
      <c r="CS39" s="4">
        <f t="shared" si="92"/>
        <v>0</v>
      </c>
      <c r="CT39" s="4">
        <f t="shared" si="92"/>
        <v>0</v>
      </c>
      <c r="CU39" s="4">
        <f t="shared" si="92"/>
        <v>0</v>
      </c>
      <c r="CV39" s="4">
        <f t="shared" si="92"/>
        <v>0</v>
      </c>
      <c r="CW39" s="4">
        <f t="shared" si="92"/>
        <v>0</v>
      </c>
      <c r="CX39" s="4">
        <f t="shared" si="92"/>
        <v>0</v>
      </c>
      <c r="CY39" s="4">
        <f t="shared" si="92"/>
        <v>0</v>
      </c>
      <c r="CZ39" s="4">
        <f t="shared" si="92"/>
        <v>0</v>
      </c>
      <c r="DA39" s="4">
        <f t="shared" si="86"/>
        <v>0</v>
      </c>
      <c r="DB39" s="4">
        <f t="shared" si="80"/>
        <v>0</v>
      </c>
      <c r="DC39" s="4">
        <f t="shared" si="80"/>
        <v>0</v>
      </c>
      <c r="DD39" s="4">
        <f t="shared" si="26"/>
        <v>0</v>
      </c>
      <c r="DE39" s="4">
        <f t="shared" si="81"/>
        <v>1</v>
      </c>
      <c r="DF39" s="4">
        <f t="shared" si="81"/>
        <v>0</v>
      </c>
      <c r="DG39" s="4">
        <f t="shared" si="90"/>
        <v>0</v>
      </c>
      <c r="DH39" s="4">
        <f t="shared" si="90"/>
        <v>0</v>
      </c>
      <c r="DI39" s="4">
        <f t="shared" si="90"/>
        <v>0</v>
      </c>
      <c r="DJ39" s="4">
        <f t="shared" si="90"/>
        <v>0</v>
      </c>
      <c r="DK39" s="4">
        <f t="shared" si="90"/>
        <v>0</v>
      </c>
      <c r="DL39" s="4">
        <f t="shared" si="90"/>
        <v>0</v>
      </c>
      <c r="DM39" s="4">
        <f t="shared" si="90"/>
        <v>0</v>
      </c>
      <c r="DN39" s="4">
        <f t="shared" si="90"/>
        <v>0</v>
      </c>
      <c r="DO39" s="4">
        <f t="shared" si="90"/>
        <v>0</v>
      </c>
      <c r="DP39" s="4">
        <f t="shared" si="90"/>
        <v>0</v>
      </c>
      <c r="DQ39" s="4">
        <f t="shared" si="91"/>
        <v>0</v>
      </c>
      <c r="DR39" s="4">
        <f t="shared" si="91"/>
        <v>0</v>
      </c>
      <c r="DS39" s="4">
        <f t="shared" si="91"/>
        <v>0</v>
      </c>
      <c r="DT39" s="4">
        <f t="shared" si="91"/>
        <v>0</v>
      </c>
      <c r="DU39" s="4">
        <f t="shared" si="91"/>
        <v>0</v>
      </c>
      <c r="DV39" s="4">
        <f t="shared" si="91"/>
        <v>0</v>
      </c>
      <c r="DW39" s="4">
        <f t="shared" si="91"/>
        <v>0</v>
      </c>
      <c r="DX39" s="4">
        <f t="shared" si="91"/>
        <v>0</v>
      </c>
      <c r="DY39" s="4">
        <f t="shared" si="91"/>
        <v>0</v>
      </c>
      <c r="DZ39" s="4">
        <f t="shared" si="91"/>
        <v>0</v>
      </c>
      <c r="EA39" s="4">
        <f t="shared" si="91"/>
        <v>0</v>
      </c>
      <c r="EB39" s="4">
        <f t="shared" si="91"/>
        <v>0</v>
      </c>
      <c r="EC39" s="4">
        <f t="shared" si="91"/>
        <v>0</v>
      </c>
    </row>
    <row r="40" spans="2:133" x14ac:dyDescent="0.25">
      <c r="B40" s="3" t="s">
        <v>11</v>
      </c>
      <c r="C40" t="s">
        <v>2688</v>
      </c>
      <c r="D40" s="4">
        <f t="shared" si="19"/>
        <v>0</v>
      </c>
      <c r="E40" s="4">
        <f t="shared" si="20"/>
        <v>0</v>
      </c>
      <c r="F40" s="4">
        <f t="shared" si="21"/>
        <v>0</v>
      </c>
      <c r="G40" s="4">
        <f t="shared" si="22"/>
        <v>0</v>
      </c>
      <c r="H40" s="4">
        <f t="shared" si="23"/>
        <v>1</v>
      </c>
      <c r="I40" s="4">
        <f t="shared" si="24"/>
        <v>1</v>
      </c>
      <c r="J40" s="4">
        <f t="shared" si="29"/>
        <v>0</v>
      </c>
      <c r="K40" s="4">
        <f t="shared" si="30"/>
        <v>0</v>
      </c>
      <c r="L40" s="4">
        <f t="shared" si="31"/>
        <v>0</v>
      </c>
      <c r="M40" s="4">
        <f t="shared" si="32"/>
        <v>0</v>
      </c>
      <c r="N40" s="4">
        <f t="shared" si="33"/>
        <v>1</v>
      </c>
      <c r="O40" s="4">
        <f t="shared" si="34"/>
        <v>1</v>
      </c>
      <c r="P40" s="4">
        <f t="shared" si="35"/>
        <v>0</v>
      </c>
      <c r="Q40" s="4">
        <f t="shared" si="36"/>
        <v>0</v>
      </c>
      <c r="R40" s="4">
        <f t="shared" si="37"/>
        <v>0</v>
      </c>
      <c r="S40" s="4">
        <f t="shared" si="38"/>
        <v>0</v>
      </c>
      <c r="T40" s="4">
        <f t="shared" si="39"/>
        <v>0</v>
      </c>
      <c r="U40" s="4">
        <f t="shared" si="40"/>
        <v>0</v>
      </c>
      <c r="V40" s="4">
        <f t="shared" si="41"/>
        <v>0</v>
      </c>
      <c r="W40" s="4">
        <f t="shared" si="42"/>
        <v>0</v>
      </c>
      <c r="X40" s="4">
        <f t="shared" si="43"/>
        <v>0</v>
      </c>
      <c r="Y40" s="4">
        <f t="shared" si="44"/>
        <v>0</v>
      </c>
      <c r="Z40" s="4">
        <f t="shared" si="45"/>
        <v>0</v>
      </c>
      <c r="AA40" s="4">
        <f t="shared" si="46"/>
        <v>0</v>
      </c>
      <c r="AB40" s="4">
        <f t="shared" si="47"/>
        <v>0</v>
      </c>
      <c r="AC40" s="4">
        <f t="shared" si="48"/>
        <v>0</v>
      </c>
      <c r="AD40" s="4">
        <f t="shared" si="49"/>
        <v>0</v>
      </c>
      <c r="AE40" s="4">
        <f t="shared" si="50"/>
        <v>0</v>
      </c>
      <c r="AF40" s="4">
        <f t="shared" si="51"/>
        <v>0</v>
      </c>
      <c r="AG40" s="4">
        <f t="shared" si="52"/>
        <v>0</v>
      </c>
      <c r="AH40" s="4">
        <f t="shared" si="53"/>
        <v>0</v>
      </c>
      <c r="AI40" s="4">
        <f t="shared" si="54"/>
        <v>0</v>
      </c>
      <c r="AJ40" s="4">
        <f t="shared" si="55"/>
        <v>0</v>
      </c>
      <c r="AK40" s="4">
        <f t="shared" si="56"/>
        <v>0</v>
      </c>
      <c r="AL40" s="4">
        <f t="shared" si="57"/>
        <v>0</v>
      </c>
      <c r="AM40" s="4">
        <f t="shared" si="58"/>
        <v>0</v>
      </c>
      <c r="AN40" s="4">
        <f t="shared" si="59"/>
        <v>0</v>
      </c>
      <c r="AO40" s="4">
        <f t="shared" si="60"/>
        <v>0</v>
      </c>
      <c r="AP40" s="4">
        <f t="shared" si="61"/>
        <v>0</v>
      </c>
      <c r="AQ40" s="4">
        <f t="shared" si="62"/>
        <v>0</v>
      </c>
      <c r="AR40" s="4">
        <f t="shared" si="63"/>
        <v>0</v>
      </c>
      <c r="AS40" s="4">
        <f t="shared" si="64"/>
        <v>0</v>
      </c>
      <c r="AT40" s="4">
        <f t="shared" si="65"/>
        <v>0</v>
      </c>
      <c r="AU40" s="4">
        <f t="shared" si="66"/>
        <v>0</v>
      </c>
      <c r="AV40" s="4">
        <f t="shared" si="67"/>
        <v>0</v>
      </c>
      <c r="AW40" s="4">
        <f t="shared" si="68"/>
        <v>0</v>
      </c>
      <c r="AX40" s="4">
        <f t="shared" si="69"/>
        <v>0</v>
      </c>
      <c r="AY40" s="4">
        <f t="shared" si="70"/>
        <v>0</v>
      </c>
      <c r="AZ40" s="4">
        <f t="shared" si="71"/>
        <v>0</v>
      </c>
      <c r="BA40" s="4">
        <f t="shared" si="72"/>
        <v>0</v>
      </c>
      <c r="BB40" s="4">
        <f t="shared" si="73"/>
        <v>0</v>
      </c>
      <c r="BC40" s="4">
        <f t="shared" si="74"/>
        <v>0</v>
      </c>
      <c r="BD40" s="4">
        <f t="shared" si="75"/>
        <v>0</v>
      </c>
      <c r="BE40" s="4">
        <f t="shared" si="76"/>
        <v>0</v>
      </c>
      <c r="BF40" s="4">
        <f t="shared" si="87"/>
        <v>0</v>
      </c>
      <c r="BG40" s="4">
        <f t="shared" si="87"/>
        <v>0</v>
      </c>
      <c r="BH40" s="4">
        <f t="shared" si="87"/>
        <v>0</v>
      </c>
      <c r="BI40" s="4">
        <f t="shared" si="87"/>
        <v>0</v>
      </c>
      <c r="BJ40" s="4">
        <f t="shared" si="87"/>
        <v>0</v>
      </c>
      <c r="BK40" s="4">
        <f t="shared" si="87"/>
        <v>0</v>
      </c>
      <c r="BL40" s="4">
        <f t="shared" si="87"/>
        <v>0</v>
      </c>
      <c r="BM40" s="4">
        <f t="shared" si="87"/>
        <v>0</v>
      </c>
      <c r="BN40" s="4">
        <f t="shared" si="87"/>
        <v>0</v>
      </c>
      <c r="BO40" s="4">
        <f t="shared" si="87"/>
        <v>0</v>
      </c>
      <c r="BP40" s="4">
        <f t="shared" si="87"/>
        <v>0</v>
      </c>
      <c r="BQ40" s="4">
        <f t="shared" si="87"/>
        <v>0</v>
      </c>
      <c r="BR40" s="4">
        <f t="shared" si="87"/>
        <v>0</v>
      </c>
      <c r="BS40" s="4">
        <f t="shared" si="87"/>
        <v>0</v>
      </c>
      <c r="BT40" s="4">
        <f t="shared" si="87"/>
        <v>0</v>
      </c>
      <c r="BU40" s="4">
        <f t="shared" si="87"/>
        <v>0</v>
      </c>
      <c r="BV40" s="4">
        <f t="shared" si="88"/>
        <v>0</v>
      </c>
      <c r="BW40" s="4">
        <f t="shared" si="88"/>
        <v>0</v>
      </c>
      <c r="BX40" s="4">
        <f t="shared" si="88"/>
        <v>0</v>
      </c>
      <c r="BY40" s="4">
        <f t="shared" si="88"/>
        <v>0</v>
      </c>
      <c r="BZ40" s="4">
        <f t="shared" si="88"/>
        <v>0</v>
      </c>
      <c r="CA40" s="4">
        <f t="shared" si="88"/>
        <v>0</v>
      </c>
      <c r="CB40" s="4">
        <f t="shared" si="88"/>
        <v>0</v>
      </c>
      <c r="CC40" s="4">
        <f>IF(CC$3=$C40,1,0)</f>
        <v>0</v>
      </c>
      <c r="CD40" s="4">
        <f t="shared" si="85"/>
        <v>0</v>
      </c>
      <c r="CE40" s="4">
        <f t="shared" si="85"/>
        <v>1</v>
      </c>
      <c r="CF40" s="4">
        <f t="shared" si="85"/>
        <v>0</v>
      </c>
      <c r="CG40" s="4">
        <f t="shared" si="85"/>
        <v>0</v>
      </c>
      <c r="CH40" s="4">
        <f t="shared" si="85"/>
        <v>0</v>
      </c>
      <c r="CI40" s="4">
        <f t="shared" si="85"/>
        <v>0</v>
      </c>
      <c r="CJ40" s="4">
        <f t="shared" si="85"/>
        <v>0</v>
      </c>
      <c r="CK40" s="4">
        <f t="shared" si="92"/>
        <v>0</v>
      </c>
      <c r="CL40" s="4">
        <f t="shared" si="92"/>
        <v>0</v>
      </c>
      <c r="CM40" s="4">
        <f t="shared" si="92"/>
        <v>0</v>
      </c>
      <c r="CN40" s="4">
        <f t="shared" si="92"/>
        <v>0</v>
      </c>
      <c r="CO40" s="4">
        <f t="shared" si="92"/>
        <v>0</v>
      </c>
      <c r="CP40" s="4">
        <f t="shared" si="92"/>
        <v>0</v>
      </c>
      <c r="CQ40" s="4">
        <f t="shared" si="92"/>
        <v>0</v>
      </c>
      <c r="CR40" s="4">
        <f t="shared" si="92"/>
        <v>0</v>
      </c>
      <c r="CS40" s="4">
        <f t="shared" si="92"/>
        <v>0</v>
      </c>
      <c r="CT40" s="4">
        <f t="shared" si="92"/>
        <v>0</v>
      </c>
      <c r="CU40" s="4">
        <f t="shared" si="92"/>
        <v>0</v>
      </c>
      <c r="CV40" s="4">
        <f t="shared" si="92"/>
        <v>0</v>
      </c>
      <c r="CW40" s="4">
        <f t="shared" si="92"/>
        <v>0</v>
      </c>
      <c r="CX40" s="4">
        <f t="shared" si="92"/>
        <v>0</v>
      </c>
      <c r="CY40" s="4">
        <f t="shared" si="92"/>
        <v>0</v>
      </c>
      <c r="CZ40" s="4">
        <f t="shared" si="92"/>
        <v>0</v>
      </c>
      <c r="DA40" s="4">
        <f t="shared" si="86"/>
        <v>0</v>
      </c>
      <c r="DB40" s="4">
        <f t="shared" si="80"/>
        <v>0</v>
      </c>
      <c r="DC40" s="4">
        <f t="shared" si="80"/>
        <v>0</v>
      </c>
      <c r="DD40" s="4">
        <f t="shared" si="26"/>
        <v>0</v>
      </c>
      <c r="DE40" s="4">
        <f t="shared" si="81"/>
        <v>0</v>
      </c>
      <c r="DF40" s="4">
        <f t="shared" si="81"/>
        <v>1</v>
      </c>
      <c r="DG40" s="4">
        <f t="shared" si="90"/>
        <v>0</v>
      </c>
      <c r="DH40" s="4">
        <f t="shared" si="90"/>
        <v>0</v>
      </c>
      <c r="DI40" s="4">
        <f t="shared" si="90"/>
        <v>0</v>
      </c>
      <c r="DJ40" s="4">
        <f t="shared" si="90"/>
        <v>0</v>
      </c>
      <c r="DK40" s="4">
        <f t="shared" si="90"/>
        <v>0</v>
      </c>
      <c r="DL40" s="4">
        <f t="shared" si="90"/>
        <v>0</v>
      </c>
      <c r="DM40" s="4">
        <f t="shared" si="90"/>
        <v>0</v>
      </c>
      <c r="DN40" s="4">
        <f t="shared" si="90"/>
        <v>0</v>
      </c>
      <c r="DO40" s="4">
        <f t="shared" si="90"/>
        <v>0</v>
      </c>
      <c r="DP40" s="4">
        <f t="shared" si="90"/>
        <v>0</v>
      </c>
      <c r="DQ40" s="4">
        <f t="shared" si="91"/>
        <v>0</v>
      </c>
      <c r="DR40" s="4">
        <f t="shared" si="91"/>
        <v>0</v>
      </c>
      <c r="DS40" s="4">
        <f t="shared" si="91"/>
        <v>0</v>
      </c>
      <c r="DT40" s="4">
        <f t="shared" si="91"/>
        <v>0</v>
      </c>
      <c r="DU40" s="4">
        <f t="shared" si="91"/>
        <v>0</v>
      </c>
      <c r="DV40" s="4">
        <f t="shared" si="91"/>
        <v>0</v>
      </c>
      <c r="DW40" s="4">
        <f t="shared" si="91"/>
        <v>0</v>
      </c>
      <c r="DX40" s="4">
        <f t="shared" si="91"/>
        <v>0</v>
      </c>
      <c r="DY40" s="4">
        <f t="shared" si="91"/>
        <v>0</v>
      </c>
      <c r="DZ40" s="4">
        <f t="shared" si="91"/>
        <v>0</v>
      </c>
      <c r="EA40" s="4">
        <f t="shared" si="91"/>
        <v>0</v>
      </c>
      <c r="EB40" s="4">
        <f t="shared" si="91"/>
        <v>0</v>
      </c>
      <c r="EC40" s="4">
        <f t="shared" si="91"/>
        <v>0</v>
      </c>
    </row>
    <row r="41" spans="2:133" x14ac:dyDescent="0.25">
      <c r="B41" s="3" t="s">
        <v>11</v>
      </c>
      <c r="C41" t="s">
        <v>313</v>
      </c>
      <c r="D41" s="4">
        <f t="shared" si="19"/>
        <v>0</v>
      </c>
      <c r="E41" s="4">
        <f t="shared" si="20"/>
        <v>0</v>
      </c>
      <c r="F41" s="4">
        <f t="shared" si="21"/>
        <v>0</v>
      </c>
      <c r="G41" s="4">
        <f t="shared" si="22"/>
        <v>0</v>
      </c>
      <c r="H41" s="4">
        <f t="shared" si="23"/>
        <v>1</v>
      </c>
      <c r="I41" s="4">
        <f t="shared" si="24"/>
        <v>1</v>
      </c>
      <c r="J41" s="4">
        <f t="shared" si="29"/>
        <v>0</v>
      </c>
      <c r="K41" s="4">
        <f t="shared" si="30"/>
        <v>0</v>
      </c>
      <c r="L41" s="4">
        <f t="shared" si="31"/>
        <v>0</v>
      </c>
      <c r="M41" s="4">
        <f t="shared" si="32"/>
        <v>0</v>
      </c>
      <c r="N41" s="4">
        <f t="shared" si="33"/>
        <v>1</v>
      </c>
      <c r="O41" s="4">
        <f t="shared" si="34"/>
        <v>1</v>
      </c>
      <c r="P41" s="4">
        <f t="shared" si="35"/>
        <v>0</v>
      </c>
      <c r="Q41" s="4">
        <f t="shared" si="36"/>
        <v>0</v>
      </c>
      <c r="R41" s="4">
        <f t="shared" si="37"/>
        <v>0</v>
      </c>
      <c r="S41" s="4">
        <f t="shared" si="38"/>
        <v>0</v>
      </c>
      <c r="T41" s="4">
        <f t="shared" si="39"/>
        <v>0</v>
      </c>
      <c r="U41" s="4">
        <f t="shared" si="40"/>
        <v>0</v>
      </c>
      <c r="V41" s="4">
        <f t="shared" si="41"/>
        <v>0</v>
      </c>
      <c r="W41" s="4">
        <f t="shared" si="42"/>
        <v>0</v>
      </c>
      <c r="X41" s="4">
        <f t="shared" si="43"/>
        <v>0</v>
      </c>
      <c r="Y41" s="4">
        <f t="shared" si="44"/>
        <v>0</v>
      </c>
      <c r="Z41" s="4">
        <f t="shared" si="45"/>
        <v>0</v>
      </c>
      <c r="AA41" s="4">
        <f t="shared" si="46"/>
        <v>0</v>
      </c>
      <c r="AB41" s="4">
        <f t="shared" si="47"/>
        <v>0</v>
      </c>
      <c r="AC41" s="4">
        <f t="shared" si="48"/>
        <v>0</v>
      </c>
      <c r="AD41" s="4">
        <f t="shared" si="49"/>
        <v>0</v>
      </c>
      <c r="AE41" s="4">
        <f t="shared" si="50"/>
        <v>0</v>
      </c>
      <c r="AF41" s="4">
        <f t="shared" si="51"/>
        <v>0</v>
      </c>
      <c r="AG41" s="4">
        <f t="shared" si="52"/>
        <v>0</v>
      </c>
      <c r="AH41" s="4">
        <f t="shared" si="53"/>
        <v>0</v>
      </c>
      <c r="AI41" s="4">
        <f t="shared" si="54"/>
        <v>0</v>
      </c>
      <c r="AJ41" s="4">
        <f t="shared" si="55"/>
        <v>0</v>
      </c>
      <c r="AK41" s="4">
        <f t="shared" si="56"/>
        <v>0</v>
      </c>
      <c r="AL41" s="4">
        <f t="shared" si="57"/>
        <v>0</v>
      </c>
      <c r="AM41" s="4">
        <f t="shared" si="58"/>
        <v>0</v>
      </c>
      <c r="AN41" s="4">
        <f t="shared" si="59"/>
        <v>0</v>
      </c>
      <c r="AO41" s="4">
        <f t="shared" si="60"/>
        <v>0</v>
      </c>
      <c r="AP41" s="4">
        <f t="shared" si="61"/>
        <v>0</v>
      </c>
      <c r="AQ41" s="4">
        <f t="shared" si="62"/>
        <v>0</v>
      </c>
      <c r="AR41" s="4">
        <f t="shared" si="63"/>
        <v>0</v>
      </c>
      <c r="AS41" s="4">
        <f t="shared" si="64"/>
        <v>0</v>
      </c>
      <c r="AT41" s="4">
        <f t="shared" si="65"/>
        <v>0</v>
      </c>
      <c r="AU41" s="4">
        <f t="shared" si="66"/>
        <v>0</v>
      </c>
      <c r="AV41" s="4">
        <f t="shared" si="67"/>
        <v>0</v>
      </c>
      <c r="AW41" s="4">
        <f t="shared" si="68"/>
        <v>0</v>
      </c>
      <c r="AX41" s="4">
        <f t="shared" si="69"/>
        <v>0</v>
      </c>
      <c r="AY41" s="4">
        <f t="shared" si="70"/>
        <v>0</v>
      </c>
      <c r="AZ41" s="4">
        <f t="shared" si="71"/>
        <v>0</v>
      </c>
      <c r="BA41" s="4">
        <f t="shared" si="72"/>
        <v>0</v>
      </c>
      <c r="BB41" s="4">
        <f t="shared" si="73"/>
        <v>0</v>
      </c>
      <c r="BC41" s="4">
        <f t="shared" si="74"/>
        <v>0</v>
      </c>
      <c r="BD41" s="4">
        <f t="shared" si="75"/>
        <v>0</v>
      </c>
      <c r="BE41" s="4">
        <f t="shared" si="76"/>
        <v>0</v>
      </c>
      <c r="BF41" s="4">
        <f t="shared" si="87"/>
        <v>0</v>
      </c>
      <c r="BG41" s="4">
        <f t="shared" si="87"/>
        <v>0</v>
      </c>
      <c r="BH41" s="4">
        <f t="shared" si="87"/>
        <v>0</v>
      </c>
      <c r="BI41" s="4">
        <f t="shared" si="87"/>
        <v>0</v>
      </c>
      <c r="BJ41" s="4">
        <f t="shared" si="87"/>
        <v>0</v>
      </c>
      <c r="BK41" s="4">
        <f t="shared" si="87"/>
        <v>0</v>
      </c>
      <c r="BL41" s="4">
        <f t="shared" si="87"/>
        <v>0</v>
      </c>
      <c r="BM41" s="4">
        <f t="shared" si="87"/>
        <v>0</v>
      </c>
      <c r="BN41" s="4">
        <f t="shared" si="87"/>
        <v>0</v>
      </c>
      <c r="BO41" s="4">
        <f t="shared" si="87"/>
        <v>0</v>
      </c>
      <c r="BP41" s="4">
        <f t="shared" si="87"/>
        <v>0</v>
      </c>
      <c r="BQ41" s="4">
        <f t="shared" si="87"/>
        <v>0</v>
      </c>
      <c r="BR41" s="4">
        <f t="shared" si="87"/>
        <v>0</v>
      </c>
      <c r="BS41" s="4">
        <f t="shared" si="87"/>
        <v>0</v>
      </c>
      <c r="BT41" s="4">
        <f t="shared" si="87"/>
        <v>0</v>
      </c>
      <c r="BU41" s="4">
        <f t="shared" si="87"/>
        <v>0</v>
      </c>
      <c r="BV41" s="4">
        <f t="shared" si="88"/>
        <v>0</v>
      </c>
      <c r="BW41" s="4">
        <f t="shared" si="88"/>
        <v>0</v>
      </c>
      <c r="BX41" s="4">
        <f t="shared" si="88"/>
        <v>0</v>
      </c>
      <c r="BY41" s="4">
        <f t="shared" si="88"/>
        <v>0</v>
      </c>
      <c r="BZ41" s="4">
        <f t="shared" si="88"/>
        <v>0</v>
      </c>
      <c r="CA41" s="4">
        <f t="shared" si="88"/>
        <v>0</v>
      </c>
      <c r="CB41" s="4">
        <f t="shared" si="88"/>
        <v>0</v>
      </c>
      <c r="CC41" s="4">
        <f>IF(CC$3=$C41,1,0)</f>
        <v>0</v>
      </c>
      <c r="CD41" s="4">
        <f t="shared" si="85"/>
        <v>0</v>
      </c>
      <c r="CE41" s="4">
        <f t="shared" si="85"/>
        <v>0</v>
      </c>
      <c r="CF41" s="4">
        <f t="shared" si="85"/>
        <v>1</v>
      </c>
      <c r="CG41" s="4">
        <f t="shared" si="85"/>
        <v>0</v>
      </c>
      <c r="CH41" s="4">
        <f t="shared" si="85"/>
        <v>0</v>
      </c>
      <c r="CI41" s="4">
        <f t="shared" si="85"/>
        <v>0</v>
      </c>
      <c r="CJ41" s="4">
        <f t="shared" si="85"/>
        <v>0</v>
      </c>
      <c r="CK41" s="4">
        <f t="shared" si="92"/>
        <v>0</v>
      </c>
      <c r="CL41" s="4">
        <f t="shared" si="92"/>
        <v>0</v>
      </c>
      <c r="CM41" s="4">
        <f t="shared" si="92"/>
        <v>0</v>
      </c>
      <c r="CN41" s="4">
        <f t="shared" si="92"/>
        <v>0</v>
      </c>
      <c r="CO41" s="4">
        <f t="shared" si="92"/>
        <v>0</v>
      </c>
      <c r="CP41" s="4">
        <f t="shared" si="92"/>
        <v>0</v>
      </c>
      <c r="CQ41" s="4">
        <f t="shared" si="92"/>
        <v>0</v>
      </c>
      <c r="CR41" s="4">
        <f t="shared" si="92"/>
        <v>0</v>
      </c>
      <c r="CS41" s="4">
        <f t="shared" si="92"/>
        <v>0</v>
      </c>
      <c r="CT41" s="4">
        <f t="shared" si="92"/>
        <v>0</v>
      </c>
      <c r="CU41" s="4">
        <f t="shared" si="92"/>
        <v>0</v>
      </c>
      <c r="CV41" s="4">
        <f t="shared" si="92"/>
        <v>0</v>
      </c>
      <c r="CW41" s="4">
        <f t="shared" si="92"/>
        <v>0</v>
      </c>
      <c r="CX41" s="4">
        <f t="shared" si="92"/>
        <v>0</v>
      </c>
      <c r="CY41" s="4">
        <f t="shared" si="92"/>
        <v>0</v>
      </c>
      <c r="CZ41" s="4">
        <f t="shared" si="92"/>
        <v>0</v>
      </c>
      <c r="DA41" s="4">
        <f t="shared" si="86"/>
        <v>0</v>
      </c>
      <c r="DB41" s="4">
        <f t="shared" si="80"/>
        <v>0</v>
      </c>
      <c r="DC41" s="4">
        <f t="shared" si="80"/>
        <v>0</v>
      </c>
      <c r="DD41" s="4">
        <f t="shared" si="26"/>
        <v>0</v>
      </c>
      <c r="DE41" s="4">
        <f t="shared" si="81"/>
        <v>0</v>
      </c>
      <c r="DF41" s="4">
        <f t="shared" si="81"/>
        <v>0</v>
      </c>
      <c r="DG41" s="4">
        <f t="shared" si="90"/>
        <v>1</v>
      </c>
      <c r="DH41" s="4">
        <f t="shared" si="90"/>
        <v>0</v>
      </c>
      <c r="DI41" s="4">
        <f t="shared" si="90"/>
        <v>0</v>
      </c>
      <c r="DJ41" s="4">
        <f t="shared" si="90"/>
        <v>0</v>
      </c>
      <c r="DK41" s="4">
        <f t="shared" si="90"/>
        <v>0</v>
      </c>
      <c r="DL41" s="4">
        <f t="shared" si="90"/>
        <v>0</v>
      </c>
      <c r="DM41" s="4">
        <f t="shared" si="90"/>
        <v>0</v>
      </c>
      <c r="DN41" s="4">
        <f t="shared" si="90"/>
        <v>0</v>
      </c>
      <c r="DO41" s="4">
        <f t="shared" si="90"/>
        <v>0</v>
      </c>
      <c r="DP41" s="4">
        <f t="shared" si="90"/>
        <v>0</v>
      </c>
      <c r="DQ41" s="4">
        <f t="shared" si="91"/>
        <v>0</v>
      </c>
      <c r="DR41" s="4">
        <f t="shared" si="91"/>
        <v>0</v>
      </c>
      <c r="DS41" s="4">
        <f t="shared" si="91"/>
        <v>0</v>
      </c>
      <c r="DT41" s="4">
        <f t="shared" si="91"/>
        <v>0</v>
      </c>
      <c r="DU41" s="4">
        <f t="shared" si="91"/>
        <v>0</v>
      </c>
      <c r="DV41" s="4">
        <f t="shared" si="91"/>
        <v>0</v>
      </c>
      <c r="DW41" s="4">
        <f t="shared" si="91"/>
        <v>0</v>
      </c>
      <c r="DX41" s="4">
        <f t="shared" si="91"/>
        <v>0</v>
      </c>
      <c r="DY41" s="4">
        <f t="shared" si="91"/>
        <v>0</v>
      </c>
      <c r="DZ41" s="4">
        <f t="shared" si="91"/>
        <v>0</v>
      </c>
      <c r="EA41" s="4">
        <f t="shared" si="91"/>
        <v>0</v>
      </c>
      <c r="EB41" s="4">
        <f t="shared" si="91"/>
        <v>0</v>
      </c>
      <c r="EC41" s="4">
        <f t="shared" si="91"/>
        <v>0</v>
      </c>
    </row>
    <row r="42" spans="2:133" x14ac:dyDescent="0.25">
      <c r="B42" s="13" t="s">
        <v>11</v>
      </c>
      <c r="C42" t="s">
        <v>2690</v>
      </c>
      <c r="D42" s="4">
        <f t="shared" ref="D42:D52" si="93">IF(MID($C42,1,2)="rx",0,IF(VLOOKUP($C42,TierCSLUP,4,FALSE)="yes",1,0))</f>
        <v>0</v>
      </c>
      <c r="E42" s="4">
        <f t="shared" ref="E42:E52" si="94">IF(MID($C42,1,2)="rx",IF(VLOOKUP($C42,TierCSLUP,4,FALSE)="yes",1,0),0)</f>
        <v>0</v>
      </c>
      <c r="F42" s="4">
        <f t="shared" ref="F42:F52" si="95">IF(VLOOKUP($C42,TierCSLUP,4,FALSE)="yes",1,0)</f>
        <v>0</v>
      </c>
      <c r="G42" s="4">
        <f t="shared" ref="G42:G52" si="96">IF(MID($C42,1,2)="rx",0,IF(VLOOKUP($C42,TierCSLUP,5,FALSE)="yes",1,0))</f>
        <v>0</v>
      </c>
      <c r="H42" s="4">
        <f t="shared" ref="H42:H52" si="97">IF(MID($C42,1,2)="rx",IF(VLOOKUP($C42,TierCSLUP,5,FALSE)="yes",1,0),0)</f>
        <v>1</v>
      </c>
      <c r="I42" s="4">
        <f t="shared" ref="I42:I52" si="98">IF(VLOOKUP($C42,TierCSLUP,5,FALSE)="yes",1,0)</f>
        <v>1</v>
      </c>
      <c r="J42" s="4">
        <f t="shared" ref="J42:J52" si="99">IF($B42=J$3,$D42,0)</f>
        <v>0</v>
      </c>
      <c r="K42" s="4">
        <f t="shared" ref="K42:K52" si="100">IF($B42=K$3,$E42,0)</f>
        <v>0</v>
      </c>
      <c r="L42" s="4">
        <f t="shared" ref="L42:L52" si="101">IF($B42=L$3,$F42,0)</f>
        <v>0</v>
      </c>
      <c r="M42" s="4">
        <f t="shared" ref="M42:M52" si="102">IF($B42=M$3,$G42,0)</f>
        <v>0</v>
      </c>
      <c r="N42" s="4">
        <f t="shared" ref="N42:N52" si="103">IF($B42=N$3,$H42,0)</f>
        <v>1</v>
      </c>
      <c r="O42" s="4">
        <f t="shared" ref="O42:O52" si="104">IF($B42=O$3,$I42,0)</f>
        <v>1</v>
      </c>
      <c r="P42" s="4">
        <f t="shared" ref="P42:P52" si="105">IF($B42=P$3,$D42,0)</f>
        <v>0</v>
      </c>
      <c r="Q42" s="4">
        <f t="shared" ref="Q42:Q52" si="106">IF($B42=Q$3,$E42,0)</f>
        <v>0</v>
      </c>
      <c r="R42" s="4">
        <f t="shared" ref="R42:R52" si="107">IF($B42=R$3,$F42,0)</f>
        <v>0</v>
      </c>
      <c r="S42" s="4">
        <f t="shared" ref="S42:S52" si="108">IF($B42=S$3,$G42,0)</f>
        <v>0</v>
      </c>
      <c r="T42" s="4">
        <f t="shared" ref="T42:T52" si="109">IF($B42=T$3,$H42,0)</f>
        <v>0</v>
      </c>
      <c r="U42" s="4">
        <f t="shared" ref="U42:U52" si="110">IF($B42=U$3,$I42,0)</f>
        <v>0</v>
      </c>
      <c r="V42" s="4">
        <f t="shared" ref="V42:V52" si="111">IF($B42=V$3,$D42,0)</f>
        <v>0</v>
      </c>
      <c r="W42" s="4">
        <f t="shared" ref="W42:W52" si="112">IF($B42=W$3,$E42,0)</f>
        <v>0</v>
      </c>
      <c r="X42" s="4">
        <f t="shared" ref="X42:X52" si="113">IF($B42=X$3,$F42,0)</f>
        <v>0</v>
      </c>
      <c r="Y42" s="4">
        <f t="shared" ref="Y42:Y52" si="114">IF($B42=Y$3,$G42,0)</f>
        <v>0</v>
      </c>
      <c r="Z42" s="4">
        <f t="shared" ref="Z42:Z52" si="115">IF($B42=Z$3,$H42,0)</f>
        <v>0</v>
      </c>
      <c r="AA42" s="4">
        <f t="shared" ref="AA42:AA52" si="116">IF($B42=AA$3,$I42,0)</f>
        <v>0</v>
      </c>
      <c r="AB42" s="4">
        <f t="shared" ref="AB42:AB52" si="117">IF($B42=AB$3,$D42,0)</f>
        <v>0</v>
      </c>
      <c r="AC42" s="4">
        <f t="shared" ref="AC42:AC52" si="118">IF($B42=AC$3,$E42,0)</f>
        <v>0</v>
      </c>
      <c r="AD42" s="4">
        <f t="shared" ref="AD42:AD52" si="119">IF($B42=AD$3,$F42,0)</f>
        <v>0</v>
      </c>
      <c r="AE42" s="4">
        <f t="shared" ref="AE42:AE52" si="120">IF($B42=AE$3,$G42,0)</f>
        <v>0</v>
      </c>
      <c r="AF42" s="4">
        <f t="shared" ref="AF42:AF52" si="121">IF($B42=AF$3,$H42,0)</f>
        <v>0</v>
      </c>
      <c r="AG42" s="4">
        <f t="shared" ref="AG42:AG52" si="122">IF($B42=AG$3,$I42,0)</f>
        <v>0</v>
      </c>
      <c r="AH42" s="4">
        <f t="shared" ref="AH42:AH52" si="123">IF($B42=AH$3,$D42,0)</f>
        <v>0</v>
      </c>
      <c r="AI42" s="4">
        <f t="shared" ref="AI42:AI52" si="124">IF($B42=AI$3,$E42,0)</f>
        <v>0</v>
      </c>
      <c r="AJ42" s="4">
        <f t="shared" ref="AJ42:AJ52" si="125">IF($B42=AJ$3,$F42,0)</f>
        <v>0</v>
      </c>
      <c r="AK42" s="4">
        <f t="shared" ref="AK42:AK52" si="126">IF($B42=AK$3,$G42,0)</f>
        <v>0</v>
      </c>
      <c r="AL42" s="4">
        <f t="shared" ref="AL42:AL52" si="127">IF($B42=AL$3,$H42,0)</f>
        <v>0</v>
      </c>
      <c r="AM42" s="4">
        <f t="shared" ref="AM42:AM52" si="128">IF($B42=AM$3,$I42,0)</f>
        <v>0</v>
      </c>
      <c r="AN42" s="4">
        <f t="shared" ref="AN42:AN52" si="129">IF($B42=AN$3,$D42,0)</f>
        <v>0</v>
      </c>
      <c r="AO42" s="4">
        <f t="shared" ref="AO42:AO52" si="130">IF($B42=AO$3,$E42,0)</f>
        <v>0</v>
      </c>
      <c r="AP42" s="4">
        <f t="shared" ref="AP42:AP52" si="131">IF($B42=AP$3,$F42,0)</f>
        <v>0</v>
      </c>
      <c r="AQ42" s="4">
        <f t="shared" ref="AQ42:AQ52" si="132">IF($B42=AQ$3,$G42,0)</f>
        <v>0</v>
      </c>
      <c r="AR42" s="4">
        <f t="shared" ref="AR42:AR52" si="133">IF($B42=AR$3,$H42,0)</f>
        <v>0</v>
      </c>
      <c r="AS42" s="4">
        <f t="shared" ref="AS42:AS52" si="134">IF($B42=AS$3,$I42,0)</f>
        <v>0</v>
      </c>
      <c r="AT42" s="4">
        <f t="shared" ref="AT42:AT52" si="135">IF($B42=AT$3,$D42,0)</f>
        <v>0</v>
      </c>
      <c r="AU42" s="4">
        <f t="shared" ref="AU42:AU52" si="136">IF($B42=AU$3,$E42,0)</f>
        <v>0</v>
      </c>
      <c r="AV42" s="4">
        <f t="shared" ref="AV42:AV52" si="137">IF($B42=AV$3,$F42,0)</f>
        <v>0</v>
      </c>
      <c r="AW42" s="4">
        <f t="shared" ref="AW42:AW52" si="138">IF($B42=AW$3,$G42,0)</f>
        <v>0</v>
      </c>
      <c r="AX42" s="4">
        <f t="shared" ref="AX42:AX52" si="139">IF($B42=AX$3,$H42,0)</f>
        <v>0</v>
      </c>
      <c r="AY42" s="4">
        <f t="shared" ref="AY42:AY52" si="140">IF($B42=AY$3,$I42,0)</f>
        <v>0</v>
      </c>
      <c r="AZ42" s="4">
        <f t="shared" ref="AZ42:AZ52" si="141">IF($B42=AZ$3,$D42,0)</f>
        <v>0</v>
      </c>
      <c r="BA42" s="4">
        <f t="shared" ref="BA42:BA52" si="142">IF($B42=BA$3,$E42,0)</f>
        <v>0</v>
      </c>
      <c r="BB42" s="4">
        <f t="shared" ref="BB42:BB52" si="143">IF($B42=BB$3,$F42,0)</f>
        <v>0</v>
      </c>
      <c r="BC42" s="4">
        <f t="shared" ref="BC42:BC52" si="144">IF($B42=BC$3,$G42,0)</f>
        <v>0</v>
      </c>
      <c r="BD42" s="4">
        <f t="shared" ref="BD42:BD52" si="145">IF($B42=BD$3,$H42,0)</f>
        <v>0</v>
      </c>
      <c r="BE42" s="4">
        <f t="shared" ref="BE42:BE52" si="146">IF($B42=BE$3,$I42,0)</f>
        <v>0</v>
      </c>
      <c r="BF42" s="4">
        <f t="shared" ref="BF42:BO52" si="147">IF(BF$3=$C42,1,0)</f>
        <v>0</v>
      </c>
      <c r="BG42" s="4">
        <f t="shared" si="147"/>
        <v>0</v>
      </c>
      <c r="BH42" s="4">
        <f t="shared" si="147"/>
        <v>0</v>
      </c>
      <c r="BI42" s="4">
        <f t="shared" si="147"/>
        <v>0</v>
      </c>
      <c r="BJ42" s="4">
        <f t="shared" si="147"/>
        <v>0</v>
      </c>
      <c r="BK42" s="4">
        <f t="shared" si="147"/>
        <v>0</v>
      </c>
      <c r="BL42" s="4">
        <f t="shared" si="147"/>
        <v>0</v>
      </c>
      <c r="BM42" s="4">
        <f t="shared" si="147"/>
        <v>0</v>
      </c>
      <c r="BN42" s="4">
        <f t="shared" si="147"/>
        <v>0</v>
      </c>
      <c r="BO42" s="4">
        <f t="shared" si="147"/>
        <v>0</v>
      </c>
      <c r="BP42" s="4">
        <f t="shared" ref="BP42:BY52" si="148">IF(BP$3=$C42,1,0)</f>
        <v>0</v>
      </c>
      <c r="BQ42" s="4">
        <f t="shared" si="148"/>
        <v>0</v>
      </c>
      <c r="BR42" s="4">
        <f t="shared" si="148"/>
        <v>0</v>
      </c>
      <c r="BS42" s="4">
        <f t="shared" si="148"/>
        <v>0</v>
      </c>
      <c r="BT42" s="4">
        <f t="shared" si="148"/>
        <v>0</v>
      </c>
      <c r="BU42" s="4">
        <f t="shared" si="148"/>
        <v>0</v>
      </c>
      <c r="BV42" s="4">
        <f t="shared" si="148"/>
        <v>0</v>
      </c>
      <c r="BW42" s="4">
        <f t="shared" si="148"/>
        <v>0</v>
      </c>
      <c r="BX42" s="4">
        <f t="shared" si="148"/>
        <v>0</v>
      </c>
      <c r="BY42" s="4">
        <f t="shared" si="148"/>
        <v>0</v>
      </c>
      <c r="BZ42" s="4">
        <f t="shared" ref="BZ42:CI52" si="149">IF(BZ$3=$C42,1,0)</f>
        <v>0</v>
      </c>
      <c r="CA42" s="4">
        <f t="shared" si="149"/>
        <v>0</v>
      </c>
      <c r="CB42" s="4">
        <f t="shared" si="149"/>
        <v>0</v>
      </c>
      <c r="CC42" s="4">
        <f t="shared" si="149"/>
        <v>0</v>
      </c>
      <c r="CD42" s="4">
        <f t="shared" si="149"/>
        <v>0</v>
      </c>
      <c r="CE42" s="4">
        <f t="shared" si="149"/>
        <v>0</v>
      </c>
      <c r="CF42" s="4">
        <f t="shared" si="149"/>
        <v>0</v>
      </c>
      <c r="CG42" s="4">
        <f t="shared" si="149"/>
        <v>0</v>
      </c>
      <c r="CH42" s="4">
        <f t="shared" si="149"/>
        <v>0</v>
      </c>
      <c r="CI42" s="4">
        <f t="shared" si="149"/>
        <v>0</v>
      </c>
      <c r="CJ42" s="4">
        <f t="shared" ref="CJ42:CS52" si="150">IF(CJ$3=$C42,1,0)</f>
        <v>0</v>
      </c>
      <c r="CK42" s="4">
        <f t="shared" si="150"/>
        <v>0</v>
      </c>
      <c r="CL42" s="4">
        <f t="shared" si="150"/>
        <v>0</v>
      </c>
      <c r="CM42" s="4">
        <f t="shared" si="150"/>
        <v>0</v>
      </c>
      <c r="CN42" s="4">
        <f t="shared" si="150"/>
        <v>0</v>
      </c>
      <c r="CO42" s="4">
        <f t="shared" si="150"/>
        <v>0</v>
      </c>
      <c r="CP42" s="4">
        <f t="shared" si="150"/>
        <v>0</v>
      </c>
      <c r="CQ42" s="4">
        <f t="shared" si="150"/>
        <v>0</v>
      </c>
      <c r="CR42" s="4">
        <f t="shared" si="150"/>
        <v>0</v>
      </c>
      <c r="CS42" s="4">
        <f t="shared" si="150"/>
        <v>0</v>
      </c>
      <c r="CT42" s="4">
        <f t="shared" ref="CT42:DF52" si="151">IF(CT$3=$C42,1,0)</f>
        <v>0</v>
      </c>
      <c r="CU42" s="4">
        <f t="shared" si="151"/>
        <v>0</v>
      </c>
      <c r="CV42" s="4">
        <f t="shared" si="151"/>
        <v>0</v>
      </c>
      <c r="CW42" s="4">
        <f t="shared" si="151"/>
        <v>0</v>
      </c>
      <c r="CX42" s="4">
        <f t="shared" si="151"/>
        <v>0</v>
      </c>
      <c r="CY42" s="4">
        <f t="shared" si="151"/>
        <v>0</v>
      </c>
      <c r="CZ42" s="4">
        <f t="shared" si="151"/>
        <v>0</v>
      </c>
      <c r="DA42" s="4">
        <f t="shared" si="151"/>
        <v>0</v>
      </c>
      <c r="DB42" s="4">
        <f t="shared" si="151"/>
        <v>0</v>
      </c>
      <c r="DC42" s="4">
        <f t="shared" si="151"/>
        <v>0</v>
      </c>
      <c r="DD42" s="4">
        <f t="shared" si="151"/>
        <v>0</v>
      </c>
      <c r="DE42" s="4">
        <f t="shared" si="151"/>
        <v>0</v>
      </c>
      <c r="DF42" s="4">
        <f t="shared" si="151"/>
        <v>0</v>
      </c>
      <c r="DG42" s="4">
        <f t="shared" si="90"/>
        <v>0</v>
      </c>
      <c r="DH42" s="4">
        <f t="shared" si="90"/>
        <v>1</v>
      </c>
      <c r="DI42" s="4">
        <f t="shared" si="90"/>
        <v>0</v>
      </c>
      <c r="DJ42" s="4">
        <f t="shared" si="90"/>
        <v>0</v>
      </c>
      <c r="DK42" s="4">
        <f t="shared" si="90"/>
        <v>0</v>
      </c>
      <c r="DL42" s="4">
        <f t="shared" si="90"/>
        <v>0</v>
      </c>
      <c r="DM42" s="4">
        <f t="shared" si="90"/>
        <v>0</v>
      </c>
      <c r="DN42" s="4">
        <f t="shared" si="90"/>
        <v>0</v>
      </c>
      <c r="DO42" s="4">
        <f t="shared" si="90"/>
        <v>0</v>
      </c>
      <c r="DP42" s="4">
        <f t="shared" si="90"/>
        <v>0</v>
      </c>
      <c r="DQ42" s="4">
        <f t="shared" si="91"/>
        <v>0</v>
      </c>
      <c r="DR42" s="4">
        <f t="shared" si="91"/>
        <v>0</v>
      </c>
      <c r="DS42" s="4">
        <f t="shared" si="91"/>
        <v>1</v>
      </c>
      <c r="DT42" s="4">
        <f t="shared" si="91"/>
        <v>0</v>
      </c>
      <c r="DU42" s="4">
        <f t="shared" si="91"/>
        <v>0</v>
      </c>
      <c r="DV42" s="4">
        <f t="shared" si="91"/>
        <v>0</v>
      </c>
      <c r="DW42" s="4">
        <f t="shared" si="91"/>
        <v>0</v>
      </c>
      <c r="DX42" s="4">
        <f t="shared" si="91"/>
        <v>0</v>
      </c>
      <c r="DY42" s="4">
        <f t="shared" si="91"/>
        <v>0</v>
      </c>
      <c r="DZ42" s="4">
        <f t="shared" si="91"/>
        <v>0</v>
      </c>
      <c r="EA42" s="4">
        <f t="shared" si="91"/>
        <v>0</v>
      </c>
      <c r="EB42" s="4">
        <f t="shared" si="91"/>
        <v>0</v>
      </c>
      <c r="EC42" s="4">
        <f t="shared" si="91"/>
        <v>0</v>
      </c>
    </row>
    <row r="43" spans="2:133" x14ac:dyDescent="0.25">
      <c r="B43" s="13" t="s">
        <v>11</v>
      </c>
      <c r="C43" t="s">
        <v>2691</v>
      </c>
      <c r="D43" s="4">
        <f t="shared" si="93"/>
        <v>0</v>
      </c>
      <c r="E43" s="4">
        <f t="shared" si="94"/>
        <v>0</v>
      </c>
      <c r="F43" s="4">
        <f t="shared" si="95"/>
        <v>0</v>
      </c>
      <c r="G43" s="4">
        <f t="shared" si="96"/>
        <v>0</v>
      </c>
      <c r="H43" s="4">
        <f t="shared" si="97"/>
        <v>1</v>
      </c>
      <c r="I43" s="4">
        <f t="shared" si="98"/>
        <v>1</v>
      </c>
      <c r="J43" s="4">
        <f t="shared" si="99"/>
        <v>0</v>
      </c>
      <c r="K43" s="4">
        <f t="shared" si="100"/>
        <v>0</v>
      </c>
      <c r="L43" s="4">
        <f t="shared" si="101"/>
        <v>0</v>
      </c>
      <c r="M43" s="4">
        <f t="shared" si="102"/>
        <v>0</v>
      </c>
      <c r="N43" s="4">
        <f t="shared" si="103"/>
        <v>1</v>
      </c>
      <c r="O43" s="4">
        <f t="shared" si="104"/>
        <v>1</v>
      </c>
      <c r="P43" s="4">
        <f t="shared" si="105"/>
        <v>0</v>
      </c>
      <c r="Q43" s="4">
        <f t="shared" si="106"/>
        <v>0</v>
      </c>
      <c r="R43" s="4">
        <f t="shared" si="107"/>
        <v>0</v>
      </c>
      <c r="S43" s="4">
        <f t="shared" si="108"/>
        <v>0</v>
      </c>
      <c r="T43" s="4">
        <f t="shared" si="109"/>
        <v>0</v>
      </c>
      <c r="U43" s="4">
        <f t="shared" si="110"/>
        <v>0</v>
      </c>
      <c r="V43" s="4">
        <f t="shared" si="111"/>
        <v>0</v>
      </c>
      <c r="W43" s="4">
        <f t="shared" si="112"/>
        <v>0</v>
      </c>
      <c r="X43" s="4">
        <f t="shared" si="113"/>
        <v>0</v>
      </c>
      <c r="Y43" s="4">
        <f t="shared" si="114"/>
        <v>0</v>
      </c>
      <c r="Z43" s="4">
        <f t="shared" si="115"/>
        <v>0</v>
      </c>
      <c r="AA43" s="4">
        <f t="shared" si="116"/>
        <v>0</v>
      </c>
      <c r="AB43" s="4">
        <f t="shared" si="117"/>
        <v>0</v>
      </c>
      <c r="AC43" s="4">
        <f t="shared" si="118"/>
        <v>0</v>
      </c>
      <c r="AD43" s="4">
        <f t="shared" si="119"/>
        <v>0</v>
      </c>
      <c r="AE43" s="4">
        <f t="shared" si="120"/>
        <v>0</v>
      </c>
      <c r="AF43" s="4">
        <f t="shared" si="121"/>
        <v>0</v>
      </c>
      <c r="AG43" s="4">
        <f t="shared" si="122"/>
        <v>0</v>
      </c>
      <c r="AH43" s="4">
        <f t="shared" si="123"/>
        <v>0</v>
      </c>
      <c r="AI43" s="4">
        <f t="shared" si="124"/>
        <v>0</v>
      </c>
      <c r="AJ43" s="4">
        <f t="shared" si="125"/>
        <v>0</v>
      </c>
      <c r="AK43" s="4">
        <f t="shared" si="126"/>
        <v>0</v>
      </c>
      <c r="AL43" s="4">
        <f t="shared" si="127"/>
        <v>0</v>
      </c>
      <c r="AM43" s="4">
        <f t="shared" si="128"/>
        <v>0</v>
      </c>
      <c r="AN43" s="4">
        <f t="shared" si="129"/>
        <v>0</v>
      </c>
      <c r="AO43" s="4">
        <f t="shared" si="130"/>
        <v>0</v>
      </c>
      <c r="AP43" s="4">
        <f t="shared" si="131"/>
        <v>0</v>
      </c>
      <c r="AQ43" s="4">
        <f t="shared" si="132"/>
        <v>0</v>
      </c>
      <c r="AR43" s="4">
        <f t="shared" si="133"/>
        <v>0</v>
      </c>
      <c r="AS43" s="4">
        <f t="shared" si="134"/>
        <v>0</v>
      </c>
      <c r="AT43" s="4">
        <f t="shared" si="135"/>
        <v>0</v>
      </c>
      <c r="AU43" s="4">
        <f t="shared" si="136"/>
        <v>0</v>
      </c>
      <c r="AV43" s="4">
        <f t="shared" si="137"/>
        <v>0</v>
      </c>
      <c r="AW43" s="4">
        <f t="shared" si="138"/>
        <v>0</v>
      </c>
      <c r="AX43" s="4">
        <f t="shared" si="139"/>
        <v>0</v>
      </c>
      <c r="AY43" s="4">
        <f t="shared" si="140"/>
        <v>0</v>
      </c>
      <c r="AZ43" s="4">
        <f t="shared" si="141"/>
        <v>0</v>
      </c>
      <c r="BA43" s="4">
        <f t="shared" si="142"/>
        <v>0</v>
      </c>
      <c r="BB43" s="4">
        <f t="shared" si="143"/>
        <v>0</v>
      </c>
      <c r="BC43" s="4">
        <f t="shared" si="144"/>
        <v>0</v>
      </c>
      <c r="BD43" s="4">
        <f t="shared" si="145"/>
        <v>0</v>
      </c>
      <c r="BE43" s="4">
        <f t="shared" si="146"/>
        <v>0</v>
      </c>
      <c r="BF43" s="4">
        <f t="shared" si="147"/>
        <v>0</v>
      </c>
      <c r="BG43" s="4">
        <f t="shared" si="147"/>
        <v>0</v>
      </c>
      <c r="BH43" s="4">
        <f t="shared" si="147"/>
        <v>0</v>
      </c>
      <c r="BI43" s="4">
        <f t="shared" si="147"/>
        <v>0</v>
      </c>
      <c r="BJ43" s="4">
        <f t="shared" si="147"/>
        <v>0</v>
      </c>
      <c r="BK43" s="4">
        <f t="shared" si="147"/>
        <v>0</v>
      </c>
      <c r="BL43" s="4">
        <f t="shared" si="147"/>
        <v>0</v>
      </c>
      <c r="BM43" s="4">
        <f t="shared" si="147"/>
        <v>0</v>
      </c>
      <c r="BN43" s="4">
        <f t="shared" si="147"/>
        <v>0</v>
      </c>
      <c r="BO43" s="4">
        <f t="shared" si="147"/>
        <v>0</v>
      </c>
      <c r="BP43" s="4">
        <f t="shared" si="148"/>
        <v>0</v>
      </c>
      <c r="BQ43" s="4">
        <f t="shared" si="148"/>
        <v>0</v>
      </c>
      <c r="BR43" s="4">
        <f t="shared" si="148"/>
        <v>0</v>
      </c>
      <c r="BS43" s="4">
        <f t="shared" si="148"/>
        <v>0</v>
      </c>
      <c r="BT43" s="4">
        <f t="shared" si="148"/>
        <v>0</v>
      </c>
      <c r="BU43" s="4">
        <f t="shared" si="148"/>
        <v>0</v>
      </c>
      <c r="BV43" s="4">
        <f t="shared" si="148"/>
        <v>0</v>
      </c>
      <c r="BW43" s="4">
        <f t="shared" si="148"/>
        <v>0</v>
      </c>
      <c r="BX43" s="4">
        <f t="shared" si="148"/>
        <v>0</v>
      </c>
      <c r="BY43" s="4">
        <f t="shared" si="148"/>
        <v>0</v>
      </c>
      <c r="BZ43" s="4">
        <f t="shared" si="149"/>
        <v>0</v>
      </c>
      <c r="CA43" s="4">
        <f t="shared" si="149"/>
        <v>0</v>
      </c>
      <c r="CB43" s="4">
        <f t="shared" si="149"/>
        <v>0</v>
      </c>
      <c r="CC43" s="4">
        <f t="shared" si="149"/>
        <v>0</v>
      </c>
      <c r="CD43" s="4">
        <f t="shared" si="149"/>
        <v>0</v>
      </c>
      <c r="CE43" s="4">
        <f t="shared" si="149"/>
        <v>0</v>
      </c>
      <c r="CF43" s="4">
        <f t="shared" si="149"/>
        <v>0</v>
      </c>
      <c r="CG43" s="4">
        <f t="shared" si="149"/>
        <v>0</v>
      </c>
      <c r="CH43" s="4">
        <f t="shared" si="149"/>
        <v>0</v>
      </c>
      <c r="CI43" s="4">
        <f t="shared" si="149"/>
        <v>0</v>
      </c>
      <c r="CJ43" s="4">
        <f t="shared" si="150"/>
        <v>0</v>
      </c>
      <c r="CK43" s="4">
        <f t="shared" si="150"/>
        <v>0</v>
      </c>
      <c r="CL43" s="4">
        <f t="shared" si="150"/>
        <v>0</v>
      </c>
      <c r="CM43" s="4">
        <f t="shared" si="150"/>
        <v>0</v>
      </c>
      <c r="CN43" s="4">
        <f t="shared" si="150"/>
        <v>0</v>
      </c>
      <c r="CO43" s="4">
        <f t="shared" si="150"/>
        <v>0</v>
      </c>
      <c r="CP43" s="4">
        <f t="shared" si="150"/>
        <v>0</v>
      </c>
      <c r="CQ43" s="4">
        <f t="shared" si="150"/>
        <v>0</v>
      </c>
      <c r="CR43" s="4">
        <f t="shared" si="150"/>
        <v>0</v>
      </c>
      <c r="CS43" s="4">
        <f t="shared" si="150"/>
        <v>0</v>
      </c>
      <c r="CT43" s="4">
        <f t="shared" si="151"/>
        <v>0</v>
      </c>
      <c r="CU43" s="4">
        <f t="shared" si="151"/>
        <v>0</v>
      </c>
      <c r="CV43" s="4">
        <f t="shared" si="151"/>
        <v>0</v>
      </c>
      <c r="CW43" s="4">
        <f t="shared" si="151"/>
        <v>0</v>
      </c>
      <c r="CX43" s="4">
        <f t="shared" si="151"/>
        <v>0</v>
      </c>
      <c r="CY43" s="4">
        <f t="shared" si="151"/>
        <v>0</v>
      </c>
      <c r="CZ43" s="4">
        <f t="shared" si="151"/>
        <v>0</v>
      </c>
      <c r="DA43" s="4">
        <f t="shared" si="151"/>
        <v>0</v>
      </c>
      <c r="DB43" s="4">
        <f t="shared" si="151"/>
        <v>0</v>
      </c>
      <c r="DC43" s="4">
        <f t="shared" si="151"/>
        <v>0</v>
      </c>
      <c r="DD43" s="4">
        <f t="shared" si="151"/>
        <v>0</v>
      </c>
      <c r="DE43" s="4">
        <f t="shared" si="151"/>
        <v>0</v>
      </c>
      <c r="DF43" s="4">
        <f t="shared" si="151"/>
        <v>0</v>
      </c>
      <c r="DG43" s="4">
        <f t="shared" si="90"/>
        <v>0</v>
      </c>
      <c r="DH43" s="4">
        <f t="shared" si="90"/>
        <v>0</v>
      </c>
      <c r="DI43" s="4">
        <f t="shared" si="90"/>
        <v>1</v>
      </c>
      <c r="DJ43" s="4">
        <f t="shared" si="90"/>
        <v>0</v>
      </c>
      <c r="DK43" s="4">
        <f t="shared" si="90"/>
        <v>0</v>
      </c>
      <c r="DL43" s="4">
        <f t="shared" si="90"/>
        <v>0</v>
      </c>
      <c r="DM43" s="4">
        <f t="shared" si="90"/>
        <v>0</v>
      </c>
      <c r="DN43" s="4">
        <f t="shared" si="90"/>
        <v>0</v>
      </c>
      <c r="DO43" s="4">
        <f t="shared" si="90"/>
        <v>0</v>
      </c>
      <c r="DP43" s="4">
        <f t="shared" si="90"/>
        <v>0</v>
      </c>
      <c r="DQ43" s="4">
        <f t="shared" si="91"/>
        <v>0</v>
      </c>
      <c r="DR43" s="4">
        <f t="shared" si="91"/>
        <v>0</v>
      </c>
      <c r="DS43" s="4">
        <f t="shared" si="91"/>
        <v>0</v>
      </c>
      <c r="DT43" s="4">
        <f t="shared" si="91"/>
        <v>1</v>
      </c>
      <c r="DU43" s="4">
        <f t="shared" si="91"/>
        <v>0</v>
      </c>
      <c r="DV43" s="4">
        <f t="shared" si="91"/>
        <v>0</v>
      </c>
      <c r="DW43" s="4">
        <f t="shared" si="91"/>
        <v>0</v>
      </c>
      <c r="DX43" s="4">
        <f t="shared" si="91"/>
        <v>0</v>
      </c>
      <c r="DY43" s="4">
        <f t="shared" si="91"/>
        <v>0</v>
      </c>
      <c r="DZ43" s="4">
        <f t="shared" si="91"/>
        <v>0</v>
      </c>
      <c r="EA43" s="4">
        <f t="shared" si="91"/>
        <v>0</v>
      </c>
      <c r="EB43" s="4">
        <f t="shared" si="91"/>
        <v>0</v>
      </c>
      <c r="EC43" s="4">
        <f t="shared" si="91"/>
        <v>0</v>
      </c>
    </row>
    <row r="44" spans="2:133" x14ac:dyDescent="0.25">
      <c r="B44" s="13" t="s">
        <v>11</v>
      </c>
      <c r="C44" t="s">
        <v>2692</v>
      </c>
      <c r="D44" s="4">
        <f t="shared" si="93"/>
        <v>0</v>
      </c>
      <c r="E44" s="4">
        <f t="shared" si="94"/>
        <v>0</v>
      </c>
      <c r="F44" s="4">
        <f t="shared" si="95"/>
        <v>0</v>
      </c>
      <c r="G44" s="4">
        <f t="shared" si="96"/>
        <v>0</v>
      </c>
      <c r="H44" s="4">
        <f t="shared" si="97"/>
        <v>1</v>
      </c>
      <c r="I44" s="4">
        <f t="shared" si="98"/>
        <v>1</v>
      </c>
      <c r="J44" s="4">
        <f t="shared" si="99"/>
        <v>0</v>
      </c>
      <c r="K44" s="4">
        <f t="shared" si="100"/>
        <v>0</v>
      </c>
      <c r="L44" s="4">
        <f t="shared" si="101"/>
        <v>0</v>
      </c>
      <c r="M44" s="4">
        <f t="shared" si="102"/>
        <v>0</v>
      </c>
      <c r="N44" s="4">
        <f t="shared" si="103"/>
        <v>1</v>
      </c>
      <c r="O44" s="4">
        <f t="shared" si="104"/>
        <v>1</v>
      </c>
      <c r="P44" s="4">
        <f t="shared" si="105"/>
        <v>0</v>
      </c>
      <c r="Q44" s="4">
        <f t="shared" si="106"/>
        <v>0</v>
      </c>
      <c r="R44" s="4">
        <f t="shared" si="107"/>
        <v>0</v>
      </c>
      <c r="S44" s="4">
        <f t="shared" si="108"/>
        <v>0</v>
      </c>
      <c r="T44" s="4">
        <f t="shared" si="109"/>
        <v>0</v>
      </c>
      <c r="U44" s="4">
        <f t="shared" si="110"/>
        <v>0</v>
      </c>
      <c r="V44" s="4">
        <f t="shared" si="111"/>
        <v>0</v>
      </c>
      <c r="W44" s="4">
        <f t="shared" si="112"/>
        <v>0</v>
      </c>
      <c r="X44" s="4">
        <f t="shared" si="113"/>
        <v>0</v>
      </c>
      <c r="Y44" s="4">
        <f t="shared" si="114"/>
        <v>0</v>
      </c>
      <c r="Z44" s="4">
        <f t="shared" si="115"/>
        <v>0</v>
      </c>
      <c r="AA44" s="4">
        <f t="shared" si="116"/>
        <v>0</v>
      </c>
      <c r="AB44" s="4">
        <f t="shared" si="117"/>
        <v>0</v>
      </c>
      <c r="AC44" s="4">
        <f t="shared" si="118"/>
        <v>0</v>
      </c>
      <c r="AD44" s="4">
        <f t="shared" si="119"/>
        <v>0</v>
      </c>
      <c r="AE44" s="4">
        <f t="shared" si="120"/>
        <v>0</v>
      </c>
      <c r="AF44" s="4">
        <f t="shared" si="121"/>
        <v>0</v>
      </c>
      <c r="AG44" s="4">
        <f t="shared" si="122"/>
        <v>0</v>
      </c>
      <c r="AH44" s="4">
        <f t="shared" si="123"/>
        <v>0</v>
      </c>
      <c r="AI44" s="4">
        <f t="shared" si="124"/>
        <v>0</v>
      </c>
      <c r="AJ44" s="4">
        <f t="shared" si="125"/>
        <v>0</v>
      </c>
      <c r="AK44" s="4">
        <f t="shared" si="126"/>
        <v>0</v>
      </c>
      <c r="AL44" s="4">
        <f t="shared" si="127"/>
        <v>0</v>
      </c>
      <c r="AM44" s="4">
        <f t="shared" si="128"/>
        <v>0</v>
      </c>
      <c r="AN44" s="4">
        <f t="shared" si="129"/>
        <v>0</v>
      </c>
      <c r="AO44" s="4">
        <f t="shared" si="130"/>
        <v>0</v>
      </c>
      <c r="AP44" s="4">
        <f t="shared" si="131"/>
        <v>0</v>
      </c>
      <c r="AQ44" s="4">
        <f t="shared" si="132"/>
        <v>0</v>
      </c>
      <c r="AR44" s="4">
        <f t="shared" si="133"/>
        <v>0</v>
      </c>
      <c r="AS44" s="4">
        <f t="shared" si="134"/>
        <v>0</v>
      </c>
      <c r="AT44" s="4">
        <f t="shared" si="135"/>
        <v>0</v>
      </c>
      <c r="AU44" s="4">
        <f t="shared" si="136"/>
        <v>0</v>
      </c>
      <c r="AV44" s="4">
        <f t="shared" si="137"/>
        <v>0</v>
      </c>
      <c r="AW44" s="4">
        <f t="shared" si="138"/>
        <v>0</v>
      </c>
      <c r="AX44" s="4">
        <f t="shared" si="139"/>
        <v>0</v>
      </c>
      <c r="AY44" s="4">
        <f t="shared" si="140"/>
        <v>0</v>
      </c>
      <c r="AZ44" s="4">
        <f t="shared" si="141"/>
        <v>0</v>
      </c>
      <c r="BA44" s="4">
        <f t="shared" si="142"/>
        <v>0</v>
      </c>
      <c r="BB44" s="4">
        <f t="shared" si="143"/>
        <v>0</v>
      </c>
      <c r="BC44" s="4">
        <f t="shared" si="144"/>
        <v>0</v>
      </c>
      <c r="BD44" s="4">
        <f t="shared" si="145"/>
        <v>0</v>
      </c>
      <c r="BE44" s="4">
        <f t="shared" si="146"/>
        <v>0</v>
      </c>
      <c r="BF44" s="4">
        <f t="shared" si="147"/>
        <v>0</v>
      </c>
      <c r="BG44" s="4">
        <f t="shared" si="147"/>
        <v>0</v>
      </c>
      <c r="BH44" s="4">
        <f t="shared" si="147"/>
        <v>0</v>
      </c>
      <c r="BI44" s="4">
        <f t="shared" si="147"/>
        <v>0</v>
      </c>
      <c r="BJ44" s="4">
        <f t="shared" si="147"/>
        <v>0</v>
      </c>
      <c r="BK44" s="4">
        <f t="shared" si="147"/>
        <v>0</v>
      </c>
      <c r="BL44" s="4">
        <f t="shared" si="147"/>
        <v>0</v>
      </c>
      <c r="BM44" s="4">
        <f t="shared" si="147"/>
        <v>0</v>
      </c>
      <c r="BN44" s="4">
        <f t="shared" si="147"/>
        <v>0</v>
      </c>
      <c r="BO44" s="4">
        <f t="shared" si="147"/>
        <v>0</v>
      </c>
      <c r="BP44" s="4">
        <f t="shared" si="148"/>
        <v>0</v>
      </c>
      <c r="BQ44" s="4">
        <f t="shared" si="148"/>
        <v>0</v>
      </c>
      <c r="BR44" s="4">
        <f t="shared" si="148"/>
        <v>0</v>
      </c>
      <c r="BS44" s="4">
        <f t="shared" si="148"/>
        <v>0</v>
      </c>
      <c r="BT44" s="4">
        <f t="shared" si="148"/>
        <v>0</v>
      </c>
      <c r="BU44" s="4">
        <f t="shared" si="148"/>
        <v>0</v>
      </c>
      <c r="BV44" s="4">
        <f t="shared" si="148"/>
        <v>0</v>
      </c>
      <c r="BW44" s="4">
        <f t="shared" si="148"/>
        <v>0</v>
      </c>
      <c r="BX44" s="4">
        <f t="shared" si="148"/>
        <v>0</v>
      </c>
      <c r="BY44" s="4">
        <f t="shared" si="148"/>
        <v>0</v>
      </c>
      <c r="BZ44" s="4">
        <f t="shared" si="149"/>
        <v>0</v>
      </c>
      <c r="CA44" s="4">
        <f t="shared" si="149"/>
        <v>0</v>
      </c>
      <c r="CB44" s="4">
        <f t="shared" si="149"/>
        <v>0</v>
      </c>
      <c r="CC44" s="4">
        <f t="shared" si="149"/>
        <v>0</v>
      </c>
      <c r="CD44" s="4">
        <f t="shared" si="149"/>
        <v>0</v>
      </c>
      <c r="CE44" s="4">
        <f t="shared" si="149"/>
        <v>0</v>
      </c>
      <c r="CF44" s="4">
        <f t="shared" si="149"/>
        <v>0</v>
      </c>
      <c r="CG44" s="4">
        <f t="shared" si="149"/>
        <v>0</v>
      </c>
      <c r="CH44" s="4">
        <f t="shared" si="149"/>
        <v>0</v>
      </c>
      <c r="CI44" s="4">
        <f t="shared" si="149"/>
        <v>0</v>
      </c>
      <c r="CJ44" s="4">
        <f t="shared" si="150"/>
        <v>0</v>
      </c>
      <c r="CK44" s="4">
        <f t="shared" si="150"/>
        <v>0</v>
      </c>
      <c r="CL44" s="4">
        <f t="shared" si="150"/>
        <v>0</v>
      </c>
      <c r="CM44" s="4">
        <f t="shared" si="150"/>
        <v>0</v>
      </c>
      <c r="CN44" s="4">
        <f t="shared" si="150"/>
        <v>0</v>
      </c>
      <c r="CO44" s="4">
        <f t="shared" si="150"/>
        <v>0</v>
      </c>
      <c r="CP44" s="4">
        <f t="shared" si="150"/>
        <v>0</v>
      </c>
      <c r="CQ44" s="4">
        <f t="shared" si="150"/>
        <v>0</v>
      </c>
      <c r="CR44" s="4">
        <f t="shared" si="150"/>
        <v>0</v>
      </c>
      <c r="CS44" s="4">
        <f t="shared" si="150"/>
        <v>0</v>
      </c>
      <c r="CT44" s="4">
        <f t="shared" si="151"/>
        <v>0</v>
      </c>
      <c r="CU44" s="4">
        <f t="shared" si="151"/>
        <v>0</v>
      </c>
      <c r="CV44" s="4">
        <f t="shared" si="151"/>
        <v>0</v>
      </c>
      <c r="CW44" s="4">
        <f t="shared" si="151"/>
        <v>0</v>
      </c>
      <c r="CX44" s="4">
        <f t="shared" si="151"/>
        <v>0</v>
      </c>
      <c r="CY44" s="4">
        <f t="shared" si="151"/>
        <v>0</v>
      </c>
      <c r="CZ44" s="4">
        <f t="shared" si="151"/>
        <v>0</v>
      </c>
      <c r="DA44" s="4">
        <f t="shared" si="151"/>
        <v>0</v>
      </c>
      <c r="DB44" s="4">
        <f t="shared" si="151"/>
        <v>0</v>
      </c>
      <c r="DC44" s="4">
        <f t="shared" si="151"/>
        <v>0</v>
      </c>
      <c r="DD44" s="4">
        <f t="shared" si="151"/>
        <v>0</v>
      </c>
      <c r="DE44" s="4">
        <f t="shared" si="151"/>
        <v>0</v>
      </c>
      <c r="DF44" s="4">
        <f t="shared" si="151"/>
        <v>0</v>
      </c>
      <c r="DG44" s="4">
        <f t="shared" si="90"/>
        <v>0</v>
      </c>
      <c r="DH44" s="4">
        <f t="shared" si="90"/>
        <v>0</v>
      </c>
      <c r="DI44" s="4">
        <f t="shared" si="90"/>
        <v>0</v>
      </c>
      <c r="DJ44" s="4">
        <f t="shared" si="90"/>
        <v>1</v>
      </c>
      <c r="DK44" s="4">
        <f t="shared" si="90"/>
        <v>0</v>
      </c>
      <c r="DL44" s="4">
        <f t="shared" si="90"/>
        <v>0</v>
      </c>
      <c r="DM44" s="4">
        <f t="shared" si="90"/>
        <v>0</v>
      </c>
      <c r="DN44" s="4">
        <f t="shared" si="90"/>
        <v>0</v>
      </c>
      <c r="DO44" s="4">
        <f t="shared" si="90"/>
        <v>0</v>
      </c>
      <c r="DP44" s="4">
        <f t="shared" si="90"/>
        <v>0</v>
      </c>
      <c r="DQ44" s="4">
        <f t="shared" si="91"/>
        <v>0</v>
      </c>
      <c r="DR44" s="4">
        <f t="shared" si="91"/>
        <v>0</v>
      </c>
      <c r="DS44" s="4">
        <f t="shared" si="91"/>
        <v>0</v>
      </c>
      <c r="DT44" s="4">
        <f t="shared" si="91"/>
        <v>0</v>
      </c>
      <c r="DU44" s="4">
        <f t="shared" si="91"/>
        <v>1</v>
      </c>
      <c r="DV44" s="4">
        <f t="shared" si="91"/>
        <v>0</v>
      </c>
      <c r="DW44" s="4">
        <f t="shared" si="91"/>
        <v>0</v>
      </c>
      <c r="DX44" s="4">
        <f t="shared" si="91"/>
        <v>0</v>
      </c>
      <c r="DY44" s="4">
        <f t="shared" si="91"/>
        <v>0</v>
      </c>
      <c r="DZ44" s="4">
        <f t="shared" si="91"/>
        <v>0</v>
      </c>
      <c r="EA44" s="4">
        <f t="shared" si="91"/>
        <v>0</v>
      </c>
      <c r="EB44" s="4">
        <f t="shared" si="91"/>
        <v>0</v>
      </c>
      <c r="EC44" s="4">
        <f t="shared" si="91"/>
        <v>0</v>
      </c>
    </row>
    <row r="45" spans="2:133" x14ac:dyDescent="0.25">
      <c r="B45" s="13" t="s">
        <v>11</v>
      </c>
      <c r="C45" t="s">
        <v>2693</v>
      </c>
      <c r="D45" s="4">
        <f t="shared" si="93"/>
        <v>0</v>
      </c>
      <c r="E45" s="4">
        <f t="shared" si="94"/>
        <v>0</v>
      </c>
      <c r="F45" s="4">
        <f t="shared" si="95"/>
        <v>0</v>
      </c>
      <c r="G45" s="4">
        <f t="shared" si="96"/>
        <v>0</v>
      </c>
      <c r="H45" s="4">
        <f t="shared" si="97"/>
        <v>1</v>
      </c>
      <c r="I45" s="4">
        <f t="shared" si="98"/>
        <v>1</v>
      </c>
      <c r="J45" s="4">
        <f t="shared" si="99"/>
        <v>0</v>
      </c>
      <c r="K45" s="4">
        <f t="shared" si="100"/>
        <v>0</v>
      </c>
      <c r="L45" s="4">
        <f t="shared" si="101"/>
        <v>0</v>
      </c>
      <c r="M45" s="4">
        <f t="shared" si="102"/>
        <v>0</v>
      </c>
      <c r="N45" s="4">
        <f t="shared" si="103"/>
        <v>1</v>
      </c>
      <c r="O45" s="4">
        <f t="shared" si="104"/>
        <v>1</v>
      </c>
      <c r="P45" s="4">
        <f t="shared" si="105"/>
        <v>0</v>
      </c>
      <c r="Q45" s="4">
        <f t="shared" si="106"/>
        <v>0</v>
      </c>
      <c r="R45" s="4">
        <f t="shared" si="107"/>
        <v>0</v>
      </c>
      <c r="S45" s="4">
        <f t="shared" si="108"/>
        <v>0</v>
      </c>
      <c r="T45" s="4">
        <f t="shared" si="109"/>
        <v>0</v>
      </c>
      <c r="U45" s="4">
        <f t="shared" si="110"/>
        <v>0</v>
      </c>
      <c r="V45" s="4">
        <f t="shared" si="111"/>
        <v>0</v>
      </c>
      <c r="W45" s="4">
        <f t="shared" si="112"/>
        <v>0</v>
      </c>
      <c r="X45" s="4">
        <f t="shared" si="113"/>
        <v>0</v>
      </c>
      <c r="Y45" s="4">
        <f t="shared" si="114"/>
        <v>0</v>
      </c>
      <c r="Z45" s="4">
        <f t="shared" si="115"/>
        <v>0</v>
      </c>
      <c r="AA45" s="4">
        <f t="shared" si="116"/>
        <v>0</v>
      </c>
      <c r="AB45" s="4">
        <f t="shared" si="117"/>
        <v>0</v>
      </c>
      <c r="AC45" s="4">
        <f t="shared" si="118"/>
        <v>0</v>
      </c>
      <c r="AD45" s="4">
        <f t="shared" si="119"/>
        <v>0</v>
      </c>
      <c r="AE45" s="4">
        <f t="shared" si="120"/>
        <v>0</v>
      </c>
      <c r="AF45" s="4">
        <f t="shared" si="121"/>
        <v>0</v>
      </c>
      <c r="AG45" s="4">
        <f t="shared" si="122"/>
        <v>0</v>
      </c>
      <c r="AH45" s="4">
        <f t="shared" si="123"/>
        <v>0</v>
      </c>
      <c r="AI45" s="4">
        <f t="shared" si="124"/>
        <v>0</v>
      </c>
      <c r="AJ45" s="4">
        <f t="shared" si="125"/>
        <v>0</v>
      </c>
      <c r="AK45" s="4">
        <f t="shared" si="126"/>
        <v>0</v>
      </c>
      <c r="AL45" s="4">
        <f t="shared" si="127"/>
        <v>0</v>
      </c>
      <c r="AM45" s="4">
        <f t="shared" si="128"/>
        <v>0</v>
      </c>
      <c r="AN45" s="4">
        <f t="shared" si="129"/>
        <v>0</v>
      </c>
      <c r="AO45" s="4">
        <f t="shared" si="130"/>
        <v>0</v>
      </c>
      <c r="AP45" s="4">
        <f t="shared" si="131"/>
        <v>0</v>
      </c>
      <c r="AQ45" s="4">
        <f t="shared" si="132"/>
        <v>0</v>
      </c>
      <c r="AR45" s="4">
        <f t="shared" si="133"/>
        <v>0</v>
      </c>
      <c r="AS45" s="4">
        <f t="shared" si="134"/>
        <v>0</v>
      </c>
      <c r="AT45" s="4">
        <f t="shared" si="135"/>
        <v>0</v>
      </c>
      <c r="AU45" s="4">
        <f t="shared" si="136"/>
        <v>0</v>
      </c>
      <c r="AV45" s="4">
        <f t="shared" si="137"/>
        <v>0</v>
      </c>
      <c r="AW45" s="4">
        <f t="shared" si="138"/>
        <v>0</v>
      </c>
      <c r="AX45" s="4">
        <f t="shared" si="139"/>
        <v>0</v>
      </c>
      <c r="AY45" s="4">
        <f t="shared" si="140"/>
        <v>0</v>
      </c>
      <c r="AZ45" s="4">
        <f t="shared" si="141"/>
        <v>0</v>
      </c>
      <c r="BA45" s="4">
        <f t="shared" si="142"/>
        <v>0</v>
      </c>
      <c r="BB45" s="4">
        <f t="shared" si="143"/>
        <v>0</v>
      </c>
      <c r="BC45" s="4">
        <f t="shared" si="144"/>
        <v>0</v>
      </c>
      <c r="BD45" s="4">
        <f t="shared" si="145"/>
        <v>0</v>
      </c>
      <c r="BE45" s="4">
        <f t="shared" si="146"/>
        <v>0</v>
      </c>
      <c r="BF45" s="4">
        <f t="shared" si="147"/>
        <v>0</v>
      </c>
      <c r="BG45" s="4">
        <f t="shared" si="147"/>
        <v>0</v>
      </c>
      <c r="BH45" s="4">
        <f t="shared" si="147"/>
        <v>0</v>
      </c>
      <c r="BI45" s="4">
        <f t="shared" si="147"/>
        <v>0</v>
      </c>
      <c r="BJ45" s="4">
        <f t="shared" si="147"/>
        <v>0</v>
      </c>
      <c r="BK45" s="4">
        <f t="shared" si="147"/>
        <v>0</v>
      </c>
      <c r="BL45" s="4">
        <f t="shared" si="147"/>
        <v>0</v>
      </c>
      <c r="BM45" s="4">
        <f t="shared" si="147"/>
        <v>0</v>
      </c>
      <c r="BN45" s="4">
        <f t="shared" si="147"/>
        <v>0</v>
      </c>
      <c r="BO45" s="4">
        <f t="shared" si="147"/>
        <v>0</v>
      </c>
      <c r="BP45" s="4">
        <f t="shared" si="148"/>
        <v>0</v>
      </c>
      <c r="BQ45" s="4">
        <f t="shared" si="148"/>
        <v>0</v>
      </c>
      <c r="BR45" s="4">
        <f t="shared" si="148"/>
        <v>0</v>
      </c>
      <c r="BS45" s="4">
        <f t="shared" si="148"/>
        <v>0</v>
      </c>
      <c r="BT45" s="4">
        <f t="shared" si="148"/>
        <v>0</v>
      </c>
      <c r="BU45" s="4">
        <f t="shared" si="148"/>
        <v>0</v>
      </c>
      <c r="BV45" s="4">
        <f t="shared" si="148"/>
        <v>0</v>
      </c>
      <c r="BW45" s="4">
        <f t="shared" si="148"/>
        <v>0</v>
      </c>
      <c r="BX45" s="4">
        <f t="shared" si="148"/>
        <v>0</v>
      </c>
      <c r="BY45" s="4">
        <f t="shared" si="148"/>
        <v>0</v>
      </c>
      <c r="BZ45" s="4">
        <f t="shared" si="149"/>
        <v>0</v>
      </c>
      <c r="CA45" s="4">
        <f t="shared" si="149"/>
        <v>0</v>
      </c>
      <c r="CB45" s="4">
        <f t="shared" si="149"/>
        <v>0</v>
      </c>
      <c r="CC45" s="4">
        <f t="shared" si="149"/>
        <v>0</v>
      </c>
      <c r="CD45" s="4">
        <f t="shared" si="149"/>
        <v>0</v>
      </c>
      <c r="CE45" s="4">
        <f t="shared" si="149"/>
        <v>0</v>
      </c>
      <c r="CF45" s="4">
        <f t="shared" si="149"/>
        <v>0</v>
      </c>
      <c r="CG45" s="4">
        <f t="shared" si="149"/>
        <v>0</v>
      </c>
      <c r="CH45" s="4">
        <f t="shared" si="149"/>
        <v>0</v>
      </c>
      <c r="CI45" s="4">
        <f t="shared" si="149"/>
        <v>0</v>
      </c>
      <c r="CJ45" s="4">
        <f t="shared" si="150"/>
        <v>0</v>
      </c>
      <c r="CK45" s="4">
        <f t="shared" si="150"/>
        <v>0</v>
      </c>
      <c r="CL45" s="4">
        <f t="shared" si="150"/>
        <v>0</v>
      </c>
      <c r="CM45" s="4">
        <f t="shared" si="150"/>
        <v>0</v>
      </c>
      <c r="CN45" s="4">
        <f t="shared" si="150"/>
        <v>0</v>
      </c>
      <c r="CO45" s="4">
        <f t="shared" si="150"/>
        <v>0</v>
      </c>
      <c r="CP45" s="4">
        <f t="shared" si="150"/>
        <v>0</v>
      </c>
      <c r="CQ45" s="4">
        <f t="shared" si="150"/>
        <v>0</v>
      </c>
      <c r="CR45" s="4">
        <f t="shared" si="150"/>
        <v>0</v>
      </c>
      <c r="CS45" s="4">
        <f t="shared" si="150"/>
        <v>0</v>
      </c>
      <c r="CT45" s="4">
        <f t="shared" si="151"/>
        <v>0</v>
      </c>
      <c r="CU45" s="4">
        <f t="shared" si="151"/>
        <v>0</v>
      </c>
      <c r="CV45" s="4">
        <f t="shared" si="151"/>
        <v>0</v>
      </c>
      <c r="CW45" s="4">
        <f t="shared" si="151"/>
        <v>0</v>
      </c>
      <c r="CX45" s="4">
        <f t="shared" si="151"/>
        <v>0</v>
      </c>
      <c r="CY45" s="4">
        <f t="shared" si="151"/>
        <v>0</v>
      </c>
      <c r="CZ45" s="4">
        <f t="shared" si="151"/>
        <v>0</v>
      </c>
      <c r="DA45" s="4">
        <f t="shared" si="151"/>
        <v>0</v>
      </c>
      <c r="DB45" s="4">
        <f t="shared" si="151"/>
        <v>0</v>
      </c>
      <c r="DC45" s="4">
        <f t="shared" si="151"/>
        <v>0</v>
      </c>
      <c r="DD45" s="4">
        <f t="shared" si="151"/>
        <v>0</v>
      </c>
      <c r="DE45" s="4">
        <f t="shared" si="151"/>
        <v>0</v>
      </c>
      <c r="DF45" s="4">
        <f t="shared" si="151"/>
        <v>0</v>
      </c>
      <c r="DG45" s="4">
        <f t="shared" ref="DG45:DP54" si="152">IF(DG$3=$C45,1,0)</f>
        <v>0</v>
      </c>
      <c r="DH45" s="4">
        <f t="shared" si="152"/>
        <v>0</v>
      </c>
      <c r="DI45" s="4">
        <f t="shared" si="152"/>
        <v>0</v>
      </c>
      <c r="DJ45" s="4">
        <f t="shared" si="152"/>
        <v>0</v>
      </c>
      <c r="DK45" s="4">
        <f t="shared" si="152"/>
        <v>1</v>
      </c>
      <c r="DL45" s="4">
        <f t="shared" si="152"/>
        <v>0</v>
      </c>
      <c r="DM45" s="4">
        <f t="shared" si="152"/>
        <v>0</v>
      </c>
      <c r="DN45" s="4">
        <f t="shared" si="152"/>
        <v>0</v>
      </c>
      <c r="DO45" s="4">
        <f t="shared" si="152"/>
        <v>0</v>
      </c>
      <c r="DP45" s="4">
        <f t="shared" si="152"/>
        <v>0</v>
      </c>
      <c r="DQ45" s="4">
        <f t="shared" ref="DQ45:EC54" si="153">IF(DQ$3=$C45,1,0)</f>
        <v>0</v>
      </c>
      <c r="DR45" s="4">
        <f t="shared" si="153"/>
        <v>0</v>
      </c>
      <c r="DS45" s="4">
        <f t="shared" si="153"/>
        <v>0</v>
      </c>
      <c r="DT45" s="4">
        <f t="shared" si="153"/>
        <v>0</v>
      </c>
      <c r="DU45" s="4">
        <f t="shared" si="153"/>
        <v>0</v>
      </c>
      <c r="DV45" s="4">
        <f t="shared" si="153"/>
        <v>1</v>
      </c>
      <c r="DW45" s="4">
        <f t="shared" si="153"/>
        <v>0</v>
      </c>
      <c r="DX45" s="4">
        <f t="shared" si="153"/>
        <v>0</v>
      </c>
      <c r="DY45" s="4">
        <f t="shared" si="153"/>
        <v>0</v>
      </c>
      <c r="DZ45" s="4">
        <f t="shared" si="153"/>
        <v>0</v>
      </c>
      <c r="EA45" s="4">
        <f t="shared" si="153"/>
        <v>0</v>
      </c>
      <c r="EB45" s="4">
        <f t="shared" si="153"/>
        <v>0</v>
      </c>
      <c r="EC45" s="4">
        <f t="shared" si="153"/>
        <v>0</v>
      </c>
    </row>
    <row r="46" spans="2:133" x14ac:dyDescent="0.25">
      <c r="B46" s="13" t="s">
        <v>11</v>
      </c>
      <c r="C46" t="s">
        <v>2694</v>
      </c>
      <c r="D46" s="4">
        <f t="shared" si="93"/>
        <v>0</v>
      </c>
      <c r="E46" s="4">
        <f t="shared" si="94"/>
        <v>0</v>
      </c>
      <c r="F46" s="4">
        <f t="shared" si="95"/>
        <v>0</v>
      </c>
      <c r="G46" s="4">
        <f t="shared" si="96"/>
        <v>0</v>
      </c>
      <c r="H46" s="4">
        <f t="shared" si="97"/>
        <v>1</v>
      </c>
      <c r="I46" s="4">
        <f t="shared" si="98"/>
        <v>1</v>
      </c>
      <c r="J46" s="4">
        <f t="shared" si="99"/>
        <v>0</v>
      </c>
      <c r="K46" s="4">
        <f t="shared" si="100"/>
        <v>0</v>
      </c>
      <c r="L46" s="4">
        <f t="shared" si="101"/>
        <v>0</v>
      </c>
      <c r="M46" s="4">
        <f t="shared" si="102"/>
        <v>0</v>
      </c>
      <c r="N46" s="4">
        <f t="shared" si="103"/>
        <v>1</v>
      </c>
      <c r="O46" s="4">
        <f t="shared" si="104"/>
        <v>1</v>
      </c>
      <c r="P46" s="4">
        <f t="shared" si="105"/>
        <v>0</v>
      </c>
      <c r="Q46" s="4">
        <f t="shared" si="106"/>
        <v>0</v>
      </c>
      <c r="R46" s="4">
        <f t="shared" si="107"/>
        <v>0</v>
      </c>
      <c r="S46" s="4">
        <f t="shared" si="108"/>
        <v>0</v>
      </c>
      <c r="T46" s="4">
        <f t="shared" si="109"/>
        <v>0</v>
      </c>
      <c r="U46" s="4">
        <f t="shared" si="110"/>
        <v>0</v>
      </c>
      <c r="V46" s="4">
        <f t="shared" si="111"/>
        <v>0</v>
      </c>
      <c r="W46" s="4">
        <f t="shared" si="112"/>
        <v>0</v>
      </c>
      <c r="X46" s="4">
        <f t="shared" si="113"/>
        <v>0</v>
      </c>
      <c r="Y46" s="4">
        <f t="shared" si="114"/>
        <v>0</v>
      </c>
      <c r="Z46" s="4">
        <f t="shared" si="115"/>
        <v>0</v>
      </c>
      <c r="AA46" s="4">
        <f t="shared" si="116"/>
        <v>0</v>
      </c>
      <c r="AB46" s="4">
        <f t="shared" si="117"/>
        <v>0</v>
      </c>
      <c r="AC46" s="4">
        <f t="shared" si="118"/>
        <v>0</v>
      </c>
      <c r="AD46" s="4">
        <f t="shared" si="119"/>
        <v>0</v>
      </c>
      <c r="AE46" s="4">
        <f t="shared" si="120"/>
        <v>0</v>
      </c>
      <c r="AF46" s="4">
        <f t="shared" si="121"/>
        <v>0</v>
      </c>
      <c r="AG46" s="4">
        <f t="shared" si="122"/>
        <v>0</v>
      </c>
      <c r="AH46" s="4">
        <f t="shared" si="123"/>
        <v>0</v>
      </c>
      <c r="AI46" s="4">
        <f t="shared" si="124"/>
        <v>0</v>
      </c>
      <c r="AJ46" s="4">
        <f t="shared" si="125"/>
        <v>0</v>
      </c>
      <c r="AK46" s="4">
        <f t="shared" si="126"/>
        <v>0</v>
      </c>
      <c r="AL46" s="4">
        <f t="shared" si="127"/>
        <v>0</v>
      </c>
      <c r="AM46" s="4">
        <f t="shared" si="128"/>
        <v>0</v>
      </c>
      <c r="AN46" s="4">
        <f t="shared" si="129"/>
        <v>0</v>
      </c>
      <c r="AO46" s="4">
        <f t="shared" si="130"/>
        <v>0</v>
      </c>
      <c r="AP46" s="4">
        <f t="shared" si="131"/>
        <v>0</v>
      </c>
      <c r="AQ46" s="4">
        <f t="shared" si="132"/>
        <v>0</v>
      </c>
      <c r="AR46" s="4">
        <f t="shared" si="133"/>
        <v>0</v>
      </c>
      <c r="AS46" s="4">
        <f t="shared" si="134"/>
        <v>0</v>
      </c>
      <c r="AT46" s="4">
        <f t="shared" si="135"/>
        <v>0</v>
      </c>
      <c r="AU46" s="4">
        <f t="shared" si="136"/>
        <v>0</v>
      </c>
      <c r="AV46" s="4">
        <f t="shared" si="137"/>
        <v>0</v>
      </c>
      <c r="AW46" s="4">
        <f t="shared" si="138"/>
        <v>0</v>
      </c>
      <c r="AX46" s="4">
        <f t="shared" si="139"/>
        <v>0</v>
      </c>
      <c r="AY46" s="4">
        <f t="shared" si="140"/>
        <v>0</v>
      </c>
      <c r="AZ46" s="4">
        <f t="shared" si="141"/>
        <v>0</v>
      </c>
      <c r="BA46" s="4">
        <f t="shared" si="142"/>
        <v>0</v>
      </c>
      <c r="BB46" s="4">
        <f t="shared" si="143"/>
        <v>0</v>
      </c>
      <c r="BC46" s="4">
        <f t="shared" si="144"/>
        <v>0</v>
      </c>
      <c r="BD46" s="4">
        <f t="shared" si="145"/>
        <v>0</v>
      </c>
      <c r="BE46" s="4">
        <f t="shared" si="146"/>
        <v>0</v>
      </c>
      <c r="BF46" s="4">
        <f t="shared" si="147"/>
        <v>0</v>
      </c>
      <c r="BG46" s="4">
        <f t="shared" si="147"/>
        <v>0</v>
      </c>
      <c r="BH46" s="4">
        <f t="shared" si="147"/>
        <v>0</v>
      </c>
      <c r="BI46" s="4">
        <f t="shared" si="147"/>
        <v>0</v>
      </c>
      <c r="BJ46" s="4">
        <f t="shared" si="147"/>
        <v>0</v>
      </c>
      <c r="BK46" s="4">
        <f t="shared" si="147"/>
        <v>0</v>
      </c>
      <c r="BL46" s="4">
        <f t="shared" si="147"/>
        <v>0</v>
      </c>
      <c r="BM46" s="4">
        <f t="shared" si="147"/>
        <v>0</v>
      </c>
      <c r="BN46" s="4">
        <f t="shared" si="147"/>
        <v>0</v>
      </c>
      <c r="BO46" s="4">
        <f t="shared" si="147"/>
        <v>0</v>
      </c>
      <c r="BP46" s="4">
        <f t="shared" si="148"/>
        <v>0</v>
      </c>
      <c r="BQ46" s="4">
        <f t="shared" si="148"/>
        <v>0</v>
      </c>
      <c r="BR46" s="4">
        <f t="shared" si="148"/>
        <v>0</v>
      </c>
      <c r="BS46" s="4">
        <f t="shared" si="148"/>
        <v>0</v>
      </c>
      <c r="BT46" s="4">
        <f t="shared" si="148"/>
        <v>0</v>
      </c>
      <c r="BU46" s="4">
        <f t="shared" si="148"/>
        <v>0</v>
      </c>
      <c r="BV46" s="4">
        <f t="shared" si="148"/>
        <v>0</v>
      </c>
      <c r="BW46" s="4">
        <f t="shared" si="148"/>
        <v>0</v>
      </c>
      <c r="BX46" s="4">
        <f t="shared" si="148"/>
        <v>0</v>
      </c>
      <c r="BY46" s="4">
        <f t="shared" si="148"/>
        <v>0</v>
      </c>
      <c r="BZ46" s="4">
        <f t="shared" si="149"/>
        <v>0</v>
      </c>
      <c r="CA46" s="4">
        <f t="shared" si="149"/>
        <v>0</v>
      </c>
      <c r="CB46" s="4">
        <f t="shared" si="149"/>
        <v>0</v>
      </c>
      <c r="CC46" s="4">
        <f t="shared" si="149"/>
        <v>0</v>
      </c>
      <c r="CD46" s="4">
        <f t="shared" si="149"/>
        <v>0</v>
      </c>
      <c r="CE46" s="4">
        <f t="shared" si="149"/>
        <v>0</v>
      </c>
      <c r="CF46" s="4">
        <f t="shared" si="149"/>
        <v>0</v>
      </c>
      <c r="CG46" s="4">
        <f t="shared" si="149"/>
        <v>0</v>
      </c>
      <c r="CH46" s="4">
        <f t="shared" si="149"/>
        <v>0</v>
      </c>
      <c r="CI46" s="4">
        <f t="shared" si="149"/>
        <v>0</v>
      </c>
      <c r="CJ46" s="4">
        <f t="shared" si="150"/>
        <v>0</v>
      </c>
      <c r="CK46" s="4">
        <f t="shared" si="150"/>
        <v>0</v>
      </c>
      <c r="CL46" s="4">
        <f t="shared" si="150"/>
        <v>0</v>
      </c>
      <c r="CM46" s="4">
        <f t="shared" si="150"/>
        <v>0</v>
      </c>
      <c r="CN46" s="4">
        <f t="shared" si="150"/>
        <v>0</v>
      </c>
      <c r="CO46" s="4">
        <f t="shared" si="150"/>
        <v>0</v>
      </c>
      <c r="CP46" s="4">
        <f t="shared" si="150"/>
        <v>0</v>
      </c>
      <c r="CQ46" s="4">
        <f t="shared" si="150"/>
        <v>0</v>
      </c>
      <c r="CR46" s="4">
        <f t="shared" si="150"/>
        <v>0</v>
      </c>
      <c r="CS46" s="4">
        <f t="shared" si="150"/>
        <v>0</v>
      </c>
      <c r="CT46" s="4">
        <f t="shared" si="151"/>
        <v>0</v>
      </c>
      <c r="CU46" s="4">
        <f t="shared" si="151"/>
        <v>0</v>
      </c>
      <c r="CV46" s="4">
        <f t="shared" si="151"/>
        <v>0</v>
      </c>
      <c r="CW46" s="4">
        <f t="shared" si="151"/>
        <v>0</v>
      </c>
      <c r="CX46" s="4">
        <f t="shared" si="151"/>
        <v>0</v>
      </c>
      <c r="CY46" s="4">
        <f t="shared" si="151"/>
        <v>0</v>
      </c>
      <c r="CZ46" s="4">
        <f t="shared" si="151"/>
        <v>0</v>
      </c>
      <c r="DA46" s="4">
        <f t="shared" si="151"/>
        <v>0</v>
      </c>
      <c r="DB46" s="4">
        <f t="shared" si="151"/>
        <v>0</v>
      </c>
      <c r="DC46" s="4">
        <f t="shared" si="151"/>
        <v>0</v>
      </c>
      <c r="DD46" s="4">
        <f t="shared" si="151"/>
        <v>0</v>
      </c>
      <c r="DE46" s="4">
        <f t="shared" si="151"/>
        <v>0</v>
      </c>
      <c r="DF46" s="4">
        <f t="shared" si="151"/>
        <v>0</v>
      </c>
      <c r="DG46" s="4">
        <f t="shared" si="152"/>
        <v>0</v>
      </c>
      <c r="DH46" s="4">
        <f t="shared" si="152"/>
        <v>0</v>
      </c>
      <c r="DI46" s="4">
        <f t="shared" si="152"/>
        <v>0</v>
      </c>
      <c r="DJ46" s="4">
        <f t="shared" si="152"/>
        <v>0</v>
      </c>
      <c r="DK46" s="4">
        <f t="shared" si="152"/>
        <v>0</v>
      </c>
      <c r="DL46" s="4">
        <f t="shared" si="152"/>
        <v>1</v>
      </c>
      <c r="DM46" s="4">
        <f t="shared" si="152"/>
        <v>0</v>
      </c>
      <c r="DN46" s="4">
        <f t="shared" si="152"/>
        <v>0</v>
      </c>
      <c r="DO46" s="4">
        <f t="shared" si="152"/>
        <v>0</v>
      </c>
      <c r="DP46" s="4">
        <f t="shared" si="152"/>
        <v>0</v>
      </c>
      <c r="DQ46" s="4">
        <f t="shared" si="153"/>
        <v>0</v>
      </c>
      <c r="DR46" s="4">
        <f t="shared" si="153"/>
        <v>0</v>
      </c>
      <c r="DS46" s="4">
        <f t="shared" si="153"/>
        <v>0</v>
      </c>
      <c r="DT46" s="4">
        <f t="shared" si="153"/>
        <v>0</v>
      </c>
      <c r="DU46" s="4">
        <f t="shared" si="153"/>
        <v>0</v>
      </c>
      <c r="DV46" s="4">
        <f t="shared" si="153"/>
        <v>0</v>
      </c>
      <c r="DW46" s="4">
        <f t="shared" si="153"/>
        <v>1</v>
      </c>
      <c r="DX46" s="4">
        <f t="shared" si="153"/>
        <v>0</v>
      </c>
      <c r="DY46" s="4">
        <f t="shared" si="153"/>
        <v>0</v>
      </c>
      <c r="DZ46" s="4">
        <f t="shared" si="153"/>
        <v>0</v>
      </c>
      <c r="EA46" s="4">
        <f t="shared" si="153"/>
        <v>0</v>
      </c>
      <c r="EB46" s="4">
        <f t="shared" si="153"/>
        <v>0</v>
      </c>
      <c r="EC46" s="4">
        <f t="shared" si="153"/>
        <v>0</v>
      </c>
    </row>
    <row r="47" spans="2:133" x14ac:dyDescent="0.25">
      <c r="B47" s="13" t="s">
        <v>11</v>
      </c>
      <c r="C47" t="s">
        <v>2695</v>
      </c>
      <c r="D47" s="4">
        <f t="shared" si="93"/>
        <v>0</v>
      </c>
      <c r="E47" s="4">
        <f t="shared" si="94"/>
        <v>0</v>
      </c>
      <c r="F47" s="4">
        <f t="shared" si="95"/>
        <v>0</v>
      </c>
      <c r="G47" s="4">
        <f t="shared" si="96"/>
        <v>0</v>
      </c>
      <c r="H47" s="4">
        <f t="shared" si="97"/>
        <v>1</v>
      </c>
      <c r="I47" s="4">
        <f t="shared" si="98"/>
        <v>1</v>
      </c>
      <c r="J47" s="4">
        <f t="shared" si="99"/>
        <v>0</v>
      </c>
      <c r="K47" s="4">
        <f t="shared" si="100"/>
        <v>0</v>
      </c>
      <c r="L47" s="4">
        <f t="shared" si="101"/>
        <v>0</v>
      </c>
      <c r="M47" s="4">
        <f t="shared" si="102"/>
        <v>0</v>
      </c>
      <c r="N47" s="4">
        <f t="shared" si="103"/>
        <v>1</v>
      </c>
      <c r="O47" s="4">
        <f t="shared" si="104"/>
        <v>1</v>
      </c>
      <c r="P47" s="4">
        <f t="shared" si="105"/>
        <v>0</v>
      </c>
      <c r="Q47" s="4">
        <f t="shared" si="106"/>
        <v>0</v>
      </c>
      <c r="R47" s="4">
        <f t="shared" si="107"/>
        <v>0</v>
      </c>
      <c r="S47" s="4">
        <f t="shared" si="108"/>
        <v>0</v>
      </c>
      <c r="T47" s="4">
        <f t="shared" si="109"/>
        <v>0</v>
      </c>
      <c r="U47" s="4">
        <f t="shared" si="110"/>
        <v>0</v>
      </c>
      <c r="V47" s="4">
        <f t="shared" si="111"/>
        <v>0</v>
      </c>
      <c r="W47" s="4">
        <f t="shared" si="112"/>
        <v>0</v>
      </c>
      <c r="X47" s="4">
        <f t="shared" si="113"/>
        <v>0</v>
      </c>
      <c r="Y47" s="4">
        <f t="shared" si="114"/>
        <v>0</v>
      </c>
      <c r="Z47" s="4">
        <f t="shared" si="115"/>
        <v>0</v>
      </c>
      <c r="AA47" s="4">
        <f t="shared" si="116"/>
        <v>0</v>
      </c>
      <c r="AB47" s="4">
        <f t="shared" si="117"/>
        <v>0</v>
      </c>
      <c r="AC47" s="4">
        <f t="shared" si="118"/>
        <v>0</v>
      </c>
      <c r="AD47" s="4">
        <f t="shared" si="119"/>
        <v>0</v>
      </c>
      <c r="AE47" s="4">
        <f t="shared" si="120"/>
        <v>0</v>
      </c>
      <c r="AF47" s="4">
        <f t="shared" si="121"/>
        <v>0</v>
      </c>
      <c r="AG47" s="4">
        <f t="shared" si="122"/>
        <v>0</v>
      </c>
      <c r="AH47" s="4">
        <f t="shared" si="123"/>
        <v>0</v>
      </c>
      <c r="AI47" s="4">
        <f t="shared" si="124"/>
        <v>0</v>
      </c>
      <c r="AJ47" s="4">
        <f t="shared" si="125"/>
        <v>0</v>
      </c>
      <c r="AK47" s="4">
        <f t="shared" si="126"/>
        <v>0</v>
      </c>
      <c r="AL47" s="4">
        <f t="shared" si="127"/>
        <v>0</v>
      </c>
      <c r="AM47" s="4">
        <f t="shared" si="128"/>
        <v>0</v>
      </c>
      <c r="AN47" s="4">
        <f t="shared" si="129"/>
        <v>0</v>
      </c>
      <c r="AO47" s="4">
        <f t="shared" si="130"/>
        <v>0</v>
      </c>
      <c r="AP47" s="4">
        <f t="shared" si="131"/>
        <v>0</v>
      </c>
      <c r="AQ47" s="4">
        <f t="shared" si="132"/>
        <v>0</v>
      </c>
      <c r="AR47" s="4">
        <f t="shared" si="133"/>
        <v>0</v>
      </c>
      <c r="AS47" s="4">
        <f t="shared" si="134"/>
        <v>0</v>
      </c>
      <c r="AT47" s="4">
        <f t="shared" si="135"/>
        <v>0</v>
      </c>
      <c r="AU47" s="4">
        <f t="shared" si="136"/>
        <v>0</v>
      </c>
      <c r="AV47" s="4">
        <f t="shared" si="137"/>
        <v>0</v>
      </c>
      <c r="AW47" s="4">
        <f t="shared" si="138"/>
        <v>0</v>
      </c>
      <c r="AX47" s="4">
        <f t="shared" si="139"/>
        <v>0</v>
      </c>
      <c r="AY47" s="4">
        <f t="shared" si="140"/>
        <v>0</v>
      </c>
      <c r="AZ47" s="4">
        <f t="shared" si="141"/>
        <v>0</v>
      </c>
      <c r="BA47" s="4">
        <f t="shared" si="142"/>
        <v>0</v>
      </c>
      <c r="BB47" s="4">
        <f t="shared" si="143"/>
        <v>0</v>
      </c>
      <c r="BC47" s="4">
        <f t="shared" si="144"/>
        <v>0</v>
      </c>
      <c r="BD47" s="4">
        <f t="shared" si="145"/>
        <v>0</v>
      </c>
      <c r="BE47" s="4">
        <f t="shared" si="146"/>
        <v>0</v>
      </c>
      <c r="BF47" s="4">
        <f t="shared" si="147"/>
        <v>0</v>
      </c>
      <c r="BG47" s="4">
        <f t="shared" si="147"/>
        <v>0</v>
      </c>
      <c r="BH47" s="4">
        <f t="shared" si="147"/>
        <v>0</v>
      </c>
      <c r="BI47" s="4">
        <f t="shared" si="147"/>
        <v>0</v>
      </c>
      <c r="BJ47" s="4">
        <f t="shared" si="147"/>
        <v>0</v>
      </c>
      <c r="BK47" s="4">
        <f t="shared" si="147"/>
        <v>0</v>
      </c>
      <c r="BL47" s="4">
        <f t="shared" si="147"/>
        <v>0</v>
      </c>
      <c r="BM47" s="4">
        <f t="shared" si="147"/>
        <v>0</v>
      </c>
      <c r="BN47" s="4">
        <f t="shared" si="147"/>
        <v>0</v>
      </c>
      <c r="BO47" s="4">
        <f t="shared" si="147"/>
        <v>0</v>
      </c>
      <c r="BP47" s="4">
        <f t="shared" si="148"/>
        <v>0</v>
      </c>
      <c r="BQ47" s="4">
        <f t="shared" si="148"/>
        <v>0</v>
      </c>
      <c r="BR47" s="4">
        <f t="shared" si="148"/>
        <v>0</v>
      </c>
      <c r="BS47" s="4">
        <f t="shared" si="148"/>
        <v>0</v>
      </c>
      <c r="BT47" s="4">
        <f t="shared" si="148"/>
        <v>0</v>
      </c>
      <c r="BU47" s="4">
        <f t="shared" si="148"/>
        <v>0</v>
      </c>
      <c r="BV47" s="4">
        <f t="shared" si="148"/>
        <v>0</v>
      </c>
      <c r="BW47" s="4">
        <f t="shared" si="148"/>
        <v>0</v>
      </c>
      <c r="BX47" s="4">
        <f t="shared" si="148"/>
        <v>0</v>
      </c>
      <c r="BY47" s="4">
        <f t="shared" si="148"/>
        <v>0</v>
      </c>
      <c r="BZ47" s="4">
        <f t="shared" si="149"/>
        <v>0</v>
      </c>
      <c r="CA47" s="4">
        <f t="shared" si="149"/>
        <v>0</v>
      </c>
      <c r="CB47" s="4">
        <f t="shared" si="149"/>
        <v>0</v>
      </c>
      <c r="CC47" s="4">
        <f t="shared" si="149"/>
        <v>0</v>
      </c>
      <c r="CD47" s="4">
        <f t="shared" si="149"/>
        <v>0</v>
      </c>
      <c r="CE47" s="4">
        <f t="shared" si="149"/>
        <v>0</v>
      </c>
      <c r="CF47" s="4">
        <f t="shared" si="149"/>
        <v>0</v>
      </c>
      <c r="CG47" s="4">
        <f t="shared" si="149"/>
        <v>0</v>
      </c>
      <c r="CH47" s="4">
        <f t="shared" si="149"/>
        <v>0</v>
      </c>
      <c r="CI47" s="4">
        <f t="shared" si="149"/>
        <v>0</v>
      </c>
      <c r="CJ47" s="4">
        <f t="shared" si="150"/>
        <v>0</v>
      </c>
      <c r="CK47" s="4">
        <f t="shared" si="150"/>
        <v>0</v>
      </c>
      <c r="CL47" s="4">
        <f t="shared" si="150"/>
        <v>0</v>
      </c>
      <c r="CM47" s="4">
        <f t="shared" si="150"/>
        <v>0</v>
      </c>
      <c r="CN47" s="4">
        <f t="shared" si="150"/>
        <v>0</v>
      </c>
      <c r="CO47" s="4">
        <f t="shared" si="150"/>
        <v>0</v>
      </c>
      <c r="CP47" s="4">
        <f t="shared" si="150"/>
        <v>0</v>
      </c>
      <c r="CQ47" s="4">
        <f t="shared" si="150"/>
        <v>0</v>
      </c>
      <c r="CR47" s="4">
        <f t="shared" si="150"/>
        <v>0</v>
      </c>
      <c r="CS47" s="4">
        <f t="shared" si="150"/>
        <v>0</v>
      </c>
      <c r="CT47" s="4">
        <f t="shared" si="151"/>
        <v>0</v>
      </c>
      <c r="CU47" s="4">
        <f t="shared" si="151"/>
        <v>0</v>
      </c>
      <c r="CV47" s="4">
        <f t="shared" si="151"/>
        <v>0</v>
      </c>
      <c r="CW47" s="4">
        <f t="shared" si="151"/>
        <v>0</v>
      </c>
      <c r="CX47" s="4">
        <f t="shared" si="151"/>
        <v>0</v>
      </c>
      <c r="CY47" s="4">
        <f t="shared" si="151"/>
        <v>0</v>
      </c>
      <c r="CZ47" s="4">
        <f t="shared" si="151"/>
        <v>0</v>
      </c>
      <c r="DA47" s="4">
        <f t="shared" si="151"/>
        <v>0</v>
      </c>
      <c r="DB47" s="4">
        <f t="shared" si="151"/>
        <v>0</v>
      </c>
      <c r="DC47" s="4">
        <f t="shared" si="151"/>
        <v>0</v>
      </c>
      <c r="DD47" s="4">
        <f t="shared" si="151"/>
        <v>0</v>
      </c>
      <c r="DE47" s="4">
        <f t="shared" si="151"/>
        <v>0</v>
      </c>
      <c r="DF47" s="4">
        <f t="shared" si="151"/>
        <v>0</v>
      </c>
      <c r="DG47" s="4">
        <f t="shared" si="152"/>
        <v>0</v>
      </c>
      <c r="DH47" s="4">
        <f t="shared" si="152"/>
        <v>0</v>
      </c>
      <c r="DI47" s="4">
        <f t="shared" si="152"/>
        <v>0</v>
      </c>
      <c r="DJ47" s="4">
        <f t="shared" si="152"/>
        <v>0</v>
      </c>
      <c r="DK47" s="4">
        <f t="shared" si="152"/>
        <v>0</v>
      </c>
      <c r="DL47" s="4">
        <f t="shared" si="152"/>
        <v>0</v>
      </c>
      <c r="DM47" s="4">
        <f t="shared" si="152"/>
        <v>1</v>
      </c>
      <c r="DN47" s="4">
        <f t="shared" si="152"/>
        <v>0</v>
      </c>
      <c r="DO47" s="4">
        <f t="shared" si="152"/>
        <v>0</v>
      </c>
      <c r="DP47" s="4">
        <f t="shared" si="152"/>
        <v>0</v>
      </c>
      <c r="DQ47" s="4">
        <f t="shared" si="153"/>
        <v>0</v>
      </c>
      <c r="DR47" s="4">
        <f t="shared" si="153"/>
        <v>0</v>
      </c>
      <c r="DS47" s="4">
        <f t="shared" si="153"/>
        <v>0</v>
      </c>
      <c r="DT47" s="4">
        <f t="shared" si="153"/>
        <v>0</v>
      </c>
      <c r="DU47" s="4">
        <f t="shared" si="153"/>
        <v>0</v>
      </c>
      <c r="DV47" s="4">
        <f t="shared" si="153"/>
        <v>0</v>
      </c>
      <c r="DW47" s="4">
        <f t="shared" si="153"/>
        <v>0</v>
      </c>
      <c r="DX47" s="4">
        <f t="shared" si="153"/>
        <v>1</v>
      </c>
      <c r="DY47" s="4">
        <f t="shared" si="153"/>
        <v>0</v>
      </c>
      <c r="DZ47" s="4">
        <f t="shared" si="153"/>
        <v>0</v>
      </c>
      <c r="EA47" s="4">
        <f t="shared" si="153"/>
        <v>0</v>
      </c>
      <c r="EB47" s="4">
        <f t="shared" si="153"/>
        <v>0</v>
      </c>
      <c r="EC47" s="4">
        <f t="shared" si="153"/>
        <v>0</v>
      </c>
    </row>
    <row r="48" spans="2:133" x14ac:dyDescent="0.25">
      <c r="B48" s="13" t="s">
        <v>11</v>
      </c>
      <c r="C48" t="s">
        <v>2696</v>
      </c>
      <c r="D48" s="4">
        <f t="shared" si="93"/>
        <v>0</v>
      </c>
      <c r="E48" s="4">
        <f t="shared" si="94"/>
        <v>0</v>
      </c>
      <c r="F48" s="4">
        <f t="shared" si="95"/>
        <v>0</v>
      </c>
      <c r="G48" s="4">
        <f t="shared" si="96"/>
        <v>0</v>
      </c>
      <c r="H48" s="4">
        <f t="shared" si="97"/>
        <v>1</v>
      </c>
      <c r="I48" s="4">
        <f t="shared" si="98"/>
        <v>1</v>
      </c>
      <c r="J48" s="4">
        <f t="shared" si="99"/>
        <v>0</v>
      </c>
      <c r="K48" s="4">
        <f t="shared" si="100"/>
        <v>0</v>
      </c>
      <c r="L48" s="4">
        <f t="shared" si="101"/>
        <v>0</v>
      </c>
      <c r="M48" s="4">
        <f t="shared" si="102"/>
        <v>0</v>
      </c>
      <c r="N48" s="4">
        <f t="shared" si="103"/>
        <v>1</v>
      </c>
      <c r="O48" s="4">
        <f t="shared" si="104"/>
        <v>1</v>
      </c>
      <c r="P48" s="4">
        <f t="shared" si="105"/>
        <v>0</v>
      </c>
      <c r="Q48" s="4">
        <f t="shared" si="106"/>
        <v>0</v>
      </c>
      <c r="R48" s="4">
        <f t="shared" si="107"/>
        <v>0</v>
      </c>
      <c r="S48" s="4">
        <f t="shared" si="108"/>
        <v>0</v>
      </c>
      <c r="T48" s="4">
        <f t="shared" si="109"/>
        <v>0</v>
      </c>
      <c r="U48" s="4">
        <f t="shared" si="110"/>
        <v>0</v>
      </c>
      <c r="V48" s="4">
        <f t="shared" si="111"/>
        <v>0</v>
      </c>
      <c r="W48" s="4">
        <f t="shared" si="112"/>
        <v>0</v>
      </c>
      <c r="X48" s="4">
        <f t="shared" si="113"/>
        <v>0</v>
      </c>
      <c r="Y48" s="4">
        <f t="shared" si="114"/>
        <v>0</v>
      </c>
      <c r="Z48" s="4">
        <f t="shared" si="115"/>
        <v>0</v>
      </c>
      <c r="AA48" s="4">
        <f t="shared" si="116"/>
        <v>0</v>
      </c>
      <c r="AB48" s="4">
        <f t="shared" si="117"/>
        <v>0</v>
      </c>
      <c r="AC48" s="4">
        <f t="shared" si="118"/>
        <v>0</v>
      </c>
      <c r="AD48" s="4">
        <f t="shared" si="119"/>
        <v>0</v>
      </c>
      <c r="AE48" s="4">
        <f t="shared" si="120"/>
        <v>0</v>
      </c>
      <c r="AF48" s="4">
        <f t="shared" si="121"/>
        <v>0</v>
      </c>
      <c r="AG48" s="4">
        <f t="shared" si="122"/>
        <v>0</v>
      </c>
      <c r="AH48" s="4">
        <f t="shared" si="123"/>
        <v>0</v>
      </c>
      <c r="AI48" s="4">
        <f t="shared" si="124"/>
        <v>0</v>
      </c>
      <c r="AJ48" s="4">
        <f t="shared" si="125"/>
        <v>0</v>
      </c>
      <c r="AK48" s="4">
        <f t="shared" si="126"/>
        <v>0</v>
      </c>
      <c r="AL48" s="4">
        <f t="shared" si="127"/>
        <v>0</v>
      </c>
      <c r="AM48" s="4">
        <f t="shared" si="128"/>
        <v>0</v>
      </c>
      <c r="AN48" s="4">
        <f t="shared" si="129"/>
        <v>0</v>
      </c>
      <c r="AO48" s="4">
        <f t="shared" si="130"/>
        <v>0</v>
      </c>
      <c r="AP48" s="4">
        <f t="shared" si="131"/>
        <v>0</v>
      </c>
      <c r="AQ48" s="4">
        <f t="shared" si="132"/>
        <v>0</v>
      </c>
      <c r="AR48" s="4">
        <f t="shared" si="133"/>
        <v>0</v>
      </c>
      <c r="AS48" s="4">
        <f t="shared" si="134"/>
        <v>0</v>
      </c>
      <c r="AT48" s="4">
        <f t="shared" si="135"/>
        <v>0</v>
      </c>
      <c r="AU48" s="4">
        <f t="shared" si="136"/>
        <v>0</v>
      </c>
      <c r="AV48" s="4">
        <f t="shared" si="137"/>
        <v>0</v>
      </c>
      <c r="AW48" s="4">
        <f t="shared" si="138"/>
        <v>0</v>
      </c>
      <c r="AX48" s="4">
        <f t="shared" si="139"/>
        <v>0</v>
      </c>
      <c r="AY48" s="4">
        <f t="shared" si="140"/>
        <v>0</v>
      </c>
      <c r="AZ48" s="4">
        <f t="shared" si="141"/>
        <v>0</v>
      </c>
      <c r="BA48" s="4">
        <f t="shared" si="142"/>
        <v>0</v>
      </c>
      <c r="BB48" s="4">
        <f t="shared" si="143"/>
        <v>0</v>
      </c>
      <c r="BC48" s="4">
        <f t="shared" si="144"/>
        <v>0</v>
      </c>
      <c r="BD48" s="4">
        <f t="shared" si="145"/>
        <v>0</v>
      </c>
      <c r="BE48" s="4">
        <f t="shared" si="146"/>
        <v>0</v>
      </c>
      <c r="BF48" s="4">
        <f t="shared" si="147"/>
        <v>0</v>
      </c>
      <c r="BG48" s="4">
        <f t="shared" si="147"/>
        <v>0</v>
      </c>
      <c r="BH48" s="4">
        <f t="shared" si="147"/>
        <v>0</v>
      </c>
      <c r="BI48" s="4">
        <f t="shared" si="147"/>
        <v>0</v>
      </c>
      <c r="BJ48" s="4">
        <f t="shared" si="147"/>
        <v>0</v>
      </c>
      <c r="BK48" s="4">
        <f t="shared" si="147"/>
        <v>0</v>
      </c>
      <c r="BL48" s="4">
        <f t="shared" si="147"/>
        <v>0</v>
      </c>
      <c r="BM48" s="4">
        <f t="shared" si="147"/>
        <v>0</v>
      </c>
      <c r="BN48" s="4">
        <f t="shared" si="147"/>
        <v>0</v>
      </c>
      <c r="BO48" s="4">
        <f t="shared" si="147"/>
        <v>0</v>
      </c>
      <c r="BP48" s="4">
        <f t="shared" si="148"/>
        <v>0</v>
      </c>
      <c r="BQ48" s="4">
        <f t="shared" si="148"/>
        <v>0</v>
      </c>
      <c r="BR48" s="4">
        <f t="shared" si="148"/>
        <v>0</v>
      </c>
      <c r="BS48" s="4">
        <f t="shared" si="148"/>
        <v>0</v>
      </c>
      <c r="BT48" s="4">
        <f t="shared" si="148"/>
        <v>0</v>
      </c>
      <c r="BU48" s="4">
        <f t="shared" si="148"/>
        <v>0</v>
      </c>
      <c r="BV48" s="4">
        <f t="shared" si="148"/>
        <v>0</v>
      </c>
      <c r="BW48" s="4">
        <f t="shared" si="148"/>
        <v>0</v>
      </c>
      <c r="BX48" s="4">
        <f t="shared" si="148"/>
        <v>0</v>
      </c>
      <c r="BY48" s="4">
        <f t="shared" si="148"/>
        <v>0</v>
      </c>
      <c r="BZ48" s="4">
        <f t="shared" si="149"/>
        <v>0</v>
      </c>
      <c r="CA48" s="4">
        <f t="shared" si="149"/>
        <v>0</v>
      </c>
      <c r="CB48" s="4">
        <f t="shared" si="149"/>
        <v>0</v>
      </c>
      <c r="CC48" s="4">
        <f t="shared" si="149"/>
        <v>0</v>
      </c>
      <c r="CD48" s="4">
        <f t="shared" si="149"/>
        <v>0</v>
      </c>
      <c r="CE48" s="4">
        <f t="shared" si="149"/>
        <v>0</v>
      </c>
      <c r="CF48" s="4">
        <f t="shared" si="149"/>
        <v>0</v>
      </c>
      <c r="CG48" s="4">
        <f t="shared" si="149"/>
        <v>0</v>
      </c>
      <c r="CH48" s="4">
        <f t="shared" si="149"/>
        <v>0</v>
      </c>
      <c r="CI48" s="4">
        <f t="shared" si="149"/>
        <v>0</v>
      </c>
      <c r="CJ48" s="4">
        <f t="shared" si="150"/>
        <v>0</v>
      </c>
      <c r="CK48" s="4">
        <f t="shared" si="150"/>
        <v>0</v>
      </c>
      <c r="CL48" s="4">
        <f t="shared" si="150"/>
        <v>0</v>
      </c>
      <c r="CM48" s="4">
        <f t="shared" si="150"/>
        <v>0</v>
      </c>
      <c r="CN48" s="4">
        <f t="shared" si="150"/>
        <v>0</v>
      </c>
      <c r="CO48" s="4">
        <f t="shared" si="150"/>
        <v>0</v>
      </c>
      <c r="CP48" s="4">
        <f t="shared" si="150"/>
        <v>0</v>
      </c>
      <c r="CQ48" s="4">
        <f t="shared" si="150"/>
        <v>0</v>
      </c>
      <c r="CR48" s="4">
        <f t="shared" si="150"/>
        <v>0</v>
      </c>
      <c r="CS48" s="4">
        <f t="shared" si="150"/>
        <v>0</v>
      </c>
      <c r="CT48" s="4">
        <f t="shared" si="151"/>
        <v>0</v>
      </c>
      <c r="CU48" s="4">
        <f t="shared" si="151"/>
        <v>0</v>
      </c>
      <c r="CV48" s="4">
        <f t="shared" si="151"/>
        <v>0</v>
      </c>
      <c r="CW48" s="4">
        <f t="shared" si="151"/>
        <v>0</v>
      </c>
      <c r="CX48" s="4">
        <f t="shared" si="151"/>
        <v>0</v>
      </c>
      <c r="CY48" s="4">
        <f t="shared" si="151"/>
        <v>0</v>
      </c>
      <c r="CZ48" s="4">
        <f t="shared" si="151"/>
        <v>0</v>
      </c>
      <c r="DA48" s="4">
        <f t="shared" si="151"/>
        <v>0</v>
      </c>
      <c r="DB48" s="4">
        <f t="shared" si="151"/>
        <v>0</v>
      </c>
      <c r="DC48" s="4">
        <f t="shared" si="151"/>
        <v>0</v>
      </c>
      <c r="DD48" s="4">
        <f t="shared" si="151"/>
        <v>0</v>
      </c>
      <c r="DE48" s="4">
        <f t="shared" si="151"/>
        <v>0</v>
      </c>
      <c r="DF48" s="4">
        <f t="shared" si="151"/>
        <v>0</v>
      </c>
      <c r="DG48" s="4">
        <f t="shared" si="152"/>
        <v>0</v>
      </c>
      <c r="DH48" s="4">
        <f t="shared" si="152"/>
        <v>0</v>
      </c>
      <c r="DI48" s="4">
        <f t="shared" si="152"/>
        <v>0</v>
      </c>
      <c r="DJ48" s="4">
        <f t="shared" si="152"/>
        <v>0</v>
      </c>
      <c r="DK48" s="4">
        <f t="shared" si="152"/>
        <v>0</v>
      </c>
      <c r="DL48" s="4">
        <f t="shared" si="152"/>
        <v>0</v>
      </c>
      <c r="DM48" s="4">
        <f t="shared" si="152"/>
        <v>0</v>
      </c>
      <c r="DN48" s="4">
        <f t="shared" si="152"/>
        <v>1</v>
      </c>
      <c r="DO48" s="4">
        <f t="shared" si="152"/>
        <v>0</v>
      </c>
      <c r="DP48" s="4">
        <f t="shared" si="152"/>
        <v>0</v>
      </c>
      <c r="DQ48" s="4">
        <f t="shared" si="153"/>
        <v>0</v>
      </c>
      <c r="DR48" s="4">
        <f t="shared" si="153"/>
        <v>0</v>
      </c>
      <c r="DS48" s="4">
        <f t="shared" si="153"/>
        <v>0</v>
      </c>
      <c r="DT48" s="4">
        <f t="shared" si="153"/>
        <v>0</v>
      </c>
      <c r="DU48" s="4">
        <f t="shared" si="153"/>
        <v>0</v>
      </c>
      <c r="DV48" s="4">
        <f t="shared" si="153"/>
        <v>0</v>
      </c>
      <c r="DW48" s="4">
        <f t="shared" si="153"/>
        <v>0</v>
      </c>
      <c r="DX48" s="4">
        <f t="shared" si="153"/>
        <v>0</v>
      </c>
      <c r="DY48" s="4">
        <f t="shared" si="153"/>
        <v>1</v>
      </c>
      <c r="DZ48" s="4">
        <f t="shared" si="153"/>
        <v>0</v>
      </c>
      <c r="EA48" s="4">
        <f t="shared" si="153"/>
        <v>0</v>
      </c>
      <c r="EB48" s="4">
        <f t="shared" si="153"/>
        <v>0</v>
      </c>
      <c r="EC48" s="4">
        <f t="shared" si="153"/>
        <v>0</v>
      </c>
    </row>
    <row r="49" spans="2:133" x14ac:dyDescent="0.25">
      <c r="B49" s="13" t="s">
        <v>11</v>
      </c>
      <c r="C49" t="s">
        <v>2697</v>
      </c>
      <c r="D49" s="4">
        <f t="shared" si="93"/>
        <v>0</v>
      </c>
      <c r="E49" s="4">
        <f t="shared" si="94"/>
        <v>0</v>
      </c>
      <c r="F49" s="4">
        <f t="shared" si="95"/>
        <v>0</v>
      </c>
      <c r="G49" s="4">
        <f t="shared" si="96"/>
        <v>0</v>
      </c>
      <c r="H49" s="4">
        <f t="shared" si="97"/>
        <v>1</v>
      </c>
      <c r="I49" s="4">
        <f t="shared" si="98"/>
        <v>1</v>
      </c>
      <c r="J49" s="4">
        <f t="shared" si="99"/>
        <v>0</v>
      </c>
      <c r="K49" s="4">
        <f t="shared" si="100"/>
        <v>0</v>
      </c>
      <c r="L49" s="4">
        <f t="shared" si="101"/>
        <v>0</v>
      </c>
      <c r="M49" s="4">
        <f t="shared" si="102"/>
        <v>0</v>
      </c>
      <c r="N49" s="4">
        <f t="shared" si="103"/>
        <v>1</v>
      </c>
      <c r="O49" s="4">
        <f t="shared" si="104"/>
        <v>1</v>
      </c>
      <c r="P49" s="4">
        <f t="shared" si="105"/>
        <v>0</v>
      </c>
      <c r="Q49" s="4">
        <f t="shared" si="106"/>
        <v>0</v>
      </c>
      <c r="R49" s="4">
        <f t="shared" si="107"/>
        <v>0</v>
      </c>
      <c r="S49" s="4">
        <f t="shared" si="108"/>
        <v>0</v>
      </c>
      <c r="T49" s="4">
        <f t="shared" si="109"/>
        <v>0</v>
      </c>
      <c r="U49" s="4">
        <f t="shared" si="110"/>
        <v>0</v>
      </c>
      <c r="V49" s="4">
        <f t="shared" si="111"/>
        <v>0</v>
      </c>
      <c r="W49" s="4">
        <f t="shared" si="112"/>
        <v>0</v>
      </c>
      <c r="X49" s="4">
        <f t="shared" si="113"/>
        <v>0</v>
      </c>
      <c r="Y49" s="4">
        <f t="shared" si="114"/>
        <v>0</v>
      </c>
      <c r="Z49" s="4">
        <f t="shared" si="115"/>
        <v>0</v>
      </c>
      <c r="AA49" s="4">
        <f t="shared" si="116"/>
        <v>0</v>
      </c>
      <c r="AB49" s="4">
        <f t="shared" si="117"/>
        <v>0</v>
      </c>
      <c r="AC49" s="4">
        <f t="shared" si="118"/>
        <v>0</v>
      </c>
      <c r="AD49" s="4">
        <f t="shared" si="119"/>
        <v>0</v>
      </c>
      <c r="AE49" s="4">
        <f t="shared" si="120"/>
        <v>0</v>
      </c>
      <c r="AF49" s="4">
        <f t="shared" si="121"/>
        <v>0</v>
      </c>
      <c r="AG49" s="4">
        <f t="shared" si="122"/>
        <v>0</v>
      </c>
      <c r="AH49" s="4">
        <f t="shared" si="123"/>
        <v>0</v>
      </c>
      <c r="AI49" s="4">
        <f t="shared" si="124"/>
        <v>0</v>
      </c>
      <c r="AJ49" s="4">
        <f t="shared" si="125"/>
        <v>0</v>
      </c>
      <c r="AK49" s="4">
        <f t="shared" si="126"/>
        <v>0</v>
      </c>
      <c r="AL49" s="4">
        <f t="shared" si="127"/>
        <v>0</v>
      </c>
      <c r="AM49" s="4">
        <f t="shared" si="128"/>
        <v>0</v>
      </c>
      <c r="AN49" s="4">
        <f t="shared" si="129"/>
        <v>0</v>
      </c>
      <c r="AO49" s="4">
        <f t="shared" si="130"/>
        <v>0</v>
      </c>
      <c r="AP49" s="4">
        <f t="shared" si="131"/>
        <v>0</v>
      </c>
      <c r="AQ49" s="4">
        <f t="shared" si="132"/>
        <v>0</v>
      </c>
      <c r="AR49" s="4">
        <f t="shared" si="133"/>
        <v>0</v>
      </c>
      <c r="AS49" s="4">
        <f t="shared" si="134"/>
        <v>0</v>
      </c>
      <c r="AT49" s="4">
        <f t="shared" si="135"/>
        <v>0</v>
      </c>
      <c r="AU49" s="4">
        <f t="shared" si="136"/>
        <v>0</v>
      </c>
      <c r="AV49" s="4">
        <f t="shared" si="137"/>
        <v>0</v>
      </c>
      <c r="AW49" s="4">
        <f t="shared" si="138"/>
        <v>0</v>
      </c>
      <c r="AX49" s="4">
        <f t="shared" si="139"/>
        <v>0</v>
      </c>
      <c r="AY49" s="4">
        <f t="shared" si="140"/>
        <v>0</v>
      </c>
      <c r="AZ49" s="4">
        <f t="shared" si="141"/>
        <v>0</v>
      </c>
      <c r="BA49" s="4">
        <f t="shared" si="142"/>
        <v>0</v>
      </c>
      <c r="BB49" s="4">
        <f t="shared" si="143"/>
        <v>0</v>
      </c>
      <c r="BC49" s="4">
        <f t="shared" si="144"/>
        <v>0</v>
      </c>
      <c r="BD49" s="4">
        <f t="shared" si="145"/>
        <v>0</v>
      </c>
      <c r="BE49" s="4">
        <f t="shared" si="146"/>
        <v>0</v>
      </c>
      <c r="BF49" s="4">
        <f t="shared" si="147"/>
        <v>0</v>
      </c>
      <c r="BG49" s="4">
        <f t="shared" si="147"/>
        <v>0</v>
      </c>
      <c r="BH49" s="4">
        <f t="shared" si="147"/>
        <v>0</v>
      </c>
      <c r="BI49" s="4">
        <f t="shared" si="147"/>
        <v>0</v>
      </c>
      <c r="BJ49" s="4">
        <f t="shared" si="147"/>
        <v>0</v>
      </c>
      <c r="BK49" s="4">
        <f t="shared" si="147"/>
        <v>0</v>
      </c>
      <c r="BL49" s="4">
        <f t="shared" si="147"/>
        <v>0</v>
      </c>
      <c r="BM49" s="4">
        <f t="shared" si="147"/>
        <v>0</v>
      </c>
      <c r="BN49" s="4">
        <f t="shared" si="147"/>
        <v>0</v>
      </c>
      <c r="BO49" s="4">
        <f t="shared" si="147"/>
        <v>0</v>
      </c>
      <c r="BP49" s="4">
        <f t="shared" si="148"/>
        <v>0</v>
      </c>
      <c r="BQ49" s="4">
        <f t="shared" si="148"/>
        <v>0</v>
      </c>
      <c r="BR49" s="4">
        <f t="shared" si="148"/>
        <v>0</v>
      </c>
      <c r="BS49" s="4">
        <f t="shared" si="148"/>
        <v>0</v>
      </c>
      <c r="BT49" s="4">
        <f t="shared" si="148"/>
        <v>0</v>
      </c>
      <c r="BU49" s="4">
        <f t="shared" si="148"/>
        <v>0</v>
      </c>
      <c r="BV49" s="4">
        <f t="shared" si="148"/>
        <v>0</v>
      </c>
      <c r="BW49" s="4">
        <f t="shared" si="148"/>
        <v>0</v>
      </c>
      <c r="BX49" s="4">
        <f t="shared" si="148"/>
        <v>0</v>
      </c>
      <c r="BY49" s="4">
        <f t="shared" si="148"/>
        <v>0</v>
      </c>
      <c r="BZ49" s="4">
        <f t="shared" si="149"/>
        <v>0</v>
      </c>
      <c r="CA49" s="4">
        <f t="shared" si="149"/>
        <v>0</v>
      </c>
      <c r="CB49" s="4">
        <f t="shared" si="149"/>
        <v>0</v>
      </c>
      <c r="CC49" s="4">
        <f t="shared" si="149"/>
        <v>0</v>
      </c>
      <c r="CD49" s="4">
        <f t="shared" si="149"/>
        <v>0</v>
      </c>
      <c r="CE49" s="4">
        <f t="shared" si="149"/>
        <v>0</v>
      </c>
      <c r="CF49" s="4">
        <f t="shared" si="149"/>
        <v>0</v>
      </c>
      <c r="CG49" s="4">
        <f t="shared" si="149"/>
        <v>0</v>
      </c>
      <c r="CH49" s="4">
        <f t="shared" si="149"/>
        <v>0</v>
      </c>
      <c r="CI49" s="4">
        <f t="shared" si="149"/>
        <v>0</v>
      </c>
      <c r="CJ49" s="4">
        <f t="shared" si="150"/>
        <v>0</v>
      </c>
      <c r="CK49" s="4">
        <f t="shared" si="150"/>
        <v>0</v>
      </c>
      <c r="CL49" s="4">
        <f t="shared" si="150"/>
        <v>0</v>
      </c>
      <c r="CM49" s="4">
        <f t="shared" si="150"/>
        <v>0</v>
      </c>
      <c r="CN49" s="4">
        <f t="shared" si="150"/>
        <v>0</v>
      </c>
      <c r="CO49" s="4">
        <f t="shared" si="150"/>
        <v>0</v>
      </c>
      <c r="CP49" s="4">
        <f t="shared" si="150"/>
        <v>0</v>
      </c>
      <c r="CQ49" s="4">
        <f t="shared" si="150"/>
        <v>0</v>
      </c>
      <c r="CR49" s="4">
        <f t="shared" si="150"/>
        <v>0</v>
      </c>
      <c r="CS49" s="4">
        <f t="shared" si="150"/>
        <v>0</v>
      </c>
      <c r="CT49" s="4">
        <f t="shared" si="151"/>
        <v>0</v>
      </c>
      <c r="CU49" s="4">
        <f t="shared" si="151"/>
        <v>0</v>
      </c>
      <c r="CV49" s="4">
        <f t="shared" si="151"/>
        <v>0</v>
      </c>
      <c r="CW49" s="4">
        <f t="shared" si="151"/>
        <v>0</v>
      </c>
      <c r="CX49" s="4">
        <f t="shared" si="151"/>
        <v>0</v>
      </c>
      <c r="CY49" s="4">
        <f t="shared" si="151"/>
        <v>0</v>
      </c>
      <c r="CZ49" s="4">
        <f t="shared" si="151"/>
        <v>0</v>
      </c>
      <c r="DA49" s="4">
        <f t="shared" si="151"/>
        <v>0</v>
      </c>
      <c r="DB49" s="4">
        <f t="shared" si="151"/>
        <v>0</v>
      </c>
      <c r="DC49" s="4">
        <f t="shared" si="151"/>
        <v>0</v>
      </c>
      <c r="DD49" s="4">
        <f t="shared" si="151"/>
        <v>0</v>
      </c>
      <c r="DE49" s="4">
        <f t="shared" si="151"/>
        <v>0</v>
      </c>
      <c r="DF49" s="4">
        <f t="shared" si="151"/>
        <v>0</v>
      </c>
      <c r="DG49" s="4">
        <f t="shared" si="152"/>
        <v>0</v>
      </c>
      <c r="DH49" s="4">
        <f t="shared" si="152"/>
        <v>0</v>
      </c>
      <c r="DI49" s="4">
        <f t="shared" si="152"/>
        <v>0</v>
      </c>
      <c r="DJ49" s="4">
        <f t="shared" si="152"/>
        <v>0</v>
      </c>
      <c r="DK49" s="4">
        <f t="shared" si="152"/>
        <v>0</v>
      </c>
      <c r="DL49" s="4">
        <f t="shared" si="152"/>
        <v>0</v>
      </c>
      <c r="DM49" s="4">
        <f t="shared" si="152"/>
        <v>0</v>
      </c>
      <c r="DN49" s="4">
        <f t="shared" si="152"/>
        <v>0</v>
      </c>
      <c r="DO49" s="4">
        <f t="shared" si="152"/>
        <v>1</v>
      </c>
      <c r="DP49" s="4">
        <f t="shared" si="152"/>
        <v>0</v>
      </c>
      <c r="DQ49" s="4">
        <f t="shared" si="153"/>
        <v>0</v>
      </c>
      <c r="DR49" s="4">
        <f t="shared" si="153"/>
        <v>0</v>
      </c>
      <c r="DS49" s="4">
        <f t="shared" si="153"/>
        <v>0</v>
      </c>
      <c r="DT49" s="4">
        <f t="shared" si="153"/>
        <v>0</v>
      </c>
      <c r="DU49" s="4">
        <f t="shared" si="153"/>
        <v>0</v>
      </c>
      <c r="DV49" s="4">
        <f t="shared" si="153"/>
        <v>0</v>
      </c>
      <c r="DW49" s="4">
        <f t="shared" si="153"/>
        <v>0</v>
      </c>
      <c r="DX49" s="4">
        <f t="shared" si="153"/>
        <v>0</v>
      </c>
      <c r="DY49" s="4">
        <f t="shared" si="153"/>
        <v>0</v>
      </c>
      <c r="DZ49" s="4">
        <f t="shared" si="153"/>
        <v>1</v>
      </c>
      <c r="EA49" s="4">
        <f t="shared" si="153"/>
        <v>0</v>
      </c>
      <c r="EB49" s="4">
        <f t="shared" si="153"/>
        <v>0</v>
      </c>
      <c r="EC49" s="4">
        <f t="shared" si="153"/>
        <v>0</v>
      </c>
    </row>
    <row r="50" spans="2:133" x14ac:dyDescent="0.25">
      <c r="B50" s="13" t="s">
        <v>11</v>
      </c>
      <c r="C50" t="s">
        <v>2698</v>
      </c>
      <c r="D50" s="4">
        <f t="shared" si="93"/>
        <v>0</v>
      </c>
      <c r="E50" s="4">
        <f t="shared" si="94"/>
        <v>0</v>
      </c>
      <c r="F50" s="4">
        <f t="shared" si="95"/>
        <v>0</v>
      </c>
      <c r="G50" s="4">
        <f t="shared" si="96"/>
        <v>0</v>
      </c>
      <c r="H50" s="4">
        <f t="shared" si="97"/>
        <v>1</v>
      </c>
      <c r="I50" s="4">
        <f t="shared" si="98"/>
        <v>1</v>
      </c>
      <c r="J50" s="4">
        <f t="shared" si="99"/>
        <v>0</v>
      </c>
      <c r="K50" s="4">
        <f t="shared" si="100"/>
        <v>0</v>
      </c>
      <c r="L50" s="4">
        <f t="shared" si="101"/>
        <v>0</v>
      </c>
      <c r="M50" s="4">
        <f t="shared" si="102"/>
        <v>0</v>
      </c>
      <c r="N50" s="4">
        <f t="shared" si="103"/>
        <v>1</v>
      </c>
      <c r="O50" s="4">
        <f t="shared" si="104"/>
        <v>1</v>
      </c>
      <c r="P50" s="4">
        <f t="shared" si="105"/>
        <v>0</v>
      </c>
      <c r="Q50" s="4">
        <f t="shared" si="106"/>
        <v>0</v>
      </c>
      <c r="R50" s="4">
        <f t="shared" si="107"/>
        <v>0</v>
      </c>
      <c r="S50" s="4">
        <f t="shared" si="108"/>
        <v>0</v>
      </c>
      <c r="T50" s="4">
        <f t="shared" si="109"/>
        <v>0</v>
      </c>
      <c r="U50" s="4">
        <f t="shared" si="110"/>
        <v>0</v>
      </c>
      <c r="V50" s="4">
        <f t="shared" si="111"/>
        <v>0</v>
      </c>
      <c r="W50" s="4">
        <f t="shared" si="112"/>
        <v>0</v>
      </c>
      <c r="X50" s="4">
        <f t="shared" si="113"/>
        <v>0</v>
      </c>
      <c r="Y50" s="4">
        <f t="shared" si="114"/>
        <v>0</v>
      </c>
      <c r="Z50" s="4">
        <f t="shared" si="115"/>
        <v>0</v>
      </c>
      <c r="AA50" s="4">
        <f t="shared" si="116"/>
        <v>0</v>
      </c>
      <c r="AB50" s="4">
        <f t="shared" si="117"/>
        <v>0</v>
      </c>
      <c r="AC50" s="4">
        <f t="shared" si="118"/>
        <v>0</v>
      </c>
      <c r="AD50" s="4">
        <f t="shared" si="119"/>
        <v>0</v>
      </c>
      <c r="AE50" s="4">
        <f t="shared" si="120"/>
        <v>0</v>
      </c>
      <c r="AF50" s="4">
        <f t="shared" si="121"/>
        <v>0</v>
      </c>
      <c r="AG50" s="4">
        <f t="shared" si="122"/>
        <v>0</v>
      </c>
      <c r="AH50" s="4">
        <f t="shared" si="123"/>
        <v>0</v>
      </c>
      <c r="AI50" s="4">
        <f t="shared" si="124"/>
        <v>0</v>
      </c>
      <c r="AJ50" s="4">
        <f t="shared" si="125"/>
        <v>0</v>
      </c>
      <c r="AK50" s="4">
        <f t="shared" si="126"/>
        <v>0</v>
      </c>
      <c r="AL50" s="4">
        <f t="shared" si="127"/>
        <v>0</v>
      </c>
      <c r="AM50" s="4">
        <f t="shared" si="128"/>
        <v>0</v>
      </c>
      <c r="AN50" s="4">
        <f t="shared" si="129"/>
        <v>0</v>
      </c>
      <c r="AO50" s="4">
        <f t="shared" si="130"/>
        <v>0</v>
      </c>
      <c r="AP50" s="4">
        <f t="shared" si="131"/>
        <v>0</v>
      </c>
      <c r="AQ50" s="4">
        <f t="shared" si="132"/>
        <v>0</v>
      </c>
      <c r="AR50" s="4">
        <f t="shared" si="133"/>
        <v>0</v>
      </c>
      <c r="AS50" s="4">
        <f t="shared" si="134"/>
        <v>0</v>
      </c>
      <c r="AT50" s="4">
        <f t="shared" si="135"/>
        <v>0</v>
      </c>
      <c r="AU50" s="4">
        <f t="shared" si="136"/>
        <v>0</v>
      </c>
      <c r="AV50" s="4">
        <f t="shared" si="137"/>
        <v>0</v>
      </c>
      <c r="AW50" s="4">
        <f t="shared" si="138"/>
        <v>0</v>
      </c>
      <c r="AX50" s="4">
        <f t="shared" si="139"/>
        <v>0</v>
      </c>
      <c r="AY50" s="4">
        <f t="shared" si="140"/>
        <v>0</v>
      </c>
      <c r="AZ50" s="4">
        <f t="shared" si="141"/>
        <v>0</v>
      </c>
      <c r="BA50" s="4">
        <f t="shared" si="142"/>
        <v>0</v>
      </c>
      <c r="BB50" s="4">
        <f t="shared" si="143"/>
        <v>0</v>
      </c>
      <c r="BC50" s="4">
        <f t="shared" si="144"/>
        <v>0</v>
      </c>
      <c r="BD50" s="4">
        <f t="shared" si="145"/>
        <v>0</v>
      </c>
      <c r="BE50" s="4">
        <f t="shared" si="146"/>
        <v>0</v>
      </c>
      <c r="BF50" s="4">
        <f t="shared" si="147"/>
        <v>0</v>
      </c>
      <c r="BG50" s="4">
        <f t="shared" si="147"/>
        <v>0</v>
      </c>
      <c r="BH50" s="4">
        <f t="shared" si="147"/>
        <v>0</v>
      </c>
      <c r="BI50" s="4">
        <f t="shared" si="147"/>
        <v>0</v>
      </c>
      <c r="BJ50" s="4">
        <f t="shared" si="147"/>
        <v>0</v>
      </c>
      <c r="BK50" s="4">
        <f t="shared" si="147"/>
        <v>0</v>
      </c>
      <c r="BL50" s="4">
        <f t="shared" si="147"/>
        <v>0</v>
      </c>
      <c r="BM50" s="4">
        <f t="shared" si="147"/>
        <v>0</v>
      </c>
      <c r="BN50" s="4">
        <f t="shared" si="147"/>
        <v>0</v>
      </c>
      <c r="BO50" s="4">
        <f t="shared" si="147"/>
        <v>0</v>
      </c>
      <c r="BP50" s="4">
        <f t="shared" si="148"/>
        <v>0</v>
      </c>
      <c r="BQ50" s="4">
        <f t="shared" si="148"/>
        <v>0</v>
      </c>
      <c r="BR50" s="4">
        <f t="shared" si="148"/>
        <v>0</v>
      </c>
      <c r="BS50" s="4">
        <f t="shared" si="148"/>
        <v>0</v>
      </c>
      <c r="BT50" s="4">
        <f t="shared" si="148"/>
        <v>0</v>
      </c>
      <c r="BU50" s="4">
        <f t="shared" si="148"/>
        <v>0</v>
      </c>
      <c r="BV50" s="4">
        <f t="shared" si="148"/>
        <v>0</v>
      </c>
      <c r="BW50" s="4">
        <f t="shared" si="148"/>
        <v>0</v>
      </c>
      <c r="BX50" s="4">
        <f t="shared" si="148"/>
        <v>0</v>
      </c>
      <c r="BY50" s="4">
        <f t="shared" si="148"/>
        <v>0</v>
      </c>
      <c r="BZ50" s="4">
        <f t="shared" si="149"/>
        <v>0</v>
      </c>
      <c r="CA50" s="4">
        <f t="shared" si="149"/>
        <v>0</v>
      </c>
      <c r="CB50" s="4">
        <f t="shared" si="149"/>
        <v>0</v>
      </c>
      <c r="CC50" s="4">
        <f t="shared" si="149"/>
        <v>0</v>
      </c>
      <c r="CD50" s="4">
        <f t="shared" si="149"/>
        <v>0</v>
      </c>
      <c r="CE50" s="4">
        <f t="shared" si="149"/>
        <v>0</v>
      </c>
      <c r="CF50" s="4">
        <f t="shared" si="149"/>
        <v>0</v>
      </c>
      <c r="CG50" s="4">
        <f t="shared" si="149"/>
        <v>0</v>
      </c>
      <c r="CH50" s="4">
        <f t="shared" si="149"/>
        <v>0</v>
      </c>
      <c r="CI50" s="4">
        <f t="shared" si="149"/>
        <v>0</v>
      </c>
      <c r="CJ50" s="4">
        <f t="shared" si="150"/>
        <v>0</v>
      </c>
      <c r="CK50" s="4">
        <f t="shared" si="150"/>
        <v>0</v>
      </c>
      <c r="CL50" s="4">
        <f t="shared" si="150"/>
        <v>0</v>
      </c>
      <c r="CM50" s="4">
        <f t="shared" si="150"/>
        <v>0</v>
      </c>
      <c r="CN50" s="4">
        <f t="shared" si="150"/>
        <v>0</v>
      </c>
      <c r="CO50" s="4">
        <f t="shared" si="150"/>
        <v>0</v>
      </c>
      <c r="CP50" s="4">
        <f t="shared" si="150"/>
        <v>0</v>
      </c>
      <c r="CQ50" s="4">
        <f t="shared" si="150"/>
        <v>0</v>
      </c>
      <c r="CR50" s="4">
        <f t="shared" si="150"/>
        <v>0</v>
      </c>
      <c r="CS50" s="4">
        <f t="shared" si="150"/>
        <v>0</v>
      </c>
      <c r="CT50" s="4">
        <f t="shared" si="151"/>
        <v>0</v>
      </c>
      <c r="CU50" s="4">
        <f t="shared" si="151"/>
        <v>0</v>
      </c>
      <c r="CV50" s="4">
        <f t="shared" si="151"/>
        <v>0</v>
      </c>
      <c r="CW50" s="4">
        <f t="shared" si="151"/>
        <v>0</v>
      </c>
      <c r="CX50" s="4">
        <f t="shared" si="151"/>
        <v>0</v>
      </c>
      <c r="CY50" s="4">
        <f t="shared" si="151"/>
        <v>0</v>
      </c>
      <c r="CZ50" s="4">
        <f t="shared" si="151"/>
        <v>0</v>
      </c>
      <c r="DA50" s="4">
        <f t="shared" si="151"/>
        <v>0</v>
      </c>
      <c r="DB50" s="4">
        <f t="shared" si="151"/>
        <v>0</v>
      </c>
      <c r="DC50" s="4">
        <f t="shared" si="151"/>
        <v>0</v>
      </c>
      <c r="DD50" s="4">
        <f t="shared" si="151"/>
        <v>0</v>
      </c>
      <c r="DE50" s="4">
        <f t="shared" si="151"/>
        <v>0</v>
      </c>
      <c r="DF50" s="4">
        <f t="shared" si="151"/>
        <v>0</v>
      </c>
      <c r="DG50" s="4">
        <f t="shared" si="152"/>
        <v>0</v>
      </c>
      <c r="DH50" s="4">
        <f t="shared" si="152"/>
        <v>0</v>
      </c>
      <c r="DI50" s="4">
        <f t="shared" si="152"/>
        <v>0</v>
      </c>
      <c r="DJ50" s="4">
        <f t="shared" si="152"/>
        <v>0</v>
      </c>
      <c r="DK50" s="4">
        <f t="shared" si="152"/>
        <v>0</v>
      </c>
      <c r="DL50" s="4">
        <f t="shared" si="152"/>
        <v>0</v>
      </c>
      <c r="DM50" s="4">
        <f t="shared" si="152"/>
        <v>0</v>
      </c>
      <c r="DN50" s="4">
        <f t="shared" si="152"/>
        <v>0</v>
      </c>
      <c r="DO50" s="4">
        <f t="shared" si="152"/>
        <v>0</v>
      </c>
      <c r="DP50" s="4">
        <f t="shared" si="152"/>
        <v>1</v>
      </c>
      <c r="DQ50" s="4">
        <f t="shared" si="153"/>
        <v>0</v>
      </c>
      <c r="DR50" s="4">
        <f t="shared" si="153"/>
        <v>0</v>
      </c>
      <c r="DS50" s="4">
        <f t="shared" si="153"/>
        <v>0</v>
      </c>
      <c r="DT50" s="4">
        <f t="shared" si="153"/>
        <v>0</v>
      </c>
      <c r="DU50" s="4">
        <f t="shared" si="153"/>
        <v>0</v>
      </c>
      <c r="DV50" s="4">
        <f t="shared" si="153"/>
        <v>0</v>
      </c>
      <c r="DW50" s="4">
        <f t="shared" si="153"/>
        <v>0</v>
      </c>
      <c r="DX50" s="4">
        <f t="shared" si="153"/>
        <v>0</v>
      </c>
      <c r="DY50" s="4">
        <f t="shared" si="153"/>
        <v>0</v>
      </c>
      <c r="DZ50" s="4">
        <f t="shared" si="153"/>
        <v>0</v>
      </c>
      <c r="EA50" s="4">
        <f t="shared" si="153"/>
        <v>1</v>
      </c>
      <c r="EB50" s="4">
        <f t="shared" si="153"/>
        <v>0</v>
      </c>
      <c r="EC50" s="4">
        <f t="shared" si="153"/>
        <v>0</v>
      </c>
    </row>
    <row r="51" spans="2:133" x14ac:dyDescent="0.25">
      <c r="B51" s="13" t="s">
        <v>11</v>
      </c>
      <c r="C51" t="s">
        <v>2699</v>
      </c>
      <c r="D51" s="4">
        <f t="shared" si="93"/>
        <v>0</v>
      </c>
      <c r="E51" s="4">
        <f t="shared" si="94"/>
        <v>0</v>
      </c>
      <c r="F51" s="4">
        <f t="shared" si="95"/>
        <v>0</v>
      </c>
      <c r="G51" s="4">
        <f t="shared" si="96"/>
        <v>0</v>
      </c>
      <c r="H51" s="4">
        <f t="shared" si="97"/>
        <v>1</v>
      </c>
      <c r="I51" s="4">
        <f t="shared" si="98"/>
        <v>1</v>
      </c>
      <c r="J51" s="4">
        <f t="shared" si="99"/>
        <v>0</v>
      </c>
      <c r="K51" s="4">
        <f t="shared" si="100"/>
        <v>0</v>
      </c>
      <c r="L51" s="4">
        <f t="shared" si="101"/>
        <v>0</v>
      </c>
      <c r="M51" s="4">
        <f t="shared" si="102"/>
        <v>0</v>
      </c>
      <c r="N51" s="4">
        <f t="shared" si="103"/>
        <v>1</v>
      </c>
      <c r="O51" s="4">
        <f t="shared" si="104"/>
        <v>1</v>
      </c>
      <c r="P51" s="4">
        <f t="shared" si="105"/>
        <v>0</v>
      </c>
      <c r="Q51" s="4">
        <f t="shared" si="106"/>
        <v>0</v>
      </c>
      <c r="R51" s="4">
        <f t="shared" si="107"/>
        <v>0</v>
      </c>
      <c r="S51" s="4">
        <f t="shared" si="108"/>
        <v>0</v>
      </c>
      <c r="T51" s="4">
        <f t="shared" si="109"/>
        <v>0</v>
      </c>
      <c r="U51" s="4">
        <f t="shared" si="110"/>
        <v>0</v>
      </c>
      <c r="V51" s="4">
        <f t="shared" si="111"/>
        <v>0</v>
      </c>
      <c r="W51" s="4">
        <f t="shared" si="112"/>
        <v>0</v>
      </c>
      <c r="X51" s="4">
        <f t="shared" si="113"/>
        <v>0</v>
      </c>
      <c r="Y51" s="4">
        <f t="shared" si="114"/>
        <v>0</v>
      </c>
      <c r="Z51" s="4">
        <f t="shared" si="115"/>
        <v>0</v>
      </c>
      <c r="AA51" s="4">
        <f t="shared" si="116"/>
        <v>0</v>
      </c>
      <c r="AB51" s="4">
        <f t="shared" si="117"/>
        <v>0</v>
      </c>
      <c r="AC51" s="4">
        <f t="shared" si="118"/>
        <v>0</v>
      </c>
      <c r="AD51" s="4">
        <f t="shared" si="119"/>
        <v>0</v>
      </c>
      <c r="AE51" s="4">
        <f t="shared" si="120"/>
        <v>0</v>
      </c>
      <c r="AF51" s="4">
        <f t="shared" si="121"/>
        <v>0</v>
      </c>
      <c r="AG51" s="4">
        <f t="shared" si="122"/>
        <v>0</v>
      </c>
      <c r="AH51" s="4">
        <f t="shared" si="123"/>
        <v>0</v>
      </c>
      <c r="AI51" s="4">
        <f t="shared" si="124"/>
        <v>0</v>
      </c>
      <c r="AJ51" s="4">
        <f t="shared" si="125"/>
        <v>0</v>
      </c>
      <c r="AK51" s="4">
        <f t="shared" si="126"/>
        <v>0</v>
      </c>
      <c r="AL51" s="4">
        <f t="shared" si="127"/>
        <v>0</v>
      </c>
      <c r="AM51" s="4">
        <f t="shared" si="128"/>
        <v>0</v>
      </c>
      <c r="AN51" s="4">
        <f t="shared" si="129"/>
        <v>0</v>
      </c>
      <c r="AO51" s="4">
        <f t="shared" si="130"/>
        <v>0</v>
      </c>
      <c r="AP51" s="4">
        <f t="shared" si="131"/>
        <v>0</v>
      </c>
      <c r="AQ51" s="4">
        <f t="shared" si="132"/>
        <v>0</v>
      </c>
      <c r="AR51" s="4">
        <f t="shared" si="133"/>
        <v>0</v>
      </c>
      <c r="AS51" s="4">
        <f t="shared" si="134"/>
        <v>0</v>
      </c>
      <c r="AT51" s="4">
        <f t="shared" si="135"/>
        <v>0</v>
      </c>
      <c r="AU51" s="4">
        <f t="shared" si="136"/>
        <v>0</v>
      </c>
      <c r="AV51" s="4">
        <f t="shared" si="137"/>
        <v>0</v>
      </c>
      <c r="AW51" s="4">
        <f t="shared" si="138"/>
        <v>0</v>
      </c>
      <c r="AX51" s="4">
        <f t="shared" si="139"/>
        <v>0</v>
      </c>
      <c r="AY51" s="4">
        <f t="shared" si="140"/>
        <v>0</v>
      </c>
      <c r="AZ51" s="4">
        <f t="shared" si="141"/>
        <v>0</v>
      </c>
      <c r="BA51" s="4">
        <f t="shared" si="142"/>
        <v>0</v>
      </c>
      <c r="BB51" s="4">
        <f t="shared" si="143"/>
        <v>0</v>
      </c>
      <c r="BC51" s="4">
        <f t="shared" si="144"/>
        <v>0</v>
      </c>
      <c r="BD51" s="4">
        <f t="shared" si="145"/>
        <v>0</v>
      </c>
      <c r="BE51" s="4">
        <f t="shared" si="146"/>
        <v>0</v>
      </c>
      <c r="BF51" s="4">
        <f t="shared" si="147"/>
        <v>0</v>
      </c>
      <c r="BG51" s="4">
        <f t="shared" si="147"/>
        <v>0</v>
      </c>
      <c r="BH51" s="4">
        <f t="shared" si="147"/>
        <v>0</v>
      </c>
      <c r="BI51" s="4">
        <f t="shared" si="147"/>
        <v>0</v>
      </c>
      <c r="BJ51" s="4">
        <f t="shared" si="147"/>
        <v>0</v>
      </c>
      <c r="BK51" s="4">
        <f t="shared" si="147"/>
        <v>0</v>
      </c>
      <c r="BL51" s="4">
        <f t="shared" si="147"/>
        <v>0</v>
      </c>
      <c r="BM51" s="4">
        <f t="shared" si="147"/>
        <v>0</v>
      </c>
      <c r="BN51" s="4">
        <f t="shared" si="147"/>
        <v>0</v>
      </c>
      <c r="BO51" s="4">
        <f t="shared" si="147"/>
        <v>0</v>
      </c>
      <c r="BP51" s="4">
        <f t="shared" si="148"/>
        <v>0</v>
      </c>
      <c r="BQ51" s="4">
        <f t="shared" si="148"/>
        <v>0</v>
      </c>
      <c r="BR51" s="4">
        <f t="shared" si="148"/>
        <v>0</v>
      </c>
      <c r="BS51" s="4">
        <f t="shared" si="148"/>
        <v>0</v>
      </c>
      <c r="BT51" s="4">
        <f t="shared" si="148"/>
        <v>0</v>
      </c>
      <c r="BU51" s="4">
        <f t="shared" si="148"/>
        <v>0</v>
      </c>
      <c r="BV51" s="4">
        <f t="shared" si="148"/>
        <v>0</v>
      </c>
      <c r="BW51" s="4">
        <f t="shared" si="148"/>
        <v>0</v>
      </c>
      <c r="BX51" s="4">
        <f t="shared" si="148"/>
        <v>0</v>
      </c>
      <c r="BY51" s="4">
        <f t="shared" si="148"/>
        <v>0</v>
      </c>
      <c r="BZ51" s="4">
        <f t="shared" si="149"/>
        <v>0</v>
      </c>
      <c r="CA51" s="4">
        <f t="shared" si="149"/>
        <v>0</v>
      </c>
      <c r="CB51" s="4">
        <f t="shared" si="149"/>
        <v>0</v>
      </c>
      <c r="CC51" s="4">
        <f t="shared" si="149"/>
        <v>0</v>
      </c>
      <c r="CD51" s="4">
        <f t="shared" si="149"/>
        <v>0</v>
      </c>
      <c r="CE51" s="4">
        <f t="shared" si="149"/>
        <v>0</v>
      </c>
      <c r="CF51" s="4">
        <f t="shared" si="149"/>
        <v>0</v>
      </c>
      <c r="CG51" s="4">
        <f t="shared" si="149"/>
        <v>0</v>
      </c>
      <c r="CH51" s="4">
        <f t="shared" si="149"/>
        <v>0</v>
      </c>
      <c r="CI51" s="4">
        <f t="shared" si="149"/>
        <v>0</v>
      </c>
      <c r="CJ51" s="4">
        <f t="shared" si="150"/>
        <v>0</v>
      </c>
      <c r="CK51" s="4">
        <f t="shared" si="150"/>
        <v>0</v>
      </c>
      <c r="CL51" s="4">
        <f t="shared" si="150"/>
        <v>0</v>
      </c>
      <c r="CM51" s="4">
        <f t="shared" si="150"/>
        <v>0</v>
      </c>
      <c r="CN51" s="4">
        <f t="shared" si="150"/>
        <v>0</v>
      </c>
      <c r="CO51" s="4">
        <f t="shared" si="150"/>
        <v>0</v>
      </c>
      <c r="CP51" s="4">
        <f t="shared" si="150"/>
        <v>0</v>
      </c>
      <c r="CQ51" s="4">
        <f t="shared" si="150"/>
        <v>0</v>
      </c>
      <c r="CR51" s="4">
        <f t="shared" si="150"/>
        <v>0</v>
      </c>
      <c r="CS51" s="4">
        <f t="shared" si="150"/>
        <v>0</v>
      </c>
      <c r="CT51" s="4">
        <f t="shared" si="151"/>
        <v>0</v>
      </c>
      <c r="CU51" s="4">
        <f t="shared" si="151"/>
        <v>0</v>
      </c>
      <c r="CV51" s="4">
        <f t="shared" si="151"/>
        <v>0</v>
      </c>
      <c r="CW51" s="4">
        <f t="shared" si="151"/>
        <v>0</v>
      </c>
      <c r="CX51" s="4">
        <f t="shared" si="151"/>
        <v>0</v>
      </c>
      <c r="CY51" s="4">
        <f t="shared" si="151"/>
        <v>0</v>
      </c>
      <c r="CZ51" s="4">
        <f t="shared" si="151"/>
        <v>0</v>
      </c>
      <c r="DA51" s="4">
        <f t="shared" si="151"/>
        <v>0</v>
      </c>
      <c r="DB51" s="4">
        <f t="shared" si="151"/>
        <v>0</v>
      </c>
      <c r="DC51" s="4">
        <f t="shared" si="151"/>
        <v>0</v>
      </c>
      <c r="DD51" s="4">
        <f t="shared" si="151"/>
        <v>0</v>
      </c>
      <c r="DE51" s="4">
        <f t="shared" si="151"/>
        <v>0</v>
      </c>
      <c r="DF51" s="4">
        <f t="shared" si="151"/>
        <v>0</v>
      </c>
      <c r="DG51" s="4">
        <f t="shared" si="152"/>
        <v>0</v>
      </c>
      <c r="DH51" s="4">
        <f t="shared" si="152"/>
        <v>0</v>
      </c>
      <c r="DI51" s="4">
        <f t="shared" si="152"/>
        <v>0</v>
      </c>
      <c r="DJ51" s="4">
        <f t="shared" si="152"/>
        <v>0</v>
      </c>
      <c r="DK51" s="4">
        <f t="shared" si="152"/>
        <v>0</v>
      </c>
      <c r="DL51" s="4">
        <f t="shared" si="152"/>
        <v>0</v>
      </c>
      <c r="DM51" s="4">
        <f t="shared" si="152"/>
        <v>0</v>
      </c>
      <c r="DN51" s="4">
        <f t="shared" si="152"/>
        <v>0</v>
      </c>
      <c r="DO51" s="4">
        <f t="shared" si="152"/>
        <v>0</v>
      </c>
      <c r="DP51" s="4">
        <f t="shared" si="152"/>
        <v>0</v>
      </c>
      <c r="DQ51" s="4">
        <f t="shared" si="153"/>
        <v>1</v>
      </c>
      <c r="DR51" s="4">
        <f t="shared" si="153"/>
        <v>0</v>
      </c>
      <c r="DS51" s="4">
        <f t="shared" si="153"/>
        <v>0</v>
      </c>
      <c r="DT51" s="4">
        <f t="shared" si="153"/>
        <v>0</v>
      </c>
      <c r="DU51" s="4">
        <f t="shared" si="153"/>
        <v>0</v>
      </c>
      <c r="DV51" s="4">
        <f t="shared" si="153"/>
        <v>0</v>
      </c>
      <c r="DW51" s="4">
        <f t="shared" si="153"/>
        <v>0</v>
      </c>
      <c r="DX51" s="4">
        <f t="shared" si="153"/>
        <v>0</v>
      </c>
      <c r="DY51" s="4">
        <f t="shared" si="153"/>
        <v>0</v>
      </c>
      <c r="DZ51" s="4">
        <f t="shared" si="153"/>
        <v>0</v>
      </c>
      <c r="EA51" s="4">
        <f t="shared" si="153"/>
        <v>0</v>
      </c>
      <c r="EB51" s="4">
        <f t="shared" si="153"/>
        <v>1</v>
      </c>
      <c r="EC51" s="4">
        <f t="shared" si="153"/>
        <v>0</v>
      </c>
    </row>
    <row r="52" spans="2:133" x14ac:dyDescent="0.25">
      <c r="B52" s="13" t="s">
        <v>11</v>
      </c>
      <c r="C52" t="s">
        <v>2700</v>
      </c>
      <c r="D52" s="4">
        <f t="shared" si="93"/>
        <v>0</v>
      </c>
      <c r="E52" s="4">
        <f t="shared" si="94"/>
        <v>0</v>
      </c>
      <c r="F52" s="4">
        <f t="shared" si="95"/>
        <v>0</v>
      </c>
      <c r="G52" s="4">
        <f t="shared" si="96"/>
        <v>0</v>
      </c>
      <c r="H52" s="4">
        <f t="shared" si="97"/>
        <v>0</v>
      </c>
      <c r="I52" s="4">
        <f t="shared" si="98"/>
        <v>0</v>
      </c>
      <c r="J52" s="4">
        <f t="shared" si="99"/>
        <v>0</v>
      </c>
      <c r="K52" s="4">
        <f t="shared" si="100"/>
        <v>0</v>
      </c>
      <c r="L52" s="4">
        <f t="shared" si="101"/>
        <v>0</v>
      </c>
      <c r="M52" s="4">
        <f t="shared" si="102"/>
        <v>0</v>
      </c>
      <c r="N52" s="4">
        <f t="shared" si="103"/>
        <v>0</v>
      </c>
      <c r="O52" s="4">
        <f t="shared" si="104"/>
        <v>0</v>
      </c>
      <c r="P52" s="4">
        <f t="shared" si="105"/>
        <v>0</v>
      </c>
      <c r="Q52" s="4">
        <f t="shared" si="106"/>
        <v>0</v>
      </c>
      <c r="R52" s="4">
        <f t="shared" si="107"/>
        <v>0</v>
      </c>
      <c r="S52" s="4">
        <f t="shared" si="108"/>
        <v>0</v>
      </c>
      <c r="T52" s="4">
        <f t="shared" si="109"/>
        <v>0</v>
      </c>
      <c r="U52" s="4">
        <f t="shared" si="110"/>
        <v>0</v>
      </c>
      <c r="V52" s="4">
        <f t="shared" si="111"/>
        <v>0</v>
      </c>
      <c r="W52" s="4">
        <f t="shared" si="112"/>
        <v>0</v>
      </c>
      <c r="X52" s="4">
        <f t="shared" si="113"/>
        <v>0</v>
      </c>
      <c r="Y52" s="4">
        <f t="shared" si="114"/>
        <v>0</v>
      </c>
      <c r="Z52" s="4">
        <f t="shared" si="115"/>
        <v>0</v>
      </c>
      <c r="AA52" s="4">
        <f t="shared" si="116"/>
        <v>0</v>
      </c>
      <c r="AB52" s="4">
        <f t="shared" si="117"/>
        <v>0</v>
      </c>
      <c r="AC52" s="4">
        <f t="shared" si="118"/>
        <v>0</v>
      </c>
      <c r="AD52" s="4">
        <f t="shared" si="119"/>
        <v>0</v>
      </c>
      <c r="AE52" s="4">
        <f t="shared" si="120"/>
        <v>0</v>
      </c>
      <c r="AF52" s="4">
        <f t="shared" si="121"/>
        <v>0</v>
      </c>
      <c r="AG52" s="4">
        <f t="shared" si="122"/>
        <v>0</v>
      </c>
      <c r="AH52" s="4">
        <f t="shared" si="123"/>
        <v>0</v>
      </c>
      <c r="AI52" s="4">
        <f t="shared" si="124"/>
        <v>0</v>
      </c>
      <c r="AJ52" s="4">
        <f t="shared" si="125"/>
        <v>0</v>
      </c>
      <c r="AK52" s="4">
        <f t="shared" si="126"/>
        <v>0</v>
      </c>
      <c r="AL52" s="4">
        <f t="shared" si="127"/>
        <v>0</v>
      </c>
      <c r="AM52" s="4">
        <f t="shared" si="128"/>
        <v>0</v>
      </c>
      <c r="AN52" s="4">
        <f t="shared" si="129"/>
        <v>0</v>
      </c>
      <c r="AO52" s="4">
        <f t="shared" si="130"/>
        <v>0</v>
      </c>
      <c r="AP52" s="4">
        <f t="shared" si="131"/>
        <v>0</v>
      </c>
      <c r="AQ52" s="4">
        <f t="shared" si="132"/>
        <v>0</v>
      </c>
      <c r="AR52" s="4">
        <f t="shared" si="133"/>
        <v>0</v>
      </c>
      <c r="AS52" s="4">
        <f t="shared" si="134"/>
        <v>0</v>
      </c>
      <c r="AT52" s="4">
        <f t="shared" si="135"/>
        <v>0</v>
      </c>
      <c r="AU52" s="4">
        <f t="shared" si="136"/>
        <v>0</v>
      </c>
      <c r="AV52" s="4">
        <f t="shared" si="137"/>
        <v>0</v>
      </c>
      <c r="AW52" s="4">
        <f t="shared" si="138"/>
        <v>0</v>
      </c>
      <c r="AX52" s="4">
        <f t="shared" si="139"/>
        <v>0</v>
      </c>
      <c r="AY52" s="4">
        <f t="shared" si="140"/>
        <v>0</v>
      </c>
      <c r="AZ52" s="4">
        <f t="shared" si="141"/>
        <v>0</v>
      </c>
      <c r="BA52" s="4">
        <f t="shared" si="142"/>
        <v>0</v>
      </c>
      <c r="BB52" s="4">
        <f t="shared" si="143"/>
        <v>0</v>
      </c>
      <c r="BC52" s="4">
        <f t="shared" si="144"/>
        <v>0</v>
      </c>
      <c r="BD52" s="4">
        <f t="shared" si="145"/>
        <v>0</v>
      </c>
      <c r="BE52" s="4">
        <f t="shared" si="146"/>
        <v>0</v>
      </c>
      <c r="BF52" s="4">
        <f t="shared" si="147"/>
        <v>0</v>
      </c>
      <c r="BG52" s="4">
        <f t="shared" si="147"/>
        <v>0</v>
      </c>
      <c r="BH52" s="4">
        <f t="shared" si="147"/>
        <v>0</v>
      </c>
      <c r="BI52" s="4">
        <f t="shared" si="147"/>
        <v>0</v>
      </c>
      <c r="BJ52" s="4">
        <f t="shared" si="147"/>
        <v>0</v>
      </c>
      <c r="BK52" s="4">
        <f t="shared" si="147"/>
        <v>0</v>
      </c>
      <c r="BL52" s="4">
        <f t="shared" si="147"/>
        <v>0</v>
      </c>
      <c r="BM52" s="4">
        <f t="shared" si="147"/>
        <v>0</v>
      </c>
      <c r="BN52" s="4">
        <f t="shared" si="147"/>
        <v>0</v>
      </c>
      <c r="BO52" s="4">
        <f t="shared" si="147"/>
        <v>0</v>
      </c>
      <c r="BP52" s="4">
        <f t="shared" si="148"/>
        <v>0</v>
      </c>
      <c r="BQ52" s="4">
        <f t="shared" si="148"/>
        <v>0</v>
      </c>
      <c r="BR52" s="4">
        <f t="shared" si="148"/>
        <v>0</v>
      </c>
      <c r="BS52" s="4">
        <f t="shared" si="148"/>
        <v>0</v>
      </c>
      <c r="BT52" s="4">
        <f t="shared" si="148"/>
        <v>0</v>
      </c>
      <c r="BU52" s="4">
        <f t="shared" si="148"/>
        <v>0</v>
      </c>
      <c r="BV52" s="4">
        <f t="shared" si="148"/>
        <v>0</v>
      </c>
      <c r="BW52" s="4">
        <f t="shared" si="148"/>
        <v>0</v>
      </c>
      <c r="BX52" s="4">
        <f t="shared" si="148"/>
        <v>0</v>
      </c>
      <c r="BY52" s="4">
        <f t="shared" si="148"/>
        <v>0</v>
      </c>
      <c r="BZ52" s="4">
        <f t="shared" si="149"/>
        <v>0</v>
      </c>
      <c r="CA52" s="4">
        <f t="shared" si="149"/>
        <v>0</v>
      </c>
      <c r="CB52" s="4">
        <f t="shared" si="149"/>
        <v>0</v>
      </c>
      <c r="CC52" s="4">
        <f t="shared" si="149"/>
        <v>0</v>
      </c>
      <c r="CD52" s="4">
        <f t="shared" si="149"/>
        <v>0</v>
      </c>
      <c r="CE52" s="4">
        <f t="shared" si="149"/>
        <v>0</v>
      </c>
      <c r="CF52" s="4">
        <f t="shared" si="149"/>
        <v>0</v>
      </c>
      <c r="CG52" s="4">
        <f t="shared" si="149"/>
        <v>0</v>
      </c>
      <c r="CH52" s="4">
        <f t="shared" si="149"/>
        <v>0</v>
      </c>
      <c r="CI52" s="4">
        <f t="shared" si="149"/>
        <v>0</v>
      </c>
      <c r="CJ52" s="4">
        <f t="shared" si="150"/>
        <v>0</v>
      </c>
      <c r="CK52" s="4">
        <f t="shared" si="150"/>
        <v>0</v>
      </c>
      <c r="CL52" s="4">
        <f t="shared" si="150"/>
        <v>0</v>
      </c>
      <c r="CM52" s="4">
        <f t="shared" si="150"/>
        <v>0</v>
      </c>
      <c r="CN52" s="4">
        <f t="shared" si="150"/>
        <v>0</v>
      </c>
      <c r="CO52" s="4">
        <f t="shared" si="150"/>
        <v>0</v>
      </c>
      <c r="CP52" s="4">
        <f t="shared" si="150"/>
        <v>0</v>
      </c>
      <c r="CQ52" s="4">
        <f t="shared" si="150"/>
        <v>0</v>
      </c>
      <c r="CR52" s="4">
        <f t="shared" si="150"/>
        <v>0</v>
      </c>
      <c r="CS52" s="4">
        <f t="shared" si="150"/>
        <v>0</v>
      </c>
      <c r="CT52" s="4">
        <f t="shared" si="151"/>
        <v>0</v>
      </c>
      <c r="CU52" s="4">
        <f t="shared" si="151"/>
        <v>0</v>
      </c>
      <c r="CV52" s="4">
        <f t="shared" si="151"/>
        <v>0</v>
      </c>
      <c r="CW52" s="4">
        <f t="shared" si="151"/>
        <v>0</v>
      </c>
      <c r="CX52" s="4">
        <f t="shared" si="151"/>
        <v>0</v>
      </c>
      <c r="CY52" s="4">
        <f t="shared" si="151"/>
        <v>0</v>
      </c>
      <c r="CZ52" s="4">
        <f t="shared" si="151"/>
        <v>0</v>
      </c>
      <c r="DA52" s="4">
        <f t="shared" si="151"/>
        <v>0</v>
      </c>
      <c r="DB52" s="4">
        <f t="shared" si="151"/>
        <v>0</v>
      </c>
      <c r="DC52" s="4">
        <f t="shared" si="151"/>
        <v>0</v>
      </c>
      <c r="DD52" s="4">
        <f t="shared" si="151"/>
        <v>0</v>
      </c>
      <c r="DE52" s="4">
        <f t="shared" si="151"/>
        <v>0</v>
      </c>
      <c r="DF52" s="4">
        <f t="shared" si="151"/>
        <v>0</v>
      </c>
      <c r="DG52" s="4">
        <f t="shared" si="152"/>
        <v>0</v>
      </c>
      <c r="DH52" s="4">
        <f t="shared" si="152"/>
        <v>0</v>
      </c>
      <c r="DI52" s="4">
        <f t="shared" si="152"/>
        <v>0</v>
      </c>
      <c r="DJ52" s="4">
        <f t="shared" si="152"/>
        <v>0</v>
      </c>
      <c r="DK52" s="4">
        <f t="shared" si="152"/>
        <v>0</v>
      </c>
      <c r="DL52" s="4">
        <f t="shared" si="152"/>
        <v>0</v>
      </c>
      <c r="DM52" s="4">
        <f t="shared" si="152"/>
        <v>0</v>
      </c>
      <c r="DN52" s="4">
        <f t="shared" si="152"/>
        <v>0</v>
      </c>
      <c r="DO52" s="4">
        <f t="shared" si="152"/>
        <v>0</v>
      </c>
      <c r="DP52" s="4">
        <f t="shared" si="152"/>
        <v>0</v>
      </c>
      <c r="DQ52" s="4">
        <f t="shared" si="153"/>
        <v>0</v>
      </c>
      <c r="DR52" s="4">
        <f t="shared" si="153"/>
        <v>1</v>
      </c>
      <c r="DS52" s="4">
        <f t="shared" si="153"/>
        <v>0</v>
      </c>
      <c r="DT52" s="4">
        <f t="shared" si="153"/>
        <v>0</v>
      </c>
      <c r="DU52" s="4">
        <f t="shared" si="153"/>
        <v>0</v>
      </c>
      <c r="DV52" s="4">
        <f t="shared" si="153"/>
        <v>0</v>
      </c>
      <c r="DW52" s="4">
        <f t="shared" si="153"/>
        <v>0</v>
      </c>
      <c r="DX52" s="4">
        <f t="shared" si="153"/>
        <v>0</v>
      </c>
      <c r="DY52" s="4">
        <f t="shared" si="153"/>
        <v>0</v>
      </c>
      <c r="DZ52" s="4">
        <f t="shared" si="153"/>
        <v>0</v>
      </c>
      <c r="EA52" s="4">
        <f t="shared" si="153"/>
        <v>0</v>
      </c>
      <c r="EB52" s="4">
        <f t="shared" si="153"/>
        <v>0</v>
      </c>
      <c r="EC52" s="4">
        <f t="shared" si="153"/>
        <v>1</v>
      </c>
    </row>
    <row r="53" spans="2:133" x14ac:dyDescent="0.25">
      <c r="B53" s="13" t="s">
        <v>12</v>
      </c>
      <c r="C53" t="s">
        <v>289</v>
      </c>
      <c r="D53" s="4">
        <f t="shared" si="19"/>
        <v>0</v>
      </c>
      <c r="E53" s="4">
        <f t="shared" si="20"/>
        <v>0</v>
      </c>
      <c r="F53" s="4">
        <f t="shared" si="21"/>
        <v>0</v>
      </c>
      <c r="G53" s="4">
        <f t="shared" si="22"/>
        <v>1</v>
      </c>
      <c r="H53" s="4">
        <f t="shared" si="23"/>
        <v>0</v>
      </c>
      <c r="I53" s="4">
        <f t="shared" si="24"/>
        <v>1</v>
      </c>
      <c r="J53" s="4">
        <f t="shared" si="29"/>
        <v>0</v>
      </c>
      <c r="K53" s="4">
        <f t="shared" si="30"/>
        <v>0</v>
      </c>
      <c r="L53" s="4">
        <f t="shared" si="31"/>
        <v>0</v>
      </c>
      <c r="M53" s="4">
        <f t="shared" si="32"/>
        <v>0</v>
      </c>
      <c r="N53" s="4">
        <f t="shared" si="33"/>
        <v>0</v>
      </c>
      <c r="O53" s="4">
        <f t="shared" si="34"/>
        <v>0</v>
      </c>
      <c r="P53" s="4">
        <f t="shared" si="35"/>
        <v>0</v>
      </c>
      <c r="Q53" s="4">
        <f t="shared" si="36"/>
        <v>0</v>
      </c>
      <c r="R53" s="4">
        <f t="shared" si="37"/>
        <v>0</v>
      </c>
      <c r="S53" s="4">
        <f t="shared" si="38"/>
        <v>1</v>
      </c>
      <c r="T53" s="4">
        <f t="shared" si="39"/>
        <v>0</v>
      </c>
      <c r="U53" s="4">
        <f t="shared" si="40"/>
        <v>1</v>
      </c>
      <c r="V53" s="4">
        <f t="shared" si="41"/>
        <v>0</v>
      </c>
      <c r="W53" s="4">
        <f t="shared" si="42"/>
        <v>0</v>
      </c>
      <c r="X53" s="4">
        <f t="shared" si="43"/>
        <v>0</v>
      </c>
      <c r="Y53" s="4">
        <f t="shared" si="44"/>
        <v>0</v>
      </c>
      <c r="Z53" s="4">
        <f t="shared" si="45"/>
        <v>0</v>
      </c>
      <c r="AA53" s="4">
        <f t="shared" si="46"/>
        <v>0</v>
      </c>
      <c r="AB53" s="4">
        <f t="shared" si="47"/>
        <v>0</v>
      </c>
      <c r="AC53" s="4">
        <f t="shared" si="48"/>
        <v>0</v>
      </c>
      <c r="AD53" s="4">
        <f t="shared" si="49"/>
        <v>0</v>
      </c>
      <c r="AE53" s="4">
        <f t="shared" si="50"/>
        <v>0</v>
      </c>
      <c r="AF53" s="4">
        <f t="shared" si="51"/>
        <v>0</v>
      </c>
      <c r="AG53" s="4">
        <f t="shared" si="52"/>
        <v>0</v>
      </c>
      <c r="AH53" s="4">
        <f t="shared" si="53"/>
        <v>0</v>
      </c>
      <c r="AI53" s="4">
        <f t="shared" si="54"/>
        <v>0</v>
      </c>
      <c r="AJ53" s="4">
        <f t="shared" si="55"/>
        <v>0</v>
      </c>
      <c r="AK53" s="4">
        <f t="shared" si="56"/>
        <v>0</v>
      </c>
      <c r="AL53" s="4">
        <f t="shared" si="57"/>
        <v>0</v>
      </c>
      <c r="AM53" s="4">
        <f t="shared" si="58"/>
        <v>0</v>
      </c>
      <c r="AN53" s="4">
        <f t="shared" si="59"/>
        <v>0</v>
      </c>
      <c r="AO53" s="4">
        <f t="shared" si="60"/>
        <v>0</v>
      </c>
      <c r="AP53" s="4">
        <f t="shared" si="61"/>
        <v>0</v>
      </c>
      <c r="AQ53" s="4">
        <f t="shared" si="62"/>
        <v>0</v>
      </c>
      <c r="AR53" s="4">
        <f t="shared" si="63"/>
        <v>0</v>
      </c>
      <c r="AS53" s="4">
        <f t="shared" si="64"/>
        <v>0</v>
      </c>
      <c r="AT53" s="4">
        <f t="shared" si="65"/>
        <v>0</v>
      </c>
      <c r="AU53" s="4">
        <f t="shared" si="66"/>
        <v>0</v>
      </c>
      <c r="AV53" s="4">
        <f t="shared" si="67"/>
        <v>0</v>
      </c>
      <c r="AW53" s="4">
        <f t="shared" si="68"/>
        <v>0</v>
      </c>
      <c r="AX53" s="4">
        <f t="shared" si="69"/>
        <v>0</v>
      </c>
      <c r="AY53" s="4">
        <f t="shared" si="70"/>
        <v>0</v>
      </c>
      <c r="AZ53" s="4">
        <f t="shared" si="71"/>
        <v>0</v>
      </c>
      <c r="BA53" s="4">
        <f t="shared" si="72"/>
        <v>0</v>
      </c>
      <c r="BB53" s="4">
        <f t="shared" si="73"/>
        <v>0</v>
      </c>
      <c r="BC53" s="4">
        <f t="shared" si="74"/>
        <v>0</v>
      </c>
      <c r="BD53" s="4">
        <f t="shared" si="75"/>
        <v>0</v>
      </c>
      <c r="BE53" s="4">
        <f t="shared" si="76"/>
        <v>0</v>
      </c>
      <c r="BF53" s="4">
        <f t="shared" si="87"/>
        <v>1</v>
      </c>
      <c r="BG53" s="4">
        <f t="shared" si="87"/>
        <v>0</v>
      </c>
      <c r="BH53" s="4">
        <f t="shared" si="87"/>
        <v>0</v>
      </c>
      <c r="BI53" s="4">
        <f t="shared" si="87"/>
        <v>0</v>
      </c>
      <c r="BJ53" s="4">
        <f t="shared" si="87"/>
        <v>0</v>
      </c>
      <c r="BK53" s="4">
        <f t="shared" si="87"/>
        <v>0</v>
      </c>
      <c r="BL53" s="4">
        <f t="shared" si="87"/>
        <v>0</v>
      </c>
      <c r="BM53" s="4">
        <f t="shared" si="87"/>
        <v>0</v>
      </c>
      <c r="BN53" s="4">
        <f t="shared" si="87"/>
        <v>0</v>
      </c>
      <c r="BO53" s="4">
        <f t="shared" si="87"/>
        <v>0</v>
      </c>
      <c r="BP53" s="4">
        <f t="shared" si="87"/>
        <v>0</v>
      </c>
      <c r="BQ53" s="4">
        <f t="shared" si="87"/>
        <v>0</v>
      </c>
      <c r="BR53" s="4">
        <f t="shared" si="87"/>
        <v>0</v>
      </c>
      <c r="BS53" s="4">
        <f t="shared" si="87"/>
        <v>0</v>
      </c>
      <c r="BT53" s="4">
        <f t="shared" si="87"/>
        <v>0</v>
      </c>
      <c r="BU53" s="4">
        <f t="shared" si="87"/>
        <v>0</v>
      </c>
      <c r="BV53" s="4">
        <f t="shared" ref="BV53:CJ57" si="154">IF(BV$3=$C53,1,0)</f>
        <v>0</v>
      </c>
      <c r="BW53" s="4">
        <f t="shared" si="154"/>
        <v>0</v>
      </c>
      <c r="BX53" s="4">
        <f t="shared" si="154"/>
        <v>0</v>
      </c>
      <c r="BY53" s="4">
        <f t="shared" si="154"/>
        <v>0</v>
      </c>
      <c r="BZ53" s="4">
        <f t="shared" si="154"/>
        <v>0</v>
      </c>
      <c r="CA53" s="4">
        <f t="shared" si="154"/>
        <v>0</v>
      </c>
      <c r="CB53" s="4">
        <f t="shared" si="154"/>
        <v>0</v>
      </c>
      <c r="CC53" s="4">
        <f t="shared" si="154"/>
        <v>0</v>
      </c>
      <c r="CD53" s="4">
        <f t="shared" si="154"/>
        <v>0</v>
      </c>
      <c r="CE53" s="4">
        <f t="shared" si="154"/>
        <v>0</v>
      </c>
      <c r="CF53" s="4">
        <f t="shared" si="154"/>
        <v>0</v>
      </c>
      <c r="CG53" s="4">
        <f t="shared" si="154"/>
        <v>1</v>
      </c>
      <c r="CH53" s="4">
        <f t="shared" si="154"/>
        <v>0</v>
      </c>
      <c r="CI53" s="4">
        <f t="shared" si="154"/>
        <v>0</v>
      </c>
      <c r="CJ53" s="4">
        <f t="shared" si="154"/>
        <v>0</v>
      </c>
      <c r="CK53" s="4">
        <f t="shared" si="92"/>
        <v>0</v>
      </c>
      <c r="CL53" s="4">
        <f t="shared" si="92"/>
        <v>0</v>
      </c>
      <c r="CM53" s="4">
        <f t="shared" si="92"/>
        <v>0</v>
      </c>
      <c r="CN53" s="4">
        <f t="shared" si="92"/>
        <v>0</v>
      </c>
      <c r="CO53" s="4">
        <f t="shared" si="92"/>
        <v>0</v>
      </c>
      <c r="CP53" s="4">
        <f t="shared" si="92"/>
        <v>0</v>
      </c>
      <c r="CQ53" s="4">
        <f t="shared" si="92"/>
        <v>0</v>
      </c>
      <c r="CR53" s="4">
        <f t="shared" si="92"/>
        <v>0</v>
      </c>
      <c r="CS53" s="4">
        <f t="shared" si="92"/>
        <v>0</v>
      </c>
      <c r="CT53" s="4">
        <f t="shared" si="92"/>
        <v>0</v>
      </c>
      <c r="CU53" s="4">
        <f t="shared" si="92"/>
        <v>0</v>
      </c>
      <c r="CV53" s="4">
        <f t="shared" si="92"/>
        <v>0</v>
      </c>
      <c r="CW53" s="4">
        <f t="shared" si="92"/>
        <v>0</v>
      </c>
      <c r="CX53" s="4">
        <f t="shared" si="92"/>
        <v>0</v>
      </c>
      <c r="CY53" s="4">
        <f t="shared" si="92"/>
        <v>0</v>
      </c>
      <c r="CZ53" s="4">
        <f t="shared" si="92"/>
        <v>0</v>
      </c>
      <c r="DA53" s="4">
        <f t="shared" ref="DA53:DF63" si="155">IF(DA$3=$C53,1,0)</f>
        <v>0</v>
      </c>
      <c r="DB53" s="4">
        <f t="shared" si="155"/>
        <v>0</v>
      </c>
      <c r="DC53" s="4">
        <f t="shared" si="155"/>
        <v>0</v>
      </c>
      <c r="DD53" s="4">
        <f t="shared" si="155"/>
        <v>0</v>
      </c>
      <c r="DE53" s="4">
        <f t="shared" si="155"/>
        <v>0</v>
      </c>
      <c r="DF53" s="4">
        <f t="shared" si="155"/>
        <v>0</v>
      </c>
      <c r="DG53" s="4">
        <f t="shared" si="152"/>
        <v>0</v>
      </c>
      <c r="DH53" s="4">
        <f t="shared" si="152"/>
        <v>0</v>
      </c>
      <c r="DI53" s="4">
        <f t="shared" si="152"/>
        <v>0</v>
      </c>
      <c r="DJ53" s="4">
        <f t="shared" si="152"/>
        <v>0</v>
      </c>
      <c r="DK53" s="4">
        <f t="shared" si="152"/>
        <v>0</v>
      </c>
      <c r="DL53" s="4">
        <f t="shared" si="152"/>
        <v>0</v>
      </c>
      <c r="DM53" s="4">
        <f t="shared" si="152"/>
        <v>0</v>
      </c>
      <c r="DN53" s="4">
        <f t="shared" si="152"/>
        <v>0</v>
      </c>
      <c r="DO53" s="4">
        <f t="shared" si="152"/>
        <v>0</v>
      </c>
      <c r="DP53" s="4">
        <f t="shared" si="152"/>
        <v>0</v>
      </c>
      <c r="DQ53" s="4">
        <f t="shared" si="153"/>
        <v>0</v>
      </c>
      <c r="DR53" s="4">
        <f t="shared" si="153"/>
        <v>0</v>
      </c>
      <c r="DS53" s="4">
        <f t="shared" si="153"/>
        <v>0</v>
      </c>
      <c r="DT53" s="4">
        <f t="shared" si="153"/>
        <v>0</v>
      </c>
      <c r="DU53" s="4">
        <f t="shared" si="153"/>
        <v>0</v>
      </c>
      <c r="DV53" s="4">
        <f t="shared" si="153"/>
        <v>0</v>
      </c>
      <c r="DW53" s="4">
        <f t="shared" si="153"/>
        <v>0</v>
      </c>
      <c r="DX53" s="4">
        <f t="shared" si="153"/>
        <v>0</v>
      </c>
      <c r="DY53" s="4">
        <f t="shared" si="153"/>
        <v>0</v>
      </c>
      <c r="DZ53" s="4">
        <f t="shared" si="153"/>
        <v>0</v>
      </c>
      <c r="EA53" s="4">
        <f t="shared" si="153"/>
        <v>0</v>
      </c>
      <c r="EB53" s="4">
        <f t="shared" si="153"/>
        <v>0</v>
      </c>
      <c r="EC53" s="4">
        <f t="shared" si="153"/>
        <v>0</v>
      </c>
    </row>
    <row r="54" spans="2:133" x14ac:dyDescent="0.25">
      <c r="B54" s="13" t="s">
        <v>12</v>
      </c>
      <c r="C54" t="s">
        <v>290</v>
      </c>
      <c r="D54" s="4">
        <f t="shared" si="19"/>
        <v>0</v>
      </c>
      <c r="E54" s="4">
        <f t="shared" si="20"/>
        <v>0</v>
      </c>
      <c r="F54" s="4">
        <f t="shared" si="21"/>
        <v>0</v>
      </c>
      <c r="G54" s="4">
        <f t="shared" si="22"/>
        <v>1</v>
      </c>
      <c r="H54" s="4">
        <f t="shared" si="23"/>
        <v>0</v>
      </c>
      <c r="I54" s="4">
        <f t="shared" si="24"/>
        <v>1</v>
      </c>
      <c r="J54" s="4">
        <f t="shared" si="29"/>
        <v>0</v>
      </c>
      <c r="K54" s="4">
        <f t="shared" si="30"/>
        <v>0</v>
      </c>
      <c r="L54" s="4">
        <f t="shared" si="31"/>
        <v>0</v>
      </c>
      <c r="M54" s="4">
        <f t="shared" si="32"/>
        <v>0</v>
      </c>
      <c r="N54" s="4">
        <f t="shared" si="33"/>
        <v>0</v>
      </c>
      <c r="O54" s="4">
        <f t="shared" si="34"/>
        <v>0</v>
      </c>
      <c r="P54" s="4">
        <f t="shared" si="35"/>
        <v>0</v>
      </c>
      <c r="Q54" s="4">
        <f t="shared" si="36"/>
        <v>0</v>
      </c>
      <c r="R54" s="4">
        <f t="shared" si="37"/>
        <v>0</v>
      </c>
      <c r="S54" s="4">
        <f t="shared" si="38"/>
        <v>1</v>
      </c>
      <c r="T54" s="4">
        <f t="shared" si="39"/>
        <v>0</v>
      </c>
      <c r="U54" s="4">
        <f t="shared" si="40"/>
        <v>1</v>
      </c>
      <c r="V54" s="4">
        <f t="shared" si="41"/>
        <v>0</v>
      </c>
      <c r="W54" s="4">
        <f t="shared" si="42"/>
        <v>0</v>
      </c>
      <c r="X54" s="4">
        <f t="shared" si="43"/>
        <v>0</v>
      </c>
      <c r="Y54" s="4">
        <f t="shared" si="44"/>
        <v>0</v>
      </c>
      <c r="Z54" s="4">
        <f t="shared" si="45"/>
        <v>0</v>
      </c>
      <c r="AA54" s="4">
        <f t="shared" si="46"/>
        <v>0</v>
      </c>
      <c r="AB54" s="4">
        <f t="shared" si="47"/>
        <v>0</v>
      </c>
      <c r="AC54" s="4">
        <f t="shared" si="48"/>
        <v>0</v>
      </c>
      <c r="AD54" s="4">
        <f t="shared" si="49"/>
        <v>0</v>
      </c>
      <c r="AE54" s="4">
        <f t="shared" si="50"/>
        <v>0</v>
      </c>
      <c r="AF54" s="4">
        <f t="shared" si="51"/>
        <v>0</v>
      </c>
      <c r="AG54" s="4">
        <f t="shared" si="52"/>
        <v>0</v>
      </c>
      <c r="AH54" s="4">
        <f t="shared" si="53"/>
        <v>0</v>
      </c>
      <c r="AI54" s="4">
        <f t="shared" si="54"/>
        <v>0</v>
      </c>
      <c r="AJ54" s="4">
        <f t="shared" si="55"/>
        <v>0</v>
      </c>
      <c r="AK54" s="4">
        <f t="shared" si="56"/>
        <v>0</v>
      </c>
      <c r="AL54" s="4">
        <f t="shared" si="57"/>
        <v>0</v>
      </c>
      <c r="AM54" s="4">
        <f t="shared" si="58"/>
        <v>0</v>
      </c>
      <c r="AN54" s="4">
        <f t="shared" si="59"/>
        <v>0</v>
      </c>
      <c r="AO54" s="4">
        <f t="shared" si="60"/>
        <v>0</v>
      </c>
      <c r="AP54" s="4">
        <f t="shared" si="61"/>
        <v>0</v>
      </c>
      <c r="AQ54" s="4">
        <f t="shared" si="62"/>
        <v>0</v>
      </c>
      <c r="AR54" s="4">
        <f t="shared" si="63"/>
        <v>0</v>
      </c>
      <c r="AS54" s="4">
        <f t="shared" si="64"/>
        <v>0</v>
      </c>
      <c r="AT54" s="4">
        <f t="shared" si="65"/>
        <v>0</v>
      </c>
      <c r="AU54" s="4">
        <f t="shared" si="66"/>
        <v>0</v>
      </c>
      <c r="AV54" s="4">
        <f t="shared" si="67"/>
        <v>0</v>
      </c>
      <c r="AW54" s="4">
        <f t="shared" si="68"/>
        <v>0</v>
      </c>
      <c r="AX54" s="4">
        <f t="shared" si="69"/>
        <v>0</v>
      </c>
      <c r="AY54" s="4">
        <f t="shared" si="70"/>
        <v>0</v>
      </c>
      <c r="AZ54" s="4">
        <f t="shared" si="71"/>
        <v>0</v>
      </c>
      <c r="BA54" s="4">
        <f t="shared" si="72"/>
        <v>0</v>
      </c>
      <c r="BB54" s="4">
        <f t="shared" si="73"/>
        <v>0</v>
      </c>
      <c r="BC54" s="4">
        <f t="shared" si="74"/>
        <v>0</v>
      </c>
      <c r="BD54" s="4">
        <f t="shared" si="75"/>
        <v>0</v>
      </c>
      <c r="BE54" s="4">
        <f t="shared" si="76"/>
        <v>0</v>
      </c>
      <c r="BF54" s="4">
        <f t="shared" si="87"/>
        <v>0</v>
      </c>
      <c r="BG54" s="4">
        <f t="shared" si="87"/>
        <v>1</v>
      </c>
      <c r="BH54" s="4">
        <f t="shared" si="87"/>
        <v>0</v>
      </c>
      <c r="BI54" s="4">
        <f t="shared" si="87"/>
        <v>0</v>
      </c>
      <c r="BJ54" s="4">
        <f t="shared" si="87"/>
        <v>0</v>
      </c>
      <c r="BK54" s="4">
        <f t="shared" si="87"/>
        <v>0</v>
      </c>
      <c r="BL54" s="4">
        <f t="shared" si="87"/>
        <v>0</v>
      </c>
      <c r="BM54" s="4">
        <f t="shared" si="87"/>
        <v>0</v>
      </c>
      <c r="BN54" s="4">
        <f t="shared" si="87"/>
        <v>0</v>
      </c>
      <c r="BO54" s="4">
        <f t="shared" si="87"/>
        <v>0</v>
      </c>
      <c r="BP54" s="4">
        <f t="shared" si="87"/>
        <v>0</v>
      </c>
      <c r="BQ54" s="4">
        <f t="shared" si="87"/>
        <v>0</v>
      </c>
      <c r="BR54" s="4">
        <f t="shared" si="87"/>
        <v>0</v>
      </c>
      <c r="BS54" s="4">
        <f t="shared" si="87"/>
        <v>0</v>
      </c>
      <c r="BT54" s="4">
        <f t="shared" si="87"/>
        <v>0</v>
      </c>
      <c r="BU54" s="4">
        <f t="shared" si="87"/>
        <v>0</v>
      </c>
      <c r="BV54" s="4">
        <f t="shared" si="154"/>
        <v>0</v>
      </c>
      <c r="BW54" s="4">
        <f t="shared" si="154"/>
        <v>0</v>
      </c>
      <c r="BX54" s="4">
        <f t="shared" si="154"/>
        <v>0</v>
      </c>
      <c r="BY54" s="4">
        <f t="shared" si="154"/>
        <v>0</v>
      </c>
      <c r="BZ54" s="4">
        <f t="shared" si="154"/>
        <v>0</v>
      </c>
      <c r="CA54" s="4">
        <f t="shared" si="154"/>
        <v>0</v>
      </c>
      <c r="CB54" s="4">
        <f t="shared" si="154"/>
        <v>0</v>
      </c>
      <c r="CC54" s="4">
        <f t="shared" si="154"/>
        <v>0</v>
      </c>
      <c r="CD54" s="4">
        <f t="shared" si="154"/>
        <v>0</v>
      </c>
      <c r="CE54" s="4">
        <f t="shared" si="154"/>
        <v>0</v>
      </c>
      <c r="CF54" s="4">
        <f t="shared" si="154"/>
        <v>0</v>
      </c>
      <c r="CG54" s="4">
        <f t="shared" si="154"/>
        <v>0</v>
      </c>
      <c r="CH54" s="4">
        <f t="shared" si="154"/>
        <v>1</v>
      </c>
      <c r="CI54" s="4">
        <f t="shared" si="154"/>
        <v>0</v>
      </c>
      <c r="CJ54" s="4">
        <f t="shared" si="154"/>
        <v>0</v>
      </c>
      <c r="CK54" s="4">
        <f t="shared" si="92"/>
        <v>0</v>
      </c>
      <c r="CL54" s="4">
        <f t="shared" si="92"/>
        <v>0</v>
      </c>
      <c r="CM54" s="4">
        <f t="shared" si="92"/>
        <v>0</v>
      </c>
      <c r="CN54" s="4">
        <f t="shared" si="92"/>
        <v>0</v>
      </c>
      <c r="CO54" s="4">
        <f t="shared" si="92"/>
        <v>0</v>
      </c>
      <c r="CP54" s="4">
        <f t="shared" si="92"/>
        <v>0</v>
      </c>
      <c r="CQ54" s="4">
        <f t="shared" si="92"/>
        <v>0</v>
      </c>
      <c r="CR54" s="4">
        <f t="shared" si="92"/>
        <v>0</v>
      </c>
      <c r="CS54" s="4">
        <f t="shared" si="92"/>
        <v>0</v>
      </c>
      <c r="CT54" s="4">
        <f t="shared" si="92"/>
        <v>0</v>
      </c>
      <c r="CU54" s="4">
        <f t="shared" si="92"/>
        <v>0</v>
      </c>
      <c r="CV54" s="4">
        <f t="shared" si="92"/>
        <v>0</v>
      </c>
      <c r="CW54" s="4">
        <f t="shared" si="92"/>
        <v>0</v>
      </c>
      <c r="CX54" s="4">
        <f t="shared" si="92"/>
        <v>0</v>
      </c>
      <c r="CY54" s="4">
        <f t="shared" si="92"/>
        <v>0</v>
      </c>
      <c r="CZ54" s="4">
        <f t="shared" si="92"/>
        <v>0</v>
      </c>
      <c r="DA54" s="4">
        <f t="shared" si="155"/>
        <v>0</v>
      </c>
      <c r="DB54" s="4">
        <f t="shared" si="155"/>
        <v>0</v>
      </c>
      <c r="DC54" s="4">
        <f t="shared" si="155"/>
        <v>0</v>
      </c>
      <c r="DD54" s="4">
        <f t="shared" si="155"/>
        <v>0</v>
      </c>
      <c r="DE54" s="4">
        <f t="shared" si="155"/>
        <v>0</v>
      </c>
      <c r="DF54" s="4">
        <f t="shared" si="155"/>
        <v>0</v>
      </c>
      <c r="DG54" s="4">
        <f t="shared" si="152"/>
        <v>0</v>
      </c>
      <c r="DH54" s="4">
        <f t="shared" si="152"/>
        <v>0</v>
      </c>
      <c r="DI54" s="4">
        <f t="shared" si="152"/>
        <v>0</v>
      </c>
      <c r="DJ54" s="4">
        <f t="shared" si="152"/>
        <v>0</v>
      </c>
      <c r="DK54" s="4">
        <f t="shared" si="152"/>
        <v>0</v>
      </c>
      <c r="DL54" s="4">
        <f t="shared" si="152"/>
        <v>0</v>
      </c>
      <c r="DM54" s="4">
        <f t="shared" si="152"/>
        <v>0</v>
      </c>
      <c r="DN54" s="4">
        <f t="shared" si="152"/>
        <v>0</v>
      </c>
      <c r="DO54" s="4">
        <f t="shared" si="152"/>
        <v>0</v>
      </c>
      <c r="DP54" s="4">
        <f t="shared" si="152"/>
        <v>0</v>
      </c>
      <c r="DQ54" s="4">
        <f t="shared" si="153"/>
        <v>0</v>
      </c>
      <c r="DR54" s="4">
        <f t="shared" si="153"/>
        <v>0</v>
      </c>
      <c r="DS54" s="4">
        <f t="shared" si="153"/>
        <v>0</v>
      </c>
      <c r="DT54" s="4">
        <f t="shared" si="153"/>
        <v>0</v>
      </c>
      <c r="DU54" s="4">
        <f t="shared" si="153"/>
        <v>0</v>
      </c>
      <c r="DV54" s="4">
        <f t="shared" si="153"/>
        <v>0</v>
      </c>
      <c r="DW54" s="4">
        <f t="shared" si="153"/>
        <v>0</v>
      </c>
      <c r="DX54" s="4">
        <f t="shared" si="153"/>
        <v>0</v>
      </c>
      <c r="DY54" s="4">
        <f t="shared" si="153"/>
        <v>0</v>
      </c>
      <c r="DZ54" s="4">
        <f t="shared" si="153"/>
        <v>0</v>
      </c>
      <c r="EA54" s="4">
        <f t="shared" si="153"/>
        <v>0</v>
      </c>
      <c r="EB54" s="4">
        <f t="shared" si="153"/>
        <v>0</v>
      </c>
      <c r="EC54" s="4">
        <f t="shared" si="153"/>
        <v>0</v>
      </c>
    </row>
    <row r="55" spans="2:133" x14ac:dyDescent="0.25">
      <c r="B55" s="13" t="s">
        <v>12</v>
      </c>
      <c r="C55" t="s">
        <v>291</v>
      </c>
      <c r="D55" s="4">
        <f t="shared" si="19"/>
        <v>0</v>
      </c>
      <c r="E55" s="4">
        <f t="shared" si="20"/>
        <v>0</v>
      </c>
      <c r="F55" s="4">
        <f t="shared" si="21"/>
        <v>0</v>
      </c>
      <c r="G55" s="4">
        <f t="shared" si="22"/>
        <v>1</v>
      </c>
      <c r="H55" s="4">
        <f t="shared" si="23"/>
        <v>0</v>
      </c>
      <c r="I55" s="4">
        <f t="shared" si="24"/>
        <v>1</v>
      </c>
      <c r="J55" s="4">
        <f t="shared" si="29"/>
        <v>0</v>
      </c>
      <c r="K55" s="4">
        <f t="shared" si="30"/>
        <v>0</v>
      </c>
      <c r="L55" s="4">
        <f t="shared" si="31"/>
        <v>0</v>
      </c>
      <c r="M55" s="4">
        <f t="shared" si="32"/>
        <v>0</v>
      </c>
      <c r="N55" s="4">
        <f t="shared" si="33"/>
        <v>0</v>
      </c>
      <c r="O55" s="4">
        <f t="shared" si="34"/>
        <v>0</v>
      </c>
      <c r="P55" s="4">
        <f t="shared" si="35"/>
        <v>0</v>
      </c>
      <c r="Q55" s="4">
        <f t="shared" si="36"/>
        <v>0</v>
      </c>
      <c r="R55" s="4">
        <f t="shared" si="37"/>
        <v>0</v>
      </c>
      <c r="S55" s="4">
        <f t="shared" si="38"/>
        <v>1</v>
      </c>
      <c r="T55" s="4">
        <f t="shared" si="39"/>
        <v>0</v>
      </c>
      <c r="U55" s="4">
        <f t="shared" si="40"/>
        <v>1</v>
      </c>
      <c r="V55" s="4">
        <f t="shared" si="41"/>
        <v>0</v>
      </c>
      <c r="W55" s="4">
        <f t="shared" si="42"/>
        <v>0</v>
      </c>
      <c r="X55" s="4">
        <f t="shared" si="43"/>
        <v>0</v>
      </c>
      <c r="Y55" s="4">
        <f t="shared" si="44"/>
        <v>0</v>
      </c>
      <c r="Z55" s="4">
        <f t="shared" si="45"/>
        <v>0</v>
      </c>
      <c r="AA55" s="4">
        <f t="shared" si="46"/>
        <v>0</v>
      </c>
      <c r="AB55" s="4">
        <f t="shared" si="47"/>
        <v>0</v>
      </c>
      <c r="AC55" s="4">
        <f t="shared" si="48"/>
        <v>0</v>
      </c>
      <c r="AD55" s="4">
        <f t="shared" si="49"/>
        <v>0</v>
      </c>
      <c r="AE55" s="4">
        <f t="shared" si="50"/>
        <v>0</v>
      </c>
      <c r="AF55" s="4">
        <f t="shared" si="51"/>
        <v>0</v>
      </c>
      <c r="AG55" s="4">
        <f t="shared" si="52"/>
        <v>0</v>
      </c>
      <c r="AH55" s="4">
        <f t="shared" si="53"/>
        <v>0</v>
      </c>
      <c r="AI55" s="4">
        <f t="shared" si="54"/>
        <v>0</v>
      </c>
      <c r="AJ55" s="4">
        <f t="shared" si="55"/>
        <v>0</v>
      </c>
      <c r="AK55" s="4">
        <f t="shared" si="56"/>
        <v>0</v>
      </c>
      <c r="AL55" s="4">
        <f t="shared" si="57"/>
        <v>0</v>
      </c>
      <c r="AM55" s="4">
        <f t="shared" si="58"/>
        <v>0</v>
      </c>
      <c r="AN55" s="4">
        <f t="shared" si="59"/>
        <v>0</v>
      </c>
      <c r="AO55" s="4">
        <f t="shared" si="60"/>
        <v>0</v>
      </c>
      <c r="AP55" s="4">
        <f t="shared" si="61"/>
        <v>0</v>
      </c>
      <c r="AQ55" s="4">
        <f t="shared" si="62"/>
        <v>0</v>
      </c>
      <c r="AR55" s="4">
        <f t="shared" si="63"/>
        <v>0</v>
      </c>
      <c r="AS55" s="4">
        <f t="shared" si="64"/>
        <v>0</v>
      </c>
      <c r="AT55" s="4">
        <f t="shared" si="65"/>
        <v>0</v>
      </c>
      <c r="AU55" s="4">
        <f t="shared" si="66"/>
        <v>0</v>
      </c>
      <c r="AV55" s="4">
        <f t="shared" si="67"/>
        <v>0</v>
      </c>
      <c r="AW55" s="4">
        <f t="shared" si="68"/>
        <v>0</v>
      </c>
      <c r="AX55" s="4">
        <f t="shared" si="69"/>
        <v>0</v>
      </c>
      <c r="AY55" s="4">
        <f t="shared" si="70"/>
        <v>0</v>
      </c>
      <c r="AZ55" s="4">
        <f t="shared" si="71"/>
        <v>0</v>
      </c>
      <c r="BA55" s="4">
        <f t="shared" si="72"/>
        <v>0</v>
      </c>
      <c r="BB55" s="4">
        <f t="shared" si="73"/>
        <v>0</v>
      </c>
      <c r="BC55" s="4">
        <f t="shared" si="74"/>
        <v>0</v>
      </c>
      <c r="BD55" s="4">
        <f t="shared" si="75"/>
        <v>0</v>
      </c>
      <c r="BE55" s="4">
        <f t="shared" si="76"/>
        <v>0</v>
      </c>
      <c r="BF55" s="4">
        <f t="shared" si="87"/>
        <v>0</v>
      </c>
      <c r="BG55" s="4">
        <f t="shared" si="87"/>
        <v>0</v>
      </c>
      <c r="BH55" s="4">
        <f t="shared" si="87"/>
        <v>1</v>
      </c>
      <c r="BI55" s="4">
        <f t="shared" si="87"/>
        <v>0</v>
      </c>
      <c r="BJ55" s="4">
        <f t="shared" si="87"/>
        <v>0</v>
      </c>
      <c r="BK55" s="4">
        <f t="shared" si="87"/>
        <v>0</v>
      </c>
      <c r="BL55" s="4">
        <f t="shared" si="87"/>
        <v>0</v>
      </c>
      <c r="BM55" s="4">
        <f t="shared" si="87"/>
        <v>0</v>
      </c>
      <c r="BN55" s="4">
        <f t="shared" si="87"/>
        <v>0</v>
      </c>
      <c r="BO55" s="4">
        <f t="shared" si="87"/>
        <v>0</v>
      </c>
      <c r="BP55" s="4">
        <f t="shared" si="87"/>
        <v>0</v>
      </c>
      <c r="BQ55" s="4">
        <f t="shared" si="87"/>
        <v>0</v>
      </c>
      <c r="BR55" s="4">
        <f t="shared" si="87"/>
        <v>0</v>
      </c>
      <c r="BS55" s="4">
        <f t="shared" si="87"/>
        <v>0</v>
      </c>
      <c r="BT55" s="4">
        <f t="shared" si="87"/>
        <v>0</v>
      </c>
      <c r="BU55" s="4">
        <f t="shared" si="87"/>
        <v>0</v>
      </c>
      <c r="BV55" s="4">
        <f t="shared" si="154"/>
        <v>0</v>
      </c>
      <c r="BW55" s="4">
        <f t="shared" si="154"/>
        <v>0</v>
      </c>
      <c r="BX55" s="4">
        <f t="shared" si="154"/>
        <v>0</v>
      </c>
      <c r="BY55" s="4">
        <f t="shared" si="154"/>
        <v>0</v>
      </c>
      <c r="BZ55" s="4">
        <f t="shared" si="154"/>
        <v>0</v>
      </c>
      <c r="CA55" s="4">
        <f t="shared" si="154"/>
        <v>0</v>
      </c>
      <c r="CB55" s="4">
        <f t="shared" si="154"/>
        <v>0</v>
      </c>
      <c r="CC55" s="4">
        <f t="shared" si="154"/>
        <v>0</v>
      </c>
      <c r="CD55" s="4">
        <f t="shared" si="154"/>
        <v>0</v>
      </c>
      <c r="CE55" s="4">
        <f t="shared" si="154"/>
        <v>0</v>
      </c>
      <c r="CF55" s="4">
        <f t="shared" si="154"/>
        <v>0</v>
      </c>
      <c r="CG55" s="4">
        <f t="shared" si="154"/>
        <v>0</v>
      </c>
      <c r="CH55" s="4">
        <f t="shared" si="154"/>
        <v>0</v>
      </c>
      <c r="CI55" s="4">
        <f t="shared" si="154"/>
        <v>1</v>
      </c>
      <c r="CJ55" s="4">
        <f t="shared" si="154"/>
        <v>0</v>
      </c>
      <c r="CK55" s="4">
        <f t="shared" si="92"/>
        <v>0</v>
      </c>
      <c r="CL55" s="4">
        <f t="shared" si="92"/>
        <v>0</v>
      </c>
      <c r="CM55" s="4">
        <f t="shared" si="92"/>
        <v>0</v>
      </c>
      <c r="CN55" s="4">
        <f t="shared" si="92"/>
        <v>0</v>
      </c>
      <c r="CO55" s="4">
        <f t="shared" si="92"/>
        <v>0</v>
      </c>
      <c r="CP55" s="4">
        <f t="shared" si="92"/>
        <v>0</v>
      </c>
      <c r="CQ55" s="4">
        <f t="shared" si="92"/>
        <v>0</v>
      </c>
      <c r="CR55" s="4">
        <f t="shared" si="92"/>
        <v>0</v>
      </c>
      <c r="CS55" s="4">
        <f t="shared" si="92"/>
        <v>0</v>
      </c>
      <c r="CT55" s="4">
        <f t="shared" si="92"/>
        <v>0</v>
      </c>
      <c r="CU55" s="4">
        <f t="shared" si="92"/>
        <v>0</v>
      </c>
      <c r="CV55" s="4">
        <f t="shared" si="92"/>
        <v>0</v>
      </c>
      <c r="CW55" s="4">
        <f t="shared" si="92"/>
        <v>0</v>
      </c>
      <c r="CX55" s="4">
        <f t="shared" si="92"/>
        <v>0</v>
      </c>
      <c r="CY55" s="4">
        <f t="shared" si="92"/>
        <v>0</v>
      </c>
      <c r="CZ55" s="4">
        <f t="shared" si="92"/>
        <v>0</v>
      </c>
      <c r="DA55" s="4">
        <f t="shared" si="155"/>
        <v>0</v>
      </c>
      <c r="DB55" s="4">
        <f t="shared" si="155"/>
        <v>0</v>
      </c>
      <c r="DC55" s="4">
        <f t="shared" si="155"/>
        <v>0</v>
      </c>
      <c r="DD55" s="4">
        <f t="shared" si="155"/>
        <v>0</v>
      </c>
      <c r="DE55" s="4">
        <f t="shared" si="155"/>
        <v>0</v>
      </c>
      <c r="DF55" s="4">
        <f t="shared" si="155"/>
        <v>0</v>
      </c>
      <c r="DG55" s="4">
        <f t="shared" ref="DG55:DP64" si="156">IF(DG$3=$C55,1,0)</f>
        <v>0</v>
      </c>
      <c r="DH55" s="4">
        <f t="shared" si="156"/>
        <v>0</v>
      </c>
      <c r="DI55" s="4">
        <f t="shared" si="156"/>
        <v>0</v>
      </c>
      <c r="DJ55" s="4">
        <f t="shared" si="156"/>
        <v>0</v>
      </c>
      <c r="DK55" s="4">
        <f t="shared" si="156"/>
        <v>0</v>
      </c>
      <c r="DL55" s="4">
        <f t="shared" si="156"/>
        <v>0</v>
      </c>
      <c r="DM55" s="4">
        <f t="shared" si="156"/>
        <v>0</v>
      </c>
      <c r="DN55" s="4">
        <f t="shared" si="156"/>
        <v>0</v>
      </c>
      <c r="DO55" s="4">
        <f t="shared" si="156"/>
        <v>0</v>
      </c>
      <c r="DP55" s="4">
        <f t="shared" si="156"/>
        <v>0</v>
      </c>
      <c r="DQ55" s="4">
        <f t="shared" ref="DQ55:EC64" si="157">IF(DQ$3=$C55,1,0)</f>
        <v>0</v>
      </c>
      <c r="DR55" s="4">
        <f t="shared" si="157"/>
        <v>0</v>
      </c>
      <c r="DS55" s="4">
        <f t="shared" si="157"/>
        <v>0</v>
      </c>
      <c r="DT55" s="4">
        <f t="shared" si="157"/>
        <v>0</v>
      </c>
      <c r="DU55" s="4">
        <f t="shared" si="157"/>
        <v>0</v>
      </c>
      <c r="DV55" s="4">
        <f t="shared" si="157"/>
        <v>0</v>
      </c>
      <c r="DW55" s="4">
        <f t="shared" si="157"/>
        <v>0</v>
      </c>
      <c r="DX55" s="4">
        <f t="shared" si="157"/>
        <v>0</v>
      </c>
      <c r="DY55" s="4">
        <f t="shared" si="157"/>
        <v>0</v>
      </c>
      <c r="DZ55" s="4">
        <f t="shared" si="157"/>
        <v>0</v>
      </c>
      <c r="EA55" s="4">
        <f t="shared" si="157"/>
        <v>0</v>
      </c>
      <c r="EB55" s="4">
        <f t="shared" si="157"/>
        <v>0</v>
      </c>
      <c r="EC55" s="4">
        <f t="shared" si="157"/>
        <v>0</v>
      </c>
    </row>
    <row r="56" spans="2:133" x14ac:dyDescent="0.25">
      <c r="B56" s="13" t="s">
        <v>12</v>
      </c>
      <c r="C56" t="s">
        <v>292</v>
      </c>
      <c r="D56" s="4">
        <f t="shared" si="19"/>
        <v>0</v>
      </c>
      <c r="E56" s="4">
        <f t="shared" si="20"/>
        <v>0</v>
      </c>
      <c r="F56" s="4">
        <f t="shared" si="21"/>
        <v>0</v>
      </c>
      <c r="G56" s="4">
        <f t="shared" si="22"/>
        <v>1</v>
      </c>
      <c r="H56" s="4">
        <f t="shared" si="23"/>
        <v>0</v>
      </c>
      <c r="I56" s="4">
        <f t="shared" si="24"/>
        <v>1</v>
      </c>
      <c r="J56" s="4">
        <f t="shared" si="29"/>
        <v>0</v>
      </c>
      <c r="K56" s="4">
        <f t="shared" si="30"/>
        <v>0</v>
      </c>
      <c r="L56" s="4">
        <f t="shared" si="31"/>
        <v>0</v>
      </c>
      <c r="M56" s="4">
        <f t="shared" si="32"/>
        <v>0</v>
      </c>
      <c r="N56" s="4">
        <f t="shared" si="33"/>
        <v>0</v>
      </c>
      <c r="O56" s="4">
        <f t="shared" si="34"/>
        <v>0</v>
      </c>
      <c r="P56" s="4">
        <f t="shared" si="35"/>
        <v>0</v>
      </c>
      <c r="Q56" s="4">
        <f t="shared" si="36"/>
        <v>0</v>
      </c>
      <c r="R56" s="4">
        <f t="shared" si="37"/>
        <v>0</v>
      </c>
      <c r="S56" s="4">
        <f t="shared" si="38"/>
        <v>1</v>
      </c>
      <c r="T56" s="4">
        <f t="shared" si="39"/>
        <v>0</v>
      </c>
      <c r="U56" s="4">
        <f t="shared" si="40"/>
        <v>1</v>
      </c>
      <c r="V56" s="4">
        <f t="shared" si="41"/>
        <v>0</v>
      </c>
      <c r="W56" s="4">
        <f t="shared" si="42"/>
        <v>0</v>
      </c>
      <c r="X56" s="4">
        <f t="shared" si="43"/>
        <v>0</v>
      </c>
      <c r="Y56" s="4">
        <f t="shared" si="44"/>
        <v>0</v>
      </c>
      <c r="Z56" s="4">
        <f t="shared" si="45"/>
        <v>0</v>
      </c>
      <c r="AA56" s="4">
        <f t="shared" si="46"/>
        <v>0</v>
      </c>
      <c r="AB56" s="4">
        <f t="shared" si="47"/>
        <v>0</v>
      </c>
      <c r="AC56" s="4">
        <f t="shared" si="48"/>
        <v>0</v>
      </c>
      <c r="AD56" s="4">
        <f t="shared" si="49"/>
        <v>0</v>
      </c>
      <c r="AE56" s="4">
        <f t="shared" si="50"/>
        <v>0</v>
      </c>
      <c r="AF56" s="4">
        <f t="shared" si="51"/>
        <v>0</v>
      </c>
      <c r="AG56" s="4">
        <f t="shared" si="52"/>
        <v>0</v>
      </c>
      <c r="AH56" s="4">
        <f t="shared" si="53"/>
        <v>0</v>
      </c>
      <c r="AI56" s="4">
        <f t="shared" si="54"/>
        <v>0</v>
      </c>
      <c r="AJ56" s="4">
        <f t="shared" si="55"/>
        <v>0</v>
      </c>
      <c r="AK56" s="4">
        <f t="shared" si="56"/>
        <v>0</v>
      </c>
      <c r="AL56" s="4">
        <f t="shared" si="57"/>
        <v>0</v>
      </c>
      <c r="AM56" s="4">
        <f t="shared" si="58"/>
        <v>0</v>
      </c>
      <c r="AN56" s="4">
        <f t="shared" si="59"/>
        <v>0</v>
      </c>
      <c r="AO56" s="4">
        <f t="shared" si="60"/>
        <v>0</v>
      </c>
      <c r="AP56" s="4">
        <f t="shared" si="61"/>
        <v>0</v>
      </c>
      <c r="AQ56" s="4">
        <f t="shared" si="62"/>
        <v>0</v>
      </c>
      <c r="AR56" s="4">
        <f t="shared" si="63"/>
        <v>0</v>
      </c>
      <c r="AS56" s="4">
        <f t="shared" si="64"/>
        <v>0</v>
      </c>
      <c r="AT56" s="4">
        <f t="shared" si="65"/>
        <v>0</v>
      </c>
      <c r="AU56" s="4">
        <f t="shared" si="66"/>
        <v>0</v>
      </c>
      <c r="AV56" s="4">
        <f t="shared" si="67"/>
        <v>0</v>
      </c>
      <c r="AW56" s="4">
        <f t="shared" si="68"/>
        <v>0</v>
      </c>
      <c r="AX56" s="4">
        <f t="shared" si="69"/>
        <v>0</v>
      </c>
      <c r="AY56" s="4">
        <f t="shared" si="70"/>
        <v>0</v>
      </c>
      <c r="AZ56" s="4">
        <f t="shared" si="71"/>
        <v>0</v>
      </c>
      <c r="BA56" s="4">
        <f t="shared" si="72"/>
        <v>0</v>
      </c>
      <c r="BB56" s="4">
        <f t="shared" si="73"/>
        <v>0</v>
      </c>
      <c r="BC56" s="4">
        <f t="shared" si="74"/>
        <v>0</v>
      </c>
      <c r="BD56" s="4">
        <f t="shared" si="75"/>
        <v>0</v>
      </c>
      <c r="BE56" s="4">
        <f t="shared" si="76"/>
        <v>0</v>
      </c>
      <c r="BF56" s="4">
        <f t="shared" si="87"/>
        <v>0</v>
      </c>
      <c r="BG56" s="4">
        <f t="shared" si="87"/>
        <v>0</v>
      </c>
      <c r="BH56" s="4">
        <f t="shared" si="87"/>
        <v>0</v>
      </c>
      <c r="BI56" s="4">
        <f t="shared" si="87"/>
        <v>1</v>
      </c>
      <c r="BJ56" s="4">
        <f t="shared" si="87"/>
        <v>0</v>
      </c>
      <c r="BK56" s="4">
        <f t="shared" si="87"/>
        <v>0</v>
      </c>
      <c r="BL56" s="4">
        <f t="shared" si="87"/>
        <v>0</v>
      </c>
      <c r="BM56" s="4">
        <f t="shared" si="87"/>
        <v>0</v>
      </c>
      <c r="BN56" s="4">
        <f t="shared" si="87"/>
        <v>0</v>
      </c>
      <c r="BO56" s="4">
        <f t="shared" si="87"/>
        <v>0</v>
      </c>
      <c r="BP56" s="4">
        <f t="shared" si="87"/>
        <v>0</v>
      </c>
      <c r="BQ56" s="4">
        <f t="shared" si="87"/>
        <v>0</v>
      </c>
      <c r="BR56" s="4">
        <f t="shared" si="87"/>
        <v>0</v>
      </c>
      <c r="BS56" s="4">
        <f t="shared" si="87"/>
        <v>0</v>
      </c>
      <c r="BT56" s="4">
        <f t="shared" si="87"/>
        <v>0</v>
      </c>
      <c r="BU56" s="4">
        <f t="shared" si="87"/>
        <v>0</v>
      </c>
      <c r="BV56" s="4">
        <f t="shared" si="154"/>
        <v>0</v>
      </c>
      <c r="BW56" s="4">
        <f t="shared" si="154"/>
        <v>0</v>
      </c>
      <c r="BX56" s="4">
        <f t="shared" si="154"/>
        <v>0</v>
      </c>
      <c r="BY56" s="4">
        <f t="shared" si="154"/>
        <v>0</v>
      </c>
      <c r="BZ56" s="4">
        <f t="shared" si="154"/>
        <v>0</v>
      </c>
      <c r="CA56" s="4">
        <f t="shared" si="154"/>
        <v>0</v>
      </c>
      <c r="CB56" s="4">
        <f t="shared" si="154"/>
        <v>0</v>
      </c>
      <c r="CC56" s="4">
        <f t="shared" si="154"/>
        <v>0</v>
      </c>
      <c r="CD56" s="4">
        <f t="shared" si="154"/>
        <v>0</v>
      </c>
      <c r="CE56" s="4">
        <f t="shared" si="154"/>
        <v>0</v>
      </c>
      <c r="CF56" s="4">
        <f t="shared" si="154"/>
        <v>0</v>
      </c>
      <c r="CG56" s="4">
        <f t="shared" si="154"/>
        <v>0</v>
      </c>
      <c r="CH56" s="4">
        <f t="shared" si="154"/>
        <v>0</v>
      </c>
      <c r="CI56" s="4">
        <f t="shared" si="154"/>
        <v>0</v>
      </c>
      <c r="CJ56" s="4">
        <f t="shared" si="154"/>
        <v>1</v>
      </c>
      <c r="CK56" s="4">
        <f t="shared" si="92"/>
        <v>0</v>
      </c>
      <c r="CL56" s="4">
        <f t="shared" si="92"/>
        <v>0</v>
      </c>
      <c r="CM56" s="4">
        <f t="shared" si="92"/>
        <v>0</v>
      </c>
      <c r="CN56" s="4">
        <f t="shared" si="92"/>
        <v>0</v>
      </c>
      <c r="CO56" s="4">
        <f t="shared" si="92"/>
        <v>0</v>
      </c>
      <c r="CP56" s="4">
        <f t="shared" si="92"/>
        <v>0</v>
      </c>
      <c r="CQ56" s="4">
        <f t="shared" si="92"/>
        <v>0</v>
      </c>
      <c r="CR56" s="4">
        <f t="shared" si="92"/>
        <v>0</v>
      </c>
      <c r="CS56" s="4">
        <f t="shared" si="92"/>
        <v>0</v>
      </c>
      <c r="CT56" s="4">
        <f t="shared" si="92"/>
        <v>0</v>
      </c>
      <c r="CU56" s="4">
        <f t="shared" si="92"/>
        <v>0</v>
      </c>
      <c r="CV56" s="4">
        <f t="shared" si="92"/>
        <v>0</v>
      </c>
      <c r="CW56" s="4">
        <f t="shared" si="92"/>
        <v>0</v>
      </c>
      <c r="CX56" s="4">
        <f t="shared" si="92"/>
        <v>0</v>
      </c>
      <c r="CY56" s="4">
        <f t="shared" si="92"/>
        <v>0</v>
      </c>
      <c r="CZ56" s="4">
        <f t="shared" si="92"/>
        <v>0</v>
      </c>
      <c r="DA56" s="4">
        <f t="shared" si="155"/>
        <v>0</v>
      </c>
      <c r="DB56" s="4">
        <f t="shared" si="155"/>
        <v>0</v>
      </c>
      <c r="DC56" s="4">
        <f t="shared" si="155"/>
        <v>0</v>
      </c>
      <c r="DD56" s="4">
        <f t="shared" si="155"/>
        <v>0</v>
      </c>
      <c r="DE56" s="4">
        <f t="shared" si="155"/>
        <v>0</v>
      </c>
      <c r="DF56" s="4">
        <f t="shared" si="155"/>
        <v>0</v>
      </c>
      <c r="DG56" s="4">
        <f t="shared" si="156"/>
        <v>0</v>
      </c>
      <c r="DH56" s="4">
        <f t="shared" si="156"/>
        <v>0</v>
      </c>
      <c r="DI56" s="4">
        <f t="shared" si="156"/>
        <v>0</v>
      </c>
      <c r="DJ56" s="4">
        <f t="shared" si="156"/>
        <v>0</v>
      </c>
      <c r="DK56" s="4">
        <f t="shared" si="156"/>
        <v>0</v>
      </c>
      <c r="DL56" s="4">
        <f t="shared" si="156"/>
        <v>0</v>
      </c>
      <c r="DM56" s="4">
        <f t="shared" si="156"/>
        <v>0</v>
      </c>
      <c r="DN56" s="4">
        <f t="shared" si="156"/>
        <v>0</v>
      </c>
      <c r="DO56" s="4">
        <f t="shared" si="156"/>
        <v>0</v>
      </c>
      <c r="DP56" s="4">
        <f t="shared" si="156"/>
        <v>0</v>
      </c>
      <c r="DQ56" s="4">
        <f t="shared" si="157"/>
        <v>0</v>
      </c>
      <c r="DR56" s="4">
        <f t="shared" si="157"/>
        <v>0</v>
      </c>
      <c r="DS56" s="4">
        <f t="shared" si="157"/>
        <v>0</v>
      </c>
      <c r="DT56" s="4">
        <f t="shared" si="157"/>
        <v>0</v>
      </c>
      <c r="DU56" s="4">
        <f t="shared" si="157"/>
        <v>0</v>
      </c>
      <c r="DV56" s="4">
        <f t="shared" si="157"/>
        <v>0</v>
      </c>
      <c r="DW56" s="4">
        <f t="shared" si="157"/>
        <v>0</v>
      </c>
      <c r="DX56" s="4">
        <f t="shared" si="157"/>
        <v>0</v>
      </c>
      <c r="DY56" s="4">
        <f t="shared" si="157"/>
        <v>0</v>
      </c>
      <c r="DZ56" s="4">
        <f t="shared" si="157"/>
        <v>0</v>
      </c>
      <c r="EA56" s="4">
        <f t="shared" si="157"/>
        <v>0</v>
      </c>
      <c r="EB56" s="4">
        <f t="shared" si="157"/>
        <v>0</v>
      </c>
      <c r="EC56" s="4">
        <f t="shared" si="157"/>
        <v>0</v>
      </c>
    </row>
    <row r="57" spans="2:133" x14ac:dyDescent="0.25">
      <c r="B57" s="13" t="s">
        <v>12</v>
      </c>
      <c r="C57" t="s">
        <v>293</v>
      </c>
      <c r="D57" s="4">
        <f t="shared" si="19"/>
        <v>0</v>
      </c>
      <c r="E57" s="4">
        <f t="shared" si="20"/>
        <v>0</v>
      </c>
      <c r="F57" s="4">
        <f t="shared" si="21"/>
        <v>0</v>
      </c>
      <c r="G57" s="4">
        <f t="shared" si="22"/>
        <v>1</v>
      </c>
      <c r="H57" s="4">
        <f t="shared" si="23"/>
        <v>0</v>
      </c>
      <c r="I57" s="4">
        <f t="shared" si="24"/>
        <v>1</v>
      </c>
      <c r="J57" s="4">
        <f t="shared" si="29"/>
        <v>0</v>
      </c>
      <c r="K57" s="4">
        <f t="shared" si="30"/>
        <v>0</v>
      </c>
      <c r="L57" s="4">
        <f t="shared" si="31"/>
        <v>0</v>
      </c>
      <c r="M57" s="4">
        <f t="shared" si="32"/>
        <v>0</v>
      </c>
      <c r="N57" s="4">
        <f t="shared" si="33"/>
        <v>0</v>
      </c>
      <c r="O57" s="4">
        <f t="shared" si="34"/>
        <v>0</v>
      </c>
      <c r="P57" s="4">
        <f t="shared" si="35"/>
        <v>0</v>
      </c>
      <c r="Q57" s="4">
        <f t="shared" si="36"/>
        <v>0</v>
      </c>
      <c r="R57" s="4">
        <f t="shared" si="37"/>
        <v>0</v>
      </c>
      <c r="S57" s="4">
        <f t="shared" si="38"/>
        <v>1</v>
      </c>
      <c r="T57" s="4">
        <f t="shared" si="39"/>
        <v>0</v>
      </c>
      <c r="U57" s="4">
        <f t="shared" si="40"/>
        <v>1</v>
      </c>
      <c r="V57" s="4">
        <f t="shared" si="41"/>
        <v>0</v>
      </c>
      <c r="W57" s="4">
        <f t="shared" si="42"/>
        <v>0</v>
      </c>
      <c r="X57" s="4">
        <f t="shared" si="43"/>
        <v>0</v>
      </c>
      <c r="Y57" s="4">
        <f t="shared" si="44"/>
        <v>0</v>
      </c>
      <c r="Z57" s="4">
        <f t="shared" si="45"/>
        <v>0</v>
      </c>
      <c r="AA57" s="4">
        <f t="shared" si="46"/>
        <v>0</v>
      </c>
      <c r="AB57" s="4">
        <f t="shared" si="47"/>
        <v>0</v>
      </c>
      <c r="AC57" s="4">
        <f t="shared" si="48"/>
        <v>0</v>
      </c>
      <c r="AD57" s="4">
        <f t="shared" si="49"/>
        <v>0</v>
      </c>
      <c r="AE57" s="4">
        <f t="shared" si="50"/>
        <v>0</v>
      </c>
      <c r="AF57" s="4">
        <f t="shared" si="51"/>
        <v>0</v>
      </c>
      <c r="AG57" s="4">
        <f t="shared" si="52"/>
        <v>0</v>
      </c>
      <c r="AH57" s="4">
        <f t="shared" si="53"/>
        <v>0</v>
      </c>
      <c r="AI57" s="4">
        <f t="shared" si="54"/>
        <v>0</v>
      </c>
      <c r="AJ57" s="4">
        <f t="shared" si="55"/>
        <v>0</v>
      </c>
      <c r="AK57" s="4">
        <f t="shared" si="56"/>
        <v>0</v>
      </c>
      <c r="AL57" s="4">
        <f t="shared" si="57"/>
        <v>0</v>
      </c>
      <c r="AM57" s="4">
        <f t="shared" si="58"/>
        <v>0</v>
      </c>
      <c r="AN57" s="4">
        <f t="shared" si="59"/>
        <v>0</v>
      </c>
      <c r="AO57" s="4">
        <f t="shared" si="60"/>
        <v>0</v>
      </c>
      <c r="AP57" s="4">
        <f t="shared" si="61"/>
        <v>0</v>
      </c>
      <c r="AQ57" s="4">
        <f t="shared" si="62"/>
        <v>0</v>
      </c>
      <c r="AR57" s="4">
        <f t="shared" si="63"/>
        <v>0</v>
      </c>
      <c r="AS57" s="4">
        <f t="shared" si="64"/>
        <v>0</v>
      </c>
      <c r="AT57" s="4">
        <f t="shared" si="65"/>
        <v>0</v>
      </c>
      <c r="AU57" s="4">
        <f t="shared" si="66"/>
        <v>0</v>
      </c>
      <c r="AV57" s="4">
        <f t="shared" si="67"/>
        <v>0</v>
      </c>
      <c r="AW57" s="4">
        <f t="shared" si="68"/>
        <v>0</v>
      </c>
      <c r="AX57" s="4">
        <f t="shared" si="69"/>
        <v>0</v>
      </c>
      <c r="AY57" s="4">
        <f t="shared" si="70"/>
        <v>0</v>
      </c>
      <c r="AZ57" s="4">
        <f t="shared" si="71"/>
        <v>0</v>
      </c>
      <c r="BA57" s="4">
        <f t="shared" si="72"/>
        <v>0</v>
      </c>
      <c r="BB57" s="4">
        <f t="shared" si="73"/>
        <v>0</v>
      </c>
      <c r="BC57" s="4">
        <f t="shared" si="74"/>
        <v>0</v>
      </c>
      <c r="BD57" s="4">
        <f t="shared" si="75"/>
        <v>0</v>
      </c>
      <c r="BE57" s="4">
        <f t="shared" si="76"/>
        <v>0</v>
      </c>
      <c r="BF57" s="4">
        <f t="shared" si="87"/>
        <v>0</v>
      </c>
      <c r="BG57" s="4">
        <f t="shared" si="87"/>
        <v>0</v>
      </c>
      <c r="BH57" s="4">
        <f t="shared" si="87"/>
        <v>0</v>
      </c>
      <c r="BI57" s="4">
        <f t="shared" si="87"/>
        <v>0</v>
      </c>
      <c r="BJ57" s="4">
        <f t="shared" si="87"/>
        <v>1</v>
      </c>
      <c r="BK57" s="4">
        <f t="shared" si="87"/>
        <v>0</v>
      </c>
      <c r="BL57" s="4">
        <f t="shared" si="87"/>
        <v>0</v>
      </c>
      <c r="BM57" s="4">
        <f t="shared" si="87"/>
        <v>0</v>
      </c>
      <c r="BN57" s="4">
        <f t="shared" si="87"/>
        <v>0</v>
      </c>
      <c r="BO57" s="4">
        <f t="shared" si="87"/>
        <v>0</v>
      </c>
      <c r="BP57" s="4">
        <f t="shared" si="87"/>
        <v>0</v>
      </c>
      <c r="BQ57" s="4">
        <f t="shared" si="87"/>
        <v>0</v>
      </c>
      <c r="BR57" s="4">
        <f t="shared" si="87"/>
        <v>0</v>
      </c>
      <c r="BS57" s="4">
        <f t="shared" si="87"/>
        <v>0</v>
      </c>
      <c r="BT57" s="4">
        <f t="shared" si="87"/>
        <v>0</v>
      </c>
      <c r="BU57" s="4">
        <f t="shared" si="87"/>
        <v>0</v>
      </c>
      <c r="BV57" s="4">
        <f t="shared" si="154"/>
        <v>0</v>
      </c>
      <c r="BW57" s="4">
        <f t="shared" si="154"/>
        <v>0</v>
      </c>
      <c r="BX57" s="4">
        <f t="shared" si="154"/>
        <v>0</v>
      </c>
      <c r="BY57" s="4">
        <f t="shared" si="154"/>
        <v>0</v>
      </c>
      <c r="BZ57" s="4">
        <f t="shared" si="154"/>
        <v>0</v>
      </c>
      <c r="CA57" s="4">
        <f t="shared" si="154"/>
        <v>0</v>
      </c>
      <c r="CB57" s="4">
        <f t="shared" si="154"/>
        <v>0</v>
      </c>
      <c r="CC57" s="4">
        <f t="shared" si="154"/>
        <v>0</v>
      </c>
      <c r="CD57" s="4">
        <f t="shared" si="154"/>
        <v>0</v>
      </c>
      <c r="CE57" s="4">
        <f t="shared" si="154"/>
        <v>0</v>
      </c>
      <c r="CF57" s="4">
        <f t="shared" si="154"/>
        <v>0</v>
      </c>
      <c r="CG57" s="4">
        <f t="shared" si="154"/>
        <v>0</v>
      </c>
      <c r="CH57" s="4">
        <f t="shared" si="154"/>
        <v>0</v>
      </c>
      <c r="CI57" s="4">
        <f t="shared" si="154"/>
        <v>0</v>
      </c>
      <c r="CJ57" s="4">
        <f t="shared" si="154"/>
        <v>0</v>
      </c>
      <c r="CK57" s="4">
        <f t="shared" si="92"/>
        <v>1</v>
      </c>
      <c r="CL57" s="4">
        <f t="shared" si="92"/>
        <v>0</v>
      </c>
      <c r="CM57" s="4">
        <f t="shared" si="92"/>
        <v>0</v>
      </c>
      <c r="CN57" s="4">
        <f t="shared" si="92"/>
        <v>0</v>
      </c>
      <c r="CO57" s="4">
        <f t="shared" si="92"/>
        <v>0</v>
      </c>
      <c r="CP57" s="4">
        <f t="shared" si="92"/>
        <v>0</v>
      </c>
      <c r="CQ57" s="4">
        <f t="shared" si="92"/>
        <v>0</v>
      </c>
      <c r="CR57" s="4">
        <f t="shared" si="92"/>
        <v>0</v>
      </c>
      <c r="CS57" s="4">
        <f t="shared" si="92"/>
        <v>0</v>
      </c>
      <c r="CT57" s="4">
        <f t="shared" si="92"/>
        <v>0</v>
      </c>
      <c r="CU57" s="4">
        <f t="shared" si="92"/>
        <v>0</v>
      </c>
      <c r="CV57" s="4">
        <f t="shared" si="92"/>
        <v>0</v>
      </c>
      <c r="CW57" s="4">
        <f t="shared" si="92"/>
        <v>0</v>
      </c>
      <c r="CX57" s="4">
        <f t="shared" si="92"/>
        <v>0</v>
      </c>
      <c r="CY57" s="4">
        <f t="shared" si="92"/>
        <v>0</v>
      </c>
      <c r="CZ57" s="4">
        <f t="shared" si="92"/>
        <v>0</v>
      </c>
      <c r="DA57" s="4">
        <f t="shared" si="155"/>
        <v>0</v>
      </c>
      <c r="DB57" s="4">
        <f t="shared" si="155"/>
        <v>0</v>
      </c>
      <c r="DC57" s="4">
        <f t="shared" si="155"/>
        <v>0</v>
      </c>
      <c r="DD57" s="4">
        <f t="shared" si="155"/>
        <v>0</v>
      </c>
      <c r="DE57" s="4">
        <f t="shared" si="155"/>
        <v>0</v>
      </c>
      <c r="DF57" s="4">
        <f t="shared" si="155"/>
        <v>0</v>
      </c>
      <c r="DG57" s="4">
        <f t="shared" si="156"/>
        <v>0</v>
      </c>
      <c r="DH57" s="4">
        <f t="shared" si="156"/>
        <v>0</v>
      </c>
      <c r="DI57" s="4">
        <f t="shared" si="156"/>
        <v>0</v>
      </c>
      <c r="DJ57" s="4">
        <f t="shared" si="156"/>
        <v>0</v>
      </c>
      <c r="DK57" s="4">
        <f t="shared" si="156"/>
        <v>0</v>
      </c>
      <c r="DL57" s="4">
        <f t="shared" si="156"/>
        <v>0</v>
      </c>
      <c r="DM57" s="4">
        <f t="shared" si="156"/>
        <v>0</v>
      </c>
      <c r="DN57" s="4">
        <f t="shared" si="156"/>
        <v>0</v>
      </c>
      <c r="DO57" s="4">
        <f t="shared" si="156"/>
        <v>0</v>
      </c>
      <c r="DP57" s="4">
        <f t="shared" si="156"/>
        <v>0</v>
      </c>
      <c r="DQ57" s="4">
        <f t="shared" si="157"/>
        <v>0</v>
      </c>
      <c r="DR57" s="4">
        <f t="shared" si="157"/>
        <v>0</v>
      </c>
      <c r="DS57" s="4">
        <f t="shared" si="157"/>
        <v>0</v>
      </c>
      <c r="DT57" s="4">
        <f t="shared" si="157"/>
        <v>0</v>
      </c>
      <c r="DU57" s="4">
        <f t="shared" si="157"/>
        <v>0</v>
      </c>
      <c r="DV57" s="4">
        <f t="shared" si="157"/>
        <v>0</v>
      </c>
      <c r="DW57" s="4">
        <f t="shared" si="157"/>
        <v>0</v>
      </c>
      <c r="DX57" s="4">
        <f t="shared" si="157"/>
        <v>0</v>
      </c>
      <c r="DY57" s="4">
        <f t="shared" si="157"/>
        <v>0</v>
      </c>
      <c r="DZ57" s="4">
        <f t="shared" si="157"/>
        <v>0</v>
      </c>
      <c r="EA57" s="4">
        <f t="shared" si="157"/>
        <v>0</v>
      </c>
      <c r="EB57" s="4">
        <f t="shared" si="157"/>
        <v>0</v>
      </c>
      <c r="EC57" s="4">
        <f t="shared" si="157"/>
        <v>0</v>
      </c>
    </row>
    <row r="58" spans="2:133" x14ac:dyDescent="0.25">
      <c r="B58" s="13" t="s">
        <v>12</v>
      </c>
      <c r="C58" t="s">
        <v>294</v>
      </c>
      <c r="D58" s="4">
        <f t="shared" si="19"/>
        <v>0</v>
      </c>
      <c r="E58" s="4">
        <f t="shared" si="20"/>
        <v>0</v>
      </c>
      <c r="F58" s="4">
        <f t="shared" si="21"/>
        <v>0</v>
      </c>
      <c r="G58" s="4">
        <f t="shared" si="22"/>
        <v>1</v>
      </c>
      <c r="H58" s="4">
        <f t="shared" si="23"/>
        <v>0</v>
      </c>
      <c r="I58" s="4">
        <f t="shared" si="24"/>
        <v>1</v>
      </c>
      <c r="J58" s="4">
        <f t="shared" si="29"/>
        <v>0</v>
      </c>
      <c r="K58" s="4">
        <f t="shared" si="30"/>
        <v>0</v>
      </c>
      <c r="L58" s="4">
        <f t="shared" si="31"/>
        <v>0</v>
      </c>
      <c r="M58" s="4">
        <f t="shared" si="32"/>
        <v>0</v>
      </c>
      <c r="N58" s="4">
        <f t="shared" si="33"/>
        <v>0</v>
      </c>
      <c r="O58" s="4">
        <f t="shared" si="34"/>
        <v>0</v>
      </c>
      <c r="P58" s="4">
        <f t="shared" si="35"/>
        <v>0</v>
      </c>
      <c r="Q58" s="4">
        <f t="shared" si="36"/>
        <v>0</v>
      </c>
      <c r="R58" s="4">
        <f t="shared" si="37"/>
        <v>0</v>
      </c>
      <c r="S58" s="4">
        <f t="shared" si="38"/>
        <v>1</v>
      </c>
      <c r="T58" s="4">
        <f t="shared" si="39"/>
        <v>0</v>
      </c>
      <c r="U58" s="4">
        <f t="shared" si="40"/>
        <v>1</v>
      </c>
      <c r="V58" s="4">
        <f t="shared" si="41"/>
        <v>0</v>
      </c>
      <c r="W58" s="4">
        <f t="shared" si="42"/>
        <v>0</v>
      </c>
      <c r="X58" s="4">
        <f t="shared" si="43"/>
        <v>0</v>
      </c>
      <c r="Y58" s="4">
        <f t="shared" si="44"/>
        <v>0</v>
      </c>
      <c r="Z58" s="4">
        <f t="shared" si="45"/>
        <v>0</v>
      </c>
      <c r="AA58" s="4">
        <f t="shared" si="46"/>
        <v>0</v>
      </c>
      <c r="AB58" s="4">
        <f t="shared" si="47"/>
        <v>0</v>
      </c>
      <c r="AC58" s="4">
        <f t="shared" si="48"/>
        <v>0</v>
      </c>
      <c r="AD58" s="4">
        <f t="shared" si="49"/>
        <v>0</v>
      </c>
      <c r="AE58" s="4">
        <f t="shared" si="50"/>
        <v>0</v>
      </c>
      <c r="AF58" s="4">
        <f t="shared" si="51"/>
        <v>0</v>
      </c>
      <c r="AG58" s="4">
        <f t="shared" si="52"/>
        <v>0</v>
      </c>
      <c r="AH58" s="4">
        <f t="shared" si="53"/>
        <v>0</v>
      </c>
      <c r="AI58" s="4">
        <f t="shared" si="54"/>
        <v>0</v>
      </c>
      <c r="AJ58" s="4">
        <f t="shared" si="55"/>
        <v>0</v>
      </c>
      <c r="AK58" s="4">
        <f t="shared" si="56"/>
        <v>0</v>
      </c>
      <c r="AL58" s="4">
        <f t="shared" si="57"/>
        <v>0</v>
      </c>
      <c r="AM58" s="4">
        <f t="shared" si="58"/>
        <v>0</v>
      </c>
      <c r="AN58" s="4">
        <f t="shared" si="59"/>
        <v>0</v>
      </c>
      <c r="AO58" s="4">
        <f t="shared" si="60"/>
        <v>0</v>
      </c>
      <c r="AP58" s="4">
        <f t="shared" si="61"/>
        <v>0</v>
      </c>
      <c r="AQ58" s="4">
        <f t="shared" si="62"/>
        <v>0</v>
      </c>
      <c r="AR58" s="4">
        <f t="shared" si="63"/>
        <v>0</v>
      </c>
      <c r="AS58" s="4">
        <f t="shared" si="64"/>
        <v>0</v>
      </c>
      <c r="AT58" s="4">
        <f t="shared" si="65"/>
        <v>0</v>
      </c>
      <c r="AU58" s="4">
        <f t="shared" si="66"/>
        <v>0</v>
      </c>
      <c r="AV58" s="4">
        <f t="shared" si="67"/>
        <v>0</v>
      </c>
      <c r="AW58" s="4">
        <f t="shared" si="68"/>
        <v>0</v>
      </c>
      <c r="AX58" s="4">
        <f t="shared" si="69"/>
        <v>0</v>
      </c>
      <c r="AY58" s="4">
        <f t="shared" si="70"/>
        <v>0</v>
      </c>
      <c r="AZ58" s="4">
        <f t="shared" si="71"/>
        <v>0</v>
      </c>
      <c r="BA58" s="4">
        <f t="shared" si="72"/>
        <v>0</v>
      </c>
      <c r="BB58" s="4">
        <f t="shared" si="73"/>
        <v>0</v>
      </c>
      <c r="BC58" s="4">
        <f t="shared" si="74"/>
        <v>0</v>
      </c>
      <c r="BD58" s="4">
        <f t="shared" si="75"/>
        <v>0</v>
      </c>
      <c r="BE58" s="4">
        <f t="shared" si="76"/>
        <v>0</v>
      </c>
      <c r="BF58" s="4">
        <f t="shared" si="87"/>
        <v>0</v>
      </c>
      <c r="BG58" s="4">
        <f t="shared" si="87"/>
        <v>0</v>
      </c>
      <c r="BH58" s="4">
        <f t="shared" si="87"/>
        <v>0</v>
      </c>
      <c r="BI58" s="4">
        <f t="shared" si="87"/>
        <v>0</v>
      </c>
      <c r="BJ58" s="4">
        <f t="shared" si="87"/>
        <v>0</v>
      </c>
      <c r="BK58" s="4">
        <f t="shared" si="87"/>
        <v>1</v>
      </c>
      <c r="BL58" s="4">
        <f t="shared" si="87"/>
        <v>0</v>
      </c>
      <c r="BM58" s="4">
        <f t="shared" si="87"/>
        <v>0</v>
      </c>
      <c r="BN58" s="4">
        <f t="shared" si="87"/>
        <v>0</v>
      </c>
      <c r="BO58" s="4">
        <f t="shared" si="87"/>
        <v>0</v>
      </c>
      <c r="BP58" s="4">
        <f t="shared" si="87"/>
        <v>0</v>
      </c>
      <c r="BQ58" s="4">
        <f t="shared" si="87"/>
        <v>0</v>
      </c>
      <c r="BR58" s="4">
        <f t="shared" si="87"/>
        <v>0</v>
      </c>
      <c r="BS58" s="4">
        <f t="shared" si="87"/>
        <v>0</v>
      </c>
      <c r="BT58" s="4">
        <f t="shared" si="87"/>
        <v>0</v>
      </c>
      <c r="BU58" s="4">
        <f t="shared" ref="BU58:CJ73" si="158">IF(BU$3=$C58,1,0)</f>
        <v>0</v>
      </c>
      <c r="BV58" s="4">
        <f t="shared" si="158"/>
        <v>0</v>
      </c>
      <c r="BW58" s="4">
        <f t="shared" si="158"/>
        <v>0</v>
      </c>
      <c r="BX58" s="4">
        <f t="shared" si="158"/>
        <v>0</v>
      </c>
      <c r="BY58" s="4">
        <f t="shared" si="158"/>
        <v>0</v>
      </c>
      <c r="BZ58" s="4">
        <f t="shared" si="158"/>
        <v>0</v>
      </c>
      <c r="CA58" s="4">
        <f t="shared" si="158"/>
        <v>0</v>
      </c>
      <c r="CB58" s="4">
        <f t="shared" si="158"/>
        <v>0</v>
      </c>
      <c r="CC58" s="4">
        <f t="shared" ref="CC58:CC79" si="159">IF(CC$3=$C58,1,0)</f>
        <v>0</v>
      </c>
      <c r="CD58" s="4">
        <f t="shared" si="158"/>
        <v>0</v>
      </c>
      <c r="CE58" s="4">
        <f t="shared" si="158"/>
        <v>0</v>
      </c>
      <c r="CF58" s="4">
        <f t="shared" si="158"/>
        <v>0</v>
      </c>
      <c r="CG58" s="4">
        <f t="shared" si="158"/>
        <v>0</v>
      </c>
      <c r="CH58" s="4">
        <f t="shared" si="158"/>
        <v>0</v>
      </c>
      <c r="CI58" s="4">
        <f t="shared" si="158"/>
        <v>0</v>
      </c>
      <c r="CJ58" s="4">
        <f t="shared" si="158"/>
        <v>0</v>
      </c>
      <c r="CK58" s="4">
        <f t="shared" si="92"/>
        <v>0</v>
      </c>
      <c r="CL58" s="4">
        <f t="shared" si="92"/>
        <v>1</v>
      </c>
      <c r="CM58" s="4">
        <f t="shared" si="92"/>
        <v>0</v>
      </c>
      <c r="CN58" s="4">
        <f t="shared" si="92"/>
        <v>0</v>
      </c>
      <c r="CO58" s="4">
        <f t="shared" si="92"/>
        <v>0</v>
      </c>
      <c r="CP58" s="4">
        <f t="shared" si="92"/>
        <v>0</v>
      </c>
      <c r="CQ58" s="4">
        <f t="shared" si="92"/>
        <v>0</v>
      </c>
      <c r="CR58" s="4">
        <f t="shared" si="92"/>
        <v>0</v>
      </c>
      <c r="CS58" s="4">
        <f t="shared" si="92"/>
        <v>0</v>
      </c>
      <c r="CT58" s="4">
        <f t="shared" si="92"/>
        <v>0</v>
      </c>
      <c r="CU58" s="4">
        <f t="shared" si="92"/>
        <v>0</v>
      </c>
      <c r="CV58" s="4">
        <f t="shared" si="92"/>
        <v>0</v>
      </c>
      <c r="CW58" s="4">
        <f t="shared" si="92"/>
        <v>0</v>
      </c>
      <c r="CX58" s="4">
        <f t="shared" si="92"/>
        <v>0</v>
      </c>
      <c r="CY58" s="4">
        <f t="shared" si="92"/>
        <v>0</v>
      </c>
      <c r="CZ58" s="4">
        <f t="shared" si="92"/>
        <v>0</v>
      </c>
      <c r="DA58" s="4">
        <f t="shared" si="155"/>
        <v>0</v>
      </c>
      <c r="DB58" s="4">
        <f t="shared" si="155"/>
        <v>0</v>
      </c>
      <c r="DC58" s="4">
        <f t="shared" si="155"/>
        <v>0</v>
      </c>
      <c r="DD58" s="4">
        <f t="shared" si="155"/>
        <v>0</v>
      </c>
      <c r="DE58" s="4">
        <f t="shared" si="155"/>
        <v>0</v>
      </c>
      <c r="DF58" s="4">
        <f t="shared" si="155"/>
        <v>0</v>
      </c>
      <c r="DG58" s="4">
        <f t="shared" si="156"/>
        <v>0</v>
      </c>
      <c r="DH58" s="4">
        <f t="shared" si="156"/>
        <v>0</v>
      </c>
      <c r="DI58" s="4">
        <f t="shared" si="156"/>
        <v>0</v>
      </c>
      <c r="DJ58" s="4">
        <f t="shared" si="156"/>
        <v>0</v>
      </c>
      <c r="DK58" s="4">
        <f t="shared" si="156"/>
        <v>0</v>
      </c>
      <c r="DL58" s="4">
        <f t="shared" si="156"/>
        <v>0</v>
      </c>
      <c r="DM58" s="4">
        <f t="shared" si="156"/>
        <v>0</v>
      </c>
      <c r="DN58" s="4">
        <f t="shared" si="156"/>
        <v>0</v>
      </c>
      <c r="DO58" s="4">
        <f t="shared" si="156"/>
        <v>0</v>
      </c>
      <c r="DP58" s="4">
        <f t="shared" si="156"/>
        <v>0</v>
      </c>
      <c r="DQ58" s="4">
        <f t="shared" si="157"/>
        <v>0</v>
      </c>
      <c r="DR58" s="4">
        <f t="shared" si="157"/>
        <v>0</v>
      </c>
      <c r="DS58" s="4">
        <f t="shared" si="157"/>
        <v>0</v>
      </c>
      <c r="DT58" s="4">
        <f t="shared" si="157"/>
        <v>0</v>
      </c>
      <c r="DU58" s="4">
        <f t="shared" si="157"/>
        <v>0</v>
      </c>
      <c r="DV58" s="4">
        <f t="shared" si="157"/>
        <v>0</v>
      </c>
      <c r="DW58" s="4">
        <f t="shared" si="157"/>
        <v>0</v>
      </c>
      <c r="DX58" s="4">
        <f t="shared" si="157"/>
        <v>0</v>
      </c>
      <c r="DY58" s="4">
        <f t="shared" si="157"/>
        <v>0</v>
      </c>
      <c r="DZ58" s="4">
        <f t="shared" si="157"/>
        <v>0</v>
      </c>
      <c r="EA58" s="4">
        <f t="shared" si="157"/>
        <v>0</v>
      </c>
      <c r="EB58" s="4">
        <f t="shared" si="157"/>
        <v>0</v>
      </c>
      <c r="EC58" s="4">
        <f t="shared" si="157"/>
        <v>0</v>
      </c>
    </row>
    <row r="59" spans="2:133" x14ac:dyDescent="0.25">
      <c r="B59" s="13" t="s">
        <v>12</v>
      </c>
      <c r="C59" t="s">
        <v>295</v>
      </c>
      <c r="D59" s="4">
        <f t="shared" si="19"/>
        <v>0</v>
      </c>
      <c r="E59" s="4">
        <f t="shared" si="20"/>
        <v>0</v>
      </c>
      <c r="F59" s="4">
        <f t="shared" si="21"/>
        <v>0</v>
      </c>
      <c r="G59" s="4">
        <f t="shared" si="22"/>
        <v>1</v>
      </c>
      <c r="H59" s="4">
        <f t="shared" si="23"/>
        <v>0</v>
      </c>
      <c r="I59" s="4">
        <f t="shared" si="24"/>
        <v>1</v>
      </c>
      <c r="J59" s="4">
        <f t="shared" si="29"/>
        <v>0</v>
      </c>
      <c r="K59" s="4">
        <f t="shared" si="30"/>
        <v>0</v>
      </c>
      <c r="L59" s="4">
        <f t="shared" si="31"/>
        <v>0</v>
      </c>
      <c r="M59" s="4">
        <f t="shared" si="32"/>
        <v>0</v>
      </c>
      <c r="N59" s="4">
        <f t="shared" si="33"/>
        <v>0</v>
      </c>
      <c r="O59" s="4">
        <f t="shared" si="34"/>
        <v>0</v>
      </c>
      <c r="P59" s="4">
        <f t="shared" si="35"/>
        <v>0</v>
      </c>
      <c r="Q59" s="4">
        <f t="shared" si="36"/>
        <v>0</v>
      </c>
      <c r="R59" s="4">
        <f t="shared" si="37"/>
        <v>0</v>
      </c>
      <c r="S59" s="4">
        <f t="shared" si="38"/>
        <v>1</v>
      </c>
      <c r="T59" s="4">
        <f t="shared" si="39"/>
        <v>0</v>
      </c>
      <c r="U59" s="4">
        <f t="shared" si="40"/>
        <v>1</v>
      </c>
      <c r="V59" s="4">
        <f t="shared" si="41"/>
        <v>0</v>
      </c>
      <c r="W59" s="4">
        <f t="shared" si="42"/>
        <v>0</v>
      </c>
      <c r="X59" s="4">
        <f t="shared" si="43"/>
        <v>0</v>
      </c>
      <c r="Y59" s="4">
        <f t="shared" si="44"/>
        <v>0</v>
      </c>
      <c r="Z59" s="4">
        <f t="shared" si="45"/>
        <v>0</v>
      </c>
      <c r="AA59" s="4">
        <f t="shared" si="46"/>
        <v>0</v>
      </c>
      <c r="AB59" s="4">
        <f t="shared" si="47"/>
        <v>0</v>
      </c>
      <c r="AC59" s="4">
        <f t="shared" si="48"/>
        <v>0</v>
      </c>
      <c r="AD59" s="4">
        <f t="shared" si="49"/>
        <v>0</v>
      </c>
      <c r="AE59" s="4">
        <f t="shared" si="50"/>
        <v>0</v>
      </c>
      <c r="AF59" s="4">
        <f t="shared" si="51"/>
        <v>0</v>
      </c>
      <c r="AG59" s="4">
        <f t="shared" si="52"/>
        <v>0</v>
      </c>
      <c r="AH59" s="4">
        <f t="shared" si="53"/>
        <v>0</v>
      </c>
      <c r="AI59" s="4">
        <f t="shared" si="54"/>
        <v>0</v>
      </c>
      <c r="AJ59" s="4">
        <f t="shared" si="55"/>
        <v>0</v>
      </c>
      <c r="AK59" s="4">
        <f t="shared" si="56"/>
        <v>0</v>
      </c>
      <c r="AL59" s="4">
        <f t="shared" si="57"/>
        <v>0</v>
      </c>
      <c r="AM59" s="4">
        <f t="shared" si="58"/>
        <v>0</v>
      </c>
      <c r="AN59" s="4">
        <f t="shared" si="59"/>
        <v>0</v>
      </c>
      <c r="AO59" s="4">
        <f t="shared" si="60"/>
        <v>0</v>
      </c>
      <c r="AP59" s="4">
        <f t="shared" si="61"/>
        <v>0</v>
      </c>
      <c r="AQ59" s="4">
        <f t="shared" si="62"/>
        <v>0</v>
      </c>
      <c r="AR59" s="4">
        <f t="shared" si="63"/>
        <v>0</v>
      </c>
      <c r="AS59" s="4">
        <f t="shared" si="64"/>
        <v>0</v>
      </c>
      <c r="AT59" s="4">
        <f t="shared" si="65"/>
        <v>0</v>
      </c>
      <c r="AU59" s="4">
        <f t="shared" si="66"/>
        <v>0</v>
      </c>
      <c r="AV59" s="4">
        <f t="shared" si="67"/>
        <v>0</v>
      </c>
      <c r="AW59" s="4">
        <f t="shared" si="68"/>
        <v>0</v>
      </c>
      <c r="AX59" s="4">
        <f t="shared" si="69"/>
        <v>0</v>
      </c>
      <c r="AY59" s="4">
        <f t="shared" si="70"/>
        <v>0</v>
      </c>
      <c r="AZ59" s="4">
        <f t="shared" si="71"/>
        <v>0</v>
      </c>
      <c r="BA59" s="4">
        <f t="shared" si="72"/>
        <v>0</v>
      </c>
      <c r="BB59" s="4">
        <f t="shared" si="73"/>
        <v>0</v>
      </c>
      <c r="BC59" s="4">
        <f t="shared" si="74"/>
        <v>0</v>
      </c>
      <c r="BD59" s="4">
        <f t="shared" si="75"/>
        <v>0</v>
      </c>
      <c r="BE59" s="4">
        <f t="shared" si="76"/>
        <v>0</v>
      </c>
      <c r="BF59" s="4">
        <f t="shared" ref="BF59:BU74" si="160">IF(BF$3=$C59,1,0)</f>
        <v>0</v>
      </c>
      <c r="BG59" s="4">
        <f t="shared" si="160"/>
        <v>0</v>
      </c>
      <c r="BH59" s="4">
        <f t="shared" si="160"/>
        <v>0</v>
      </c>
      <c r="BI59" s="4">
        <f t="shared" si="160"/>
        <v>0</v>
      </c>
      <c r="BJ59" s="4">
        <f t="shared" si="160"/>
        <v>0</v>
      </c>
      <c r="BK59" s="4">
        <f t="shared" si="160"/>
        <v>0</v>
      </c>
      <c r="BL59" s="4">
        <f t="shared" si="160"/>
        <v>1</v>
      </c>
      <c r="BM59" s="4">
        <f t="shared" si="160"/>
        <v>0</v>
      </c>
      <c r="BN59" s="4">
        <f t="shared" si="160"/>
        <v>0</v>
      </c>
      <c r="BO59" s="4">
        <f t="shared" si="160"/>
        <v>0</v>
      </c>
      <c r="BP59" s="4">
        <f t="shared" si="160"/>
        <v>0</v>
      </c>
      <c r="BQ59" s="4">
        <f t="shared" si="160"/>
        <v>0</v>
      </c>
      <c r="BR59" s="4">
        <f t="shared" si="160"/>
        <v>0</v>
      </c>
      <c r="BS59" s="4">
        <f t="shared" si="160"/>
        <v>0</v>
      </c>
      <c r="BT59" s="4">
        <f t="shared" si="160"/>
        <v>0</v>
      </c>
      <c r="BU59" s="4">
        <f t="shared" si="160"/>
        <v>0</v>
      </c>
      <c r="BV59" s="4">
        <f t="shared" si="158"/>
        <v>0</v>
      </c>
      <c r="BW59" s="4">
        <f t="shared" si="158"/>
        <v>0</v>
      </c>
      <c r="BX59" s="4">
        <f t="shared" si="158"/>
        <v>0</v>
      </c>
      <c r="BY59" s="4">
        <f t="shared" si="158"/>
        <v>0</v>
      </c>
      <c r="BZ59" s="4">
        <f t="shared" si="158"/>
        <v>0</v>
      </c>
      <c r="CA59" s="4">
        <f t="shared" si="158"/>
        <v>0</v>
      </c>
      <c r="CB59" s="4">
        <f t="shared" si="158"/>
        <v>0</v>
      </c>
      <c r="CC59" s="4">
        <f t="shared" si="159"/>
        <v>0</v>
      </c>
      <c r="CD59" s="4">
        <f t="shared" si="158"/>
        <v>0</v>
      </c>
      <c r="CE59" s="4">
        <f t="shared" si="158"/>
        <v>0</v>
      </c>
      <c r="CF59" s="4">
        <f t="shared" si="158"/>
        <v>0</v>
      </c>
      <c r="CG59" s="4">
        <f t="shared" si="158"/>
        <v>0</v>
      </c>
      <c r="CH59" s="4">
        <f t="shared" si="158"/>
        <v>0</v>
      </c>
      <c r="CI59" s="4">
        <f t="shared" si="158"/>
        <v>0</v>
      </c>
      <c r="CJ59" s="4">
        <f t="shared" si="158"/>
        <v>0</v>
      </c>
      <c r="CK59" s="4">
        <f t="shared" si="92"/>
        <v>0</v>
      </c>
      <c r="CL59" s="4">
        <f t="shared" si="92"/>
        <v>0</v>
      </c>
      <c r="CM59" s="4">
        <f t="shared" si="92"/>
        <v>1</v>
      </c>
      <c r="CN59" s="4">
        <f t="shared" si="92"/>
        <v>0</v>
      </c>
      <c r="CO59" s="4">
        <f t="shared" si="92"/>
        <v>0</v>
      </c>
      <c r="CP59" s="4">
        <f t="shared" si="92"/>
        <v>0</v>
      </c>
      <c r="CQ59" s="4">
        <f t="shared" si="92"/>
        <v>0</v>
      </c>
      <c r="CR59" s="4">
        <f t="shared" si="92"/>
        <v>0</v>
      </c>
      <c r="CS59" s="4">
        <f t="shared" si="92"/>
        <v>0</v>
      </c>
      <c r="CT59" s="4">
        <f t="shared" si="92"/>
        <v>0</v>
      </c>
      <c r="CU59" s="4">
        <f t="shared" si="92"/>
        <v>0</v>
      </c>
      <c r="CV59" s="4">
        <f t="shared" si="92"/>
        <v>0</v>
      </c>
      <c r="CW59" s="4">
        <f t="shared" si="92"/>
        <v>0</v>
      </c>
      <c r="CX59" s="4">
        <f t="shared" si="92"/>
        <v>0</v>
      </c>
      <c r="CY59" s="4">
        <f t="shared" si="92"/>
        <v>0</v>
      </c>
      <c r="CZ59" s="4">
        <f t="shared" si="92"/>
        <v>0</v>
      </c>
      <c r="DA59" s="4">
        <f t="shared" si="155"/>
        <v>0</v>
      </c>
      <c r="DB59" s="4">
        <f t="shared" si="155"/>
        <v>0</v>
      </c>
      <c r="DC59" s="4">
        <f t="shared" si="155"/>
        <v>0</v>
      </c>
      <c r="DD59" s="4">
        <f t="shared" si="155"/>
        <v>0</v>
      </c>
      <c r="DE59" s="4">
        <f t="shared" si="155"/>
        <v>0</v>
      </c>
      <c r="DF59" s="4">
        <f t="shared" si="155"/>
        <v>0</v>
      </c>
      <c r="DG59" s="4">
        <f t="shared" si="156"/>
        <v>0</v>
      </c>
      <c r="DH59" s="4">
        <f t="shared" si="156"/>
        <v>0</v>
      </c>
      <c r="DI59" s="4">
        <f t="shared" si="156"/>
        <v>0</v>
      </c>
      <c r="DJ59" s="4">
        <f t="shared" si="156"/>
        <v>0</v>
      </c>
      <c r="DK59" s="4">
        <f t="shared" si="156"/>
        <v>0</v>
      </c>
      <c r="DL59" s="4">
        <f t="shared" si="156"/>
        <v>0</v>
      </c>
      <c r="DM59" s="4">
        <f t="shared" si="156"/>
        <v>0</v>
      </c>
      <c r="DN59" s="4">
        <f t="shared" si="156"/>
        <v>0</v>
      </c>
      <c r="DO59" s="4">
        <f t="shared" si="156"/>
        <v>0</v>
      </c>
      <c r="DP59" s="4">
        <f t="shared" si="156"/>
        <v>0</v>
      </c>
      <c r="DQ59" s="4">
        <f t="shared" si="157"/>
        <v>0</v>
      </c>
      <c r="DR59" s="4">
        <f t="shared" si="157"/>
        <v>0</v>
      </c>
      <c r="DS59" s="4">
        <f t="shared" si="157"/>
        <v>0</v>
      </c>
      <c r="DT59" s="4">
        <f t="shared" si="157"/>
        <v>0</v>
      </c>
      <c r="DU59" s="4">
        <f t="shared" si="157"/>
        <v>0</v>
      </c>
      <c r="DV59" s="4">
        <f t="shared" si="157"/>
        <v>0</v>
      </c>
      <c r="DW59" s="4">
        <f t="shared" si="157"/>
        <v>0</v>
      </c>
      <c r="DX59" s="4">
        <f t="shared" si="157"/>
        <v>0</v>
      </c>
      <c r="DY59" s="4">
        <f t="shared" si="157"/>
        <v>0</v>
      </c>
      <c r="DZ59" s="4">
        <f t="shared" si="157"/>
        <v>0</v>
      </c>
      <c r="EA59" s="4">
        <f t="shared" si="157"/>
        <v>0</v>
      </c>
      <c r="EB59" s="4">
        <f t="shared" si="157"/>
        <v>0</v>
      </c>
      <c r="EC59" s="4">
        <f t="shared" si="157"/>
        <v>0</v>
      </c>
    </row>
    <row r="60" spans="2:133" x14ac:dyDescent="0.25">
      <c r="B60" s="13" t="s">
        <v>12</v>
      </c>
      <c r="C60" t="s">
        <v>296</v>
      </c>
      <c r="D60" s="4">
        <f t="shared" si="19"/>
        <v>0</v>
      </c>
      <c r="E60" s="4">
        <f t="shared" si="20"/>
        <v>0</v>
      </c>
      <c r="F60" s="4">
        <f t="shared" si="21"/>
        <v>0</v>
      </c>
      <c r="G60" s="4">
        <f t="shared" si="22"/>
        <v>1</v>
      </c>
      <c r="H60" s="4">
        <f t="shared" si="23"/>
        <v>0</v>
      </c>
      <c r="I60" s="4">
        <f t="shared" si="24"/>
        <v>1</v>
      </c>
      <c r="J60" s="4">
        <f t="shared" si="29"/>
        <v>0</v>
      </c>
      <c r="K60" s="4">
        <f t="shared" si="30"/>
        <v>0</v>
      </c>
      <c r="L60" s="4">
        <f t="shared" si="31"/>
        <v>0</v>
      </c>
      <c r="M60" s="4">
        <f t="shared" si="32"/>
        <v>0</v>
      </c>
      <c r="N60" s="4">
        <f t="shared" si="33"/>
        <v>0</v>
      </c>
      <c r="O60" s="4">
        <f t="shared" si="34"/>
        <v>0</v>
      </c>
      <c r="P60" s="4">
        <f t="shared" si="35"/>
        <v>0</v>
      </c>
      <c r="Q60" s="4">
        <f t="shared" si="36"/>
        <v>0</v>
      </c>
      <c r="R60" s="4">
        <f t="shared" si="37"/>
        <v>0</v>
      </c>
      <c r="S60" s="4">
        <f t="shared" si="38"/>
        <v>1</v>
      </c>
      <c r="T60" s="4">
        <f t="shared" si="39"/>
        <v>0</v>
      </c>
      <c r="U60" s="4">
        <f t="shared" si="40"/>
        <v>1</v>
      </c>
      <c r="V60" s="4">
        <f t="shared" si="41"/>
        <v>0</v>
      </c>
      <c r="W60" s="4">
        <f t="shared" si="42"/>
        <v>0</v>
      </c>
      <c r="X60" s="4">
        <f t="shared" si="43"/>
        <v>0</v>
      </c>
      <c r="Y60" s="4">
        <f t="shared" si="44"/>
        <v>0</v>
      </c>
      <c r="Z60" s="4">
        <f t="shared" si="45"/>
        <v>0</v>
      </c>
      <c r="AA60" s="4">
        <f t="shared" si="46"/>
        <v>0</v>
      </c>
      <c r="AB60" s="4">
        <f t="shared" si="47"/>
        <v>0</v>
      </c>
      <c r="AC60" s="4">
        <f t="shared" si="48"/>
        <v>0</v>
      </c>
      <c r="AD60" s="4">
        <f t="shared" si="49"/>
        <v>0</v>
      </c>
      <c r="AE60" s="4">
        <f t="shared" si="50"/>
        <v>0</v>
      </c>
      <c r="AF60" s="4">
        <f t="shared" si="51"/>
        <v>0</v>
      </c>
      <c r="AG60" s="4">
        <f t="shared" si="52"/>
        <v>0</v>
      </c>
      <c r="AH60" s="4">
        <f t="shared" si="53"/>
        <v>0</v>
      </c>
      <c r="AI60" s="4">
        <f t="shared" si="54"/>
        <v>0</v>
      </c>
      <c r="AJ60" s="4">
        <f t="shared" si="55"/>
        <v>0</v>
      </c>
      <c r="AK60" s="4">
        <f t="shared" si="56"/>
        <v>0</v>
      </c>
      <c r="AL60" s="4">
        <f t="shared" si="57"/>
        <v>0</v>
      </c>
      <c r="AM60" s="4">
        <f t="shared" si="58"/>
        <v>0</v>
      </c>
      <c r="AN60" s="4">
        <f t="shared" si="59"/>
        <v>0</v>
      </c>
      <c r="AO60" s="4">
        <f t="shared" si="60"/>
        <v>0</v>
      </c>
      <c r="AP60" s="4">
        <f t="shared" si="61"/>
        <v>0</v>
      </c>
      <c r="AQ60" s="4">
        <f t="shared" si="62"/>
        <v>0</v>
      </c>
      <c r="AR60" s="4">
        <f t="shared" si="63"/>
        <v>0</v>
      </c>
      <c r="AS60" s="4">
        <f t="shared" si="64"/>
        <v>0</v>
      </c>
      <c r="AT60" s="4">
        <f t="shared" si="65"/>
        <v>0</v>
      </c>
      <c r="AU60" s="4">
        <f t="shared" si="66"/>
        <v>0</v>
      </c>
      <c r="AV60" s="4">
        <f t="shared" si="67"/>
        <v>0</v>
      </c>
      <c r="AW60" s="4">
        <f t="shared" si="68"/>
        <v>0</v>
      </c>
      <c r="AX60" s="4">
        <f t="shared" si="69"/>
        <v>0</v>
      </c>
      <c r="AY60" s="4">
        <f t="shared" si="70"/>
        <v>0</v>
      </c>
      <c r="AZ60" s="4">
        <f t="shared" si="71"/>
        <v>0</v>
      </c>
      <c r="BA60" s="4">
        <f t="shared" si="72"/>
        <v>0</v>
      </c>
      <c r="BB60" s="4">
        <f t="shared" si="73"/>
        <v>0</v>
      </c>
      <c r="BC60" s="4">
        <f t="shared" si="74"/>
        <v>0</v>
      </c>
      <c r="BD60" s="4">
        <f t="shared" si="75"/>
        <v>0</v>
      </c>
      <c r="BE60" s="4">
        <f t="shared" si="76"/>
        <v>0</v>
      </c>
      <c r="BF60" s="4">
        <f t="shared" si="160"/>
        <v>0</v>
      </c>
      <c r="BG60" s="4">
        <f t="shared" si="160"/>
        <v>0</v>
      </c>
      <c r="BH60" s="4">
        <f t="shared" si="160"/>
        <v>0</v>
      </c>
      <c r="BI60" s="4">
        <f t="shared" si="160"/>
        <v>0</v>
      </c>
      <c r="BJ60" s="4">
        <f t="shared" si="160"/>
        <v>0</v>
      </c>
      <c r="BK60" s="4">
        <f t="shared" si="160"/>
        <v>0</v>
      </c>
      <c r="BL60" s="4">
        <f t="shared" si="160"/>
        <v>0</v>
      </c>
      <c r="BM60" s="4">
        <f t="shared" si="160"/>
        <v>1</v>
      </c>
      <c r="BN60" s="4">
        <f t="shared" si="160"/>
        <v>0</v>
      </c>
      <c r="BO60" s="4">
        <f t="shared" si="160"/>
        <v>0</v>
      </c>
      <c r="BP60" s="4">
        <f t="shared" si="160"/>
        <v>0</v>
      </c>
      <c r="BQ60" s="4">
        <f t="shared" si="160"/>
        <v>0</v>
      </c>
      <c r="BR60" s="4">
        <f t="shared" si="160"/>
        <v>0</v>
      </c>
      <c r="BS60" s="4">
        <f t="shared" si="160"/>
        <v>0</v>
      </c>
      <c r="BT60" s="4">
        <f t="shared" si="160"/>
        <v>0</v>
      </c>
      <c r="BU60" s="4">
        <f t="shared" si="160"/>
        <v>0</v>
      </c>
      <c r="BV60" s="4">
        <f t="shared" si="158"/>
        <v>0</v>
      </c>
      <c r="BW60" s="4">
        <f t="shared" si="158"/>
        <v>0</v>
      </c>
      <c r="BX60" s="4">
        <f t="shared" si="158"/>
        <v>0</v>
      </c>
      <c r="BY60" s="4">
        <f t="shared" si="158"/>
        <v>0</v>
      </c>
      <c r="BZ60" s="4">
        <f t="shared" si="158"/>
        <v>0</v>
      </c>
      <c r="CA60" s="4">
        <f t="shared" si="158"/>
        <v>0</v>
      </c>
      <c r="CB60" s="4">
        <f t="shared" si="158"/>
        <v>0</v>
      </c>
      <c r="CC60" s="4">
        <f t="shared" si="159"/>
        <v>0</v>
      </c>
      <c r="CD60" s="4">
        <f t="shared" si="158"/>
        <v>0</v>
      </c>
      <c r="CE60" s="4">
        <f t="shared" si="158"/>
        <v>0</v>
      </c>
      <c r="CF60" s="4">
        <f t="shared" si="158"/>
        <v>0</v>
      </c>
      <c r="CG60" s="4">
        <f t="shared" si="158"/>
        <v>0</v>
      </c>
      <c r="CH60" s="4">
        <f t="shared" si="158"/>
        <v>0</v>
      </c>
      <c r="CI60" s="4">
        <f t="shared" si="158"/>
        <v>0</v>
      </c>
      <c r="CJ60" s="4">
        <f t="shared" si="158"/>
        <v>0</v>
      </c>
      <c r="CK60" s="4">
        <f t="shared" si="92"/>
        <v>0</v>
      </c>
      <c r="CL60" s="4">
        <f t="shared" si="92"/>
        <v>0</v>
      </c>
      <c r="CM60" s="4">
        <f t="shared" si="92"/>
        <v>0</v>
      </c>
      <c r="CN60" s="4">
        <f t="shared" si="92"/>
        <v>1</v>
      </c>
      <c r="CO60" s="4">
        <f t="shared" si="92"/>
        <v>0</v>
      </c>
      <c r="CP60" s="4">
        <f t="shared" si="92"/>
        <v>0</v>
      </c>
      <c r="CQ60" s="4">
        <f t="shared" si="92"/>
        <v>0</v>
      </c>
      <c r="CR60" s="4">
        <f t="shared" si="92"/>
        <v>0</v>
      </c>
      <c r="CS60" s="4">
        <f t="shared" si="92"/>
        <v>0</v>
      </c>
      <c r="CT60" s="4">
        <f t="shared" si="92"/>
        <v>0</v>
      </c>
      <c r="CU60" s="4">
        <f t="shared" si="92"/>
        <v>0</v>
      </c>
      <c r="CV60" s="4">
        <f t="shared" si="92"/>
        <v>0</v>
      </c>
      <c r="CW60" s="4">
        <f t="shared" si="92"/>
        <v>0</v>
      </c>
      <c r="CX60" s="4">
        <f t="shared" si="92"/>
        <v>0</v>
      </c>
      <c r="CY60" s="4">
        <f t="shared" si="92"/>
        <v>0</v>
      </c>
      <c r="CZ60" s="4">
        <f t="shared" si="92"/>
        <v>0</v>
      </c>
      <c r="DA60" s="4">
        <f t="shared" si="155"/>
        <v>0</v>
      </c>
      <c r="DB60" s="4">
        <f t="shared" si="155"/>
        <v>0</v>
      </c>
      <c r="DC60" s="4">
        <f t="shared" si="155"/>
        <v>0</v>
      </c>
      <c r="DD60" s="4">
        <f t="shared" si="155"/>
        <v>0</v>
      </c>
      <c r="DE60" s="4">
        <f t="shared" si="155"/>
        <v>0</v>
      </c>
      <c r="DF60" s="4">
        <f t="shared" si="155"/>
        <v>0</v>
      </c>
      <c r="DG60" s="4">
        <f t="shared" si="156"/>
        <v>0</v>
      </c>
      <c r="DH60" s="4">
        <f t="shared" si="156"/>
        <v>0</v>
      </c>
      <c r="DI60" s="4">
        <f t="shared" si="156"/>
        <v>0</v>
      </c>
      <c r="DJ60" s="4">
        <f t="shared" si="156"/>
        <v>0</v>
      </c>
      <c r="DK60" s="4">
        <f t="shared" si="156"/>
        <v>0</v>
      </c>
      <c r="DL60" s="4">
        <f t="shared" si="156"/>
        <v>0</v>
      </c>
      <c r="DM60" s="4">
        <f t="shared" si="156"/>
        <v>0</v>
      </c>
      <c r="DN60" s="4">
        <f t="shared" si="156"/>
        <v>0</v>
      </c>
      <c r="DO60" s="4">
        <f t="shared" si="156"/>
        <v>0</v>
      </c>
      <c r="DP60" s="4">
        <f t="shared" si="156"/>
        <v>0</v>
      </c>
      <c r="DQ60" s="4">
        <f t="shared" si="157"/>
        <v>0</v>
      </c>
      <c r="DR60" s="4">
        <f t="shared" si="157"/>
        <v>0</v>
      </c>
      <c r="DS60" s="4">
        <f t="shared" si="157"/>
        <v>0</v>
      </c>
      <c r="DT60" s="4">
        <f t="shared" si="157"/>
        <v>0</v>
      </c>
      <c r="DU60" s="4">
        <f t="shared" si="157"/>
        <v>0</v>
      </c>
      <c r="DV60" s="4">
        <f t="shared" si="157"/>
        <v>0</v>
      </c>
      <c r="DW60" s="4">
        <f t="shared" si="157"/>
        <v>0</v>
      </c>
      <c r="DX60" s="4">
        <f t="shared" si="157"/>
        <v>0</v>
      </c>
      <c r="DY60" s="4">
        <f t="shared" si="157"/>
        <v>0</v>
      </c>
      <c r="DZ60" s="4">
        <f t="shared" si="157"/>
        <v>0</v>
      </c>
      <c r="EA60" s="4">
        <f t="shared" si="157"/>
        <v>0</v>
      </c>
      <c r="EB60" s="4">
        <f t="shared" si="157"/>
        <v>0</v>
      </c>
      <c r="EC60" s="4">
        <f t="shared" si="157"/>
        <v>0</v>
      </c>
    </row>
    <row r="61" spans="2:133" x14ac:dyDescent="0.25">
      <c r="B61" s="13" t="s">
        <v>12</v>
      </c>
      <c r="C61" t="s">
        <v>297</v>
      </c>
      <c r="D61" s="4">
        <f t="shared" si="19"/>
        <v>0</v>
      </c>
      <c r="E61" s="4">
        <f t="shared" si="20"/>
        <v>0</v>
      </c>
      <c r="F61" s="4">
        <f t="shared" si="21"/>
        <v>0</v>
      </c>
      <c r="G61" s="4">
        <f t="shared" si="22"/>
        <v>1</v>
      </c>
      <c r="H61" s="4">
        <f t="shared" si="23"/>
        <v>0</v>
      </c>
      <c r="I61" s="4">
        <f t="shared" si="24"/>
        <v>1</v>
      </c>
      <c r="J61" s="4">
        <f t="shared" si="29"/>
        <v>0</v>
      </c>
      <c r="K61" s="4">
        <f t="shared" si="30"/>
        <v>0</v>
      </c>
      <c r="L61" s="4">
        <f t="shared" si="31"/>
        <v>0</v>
      </c>
      <c r="M61" s="4">
        <f t="shared" si="32"/>
        <v>0</v>
      </c>
      <c r="N61" s="4">
        <f t="shared" si="33"/>
        <v>0</v>
      </c>
      <c r="O61" s="4">
        <f t="shared" si="34"/>
        <v>0</v>
      </c>
      <c r="P61" s="4">
        <f t="shared" si="35"/>
        <v>0</v>
      </c>
      <c r="Q61" s="4">
        <f t="shared" si="36"/>
        <v>0</v>
      </c>
      <c r="R61" s="4">
        <f t="shared" si="37"/>
        <v>0</v>
      </c>
      <c r="S61" s="4">
        <f t="shared" si="38"/>
        <v>1</v>
      </c>
      <c r="T61" s="4">
        <f t="shared" si="39"/>
        <v>0</v>
      </c>
      <c r="U61" s="4">
        <f t="shared" si="40"/>
        <v>1</v>
      </c>
      <c r="V61" s="4">
        <f t="shared" si="41"/>
        <v>0</v>
      </c>
      <c r="W61" s="4">
        <f t="shared" si="42"/>
        <v>0</v>
      </c>
      <c r="X61" s="4">
        <f t="shared" si="43"/>
        <v>0</v>
      </c>
      <c r="Y61" s="4">
        <f t="shared" si="44"/>
        <v>0</v>
      </c>
      <c r="Z61" s="4">
        <f t="shared" si="45"/>
        <v>0</v>
      </c>
      <c r="AA61" s="4">
        <f t="shared" si="46"/>
        <v>0</v>
      </c>
      <c r="AB61" s="4">
        <f t="shared" si="47"/>
        <v>0</v>
      </c>
      <c r="AC61" s="4">
        <f t="shared" si="48"/>
        <v>0</v>
      </c>
      <c r="AD61" s="4">
        <f t="shared" si="49"/>
        <v>0</v>
      </c>
      <c r="AE61" s="4">
        <f t="shared" si="50"/>
        <v>0</v>
      </c>
      <c r="AF61" s="4">
        <f t="shared" si="51"/>
        <v>0</v>
      </c>
      <c r="AG61" s="4">
        <f t="shared" si="52"/>
        <v>0</v>
      </c>
      <c r="AH61" s="4">
        <f t="shared" si="53"/>
        <v>0</v>
      </c>
      <c r="AI61" s="4">
        <f t="shared" si="54"/>
        <v>0</v>
      </c>
      <c r="AJ61" s="4">
        <f t="shared" si="55"/>
        <v>0</v>
      </c>
      <c r="AK61" s="4">
        <f t="shared" si="56"/>
        <v>0</v>
      </c>
      <c r="AL61" s="4">
        <f t="shared" si="57"/>
        <v>0</v>
      </c>
      <c r="AM61" s="4">
        <f t="shared" si="58"/>
        <v>0</v>
      </c>
      <c r="AN61" s="4">
        <f t="shared" si="59"/>
        <v>0</v>
      </c>
      <c r="AO61" s="4">
        <f t="shared" si="60"/>
        <v>0</v>
      </c>
      <c r="AP61" s="4">
        <f t="shared" si="61"/>
        <v>0</v>
      </c>
      <c r="AQ61" s="4">
        <f t="shared" si="62"/>
        <v>0</v>
      </c>
      <c r="AR61" s="4">
        <f t="shared" si="63"/>
        <v>0</v>
      </c>
      <c r="AS61" s="4">
        <f t="shared" si="64"/>
        <v>0</v>
      </c>
      <c r="AT61" s="4">
        <f t="shared" si="65"/>
        <v>0</v>
      </c>
      <c r="AU61" s="4">
        <f t="shared" si="66"/>
        <v>0</v>
      </c>
      <c r="AV61" s="4">
        <f t="shared" si="67"/>
        <v>0</v>
      </c>
      <c r="AW61" s="4">
        <f t="shared" si="68"/>
        <v>0</v>
      </c>
      <c r="AX61" s="4">
        <f t="shared" si="69"/>
        <v>0</v>
      </c>
      <c r="AY61" s="4">
        <f t="shared" si="70"/>
        <v>0</v>
      </c>
      <c r="AZ61" s="4">
        <f t="shared" si="71"/>
        <v>0</v>
      </c>
      <c r="BA61" s="4">
        <f t="shared" si="72"/>
        <v>0</v>
      </c>
      <c r="BB61" s="4">
        <f t="shared" si="73"/>
        <v>0</v>
      </c>
      <c r="BC61" s="4">
        <f t="shared" si="74"/>
        <v>0</v>
      </c>
      <c r="BD61" s="4">
        <f t="shared" si="75"/>
        <v>0</v>
      </c>
      <c r="BE61" s="4">
        <f t="shared" si="76"/>
        <v>0</v>
      </c>
      <c r="BF61" s="4">
        <f t="shared" si="160"/>
        <v>0</v>
      </c>
      <c r="BG61" s="4">
        <f t="shared" si="160"/>
        <v>0</v>
      </c>
      <c r="BH61" s="4">
        <f t="shared" si="160"/>
        <v>0</v>
      </c>
      <c r="BI61" s="4">
        <f t="shared" si="160"/>
        <v>0</v>
      </c>
      <c r="BJ61" s="4">
        <f t="shared" si="160"/>
        <v>0</v>
      </c>
      <c r="BK61" s="4">
        <f t="shared" si="160"/>
        <v>0</v>
      </c>
      <c r="BL61" s="4">
        <f t="shared" si="160"/>
        <v>0</v>
      </c>
      <c r="BM61" s="4">
        <f t="shared" si="160"/>
        <v>0</v>
      </c>
      <c r="BN61" s="4">
        <f t="shared" si="160"/>
        <v>1</v>
      </c>
      <c r="BO61" s="4">
        <f t="shared" si="160"/>
        <v>0</v>
      </c>
      <c r="BP61" s="4">
        <f t="shared" si="160"/>
        <v>0</v>
      </c>
      <c r="BQ61" s="4">
        <f t="shared" si="160"/>
        <v>0</v>
      </c>
      <c r="BR61" s="4">
        <f t="shared" si="160"/>
        <v>0</v>
      </c>
      <c r="BS61" s="4">
        <f t="shared" si="160"/>
        <v>0</v>
      </c>
      <c r="BT61" s="4">
        <f t="shared" si="160"/>
        <v>0</v>
      </c>
      <c r="BU61" s="4">
        <f t="shared" si="160"/>
        <v>0</v>
      </c>
      <c r="BV61" s="4">
        <f t="shared" si="158"/>
        <v>0</v>
      </c>
      <c r="BW61" s="4">
        <f t="shared" si="158"/>
        <v>0</v>
      </c>
      <c r="BX61" s="4">
        <f t="shared" si="158"/>
        <v>0</v>
      </c>
      <c r="BY61" s="4">
        <f t="shared" si="158"/>
        <v>0</v>
      </c>
      <c r="BZ61" s="4">
        <f t="shared" si="158"/>
        <v>0</v>
      </c>
      <c r="CA61" s="4">
        <f t="shared" si="158"/>
        <v>0</v>
      </c>
      <c r="CB61" s="4">
        <f t="shared" si="158"/>
        <v>0</v>
      </c>
      <c r="CC61" s="4">
        <f t="shared" si="159"/>
        <v>0</v>
      </c>
      <c r="CD61" s="4">
        <f t="shared" si="158"/>
        <v>0</v>
      </c>
      <c r="CE61" s="4">
        <f t="shared" si="158"/>
        <v>0</v>
      </c>
      <c r="CF61" s="4">
        <f t="shared" si="158"/>
        <v>0</v>
      </c>
      <c r="CG61" s="4">
        <f t="shared" si="158"/>
        <v>0</v>
      </c>
      <c r="CH61" s="4">
        <f t="shared" si="158"/>
        <v>0</v>
      </c>
      <c r="CI61" s="4">
        <f t="shared" si="158"/>
        <v>0</v>
      </c>
      <c r="CJ61" s="4">
        <f t="shared" si="158"/>
        <v>0</v>
      </c>
      <c r="CK61" s="4">
        <f t="shared" si="92"/>
        <v>0</v>
      </c>
      <c r="CL61" s="4">
        <f t="shared" si="92"/>
        <v>0</v>
      </c>
      <c r="CM61" s="4">
        <f t="shared" si="92"/>
        <v>0</v>
      </c>
      <c r="CN61" s="4">
        <f t="shared" si="92"/>
        <v>0</v>
      </c>
      <c r="CO61" s="4">
        <f t="shared" si="92"/>
        <v>1</v>
      </c>
      <c r="CP61" s="4">
        <f t="shared" si="92"/>
        <v>0</v>
      </c>
      <c r="CQ61" s="4">
        <f t="shared" si="92"/>
        <v>0</v>
      </c>
      <c r="CR61" s="4">
        <f t="shared" si="92"/>
        <v>0</v>
      </c>
      <c r="CS61" s="4">
        <f t="shared" si="92"/>
        <v>0</v>
      </c>
      <c r="CT61" s="4">
        <f t="shared" si="92"/>
        <v>0</v>
      </c>
      <c r="CU61" s="4">
        <f t="shared" si="92"/>
        <v>0</v>
      </c>
      <c r="CV61" s="4">
        <f t="shared" si="92"/>
        <v>0</v>
      </c>
      <c r="CW61" s="4">
        <f t="shared" si="92"/>
        <v>0</v>
      </c>
      <c r="CX61" s="4">
        <f t="shared" si="92"/>
        <v>0</v>
      </c>
      <c r="CY61" s="4">
        <f t="shared" si="92"/>
        <v>0</v>
      </c>
      <c r="CZ61" s="4">
        <f t="shared" si="92"/>
        <v>0</v>
      </c>
      <c r="DA61" s="4">
        <f t="shared" si="155"/>
        <v>0</v>
      </c>
      <c r="DB61" s="4">
        <f t="shared" si="155"/>
        <v>0</v>
      </c>
      <c r="DC61" s="4">
        <f t="shared" si="155"/>
        <v>0</v>
      </c>
      <c r="DD61" s="4">
        <f t="shared" si="155"/>
        <v>0</v>
      </c>
      <c r="DE61" s="4">
        <f t="shared" si="155"/>
        <v>0</v>
      </c>
      <c r="DF61" s="4">
        <f t="shared" si="155"/>
        <v>0</v>
      </c>
      <c r="DG61" s="4">
        <f t="shared" si="156"/>
        <v>0</v>
      </c>
      <c r="DH61" s="4">
        <f t="shared" si="156"/>
        <v>0</v>
      </c>
      <c r="DI61" s="4">
        <f t="shared" si="156"/>
        <v>0</v>
      </c>
      <c r="DJ61" s="4">
        <f t="shared" si="156"/>
        <v>0</v>
      </c>
      <c r="DK61" s="4">
        <f t="shared" si="156"/>
        <v>0</v>
      </c>
      <c r="DL61" s="4">
        <f t="shared" si="156"/>
        <v>0</v>
      </c>
      <c r="DM61" s="4">
        <f t="shared" si="156"/>
        <v>0</v>
      </c>
      <c r="DN61" s="4">
        <f t="shared" si="156"/>
        <v>0</v>
      </c>
      <c r="DO61" s="4">
        <f t="shared" si="156"/>
        <v>0</v>
      </c>
      <c r="DP61" s="4">
        <f t="shared" si="156"/>
        <v>0</v>
      </c>
      <c r="DQ61" s="4">
        <f t="shared" si="157"/>
        <v>0</v>
      </c>
      <c r="DR61" s="4">
        <f t="shared" si="157"/>
        <v>0</v>
      </c>
      <c r="DS61" s="4">
        <f t="shared" si="157"/>
        <v>0</v>
      </c>
      <c r="DT61" s="4">
        <f t="shared" si="157"/>
        <v>0</v>
      </c>
      <c r="DU61" s="4">
        <f t="shared" si="157"/>
        <v>0</v>
      </c>
      <c r="DV61" s="4">
        <f t="shared" si="157"/>
        <v>0</v>
      </c>
      <c r="DW61" s="4">
        <f t="shared" si="157"/>
        <v>0</v>
      </c>
      <c r="DX61" s="4">
        <f t="shared" si="157"/>
        <v>0</v>
      </c>
      <c r="DY61" s="4">
        <f t="shared" si="157"/>
        <v>0</v>
      </c>
      <c r="DZ61" s="4">
        <f t="shared" si="157"/>
        <v>0</v>
      </c>
      <c r="EA61" s="4">
        <f t="shared" si="157"/>
        <v>0</v>
      </c>
      <c r="EB61" s="4">
        <f t="shared" si="157"/>
        <v>0</v>
      </c>
      <c r="EC61" s="4">
        <f t="shared" si="157"/>
        <v>0</v>
      </c>
    </row>
    <row r="62" spans="2:133" x14ac:dyDescent="0.25">
      <c r="B62" s="13" t="s">
        <v>12</v>
      </c>
      <c r="C62" t="s">
        <v>298</v>
      </c>
      <c r="D62" s="4">
        <f t="shared" si="19"/>
        <v>0</v>
      </c>
      <c r="E62" s="4">
        <f t="shared" si="20"/>
        <v>0</v>
      </c>
      <c r="F62" s="4">
        <f t="shared" si="21"/>
        <v>0</v>
      </c>
      <c r="G62" s="4">
        <f t="shared" si="22"/>
        <v>1</v>
      </c>
      <c r="H62" s="4">
        <f t="shared" si="23"/>
        <v>0</v>
      </c>
      <c r="I62" s="4">
        <f t="shared" si="24"/>
        <v>1</v>
      </c>
      <c r="J62" s="4">
        <f t="shared" si="29"/>
        <v>0</v>
      </c>
      <c r="K62" s="4">
        <f t="shared" si="30"/>
        <v>0</v>
      </c>
      <c r="L62" s="4">
        <f t="shared" si="31"/>
        <v>0</v>
      </c>
      <c r="M62" s="4">
        <f t="shared" si="32"/>
        <v>0</v>
      </c>
      <c r="N62" s="4">
        <f t="shared" si="33"/>
        <v>0</v>
      </c>
      <c r="O62" s="4">
        <f t="shared" si="34"/>
        <v>0</v>
      </c>
      <c r="P62" s="4">
        <f t="shared" si="35"/>
        <v>0</v>
      </c>
      <c r="Q62" s="4">
        <f t="shared" si="36"/>
        <v>0</v>
      </c>
      <c r="R62" s="4">
        <f t="shared" si="37"/>
        <v>0</v>
      </c>
      <c r="S62" s="4">
        <f t="shared" si="38"/>
        <v>1</v>
      </c>
      <c r="T62" s="4">
        <f t="shared" si="39"/>
        <v>0</v>
      </c>
      <c r="U62" s="4">
        <f t="shared" si="40"/>
        <v>1</v>
      </c>
      <c r="V62" s="4">
        <f t="shared" si="41"/>
        <v>0</v>
      </c>
      <c r="W62" s="4">
        <f t="shared" si="42"/>
        <v>0</v>
      </c>
      <c r="X62" s="4">
        <f t="shared" si="43"/>
        <v>0</v>
      </c>
      <c r="Y62" s="4">
        <f t="shared" si="44"/>
        <v>0</v>
      </c>
      <c r="Z62" s="4">
        <f t="shared" si="45"/>
        <v>0</v>
      </c>
      <c r="AA62" s="4">
        <f t="shared" si="46"/>
        <v>0</v>
      </c>
      <c r="AB62" s="4">
        <f t="shared" si="47"/>
        <v>0</v>
      </c>
      <c r="AC62" s="4">
        <f t="shared" si="48"/>
        <v>0</v>
      </c>
      <c r="AD62" s="4">
        <f t="shared" si="49"/>
        <v>0</v>
      </c>
      <c r="AE62" s="4">
        <f t="shared" si="50"/>
        <v>0</v>
      </c>
      <c r="AF62" s="4">
        <f t="shared" si="51"/>
        <v>0</v>
      </c>
      <c r="AG62" s="4">
        <f t="shared" si="52"/>
        <v>0</v>
      </c>
      <c r="AH62" s="4">
        <f t="shared" si="53"/>
        <v>0</v>
      </c>
      <c r="AI62" s="4">
        <f t="shared" si="54"/>
        <v>0</v>
      </c>
      <c r="AJ62" s="4">
        <f t="shared" si="55"/>
        <v>0</v>
      </c>
      <c r="AK62" s="4">
        <f t="shared" si="56"/>
        <v>0</v>
      </c>
      <c r="AL62" s="4">
        <f t="shared" si="57"/>
        <v>0</v>
      </c>
      <c r="AM62" s="4">
        <f t="shared" si="58"/>
        <v>0</v>
      </c>
      <c r="AN62" s="4">
        <f t="shared" si="59"/>
        <v>0</v>
      </c>
      <c r="AO62" s="4">
        <f t="shared" si="60"/>
        <v>0</v>
      </c>
      <c r="AP62" s="4">
        <f t="shared" si="61"/>
        <v>0</v>
      </c>
      <c r="AQ62" s="4">
        <f t="shared" si="62"/>
        <v>0</v>
      </c>
      <c r="AR62" s="4">
        <f t="shared" si="63"/>
        <v>0</v>
      </c>
      <c r="AS62" s="4">
        <f t="shared" si="64"/>
        <v>0</v>
      </c>
      <c r="AT62" s="4">
        <f t="shared" si="65"/>
        <v>0</v>
      </c>
      <c r="AU62" s="4">
        <f t="shared" si="66"/>
        <v>0</v>
      </c>
      <c r="AV62" s="4">
        <f t="shared" si="67"/>
        <v>0</v>
      </c>
      <c r="AW62" s="4">
        <f t="shared" si="68"/>
        <v>0</v>
      </c>
      <c r="AX62" s="4">
        <f t="shared" si="69"/>
        <v>0</v>
      </c>
      <c r="AY62" s="4">
        <f t="shared" si="70"/>
        <v>0</v>
      </c>
      <c r="AZ62" s="4">
        <f t="shared" si="71"/>
        <v>0</v>
      </c>
      <c r="BA62" s="4">
        <f t="shared" si="72"/>
        <v>0</v>
      </c>
      <c r="BB62" s="4">
        <f t="shared" si="73"/>
        <v>0</v>
      </c>
      <c r="BC62" s="4">
        <f t="shared" si="74"/>
        <v>0</v>
      </c>
      <c r="BD62" s="4">
        <f t="shared" si="75"/>
        <v>0</v>
      </c>
      <c r="BE62" s="4">
        <f t="shared" si="76"/>
        <v>0</v>
      </c>
      <c r="BF62" s="4">
        <f t="shared" si="160"/>
        <v>0</v>
      </c>
      <c r="BG62" s="4">
        <f t="shared" si="160"/>
        <v>0</v>
      </c>
      <c r="BH62" s="4">
        <f t="shared" si="160"/>
        <v>0</v>
      </c>
      <c r="BI62" s="4">
        <f t="shared" si="160"/>
        <v>0</v>
      </c>
      <c r="BJ62" s="4">
        <f t="shared" si="160"/>
        <v>0</v>
      </c>
      <c r="BK62" s="4">
        <f t="shared" si="160"/>
        <v>0</v>
      </c>
      <c r="BL62" s="4">
        <f t="shared" si="160"/>
        <v>0</v>
      </c>
      <c r="BM62" s="4">
        <f t="shared" si="160"/>
        <v>0</v>
      </c>
      <c r="BN62" s="4">
        <f t="shared" si="160"/>
        <v>0</v>
      </c>
      <c r="BO62" s="4">
        <f t="shared" si="160"/>
        <v>1</v>
      </c>
      <c r="BP62" s="4">
        <f t="shared" si="160"/>
        <v>0</v>
      </c>
      <c r="BQ62" s="4">
        <f t="shared" si="160"/>
        <v>0</v>
      </c>
      <c r="BR62" s="4">
        <f t="shared" si="160"/>
        <v>0</v>
      </c>
      <c r="BS62" s="4">
        <f t="shared" si="160"/>
        <v>0</v>
      </c>
      <c r="BT62" s="4">
        <f t="shared" si="160"/>
        <v>0</v>
      </c>
      <c r="BU62" s="4">
        <f t="shared" si="160"/>
        <v>0</v>
      </c>
      <c r="BV62" s="4">
        <f t="shared" si="158"/>
        <v>0</v>
      </c>
      <c r="BW62" s="4">
        <f t="shared" si="158"/>
        <v>0</v>
      </c>
      <c r="BX62" s="4">
        <f t="shared" si="158"/>
        <v>0</v>
      </c>
      <c r="BY62" s="4">
        <f t="shared" si="158"/>
        <v>0</v>
      </c>
      <c r="BZ62" s="4">
        <f t="shared" si="158"/>
        <v>0</v>
      </c>
      <c r="CA62" s="4">
        <f t="shared" si="158"/>
        <v>0</v>
      </c>
      <c r="CB62" s="4">
        <f t="shared" si="158"/>
        <v>0</v>
      </c>
      <c r="CC62" s="4">
        <f t="shared" si="159"/>
        <v>0</v>
      </c>
      <c r="CD62" s="4">
        <f t="shared" si="158"/>
        <v>0</v>
      </c>
      <c r="CE62" s="4">
        <f t="shared" si="158"/>
        <v>0</v>
      </c>
      <c r="CF62" s="4">
        <f t="shared" si="158"/>
        <v>0</v>
      </c>
      <c r="CG62" s="4">
        <f t="shared" si="158"/>
        <v>0</v>
      </c>
      <c r="CH62" s="4">
        <f t="shared" si="158"/>
        <v>0</v>
      </c>
      <c r="CI62" s="4">
        <f t="shared" si="158"/>
        <v>0</v>
      </c>
      <c r="CJ62" s="4">
        <f t="shared" si="158"/>
        <v>0</v>
      </c>
      <c r="CK62" s="4">
        <f t="shared" si="92"/>
        <v>0</v>
      </c>
      <c r="CL62" s="4">
        <f t="shared" si="92"/>
        <v>0</v>
      </c>
      <c r="CM62" s="4">
        <f t="shared" si="92"/>
        <v>0</v>
      </c>
      <c r="CN62" s="4">
        <f t="shared" si="92"/>
        <v>0</v>
      </c>
      <c r="CO62" s="4">
        <f t="shared" si="92"/>
        <v>0</v>
      </c>
      <c r="CP62" s="4">
        <f t="shared" si="92"/>
        <v>1</v>
      </c>
      <c r="CQ62" s="4">
        <f t="shared" si="92"/>
        <v>0</v>
      </c>
      <c r="CR62" s="4">
        <f t="shared" si="92"/>
        <v>0</v>
      </c>
      <c r="CS62" s="4">
        <f t="shared" si="92"/>
        <v>0</v>
      </c>
      <c r="CT62" s="4">
        <f t="shared" si="92"/>
        <v>0</v>
      </c>
      <c r="CU62" s="4">
        <f t="shared" si="92"/>
        <v>0</v>
      </c>
      <c r="CV62" s="4">
        <f t="shared" si="92"/>
        <v>0</v>
      </c>
      <c r="CW62" s="4">
        <f t="shared" si="92"/>
        <v>0</v>
      </c>
      <c r="CX62" s="4">
        <f t="shared" si="92"/>
        <v>0</v>
      </c>
      <c r="CY62" s="4">
        <f t="shared" si="92"/>
        <v>0</v>
      </c>
      <c r="CZ62" s="4">
        <f t="shared" si="92"/>
        <v>0</v>
      </c>
      <c r="DA62" s="4">
        <f t="shared" si="155"/>
        <v>0</v>
      </c>
      <c r="DB62" s="4">
        <f t="shared" si="155"/>
        <v>0</v>
      </c>
      <c r="DC62" s="4">
        <f t="shared" si="155"/>
        <v>0</v>
      </c>
      <c r="DD62" s="4">
        <f t="shared" si="155"/>
        <v>0</v>
      </c>
      <c r="DE62" s="4">
        <f t="shared" si="155"/>
        <v>0</v>
      </c>
      <c r="DF62" s="4">
        <f t="shared" si="155"/>
        <v>0</v>
      </c>
      <c r="DG62" s="4">
        <f t="shared" si="156"/>
        <v>0</v>
      </c>
      <c r="DH62" s="4">
        <f t="shared" si="156"/>
        <v>0</v>
      </c>
      <c r="DI62" s="4">
        <f t="shared" si="156"/>
        <v>0</v>
      </c>
      <c r="DJ62" s="4">
        <f t="shared" si="156"/>
        <v>0</v>
      </c>
      <c r="DK62" s="4">
        <f t="shared" si="156"/>
        <v>0</v>
      </c>
      <c r="DL62" s="4">
        <f t="shared" si="156"/>
        <v>0</v>
      </c>
      <c r="DM62" s="4">
        <f t="shared" si="156"/>
        <v>0</v>
      </c>
      <c r="DN62" s="4">
        <f t="shared" si="156"/>
        <v>0</v>
      </c>
      <c r="DO62" s="4">
        <f t="shared" si="156"/>
        <v>0</v>
      </c>
      <c r="DP62" s="4">
        <f t="shared" si="156"/>
        <v>0</v>
      </c>
      <c r="DQ62" s="4">
        <f t="shared" si="157"/>
        <v>0</v>
      </c>
      <c r="DR62" s="4">
        <f t="shared" si="157"/>
        <v>0</v>
      </c>
      <c r="DS62" s="4">
        <f t="shared" si="157"/>
        <v>0</v>
      </c>
      <c r="DT62" s="4">
        <f t="shared" si="157"/>
        <v>0</v>
      </c>
      <c r="DU62" s="4">
        <f t="shared" si="157"/>
        <v>0</v>
      </c>
      <c r="DV62" s="4">
        <f t="shared" si="157"/>
        <v>0</v>
      </c>
      <c r="DW62" s="4">
        <f t="shared" si="157"/>
        <v>0</v>
      </c>
      <c r="DX62" s="4">
        <f t="shared" si="157"/>
        <v>0</v>
      </c>
      <c r="DY62" s="4">
        <f t="shared" si="157"/>
        <v>0</v>
      </c>
      <c r="DZ62" s="4">
        <f t="shared" si="157"/>
        <v>0</v>
      </c>
      <c r="EA62" s="4">
        <f t="shared" si="157"/>
        <v>0</v>
      </c>
      <c r="EB62" s="4">
        <f t="shared" si="157"/>
        <v>0</v>
      </c>
      <c r="EC62" s="4">
        <f t="shared" si="157"/>
        <v>0</v>
      </c>
    </row>
    <row r="63" spans="2:133" x14ac:dyDescent="0.25">
      <c r="B63" s="13" t="s">
        <v>12</v>
      </c>
      <c r="C63" t="s">
        <v>299</v>
      </c>
      <c r="D63" s="4">
        <f t="shared" si="19"/>
        <v>0</v>
      </c>
      <c r="E63" s="4">
        <f t="shared" si="20"/>
        <v>0</v>
      </c>
      <c r="F63" s="4">
        <f t="shared" si="21"/>
        <v>0</v>
      </c>
      <c r="G63" s="4">
        <f t="shared" si="22"/>
        <v>1</v>
      </c>
      <c r="H63" s="4">
        <f t="shared" si="23"/>
        <v>0</v>
      </c>
      <c r="I63" s="4">
        <f t="shared" si="24"/>
        <v>1</v>
      </c>
      <c r="J63" s="4">
        <f t="shared" si="29"/>
        <v>0</v>
      </c>
      <c r="K63" s="4">
        <f t="shared" si="30"/>
        <v>0</v>
      </c>
      <c r="L63" s="4">
        <f t="shared" si="31"/>
        <v>0</v>
      </c>
      <c r="M63" s="4">
        <f t="shared" si="32"/>
        <v>0</v>
      </c>
      <c r="N63" s="4">
        <f t="shared" si="33"/>
        <v>0</v>
      </c>
      <c r="O63" s="4">
        <f t="shared" si="34"/>
        <v>0</v>
      </c>
      <c r="P63" s="4">
        <f t="shared" si="35"/>
        <v>0</v>
      </c>
      <c r="Q63" s="4">
        <f t="shared" si="36"/>
        <v>0</v>
      </c>
      <c r="R63" s="4">
        <f t="shared" si="37"/>
        <v>0</v>
      </c>
      <c r="S63" s="4">
        <f t="shared" si="38"/>
        <v>1</v>
      </c>
      <c r="T63" s="4">
        <f t="shared" si="39"/>
        <v>0</v>
      </c>
      <c r="U63" s="4">
        <f t="shared" si="40"/>
        <v>1</v>
      </c>
      <c r="V63" s="4">
        <f t="shared" si="41"/>
        <v>0</v>
      </c>
      <c r="W63" s="4">
        <f t="shared" si="42"/>
        <v>0</v>
      </c>
      <c r="X63" s="4">
        <f t="shared" si="43"/>
        <v>0</v>
      </c>
      <c r="Y63" s="4">
        <f t="shared" si="44"/>
        <v>0</v>
      </c>
      <c r="Z63" s="4">
        <f t="shared" si="45"/>
        <v>0</v>
      </c>
      <c r="AA63" s="4">
        <f t="shared" si="46"/>
        <v>0</v>
      </c>
      <c r="AB63" s="4">
        <f t="shared" si="47"/>
        <v>0</v>
      </c>
      <c r="AC63" s="4">
        <f t="shared" si="48"/>
        <v>0</v>
      </c>
      <c r="AD63" s="4">
        <f t="shared" si="49"/>
        <v>0</v>
      </c>
      <c r="AE63" s="4">
        <f t="shared" si="50"/>
        <v>0</v>
      </c>
      <c r="AF63" s="4">
        <f t="shared" si="51"/>
        <v>0</v>
      </c>
      <c r="AG63" s="4">
        <f t="shared" si="52"/>
        <v>0</v>
      </c>
      <c r="AH63" s="4">
        <f t="shared" si="53"/>
        <v>0</v>
      </c>
      <c r="AI63" s="4">
        <f t="shared" si="54"/>
        <v>0</v>
      </c>
      <c r="AJ63" s="4">
        <f t="shared" si="55"/>
        <v>0</v>
      </c>
      <c r="AK63" s="4">
        <f t="shared" si="56"/>
        <v>0</v>
      </c>
      <c r="AL63" s="4">
        <f t="shared" si="57"/>
        <v>0</v>
      </c>
      <c r="AM63" s="4">
        <f t="shared" si="58"/>
        <v>0</v>
      </c>
      <c r="AN63" s="4">
        <f t="shared" si="59"/>
        <v>0</v>
      </c>
      <c r="AO63" s="4">
        <f t="shared" si="60"/>
        <v>0</v>
      </c>
      <c r="AP63" s="4">
        <f t="shared" si="61"/>
        <v>0</v>
      </c>
      <c r="AQ63" s="4">
        <f t="shared" si="62"/>
        <v>0</v>
      </c>
      <c r="AR63" s="4">
        <f t="shared" si="63"/>
        <v>0</v>
      </c>
      <c r="AS63" s="4">
        <f t="shared" si="64"/>
        <v>0</v>
      </c>
      <c r="AT63" s="4">
        <f t="shared" si="65"/>
        <v>0</v>
      </c>
      <c r="AU63" s="4">
        <f t="shared" si="66"/>
        <v>0</v>
      </c>
      <c r="AV63" s="4">
        <f t="shared" si="67"/>
        <v>0</v>
      </c>
      <c r="AW63" s="4">
        <f t="shared" si="68"/>
        <v>0</v>
      </c>
      <c r="AX63" s="4">
        <f t="shared" si="69"/>
        <v>0</v>
      </c>
      <c r="AY63" s="4">
        <f t="shared" si="70"/>
        <v>0</v>
      </c>
      <c r="AZ63" s="4">
        <f t="shared" si="71"/>
        <v>0</v>
      </c>
      <c r="BA63" s="4">
        <f t="shared" si="72"/>
        <v>0</v>
      </c>
      <c r="BB63" s="4">
        <f t="shared" si="73"/>
        <v>0</v>
      </c>
      <c r="BC63" s="4">
        <f t="shared" si="74"/>
        <v>0</v>
      </c>
      <c r="BD63" s="4">
        <f t="shared" si="75"/>
        <v>0</v>
      </c>
      <c r="BE63" s="4">
        <f t="shared" si="76"/>
        <v>0</v>
      </c>
      <c r="BF63" s="4">
        <f t="shared" si="160"/>
        <v>0</v>
      </c>
      <c r="BG63" s="4">
        <f t="shared" si="160"/>
        <v>0</v>
      </c>
      <c r="BH63" s="4">
        <f t="shared" si="160"/>
        <v>0</v>
      </c>
      <c r="BI63" s="4">
        <f t="shared" si="160"/>
        <v>0</v>
      </c>
      <c r="BJ63" s="4">
        <f t="shared" si="160"/>
        <v>0</v>
      </c>
      <c r="BK63" s="4">
        <f t="shared" si="160"/>
        <v>0</v>
      </c>
      <c r="BL63" s="4">
        <f t="shared" si="160"/>
        <v>0</v>
      </c>
      <c r="BM63" s="4">
        <f t="shared" si="160"/>
        <v>0</v>
      </c>
      <c r="BN63" s="4">
        <f t="shared" si="160"/>
        <v>0</v>
      </c>
      <c r="BO63" s="4">
        <f t="shared" si="160"/>
        <v>0</v>
      </c>
      <c r="BP63" s="4">
        <f t="shared" si="160"/>
        <v>1</v>
      </c>
      <c r="BQ63" s="4">
        <f t="shared" si="160"/>
        <v>0</v>
      </c>
      <c r="BR63" s="4">
        <f t="shared" si="160"/>
        <v>0</v>
      </c>
      <c r="BS63" s="4">
        <f t="shared" si="160"/>
        <v>0</v>
      </c>
      <c r="BT63" s="4">
        <f t="shared" si="160"/>
        <v>0</v>
      </c>
      <c r="BU63" s="4">
        <f t="shared" si="160"/>
        <v>0</v>
      </c>
      <c r="BV63" s="4">
        <f t="shared" si="158"/>
        <v>0</v>
      </c>
      <c r="BW63" s="4">
        <f t="shared" si="158"/>
        <v>0</v>
      </c>
      <c r="BX63" s="4">
        <f t="shared" si="158"/>
        <v>0</v>
      </c>
      <c r="BY63" s="4">
        <f t="shared" si="158"/>
        <v>0</v>
      </c>
      <c r="BZ63" s="4">
        <f t="shared" si="158"/>
        <v>0</v>
      </c>
      <c r="CA63" s="4">
        <f t="shared" si="158"/>
        <v>0</v>
      </c>
      <c r="CB63" s="4">
        <f t="shared" si="158"/>
        <v>0</v>
      </c>
      <c r="CC63" s="4">
        <f t="shared" si="159"/>
        <v>0</v>
      </c>
      <c r="CD63" s="4">
        <f t="shared" si="158"/>
        <v>0</v>
      </c>
      <c r="CE63" s="4">
        <f t="shared" si="158"/>
        <v>0</v>
      </c>
      <c r="CF63" s="4">
        <f t="shared" si="158"/>
        <v>0</v>
      </c>
      <c r="CG63" s="4">
        <f t="shared" si="158"/>
        <v>0</v>
      </c>
      <c r="CH63" s="4">
        <f t="shared" si="158"/>
        <v>0</v>
      </c>
      <c r="CI63" s="4">
        <f t="shared" si="158"/>
        <v>0</v>
      </c>
      <c r="CJ63" s="4">
        <f t="shared" si="158"/>
        <v>0</v>
      </c>
      <c r="CK63" s="4">
        <f t="shared" si="92"/>
        <v>0</v>
      </c>
      <c r="CL63" s="4">
        <f t="shared" si="92"/>
        <v>0</v>
      </c>
      <c r="CM63" s="4">
        <f t="shared" si="92"/>
        <v>0</v>
      </c>
      <c r="CN63" s="4">
        <f t="shared" si="92"/>
        <v>0</v>
      </c>
      <c r="CO63" s="4">
        <f t="shared" si="92"/>
        <v>0</v>
      </c>
      <c r="CP63" s="4">
        <f t="shared" si="92"/>
        <v>0</v>
      </c>
      <c r="CQ63" s="4">
        <f t="shared" si="92"/>
        <v>1</v>
      </c>
      <c r="CR63" s="4">
        <f t="shared" si="92"/>
        <v>0</v>
      </c>
      <c r="CS63" s="4">
        <f t="shared" si="92"/>
        <v>0</v>
      </c>
      <c r="CT63" s="4">
        <f t="shared" si="92"/>
        <v>0</v>
      </c>
      <c r="CU63" s="4">
        <f t="shared" si="92"/>
        <v>0</v>
      </c>
      <c r="CV63" s="4">
        <f t="shared" si="92"/>
        <v>0</v>
      </c>
      <c r="CW63" s="4">
        <f t="shared" si="92"/>
        <v>0</v>
      </c>
      <c r="CX63" s="4">
        <f t="shared" si="92"/>
        <v>0</v>
      </c>
      <c r="CY63" s="4">
        <f t="shared" si="92"/>
        <v>0</v>
      </c>
      <c r="CZ63" s="4">
        <f t="shared" si="92"/>
        <v>0</v>
      </c>
      <c r="DA63" s="4">
        <f t="shared" si="155"/>
        <v>0</v>
      </c>
      <c r="DB63" s="4">
        <f t="shared" si="155"/>
        <v>0</v>
      </c>
      <c r="DC63" s="4">
        <f t="shared" si="155"/>
        <v>0</v>
      </c>
      <c r="DD63" s="4">
        <f t="shared" si="155"/>
        <v>0</v>
      </c>
      <c r="DE63" s="4">
        <f t="shared" si="155"/>
        <v>0</v>
      </c>
      <c r="DF63" s="4">
        <f t="shared" si="155"/>
        <v>0</v>
      </c>
      <c r="DG63" s="4">
        <f t="shared" si="156"/>
        <v>0</v>
      </c>
      <c r="DH63" s="4">
        <f t="shared" si="156"/>
        <v>0</v>
      </c>
      <c r="DI63" s="4">
        <f t="shared" si="156"/>
        <v>0</v>
      </c>
      <c r="DJ63" s="4">
        <f t="shared" si="156"/>
        <v>0</v>
      </c>
      <c r="DK63" s="4">
        <f t="shared" si="156"/>
        <v>0</v>
      </c>
      <c r="DL63" s="4">
        <f t="shared" si="156"/>
        <v>0</v>
      </c>
      <c r="DM63" s="4">
        <f t="shared" si="156"/>
        <v>0</v>
      </c>
      <c r="DN63" s="4">
        <f t="shared" si="156"/>
        <v>0</v>
      </c>
      <c r="DO63" s="4">
        <f t="shared" si="156"/>
        <v>0</v>
      </c>
      <c r="DP63" s="4">
        <f t="shared" si="156"/>
        <v>0</v>
      </c>
      <c r="DQ63" s="4">
        <f t="shared" si="157"/>
        <v>0</v>
      </c>
      <c r="DR63" s="4">
        <f t="shared" si="157"/>
        <v>0</v>
      </c>
      <c r="DS63" s="4">
        <f t="shared" si="157"/>
        <v>0</v>
      </c>
      <c r="DT63" s="4">
        <f t="shared" si="157"/>
        <v>0</v>
      </c>
      <c r="DU63" s="4">
        <f t="shared" si="157"/>
        <v>0</v>
      </c>
      <c r="DV63" s="4">
        <f t="shared" si="157"/>
        <v>0</v>
      </c>
      <c r="DW63" s="4">
        <f t="shared" si="157"/>
        <v>0</v>
      </c>
      <c r="DX63" s="4">
        <f t="shared" si="157"/>
        <v>0</v>
      </c>
      <c r="DY63" s="4">
        <f t="shared" si="157"/>
        <v>0</v>
      </c>
      <c r="DZ63" s="4">
        <f t="shared" si="157"/>
        <v>0</v>
      </c>
      <c r="EA63" s="4">
        <f t="shared" si="157"/>
        <v>0</v>
      </c>
      <c r="EB63" s="4">
        <f t="shared" si="157"/>
        <v>0</v>
      </c>
      <c r="EC63" s="4">
        <f t="shared" si="157"/>
        <v>0</v>
      </c>
    </row>
    <row r="64" spans="2:133" x14ac:dyDescent="0.25">
      <c r="B64" s="13" t="s">
        <v>12</v>
      </c>
      <c r="C64" t="s">
        <v>300</v>
      </c>
      <c r="D64" s="4">
        <f t="shared" si="19"/>
        <v>0</v>
      </c>
      <c r="E64" s="4">
        <f t="shared" si="20"/>
        <v>0</v>
      </c>
      <c r="F64" s="4">
        <f t="shared" si="21"/>
        <v>0</v>
      </c>
      <c r="G64" s="4">
        <f t="shared" si="22"/>
        <v>1</v>
      </c>
      <c r="H64" s="4">
        <f t="shared" si="23"/>
        <v>0</v>
      </c>
      <c r="I64" s="4">
        <f t="shared" si="24"/>
        <v>1</v>
      </c>
      <c r="J64" s="4">
        <f t="shared" si="29"/>
        <v>0</v>
      </c>
      <c r="K64" s="4">
        <f t="shared" si="30"/>
        <v>0</v>
      </c>
      <c r="L64" s="4">
        <f t="shared" si="31"/>
        <v>0</v>
      </c>
      <c r="M64" s="4">
        <f t="shared" si="32"/>
        <v>0</v>
      </c>
      <c r="N64" s="4">
        <f t="shared" si="33"/>
        <v>0</v>
      </c>
      <c r="O64" s="4">
        <f t="shared" si="34"/>
        <v>0</v>
      </c>
      <c r="P64" s="4">
        <f t="shared" si="35"/>
        <v>0</v>
      </c>
      <c r="Q64" s="4">
        <f t="shared" si="36"/>
        <v>0</v>
      </c>
      <c r="R64" s="4">
        <f t="shared" si="37"/>
        <v>0</v>
      </c>
      <c r="S64" s="4">
        <f t="shared" si="38"/>
        <v>1</v>
      </c>
      <c r="T64" s="4">
        <f t="shared" si="39"/>
        <v>0</v>
      </c>
      <c r="U64" s="4">
        <f t="shared" si="40"/>
        <v>1</v>
      </c>
      <c r="V64" s="4">
        <f t="shared" si="41"/>
        <v>0</v>
      </c>
      <c r="W64" s="4">
        <f t="shared" si="42"/>
        <v>0</v>
      </c>
      <c r="X64" s="4">
        <f t="shared" si="43"/>
        <v>0</v>
      </c>
      <c r="Y64" s="4">
        <f t="shared" si="44"/>
        <v>0</v>
      </c>
      <c r="Z64" s="4">
        <f t="shared" si="45"/>
        <v>0</v>
      </c>
      <c r="AA64" s="4">
        <f t="shared" si="46"/>
        <v>0</v>
      </c>
      <c r="AB64" s="4">
        <f t="shared" si="47"/>
        <v>0</v>
      </c>
      <c r="AC64" s="4">
        <f t="shared" si="48"/>
        <v>0</v>
      </c>
      <c r="AD64" s="4">
        <f t="shared" si="49"/>
        <v>0</v>
      </c>
      <c r="AE64" s="4">
        <f t="shared" si="50"/>
        <v>0</v>
      </c>
      <c r="AF64" s="4">
        <f t="shared" si="51"/>
        <v>0</v>
      </c>
      <c r="AG64" s="4">
        <f t="shared" si="52"/>
        <v>0</v>
      </c>
      <c r="AH64" s="4">
        <f t="shared" si="53"/>
        <v>0</v>
      </c>
      <c r="AI64" s="4">
        <f t="shared" si="54"/>
        <v>0</v>
      </c>
      <c r="AJ64" s="4">
        <f t="shared" si="55"/>
        <v>0</v>
      </c>
      <c r="AK64" s="4">
        <f t="shared" si="56"/>
        <v>0</v>
      </c>
      <c r="AL64" s="4">
        <f t="shared" si="57"/>
        <v>0</v>
      </c>
      <c r="AM64" s="4">
        <f t="shared" si="58"/>
        <v>0</v>
      </c>
      <c r="AN64" s="4">
        <f t="shared" si="59"/>
        <v>0</v>
      </c>
      <c r="AO64" s="4">
        <f t="shared" si="60"/>
        <v>0</v>
      </c>
      <c r="AP64" s="4">
        <f t="shared" si="61"/>
        <v>0</v>
      </c>
      <c r="AQ64" s="4">
        <f t="shared" si="62"/>
        <v>0</v>
      </c>
      <c r="AR64" s="4">
        <f t="shared" si="63"/>
        <v>0</v>
      </c>
      <c r="AS64" s="4">
        <f t="shared" si="64"/>
        <v>0</v>
      </c>
      <c r="AT64" s="4">
        <f t="shared" si="65"/>
        <v>0</v>
      </c>
      <c r="AU64" s="4">
        <f t="shared" si="66"/>
        <v>0</v>
      </c>
      <c r="AV64" s="4">
        <f t="shared" si="67"/>
        <v>0</v>
      </c>
      <c r="AW64" s="4">
        <f t="shared" si="68"/>
        <v>0</v>
      </c>
      <c r="AX64" s="4">
        <f t="shared" si="69"/>
        <v>0</v>
      </c>
      <c r="AY64" s="4">
        <f t="shared" si="70"/>
        <v>0</v>
      </c>
      <c r="AZ64" s="4">
        <f t="shared" si="71"/>
        <v>0</v>
      </c>
      <c r="BA64" s="4">
        <f t="shared" si="72"/>
        <v>0</v>
      </c>
      <c r="BB64" s="4">
        <f t="shared" si="73"/>
        <v>0</v>
      </c>
      <c r="BC64" s="4">
        <f t="shared" si="74"/>
        <v>0</v>
      </c>
      <c r="BD64" s="4">
        <f t="shared" si="75"/>
        <v>0</v>
      </c>
      <c r="BE64" s="4">
        <f t="shared" si="76"/>
        <v>0</v>
      </c>
      <c r="BF64" s="4">
        <f t="shared" si="160"/>
        <v>0</v>
      </c>
      <c r="BG64" s="4">
        <f t="shared" si="160"/>
        <v>0</v>
      </c>
      <c r="BH64" s="4">
        <f t="shared" si="160"/>
        <v>0</v>
      </c>
      <c r="BI64" s="4">
        <f t="shared" si="160"/>
        <v>0</v>
      </c>
      <c r="BJ64" s="4">
        <f t="shared" si="160"/>
        <v>0</v>
      </c>
      <c r="BK64" s="4">
        <f t="shared" si="160"/>
        <v>0</v>
      </c>
      <c r="BL64" s="4">
        <f t="shared" si="160"/>
        <v>0</v>
      </c>
      <c r="BM64" s="4">
        <f t="shared" si="160"/>
        <v>0</v>
      </c>
      <c r="BN64" s="4">
        <f t="shared" si="160"/>
        <v>0</v>
      </c>
      <c r="BO64" s="4">
        <f t="shared" si="160"/>
        <v>0</v>
      </c>
      <c r="BP64" s="4">
        <f t="shared" si="160"/>
        <v>0</v>
      </c>
      <c r="BQ64" s="4">
        <f t="shared" si="160"/>
        <v>1</v>
      </c>
      <c r="BR64" s="4">
        <f t="shared" si="160"/>
        <v>0</v>
      </c>
      <c r="BS64" s="4">
        <f t="shared" si="160"/>
        <v>0</v>
      </c>
      <c r="BT64" s="4">
        <f t="shared" si="160"/>
        <v>0</v>
      </c>
      <c r="BU64" s="4">
        <f t="shared" si="160"/>
        <v>0</v>
      </c>
      <c r="BV64" s="4">
        <f t="shared" si="158"/>
        <v>0</v>
      </c>
      <c r="BW64" s="4">
        <f t="shared" si="158"/>
        <v>0</v>
      </c>
      <c r="BX64" s="4">
        <f t="shared" si="158"/>
        <v>0</v>
      </c>
      <c r="BY64" s="4">
        <f t="shared" si="158"/>
        <v>0</v>
      </c>
      <c r="BZ64" s="4">
        <f t="shared" si="158"/>
        <v>0</v>
      </c>
      <c r="CA64" s="4">
        <f t="shared" si="158"/>
        <v>0</v>
      </c>
      <c r="CB64" s="4">
        <f t="shared" si="158"/>
        <v>0</v>
      </c>
      <c r="CC64" s="4">
        <f t="shared" si="159"/>
        <v>0</v>
      </c>
      <c r="CD64" s="4">
        <f t="shared" si="158"/>
        <v>0</v>
      </c>
      <c r="CE64" s="4">
        <f t="shared" si="158"/>
        <v>0</v>
      </c>
      <c r="CF64" s="4">
        <f t="shared" si="158"/>
        <v>0</v>
      </c>
      <c r="CG64" s="4">
        <f t="shared" si="158"/>
        <v>0</v>
      </c>
      <c r="CH64" s="4">
        <f t="shared" si="158"/>
        <v>0</v>
      </c>
      <c r="CI64" s="4">
        <f t="shared" si="158"/>
        <v>0</v>
      </c>
      <c r="CJ64" s="4">
        <f t="shared" si="158"/>
        <v>0</v>
      </c>
      <c r="CK64" s="4">
        <f t="shared" si="92"/>
        <v>0</v>
      </c>
      <c r="CL64" s="4">
        <f t="shared" si="92"/>
        <v>0</v>
      </c>
      <c r="CM64" s="4">
        <f t="shared" si="92"/>
        <v>0</v>
      </c>
      <c r="CN64" s="4">
        <f t="shared" si="92"/>
        <v>0</v>
      </c>
      <c r="CO64" s="4">
        <f t="shared" si="92"/>
        <v>0</v>
      </c>
      <c r="CP64" s="4">
        <f t="shared" si="92"/>
        <v>0</v>
      </c>
      <c r="CQ64" s="4">
        <f t="shared" si="92"/>
        <v>0</v>
      </c>
      <c r="CR64" s="4">
        <f t="shared" si="92"/>
        <v>1</v>
      </c>
      <c r="CS64" s="4">
        <f t="shared" si="92"/>
        <v>0</v>
      </c>
      <c r="CT64" s="4">
        <f t="shared" si="92"/>
        <v>0</v>
      </c>
      <c r="CU64" s="4">
        <f t="shared" si="92"/>
        <v>0</v>
      </c>
      <c r="CV64" s="4">
        <f t="shared" si="92"/>
        <v>0</v>
      </c>
      <c r="CW64" s="4">
        <f t="shared" si="92"/>
        <v>0</v>
      </c>
      <c r="CX64" s="4">
        <f t="shared" si="92"/>
        <v>0</v>
      </c>
      <c r="CY64" s="4">
        <f t="shared" si="92"/>
        <v>0</v>
      </c>
      <c r="CZ64" s="4">
        <f t="shared" ref="CZ64:DF79" si="161">IF(CZ$3=$C64,1,0)</f>
        <v>0</v>
      </c>
      <c r="DA64" s="4">
        <f t="shared" si="161"/>
        <v>0</v>
      </c>
      <c r="DB64" s="4">
        <f t="shared" si="161"/>
        <v>0</v>
      </c>
      <c r="DC64" s="4">
        <f t="shared" si="161"/>
        <v>0</v>
      </c>
      <c r="DD64" s="4">
        <f t="shared" ref="DD64:DD79" si="162">IF(DD$3=$C64,1,0)</f>
        <v>0</v>
      </c>
      <c r="DE64" s="4">
        <f t="shared" si="161"/>
        <v>0</v>
      </c>
      <c r="DF64" s="4">
        <f t="shared" si="161"/>
        <v>0</v>
      </c>
      <c r="DG64" s="4">
        <f t="shared" si="156"/>
        <v>0</v>
      </c>
      <c r="DH64" s="4">
        <f t="shared" si="156"/>
        <v>0</v>
      </c>
      <c r="DI64" s="4">
        <f t="shared" si="156"/>
        <v>0</v>
      </c>
      <c r="DJ64" s="4">
        <f t="shared" si="156"/>
        <v>0</v>
      </c>
      <c r="DK64" s="4">
        <f t="shared" si="156"/>
        <v>0</v>
      </c>
      <c r="DL64" s="4">
        <f t="shared" si="156"/>
        <v>0</v>
      </c>
      <c r="DM64" s="4">
        <f t="shared" si="156"/>
        <v>0</v>
      </c>
      <c r="DN64" s="4">
        <f t="shared" si="156"/>
        <v>0</v>
      </c>
      <c r="DO64" s="4">
        <f t="shared" si="156"/>
        <v>0</v>
      </c>
      <c r="DP64" s="4">
        <f t="shared" si="156"/>
        <v>0</v>
      </c>
      <c r="DQ64" s="4">
        <f t="shared" si="157"/>
        <v>0</v>
      </c>
      <c r="DR64" s="4">
        <f t="shared" si="157"/>
        <v>0</v>
      </c>
      <c r="DS64" s="4">
        <f t="shared" si="157"/>
        <v>0</v>
      </c>
      <c r="DT64" s="4">
        <f t="shared" si="157"/>
        <v>0</v>
      </c>
      <c r="DU64" s="4">
        <f t="shared" si="157"/>
        <v>0</v>
      </c>
      <c r="DV64" s="4">
        <f t="shared" si="157"/>
        <v>0</v>
      </c>
      <c r="DW64" s="4">
        <f t="shared" si="157"/>
        <v>0</v>
      </c>
      <c r="DX64" s="4">
        <f t="shared" si="157"/>
        <v>0</v>
      </c>
      <c r="DY64" s="4">
        <f t="shared" si="157"/>
        <v>0</v>
      </c>
      <c r="DZ64" s="4">
        <f t="shared" si="157"/>
        <v>0</v>
      </c>
      <c r="EA64" s="4">
        <f t="shared" si="157"/>
        <v>0</v>
      </c>
      <c r="EB64" s="4">
        <f t="shared" si="157"/>
        <v>0</v>
      </c>
      <c r="EC64" s="4">
        <f t="shared" si="157"/>
        <v>0</v>
      </c>
    </row>
    <row r="65" spans="2:133" x14ac:dyDescent="0.25">
      <c r="B65" s="13" t="s">
        <v>12</v>
      </c>
      <c r="C65" t="s">
        <v>301</v>
      </c>
      <c r="D65" s="4">
        <f t="shared" si="19"/>
        <v>0</v>
      </c>
      <c r="E65" s="4">
        <f t="shared" si="20"/>
        <v>0</v>
      </c>
      <c r="F65" s="4">
        <f t="shared" si="21"/>
        <v>0</v>
      </c>
      <c r="G65" s="4">
        <f t="shared" si="22"/>
        <v>1</v>
      </c>
      <c r="H65" s="4">
        <f t="shared" si="23"/>
        <v>0</v>
      </c>
      <c r="I65" s="4">
        <f t="shared" si="24"/>
        <v>1</v>
      </c>
      <c r="J65" s="4">
        <f t="shared" si="29"/>
        <v>0</v>
      </c>
      <c r="K65" s="4">
        <f t="shared" si="30"/>
        <v>0</v>
      </c>
      <c r="L65" s="4">
        <f t="shared" si="31"/>
        <v>0</v>
      </c>
      <c r="M65" s="4">
        <f t="shared" si="32"/>
        <v>0</v>
      </c>
      <c r="N65" s="4">
        <f t="shared" si="33"/>
        <v>0</v>
      </c>
      <c r="O65" s="4">
        <f t="shared" si="34"/>
        <v>0</v>
      </c>
      <c r="P65" s="4">
        <f t="shared" si="35"/>
        <v>0</v>
      </c>
      <c r="Q65" s="4">
        <f t="shared" si="36"/>
        <v>0</v>
      </c>
      <c r="R65" s="4">
        <f t="shared" si="37"/>
        <v>0</v>
      </c>
      <c r="S65" s="4">
        <f t="shared" si="38"/>
        <v>1</v>
      </c>
      <c r="T65" s="4">
        <f t="shared" si="39"/>
        <v>0</v>
      </c>
      <c r="U65" s="4">
        <f t="shared" si="40"/>
        <v>1</v>
      </c>
      <c r="V65" s="4">
        <f t="shared" si="41"/>
        <v>0</v>
      </c>
      <c r="W65" s="4">
        <f t="shared" si="42"/>
        <v>0</v>
      </c>
      <c r="X65" s="4">
        <f t="shared" si="43"/>
        <v>0</v>
      </c>
      <c r="Y65" s="4">
        <f t="shared" si="44"/>
        <v>0</v>
      </c>
      <c r="Z65" s="4">
        <f t="shared" si="45"/>
        <v>0</v>
      </c>
      <c r="AA65" s="4">
        <f t="shared" si="46"/>
        <v>0</v>
      </c>
      <c r="AB65" s="4">
        <f t="shared" si="47"/>
        <v>0</v>
      </c>
      <c r="AC65" s="4">
        <f t="shared" si="48"/>
        <v>0</v>
      </c>
      <c r="AD65" s="4">
        <f t="shared" si="49"/>
        <v>0</v>
      </c>
      <c r="AE65" s="4">
        <f t="shared" si="50"/>
        <v>0</v>
      </c>
      <c r="AF65" s="4">
        <f t="shared" si="51"/>
        <v>0</v>
      </c>
      <c r="AG65" s="4">
        <f t="shared" si="52"/>
        <v>0</v>
      </c>
      <c r="AH65" s="4">
        <f t="shared" si="53"/>
        <v>0</v>
      </c>
      <c r="AI65" s="4">
        <f t="shared" si="54"/>
        <v>0</v>
      </c>
      <c r="AJ65" s="4">
        <f t="shared" si="55"/>
        <v>0</v>
      </c>
      <c r="AK65" s="4">
        <f t="shared" si="56"/>
        <v>0</v>
      </c>
      <c r="AL65" s="4">
        <f t="shared" si="57"/>
        <v>0</v>
      </c>
      <c r="AM65" s="4">
        <f t="shared" si="58"/>
        <v>0</v>
      </c>
      <c r="AN65" s="4">
        <f t="shared" si="59"/>
        <v>0</v>
      </c>
      <c r="AO65" s="4">
        <f t="shared" si="60"/>
        <v>0</v>
      </c>
      <c r="AP65" s="4">
        <f t="shared" si="61"/>
        <v>0</v>
      </c>
      <c r="AQ65" s="4">
        <f t="shared" si="62"/>
        <v>0</v>
      </c>
      <c r="AR65" s="4">
        <f t="shared" si="63"/>
        <v>0</v>
      </c>
      <c r="AS65" s="4">
        <f t="shared" si="64"/>
        <v>0</v>
      </c>
      <c r="AT65" s="4">
        <f t="shared" si="65"/>
        <v>0</v>
      </c>
      <c r="AU65" s="4">
        <f t="shared" si="66"/>
        <v>0</v>
      </c>
      <c r="AV65" s="4">
        <f t="shared" si="67"/>
        <v>0</v>
      </c>
      <c r="AW65" s="4">
        <f t="shared" si="68"/>
        <v>0</v>
      </c>
      <c r="AX65" s="4">
        <f t="shared" si="69"/>
        <v>0</v>
      </c>
      <c r="AY65" s="4">
        <f t="shared" si="70"/>
        <v>0</v>
      </c>
      <c r="AZ65" s="4">
        <f t="shared" si="71"/>
        <v>0</v>
      </c>
      <c r="BA65" s="4">
        <f t="shared" si="72"/>
        <v>0</v>
      </c>
      <c r="BB65" s="4">
        <f t="shared" si="73"/>
        <v>0</v>
      </c>
      <c r="BC65" s="4">
        <f t="shared" si="74"/>
        <v>0</v>
      </c>
      <c r="BD65" s="4">
        <f t="shared" si="75"/>
        <v>0</v>
      </c>
      <c r="BE65" s="4">
        <f t="shared" si="76"/>
        <v>0</v>
      </c>
      <c r="BF65" s="4">
        <f t="shared" si="160"/>
        <v>0</v>
      </c>
      <c r="BG65" s="4">
        <f t="shared" si="160"/>
        <v>0</v>
      </c>
      <c r="BH65" s="4">
        <f t="shared" si="160"/>
        <v>0</v>
      </c>
      <c r="BI65" s="4">
        <f t="shared" si="160"/>
        <v>0</v>
      </c>
      <c r="BJ65" s="4">
        <f t="shared" si="160"/>
        <v>0</v>
      </c>
      <c r="BK65" s="4">
        <f t="shared" si="160"/>
        <v>0</v>
      </c>
      <c r="BL65" s="4">
        <f t="shared" si="160"/>
        <v>0</v>
      </c>
      <c r="BM65" s="4">
        <f t="shared" si="160"/>
        <v>0</v>
      </c>
      <c r="BN65" s="4">
        <f t="shared" si="160"/>
        <v>0</v>
      </c>
      <c r="BO65" s="4">
        <f t="shared" si="160"/>
        <v>0</v>
      </c>
      <c r="BP65" s="4">
        <f t="shared" si="160"/>
        <v>0</v>
      </c>
      <c r="BQ65" s="4">
        <f t="shared" si="160"/>
        <v>0</v>
      </c>
      <c r="BR65" s="4">
        <f t="shared" si="160"/>
        <v>1</v>
      </c>
      <c r="BS65" s="4">
        <f t="shared" si="160"/>
        <v>0</v>
      </c>
      <c r="BT65" s="4">
        <f t="shared" si="160"/>
        <v>0</v>
      </c>
      <c r="BU65" s="4">
        <f t="shared" si="160"/>
        <v>0</v>
      </c>
      <c r="BV65" s="4">
        <f t="shared" si="158"/>
        <v>0</v>
      </c>
      <c r="BW65" s="4">
        <f t="shared" si="158"/>
        <v>0</v>
      </c>
      <c r="BX65" s="4">
        <f t="shared" si="158"/>
        <v>0</v>
      </c>
      <c r="BY65" s="4">
        <f t="shared" si="158"/>
        <v>0</v>
      </c>
      <c r="BZ65" s="4">
        <f t="shared" si="158"/>
        <v>0</v>
      </c>
      <c r="CA65" s="4">
        <f t="shared" si="158"/>
        <v>0</v>
      </c>
      <c r="CB65" s="4">
        <f t="shared" si="158"/>
        <v>0</v>
      </c>
      <c r="CC65" s="4">
        <f t="shared" si="159"/>
        <v>0</v>
      </c>
      <c r="CD65" s="4">
        <f t="shared" si="158"/>
        <v>0</v>
      </c>
      <c r="CE65" s="4">
        <f t="shared" si="158"/>
        <v>0</v>
      </c>
      <c r="CF65" s="4">
        <f t="shared" si="158"/>
        <v>0</v>
      </c>
      <c r="CG65" s="4">
        <f t="shared" si="158"/>
        <v>0</v>
      </c>
      <c r="CH65" s="4">
        <f t="shared" si="158"/>
        <v>0</v>
      </c>
      <c r="CI65" s="4">
        <f t="shared" si="158"/>
        <v>0</v>
      </c>
      <c r="CJ65" s="4">
        <f t="shared" si="158"/>
        <v>0</v>
      </c>
      <c r="CK65" s="4">
        <f t="shared" ref="CK65:CZ91" si="163">IF(CK$3=$C65,1,0)</f>
        <v>0</v>
      </c>
      <c r="CL65" s="4">
        <f t="shared" si="163"/>
        <v>0</v>
      </c>
      <c r="CM65" s="4">
        <f t="shared" si="163"/>
        <v>0</v>
      </c>
      <c r="CN65" s="4">
        <f t="shared" si="163"/>
        <v>0</v>
      </c>
      <c r="CO65" s="4">
        <f t="shared" si="163"/>
        <v>0</v>
      </c>
      <c r="CP65" s="4">
        <f t="shared" si="163"/>
        <v>0</v>
      </c>
      <c r="CQ65" s="4">
        <f t="shared" si="163"/>
        <v>0</v>
      </c>
      <c r="CR65" s="4">
        <f t="shared" si="163"/>
        <v>0</v>
      </c>
      <c r="CS65" s="4">
        <f t="shared" si="163"/>
        <v>1</v>
      </c>
      <c r="CT65" s="4">
        <f t="shared" si="163"/>
        <v>0</v>
      </c>
      <c r="CU65" s="4">
        <f t="shared" si="163"/>
        <v>0</v>
      </c>
      <c r="CV65" s="4">
        <f t="shared" si="163"/>
        <v>0</v>
      </c>
      <c r="CW65" s="4">
        <f t="shared" si="163"/>
        <v>0</v>
      </c>
      <c r="CX65" s="4">
        <f t="shared" si="163"/>
        <v>0</v>
      </c>
      <c r="CY65" s="4">
        <f t="shared" si="163"/>
        <v>0</v>
      </c>
      <c r="CZ65" s="4">
        <f t="shared" si="163"/>
        <v>0</v>
      </c>
      <c r="DA65" s="4">
        <f t="shared" si="161"/>
        <v>0</v>
      </c>
      <c r="DB65" s="4">
        <f t="shared" si="161"/>
        <v>0</v>
      </c>
      <c r="DC65" s="4">
        <f t="shared" si="161"/>
        <v>0</v>
      </c>
      <c r="DD65" s="4">
        <f t="shared" si="162"/>
        <v>0</v>
      </c>
      <c r="DE65" s="4">
        <f t="shared" si="161"/>
        <v>0</v>
      </c>
      <c r="DF65" s="4">
        <f t="shared" si="161"/>
        <v>0</v>
      </c>
      <c r="DG65" s="4">
        <f t="shared" ref="DG65:DP74" si="164">IF(DG$3=$C65,1,0)</f>
        <v>0</v>
      </c>
      <c r="DH65" s="4">
        <f t="shared" si="164"/>
        <v>0</v>
      </c>
      <c r="DI65" s="4">
        <f t="shared" si="164"/>
        <v>0</v>
      </c>
      <c r="DJ65" s="4">
        <f t="shared" si="164"/>
        <v>0</v>
      </c>
      <c r="DK65" s="4">
        <f t="shared" si="164"/>
        <v>0</v>
      </c>
      <c r="DL65" s="4">
        <f t="shared" si="164"/>
        <v>0</v>
      </c>
      <c r="DM65" s="4">
        <f t="shared" si="164"/>
        <v>0</v>
      </c>
      <c r="DN65" s="4">
        <f t="shared" si="164"/>
        <v>0</v>
      </c>
      <c r="DO65" s="4">
        <f t="shared" si="164"/>
        <v>0</v>
      </c>
      <c r="DP65" s="4">
        <f t="shared" si="164"/>
        <v>0</v>
      </c>
      <c r="DQ65" s="4">
        <f t="shared" ref="DQ65:EC74" si="165">IF(DQ$3=$C65,1,0)</f>
        <v>0</v>
      </c>
      <c r="DR65" s="4">
        <f t="shared" si="165"/>
        <v>0</v>
      </c>
      <c r="DS65" s="4">
        <f t="shared" si="165"/>
        <v>0</v>
      </c>
      <c r="DT65" s="4">
        <f t="shared" si="165"/>
        <v>0</v>
      </c>
      <c r="DU65" s="4">
        <f t="shared" si="165"/>
        <v>0</v>
      </c>
      <c r="DV65" s="4">
        <f t="shared" si="165"/>
        <v>0</v>
      </c>
      <c r="DW65" s="4">
        <f t="shared" si="165"/>
        <v>0</v>
      </c>
      <c r="DX65" s="4">
        <f t="shared" si="165"/>
        <v>0</v>
      </c>
      <c r="DY65" s="4">
        <f t="shared" si="165"/>
        <v>0</v>
      </c>
      <c r="DZ65" s="4">
        <f t="shared" si="165"/>
        <v>0</v>
      </c>
      <c r="EA65" s="4">
        <f t="shared" si="165"/>
        <v>0</v>
      </c>
      <c r="EB65" s="4">
        <f t="shared" si="165"/>
        <v>0</v>
      </c>
      <c r="EC65" s="4">
        <f t="shared" si="165"/>
        <v>0</v>
      </c>
    </row>
    <row r="66" spans="2:133" x14ac:dyDescent="0.25">
      <c r="B66" s="13" t="s">
        <v>12</v>
      </c>
      <c r="C66" t="s">
        <v>302</v>
      </c>
      <c r="D66" s="4">
        <f t="shared" si="19"/>
        <v>0</v>
      </c>
      <c r="E66" s="4">
        <f t="shared" si="20"/>
        <v>0</v>
      </c>
      <c r="F66" s="4">
        <f t="shared" si="21"/>
        <v>0</v>
      </c>
      <c r="G66" s="4">
        <f t="shared" si="22"/>
        <v>1</v>
      </c>
      <c r="H66" s="4">
        <f t="shared" si="23"/>
        <v>0</v>
      </c>
      <c r="I66" s="4">
        <f t="shared" si="24"/>
        <v>1</v>
      </c>
      <c r="J66" s="4">
        <f t="shared" si="29"/>
        <v>0</v>
      </c>
      <c r="K66" s="4">
        <f t="shared" si="30"/>
        <v>0</v>
      </c>
      <c r="L66" s="4">
        <f t="shared" si="31"/>
        <v>0</v>
      </c>
      <c r="M66" s="4">
        <f t="shared" si="32"/>
        <v>0</v>
      </c>
      <c r="N66" s="4">
        <f t="shared" si="33"/>
        <v>0</v>
      </c>
      <c r="O66" s="4">
        <f t="shared" si="34"/>
        <v>0</v>
      </c>
      <c r="P66" s="4">
        <f t="shared" si="35"/>
        <v>0</v>
      </c>
      <c r="Q66" s="4">
        <f t="shared" si="36"/>
        <v>0</v>
      </c>
      <c r="R66" s="4">
        <f t="shared" si="37"/>
        <v>0</v>
      </c>
      <c r="S66" s="4">
        <f t="shared" si="38"/>
        <v>1</v>
      </c>
      <c r="T66" s="4">
        <f t="shared" si="39"/>
        <v>0</v>
      </c>
      <c r="U66" s="4">
        <f t="shared" si="40"/>
        <v>1</v>
      </c>
      <c r="V66" s="4">
        <f t="shared" si="41"/>
        <v>0</v>
      </c>
      <c r="W66" s="4">
        <f t="shared" si="42"/>
        <v>0</v>
      </c>
      <c r="X66" s="4">
        <f t="shared" si="43"/>
        <v>0</v>
      </c>
      <c r="Y66" s="4">
        <f t="shared" si="44"/>
        <v>0</v>
      </c>
      <c r="Z66" s="4">
        <f t="shared" si="45"/>
        <v>0</v>
      </c>
      <c r="AA66" s="4">
        <f t="shared" si="46"/>
        <v>0</v>
      </c>
      <c r="AB66" s="4">
        <f t="shared" si="47"/>
        <v>0</v>
      </c>
      <c r="AC66" s="4">
        <f t="shared" si="48"/>
        <v>0</v>
      </c>
      <c r="AD66" s="4">
        <f t="shared" si="49"/>
        <v>0</v>
      </c>
      <c r="AE66" s="4">
        <f t="shared" si="50"/>
        <v>0</v>
      </c>
      <c r="AF66" s="4">
        <f t="shared" si="51"/>
        <v>0</v>
      </c>
      <c r="AG66" s="4">
        <f t="shared" si="52"/>
        <v>0</v>
      </c>
      <c r="AH66" s="4">
        <f t="shared" si="53"/>
        <v>0</v>
      </c>
      <c r="AI66" s="4">
        <f t="shared" si="54"/>
        <v>0</v>
      </c>
      <c r="AJ66" s="4">
        <f t="shared" si="55"/>
        <v>0</v>
      </c>
      <c r="AK66" s="4">
        <f t="shared" si="56"/>
        <v>0</v>
      </c>
      <c r="AL66" s="4">
        <f t="shared" si="57"/>
        <v>0</v>
      </c>
      <c r="AM66" s="4">
        <f t="shared" si="58"/>
        <v>0</v>
      </c>
      <c r="AN66" s="4">
        <f t="shared" si="59"/>
        <v>0</v>
      </c>
      <c r="AO66" s="4">
        <f t="shared" si="60"/>
        <v>0</v>
      </c>
      <c r="AP66" s="4">
        <f t="shared" si="61"/>
        <v>0</v>
      </c>
      <c r="AQ66" s="4">
        <f t="shared" si="62"/>
        <v>0</v>
      </c>
      <c r="AR66" s="4">
        <f t="shared" si="63"/>
        <v>0</v>
      </c>
      <c r="AS66" s="4">
        <f t="shared" si="64"/>
        <v>0</v>
      </c>
      <c r="AT66" s="4">
        <f t="shared" si="65"/>
        <v>0</v>
      </c>
      <c r="AU66" s="4">
        <f t="shared" si="66"/>
        <v>0</v>
      </c>
      <c r="AV66" s="4">
        <f t="shared" si="67"/>
        <v>0</v>
      </c>
      <c r="AW66" s="4">
        <f t="shared" si="68"/>
        <v>0</v>
      </c>
      <c r="AX66" s="4">
        <f t="shared" si="69"/>
        <v>0</v>
      </c>
      <c r="AY66" s="4">
        <f t="shared" si="70"/>
        <v>0</v>
      </c>
      <c r="AZ66" s="4">
        <f t="shared" si="71"/>
        <v>0</v>
      </c>
      <c r="BA66" s="4">
        <f t="shared" si="72"/>
        <v>0</v>
      </c>
      <c r="BB66" s="4">
        <f t="shared" si="73"/>
        <v>0</v>
      </c>
      <c r="BC66" s="4">
        <f t="shared" si="74"/>
        <v>0</v>
      </c>
      <c r="BD66" s="4">
        <f t="shared" si="75"/>
        <v>0</v>
      </c>
      <c r="BE66" s="4">
        <f t="shared" si="76"/>
        <v>0</v>
      </c>
      <c r="BF66" s="4">
        <f t="shared" si="160"/>
        <v>0</v>
      </c>
      <c r="BG66" s="4">
        <f t="shared" si="160"/>
        <v>0</v>
      </c>
      <c r="BH66" s="4">
        <f t="shared" si="160"/>
        <v>0</v>
      </c>
      <c r="BI66" s="4">
        <f t="shared" si="160"/>
        <v>0</v>
      </c>
      <c r="BJ66" s="4">
        <f t="shared" si="160"/>
        <v>0</v>
      </c>
      <c r="BK66" s="4">
        <f t="shared" si="160"/>
        <v>0</v>
      </c>
      <c r="BL66" s="4">
        <f t="shared" si="160"/>
        <v>0</v>
      </c>
      <c r="BM66" s="4">
        <f t="shared" si="160"/>
        <v>0</v>
      </c>
      <c r="BN66" s="4">
        <f t="shared" si="160"/>
        <v>0</v>
      </c>
      <c r="BO66" s="4">
        <f t="shared" si="160"/>
        <v>0</v>
      </c>
      <c r="BP66" s="4">
        <f t="shared" si="160"/>
        <v>0</v>
      </c>
      <c r="BQ66" s="4">
        <f t="shared" si="160"/>
        <v>0</v>
      </c>
      <c r="BR66" s="4">
        <f t="shared" si="160"/>
        <v>0</v>
      </c>
      <c r="BS66" s="4">
        <f t="shared" si="160"/>
        <v>1</v>
      </c>
      <c r="BT66" s="4">
        <f t="shared" si="160"/>
        <v>0</v>
      </c>
      <c r="BU66" s="4">
        <f t="shared" si="160"/>
        <v>0</v>
      </c>
      <c r="BV66" s="4">
        <f t="shared" si="158"/>
        <v>0</v>
      </c>
      <c r="BW66" s="4">
        <f t="shared" si="158"/>
        <v>0</v>
      </c>
      <c r="BX66" s="4">
        <f t="shared" si="158"/>
        <v>0</v>
      </c>
      <c r="BY66" s="4">
        <f t="shared" si="158"/>
        <v>0</v>
      </c>
      <c r="BZ66" s="4">
        <f t="shared" si="158"/>
        <v>0</v>
      </c>
      <c r="CA66" s="4">
        <f t="shared" si="158"/>
        <v>0</v>
      </c>
      <c r="CB66" s="4">
        <f t="shared" si="158"/>
        <v>0</v>
      </c>
      <c r="CC66" s="4">
        <f t="shared" si="159"/>
        <v>0</v>
      </c>
      <c r="CD66" s="4">
        <f t="shared" si="158"/>
        <v>0</v>
      </c>
      <c r="CE66" s="4">
        <f t="shared" si="158"/>
        <v>0</v>
      </c>
      <c r="CF66" s="4">
        <f t="shared" si="158"/>
        <v>0</v>
      </c>
      <c r="CG66" s="4">
        <f t="shared" si="158"/>
        <v>0</v>
      </c>
      <c r="CH66" s="4">
        <f t="shared" si="158"/>
        <v>0</v>
      </c>
      <c r="CI66" s="4">
        <f t="shared" si="158"/>
        <v>0</v>
      </c>
      <c r="CJ66" s="4">
        <f t="shared" si="158"/>
        <v>0</v>
      </c>
      <c r="CK66" s="4">
        <f t="shared" si="163"/>
        <v>0</v>
      </c>
      <c r="CL66" s="4">
        <f t="shared" si="163"/>
        <v>0</v>
      </c>
      <c r="CM66" s="4">
        <f t="shared" si="163"/>
        <v>0</v>
      </c>
      <c r="CN66" s="4">
        <f t="shared" si="163"/>
        <v>0</v>
      </c>
      <c r="CO66" s="4">
        <f t="shared" si="163"/>
        <v>0</v>
      </c>
      <c r="CP66" s="4">
        <f t="shared" si="163"/>
        <v>0</v>
      </c>
      <c r="CQ66" s="4">
        <f t="shared" si="163"/>
        <v>0</v>
      </c>
      <c r="CR66" s="4">
        <f t="shared" si="163"/>
        <v>0</v>
      </c>
      <c r="CS66" s="4">
        <f t="shared" si="163"/>
        <v>0</v>
      </c>
      <c r="CT66" s="4">
        <f t="shared" si="163"/>
        <v>1</v>
      </c>
      <c r="CU66" s="4">
        <f t="shared" si="163"/>
        <v>0</v>
      </c>
      <c r="CV66" s="4">
        <f t="shared" si="163"/>
        <v>0</v>
      </c>
      <c r="CW66" s="4">
        <f t="shared" si="163"/>
        <v>0</v>
      </c>
      <c r="CX66" s="4">
        <f t="shared" si="163"/>
        <v>0</v>
      </c>
      <c r="CY66" s="4">
        <f t="shared" si="163"/>
        <v>0</v>
      </c>
      <c r="CZ66" s="4">
        <f t="shared" si="163"/>
        <v>0</v>
      </c>
      <c r="DA66" s="4">
        <f t="shared" si="161"/>
        <v>0</v>
      </c>
      <c r="DB66" s="4">
        <f t="shared" si="161"/>
        <v>0</v>
      </c>
      <c r="DC66" s="4">
        <f t="shared" si="161"/>
        <v>0</v>
      </c>
      <c r="DD66" s="4">
        <f t="shared" si="162"/>
        <v>0</v>
      </c>
      <c r="DE66" s="4">
        <f t="shared" si="161"/>
        <v>0</v>
      </c>
      <c r="DF66" s="4">
        <f t="shared" si="161"/>
        <v>0</v>
      </c>
      <c r="DG66" s="4">
        <f t="shared" si="164"/>
        <v>0</v>
      </c>
      <c r="DH66" s="4">
        <f t="shared" si="164"/>
        <v>0</v>
      </c>
      <c r="DI66" s="4">
        <f t="shared" si="164"/>
        <v>0</v>
      </c>
      <c r="DJ66" s="4">
        <f t="shared" si="164"/>
        <v>0</v>
      </c>
      <c r="DK66" s="4">
        <f t="shared" si="164"/>
        <v>0</v>
      </c>
      <c r="DL66" s="4">
        <f t="shared" si="164"/>
        <v>0</v>
      </c>
      <c r="DM66" s="4">
        <f t="shared" si="164"/>
        <v>0</v>
      </c>
      <c r="DN66" s="4">
        <f t="shared" si="164"/>
        <v>0</v>
      </c>
      <c r="DO66" s="4">
        <f t="shared" si="164"/>
        <v>0</v>
      </c>
      <c r="DP66" s="4">
        <f t="shared" si="164"/>
        <v>0</v>
      </c>
      <c r="DQ66" s="4">
        <f t="shared" si="165"/>
        <v>0</v>
      </c>
      <c r="DR66" s="4">
        <f t="shared" si="165"/>
        <v>0</v>
      </c>
      <c r="DS66" s="4">
        <f t="shared" si="165"/>
        <v>0</v>
      </c>
      <c r="DT66" s="4">
        <f t="shared" si="165"/>
        <v>0</v>
      </c>
      <c r="DU66" s="4">
        <f t="shared" si="165"/>
        <v>0</v>
      </c>
      <c r="DV66" s="4">
        <f t="shared" si="165"/>
        <v>0</v>
      </c>
      <c r="DW66" s="4">
        <f t="shared" si="165"/>
        <v>0</v>
      </c>
      <c r="DX66" s="4">
        <f t="shared" si="165"/>
        <v>0</v>
      </c>
      <c r="DY66" s="4">
        <f t="shared" si="165"/>
        <v>0</v>
      </c>
      <c r="DZ66" s="4">
        <f t="shared" si="165"/>
        <v>0</v>
      </c>
      <c r="EA66" s="4">
        <f t="shared" si="165"/>
        <v>0</v>
      </c>
      <c r="EB66" s="4">
        <f t="shared" si="165"/>
        <v>0</v>
      </c>
      <c r="EC66" s="4">
        <f t="shared" si="165"/>
        <v>0</v>
      </c>
    </row>
    <row r="67" spans="2:133" x14ac:dyDescent="0.25">
      <c r="B67" s="13" t="s">
        <v>12</v>
      </c>
      <c r="C67" t="s">
        <v>303</v>
      </c>
      <c r="D67" s="4">
        <f t="shared" si="19"/>
        <v>0</v>
      </c>
      <c r="E67" s="4">
        <f t="shared" si="20"/>
        <v>0</v>
      </c>
      <c r="F67" s="4">
        <f t="shared" si="21"/>
        <v>0</v>
      </c>
      <c r="G67" s="4">
        <f t="shared" si="22"/>
        <v>1</v>
      </c>
      <c r="H67" s="4">
        <f t="shared" si="23"/>
        <v>0</v>
      </c>
      <c r="I67" s="4">
        <f t="shared" si="24"/>
        <v>1</v>
      </c>
      <c r="J67" s="4">
        <f t="shared" si="29"/>
        <v>0</v>
      </c>
      <c r="K67" s="4">
        <f t="shared" si="30"/>
        <v>0</v>
      </c>
      <c r="L67" s="4">
        <f t="shared" si="31"/>
        <v>0</v>
      </c>
      <c r="M67" s="4">
        <f t="shared" si="32"/>
        <v>0</v>
      </c>
      <c r="N67" s="4">
        <f t="shared" si="33"/>
        <v>0</v>
      </c>
      <c r="O67" s="4">
        <f t="shared" si="34"/>
        <v>0</v>
      </c>
      <c r="P67" s="4">
        <f t="shared" si="35"/>
        <v>0</v>
      </c>
      <c r="Q67" s="4">
        <f t="shared" si="36"/>
        <v>0</v>
      </c>
      <c r="R67" s="4">
        <f t="shared" si="37"/>
        <v>0</v>
      </c>
      <c r="S67" s="4">
        <f t="shared" si="38"/>
        <v>1</v>
      </c>
      <c r="T67" s="4">
        <f t="shared" si="39"/>
        <v>0</v>
      </c>
      <c r="U67" s="4">
        <f t="shared" si="40"/>
        <v>1</v>
      </c>
      <c r="V67" s="4">
        <f t="shared" si="41"/>
        <v>0</v>
      </c>
      <c r="W67" s="4">
        <f t="shared" si="42"/>
        <v>0</v>
      </c>
      <c r="X67" s="4">
        <f t="shared" si="43"/>
        <v>0</v>
      </c>
      <c r="Y67" s="4">
        <f t="shared" si="44"/>
        <v>0</v>
      </c>
      <c r="Z67" s="4">
        <f t="shared" si="45"/>
        <v>0</v>
      </c>
      <c r="AA67" s="4">
        <f t="shared" si="46"/>
        <v>0</v>
      </c>
      <c r="AB67" s="4">
        <f t="shared" si="47"/>
        <v>0</v>
      </c>
      <c r="AC67" s="4">
        <f t="shared" si="48"/>
        <v>0</v>
      </c>
      <c r="AD67" s="4">
        <f t="shared" si="49"/>
        <v>0</v>
      </c>
      <c r="AE67" s="4">
        <f t="shared" si="50"/>
        <v>0</v>
      </c>
      <c r="AF67" s="4">
        <f t="shared" si="51"/>
        <v>0</v>
      </c>
      <c r="AG67" s="4">
        <f t="shared" si="52"/>
        <v>0</v>
      </c>
      <c r="AH67" s="4">
        <f t="shared" si="53"/>
        <v>0</v>
      </c>
      <c r="AI67" s="4">
        <f t="shared" si="54"/>
        <v>0</v>
      </c>
      <c r="AJ67" s="4">
        <f t="shared" si="55"/>
        <v>0</v>
      </c>
      <c r="AK67" s="4">
        <f t="shared" si="56"/>
        <v>0</v>
      </c>
      <c r="AL67" s="4">
        <f t="shared" si="57"/>
        <v>0</v>
      </c>
      <c r="AM67" s="4">
        <f t="shared" si="58"/>
        <v>0</v>
      </c>
      <c r="AN67" s="4">
        <f t="shared" si="59"/>
        <v>0</v>
      </c>
      <c r="AO67" s="4">
        <f t="shared" si="60"/>
        <v>0</v>
      </c>
      <c r="AP67" s="4">
        <f t="shared" si="61"/>
        <v>0</v>
      </c>
      <c r="AQ67" s="4">
        <f t="shared" si="62"/>
        <v>0</v>
      </c>
      <c r="AR67" s="4">
        <f t="shared" si="63"/>
        <v>0</v>
      </c>
      <c r="AS67" s="4">
        <f t="shared" si="64"/>
        <v>0</v>
      </c>
      <c r="AT67" s="4">
        <f t="shared" si="65"/>
        <v>0</v>
      </c>
      <c r="AU67" s="4">
        <f t="shared" si="66"/>
        <v>0</v>
      </c>
      <c r="AV67" s="4">
        <f t="shared" si="67"/>
        <v>0</v>
      </c>
      <c r="AW67" s="4">
        <f t="shared" si="68"/>
        <v>0</v>
      </c>
      <c r="AX67" s="4">
        <f t="shared" si="69"/>
        <v>0</v>
      </c>
      <c r="AY67" s="4">
        <f t="shared" si="70"/>
        <v>0</v>
      </c>
      <c r="AZ67" s="4">
        <f t="shared" si="71"/>
        <v>0</v>
      </c>
      <c r="BA67" s="4">
        <f t="shared" si="72"/>
        <v>0</v>
      </c>
      <c r="BB67" s="4">
        <f t="shared" si="73"/>
        <v>0</v>
      </c>
      <c r="BC67" s="4">
        <f t="shared" si="74"/>
        <v>0</v>
      </c>
      <c r="BD67" s="4">
        <f t="shared" si="75"/>
        <v>0</v>
      </c>
      <c r="BE67" s="4">
        <f t="shared" si="76"/>
        <v>0</v>
      </c>
      <c r="BF67" s="4">
        <f t="shared" si="160"/>
        <v>0</v>
      </c>
      <c r="BG67" s="4">
        <f t="shared" si="160"/>
        <v>0</v>
      </c>
      <c r="BH67" s="4">
        <f t="shared" si="160"/>
        <v>0</v>
      </c>
      <c r="BI67" s="4">
        <f t="shared" si="160"/>
        <v>0</v>
      </c>
      <c r="BJ67" s="4">
        <f t="shared" si="160"/>
        <v>0</v>
      </c>
      <c r="BK67" s="4">
        <f t="shared" si="160"/>
        <v>0</v>
      </c>
      <c r="BL67" s="4">
        <f t="shared" si="160"/>
        <v>0</v>
      </c>
      <c r="BM67" s="4">
        <f t="shared" si="160"/>
        <v>0</v>
      </c>
      <c r="BN67" s="4">
        <f t="shared" si="160"/>
        <v>0</v>
      </c>
      <c r="BO67" s="4">
        <f t="shared" si="160"/>
        <v>0</v>
      </c>
      <c r="BP67" s="4">
        <f t="shared" si="160"/>
        <v>0</v>
      </c>
      <c r="BQ67" s="4">
        <f t="shared" si="160"/>
        <v>0</v>
      </c>
      <c r="BR67" s="4">
        <f t="shared" si="160"/>
        <v>0</v>
      </c>
      <c r="BS67" s="4">
        <f t="shared" si="160"/>
        <v>0</v>
      </c>
      <c r="BT67" s="4">
        <f t="shared" si="160"/>
        <v>1</v>
      </c>
      <c r="BU67" s="4">
        <f t="shared" si="160"/>
        <v>0</v>
      </c>
      <c r="BV67" s="4">
        <f t="shared" si="158"/>
        <v>0</v>
      </c>
      <c r="BW67" s="4">
        <f t="shared" si="158"/>
        <v>0</v>
      </c>
      <c r="BX67" s="4">
        <f t="shared" si="158"/>
        <v>0</v>
      </c>
      <c r="BY67" s="4">
        <f t="shared" si="158"/>
        <v>0</v>
      </c>
      <c r="BZ67" s="4">
        <f t="shared" si="158"/>
        <v>0</v>
      </c>
      <c r="CA67" s="4">
        <f t="shared" si="158"/>
        <v>0</v>
      </c>
      <c r="CB67" s="4">
        <f t="shared" si="158"/>
        <v>0</v>
      </c>
      <c r="CC67" s="4">
        <f t="shared" si="159"/>
        <v>0</v>
      </c>
      <c r="CD67" s="4">
        <f t="shared" si="158"/>
        <v>0</v>
      </c>
      <c r="CE67" s="4">
        <f t="shared" si="158"/>
        <v>0</v>
      </c>
      <c r="CF67" s="4">
        <f t="shared" si="158"/>
        <v>0</v>
      </c>
      <c r="CG67" s="4">
        <f t="shared" si="158"/>
        <v>0</v>
      </c>
      <c r="CH67" s="4">
        <f t="shared" si="158"/>
        <v>0</v>
      </c>
      <c r="CI67" s="4">
        <f t="shared" si="158"/>
        <v>0</v>
      </c>
      <c r="CJ67" s="4">
        <f t="shared" si="158"/>
        <v>0</v>
      </c>
      <c r="CK67" s="4">
        <f t="shared" si="163"/>
        <v>0</v>
      </c>
      <c r="CL67" s="4">
        <f t="shared" si="163"/>
        <v>0</v>
      </c>
      <c r="CM67" s="4">
        <f t="shared" si="163"/>
        <v>0</v>
      </c>
      <c r="CN67" s="4">
        <f t="shared" si="163"/>
        <v>0</v>
      </c>
      <c r="CO67" s="4">
        <f t="shared" si="163"/>
        <v>0</v>
      </c>
      <c r="CP67" s="4">
        <f t="shared" si="163"/>
        <v>0</v>
      </c>
      <c r="CQ67" s="4">
        <f t="shared" si="163"/>
        <v>0</v>
      </c>
      <c r="CR67" s="4">
        <f t="shared" si="163"/>
        <v>0</v>
      </c>
      <c r="CS67" s="4">
        <f t="shared" si="163"/>
        <v>0</v>
      </c>
      <c r="CT67" s="4">
        <f t="shared" si="163"/>
        <v>0</v>
      </c>
      <c r="CU67" s="4">
        <f t="shared" si="163"/>
        <v>1</v>
      </c>
      <c r="CV67" s="4">
        <f t="shared" si="163"/>
        <v>0</v>
      </c>
      <c r="CW67" s="4">
        <f t="shared" si="163"/>
        <v>0</v>
      </c>
      <c r="CX67" s="4">
        <f t="shared" si="163"/>
        <v>0</v>
      </c>
      <c r="CY67" s="4">
        <f t="shared" si="163"/>
        <v>0</v>
      </c>
      <c r="CZ67" s="4">
        <f t="shared" si="163"/>
        <v>0</v>
      </c>
      <c r="DA67" s="4">
        <f t="shared" si="161"/>
        <v>0</v>
      </c>
      <c r="DB67" s="4">
        <f t="shared" si="161"/>
        <v>0</v>
      </c>
      <c r="DC67" s="4">
        <f t="shared" si="161"/>
        <v>0</v>
      </c>
      <c r="DD67" s="4">
        <f t="shared" si="162"/>
        <v>0</v>
      </c>
      <c r="DE67" s="4">
        <f t="shared" si="161"/>
        <v>0</v>
      </c>
      <c r="DF67" s="4">
        <f t="shared" si="161"/>
        <v>0</v>
      </c>
      <c r="DG67" s="4">
        <f t="shared" si="164"/>
        <v>0</v>
      </c>
      <c r="DH67" s="4">
        <f t="shared" si="164"/>
        <v>0</v>
      </c>
      <c r="DI67" s="4">
        <f t="shared" si="164"/>
        <v>0</v>
      </c>
      <c r="DJ67" s="4">
        <f t="shared" si="164"/>
        <v>0</v>
      </c>
      <c r="DK67" s="4">
        <f t="shared" si="164"/>
        <v>0</v>
      </c>
      <c r="DL67" s="4">
        <f t="shared" si="164"/>
        <v>0</v>
      </c>
      <c r="DM67" s="4">
        <f t="shared" si="164"/>
        <v>0</v>
      </c>
      <c r="DN67" s="4">
        <f t="shared" si="164"/>
        <v>0</v>
      </c>
      <c r="DO67" s="4">
        <f t="shared" si="164"/>
        <v>0</v>
      </c>
      <c r="DP67" s="4">
        <f t="shared" si="164"/>
        <v>0</v>
      </c>
      <c r="DQ67" s="4">
        <f t="shared" si="165"/>
        <v>0</v>
      </c>
      <c r="DR67" s="4">
        <f t="shared" si="165"/>
        <v>0</v>
      </c>
      <c r="DS67" s="4">
        <f t="shared" si="165"/>
        <v>0</v>
      </c>
      <c r="DT67" s="4">
        <f t="shared" si="165"/>
        <v>0</v>
      </c>
      <c r="DU67" s="4">
        <f t="shared" si="165"/>
        <v>0</v>
      </c>
      <c r="DV67" s="4">
        <f t="shared" si="165"/>
        <v>0</v>
      </c>
      <c r="DW67" s="4">
        <f t="shared" si="165"/>
        <v>0</v>
      </c>
      <c r="DX67" s="4">
        <f t="shared" si="165"/>
        <v>0</v>
      </c>
      <c r="DY67" s="4">
        <f t="shared" si="165"/>
        <v>0</v>
      </c>
      <c r="DZ67" s="4">
        <f t="shared" si="165"/>
        <v>0</v>
      </c>
      <c r="EA67" s="4">
        <f t="shared" si="165"/>
        <v>0</v>
      </c>
      <c r="EB67" s="4">
        <f t="shared" si="165"/>
        <v>0</v>
      </c>
      <c r="EC67" s="4">
        <f t="shared" si="165"/>
        <v>0</v>
      </c>
    </row>
    <row r="68" spans="2:133" x14ac:dyDescent="0.25">
      <c r="B68" s="13" t="s">
        <v>12</v>
      </c>
      <c r="C68" t="s">
        <v>304</v>
      </c>
      <c r="D68" s="4">
        <f t="shared" si="19"/>
        <v>1</v>
      </c>
      <c r="E68" s="4">
        <f t="shared" si="20"/>
        <v>0</v>
      </c>
      <c r="F68" s="4">
        <f t="shared" si="21"/>
        <v>1</v>
      </c>
      <c r="G68" s="4">
        <f t="shared" si="22"/>
        <v>1</v>
      </c>
      <c r="H68" s="4">
        <f t="shared" si="23"/>
        <v>0</v>
      </c>
      <c r="I68" s="4">
        <f t="shared" si="24"/>
        <v>1</v>
      </c>
      <c r="J68" s="4">
        <f t="shared" si="29"/>
        <v>0</v>
      </c>
      <c r="K68" s="4">
        <f t="shared" si="30"/>
        <v>0</v>
      </c>
      <c r="L68" s="4">
        <f t="shared" si="31"/>
        <v>0</v>
      </c>
      <c r="M68" s="4">
        <f t="shared" si="32"/>
        <v>0</v>
      </c>
      <c r="N68" s="4">
        <f t="shared" si="33"/>
        <v>0</v>
      </c>
      <c r="O68" s="4">
        <f t="shared" si="34"/>
        <v>0</v>
      </c>
      <c r="P68" s="4">
        <f t="shared" si="35"/>
        <v>1</v>
      </c>
      <c r="Q68" s="4">
        <f t="shared" si="36"/>
        <v>0</v>
      </c>
      <c r="R68" s="4">
        <f t="shared" si="37"/>
        <v>1</v>
      </c>
      <c r="S68" s="4">
        <f t="shared" si="38"/>
        <v>1</v>
      </c>
      <c r="T68" s="4">
        <f t="shared" si="39"/>
        <v>0</v>
      </c>
      <c r="U68" s="4">
        <f t="shared" si="40"/>
        <v>1</v>
      </c>
      <c r="V68" s="4">
        <f t="shared" si="41"/>
        <v>0</v>
      </c>
      <c r="W68" s="4">
        <f t="shared" si="42"/>
        <v>0</v>
      </c>
      <c r="X68" s="4">
        <f t="shared" si="43"/>
        <v>0</v>
      </c>
      <c r="Y68" s="4">
        <f t="shared" si="44"/>
        <v>0</v>
      </c>
      <c r="Z68" s="4">
        <f t="shared" si="45"/>
        <v>0</v>
      </c>
      <c r="AA68" s="4">
        <f t="shared" si="46"/>
        <v>0</v>
      </c>
      <c r="AB68" s="4">
        <f t="shared" si="47"/>
        <v>0</v>
      </c>
      <c r="AC68" s="4">
        <f t="shared" si="48"/>
        <v>0</v>
      </c>
      <c r="AD68" s="4">
        <f t="shared" si="49"/>
        <v>0</v>
      </c>
      <c r="AE68" s="4">
        <f t="shared" si="50"/>
        <v>0</v>
      </c>
      <c r="AF68" s="4">
        <f t="shared" si="51"/>
        <v>0</v>
      </c>
      <c r="AG68" s="4">
        <f t="shared" si="52"/>
        <v>0</v>
      </c>
      <c r="AH68" s="4">
        <f t="shared" si="53"/>
        <v>0</v>
      </c>
      <c r="AI68" s="4">
        <f t="shared" si="54"/>
        <v>0</v>
      </c>
      <c r="AJ68" s="4">
        <f t="shared" si="55"/>
        <v>0</v>
      </c>
      <c r="AK68" s="4">
        <f t="shared" si="56"/>
        <v>0</v>
      </c>
      <c r="AL68" s="4">
        <f t="shared" si="57"/>
        <v>0</v>
      </c>
      <c r="AM68" s="4">
        <f t="shared" si="58"/>
        <v>0</v>
      </c>
      <c r="AN68" s="4">
        <f t="shared" si="59"/>
        <v>0</v>
      </c>
      <c r="AO68" s="4">
        <f t="shared" si="60"/>
        <v>0</v>
      </c>
      <c r="AP68" s="4">
        <f t="shared" si="61"/>
        <v>0</v>
      </c>
      <c r="AQ68" s="4">
        <f t="shared" si="62"/>
        <v>0</v>
      </c>
      <c r="AR68" s="4">
        <f t="shared" si="63"/>
        <v>0</v>
      </c>
      <c r="AS68" s="4">
        <f t="shared" si="64"/>
        <v>0</v>
      </c>
      <c r="AT68" s="4">
        <f t="shared" si="65"/>
        <v>0</v>
      </c>
      <c r="AU68" s="4">
        <f t="shared" si="66"/>
        <v>0</v>
      </c>
      <c r="AV68" s="4">
        <f t="shared" si="67"/>
        <v>0</v>
      </c>
      <c r="AW68" s="4">
        <f t="shared" si="68"/>
        <v>0</v>
      </c>
      <c r="AX68" s="4">
        <f t="shared" si="69"/>
        <v>0</v>
      </c>
      <c r="AY68" s="4">
        <f t="shared" si="70"/>
        <v>0</v>
      </c>
      <c r="AZ68" s="4">
        <f t="shared" si="71"/>
        <v>0</v>
      </c>
      <c r="BA68" s="4">
        <f t="shared" si="72"/>
        <v>0</v>
      </c>
      <c r="BB68" s="4">
        <f t="shared" si="73"/>
        <v>0</v>
      </c>
      <c r="BC68" s="4">
        <f t="shared" si="74"/>
        <v>0</v>
      </c>
      <c r="BD68" s="4">
        <f t="shared" si="75"/>
        <v>0</v>
      </c>
      <c r="BE68" s="4">
        <f t="shared" si="76"/>
        <v>0</v>
      </c>
      <c r="BF68" s="4">
        <f t="shared" si="160"/>
        <v>0</v>
      </c>
      <c r="BG68" s="4">
        <f t="shared" si="160"/>
        <v>0</v>
      </c>
      <c r="BH68" s="4">
        <f t="shared" si="160"/>
        <v>0</v>
      </c>
      <c r="BI68" s="4">
        <f t="shared" si="160"/>
        <v>0</v>
      </c>
      <c r="BJ68" s="4">
        <f t="shared" si="160"/>
        <v>0</v>
      </c>
      <c r="BK68" s="4">
        <f t="shared" si="160"/>
        <v>0</v>
      </c>
      <c r="BL68" s="4">
        <f t="shared" si="160"/>
        <v>0</v>
      </c>
      <c r="BM68" s="4">
        <f t="shared" si="160"/>
        <v>0</v>
      </c>
      <c r="BN68" s="4">
        <f t="shared" si="160"/>
        <v>0</v>
      </c>
      <c r="BO68" s="4">
        <f t="shared" si="160"/>
        <v>0</v>
      </c>
      <c r="BP68" s="4">
        <f t="shared" si="160"/>
        <v>0</v>
      </c>
      <c r="BQ68" s="4">
        <f t="shared" si="160"/>
        <v>0</v>
      </c>
      <c r="BR68" s="4">
        <f t="shared" si="160"/>
        <v>0</v>
      </c>
      <c r="BS68" s="4">
        <f t="shared" si="160"/>
        <v>0</v>
      </c>
      <c r="BT68" s="4">
        <f t="shared" si="160"/>
        <v>0</v>
      </c>
      <c r="BU68" s="4">
        <f t="shared" si="160"/>
        <v>1</v>
      </c>
      <c r="BV68" s="4">
        <f t="shared" si="158"/>
        <v>0</v>
      </c>
      <c r="BW68" s="4">
        <f t="shared" si="158"/>
        <v>0</v>
      </c>
      <c r="BX68" s="4">
        <f t="shared" si="158"/>
        <v>0</v>
      </c>
      <c r="BY68" s="4">
        <f t="shared" si="158"/>
        <v>0</v>
      </c>
      <c r="BZ68" s="4">
        <f t="shared" si="158"/>
        <v>0</v>
      </c>
      <c r="CA68" s="4">
        <f t="shared" si="158"/>
        <v>0</v>
      </c>
      <c r="CB68" s="4">
        <f t="shared" si="158"/>
        <v>0</v>
      </c>
      <c r="CC68" s="4">
        <f t="shared" si="159"/>
        <v>0</v>
      </c>
      <c r="CD68" s="4">
        <f t="shared" si="158"/>
        <v>0</v>
      </c>
      <c r="CE68" s="4">
        <f t="shared" si="158"/>
        <v>0</v>
      </c>
      <c r="CF68" s="4">
        <f t="shared" si="158"/>
        <v>0</v>
      </c>
      <c r="CG68" s="4">
        <f t="shared" si="158"/>
        <v>0</v>
      </c>
      <c r="CH68" s="4">
        <f t="shared" si="158"/>
        <v>0</v>
      </c>
      <c r="CI68" s="4">
        <f t="shared" si="158"/>
        <v>0</v>
      </c>
      <c r="CJ68" s="4">
        <f t="shared" si="158"/>
        <v>0</v>
      </c>
      <c r="CK68" s="4">
        <f t="shared" si="163"/>
        <v>0</v>
      </c>
      <c r="CL68" s="4">
        <f t="shared" si="163"/>
        <v>0</v>
      </c>
      <c r="CM68" s="4">
        <f t="shared" si="163"/>
        <v>0</v>
      </c>
      <c r="CN68" s="4">
        <f t="shared" si="163"/>
        <v>0</v>
      </c>
      <c r="CO68" s="4">
        <f t="shared" si="163"/>
        <v>0</v>
      </c>
      <c r="CP68" s="4">
        <f t="shared" si="163"/>
        <v>0</v>
      </c>
      <c r="CQ68" s="4">
        <f t="shared" si="163"/>
        <v>0</v>
      </c>
      <c r="CR68" s="4">
        <f t="shared" si="163"/>
        <v>0</v>
      </c>
      <c r="CS68" s="4">
        <f t="shared" si="163"/>
        <v>0</v>
      </c>
      <c r="CT68" s="4">
        <f t="shared" si="163"/>
        <v>0</v>
      </c>
      <c r="CU68" s="4">
        <f t="shared" si="163"/>
        <v>0</v>
      </c>
      <c r="CV68" s="4">
        <f t="shared" si="163"/>
        <v>1</v>
      </c>
      <c r="CW68" s="4">
        <f t="shared" si="163"/>
        <v>0</v>
      </c>
      <c r="CX68" s="4">
        <f t="shared" si="163"/>
        <v>0</v>
      </c>
      <c r="CY68" s="4">
        <f t="shared" si="163"/>
        <v>0</v>
      </c>
      <c r="CZ68" s="4">
        <f t="shared" si="163"/>
        <v>0</v>
      </c>
      <c r="DA68" s="4">
        <f t="shared" si="161"/>
        <v>0</v>
      </c>
      <c r="DB68" s="4">
        <f t="shared" si="161"/>
        <v>0</v>
      </c>
      <c r="DC68" s="4">
        <f t="shared" si="161"/>
        <v>0</v>
      </c>
      <c r="DD68" s="4">
        <f t="shared" si="162"/>
        <v>0</v>
      </c>
      <c r="DE68" s="4">
        <f t="shared" si="161"/>
        <v>0</v>
      </c>
      <c r="DF68" s="4">
        <f t="shared" si="161"/>
        <v>0</v>
      </c>
      <c r="DG68" s="4">
        <f t="shared" si="164"/>
        <v>0</v>
      </c>
      <c r="DH68" s="4">
        <f t="shared" si="164"/>
        <v>0</v>
      </c>
      <c r="DI68" s="4">
        <f t="shared" si="164"/>
        <v>0</v>
      </c>
      <c r="DJ68" s="4">
        <f t="shared" si="164"/>
        <v>0</v>
      </c>
      <c r="DK68" s="4">
        <f t="shared" si="164"/>
        <v>0</v>
      </c>
      <c r="DL68" s="4">
        <f t="shared" si="164"/>
        <v>0</v>
      </c>
      <c r="DM68" s="4">
        <f t="shared" si="164"/>
        <v>0</v>
      </c>
      <c r="DN68" s="4">
        <f t="shared" si="164"/>
        <v>0</v>
      </c>
      <c r="DO68" s="4">
        <f t="shared" si="164"/>
        <v>0</v>
      </c>
      <c r="DP68" s="4">
        <f t="shared" si="164"/>
        <v>0</v>
      </c>
      <c r="DQ68" s="4">
        <f t="shared" si="165"/>
        <v>0</v>
      </c>
      <c r="DR68" s="4">
        <f t="shared" si="165"/>
        <v>0</v>
      </c>
      <c r="DS68" s="4">
        <f t="shared" si="165"/>
        <v>0</v>
      </c>
      <c r="DT68" s="4">
        <f t="shared" si="165"/>
        <v>0</v>
      </c>
      <c r="DU68" s="4">
        <f t="shared" si="165"/>
        <v>0</v>
      </c>
      <c r="DV68" s="4">
        <f t="shared" si="165"/>
        <v>0</v>
      </c>
      <c r="DW68" s="4">
        <f t="shared" si="165"/>
        <v>0</v>
      </c>
      <c r="DX68" s="4">
        <f t="shared" si="165"/>
        <v>0</v>
      </c>
      <c r="DY68" s="4">
        <f t="shared" si="165"/>
        <v>0</v>
      </c>
      <c r="DZ68" s="4">
        <f t="shared" si="165"/>
        <v>0</v>
      </c>
      <c r="EA68" s="4">
        <f t="shared" si="165"/>
        <v>0</v>
      </c>
      <c r="EB68" s="4">
        <f t="shared" si="165"/>
        <v>0</v>
      </c>
      <c r="EC68" s="4">
        <f t="shared" si="165"/>
        <v>0</v>
      </c>
    </row>
    <row r="69" spans="2:133" x14ac:dyDescent="0.25">
      <c r="B69" s="13" t="s">
        <v>12</v>
      </c>
      <c r="C69" t="s">
        <v>305</v>
      </c>
      <c r="D69" s="4">
        <f t="shared" si="19"/>
        <v>0</v>
      </c>
      <c r="E69" s="4">
        <f t="shared" si="20"/>
        <v>0</v>
      </c>
      <c r="F69" s="4">
        <f t="shared" si="21"/>
        <v>0</v>
      </c>
      <c r="G69" s="4">
        <f t="shared" si="22"/>
        <v>1</v>
      </c>
      <c r="H69" s="4">
        <f t="shared" si="23"/>
        <v>0</v>
      </c>
      <c r="I69" s="4">
        <f t="shared" si="24"/>
        <v>1</v>
      </c>
      <c r="J69" s="4">
        <f t="shared" si="29"/>
        <v>0</v>
      </c>
      <c r="K69" s="4">
        <f t="shared" si="30"/>
        <v>0</v>
      </c>
      <c r="L69" s="4">
        <f t="shared" si="31"/>
        <v>0</v>
      </c>
      <c r="M69" s="4">
        <f t="shared" si="32"/>
        <v>0</v>
      </c>
      <c r="N69" s="4">
        <f t="shared" si="33"/>
        <v>0</v>
      </c>
      <c r="O69" s="4">
        <f t="shared" si="34"/>
        <v>0</v>
      </c>
      <c r="P69" s="4">
        <f t="shared" si="35"/>
        <v>0</v>
      </c>
      <c r="Q69" s="4">
        <f t="shared" si="36"/>
        <v>0</v>
      </c>
      <c r="R69" s="4">
        <f t="shared" si="37"/>
        <v>0</v>
      </c>
      <c r="S69" s="4">
        <f t="shared" si="38"/>
        <v>1</v>
      </c>
      <c r="T69" s="4">
        <f t="shared" si="39"/>
        <v>0</v>
      </c>
      <c r="U69" s="4">
        <f t="shared" si="40"/>
        <v>1</v>
      </c>
      <c r="V69" s="4">
        <f t="shared" si="41"/>
        <v>0</v>
      </c>
      <c r="W69" s="4">
        <f t="shared" si="42"/>
        <v>0</v>
      </c>
      <c r="X69" s="4">
        <f t="shared" si="43"/>
        <v>0</v>
      </c>
      <c r="Y69" s="4">
        <f t="shared" si="44"/>
        <v>0</v>
      </c>
      <c r="Z69" s="4">
        <f t="shared" si="45"/>
        <v>0</v>
      </c>
      <c r="AA69" s="4">
        <f t="shared" si="46"/>
        <v>0</v>
      </c>
      <c r="AB69" s="4">
        <f t="shared" si="47"/>
        <v>0</v>
      </c>
      <c r="AC69" s="4">
        <f t="shared" si="48"/>
        <v>0</v>
      </c>
      <c r="AD69" s="4">
        <f t="shared" si="49"/>
        <v>0</v>
      </c>
      <c r="AE69" s="4">
        <f t="shared" si="50"/>
        <v>0</v>
      </c>
      <c r="AF69" s="4">
        <f t="shared" si="51"/>
        <v>0</v>
      </c>
      <c r="AG69" s="4">
        <f t="shared" si="52"/>
        <v>0</v>
      </c>
      <c r="AH69" s="4">
        <f t="shared" si="53"/>
        <v>0</v>
      </c>
      <c r="AI69" s="4">
        <f t="shared" si="54"/>
        <v>0</v>
      </c>
      <c r="AJ69" s="4">
        <f t="shared" si="55"/>
        <v>0</v>
      </c>
      <c r="AK69" s="4">
        <f t="shared" si="56"/>
        <v>0</v>
      </c>
      <c r="AL69" s="4">
        <f t="shared" si="57"/>
        <v>0</v>
      </c>
      <c r="AM69" s="4">
        <f t="shared" si="58"/>
        <v>0</v>
      </c>
      <c r="AN69" s="4">
        <f t="shared" si="59"/>
        <v>0</v>
      </c>
      <c r="AO69" s="4">
        <f t="shared" si="60"/>
        <v>0</v>
      </c>
      <c r="AP69" s="4">
        <f t="shared" si="61"/>
        <v>0</v>
      </c>
      <c r="AQ69" s="4">
        <f t="shared" si="62"/>
        <v>0</v>
      </c>
      <c r="AR69" s="4">
        <f t="shared" si="63"/>
        <v>0</v>
      </c>
      <c r="AS69" s="4">
        <f t="shared" si="64"/>
        <v>0</v>
      </c>
      <c r="AT69" s="4">
        <f t="shared" si="65"/>
        <v>0</v>
      </c>
      <c r="AU69" s="4">
        <f t="shared" si="66"/>
        <v>0</v>
      </c>
      <c r="AV69" s="4">
        <f t="shared" si="67"/>
        <v>0</v>
      </c>
      <c r="AW69" s="4">
        <f t="shared" si="68"/>
        <v>0</v>
      </c>
      <c r="AX69" s="4">
        <f t="shared" si="69"/>
        <v>0</v>
      </c>
      <c r="AY69" s="4">
        <f t="shared" si="70"/>
        <v>0</v>
      </c>
      <c r="AZ69" s="4">
        <f t="shared" si="71"/>
        <v>0</v>
      </c>
      <c r="BA69" s="4">
        <f t="shared" si="72"/>
        <v>0</v>
      </c>
      <c r="BB69" s="4">
        <f t="shared" si="73"/>
        <v>0</v>
      </c>
      <c r="BC69" s="4">
        <f t="shared" si="74"/>
        <v>0</v>
      </c>
      <c r="BD69" s="4">
        <f t="shared" si="75"/>
        <v>0</v>
      </c>
      <c r="BE69" s="4">
        <f t="shared" si="76"/>
        <v>0</v>
      </c>
      <c r="BF69" s="4">
        <f t="shared" si="160"/>
        <v>0</v>
      </c>
      <c r="BG69" s="4">
        <f t="shared" si="160"/>
        <v>0</v>
      </c>
      <c r="BH69" s="4">
        <f t="shared" si="160"/>
        <v>0</v>
      </c>
      <c r="BI69" s="4">
        <f t="shared" si="160"/>
        <v>0</v>
      </c>
      <c r="BJ69" s="4">
        <f t="shared" si="160"/>
        <v>0</v>
      </c>
      <c r="BK69" s="4">
        <f t="shared" si="160"/>
        <v>0</v>
      </c>
      <c r="BL69" s="4">
        <f t="shared" si="160"/>
        <v>0</v>
      </c>
      <c r="BM69" s="4">
        <f t="shared" si="160"/>
        <v>0</v>
      </c>
      <c r="BN69" s="4">
        <f t="shared" si="160"/>
        <v>0</v>
      </c>
      <c r="BO69" s="4">
        <f t="shared" si="160"/>
        <v>0</v>
      </c>
      <c r="BP69" s="4">
        <f t="shared" si="160"/>
        <v>0</v>
      </c>
      <c r="BQ69" s="4">
        <f t="shared" si="160"/>
        <v>0</v>
      </c>
      <c r="BR69" s="4">
        <f t="shared" si="160"/>
        <v>0</v>
      </c>
      <c r="BS69" s="4">
        <f t="shared" si="160"/>
        <v>0</v>
      </c>
      <c r="BT69" s="4">
        <f t="shared" si="160"/>
        <v>0</v>
      </c>
      <c r="BU69" s="4">
        <f t="shared" si="160"/>
        <v>0</v>
      </c>
      <c r="BV69" s="4">
        <f t="shared" si="158"/>
        <v>1</v>
      </c>
      <c r="BW69" s="4">
        <f t="shared" si="158"/>
        <v>0</v>
      </c>
      <c r="BX69" s="4">
        <f t="shared" si="158"/>
        <v>0</v>
      </c>
      <c r="BY69" s="4">
        <f t="shared" si="158"/>
        <v>0</v>
      </c>
      <c r="BZ69" s="4">
        <f t="shared" si="158"/>
        <v>0</v>
      </c>
      <c r="CA69" s="4">
        <f t="shared" si="158"/>
        <v>0</v>
      </c>
      <c r="CB69" s="4">
        <f t="shared" si="158"/>
        <v>0</v>
      </c>
      <c r="CC69" s="4">
        <f t="shared" si="159"/>
        <v>0</v>
      </c>
      <c r="CD69" s="4">
        <f t="shared" si="158"/>
        <v>0</v>
      </c>
      <c r="CE69" s="4">
        <f t="shared" si="158"/>
        <v>0</v>
      </c>
      <c r="CF69" s="4">
        <f t="shared" si="158"/>
        <v>0</v>
      </c>
      <c r="CG69" s="4">
        <f t="shared" si="158"/>
        <v>0</v>
      </c>
      <c r="CH69" s="4">
        <f t="shared" si="158"/>
        <v>0</v>
      </c>
      <c r="CI69" s="4">
        <f t="shared" si="158"/>
        <v>0</v>
      </c>
      <c r="CJ69" s="4">
        <f t="shared" si="158"/>
        <v>0</v>
      </c>
      <c r="CK69" s="4">
        <f t="shared" si="163"/>
        <v>0</v>
      </c>
      <c r="CL69" s="4">
        <f t="shared" si="163"/>
        <v>0</v>
      </c>
      <c r="CM69" s="4">
        <f t="shared" si="163"/>
        <v>0</v>
      </c>
      <c r="CN69" s="4">
        <f t="shared" si="163"/>
        <v>0</v>
      </c>
      <c r="CO69" s="4">
        <f t="shared" si="163"/>
        <v>0</v>
      </c>
      <c r="CP69" s="4">
        <f t="shared" si="163"/>
        <v>0</v>
      </c>
      <c r="CQ69" s="4">
        <f t="shared" si="163"/>
        <v>0</v>
      </c>
      <c r="CR69" s="4">
        <f t="shared" si="163"/>
        <v>0</v>
      </c>
      <c r="CS69" s="4">
        <f t="shared" si="163"/>
        <v>0</v>
      </c>
      <c r="CT69" s="4">
        <f t="shared" si="163"/>
        <v>0</v>
      </c>
      <c r="CU69" s="4">
        <f t="shared" si="163"/>
        <v>0</v>
      </c>
      <c r="CV69" s="4">
        <f t="shared" si="163"/>
        <v>0</v>
      </c>
      <c r="CW69" s="4">
        <f t="shared" si="163"/>
        <v>1</v>
      </c>
      <c r="CX69" s="4">
        <f t="shared" si="163"/>
        <v>0</v>
      </c>
      <c r="CY69" s="4">
        <f t="shared" si="163"/>
        <v>0</v>
      </c>
      <c r="CZ69" s="4">
        <f t="shared" si="163"/>
        <v>0</v>
      </c>
      <c r="DA69" s="4">
        <f t="shared" si="161"/>
        <v>0</v>
      </c>
      <c r="DB69" s="4">
        <f t="shared" si="161"/>
        <v>0</v>
      </c>
      <c r="DC69" s="4">
        <f t="shared" si="161"/>
        <v>0</v>
      </c>
      <c r="DD69" s="4">
        <f t="shared" si="162"/>
        <v>0</v>
      </c>
      <c r="DE69" s="4">
        <f t="shared" si="161"/>
        <v>0</v>
      </c>
      <c r="DF69" s="4">
        <f t="shared" si="161"/>
        <v>0</v>
      </c>
      <c r="DG69" s="4">
        <f t="shared" si="164"/>
        <v>0</v>
      </c>
      <c r="DH69" s="4">
        <f t="shared" si="164"/>
        <v>0</v>
      </c>
      <c r="DI69" s="4">
        <f t="shared" si="164"/>
        <v>0</v>
      </c>
      <c r="DJ69" s="4">
        <f t="shared" si="164"/>
        <v>0</v>
      </c>
      <c r="DK69" s="4">
        <f t="shared" si="164"/>
        <v>0</v>
      </c>
      <c r="DL69" s="4">
        <f t="shared" si="164"/>
        <v>0</v>
      </c>
      <c r="DM69" s="4">
        <f t="shared" si="164"/>
        <v>0</v>
      </c>
      <c r="DN69" s="4">
        <f t="shared" si="164"/>
        <v>0</v>
      </c>
      <c r="DO69" s="4">
        <f t="shared" si="164"/>
        <v>0</v>
      </c>
      <c r="DP69" s="4">
        <f t="shared" si="164"/>
        <v>0</v>
      </c>
      <c r="DQ69" s="4">
        <f t="shared" si="165"/>
        <v>0</v>
      </c>
      <c r="DR69" s="4">
        <f t="shared" si="165"/>
        <v>0</v>
      </c>
      <c r="DS69" s="4">
        <f t="shared" si="165"/>
        <v>0</v>
      </c>
      <c r="DT69" s="4">
        <f t="shared" si="165"/>
        <v>0</v>
      </c>
      <c r="DU69" s="4">
        <f t="shared" si="165"/>
        <v>0</v>
      </c>
      <c r="DV69" s="4">
        <f t="shared" si="165"/>
        <v>0</v>
      </c>
      <c r="DW69" s="4">
        <f t="shared" si="165"/>
        <v>0</v>
      </c>
      <c r="DX69" s="4">
        <f t="shared" si="165"/>
        <v>0</v>
      </c>
      <c r="DY69" s="4">
        <f t="shared" si="165"/>
        <v>0</v>
      </c>
      <c r="DZ69" s="4">
        <f t="shared" si="165"/>
        <v>0</v>
      </c>
      <c r="EA69" s="4">
        <f t="shared" si="165"/>
        <v>0</v>
      </c>
      <c r="EB69" s="4">
        <f t="shared" si="165"/>
        <v>0</v>
      </c>
      <c r="EC69" s="4">
        <f t="shared" si="165"/>
        <v>0</v>
      </c>
    </row>
    <row r="70" spans="2:133" x14ac:dyDescent="0.25">
      <c r="B70" s="13" t="s">
        <v>12</v>
      </c>
      <c r="C70" t="s">
        <v>306</v>
      </c>
      <c r="D70" s="4">
        <f t="shared" si="19"/>
        <v>0</v>
      </c>
      <c r="E70" s="4">
        <f t="shared" si="20"/>
        <v>0</v>
      </c>
      <c r="F70" s="4">
        <f t="shared" si="21"/>
        <v>0</v>
      </c>
      <c r="G70" s="4">
        <f t="shared" si="22"/>
        <v>1</v>
      </c>
      <c r="H70" s="4">
        <f t="shared" si="23"/>
        <v>0</v>
      </c>
      <c r="I70" s="4">
        <f t="shared" si="24"/>
        <v>1</v>
      </c>
      <c r="J70" s="4">
        <f t="shared" si="29"/>
        <v>0</v>
      </c>
      <c r="K70" s="4">
        <f t="shared" si="30"/>
        <v>0</v>
      </c>
      <c r="L70" s="4">
        <f t="shared" si="31"/>
        <v>0</v>
      </c>
      <c r="M70" s="4">
        <f t="shared" si="32"/>
        <v>0</v>
      </c>
      <c r="N70" s="4">
        <f t="shared" si="33"/>
        <v>0</v>
      </c>
      <c r="O70" s="4">
        <f t="shared" si="34"/>
        <v>0</v>
      </c>
      <c r="P70" s="4">
        <f t="shared" si="35"/>
        <v>0</v>
      </c>
      <c r="Q70" s="4">
        <f t="shared" si="36"/>
        <v>0</v>
      </c>
      <c r="R70" s="4">
        <f t="shared" si="37"/>
        <v>0</v>
      </c>
      <c r="S70" s="4">
        <f t="shared" si="38"/>
        <v>1</v>
      </c>
      <c r="T70" s="4">
        <f t="shared" si="39"/>
        <v>0</v>
      </c>
      <c r="U70" s="4">
        <f t="shared" si="40"/>
        <v>1</v>
      </c>
      <c r="V70" s="4">
        <f t="shared" si="41"/>
        <v>0</v>
      </c>
      <c r="W70" s="4">
        <f t="shared" si="42"/>
        <v>0</v>
      </c>
      <c r="X70" s="4">
        <f t="shared" si="43"/>
        <v>0</v>
      </c>
      <c r="Y70" s="4">
        <f t="shared" si="44"/>
        <v>0</v>
      </c>
      <c r="Z70" s="4">
        <f t="shared" si="45"/>
        <v>0</v>
      </c>
      <c r="AA70" s="4">
        <f t="shared" si="46"/>
        <v>0</v>
      </c>
      <c r="AB70" s="4">
        <f t="shared" si="47"/>
        <v>0</v>
      </c>
      <c r="AC70" s="4">
        <f t="shared" si="48"/>
        <v>0</v>
      </c>
      <c r="AD70" s="4">
        <f t="shared" si="49"/>
        <v>0</v>
      </c>
      <c r="AE70" s="4">
        <f t="shared" si="50"/>
        <v>0</v>
      </c>
      <c r="AF70" s="4">
        <f t="shared" si="51"/>
        <v>0</v>
      </c>
      <c r="AG70" s="4">
        <f t="shared" si="52"/>
        <v>0</v>
      </c>
      <c r="AH70" s="4">
        <f t="shared" si="53"/>
        <v>0</v>
      </c>
      <c r="AI70" s="4">
        <f t="shared" si="54"/>
        <v>0</v>
      </c>
      <c r="AJ70" s="4">
        <f t="shared" si="55"/>
        <v>0</v>
      </c>
      <c r="AK70" s="4">
        <f t="shared" si="56"/>
        <v>0</v>
      </c>
      <c r="AL70" s="4">
        <f t="shared" si="57"/>
        <v>0</v>
      </c>
      <c r="AM70" s="4">
        <f t="shared" si="58"/>
        <v>0</v>
      </c>
      <c r="AN70" s="4">
        <f t="shared" si="59"/>
        <v>0</v>
      </c>
      <c r="AO70" s="4">
        <f t="shared" si="60"/>
        <v>0</v>
      </c>
      <c r="AP70" s="4">
        <f t="shared" si="61"/>
        <v>0</v>
      </c>
      <c r="AQ70" s="4">
        <f t="shared" si="62"/>
        <v>0</v>
      </c>
      <c r="AR70" s="4">
        <f t="shared" si="63"/>
        <v>0</v>
      </c>
      <c r="AS70" s="4">
        <f t="shared" si="64"/>
        <v>0</v>
      </c>
      <c r="AT70" s="4">
        <f t="shared" si="65"/>
        <v>0</v>
      </c>
      <c r="AU70" s="4">
        <f t="shared" si="66"/>
        <v>0</v>
      </c>
      <c r="AV70" s="4">
        <f t="shared" si="67"/>
        <v>0</v>
      </c>
      <c r="AW70" s="4">
        <f t="shared" si="68"/>
        <v>0</v>
      </c>
      <c r="AX70" s="4">
        <f t="shared" si="69"/>
        <v>0</v>
      </c>
      <c r="AY70" s="4">
        <f t="shared" si="70"/>
        <v>0</v>
      </c>
      <c r="AZ70" s="4">
        <f t="shared" si="71"/>
        <v>0</v>
      </c>
      <c r="BA70" s="4">
        <f t="shared" si="72"/>
        <v>0</v>
      </c>
      <c r="BB70" s="4">
        <f t="shared" si="73"/>
        <v>0</v>
      </c>
      <c r="BC70" s="4">
        <f t="shared" si="74"/>
        <v>0</v>
      </c>
      <c r="BD70" s="4">
        <f t="shared" si="75"/>
        <v>0</v>
      </c>
      <c r="BE70" s="4">
        <f t="shared" si="76"/>
        <v>0</v>
      </c>
      <c r="BF70" s="4">
        <f t="shared" si="160"/>
        <v>0</v>
      </c>
      <c r="BG70" s="4">
        <f t="shared" si="160"/>
        <v>0</v>
      </c>
      <c r="BH70" s="4">
        <f t="shared" si="160"/>
        <v>0</v>
      </c>
      <c r="BI70" s="4">
        <f t="shared" si="160"/>
        <v>0</v>
      </c>
      <c r="BJ70" s="4">
        <f t="shared" si="160"/>
        <v>0</v>
      </c>
      <c r="BK70" s="4">
        <f t="shared" si="160"/>
        <v>0</v>
      </c>
      <c r="BL70" s="4">
        <f t="shared" si="160"/>
        <v>0</v>
      </c>
      <c r="BM70" s="4">
        <f t="shared" si="160"/>
        <v>0</v>
      </c>
      <c r="BN70" s="4">
        <f t="shared" si="160"/>
        <v>0</v>
      </c>
      <c r="BO70" s="4">
        <f t="shared" si="160"/>
        <v>0</v>
      </c>
      <c r="BP70" s="4">
        <f t="shared" si="160"/>
        <v>0</v>
      </c>
      <c r="BQ70" s="4">
        <f t="shared" si="160"/>
        <v>0</v>
      </c>
      <c r="BR70" s="4">
        <f t="shared" si="160"/>
        <v>0</v>
      </c>
      <c r="BS70" s="4">
        <f t="shared" si="160"/>
        <v>0</v>
      </c>
      <c r="BT70" s="4">
        <f t="shared" si="160"/>
        <v>0</v>
      </c>
      <c r="BU70" s="4">
        <f t="shared" si="160"/>
        <v>0</v>
      </c>
      <c r="BV70" s="4">
        <f t="shared" si="158"/>
        <v>0</v>
      </c>
      <c r="BW70" s="4">
        <f t="shared" si="158"/>
        <v>1</v>
      </c>
      <c r="BX70" s="4">
        <f t="shared" si="158"/>
        <v>0</v>
      </c>
      <c r="BY70" s="4">
        <f t="shared" si="158"/>
        <v>0</v>
      </c>
      <c r="BZ70" s="4">
        <f t="shared" si="158"/>
        <v>0</v>
      </c>
      <c r="CA70" s="4">
        <f t="shared" si="158"/>
        <v>0</v>
      </c>
      <c r="CB70" s="4">
        <f t="shared" si="158"/>
        <v>0</v>
      </c>
      <c r="CC70" s="4">
        <f t="shared" si="159"/>
        <v>0</v>
      </c>
      <c r="CD70" s="4">
        <f t="shared" si="158"/>
        <v>0</v>
      </c>
      <c r="CE70" s="4">
        <f t="shared" si="158"/>
        <v>0</v>
      </c>
      <c r="CF70" s="4">
        <f t="shared" si="158"/>
        <v>0</v>
      </c>
      <c r="CG70" s="4">
        <f t="shared" si="158"/>
        <v>0</v>
      </c>
      <c r="CH70" s="4">
        <f t="shared" si="158"/>
        <v>0</v>
      </c>
      <c r="CI70" s="4">
        <f t="shared" si="158"/>
        <v>0</v>
      </c>
      <c r="CJ70" s="4">
        <f t="shared" si="158"/>
        <v>0</v>
      </c>
      <c r="CK70" s="4">
        <f t="shared" si="163"/>
        <v>0</v>
      </c>
      <c r="CL70" s="4">
        <f t="shared" si="163"/>
        <v>0</v>
      </c>
      <c r="CM70" s="4">
        <f t="shared" si="163"/>
        <v>0</v>
      </c>
      <c r="CN70" s="4">
        <f t="shared" si="163"/>
        <v>0</v>
      </c>
      <c r="CO70" s="4">
        <f t="shared" si="163"/>
        <v>0</v>
      </c>
      <c r="CP70" s="4">
        <f t="shared" si="163"/>
        <v>0</v>
      </c>
      <c r="CQ70" s="4">
        <f t="shared" si="163"/>
        <v>0</v>
      </c>
      <c r="CR70" s="4">
        <f t="shared" si="163"/>
        <v>0</v>
      </c>
      <c r="CS70" s="4">
        <f t="shared" si="163"/>
        <v>0</v>
      </c>
      <c r="CT70" s="4">
        <f t="shared" si="163"/>
        <v>0</v>
      </c>
      <c r="CU70" s="4">
        <f t="shared" si="163"/>
        <v>0</v>
      </c>
      <c r="CV70" s="4">
        <f t="shared" si="163"/>
        <v>0</v>
      </c>
      <c r="CW70" s="4">
        <f t="shared" si="163"/>
        <v>0</v>
      </c>
      <c r="CX70" s="4">
        <f t="shared" si="163"/>
        <v>1</v>
      </c>
      <c r="CY70" s="4">
        <f t="shared" si="163"/>
        <v>0</v>
      </c>
      <c r="CZ70" s="4">
        <f t="shared" si="163"/>
        <v>0</v>
      </c>
      <c r="DA70" s="4">
        <f t="shared" si="161"/>
        <v>0</v>
      </c>
      <c r="DB70" s="4">
        <f t="shared" si="161"/>
        <v>0</v>
      </c>
      <c r="DC70" s="4">
        <f t="shared" si="161"/>
        <v>0</v>
      </c>
      <c r="DD70" s="4">
        <f t="shared" si="162"/>
        <v>0</v>
      </c>
      <c r="DE70" s="4">
        <f t="shared" si="161"/>
        <v>0</v>
      </c>
      <c r="DF70" s="4">
        <f t="shared" si="161"/>
        <v>0</v>
      </c>
      <c r="DG70" s="4">
        <f t="shared" si="164"/>
        <v>0</v>
      </c>
      <c r="DH70" s="4">
        <f t="shared" si="164"/>
        <v>0</v>
      </c>
      <c r="DI70" s="4">
        <f t="shared" si="164"/>
        <v>0</v>
      </c>
      <c r="DJ70" s="4">
        <f t="shared" si="164"/>
        <v>0</v>
      </c>
      <c r="DK70" s="4">
        <f t="shared" si="164"/>
        <v>0</v>
      </c>
      <c r="DL70" s="4">
        <f t="shared" si="164"/>
        <v>0</v>
      </c>
      <c r="DM70" s="4">
        <f t="shared" si="164"/>
        <v>0</v>
      </c>
      <c r="DN70" s="4">
        <f t="shared" si="164"/>
        <v>0</v>
      </c>
      <c r="DO70" s="4">
        <f t="shared" si="164"/>
        <v>0</v>
      </c>
      <c r="DP70" s="4">
        <f t="shared" si="164"/>
        <v>0</v>
      </c>
      <c r="DQ70" s="4">
        <f t="shared" si="165"/>
        <v>0</v>
      </c>
      <c r="DR70" s="4">
        <f t="shared" si="165"/>
        <v>0</v>
      </c>
      <c r="DS70" s="4">
        <f t="shared" si="165"/>
        <v>0</v>
      </c>
      <c r="DT70" s="4">
        <f t="shared" si="165"/>
        <v>0</v>
      </c>
      <c r="DU70" s="4">
        <f t="shared" si="165"/>
        <v>0</v>
      </c>
      <c r="DV70" s="4">
        <f t="shared" si="165"/>
        <v>0</v>
      </c>
      <c r="DW70" s="4">
        <f t="shared" si="165"/>
        <v>0</v>
      </c>
      <c r="DX70" s="4">
        <f t="shared" si="165"/>
        <v>0</v>
      </c>
      <c r="DY70" s="4">
        <f t="shared" si="165"/>
        <v>0</v>
      </c>
      <c r="DZ70" s="4">
        <f t="shared" si="165"/>
        <v>0</v>
      </c>
      <c r="EA70" s="4">
        <f t="shared" si="165"/>
        <v>0</v>
      </c>
      <c r="EB70" s="4">
        <f t="shared" si="165"/>
        <v>0</v>
      </c>
      <c r="EC70" s="4">
        <f t="shared" si="165"/>
        <v>0</v>
      </c>
    </row>
    <row r="71" spans="2:133" x14ac:dyDescent="0.25">
      <c r="B71" s="13" t="s">
        <v>12</v>
      </c>
      <c r="C71" t="s">
        <v>307</v>
      </c>
      <c r="D71" s="4">
        <f t="shared" si="19"/>
        <v>0</v>
      </c>
      <c r="E71" s="4">
        <f t="shared" si="20"/>
        <v>0</v>
      </c>
      <c r="F71" s="4">
        <f t="shared" si="21"/>
        <v>0</v>
      </c>
      <c r="G71" s="4">
        <f t="shared" si="22"/>
        <v>1</v>
      </c>
      <c r="H71" s="4">
        <f t="shared" si="23"/>
        <v>0</v>
      </c>
      <c r="I71" s="4">
        <f t="shared" si="24"/>
        <v>1</v>
      </c>
      <c r="J71" s="4">
        <f t="shared" si="29"/>
        <v>0</v>
      </c>
      <c r="K71" s="4">
        <f t="shared" si="30"/>
        <v>0</v>
      </c>
      <c r="L71" s="4">
        <f t="shared" si="31"/>
        <v>0</v>
      </c>
      <c r="M71" s="4">
        <f t="shared" si="32"/>
        <v>0</v>
      </c>
      <c r="N71" s="4">
        <f t="shared" si="33"/>
        <v>0</v>
      </c>
      <c r="O71" s="4">
        <f t="shared" si="34"/>
        <v>0</v>
      </c>
      <c r="P71" s="4">
        <f t="shared" si="35"/>
        <v>0</v>
      </c>
      <c r="Q71" s="4">
        <f t="shared" si="36"/>
        <v>0</v>
      </c>
      <c r="R71" s="4">
        <f t="shared" si="37"/>
        <v>0</v>
      </c>
      <c r="S71" s="4">
        <f t="shared" si="38"/>
        <v>1</v>
      </c>
      <c r="T71" s="4">
        <f t="shared" si="39"/>
        <v>0</v>
      </c>
      <c r="U71" s="4">
        <f t="shared" si="40"/>
        <v>1</v>
      </c>
      <c r="V71" s="4">
        <f t="shared" si="41"/>
        <v>0</v>
      </c>
      <c r="W71" s="4">
        <f t="shared" si="42"/>
        <v>0</v>
      </c>
      <c r="X71" s="4">
        <f t="shared" si="43"/>
        <v>0</v>
      </c>
      <c r="Y71" s="4">
        <f t="shared" si="44"/>
        <v>0</v>
      </c>
      <c r="Z71" s="4">
        <f t="shared" si="45"/>
        <v>0</v>
      </c>
      <c r="AA71" s="4">
        <f t="shared" si="46"/>
        <v>0</v>
      </c>
      <c r="AB71" s="4">
        <f t="shared" si="47"/>
        <v>0</v>
      </c>
      <c r="AC71" s="4">
        <f t="shared" si="48"/>
        <v>0</v>
      </c>
      <c r="AD71" s="4">
        <f t="shared" si="49"/>
        <v>0</v>
      </c>
      <c r="AE71" s="4">
        <f t="shared" si="50"/>
        <v>0</v>
      </c>
      <c r="AF71" s="4">
        <f t="shared" si="51"/>
        <v>0</v>
      </c>
      <c r="AG71" s="4">
        <f t="shared" si="52"/>
        <v>0</v>
      </c>
      <c r="AH71" s="4">
        <f t="shared" si="53"/>
        <v>0</v>
      </c>
      <c r="AI71" s="4">
        <f t="shared" si="54"/>
        <v>0</v>
      </c>
      <c r="AJ71" s="4">
        <f t="shared" si="55"/>
        <v>0</v>
      </c>
      <c r="AK71" s="4">
        <f t="shared" si="56"/>
        <v>0</v>
      </c>
      <c r="AL71" s="4">
        <f t="shared" si="57"/>
        <v>0</v>
      </c>
      <c r="AM71" s="4">
        <f t="shared" si="58"/>
        <v>0</v>
      </c>
      <c r="AN71" s="4">
        <f t="shared" si="59"/>
        <v>0</v>
      </c>
      <c r="AO71" s="4">
        <f t="shared" si="60"/>
        <v>0</v>
      </c>
      <c r="AP71" s="4">
        <f t="shared" si="61"/>
        <v>0</v>
      </c>
      <c r="AQ71" s="4">
        <f t="shared" si="62"/>
        <v>0</v>
      </c>
      <c r="AR71" s="4">
        <f t="shared" si="63"/>
        <v>0</v>
      </c>
      <c r="AS71" s="4">
        <f t="shared" si="64"/>
        <v>0</v>
      </c>
      <c r="AT71" s="4">
        <f t="shared" si="65"/>
        <v>0</v>
      </c>
      <c r="AU71" s="4">
        <f t="shared" si="66"/>
        <v>0</v>
      </c>
      <c r="AV71" s="4">
        <f t="shared" si="67"/>
        <v>0</v>
      </c>
      <c r="AW71" s="4">
        <f t="shared" si="68"/>
        <v>0</v>
      </c>
      <c r="AX71" s="4">
        <f t="shared" si="69"/>
        <v>0</v>
      </c>
      <c r="AY71" s="4">
        <f t="shared" si="70"/>
        <v>0</v>
      </c>
      <c r="AZ71" s="4">
        <f t="shared" si="71"/>
        <v>0</v>
      </c>
      <c r="BA71" s="4">
        <f t="shared" si="72"/>
        <v>0</v>
      </c>
      <c r="BB71" s="4">
        <f t="shared" si="73"/>
        <v>0</v>
      </c>
      <c r="BC71" s="4">
        <f t="shared" si="74"/>
        <v>0</v>
      </c>
      <c r="BD71" s="4">
        <f t="shared" si="75"/>
        <v>0</v>
      </c>
      <c r="BE71" s="4">
        <f t="shared" si="76"/>
        <v>0</v>
      </c>
      <c r="BF71" s="4">
        <f t="shared" si="160"/>
        <v>0</v>
      </c>
      <c r="BG71" s="4">
        <f t="shared" si="160"/>
        <v>0</v>
      </c>
      <c r="BH71" s="4">
        <f t="shared" si="160"/>
        <v>0</v>
      </c>
      <c r="BI71" s="4">
        <f t="shared" si="160"/>
        <v>0</v>
      </c>
      <c r="BJ71" s="4">
        <f t="shared" si="160"/>
        <v>0</v>
      </c>
      <c r="BK71" s="4">
        <f t="shared" si="160"/>
        <v>0</v>
      </c>
      <c r="BL71" s="4">
        <f t="shared" si="160"/>
        <v>0</v>
      </c>
      <c r="BM71" s="4">
        <f t="shared" si="160"/>
        <v>0</v>
      </c>
      <c r="BN71" s="4">
        <f t="shared" si="160"/>
        <v>0</v>
      </c>
      <c r="BO71" s="4">
        <f t="shared" si="160"/>
        <v>0</v>
      </c>
      <c r="BP71" s="4">
        <f t="shared" si="160"/>
        <v>0</v>
      </c>
      <c r="BQ71" s="4">
        <f t="shared" si="160"/>
        <v>0</v>
      </c>
      <c r="BR71" s="4">
        <f t="shared" si="160"/>
        <v>0</v>
      </c>
      <c r="BS71" s="4">
        <f t="shared" si="160"/>
        <v>0</v>
      </c>
      <c r="BT71" s="4">
        <f t="shared" si="160"/>
        <v>0</v>
      </c>
      <c r="BU71" s="4">
        <f t="shared" si="160"/>
        <v>0</v>
      </c>
      <c r="BV71" s="4">
        <f t="shared" si="158"/>
        <v>0</v>
      </c>
      <c r="BW71" s="4">
        <f t="shared" si="158"/>
        <v>0</v>
      </c>
      <c r="BX71" s="4">
        <f t="shared" si="158"/>
        <v>1</v>
      </c>
      <c r="BY71" s="4">
        <f t="shared" si="158"/>
        <v>0</v>
      </c>
      <c r="BZ71" s="4">
        <f t="shared" si="158"/>
        <v>0</v>
      </c>
      <c r="CA71" s="4">
        <f t="shared" si="158"/>
        <v>0</v>
      </c>
      <c r="CB71" s="4">
        <f t="shared" si="158"/>
        <v>0</v>
      </c>
      <c r="CC71" s="4">
        <f t="shared" si="159"/>
        <v>0</v>
      </c>
      <c r="CD71" s="4">
        <f t="shared" si="158"/>
        <v>0</v>
      </c>
      <c r="CE71" s="4">
        <f t="shared" si="158"/>
        <v>0</v>
      </c>
      <c r="CF71" s="4">
        <f t="shared" si="158"/>
        <v>0</v>
      </c>
      <c r="CG71" s="4">
        <f t="shared" si="158"/>
        <v>0</v>
      </c>
      <c r="CH71" s="4">
        <f t="shared" si="158"/>
        <v>0</v>
      </c>
      <c r="CI71" s="4">
        <f t="shared" si="158"/>
        <v>0</v>
      </c>
      <c r="CJ71" s="4">
        <f t="shared" si="158"/>
        <v>0</v>
      </c>
      <c r="CK71" s="4">
        <f t="shared" si="163"/>
        <v>0</v>
      </c>
      <c r="CL71" s="4">
        <f t="shared" si="163"/>
        <v>0</v>
      </c>
      <c r="CM71" s="4">
        <f t="shared" si="163"/>
        <v>0</v>
      </c>
      <c r="CN71" s="4">
        <f t="shared" si="163"/>
        <v>0</v>
      </c>
      <c r="CO71" s="4">
        <f t="shared" si="163"/>
        <v>0</v>
      </c>
      <c r="CP71" s="4">
        <f t="shared" si="163"/>
        <v>0</v>
      </c>
      <c r="CQ71" s="4">
        <f t="shared" si="163"/>
        <v>0</v>
      </c>
      <c r="CR71" s="4">
        <f t="shared" si="163"/>
        <v>0</v>
      </c>
      <c r="CS71" s="4">
        <f t="shared" si="163"/>
        <v>0</v>
      </c>
      <c r="CT71" s="4">
        <f t="shared" si="163"/>
        <v>0</v>
      </c>
      <c r="CU71" s="4">
        <f t="shared" si="163"/>
        <v>0</v>
      </c>
      <c r="CV71" s="4">
        <f t="shared" si="163"/>
        <v>0</v>
      </c>
      <c r="CW71" s="4">
        <f t="shared" si="163"/>
        <v>0</v>
      </c>
      <c r="CX71" s="4">
        <f t="shared" si="163"/>
        <v>0</v>
      </c>
      <c r="CY71" s="4">
        <f t="shared" si="163"/>
        <v>1</v>
      </c>
      <c r="CZ71" s="4">
        <f t="shared" si="163"/>
        <v>0</v>
      </c>
      <c r="DA71" s="4">
        <f t="shared" si="161"/>
        <v>0</v>
      </c>
      <c r="DB71" s="4">
        <f t="shared" si="161"/>
        <v>0</v>
      </c>
      <c r="DC71" s="4">
        <f t="shared" si="161"/>
        <v>0</v>
      </c>
      <c r="DD71" s="4">
        <f t="shared" si="162"/>
        <v>0</v>
      </c>
      <c r="DE71" s="4">
        <f t="shared" si="161"/>
        <v>0</v>
      </c>
      <c r="DF71" s="4">
        <f t="shared" si="161"/>
        <v>0</v>
      </c>
      <c r="DG71" s="4">
        <f t="shared" si="164"/>
        <v>0</v>
      </c>
      <c r="DH71" s="4">
        <f t="shared" si="164"/>
        <v>0</v>
      </c>
      <c r="DI71" s="4">
        <f t="shared" si="164"/>
        <v>0</v>
      </c>
      <c r="DJ71" s="4">
        <f t="shared" si="164"/>
        <v>0</v>
      </c>
      <c r="DK71" s="4">
        <f t="shared" si="164"/>
        <v>0</v>
      </c>
      <c r="DL71" s="4">
        <f t="shared" si="164"/>
        <v>0</v>
      </c>
      <c r="DM71" s="4">
        <f t="shared" si="164"/>
        <v>0</v>
      </c>
      <c r="DN71" s="4">
        <f t="shared" si="164"/>
        <v>0</v>
      </c>
      <c r="DO71" s="4">
        <f t="shared" si="164"/>
        <v>0</v>
      </c>
      <c r="DP71" s="4">
        <f t="shared" si="164"/>
        <v>0</v>
      </c>
      <c r="DQ71" s="4">
        <f t="shared" si="165"/>
        <v>0</v>
      </c>
      <c r="DR71" s="4">
        <f t="shared" si="165"/>
        <v>0</v>
      </c>
      <c r="DS71" s="4">
        <f t="shared" si="165"/>
        <v>0</v>
      </c>
      <c r="DT71" s="4">
        <f t="shared" si="165"/>
        <v>0</v>
      </c>
      <c r="DU71" s="4">
        <f t="shared" si="165"/>
        <v>0</v>
      </c>
      <c r="DV71" s="4">
        <f t="shared" si="165"/>
        <v>0</v>
      </c>
      <c r="DW71" s="4">
        <f t="shared" si="165"/>
        <v>0</v>
      </c>
      <c r="DX71" s="4">
        <f t="shared" si="165"/>
        <v>0</v>
      </c>
      <c r="DY71" s="4">
        <f t="shared" si="165"/>
        <v>0</v>
      </c>
      <c r="DZ71" s="4">
        <f t="shared" si="165"/>
        <v>0</v>
      </c>
      <c r="EA71" s="4">
        <f t="shared" si="165"/>
        <v>0</v>
      </c>
      <c r="EB71" s="4">
        <f t="shared" si="165"/>
        <v>0</v>
      </c>
      <c r="EC71" s="4">
        <f t="shared" si="165"/>
        <v>0</v>
      </c>
    </row>
    <row r="72" spans="2:133" x14ac:dyDescent="0.25">
      <c r="B72" s="13" t="s">
        <v>12</v>
      </c>
      <c r="C72" t="s">
        <v>308</v>
      </c>
      <c r="D72" s="4">
        <f t="shared" si="19"/>
        <v>0</v>
      </c>
      <c r="E72" s="4">
        <f t="shared" si="20"/>
        <v>0</v>
      </c>
      <c r="F72" s="4">
        <f t="shared" si="21"/>
        <v>0</v>
      </c>
      <c r="G72" s="4">
        <f t="shared" si="22"/>
        <v>1</v>
      </c>
      <c r="H72" s="4">
        <f t="shared" si="23"/>
        <v>0</v>
      </c>
      <c r="I72" s="4">
        <f t="shared" si="24"/>
        <v>1</v>
      </c>
      <c r="J72" s="4">
        <f t="shared" si="29"/>
        <v>0</v>
      </c>
      <c r="K72" s="4">
        <f t="shared" si="30"/>
        <v>0</v>
      </c>
      <c r="L72" s="4">
        <f t="shared" si="31"/>
        <v>0</v>
      </c>
      <c r="M72" s="4">
        <f t="shared" si="32"/>
        <v>0</v>
      </c>
      <c r="N72" s="4">
        <f t="shared" si="33"/>
        <v>0</v>
      </c>
      <c r="O72" s="4">
        <f t="shared" si="34"/>
        <v>0</v>
      </c>
      <c r="P72" s="4">
        <f t="shared" si="35"/>
        <v>0</v>
      </c>
      <c r="Q72" s="4">
        <f t="shared" si="36"/>
        <v>0</v>
      </c>
      <c r="R72" s="4">
        <f t="shared" si="37"/>
        <v>0</v>
      </c>
      <c r="S72" s="4">
        <f t="shared" si="38"/>
        <v>1</v>
      </c>
      <c r="T72" s="4">
        <f t="shared" si="39"/>
        <v>0</v>
      </c>
      <c r="U72" s="4">
        <f t="shared" si="40"/>
        <v>1</v>
      </c>
      <c r="V72" s="4">
        <f t="shared" si="41"/>
        <v>0</v>
      </c>
      <c r="W72" s="4">
        <f t="shared" si="42"/>
        <v>0</v>
      </c>
      <c r="X72" s="4">
        <f t="shared" si="43"/>
        <v>0</v>
      </c>
      <c r="Y72" s="4">
        <f t="shared" si="44"/>
        <v>0</v>
      </c>
      <c r="Z72" s="4">
        <f t="shared" si="45"/>
        <v>0</v>
      </c>
      <c r="AA72" s="4">
        <f t="shared" si="46"/>
        <v>0</v>
      </c>
      <c r="AB72" s="4">
        <f t="shared" si="47"/>
        <v>0</v>
      </c>
      <c r="AC72" s="4">
        <f t="shared" si="48"/>
        <v>0</v>
      </c>
      <c r="AD72" s="4">
        <f t="shared" si="49"/>
        <v>0</v>
      </c>
      <c r="AE72" s="4">
        <f t="shared" si="50"/>
        <v>0</v>
      </c>
      <c r="AF72" s="4">
        <f t="shared" si="51"/>
        <v>0</v>
      </c>
      <c r="AG72" s="4">
        <f t="shared" si="52"/>
        <v>0</v>
      </c>
      <c r="AH72" s="4">
        <f t="shared" si="53"/>
        <v>0</v>
      </c>
      <c r="AI72" s="4">
        <f t="shared" si="54"/>
        <v>0</v>
      </c>
      <c r="AJ72" s="4">
        <f t="shared" si="55"/>
        <v>0</v>
      </c>
      <c r="AK72" s="4">
        <f t="shared" si="56"/>
        <v>0</v>
      </c>
      <c r="AL72" s="4">
        <f t="shared" si="57"/>
        <v>0</v>
      </c>
      <c r="AM72" s="4">
        <f t="shared" si="58"/>
        <v>0</v>
      </c>
      <c r="AN72" s="4">
        <f t="shared" si="59"/>
        <v>0</v>
      </c>
      <c r="AO72" s="4">
        <f t="shared" si="60"/>
        <v>0</v>
      </c>
      <c r="AP72" s="4">
        <f t="shared" si="61"/>
        <v>0</v>
      </c>
      <c r="AQ72" s="4">
        <f t="shared" si="62"/>
        <v>0</v>
      </c>
      <c r="AR72" s="4">
        <f t="shared" si="63"/>
        <v>0</v>
      </c>
      <c r="AS72" s="4">
        <f t="shared" si="64"/>
        <v>0</v>
      </c>
      <c r="AT72" s="4">
        <f t="shared" si="65"/>
        <v>0</v>
      </c>
      <c r="AU72" s="4">
        <f t="shared" si="66"/>
        <v>0</v>
      </c>
      <c r="AV72" s="4">
        <f t="shared" si="67"/>
        <v>0</v>
      </c>
      <c r="AW72" s="4">
        <f t="shared" si="68"/>
        <v>0</v>
      </c>
      <c r="AX72" s="4">
        <f t="shared" si="69"/>
        <v>0</v>
      </c>
      <c r="AY72" s="4">
        <f t="shared" si="70"/>
        <v>0</v>
      </c>
      <c r="AZ72" s="4">
        <f t="shared" si="71"/>
        <v>0</v>
      </c>
      <c r="BA72" s="4">
        <f t="shared" si="72"/>
        <v>0</v>
      </c>
      <c r="BB72" s="4">
        <f t="shared" si="73"/>
        <v>0</v>
      </c>
      <c r="BC72" s="4">
        <f t="shared" si="74"/>
        <v>0</v>
      </c>
      <c r="BD72" s="4">
        <f t="shared" si="75"/>
        <v>0</v>
      </c>
      <c r="BE72" s="4">
        <f t="shared" si="76"/>
        <v>0</v>
      </c>
      <c r="BF72" s="4">
        <f t="shared" si="160"/>
        <v>0</v>
      </c>
      <c r="BG72" s="4">
        <f t="shared" si="160"/>
        <v>0</v>
      </c>
      <c r="BH72" s="4">
        <f t="shared" si="160"/>
        <v>0</v>
      </c>
      <c r="BI72" s="4">
        <f t="shared" si="160"/>
        <v>0</v>
      </c>
      <c r="BJ72" s="4">
        <f t="shared" si="160"/>
        <v>0</v>
      </c>
      <c r="BK72" s="4">
        <f t="shared" si="160"/>
        <v>0</v>
      </c>
      <c r="BL72" s="4">
        <f t="shared" si="160"/>
        <v>0</v>
      </c>
      <c r="BM72" s="4">
        <f t="shared" si="160"/>
        <v>0</v>
      </c>
      <c r="BN72" s="4">
        <f t="shared" si="160"/>
        <v>0</v>
      </c>
      <c r="BO72" s="4">
        <f t="shared" si="160"/>
        <v>0</v>
      </c>
      <c r="BP72" s="4">
        <f t="shared" si="160"/>
        <v>0</v>
      </c>
      <c r="BQ72" s="4">
        <f t="shared" si="160"/>
        <v>0</v>
      </c>
      <c r="BR72" s="4">
        <f t="shared" si="160"/>
        <v>0</v>
      </c>
      <c r="BS72" s="4">
        <f t="shared" si="160"/>
        <v>0</v>
      </c>
      <c r="BT72" s="4">
        <f t="shared" si="160"/>
        <v>0</v>
      </c>
      <c r="BU72" s="4">
        <f t="shared" si="160"/>
        <v>0</v>
      </c>
      <c r="BV72" s="4">
        <f t="shared" si="158"/>
        <v>0</v>
      </c>
      <c r="BW72" s="4">
        <f t="shared" si="158"/>
        <v>0</v>
      </c>
      <c r="BX72" s="4">
        <f t="shared" si="158"/>
        <v>0</v>
      </c>
      <c r="BY72" s="4">
        <f t="shared" si="158"/>
        <v>1</v>
      </c>
      <c r="BZ72" s="4">
        <f t="shared" si="158"/>
        <v>0</v>
      </c>
      <c r="CA72" s="4">
        <f t="shared" si="158"/>
        <v>0</v>
      </c>
      <c r="CB72" s="4">
        <f t="shared" si="158"/>
        <v>0</v>
      </c>
      <c r="CC72" s="4">
        <f t="shared" si="159"/>
        <v>0</v>
      </c>
      <c r="CD72" s="4">
        <f t="shared" si="158"/>
        <v>0</v>
      </c>
      <c r="CE72" s="4">
        <f t="shared" si="158"/>
        <v>0</v>
      </c>
      <c r="CF72" s="4">
        <f t="shared" si="158"/>
        <v>0</v>
      </c>
      <c r="CG72" s="4">
        <f t="shared" si="158"/>
        <v>0</v>
      </c>
      <c r="CH72" s="4">
        <f t="shared" si="158"/>
        <v>0</v>
      </c>
      <c r="CI72" s="4">
        <f t="shared" si="158"/>
        <v>0</v>
      </c>
      <c r="CJ72" s="4">
        <f t="shared" si="158"/>
        <v>0</v>
      </c>
      <c r="CK72" s="4">
        <f t="shared" si="163"/>
        <v>0</v>
      </c>
      <c r="CL72" s="4">
        <f t="shared" si="163"/>
        <v>0</v>
      </c>
      <c r="CM72" s="4">
        <f t="shared" si="163"/>
        <v>0</v>
      </c>
      <c r="CN72" s="4">
        <f t="shared" si="163"/>
        <v>0</v>
      </c>
      <c r="CO72" s="4">
        <f t="shared" si="163"/>
        <v>0</v>
      </c>
      <c r="CP72" s="4">
        <f t="shared" si="163"/>
        <v>0</v>
      </c>
      <c r="CQ72" s="4">
        <f t="shared" si="163"/>
        <v>0</v>
      </c>
      <c r="CR72" s="4">
        <f t="shared" si="163"/>
        <v>0</v>
      </c>
      <c r="CS72" s="4">
        <f t="shared" si="163"/>
        <v>0</v>
      </c>
      <c r="CT72" s="4">
        <f t="shared" si="163"/>
        <v>0</v>
      </c>
      <c r="CU72" s="4">
        <f t="shared" si="163"/>
        <v>0</v>
      </c>
      <c r="CV72" s="4">
        <f t="shared" si="163"/>
        <v>0</v>
      </c>
      <c r="CW72" s="4">
        <f t="shared" si="163"/>
        <v>0</v>
      </c>
      <c r="CX72" s="4">
        <f t="shared" si="163"/>
        <v>0</v>
      </c>
      <c r="CY72" s="4">
        <f t="shared" si="163"/>
        <v>0</v>
      </c>
      <c r="CZ72" s="4">
        <f t="shared" si="163"/>
        <v>1</v>
      </c>
      <c r="DA72" s="4">
        <f t="shared" si="161"/>
        <v>0</v>
      </c>
      <c r="DB72" s="4">
        <f t="shared" si="161"/>
        <v>0</v>
      </c>
      <c r="DC72" s="4">
        <f t="shared" si="161"/>
        <v>0</v>
      </c>
      <c r="DD72" s="4">
        <f t="shared" si="162"/>
        <v>0</v>
      </c>
      <c r="DE72" s="4">
        <f t="shared" si="161"/>
        <v>0</v>
      </c>
      <c r="DF72" s="4">
        <f t="shared" si="161"/>
        <v>0</v>
      </c>
      <c r="DG72" s="4">
        <f t="shared" si="164"/>
        <v>0</v>
      </c>
      <c r="DH72" s="4">
        <f t="shared" si="164"/>
        <v>0</v>
      </c>
      <c r="DI72" s="4">
        <f t="shared" si="164"/>
        <v>0</v>
      </c>
      <c r="DJ72" s="4">
        <f t="shared" si="164"/>
        <v>0</v>
      </c>
      <c r="DK72" s="4">
        <f t="shared" si="164"/>
        <v>0</v>
      </c>
      <c r="DL72" s="4">
        <f t="shared" si="164"/>
        <v>0</v>
      </c>
      <c r="DM72" s="4">
        <f t="shared" si="164"/>
        <v>0</v>
      </c>
      <c r="DN72" s="4">
        <f t="shared" si="164"/>
        <v>0</v>
      </c>
      <c r="DO72" s="4">
        <f t="shared" si="164"/>
        <v>0</v>
      </c>
      <c r="DP72" s="4">
        <f t="shared" si="164"/>
        <v>0</v>
      </c>
      <c r="DQ72" s="4">
        <f t="shared" si="165"/>
        <v>0</v>
      </c>
      <c r="DR72" s="4">
        <f t="shared" si="165"/>
        <v>0</v>
      </c>
      <c r="DS72" s="4">
        <f t="shared" si="165"/>
        <v>0</v>
      </c>
      <c r="DT72" s="4">
        <f t="shared" si="165"/>
        <v>0</v>
      </c>
      <c r="DU72" s="4">
        <f t="shared" si="165"/>
        <v>0</v>
      </c>
      <c r="DV72" s="4">
        <f t="shared" si="165"/>
        <v>0</v>
      </c>
      <c r="DW72" s="4">
        <f t="shared" si="165"/>
        <v>0</v>
      </c>
      <c r="DX72" s="4">
        <f t="shared" si="165"/>
        <v>0</v>
      </c>
      <c r="DY72" s="4">
        <f t="shared" si="165"/>
        <v>0</v>
      </c>
      <c r="DZ72" s="4">
        <f t="shared" si="165"/>
        <v>0</v>
      </c>
      <c r="EA72" s="4">
        <f t="shared" si="165"/>
        <v>0</v>
      </c>
      <c r="EB72" s="4">
        <f t="shared" si="165"/>
        <v>0</v>
      </c>
      <c r="EC72" s="4">
        <f t="shared" si="165"/>
        <v>0</v>
      </c>
    </row>
    <row r="73" spans="2:133" x14ac:dyDescent="0.25">
      <c r="B73" s="13" t="s">
        <v>12</v>
      </c>
      <c r="C73" t="s">
        <v>309</v>
      </c>
      <c r="D73" s="4">
        <f t="shared" si="19"/>
        <v>0</v>
      </c>
      <c r="E73" s="4">
        <f t="shared" si="20"/>
        <v>0</v>
      </c>
      <c r="F73" s="4">
        <f t="shared" si="21"/>
        <v>0</v>
      </c>
      <c r="G73" s="4">
        <f t="shared" si="22"/>
        <v>1</v>
      </c>
      <c r="H73" s="4">
        <f t="shared" si="23"/>
        <v>0</v>
      </c>
      <c r="I73" s="4">
        <f t="shared" si="24"/>
        <v>1</v>
      </c>
      <c r="J73" s="4">
        <f t="shared" si="29"/>
        <v>0</v>
      </c>
      <c r="K73" s="4">
        <f t="shared" si="30"/>
        <v>0</v>
      </c>
      <c r="L73" s="4">
        <f t="shared" si="31"/>
        <v>0</v>
      </c>
      <c r="M73" s="4">
        <f t="shared" si="32"/>
        <v>0</v>
      </c>
      <c r="N73" s="4">
        <f t="shared" si="33"/>
        <v>0</v>
      </c>
      <c r="O73" s="4">
        <f t="shared" si="34"/>
        <v>0</v>
      </c>
      <c r="P73" s="4">
        <f t="shared" si="35"/>
        <v>0</v>
      </c>
      <c r="Q73" s="4">
        <f t="shared" si="36"/>
        <v>0</v>
      </c>
      <c r="R73" s="4">
        <f t="shared" si="37"/>
        <v>0</v>
      </c>
      <c r="S73" s="4">
        <f t="shared" si="38"/>
        <v>1</v>
      </c>
      <c r="T73" s="4">
        <f t="shared" si="39"/>
        <v>0</v>
      </c>
      <c r="U73" s="4">
        <f t="shared" si="40"/>
        <v>1</v>
      </c>
      <c r="V73" s="4">
        <f t="shared" si="41"/>
        <v>0</v>
      </c>
      <c r="W73" s="4">
        <f t="shared" si="42"/>
        <v>0</v>
      </c>
      <c r="X73" s="4">
        <f t="shared" si="43"/>
        <v>0</v>
      </c>
      <c r="Y73" s="4">
        <f t="shared" si="44"/>
        <v>0</v>
      </c>
      <c r="Z73" s="4">
        <f t="shared" si="45"/>
        <v>0</v>
      </c>
      <c r="AA73" s="4">
        <f t="shared" si="46"/>
        <v>0</v>
      </c>
      <c r="AB73" s="4">
        <f t="shared" si="47"/>
        <v>0</v>
      </c>
      <c r="AC73" s="4">
        <f t="shared" si="48"/>
        <v>0</v>
      </c>
      <c r="AD73" s="4">
        <f t="shared" si="49"/>
        <v>0</v>
      </c>
      <c r="AE73" s="4">
        <f t="shared" si="50"/>
        <v>0</v>
      </c>
      <c r="AF73" s="4">
        <f t="shared" si="51"/>
        <v>0</v>
      </c>
      <c r="AG73" s="4">
        <f t="shared" si="52"/>
        <v>0</v>
      </c>
      <c r="AH73" s="4">
        <f t="shared" si="53"/>
        <v>0</v>
      </c>
      <c r="AI73" s="4">
        <f t="shared" si="54"/>
        <v>0</v>
      </c>
      <c r="AJ73" s="4">
        <f t="shared" si="55"/>
        <v>0</v>
      </c>
      <c r="AK73" s="4">
        <f t="shared" si="56"/>
        <v>0</v>
      </c>
      <c r="AL73" s="4">
        <f t="shared" si="57"/>
        <v>0</v>
      </c>
      <c r="AM73" s="4">
        <f t="shared" si="58"/>
        <v>0</v>
      </c>
      <c r="AN73" s="4">
        <f t="shared" si="59"/>
        <v>0</v>
      </c>
      <c r="AO73" s="4">
        <f t="shared" si="60"/>
        <v>0</v>
      </c>
      <c r="AP73" s="4">
        <f t="shared" si="61"/>
        <v>0</v>
      </c>
      <c r="AQ73" s="4">
        <f t="shared" si="62"/>
        <v>0</v>
      </c>
      <c r="AR73" s="4">
        <f t="shared" si="63"/>
        <v>0</v>
      </c>
      <c r="AS73" s="4">
        <f t="shared" si="64"/>
        <v>0</v>
      </c>
      <c r="AT73" s="4">
        <f t="shared" si="65"/>
        <v>0</v>
      </c>
      <c r="AU73" s="4">
        <f t="shared" si="66"/>
        <v>0</v>
      </c>
      <c r="AV73" s="4">
        <f t="shared" si="67"/>
        <v>0</v>
      </c>
      <c r="AW73" s="4">
        <f t="shared" si="68"/>
        <v>0</v>
      </c>
      <c r="AX73" s="4">
        <f t="shared" si="69"/>
        <v>0</v>
      </c>
      <c r="AY73" s="4">
        <f t="shared" si="70"/>
        <v>0</v>
      </c>
      <c r="AZ73" s="4">
        <f t="shared" si="71"/>
        <v>0</v>
      </c>
      <c r="BA73" s="4">
        <f t="shared" si="72"/>
        <v>0</v>
      </c>
      <c r="BB73" s="4">
        <f t="shared" si="73"/>
        <v>0</v>
      </c>
      <c r="BC73" s="4">
        <f t="shared" si="74"/>
        <v>0</v>
      </c>
      <c r="BD73" s="4">
        <f t="shared" si="75"/>
        <v>0</v>
      </c>
      <c r="BE73" s="4">
        <f t="shared" si="76"/>
        <v>0</v>
      </c>
      <c r="BF73" s="4">
        <f t="shared" si="160"/>
        <v>0</v>
      </c>
      <c r="BG73" s="4">
        <f t="shared" si="160"/>
        <v>0</v>
      </c>
      <c r="BH73" s="4">
        <f t="shared" si="160"/>
        <v>0</v>
      </c>
      <c r="BI73" s="4">
        <f t="shared" si="160"/>
        <v>0</v>
      </c>
      <c r="BJ73" s="4">
        <f t="shared" si="160"/>
        <v>0</v>
      </c>
      <c r="BK73" s="4">
        <f t="shared" si="160"/>
        <v>0</v>
      </c>
      <c r="BL73" s="4">
        <f t="shared" si="160"/>
        <v>0</v>
      </c>
      <c r="BM73" s="4">
        <f t="shared" si="160"/>
        <v>0</v>
      </c>
      <c r="BN73" s="4">
        <f t="shared" si="160"/>
        <v>0</v>
      </c>
      <c r="BO73" s="4">
        <f t="shared" si="160"/>
        <v>0</v>
      </c>
      <c r="BP73" s="4">
        <f t="shared" si="160"/>
        <v>0</v>
      </c>
      <c r="BQ73" s="4">
        <f t="shared" si="160"/>
        <v>0</v>
      </c>
      <c r="BR73" s="4">
        <f t="shared" si="160"/>
        <v>0</v>
      </c>
      <c r="BS73" s="4">
        <f t="shared" si="160"/>
        <v>0</v>
      </c>
      <c r="BT73" s="4">
        <f t="shared" si="160"/>
        <v>0</v>
      </c>
      <c r="BU73" s="4">
        <f t="shared" si="160"/>
        <v>0</v>
      </c>
      <c r="BV73" s="4">
        <f t="shared" si="158"/>
        <v>0</v>
      </c>
      <c r="BW73" s="4">
        <f t="shared" si="158"/>
        <v>0</v>
      </c>
      <c r="BX73" s="4">
        <f t="shared" si="158"/>
        <v>0</v>
      </c>
      <c r="BY73" s="4">
        <f t="shared" si="158"/>
        <v>0</v>
      </c>
      <c r="BZ73" s="4">
        <f t="shared" si="158"/>
        <v>1</v>
      </c>
      <c r="CA73" s="4">
        <f t="shared" si="158"/>
        <v>0</v>
      </c>
      <c r="CB73" s="4">
        <f t="shared" si="158"/>
        <v>0</v>
      </c>
      <c r="CC73" s="4">
        <f t="shared" si="159"/>
        <v>0</v>
      </c>
      <c r="CD73" s="4">
        <f t="shared" si="158"/>
        <v>0</v>
      </c>
      <c r="CE73" s="4">
        <f t="shared" si="158"/>
        <v>0</v>
      </c>
      <c r="CF73" s="4">
        <f t="shared" si="158"/>
        <v>0</v>
      </c>
      <c r="CG73" s="4">
        <f t="shared" si="158"/>
        <v>0</v>
      </c>
      <c r="CH73" s="4">
        <f t="shared" si="158"/>
        <v>0</v>
      </c>
      <c r="CI73" s="4">
        <f t="shared" si="158"/>
        <v>0</v>
      </c>
      <c r="CJ73" s="4">
        <f t="shared" si="158"/>
        <v>0</v>
      </c>
      <c r="CK73" s="4">
        <f t="shared" si="163"/>
        <v>0</v>
      </c>
      <c r="CL73" s="4">
        <f t="shared" si="163"/>
        <v>0</v>
      </c>
      <c r="CM73" s="4">
        <f t="shared" si="163"/>
        <v>0</v>
      </c>
      <c r="CN73" s="4">
        <f t="shared" si="163"/>
        <v>0</v>
      </c>
      <c r="CO73" s="4">
        <f t="shared" si="163"/>
        <v>0</v>
      </c>
      <c r="CP73" s="4">
        <f t="shared" si="163"/>
        <v>0</v>
      </c>
      <c r="CQ73" s="4">
        <f t="shared" si="163"/>
        <v>0</v>
      </c>
      <c r="CR73" s="4">
        <f t="shared" si="163"/>
        <v>0</v>
      </c>
      <c r="CS73" s="4">
        <f t="shared" si="163"/>
        <v>0</v>
      </c>
      <c r="CT73" s="4">
        <f t="shared" si="163"/>
        <v>0</v>
      </c>
      <c r="CU73" s="4">
        <f t="shared" si="163"/>
        <v>0</v>
      </c>
      <c r="CV73" s="4">
        <f t="shared" si="163"/>
        <v>0</v>
      </c>
      <c r="CW73" s="4">
        <f t="shared" si="163"/>
        <v>0</v>
      </c>
      <c r="CX73" s="4">
        <f t="shared" si="163"/>
        <v>0</v>
      </c>
      <c r="CY73" s="4">
        <f t="shared" si="163"/>
        <v>0</v>
      </c>
      <c r="CZ73" s="4">
        <f t="shared" si="163"/>
        <v>0</v>
      </c>
      <c r="DA73" s="4">
        <f t="shared" si="161"/>
        <v>1</v>
      </c>
      <c r="DB73" s="4">
        <f t="shared" si="161"/>
        <v>0</v>
      </c>
      <c r="DC73" s="4">
        <f t="shared" si="161"/>
        <v>0</v>
      </c>
      <c r="DD73" s="4">
        <f t="shared" si="162"/>
        <v>0</v>
      </c>
      <c r="DE73" s="4">
        <f t="shared" si="161"/>
        <v>0</v>
      </c>
      <c r="DF73" s="4">
        <f t="shared" si="161"/>
        <v>0</v>
      </c>
      <c r="DG73" s="4">
        <f t="shared" si="164"/>
        <v>0</v>
      </c>
      <c r="DH73" s="4">
        <f t="shared" si="164"/>
        <v>0</v>
      </c>
      <c r="DI73" s="4">
        <f t="shared" si="164"/>
        <v>0</v>
      </c>
      <c r="DJ73" s="4">
        <f t="shared" si="164"/>
        <v>0</v>
      </c>
      <c r="DK73" s="4">
        <f t="shared" si="164"/>
        <v>0</v>
      </c>
      <c r="DL73" s="4">
        <f t="shared" si="164"/>
        <v>0</v>
      </c>
      <c r="DM73" s="4">
        <f t="shared" si="164"/>
        <v>0</v>
      </c>
      <c r="DN73" s="4">
        <f t="shared" si="164"/>
        <v>0</v>
      </c>
      <c r="DO73" s="4">
        <f t="shared" si="164"/>
        <v>0</v>
      </c>
      <c r="DP73" s="4">
        <f t="shared" si="164"/>
        <v>0</v>
      </c>
      <c r="DQ73" s="4">
        <f t="shared" si="165"/>
        <v>0</v>
      </c>
      <c r="DR73" s="4">
        <f t="shared" si="165"/>
        <v>0</v>
      </c>
      <c r="DS73" s="4">
        <f t="shared" si="165"/>
        <v>0</v>
      </c>
      <c r="DT73" s="4">
        <f t="shared" si="165"/>
        <v>0</v>
      </c>
      <c r="DU73" s="4">
        <f t="shared" si="165"/>
        <v>0</v>
      </c>
      <c r="DV73" s="4">
        <f t="shared" si="165"/>
        <v>0</v>
      </c>
      <c r="DW73" s="4">
        <f t="shared" si="165"/>
        <v>0</v>
      </c>
      <c r="DX73" s="4">
        <f t="shared" si="165"/>
        <v>0</v>
      </c>
      <c r="DY73" s="4">
        <f t="shared" si="165"/>
        <v>0</v>
      </c>
      <c r="DZ73" s="4">
        <f t="shared" si="165"/>
        <v>0</v>
      </c>
      <c r="EA73" s="4">
        <f t="shared" si="165"/>
        <v>0</v>
      </c>
      <c r="EB73" s="4">
        <f t="shared" si="165"/>
        <v>0</v>
      </c>
      <c r="EC73" s="4">
        <f t="shared" si="165"/>
        <v>0</v>
      </c>
    </row>
    <row r="74" spans="2:133" x14ac:dyDescent="0.25">
      <c r="B74" s="13" t="s">
        <v>12</v>
      </c>
      <c r="C74" t="s">
        <v>310</v>
      </c>
      <c r="D74" s="4">
        <f t="shared" si="19"/>
        <v>0</v>
      </c>
      <c r="E74" s="4">
        <f t="shared" si="20"/>
        <v>0</v>
      </c>
      <c r="F74" s="4">
        <f t="shared" si="21"/>
        <v>0</v>
      </c>
      <c r="G74" s="4">
        <f t="shared" si="22"/>
        <v>1</v>
      </c>
      <c r="H74" s="4">
        <f t="shared" si="23"/>
        <v>0</v>
      </c>
      <c r="I74" s="4">
        <f t="shared" si="24"/>
        <v>1</v>
      </c>
      <c r="J74" s="4">
        <f t="shared" si="29"/>
        <v>0</v>
      </c>
      <c r="K74" s="4">
        <f t="shared" si="30"/>
        <v>0</v>
      </c>
      <c r="L74" s="4">
        <f t="shared" si="31"/>
        <v>0</v>
      </c>
      <c r="M74" s="4">
        <f t="shared" si="32"/>
        <v>0</v>
      </c>
      <c r="N74" s="4">
        <f t="shared" si="33"/>
        <v>0</v>
      </c>
      <c r="O74" s="4">
        <f t="shared" si="34"/>
        <v>0</v>
      </c>
      <c r="P74" s="4">
        <f t="shared" si="35"/>
        <v>0</v>
      </c>
      <c r="Q74" s="4">
        <f t="shared" si="36"/>
        <v>0</v>
      </c>
      <c r="R74" s="4">
        <f t="shared" si="37"/>
        <v>0</v>
      </c>
      <c r="S74" s="4">
        <f t="shared" si="38"/>
        <v>1</v>
      </c>
      <c r="T74" s="4">
        <f t="shared" si="39"/>
        <v>0</v>
      </c>
      <c r="U74" s="4">
        <f t="shared" si="40"/>
        <v>1</v>
      </c>
      <c r="V74" s="4">
        <f t="shared" si="41"/>
        <v>0</v>
      </c>
      <c r="W74" s="4">
        <f t="shared" si="42"/>
        <v>0</v>
      </c>
      <c r="X74" s="4">
        <f t="shared" si="43"/>
        <v>0</v>
      </c>
      <c r="Y74" s="4">
        <f t="shared" si="44"/>
        <v>0</v>
      </c>
      <c r="Z74" s="4">
        <f t="shared" si="45"/>
        <v>0</v>
      </c>
      <c r="AA74" s="4">
        <f t="shared" si="46"/>
        <v>0</v>
      </c>
      <c r="AB74" s="4">
        <f t="shared" si="47"/>
        <v>0</v>
      </c>
      <c r="AC74" s="4">
        <f t="shared" si="48"/>
        <v>0</v>
      </c>
      <c r="AD74" s="4">
        <f t="shared" si="49"/>
        <v>0</v>
      </c>
      <c r="AE74" s="4">
        <f t="shared" si="50"/>
        <v>0</v>
      </c>
      <c r="AF74" s="4">
        <f t="shared" si="51"/>
        <v>0</v>
      </c>
      <c r="AG74" s="4">
        <f t="shared" si="52"/>
        <v>0</v>
      </c>
      <c r="AH74" s="4">
        <f t="shared" si="53"/>
        <v>0</v>
      </c>
      <c r="AI74" s="4">
        <f t="shared" si="54"/>
        <v>0</v>
      </c>
      <c r="AJ74" s="4">
        <f t="shared" si="55"/>
        <v>0</v>
      </c>
      <c r="AK74" s="4">
        <f t="shared" si="56"/>
        <v>0</v>
      </c>
      <c r="AL74" s="4">
        <f t="shared" si="57"/>
        <v>0</v>
      </c>
      <c r="AM74" s="4">
        <f t="shared" si="58"/>
        <v>0</v>
      </c>
      <c r="AN74" s="4">
        <f t="shared" si="59"/>
        <v>0</v>
      </c>
      <c r="AO74" s="4">
        <f t="shared" si="60"/>
        <v>0</v>
      </c>
      <c r="AP74" s="4">
        <f t="shared" si="61"/>
        <v>0</v>
      </c>
      <c r="AQ74" s="4">
        <f t="shared" si="62"/>
        <v>0</v>
      </c>
      <c r="AR74" s="4">
        <f t="shared" si="63"/>
        <v>0</v>
      </c>
      <c r="AS74" s="4">
        <f t="shared" si="64"/>
        <v>0</v>
      </c>
      <c r="AT74" s="4">
        <f t="shared" si="65"/>
        <v>0</v>
      </c>
      <c r="AU74" s="4">
        <f t="shared" si="66"/>
        <v>0</v>
      </c>
      <c r="AV74" s="4">
        <f t="shared" si="67"/>
        <v>0</v>
      </c>
      <c r="AW74" s="4">
        <f t="shared" si="68"/>
        <v>0</v>
      </c>
      <c r="AX74" s="4">
        <f t="shared" si="69"/>
        <v>0</v>
      </c>
      <c r="AY74" s="4">
        <f t="shared" si="70"/>
        <v>0</v>
      </c>
      <c r="AZ74" s="4">
        <f t="shared" si="71"/>
        <v>0</v>
      </c>
      <c r="BA74" s="4">
        <f t="shared" si="72"/>
        <v>0</v>
      </c>
      <c r="BB74" s="4">
        <f t="shared" si="73"/>
        <v>0</v>
      </c>
      <c r="BC74" s="4">
        <f t="shared" si="74"/>
        <v>0</v>
      </c>
      <c r="BD74" s="4">
        <f t="shared" si="75"/>
        <v>0</v>
      </c>
      <c r="BE74" s="4">
        <f t="shared" si="76"/>
        <v>0</v>
      </c>
      <c r="BF74" s="4">
        <f t="shared" si="160"/>
        <v>0</v>
      </c>
      <c r="BG74" s="4">
        <f t="shared" si="160"/>
        <v>0</v>
      </c>
      <c r="BH74" s="4">
        <f t="shared" si="160"/>
        <v>0</v>
      </c>
      <c r="BI74" s="4">
        <f t="shared" si="160"/>
        <v>0</v>
      </c>
      <c r="BJ74" s="4">
        <f t="shared" si="160"/>
        <v>0</v>
      </c>
      <c r="BK74" s="4">
        <f t="shared" si="160"/>
        <v>0</v>
      </c>
      <c r="BL74" s="4">
        <f t="shared" si="160"/>
        <v>0</v>
      </c>
      <c r="BM74" s="4">
        <f t="shared" si="160"/>
        <v>0</v>
      </c>
      <c r="BN74" s="4">
        <f t="shared" si="160"/>
        <v>0</v>
      </c>
      <c r="BO74" s="4">
        <f t="shared" si="160"/>
        <v>0</v>
      </c>
      <c r="BP74" s="4">
        <f t="shared" si="160"/>
        <v>0</v>
      </c>
      <c r="BQ74" s="4">
        <f t="shared" si="160"/>
        <v>0</v>
      </c>
      <c r="BR74" s="4">
        <f t="shared" si="160"/>
        <v>0</v>
      </c>
      <c r="BS74" s="4">
        <f t="shared" si="160"/>
        <v>0</v>
      </c>
      <c r="BT74" s="4">
        <f t="shared" si="160"/>
        <v>0</v>
      </c>
      <c r="BU74" s="4">
        <f t="shared" ref="BU74:CB74" si="166">IF(BU$3=$C74,1,0)</f>
        <v>0</v>
      </c>
      <c r="BV74" s="4">
        <f t="shared" si="166"/>
        <v>0</v>
      </c>
      <c r="BW74" s="4">
        <f t="shared" si="166"/>
        <v>0</v>
      </c>
      <c r="BX74" s="4">
        <f t="shared" si="166"/>
        <v>0</v>
      </c>
      <c r="BY74" s="4">
        <f t="shared" si="166"/>
        <v>0</v>
      </c>
      <c r="BZ74" s="4">
        <f t="shared" si="166"/>
        <v>0</v>
      </c>
      <c r="CA74" s="4">
        <f t="shared" si="166"/>
        <v>1</v>
      </c>
      <c r="CB74" s="4">
        <f t="shared" si="166"/>
        <v>0</v>
      </c>
      <c r="CC74" s="4">
        <f t="shared" si="159"/>
        <v>0</v>
      </c>
      <c r="CD74" s="4">
        <f t="shared" ref="CD74:CJ79" si="167">IF(CD$3=$C74,1,0)</f>
        <v>0</v>
      </c>
      <c r="CE74" s="4">
        <f t="shared" si="167"/>
        <v>0</v>
      </c>
      <c r="CF74" s="4">
        <f t="shared" si="167"/>
        <v>0</v>
      </c>
      <c r="CG74" s="4">
        <f t="shared" si="167"/>
        <v>0</v>
      </c>
      <c r="CH74" s="4">
        <f t="shared" si="167"/>
        <v>0</v>
      </c>
      <c r="CI74" s="4">
        <f t="shared" si="167"/>
        <v>0</v>
      </c>
      <c r="CJ74" s="4">
        <f t="shared" si="167"/>
        <v>0</v>
      </c>
      <c r="CK74" s="4">
        <f t="shared" si="163"/>
        <v>0</v>
      </c>
      <c r="CL74" s="4">
        <f t="shared" si="163"/>
        <v>0</v>
      </c>
      <c r="CM74" s="4">
        <f t="shared" si="163"/>
        <v>0</v>
      </c>
      <c r="CN74" s="4">
        <f t="shared" si="163"/>
        <v>0</v>
      </c>
      <c r="CO74" s="4">
        <f t="shared" si="163"/>
        <v>0</v>
      </c>
      <c r="CP74" s="4">
        <f t="shared" si="163"/>
        <v>0</v>
      </c>
      <c r="CQ74" s="4">
        <f t="shared" si="163"/>
        <v>0</v>
      </c>
      <c r="CR74" s="4">
        <f t="shared" si="163"/>
        <v>0</v>
      </c>
      <c r="CS74" s="4">
        <f t="shared" si="163"/>
        <v>0</v>
      </c>
      <c r="CT74" s="4">
        <f t="shared" si="163"/>
        <v>0</v>
      </c>
      <c r="CU74" s="4">
        <f t="shared" si="163"/>
        <v>0</v>
      </c>
      <c r="CV74" s="4">
        <f t="shared" si="163"/>
        <v>0</v>
      </c>
      <c r="CW74" s="4">
        <f t="shared" si="163"/>
        <v>0</v>
      </c>
      <c r="CX74" s="4">
        <f t="shared" si="163"/>
        <v>0</v>
      </c>
      <c r="CY74" s="4">
        <f t="shared" si="163"/>
        <v>0</v>
      </c>
      <c r="CZ74" s="4">
        <f t="shared" si="163"/>
        <v>0</v>
      </c>
      <c r="DA74" s="4">
        <f t="shared" si="161"/>
        <v>0</v>
      </c>
      <c r="DB74" s="4">
        <f t="shared" si="161"/>
        <v>1</v>
      </c>
      <c r="DC74" s="4">
        <f t="shared" si="161"/>
        <v>0</v>
      </c>
      <c r="DD74" s="4">
        <f t="shared" si="162"/>
        <v>0</v>
      </c>
      <c r="DE74" s="4">
        <f t="shared" si="161"/>
        <v>0</v>
      </c>
      <c r="DF74" s="4">
        <f t="shared" si="161"/>
        <v>0</v>
      </c>
      <c r="DG74" s="4">
        <f t="shared" si="164"/>
        <v>0</v>
      </c>
      <c r="DH74" s="4">
        <f t="shared" si="164"/>
        <v>0</v>
      </c>
      <c r="DI74" s="4">
        <f t="shared" si="164"/>
        <v>0</v>
      </c>
      <c r="DJ74" s="4">
        <f t="shared" si="164"/>
        <v>0</v>
      </c>
      <c r="DK74" s="4">
        <f t="shared" si="164"/>
        <v>0</v>
      </c>
      <c r="DL74" s="4">
        <f t="shared" si="164"/>
        <v>0</v>
      </c>
      <c r="DM74" s="4">
        <f t="shared" si="164"/>
        <v>0</v>
      </c>
      <c r="DN74" s="4">
        <f t="shared" si="164"/>
        <v>0</v>
      </c>
      <c r="DO74" s="4">
        <f t="shared" si="164"/>
        <v>0</v>
      </c>
      <c r="DP74" s="4">
        <f t="shared" si="164"/>
        <v>0</v>
      </c>
      <c r="DQ74" s="4">
        <f t="shared" si="165"/>
        <v>0</v>
      </c>
      <c r="DR74" s="4">
        <f t="shared" si="165"/>
        <v>0</v>
      </c>
      <c r="DS74" s="4">
        <f t="shared" si="165"/>
        <v>0</v>
      </c>
      <c r="DT74" s="4">
        <f t="shared" si="165"/>
        <v>0</v>
      </c>
      <c r="DU74" s="4">
        <f t="shared" si="165"/>
        <v>0</v>
      </c>
      <c r="DV74" s="4">
        <f t="shared" si="165"/>
        <v>0</v>
      </c>
      <c r="DW74" s="4">
        <f t="shared" si="165"/>
        <v>0</v>
      </c>
      <c r="DX74" s="4">
        <f t="shared" si="165"/>
        <v>0</v>
      </c>
      <c r="DY74" s="4">
        <f t="shared" si="165"/>
        <v>0</v>
      </c>
      <c r="DZ74" s="4">
        <f t="shared" si="165"/>
        <v>0</v>
      </c>
      <c r="EA74" s="4">
        <f t="shared" si="165"/>
        <v>0</v>
      </c>
      <c r="EB74" s="4">
        <f t="shared" si="165"/>
        <v>0</v>
      </c>
      <c r="EC74" s="4">
        <f t="shared" si="165"/>
        <v>0</v>
      </c>
    </row>
    <row r="75" spans="2:133" x14ac:dyDescent="0.25">
      <c r="B75" s="13" t="s">
        <v>12</v>
      </c>
      <c r="C75" t="s">
        <v>311</v>
      </c>
      <c r="D75" s="4">
        <f t="shared" si="19"/>
        <v>0</v>
      </c>
      <c r="E75" s="4">
        <f t="shared" si="20"/>
        <v>0</v>
      </c>
      <c r="F75" s="4">
        <f t="shared" si="21"/>
        <v>0</v>
      </c>
      <c r="G75" s="4">
        <f t="shared" si="22"/>
        <v>1</v>
      </c>
      <c r="H75" s="4">
        <f t="shared" si="23"/>
        <v>0</v>
      </c>
      <c r="I75" s="4">
        <f t="shared" si="24"/>
        <v>1</v>
      </c>
      <c r="J75" s="4">
        <f t="shared" si="29"/>
        <v>0</v>
      </c>
      <c r="K75" s="4">
        <f t="shared" si="30"/>
        <v>0</v>
      </c>
      <c r="L75" s="4">
        <f t="shared" si="31"/>
        <v>0</v>
      </c>
      <c r="M75" s="4">
        <f t="shared" si="32"/>
        <v>0</v>
      </c>
      <c r="N75" s="4">
        <f t="shared" si="33"/>
        <v>0</v>
      </c>
      <c r="O75" s="4">
        <f t="shared" si="34"/>
        <v>0</v>
      </c>
      <c r="P75" s="4">
        <f t="shared" si="35"/>
        <v>0</v>
      </c>
      <c r="Q75" s="4">
        <f t="shared" si="36"/>
        <v>0</v>
      </c>
      <c r="R75" s="4">
        <f t="shared" si="37"/>
        <v>0</v>
      </c>
      <c r="S75" s="4">
        <f t="shared" si="38"/>
        <v>1</v>
      </c>
      <c r="T75" s="4">
        <f t="shared" si="39"/>
        <v>0</v>
      </c>
      <c r="U75" s="4">
        <f t="shared" si="40"/>
        <v>1</v>
      </c>
      <c r="V75" s="4">
        <f t="shared" si="41"/>
        <v>0</v>
      </c>
      <c r="W75" s="4">
        <f t="shared" si="42"/>
        <v>0</v>
      </c>
      <c r="X75" s="4">
        <f t="shared" si="43"/>
        <v>0</v>
      </c>
      <c r="Y75" s="4">
        <f t="shared" si="44"/>
        <v>0</v>
      </c>
      <c r="Z75" s="4">
        <f t="shared" si="45"/>
        <v>0</v>
      </c>
      <c r="AA75" s="4">
        <f t="shared" si="46"/>
        <v>0</v>
      </c>
      <c r="AB75" s="4">
        <f t="shared" si="47"/>
        <v>0</v>
      </c>
      <c r="AC75" s="4">
        <f t="shared" si="48"/>
        <v>0</v>
      </c>
      <c r="AD75" s="4">
        <f t="shared" si="49"/>
        <v>0</v>
      </c>
      <c r="AE75" s="4">
        <f t="shared" si="50"/>
        <v>0</v>
      </c>
      <c r="AF75" s="4">
        <f t="shared" si="51"/>
        <v>0</v>
      </c>
      <c r="AG75" s="4">
        <f t="shared" si="52"/>
        <v>0</v>
      </c>
      <c r="AH75" s="4">
        <f t="shared" si="53"/>
        <v>0</v>
      </c>
      <c r="AI75" s="4">
        <f t="shared" si="54"/>
        <v>0</v>
      </c>
      <c r="AJ75" s="4">
        <f t="shared" si="55"/>
        <v>0</v>
      </c>
      <c r="AK75" s="4">
        <f t="shared" si="56"/>
        <v>0</v>
      </c>
      <c r="AL75" s="4">
        <f t="shared" si="57"/>
        <v>0</v>
      </c>
      <c r="AM75" s="4">
        <f t="shared" si="58"/>
        <v>0</v>
      </c>
      <c r="AN75" s="4">
        <f t="shared" si="59"/>
        <v>0</v>
      </c>
      <c r="AO75" s="4">
        <f t="shared" si="60"/>
        <v>0</v>
      </c>
      <c r="AP75" s="4">
        <f t="shared" si="61"/>
        <v>0</v>
      </c>
      <c r="AQ75" s="4">
        <f t="shared" si="62"/>
        <v>0</v>
      </c>
      <c r="AR75" s="4">
        <f t="shared" si="63"/>
        <v>0</v>
      </c>
      <c r="AS75" s="4">
        <f t="shared" si="64"/>
        <v>0</v>
      </c>
      <c r="AT75" s="4">
        <f t="shared" si="65"/>
        <v>0</v>
      </c>
      <c r="AU75" s="4">
        <f t="shared" si="66"/>
        <v>0</v>
      </c>
      <c r="AV75" s="4">
        <f t="shared" si="67"/>
        <v>0</v>
      </c>
      <c r="AW75" s="4">
        <f t="shared" si="68"/>
        <v>0</v>
      </c>
      <c r="AX75" s="4">
        <f t="shared" si="69"/>
        <v>0</v>
      </c>
      <c r="AY75" s="4">
        <f t="shared" si="70"/>
        <v>0</v>
      </c>
      <c r="AZ75" s="4">
        <f t="shared" si="71"/>
        <v>0</v>
      </c>
      <c r="BA75" s="4">
        <f t="shared" si="72"/>
        <v>0</v>
      </c>
      <c r="BB75" s="4">
        <f t="shared" si="73"/>
        <v>0</v>
      </c>
      <c r="BC75" s="4">
        <f t="shared" si="74"/>
        <v>0</v>
      </c>
      <c r="BD75" s="4">
        <f t="shared" si="75"/>
        <v>0</v>
      </c>
      <c r="BE75" s="4">
        <f t="shared" si="76"/>
        <v>0</v>
      </c>
      <c r="BF75" s="4">
        <f t="shared" ref="BF75:BU101" si="168">IF(BF$3=$C75,1,0)</f>
        <v>0</v>
      </c>
      <c r="BG75" s="4">
        <f t="shared" si="168"/>
        <v>0</v>
      </c>
      <c r="BH75" s="4">
        <f t="shared" si="168"/>
        <v>0</v>
      </c>
      <c r="BI75" s="4">
        <f t="shared" si="168"/>
        <v>0</v>
      </c>
      <c r="BJ75" s="4">
        <f t="shared" si="168"/>
        <v>0</v>
      </c>
      <c r="BK75" s="4">
        <f t="shared" si="168"/>
        <v>0</v>
      </c>
      <c r="BL75" s="4">
        <f t="shared" si="168"/>
        <v>0</v>
      </c>
      <c r="BM75" s="4">
        <f t="shared" si="168"/>
        <v>0</v>
      </c>
      <c r="BN75" s="4">
        <f t="shared" si="168"/>
        <v>0</v>
      </c>
      <c r="BO75" s="4">
        <f t="shared" si="168"/>
        <v>0</v>
      </c>
      <c r="BP75" s="4">
        <f t="shared" si="168"/>
        <v>0</v>
      </c>
      <c r="BQ75" s="4">
        <f t="shared" si="168"/>
        <v>0</v>
      </c>
      <c r="BR75" s="4">
        <f t="shared" si="168"/>
        <v>0</v>
      </c>
      <c r="BS75" s="4">
        <f t="shared" si="168"/>
        <v>0</v>
      </c>
      <c r="BT75" s="4">
        <f t="shared" si="168"/>
        <v>0</v>
      </c>
      <c r="BU75" s="4">
        <f t="shared" si="168"/>
        <v>0</v>
      </c>
      <c r="BV75" s="4">
        <f t="shared" ref="BV75:CB79" si="169">IF(BV$3=$C75,1,0)</f>
        <v>0</v>
      </c>
      <c r="BW75" s="4">
        <f t="shared" si="169"/>
        <v>0</v>
      </c>
      <c r="BX75" s="4">
        <f t="shared" si="169"/>
        <v>0</v>
      </c>
      <c r="BY75" s="4">
        <f t="shared" si="169"/>
        <v>0</v>
      </c>
      <c r="BZ75" s="4">
        <f t="shared" si="169"/>
        <v>0</v>
      </c>
      <c r="CA75" s="4">
        <f t="shared" si="169"/>
        <v>0</v>
      </c>
      <c r="CB75" s="4">
        <f t="shared" si="169"/>
        <v>1</v>
      </c>
      <c r="CC75" s="4">
        <f t="shared" si="159"/>
        <v>0</v>
      </c>
      <c r="CD75" s="4">
        <f t="shared" si="167"/>
        <v>0</v>
      </c>
      <c r="CE75" s="4">
        <f t="shared" si="167"/>
        <v>0</v>
      </c>
      <c r="CF75" s="4">
        <f t="shared" si="167"/>
        <v>0</v>
      </c>
      <c r="CG75" s="4">
        <f t="shared" si="167"/>
        <v>0</v>
      </c>
      <c r="CH75" s="4">
        <f t="shared" si="167"/>
        <v>0</v>
      </c>
      <c r="CI75" s="4">
        <f t="shared" si="167"/>
        <v>0</v>
      </c>
      <c r="CJ75" s="4">
        <f t="shared" si="167"/>
        <v>0</v>
      </c>
      <c r="CK75" s="4">
        <f t="shared" si="163"/>
        <v>0</v>
      </c>
      <c r="CL75" s="4">
        <f t="shared" si="163"/>
        <v>0</v>
      </c>
      <c r="CM75" s="4">
        <f t="shared" si="163"/>
        <v>0</v>
      </c>
      <c r="CN75" s="4">
        <f t="shared" si="163"/>
        <v>0</v>
      </c>
      <c r="CO75" s="4">
        <f t="shared" si="163"/>
        <v>0</v>
      </c>
      <c r="CP75" s="4">
        <f t="shared" si="163"/>
        <v>0</v>
      </c>
      <c r="CQ75" s="4">
        <f t="shared" si="163"/>
        <v>0</v>
      </c>
      <c r="CR75" s="4">
        <f t="shared" si="163"/>
        <v>0</v>
      </c>
      <c r="CS75" s="4">
        <f t="shared" si="163"/>
        <v>0</v>
      </c>
      <c r="CT75" s="4">
        <f t="shared" si="163"/>
        <v>0</v>
      </c>
      <c r="CU75" s="4">
        <f t="shared" si="163"/>
        <v>0</v>
      </c>
      <c r="CV75" s="4">
        <f t="shared" si="163"/>
        <v>0</v>
      </c>
      <c r="CW75" s="4">
        <f t="shared" si="163"/>
        <v>0</v>
      </c>
      <c r="CX75" s="4">
        <f t="shared" si="163"/>
        <v>0</v>
      </c>
      <c r="CY75" s="4">
        <f t="shared" si="163"/>
        <v>0</v>
      </c>
      <c r="CZ75" s="4">
        <f t="shared" si="163"/>
        <v>0</v>
      </c>
      <c r="DA75" s="4">
        <f t="shared" si="161"/>
        <v>0</v>
      </c>
      <c r="DB75" s="4">
        <f t="shared" si="161"/>
        <v>0</v>
      </c>
      <c r="DC75" s="4">
        <f t="shared" si="161"/>
        <v>1</v>
      </c>
      <c r="DD75" s="4">
        <f t="shared" si="162"/>
        <v>0</v>
      </c>
      <c r="DE75" s="4">
        <f t="shared" si="161"/>
        <v>0</v>
      </c>
      <c r="DF75" s="4">
        <f t="shared" si="161"/>
        <v>0</v>
      </c>
      <c r="DG75" s="4">
        <f t="shared" ref="DG75:DP84" si="170">IF(DG$3=$C75,1,0)</f>
        <v>0</v>
      </c>
      <c r="DH75" s="4">
        <f t="shared" si="170"/>
        <v>0</v>
      </c>
      <c r="DI75" s="4">
        <f t="shared" si="170"/>
        <v>0</v>
      </c>
      <c r="DJ75" s="4">
        <f t="shared" si="170"/>
        <v>0</v>
      </c>
      <c r="DK75" s="4">
        <f t="shared" si="170"/>
        <v>0</v>
      </c>
      <c r="DL75" s="4">
        <f t="shared" si="170"/>
        <v>0</v>
      </c>
      <c r="DM75" s="4">
        <f t="shared" si="170"/>
        <v>0</v>
      </c>
      <c r="DN75" s="4">
        <f t="shared" si="170"/>
        <v>0</v>
      </c>
      <c r="DO75" s="4">
        <f t="shared" si="170"/>
        <v>0</v>
      </c>
      <c r="DP75" s="4">
        <f t="shared" si="170"/>
        <v>0</v>
      </c>
      <c r="DQ75" s="4">
        <f t="shared" ref="DQ75:EC84" si="171">IF(DQ$3=$C75,1,0)</f>
        <v>0</v>
      </c>
      <c r="DR75" s="4">
        <f t="shared" si="171"/>
        <v>0</v>
      </c>
      <c r="DS75" s="4">
        <f t="shared" si="171"/>
        <v>0</v>
      </c>
      <c r="DT75" s="4">
        <f t="shared" si="171"/>
        <v>0</v>
      </c>
      <c r="DU75" s="4">
        <f t="shared" si="171"/>
        <v>0</v>
      </c>
      <c r="DV75" s="4">
        <f t="shared" si="171"/>
        <v>0</v>
      </c>
      <c r="DW75" s="4">
        <f t="shared" si="171"/>
        <v>0</v>
      </c>
      <c r="DX75" s="4">
        <f t="shared" si="171"/>
        <v>0</v>
      </c>
      <c r="DY75" s="4">
        <f t="shared" si="171"/>
        <v>0</v>
      </c>
      <c r="DZ75" s="4">
        <f t="shared" si="171"/>
        <v>0</v>
      </c>
      <c r="EA75" s="4">
        <f t="shared" si="171"/>
        <v>0</v>
      </c>
      <c r="EB75" s="4">
        <f t="shared" si="171"/>
        <v>0</v>
      </c>
      <c r="EC75" s="4">
        <f t="shared" si="171"/>
        <v>0</v>
      </c>
    </row>
    <row r="76" spans="2:133" x14ac:dyDescent="0.25">
      <c r="B76" s="13" t="s">
        <v>12</v>
      </c>
      <c r="C76" t="s">
        <v>312</v>
      </c>
      <c r="D76" s="4">
        <f t="shared" si="19"/>
        <v>0</v>
      </c>
      <c r="E76" s="4">
        <f t="shared" si="20"/>
        <v>0</v>
      </c>
      <c r="F76" s="4">
        <f t="shared" si="21"/>
        <v>0</v>
      </c>
      <c r="G76" s="4">
        <f t="shared" si="22"/>
        <v>0</v>
      </c>
      <c r="H76" s="4">
        <f t="shared" si="23"/>
        <v>1</v>
      </c>
      <c r="I76" s="4">
        <f t="shared" si="24"/>
        <v>1</v>
      </c>
      <c r="J76" s="4">
        <f t="shared" si="29"/>
        <v>0</v>
      </c>
      <c r="K76" s="4">
        <f t="shared" si="30"/>
        <v>0</v>
      </c>
      <c r="L76" s="4">
        <f t="shared" si="31"/>
        <v>0</v>
      </c>
      <c r="M76" s="4">
        <f t="shared" si="32"/>
        <v>0</v>
      </c>
      <c r="N76" s="4">
        <f t="shared" si="33"/>
        <v>0</v>
      </c>
      <c r="O76" s="4">
        <f t="shared" si="34"/>
        <v>0</v>
      </c>
      <c r="P76" s="4">
        <f t="shared" si="35"/>
        <v>0</v>
      </c>
      <c r="Q76" s="4">
        <f t="shared" si="36"/>
        <v>0</v>
      </c>
      <c r="R76" s="4">
        <f t="shared" si="37"/>
        <v>0</v>
      </c>
      <c r="S76" s="4">
        <f t="shared" si="38"/>
        <v>0</v>
      </c>
      <c r="T76" s="4">
        <f t="shared" si="39"/>
        <v>1</v>
      </c>
      <c r="U76" s="4">
        <f t="shared" si="40"/>
        <v>1</v>
      </c>
      <c r="V76" s="4">
        <f t="shared" si="41"/>
        <v>0</v>
      </c>
      <c r="W76" s="4">
        <f t="shared" si="42"/>
        <v>0</v>
      </c>
      <c r="X76" s="4">
        <f t="shared" si="43"/>
        <v>0</v>
      </c>
      <c r="Y76" s="4">
        <f t="shared" si="44"/>
        <v>0</v>
      </c>
      <c r="Z76" s="4">
        <f t="shared" si="45"/>
        <v>0</v>
      </c>
      <c r="AA76" s="4">
        <f t="shared" si="46"/>
        <v>0</v>
      </c>
      <c r="AB76" s="4">
        <f t="shared" si="47"/>
        <v>0</v>
      </c>
      <c r="AC76" s="4">
        <f t="shared" si="48"/>
        <v>0</v>
      </c>
      <c r="AD76" s="4">
        <f t="shared" si="49"/>
        <v>0</v>
      </c>
      <c r="AE76" s="4">
        <f t="shared" si="50"/>
        <v>0</v>
      </c>
      <c r="AF76" s="4">
        <f t="shared" si="51"/>
        <v>0</v>
      </c>
      <c r="AG76" s="4">
        <f t="shared" si="52"/>
        <v>0</v>
      </c>
      <c r="AH76" s="4">
        <f t="shared" si="53"/>
        <v>0</v>
      </c>
      <c r="AI76" s="4">
        <f t="shared" si="54"/>
        <v>0</v>
      </c>
      <c r="AJ76" s="4">
        <f t="shared" si="55"/>
        <v>0</v>
      </c>
      <c r="AK76" s="4">
        <f t="shared" si="56"/>
        <v>0</v>
      </c>
      <c r="AL76" s="4">
        <f t="shared" si="57"/>
        <v>0</v>
      </c>
      <c r="AM76" s="4">
        <f t="shared" si="58"/>
        <v>0</v>
      </c>
      <c r="AN76" s="4">
        <f t="shared" si="59"/>
        <v>0</v>
      </c>
      <c r="AO76" s="4">
        <f t="shared" si="60"/>
        <v>0</v>
      </c>
      <c r="AP76" s="4">
        <f t="shared" si="61"/>
        <v>0</v>
      </c>
      <c r="AQ76" s="4">
        <f t="shared" si="62"/>
        <v>0</v>
      </c>
      <c r="AR76" s="4">
        <f t="shared" si="63"/>
        <v>0</v>
      </c>
      <c r="AS76" s="4">
        <f t="shared" si="64"/>
        <v>0</v>
      </c>
      <c r="AT76" s="4">
        <f t="shared" si="65"/>
        <v>0</v>
      </c>
      <c r="AU76" s="4">
        <f t="shared" si="66"/>
        <v>0</v>
      </c>
      <c r="AV76" s="4">
        <f t="shared" si="67"/>
        <v>0</v>
      </c>
      <c r="AW76" s="4">
        <f t="shared" si="68"/>
        <v>0</v>
      </c>
      <c r="AX76" s="4">
        <f t="shared" si="69"/>
        <v>0</v>
      </c>
      <c r="AY76" s="4">
        <f t="shared" si="70"/>
        <v>0</v>
      </c>
      <c r="AZ76" s="4">
        <f t="shared" si="71"/>
        <v>0</v>
      </c>
      <c r="BA76" s="4">
        <f t="shared" si="72"/>
        <v>0</v>
      </c>
      <c r="BB76" s="4">
        <f t="shared" si="73"/>
        <v>0</v>
      </c>
      <c r="BC76" s="4">
        <f t="shared" si="74"/>
        <v>0</v>
      </c>
      <c r="BD76" s="4">
        <f t="shared" si="75"/>
        <v>0</v>
      </c>
      <c r="BE76" s="4">
        <f t="shared" si="76"/>
        <v>0</v>
      </c>
      <c r="BF76" s="4">
        <f t="shared" si="168"/>
        <v>0</v>
      </c>
      <c r="BG76" s="4">
        <f t="shared" si="168"/>
        <v>0</v>
      </c>
      <c r="BH76" s="4">
        <f t="shared" si="168"/>
        <v>0</v>
      </c>
      <c r="BI76" s="4">
        <f t="shared" si="168"/>
        <v>0</v>
      </c>
      <c r="BJ76" s="4">
        <f t="shared" si="168"/>
        <v>0</v>
      </c>
      <c r="BK76" s="4">
        <f t="shared" si="168"/>
        <v>0</v>
      </c>
      <c r="BL76" s="4">
        <f t="shared" si="168"/>
        <v>0</v>
      </c>
      <c r="BM76" s="4">
        <f t="shared" si="168"/>
        <v>0</v>
      </c>
      <c r="BN76" s="4">
        <f t="shared" si="168"/>
        <v>0</v>
      </c>
      <c r="BO76" s="4">
        <f t="shared" si="168"/>
        <v>0</v>
      </c>
      <c r="BP76" s="4">
        <f t="shared" si="168"/>
        <v>0</v>
      </c>
      <c r="BQ76" s="4">
        <f t="shared" si="168"/>
        <v>0</v>
      </c>
      <c r="BR76" s="4">
        <f t="shared" si="168"/>
        <v>0</v>
      </c>
      <c r="BS76" s="4">
        <f t="shared" si="168"/>
        <v>0</v>
      </c>
      <c r="BT76" s="4">
        <f t="shared" si="168"/>
        <v>0</v>
      </c>
      <c r="BU76" s="4">
        <f t="shared" si="168"/>
        <v>0</v>
      </c>
      <c r="BV76" s="4">
        <f t="shared" si="169"/>
        <v>0</v>
      </c>
      <c r="BW76" s="4">
        <f t="shared" si="169"/>
        <v>0</v>
      </c>
      <c r="BX76" s="4">
        <f t="shared" si="169"/>
        <v>0</v>
      </c>
      <c r="BY76" s="4">
        <f t="shared" si="169"/>
        <v>0</v>
      </c>
      <c r="BZ76" s="4">
        <f t="shared" si="169"/>
        <v>0</v>
      </c>
      <c r="CA76" s="4">
        <f t="shared" si="169"/>
        <v>0</v>
      </c>
      <c r="CB76" s="4">
        <f t="shared" si="169"/>
        <v>0</v>
      </c>
      <c r="CC76" s="4">
        <f t="shared" si="159"/>
        <v>1</v>
      </c>
      <c r="CD76" s="4">
        <f t="shared" si="167"/>
        <v>0</v>
      </c>
      <c r="CE76" s="4">
        <f t="shared" si="167"/>
        <v>0</v>
      </c>
      <c r="CF76" s="4">
        <f t="shared" si="167"/>
        <v>0</v>
      </c>
      <c r="CG76" s="4">
        <f t="shared" si="167"/>
        <v>0</v>
      </c>
      <c r="CH76" s="4">
        <f t="shared" si="167"/>
        <v>0</v>
      </c>
      <c r="CI76" s="4">
        <f t="shared" si="167"/>
        <v>0</v>
      </c>
      <c r="CJ76" s="4">
        <f t="shared" si="167"/>
        <v>0</v>
      </c>
      <c r="CK76" s="4">
        <f t="shared" si="163"/>
        <v>0</v>
      </c>
      <c r="CL76" s="4">
        <f t="shared" si="163"/>
        <v>0</v>
      </c>
      <c r="CM76" s="4">
        <f t="shared" si="163"/>
        <v>0</v>
      </c>
      <c r="CN76" s="4">
        <f t="shared" si="163"/>
        <v>0</v>
      </c>
      <c r="CO76" s="4">
        <f t="shared" si="163"/>
        <v>0</v>
      </c>
      <c r="CP76" s="4">
        <f t="shared" si="163"/>
        <v>0</v>
      </c>
      <c r="CQ76" s="4">
        <f t="shared" si="163"/>
        <v>0</v>
      </c>
      <c r="CR76" s="4">
        <f t="shared" si="163"/>
        <v>0</v>
      </c>
      <c r="CS76" s="4">
        <f t="shared" si="163"/>
        <v>0</v>
      </c>
      <c r="CT76" s="4">
        <f t="shared" si="163"/>
        <v>0</v>
      </c>
      <c r="CU76" s="4">
        <f t="shared" si="163"/>
        <v>0</v>
      </c>
      <c r="CV76" s="4">
        <f t="shared" si="163"/>
        <v>0</v>
      </c>
      <c r="CW76" s="4">
        <f t="shared" si="163"/>
        <v>0</v>
      </c>
      <c r="CX76" s="4">
        <f t="shared" si="163"/>
        <v>0</v>
      </c>
      <c r="CY76" s="4">
        <f t="shared" si="163"/>
        <v>0</v>
      </c>
      <c r="CZ76" s="4">
        <f t="shared" si="163"/>
        <v>0</v>
      </c>
      <c r="DA76" s="4">
        <f t="shared" si="161"/>
        <v>0</v>
      </c>
      <c r="DB76" s="4">
        <f t="shared" si="161"/>
        <v>0</v>
      </c>
      <c r="DC76" s="4">
        <f t="shared" si="161"/>
        <v>0</v>
      </c>
      <c r="DD76" s="4">
        <f t="shared" si="162"/>
        <v>1</v>
      </c>
      <c r="DE76" s="4">
        <f t="shared" si="161"/>
        <v>0</v>
      </c>
      <c r="DF76" s="4">
        <f t="shared" si="161"/>
        <v>0</v>
      </c>
      <c r="DG76" s="4">
        <f t="shared" si="170"/>
        <v>0</v>
      </c>
      <c r="DH76" s="4">
        <f t="shared" si="170"/>
        <v>0</v>
      </c>
      <c r="DI76" s="4">
        <f t="shared" si="170"/>
        <v>0</v>
      </c>
      <c r="DJ76" s="4">
        <f t="shared" si="170"/>
        <v>0</v>
      </c>
      <c r="DK76" s="4">
        <f t="shared" si="170"/>
        <v>0</v>
      </c>
      <c r="DL76" s="4">
        <f t="shared" si="170"/>
        <v>0</v>
      </c>
      <c r="DM76" s="4">
        <f t="shared" si="170"/>
        <v>0</v>
      </c>
      <c r="DN76" s="4">
        <f t="shared" si="170"/>
        <v>0</v>
      </c>
      <c r="DO76" s="4">
        <f t="shared" si="170"/>
        <v>0</v>
      </c>
      <c r="DP76" s="4">
        <f t="shared" si="170"/>
        <v>0</v>
      </c>
      <c r="DQ76" s="4">
        <f t="shared" si="171"/>
        <v>0</v>
      </c>
      <c r="DR76" s="4">
        <f t="shared" si="171"/>
        <v>0</v>
      </c>
      <c r="DS76" s="4">
        <f t="shared" si="171"/>
        <v>0</v>
      </c>
      <c r="DT76" s="4">
        <f t="shared" si="171"/>
        <v>0</v>
      </c>
      <c r="DU76" s="4">
        <f t="shared" si="171"/>
        <v>0</v>
      </c>
      <c r="DV76" s="4">
        <f t="shared" si="171"/>
        <v>0</v>
      </c>
      <c r="DW76" s="4">
        <f t="shared" si="171"/>
        <v>0</v>
      </c>
      <c r="DX76" s="4">
        <f t="shared" si="171"/>
        <v>0</v>
      </c>
      <c r="DY76" s="4">
        <f t="shared" si="171"/>
        <v>0</v>
      </c>
      <c r="DZ76" s="4">
        <f t="shared" si="171"/>
        <v>0</v>
      </c>
      <c r="EA76" s="4">
        <f t="shared" si="171"/>
        <v>0</v>
      </c>
      <c r="EB76" s="4">
        <f t="shared" si="171"/>
        <v>0</v>
      </c>
      <c r="EC76" s="4">
        <f t="shared" si="171"/>
        <v>0</v>
      </c>
    </row>
    <row r="77" spans="2:133" x14ac:dyDescent="0.25">
      <c r="B77" s="13" t="s">
        <v>12</v>
      </c>
      <c r="C77" t="s">
        <v>2687</v>
      </c>
      <c r="D77" s="4">
        <f t="shared" si="19"/>
        <v>0</v>
      </c>
      <c r="E77" s="4">
        <f t="shared" si="20"/>
        <v>0</v>
      </c>
      <c r="F77" s="4">
        <f t="shared" si="21"/>
        <v>0</v>
      </c>
      <c r="G77" s="4">
        <f t="shared" si="22"/>
        <v>0</v>
      </c>
      <c r="H77" s="4">
        <f t="shared" si="23"/>
        <v>1</v>
      </c>
      <c r="I77" s="4">
        <f t="shared" si="24"/>
        <v>1</v>
      </c>
      <c r="J77" s="4">
        <f t="shared" si="29"/>
        <v>0</v>
      </c>
      <c r="K77" s="4">
        <f t="shared" si="30"/>
        <v>0</v>
      </c>
      <c r="L77" s="4">
        <f t="shared" si="31"/>
        <v>0</v>
      </c>
      <c r="M77" s="4">
        <f t="shared" si="32"/>
        <v>0</v>
      </c>
      <c r="N77" s="4">
        <f t="shared" si="33"/>
        <v>0</v>
      </c>
      <c r="O77" s="4">
        <f t="shared" si="34"/>
        <v>0</v>
      </c>
      <c r="P77" s="4">
        <f t="shared" si="35"/>
        <v>0</v>
      </c>
      <c r="Q77" s="4">
        <f t="shared" si="36"/>
        <v>0</v>
      </c>
      <c r="R77" s="4">
        <f t="shared" si="37"/>
        <v>0</v>
      </c>
      <c r="S77" s="4">
        <f t="shared" si="38"/>
        <v>0</v>
      </c>
      <c r="T77" s="4">
        <f t="shared" si="39"/>
        <v>1</v>
      </c>
      <c r="U77" s="4">
        <f t="shared" si="40"/>
        <v>1</v>
      </c>
      <c r="V77" s="4">
        <f t="shared" si="41"/>
        <v>0</v>
      </c>
      <c r="W77" s="4">
        <f t="shared" si="42"/>
        <v>0</v>
      </c>
      <c r="X77" s="4">
        <f t="shared" si="43"/>
        <v>0</v>
      </c>
      <c r="Y77" s="4">
        <f t="shared" si="44"/>
        <v>0</v>
      </c>
      <c r="Z77" s="4">
        <f t="shared" si="45"/>
        <v>0</v>
      </c>
      <c r="AA77" s="4">
        <f t="shared" si="46"/>
        <v>0</v>
      </c>
      <c r="AB77" s="4">
        <f t="shared" si="47"/>
        <v>0</v>
      </c>
      <c r="AC77" s="4">
        <f t="shared" si="48"/>
        <v>0</v>
      </c>
      <c r="AD77" s="4">
        <f t="shared" si="49"/>
        <v>0</v>
      </c>
      <c r="AE77" s="4">
        <f t="shared" si="50"/>
        <v>0</v>
      </c>
      <c r="AF77" s="4">
        <f t="shared" si="51"/>
        <v>0</v>
      </c>
      <c r="AG77" s="4">
        <f t="shared" si="52"/>
        <v>0</v>
      </c>
      <c r="AH77" s="4">
        <f t="shared" si="53"/>
        <v>0</v>
      </c>
      <c r="AI77" s="4">
        <f t="shared" si="54"/>
        <v>0</v>
      </c>
      <c r="AJ77" s="4">
        <f t="shared" si="55"/>
        <v>0</v>
      </c>
      <c r="AK77" s="4">
        <f t="shared" si="56"/>
        <v>0</v>
      </c>
      <c r="AL77" s="4">
        <f t="shared" si="57"/>
        <v>0</v>
      </c>
      <c r="AM77" s="4">
        <f t="shared" si="58"/>
        <v>0</v>
      </c>
      <c r="AN77" s="4">
        <f t="shared" si="59"/>
        <v>0</v>
      </c>
      <c r="AO77" s="4">
        <f t="shared" si="60"/>
        <v>0</v>
      </c>
      <c r="AP77" s="4">
        <f t="shared" si="61"/>
        <v>0</v>
      </c>
      <c r="AQ77" s="4">
        <f t="shared" si="62"/>
        <v>0</v>
      </c>
      <c r="AR77" s="4">
        <f t="shared" si="63"/>
        <v>0</v>
      </c>
      <c r="AS77" s="4">
        <f t="shared" si="64"/>
        <v>0</v>
      </c>
      <c r="AT77" s="4">
        <f t="shared" si="65"/>
        <v>0</v>
      </c>
      <c r="AU77" s="4">
        <f t="shared" si="66"/>
        <v>0</v>
      </c>
      <c r="AV77" s="4">
        <f t="shared" si="67"/>
        <v>0</v>
      </c>
      <c r="AW77" s="4">
        <f t="shared" si="68"/>
        <v>0</v>
      </c>
      <c r="AX77" s="4">
        <f t="shared" si="69"/>
        <v>0</v>
      </c>
      <c r="AY77" s="4">
        <f t="shared" si="70"/>
        <v>0</v>
      </c>
      <c r="AZ77" s="4">
        <f t="shared" si="71"/>
        <v>0</v>
      </c>
      <c r="BA77" s="4">
        <f t="shared" si="72"/>
        <v>0</v>
      </c>
      <c r="BB77" s="4">
        <f t="shared" si="73"/>
        <v>0</v>
      </c>
      <c r="BC77" s="4">
        <f t="shared" si="74"/>
        <v>0</v>
      </c>
      <c r="BD77" s="4">
        <f t="shared" si="75"/>
        <v>0</v>
      </c>
      <c r="BE77" s="4">
        <f t="shared" si="76"/>
        <v>0</v>
      </c>
      <c r="BF77" s="4">
        <f t="shared" si="168"/>
        <v>0</v>
      </c>
      <c r="BG77" s="4">
        <f t="shared" si="168"/>
        <v>0</v>
      </c>
      <c r="BH77" s="4">
        <f t="shared" si="168"/>
        <v>0</v>
      </c>
      <c r="BI77" s="4">
        <f t="shared" si="168"/>
        <v>0</v>
      </c>
      <c r="BJ77" s="4">
        <f t="shared" si="168"/>
        <v>0</v>
      </c>
      <c r="BK77" s="4">
        <f t="shared" si="168"/>
        <v>0</v>
      </c>
      <c r="BL77" s="4">
        <f t="shared" si="168"/>
        <v>0</v>
      </c>
      <c r="BM77" s="4">
        <f t="shared" si="168"/>
        <v>0</v>
      </c>
      <c r="BN77" s="4">
        <f t="shared" si="168"/>
        <v>0</v>
      </c>
      <c r="BO77" s="4">
        <f t="shared" si="168"/>
        <v>0</v>
      </c>
      <c r="BP77" s="4">
        <f t="shared" si="168"/>
        <v>0</v>
      </c>
      <c r="BQ77" s="4">
        <f t="shared" si="168"/>
        <v>0</v>
      </c>
      <c r="BR77" s="4">
        <f t="shared" si="168"/>
        <v>0</v>
      </c>
      <c r="BS77" s="4">
        <f t="shared" si="168"/>
        <v>0</v>
      </c>
      <c r="BT77" s="4">
        <f t="shared" si="168"/>
        <v>0</v>
      </c>
      <c r="BU77" s="4">
        <f t="shared" si="168"/>
        <v>0</v>
      </c>
      <c r="BV77" s="4">
        <f t="shared" si="169"/>
        <v>0</v>
      </c>
      <c r="BW77" s="4">
        <f t="shared" si="169"/>
        <v>0</v>
      </c>
      <c r="BX77" s="4">
        <f t="shared" si="169"/>
        <v>0</v>
      </c>
      <c r="BY77" s="4">
        <f t="shared" si="169"/>
        <v>0</v>
      </c>
      <c r="BZ77" s="4">
        <f t="shared" si="169"/>
        <v>0</v>
      </c>
      <c r="CA77" s="4">
        <f t="shared" si="169"/>
        <v>0</v>
      </c>
      <c r="CB77" s="4">
        <f t="shared" si="169"/>
        <v>0</v>
      </c>
      <c r="CC77" s="4">
        <f t="shared" si="159"/>
        <v>0</v>
      </c>
      <c r="CD77" s="4">
        <f t="shared" si="167"/>
        <v>1</v>
      </c>
      <c r="CE77" s="4">
        <f t="shared" si="167"/>
        <v>0</v>
      </c>
      <c r="CF77" s="4">
        <f t="shared" si="167"/>
        <v>0</v>
      </c>
      <c r="CG77" s="4">
        <f t="shared" si="167"/>
        <v>0</v>
      </c>
      <c r="CH77" s="4">
        <f t="shared" si="167"/>
        <v>0</v>
      </c>
      <c r="CI77" s="4">
        <f t="shared" si="167"/>
        <v>0</v>
      </c>
      <c r="CJ77" s="4">
        <f t="shared" si="167"/>
        <v>0</v>
      </c>
      <c r="CK77" s="4">
        <f t="shared" si="163"/>
        <v>0</v>
      </c>
      <c r="CL77" s="4">
        <f t="shared" si="163"/>
        <v>0</v>
      </c>
      <c r="CM77" s="4">
        <f t="shared" si="163"/>
        <v>0</v>
      </c>
      <c r="CN77" s="4">
        <f t="shared" si="163"/>
        <v>0</v>
      </c>
      <c r="CO77" s="4">
        <f t="shared" si="163"/>
        <v>0</v>
      </c>
      <c r="CP77" s="4">
        <f t="shared" si="163"/>
        <v>0</v>
      </c>
      <c r="CQ77" s="4">
        <f t="shared" si="163"/>
        <v>0</v>
      </c>
      <c r="CR77" s="4">
        <f t="shared" si="163"/>
        <v>0</v>
      </c>
      <c r="CS77" s="4">
        <f t="shared" si="163"/>
        <v>0</v>
      </c>
      <c r="CT77" s="4">
        <f t="shared" si="163"/>
        <v>0</v>
      </c>
      <c r="CU77" s="4">
        <f t="shared" si="163"/>
        <v>0</v>
      </c>
      <c r="CV77" s="4">
        <f t="shared" si="163"/>
        <v>0</v>
      </c>
      <c r="CW77" s="4">
        <f t="shared" si="163"/>
        <v>0</v>
      </c>
      <c r="CX77" s="4">
        <f t="shared" si="163"/>
        <v>0</v>
      </c>
      <c r="CY77" s="4">
        <f t="shared" si="163"/>
        <v>0</v>
      </c>
      <c r="CZ77" s="4">
        <f t="shared" si="163"/>
        <v>0</v>
      </c>
      <c r="DA77" s="4">
        <f t="shared" si="161"/>
        <v>0</v>
      </c>
      <c r="DB77" s="4">
        <f t="shared" si="161"/>
        <v>0</v>
      </c>
      <c r="DC77" s="4">
        <f t="shared" si="161"/>
        <v>0</v>
      </c>
      <c r="DD77" s="4">
        <f t="shared" si="162"/>
        <v>0</v>
      </c>
      <c r="DE77" s="4">
        <f t="shared" si="161"/>
        <v>1</v>
      </c>
      <c r="DF77" s="4">
        <f t="shared" si="161"/>
        <v>0</v>
      </c>
      <c r="DG77" s="4">
        <f t="shared" si="170"/>
        <v>0</v>
      </c>
      <c r="DH77" s="4">
        <f t="shared" si="170"/>
        <v>0</v>
      </c>
      <c r="DI77" s="4">
        <f t="shared" si="170"/>
        <v>0</v>
      </c>
      <c r="DJ77" s="4">
        <f t="shared" si="170"/>
        <v>0</v>
      </c>
      <c r="DK77" s="4">
        <f t="shared" si="170"/>
        <v>0</v>
      </c>
      <c r="DL77" s="4">
        <f t="shared" si="170"/>
        <v>0</v>
      </c>
      <c r="DM77" s="4">
        <f t="shared" si="170"/>
        <v>0</v>
      </c>
      <c r="DN77" s="4">
        <f t="shared" si="170"/>
        <v>0</v>
      </c>
      <c r="DO77" s="4">
        <f t="shared" si="170"/>
        <v>0</v>
      </c>
      <c r="DP77" s="4">
        <f t="shared" si="170"/>
        <v>0</v>
      </c>
      <c r="DQ77" s="4">
        <f t="shared" si="171"/>
        <v>0</v>
      </c>
      <c r="DR77" s="4">
        <f t="shared" si="171"/>
        <v>0</v>
      </c>
      <c r="DS77" s="4">
        <f t="shared" si="171"/>
        <v>0</v>
      </c>
      <c r="DT77" s="4">
        <f t="shared" si="171"/>
        <v>0</v>
      </c>
      <c r="DU77" s="4">
        <f t="shared" si="171"/>
        <v>0</v>
      </c>
      <c r="DV77" s="4">
        <f t="shared" si="171"/>
        <v>0</v>
      </c>
      <c r="DW77" s="4">
        <f t="shared" si="171"/>
        <v>0</v>
      </c>
      <c r="DX77" s="4">
        <f t="shared" si="171"/>
        <v>0</v>
      </c>
      <c r="DY77" s="4">
        <f t="shared" si="171"/>
        <v>0</v>
      </c>
      <c r="DZ77" s="4">
        <f t="shared" si="171"/>
        <v>0</v>
      </c>
      <c r="EA77" s="4">
        <f t="shared" si="171"/>
        <v>0</v>
      </c>
      <c r="EB77" s="4">
        <f t="shared" si="171"/>
        <v>0</v>
      </c>
      <c r="EC77" s="4">
        <f t="shared" si="171"/>
        <v>0</v>
      </c>
    </row>
    <row r="78" spans="2:133" x14ac:dyDescent="0.25">
      <c r="B78" s="13" t="s">
        <v>12</v>
      </c>
      <c r="C78" t="s">
        <v>2688</v>
      </c>
      <c r="D78" s="4">
        <f t="shared" si="19"/>
        <v>0</v>
      </c>
      <c r="E78" s="4">
        <f t="shared" si="20"/>
        <v>0</v>
      </c>
      <c r="F78" s="4">
        <f t="shared" si="21"/>
        <v>0</v>
      </c>
      <c r="G78" s="4">
        <f t="shared" si="22"/>
        <v>0</v>
      </c>
      <c r="H78" s="4">
        <f t="shared" si="23"/>
        <v>1</v>
      </c>
      <c r="I78" s="4">
        <f t="shared" si="24"/>
        <v>1</v>
      </c>
      <c r="J78" s="4">
        <f t="shared" si="29"/>
        <v>0</v>
      </c>
      <c r="K78" s="4">
        <f t="shared" si="30"/>
        <v>0</v>
      </c>
      <c r="L78" s="4">
        <f t="shared" si="31"/>
        <v>0</v>
      </c>
      <c r="M78" s="4">
        <f t="shared" si="32"/>
        <v>0</v>
      </c>
      <c r="N78" s="4">
        <f t="shared" si="33"/>
        <v>0</v>
      </c>
      <c r="O78" s="4">
        <f t="shared" si="34"/>
        <v>0</v>
      </c>
      <c r="P78" s="4">
        <f t="shared" si="35"/>
        <v>0</v>
      </c>
      <c r="Q78" s="4">
        <f t="shared" si="36"/>
        <v>0</v>
      </c>
      <c r="R78" s="4">
        <f t="shared" si="37"/>
        <v>0</v>
      </c>
      <c r="S78" s="4">
        <f t="shared" si="38"/>
        <v>0</v>
      </c>
      <c r="T78" s="4">
        <f t="shared" si="39"/>
        <v>1</v>
      </c>
      <c r="U78" s="4">
        <f t="shared" si="40"/>
        <v>1</v>
      </c>
      <c r="V78" s="4">
        <f t="shared" si="41"/>
        <v>0</v>
      </c>
      <c r="W78" s="4">
        <f t="shared" si="42"/>
        <v>0</v>
      </c>
      <c r="X78" s="4">
        <f t="shared" si="43"/>
        <v>0</v>
      </c>
      <c r="Y78" s="4">
        <f t="shared" si="44"/>
        <v>0</v>
      </c>
      <c r="Z78" s="4">
        <f t="shared" si="45"/>
        <v>0</v>
      </c>
      <c r="AA78" s="4">
        <f t="shared" si="46"/>
        <v>0</v>
      </c>
      <c r="AB78" s="4">
        <f t="shared" si="47"/>
        <v>0</v>
      </c>
      <c r="AC78" s="4">
        <f t="shared" si="48"/>
        <v>0</v>
      </c>
      <c r="AD78" s="4">
        <f t="shared" si="49"/>
        <v>0</v>
      </c>
      <c r="AE78" s="4">
        <f t="shared" si="50"/>
        <v>0</v>
      </c>
      <c r="AF78" s="4">
        <f t="shared" si="51"/>
        <v>0</v>
      </c>
      <c r="AG78" s="4">
        <f t="shared" si="52"/>
        <v>0</v>
      </c>
      <c r="AH78" s="4">
        <f t="shared" si="53"/>
        <v>0</v>
      </c>
      <c r="AI78" s="4">
        <f t="shared" si="54"/>
        <v>0</v>
      </c>
      <c r="AJ78" s="4">
        <f t="shared" si="55"/>
        <v>0</v>
      </c>
      <c r="AK78" s="4">
        <f t="shared" si="56"/>
        <v>0</v>
      </c>
      <c r="AL78" s="4">
        <f t="shared" si="57"/>
        <v>0</v>
      </c>
      <c r="AM78" s="4">
        <f t="shared" si="58"/>
        <v>0</v>
      </c>
      <c r="AN78" s="4">
        <f t="shared" si="59"/>
        <v>0</v>
      </c>
      <c r="AO78" s="4">
        <f t="shared" si="60"/>
        <v>0</v>
      </c>
      <c r="AP78" s="4">
        <f t="shared" si="61"/>
        <v>0</v>
      </c>
      <c r="AQ78" s="4">
        <f t="shared" si="62"/>
        <v>0</v>
      </c>
      <c r="AR78" s="4">
        <f t="shared" si="63"/>
        <v>0</v>
      </c>
      <c r="AS78" s="4">
        <f t="shared" si="64"/>
        <v>0</v>
      </c>
      <c r="AT78" s="4">
        <f t="shared" si="65"/>
        <v>0</v>
      </c>
      <c r="AU78" s="4">
        <f t="shared" si="66"/>
        <v>0</v>
      </c>
      <c r="AV78" s="4">
        <f t="shared" si="67"/>
        <v>0</v>
      </c>
      <c r="AW78" s="4">
        <f t="shared" si="68"/>
        <v>0</v>
      </c>
      <c r="AX78" s="4">
        <f t="shared" si="69"/>
        <v>0</v>
      </c>
      <c r="AY78" s="4">
        <f t="shared" si="70"/>
        <v>0</v>
      </c>
      <c r="AZ78" s="4">
        <f t="shared" si="71"/>
        <v>0</v>
      </c>
      <c r="BA78" s="4">
        <f t="shared" si="72"/>
        <v>0</v>
      </c>
      <c r="BB78" s="4">
        <f t="shared" si="73"/>
        <v>0</v>
      </c>
      <c r="BC78" s="4">
        <f t="shared" si="74"/>
        <v>0</v>
      </c>
      <c r="BD78" s="4">
        <f t="shared" si="75"/>
        <v>0</v>
      </c>
      <c r="BE78" s="4">
        <f t="shared" si="76"/>
        <v>0</v>
      </c>
      <c r="BF78" s="4">
        <f t="shared" si="168"/>
        <v>0</v>
      </c>
      <c r="BG78" s="4">
        <f t="shared" si="168"/>
        <v>0</v>
      </c>
      <c r="BH78" s="4">
        <f t="shared" si="168"/>
        <v>0</v>
      </c>
      <c r="BI78" s="4">
        <f t="shared" si="168"/>
        <v>0</v>
      </c>
      <c r="BJ78" s="4">
        <f t="shared" si="168"/>
        <v>0</v>
      </c>
      <c r="BK78" s="4">
        <f t="shared" si="168"/>
        <v>0</v>
      </c>
      <c r="BL78" s="4">
        <f t="shared" si="168"/>
        <v>0</v>
      </c>
      <c r="BM78" s="4">
        <f t="shared" si="168"/>
        <v>0</v>
      </c>
      <c r="BN78" s="4">
        <f t="shared" si="168"/>
        <v>0</v>
      </c>
      <c r="BO78" s="4">
        <f t="shared" si="168"/>
        <v>0</v>
      </c>
      <c r="BP78" s="4">
        <f t="shared" si="168"/>
        <v>0</v>
      </c>
      <c r="BQ78" s="4">
        <f t="shared" si="168"/>
        <v>0</v>
      </c>
      <c r="BR78" s="4">
        <f t="shared" si="168"/>
        <v>0</v>
      </c>
      <c r="BS78" s="4">
        <f t="shared" si="168"/>
        <v>0</v>
      </c>
      <c r="BT78" s="4">
        <f t="shared" si="168"/>
        <v>0</v>
      </c>
      <c r="BU78" s="4">
        <f t="shared" si="168"/>
        <v>0</v>
      </c>
      <c r="BV78" s="4">
        <f t="shared" si="169"/>
        <v>0</v>
      </c>
      <c r="BW78" s="4">
        <f t="shared" si="169"/>
        <v>0</v>
      </c>
      <c r="BX78" s="4">
        <f t="shared" si="169"/>
        <v>0</v>
      </c>
      <c r="BY78" s="4">
        <f t="shared" si="169"/>
        <v>0</v>
      </c>
      <c r="BZ78" s="4">
        <f t="shared" si="169"/>
        <v>0</v>
      </c>
      <c r="CA78" s="4">
        <f t="shared" si="169"/>
        <v>0</v>
      </c>
      <c r="CB78" s="4">
        <f t="shared" si="169"/>
        <v>0</v>
      </c>
      <c r="CC78" s="4">
        <f t="shared" si="159"/>
        <v>0</v>
      </c>
      <c r="CD78" s="4">
        <f t="shared" si="167"/>
        <v>0</v>
      </c>
      <c r="CE78" s="4">
        <f t="shared" si="167"/>
        <v>1</v>
      </c>
      <c r="CF78" s="4">
        <f t="shared" si="167"/>
        <v>0</v>
      </c>
      <c r="CG78" s="4">
        <f t="shared" si="167"/>
        <v>0</v>
      </c>
      <c r="CH78" s="4">
        <f t="shared" si="167"/>
        <v>0</v>
      </c>
      <c r="CI78" s="4">
        <f t="shared" si="167"/>
        <v>0</v>
      </c>
      <c r="CJ78" s="4">
        <f t="shared" si="167"/>
        <v>0</v>
      </c>
      <c r="CK78" s="4">
        <f t="shared" si="163"/>
        <v>0</v>
      </c>
      <c r="CL78" s="4">
        <f t="shared" si="163"/>
        <v>0</v>
      </c>
      <c r="CM78" s="4">
        <f t="shared" si="163"/>
        <v>0</v>
      </c>
      <c r="CN78" s="4">
        <f t="shared" si="163"/>
        <v>0</v>
      </c>
      <c r="CO78" s="4">
        <f t="shared" si="163"/>
        <v>0</v>
      </c>
      <c r="CP78" s="4">
        <f t="shared" si="163"/>
        <v>0</v>
      </c>
      <c r="CQ78" s="4">
        <f t="shared" si="163"/>
        <v>0</v>
      </c>
      <c r="CR78" s="4">
        <f t="shared" si="163"/>
        <v>0</v>
      </c>
      <c r="CS78" s="4">
        <f t="shared" si="163"/>
        <v>0</v>
      </c>
      <c r="CT78" s="4">
        <f t="shared" si="163"/>
        <v>0</v>
      </c>
      <c r="CU78" s="4">
        <f t="shared" si="163"/>
        <v>0</v>
      </c>
      <c r="CV78" s="4">
        <f t="shared" si="163"/>
        <v>0</v>
      </c>
      <c r="CW78" s="4">
        <f t="shared" si="163"/>
        <v>0</v>
      </c>
      <c r="CX78" s="4">
        <f t="shared" si="163"/>
        <v>0</v>
      </c>
      <c r="CY78" s="4">
        <f t="shared" si="163"/>
        <v>0</v>
      </c>
      <c r="CZ78" s="4">
        <f t="shared" si="163"/>
        <v>0</v>
      </c>
      <c r="DA78" s="4">
        <f t="shared" si="161"/>
        <v>0</v>
      </c>
      <c r="DB78" s="4">
        <f t="shared" si="161"/>
        <v>0</v>
      </c>
      <c r="DC78" s="4">
        <f t="shared" si="161"/>
        <v>0</v>
      </c>
      <c r="DD78" s="4">
        <f t="shared" si="162"/>
        <v>0</v>
      </c>
      <c r="DE78" s="4">
        <f t="shared" si="161"/>
        <v>0</v>
      </c>
      <c r="DF78" s="4">
        <f t="shared" si="161"/>
        <v>1</v>
      </c>
      <c r="DG78" s="4">
        <f t="shared" si="170"/>
        <v>0</v>
      </c>
      <c r="DH78" s="4">
        <f t="shared" si="170"/>
        <v>0</v>
      </c>
      <c r="DI78" s="4">
        <f t="shared" si="170"/>
        <v>0</v>
      </c>
      <c r="DJ78" s="4">
        <f t="shared" si="170"/>
        <v>0</v>
      </c>
      <c r="DK78" s="4">
        <f t="shared" si="170"/>
        <v>0</v>
      </c>
      <c r="DL78" s="4">
        <f t="shared" si="170"/>
        <v>0</v>
      </c>
      <c r="DM78" s="4">
        <f t="shared" si="170"/>
        <v>0</v>
      </c>
      <c r="DN78" s="4">
        <f t="shared" si="170"/>
        <v>0</v>
      </c>
      <c r="DO78" s="4">
        <f t="shared" si="170"/>
        <v>0</v>
      </c>
      <c r="DP78" s="4">
        <f t="shared" si="170"/>
        <v>0</v>
      </c>
      <c r="DQ78" s="4">
        <f t="shared" si="171"/>
        <v>0</v>
      </c>
      <c r="DR78" s="4">
        <f t="shared" si="171"/>
        <v>0</v>
      </c>
      <c r="DS78" s="4">
        <f t="shared" si="171"/>
        <v>0</v>
      </c>
      <c r="DT78" s="4">
        <f t="shared" si="171"/>
        <v>0</v>
      </c>
      <c r="DU78" s="4">
        <f t="shared" si="171"/>
        <v>0</v>
      </c>
      <c r="DV78" s="4">
        <f t="shared" si="171"/>
        <v>0</v>
      </c>
      <c r="DW78" s="4">
        <f t="shared" si="171"/>
        <v>0</v>
      </c>
      <c r="DX78" s="4">
        <f t="shared" si="171"/>
        <v>0</v>
      </c>
      <c r="DY78" s="4">
        <f t="shared" si="171"/>
        <v>0</v>
      </c>
      <c r="DZ78" s="4">
        <f t="shared" si="171"/>
        <v>0</v>
      </c>
      <c r="EA78" s="4">
        <f t="shared" si="171"/>
        <v>0</v>
      </c>
      <c r="EB78" s="4">
        <f t="shared" si="171"/>
        <v>0</v>
      </c>
      <c r="EC78" s="4">
        <f t="shared" si="171"/>
        <v>0</v>
      </c>
    </row>
    <row r="79" spans="2:133" x14ac:dyDescent="0.25">
      <c r="B79" s="13" t="s">
        <v>12</v>
      </c>
      <c r="C79" t="s">
        <v>313</v>
      </c>
      <c r="D79" s="4">
        <f t="shared" si="19"/>
        <v>0</v>
      </c>
      <c r="E79" s="4">
        <f t="shared" si="20"/>
        <v>0</v>
      </c>
      <c r="F79" s="4">
        <f t="shared" si="21"/>
        <v>0</v>
      </c>
      <c r="G79" s="4">
        <f t="shared" si="22"/>
        <v>0</v>
      </c>
      <c r="H79" s="4">
        <f t="shared" si="23"/>
        <v>1</v>
      </c>
      <c r="I79" s="4">
        <f t="shared" si="24"/>
        <v>1</v>
      </c>
      <c r="J79" s="4">
        <f t="shared" si="29"/>
        <v>0</v>
      </c>
      <c r="K79" s="4">
        <f t="shared" si="30"/>
        <v>0</v>
      </c>
      <c r="L79" s="4">
        <f t="shared" si="31"/>
        <v>0</v>
      </c>
      <c r="M79" s="4">
        <f t="shared" si="32"/>
        <v>0</v>
      </c>
      <c r="N79" s="4">
        <f t="shared" si="33"/>
        <v>0</v>
      </c>
      <c r="O79" s="4">
        <f t="shared" si="34"/>
        <v>0</v>
      </c>
      <c r="P79" s="4">
        <f t="shared" si="35"/>
        <v>0</v>
      </c>
      <c r="Q79" s="4">
        <f t="shared" si="36"/>
        <v>0</v>
      </c>
      <c r="R79" s="4">
        <f t="shared" si="37"/>
        <v>0</v>
      </c>
      <c r="S79" s="4">
        <f t="shared" si="38"/>
        <v>0</v>
      </c>
      <c r="T79" s="4">
        <f t="shared" si="39"/>
        <v>1</v>
      </c>
      <c r="U79" s="4">
        <f t="shared" si="40"/>
        <v>1</v>
      </c>
      <c r="V79" s="4">
        <f t="shared" si="41"/>
        <v>0</v>
      </c>
      <c r="W79" s="4">
        <f t="shared" si="42"/>
        <v>0</v>
      </c>
      <c r="X79" s="4">
        <f t="shared" si="43"/>
        <v>0</v>
      </c>
      <c r="Y79" s="4">
        <f t="shared" si="44"/>
        <v>0</v>
      </c>
      <c r="Z79" s="4">
        <f t="shared" si="45"/>
        <v>0</v>
      </c>
      <c r="AA79" s="4">
        <f t="shared" si="46"/>
        <v>0</v>
      </c>
      <c r="AB79" s="4">
        <f t="shared" si="47"/>
        <v>0</v>
      </c>
      <c r="AC79" s="4">
        <f t="shared" si="48"/>
        <v>0</v>
      </c>
      <c r="AD79" s="4">
        <f t="shared" si="49"/>
        <v>0</v>
      </c>
      <c r="AE79" s="4">
        <f t="shared" si="50"/>
        <v>0</v>
      </c>
      <c r="AF79" s="4">
        <f t="shared" si="51"/>
        <v>0</v>
      </c>
      <c r="AG79" s="4">
        <f t="shared" si="52"/>
        <v>0</v>
      </c>
      <c r="AH79" s="4">
        <f t="shared" si="53"/>
        <v>0</v>
      </c>
      <c r="AI79" s="4">
        <f t="shared" si="54"/>
        <v>0</v>
      </c>
      <c r="AJ79" s="4">
        <f t="shared" si="55"/>
        <v>0</v>
      </c>
      <c r="AK79" s="4">
        <f t="shared" si="56"/>
        <v>0</v>
      </c>
      <c r="AL79" s="4">
        <f t="shared" si="57"/>
        <v>0</v>
      </c>
      <c r="AM79" s="4">
        <f t="shared" si="58"/>
        <v>0</v>
      </c>
      <c r="AN79" s="4">
        <f t="shared" si="59"/>
        <v>0</v>
      </c>
      <c r="AO79" s="4">
        <f t="shared" si="60"/>
        <v>0</v>
      </c>
      <c r="AP79" s="4">
        <f t="shared" si="61"/>
        <v>0</v>
      </c>
      <c r="AQ79" s="4">
        <f t="shared" si="62"/>
        <v>0</v>
      </c>
      <c r="AR79" s="4">
        <f t="shared" si="63"/>
        <v>0</v>
      </c>
      <c r="AS79" s="4">
        <f t="shared" si="64"/>
        <v>0</v>
      </c>
      <c r="AT79" s="4">
        <f t="shared" si="65"/>
        <v>0</v>
      </c>
      <c r="AU79" s="4">
        <f t="shared" si="66"/>
        <v>0</v>
      </c>
      <c r="AV79" s="4">
        <f t="shared" si="67"/>
        <v>0</v>
      </c>
      <c r="AW79" s="4">
        <f t="shared" si="68"/>
        <v>0</v>
      </c>
      <c r="AX79" s="4">
        <f t="shared" si="69"/>
        <v>0</v>
      </c>
      <c r="AY79" s="4">
        <f t="shared" si="70"/>
        <v>0</v>
      </c>
      <c r="AZ79" s="4">
        <f t="shared" si="71"/>
        <v>0</v>
      </c>
      <c r="BA79" s="4">
        <f t="shared" si="72"/>
        <v>0</v>
      </c>
      <c r="BB79" s="4">
        <f t="shared" si="73"/>
        <v>0</v>
      </c>
      <c r="BC79" s="4">
        <f t="shared" si="74"/>
        <v>0</v>
      </c>
      <c r="BD79" s="4">
        <f t="shared" si="75"/>
        <v>0</v>
      </c>
      <c r="BE79" s="4">
        <f t="shared" si="76"/>
        <v>0</v>
      </c>
      <c r="BF79" s="4">
        <f t="shared" si="168"/>
        <v>0</v>
      </c>
      <c r="BG79" s="4">
        <f t="shared" si="168"/>
        <v>0</v>
      </c>
      <c r="BH79" s="4">
        <f t="shared" si="168"/>
        <v>0</v>
      </c>
      <c r="BI79" s="4">
        <f t="shared" si="168"/>
        <v>0</v>
      </c>
      <c r="BJ79" s="4">
        <f t="shared" si="168"/>
        <v>0</v>
      </c>
      <c r="BK79" s="4">
        <f t="shared" si="168"/>
        <v>0</v>
      </c>
      <c r="BL79" s="4">
        <f t="shared" si="168"/>
        <v>0</v>
      </c>
      <c r="BM79" s="4">
        <f t="shared" si="168"/>
        <v>0</v>
      </c>
      <c r="BN79" s="4">
        <f t="shared" si="168"/>
        <v>0</v>
      </c>
      <c r="BO79" s="4">
        <f t="shared" si="168"/>
        <v>0</v>
      </c>
      <c r="BP79" s="4">
        <f t="shared" si="168"/>
        <v>0</v>
      </c>
      <c r="BQ79" s="4">
        <f t="shared" si="168"/>
        <v>0</v>
      </c>
      <c r="BR79" s="4">
        <f t="shared" si="168"/>
        <v>0</v>
      </c>
      <c r="BS79" s="4">
        <f t="shared" si="168"/>
        <v>0</v>
      </c>
      <c r="BT79" s="4">
        <f t="shared" si="168"/>
        <v>0</v>
      </c>
      <c r="BU79" s="4">
        <f t="shared" si="168"/>
        <v>0</v>
      </c>
      <c r="BV79" s="4">
        <f t="shared" si="169"/>
        <v>0</v>
      </c>
      <c r="BW79" s="4">
        <f t="shared" si="169"/>
        <v>0</v>
      </c>
      <c r="BX79" s="4">
        <f t="shared" si="169"/>
        <v>0</v>
      </c>
      <c r="BY79" s="4">
        <f t="shared" si="169"/>
        <v>0</v>
      </c>
      <c r="BZ79" s="4">
        <f t="shared" si="169"/>
        <v>0</v>
      </c>
      <c r="CA79" s="4">
        <f t="shared" si="169"/>
        <v>0</v>
      </c>
      <c r="CB79" s="4">
        <f t="shared" si="169"/>
        <v>0</v>
      </c>
      <c r="CC79" s="4">
        <f t="shared" si="159"/>
        <v>0</v>
      </c>
      <c r="CD79" s="4">
        <f t="shared" si="167"/>
        <v>0</v>
      </c>
      <c r="CE79" s="4">
        <f t="shared" si="167"/>
        <v>0</v>
      </c>
      <c r="CF79" s="4">
        <f t="shared" si="167"/>
        <v>1</v>
      </c>
      <c r="CG79" s="4">
        <f t="shared" si="167"/>
        <v>0</v>
      </c>
      <c r="CH79" s="4">
        <f t="shared" si="167"/>
        <v>0</v>
      </c>
      <c r="CI79" s="4">
        <f t="shared" si="167"/>
        <v>0</v>
      </c>
      <c r="CJ79" s="4">
        <f t="shared" si="167"/>
        <v>0</v>
      </c>
      <c r="CK79" s="4">
        <f t="shared" si="163"/>
        <v>0</v>
      </c>
      <c r="CL79" s="4">
        <f t="shared" si="163"/>
        <v>0</v>
      </c>
      <c r="CM79" s="4">
        <f t="shared" si="163"/>
        <v>0</v>
      </c>
      <c r="CN79" s="4">
        <f t="shared" si="163"/>
        <v>0</v>
      </c>
      <c r="CO79" s="4">
        <f t="shared" si="163"/>
        <v>0</v>
      </c>
      <c r="CP79" s="4">
        <f t="shared" si="163"/>
        <v>0</v>
      </c>
      <c r="CQ79" s="4">
        <f t="shared" si="163"/>
        <v>0</v>
      </c>
      <c r="CR79" s="4">
        <f t="shared" si="163"/>
        <v>0</v>
      </c>
      <c r="CS79" s="4">
        <f t="shared" si="163"/>
        <v>0</v>
      </c>
      <c r="CT79" s="4">
        <f t="shared" si="163"/>
        <v>0</v>
      </c>
      <c r="CU79" s="4">
        <f t="shared" si="163"/>
        <v>0</v>
      </c>
      <c r="CV79" s="4">
        <f t="shared" si="163"/>
        <v>0</v>
      </c>
      <c r="CW79" s="4">
        <f t="shared" si="163"/>
        <v>0</v>
      </c>
      <c r="CX79" s="4">
        <f t="shared" si="163"/>
        <v>0</v>
      </c>
      <c r="CY79" s="4">
        <f t="shared" si="163"/>
        <v>0</v>
      </c>
      <c r="CZ79" s="4">
        <f t="shared" si="163"/>
        <v>0</v>
      </c>
      <c r="DA79" s="4">
        <f t="shared" si="161"/>
        <v>0</v>
      </c>
      <c r="DB79" s="4">
        <f t="shared" si="161"/>
        <v>0</v>
      </c>
      <c r="DC79" s="4">
        <f t="shared" si="161"/>
        <v>0</v>
      </c>
      <c r="DD79" s="4">
        <f t="shared" si="162"/>
        <v>0</v>
      </c>
      <c r="DE79" s="4">
        <f t="shared" si="161"/>
        <v>0</v>
      </c>
      <c r="DF79" s="4">
        <f t="shared" si="161"/>
        <v>0</v>
      </c>
      <c r="DG79" s="4">
        <f t="shared" si="170"/>
        <v>1</v>
      </c>
      <c r="DH79" s="4">
        <f t="shared" si="170"/>
        <v>0</v>
      </c>
      <c r="DI79" s="4">
        <f t="shared" si="170"/>
        <v>0</v>
      </c>
      <c r="DJ79" s="4">
        <f t="shared" si="170"/>
        <v>0</v>
      </c>
      <c r="DK79" s="4">
        <f t="shared" si="170"/>
        <v>0</v>
      </c>
      <c r="DL79" s="4">
        <f t="shared" si="170"/>
        <v>0</v>
      </c>
      <c r="DM79" s="4">
        <f t="shared" si="170"/>
        <v>0</v>
      </c>
      <c r="DN79" s="4">
        <f t="shared" si="170"/>
        <v>0</v>
      </c>
      <c r="DO79" s="4">
        <f t="shared" si="170"/>
        <v>0</v>
      </c>
      <c r="DP79" s="4">
        <f t="shared" si="170"/>
        <v>0</v>
      </c>
      <c r="DQ79" s="4">
        <f t="shared" si="171"/>
        <v>0</v>
      </c>
      <c r="DR79" s="4">
        <f t="shared" si="171"/>
        <v>0</v>
      </c>
      <c r="DS79" s="4">
        <f t="shared" si="171"/>
        <v>0</v>
      </c>
      <c r="DT79" s="4">
        <f t="shared" si="171"/>
        <v>0</v>
      </c>
      <c r="DU79" s="4">
        <f t="shared" si="171"/>
        <v>0</v>
      </c>
      <c r="DV79" s="4">
        <f t="shared" si="171"/>
        <v>0</v>
      </c>
      <c r="DW79" s="4">
        <f t="shared" si="171"/>
        <v>0</v>
      </c>
      <c r="DX79" s="4">
        <f t="shared" si="171"/>
        <v>0</v>
      </c>
      <c r="DY79" s="4">
        <f t="shared" si="171"/>
        <v>0</v>
      </c>
      <c r="DZ79" s="4">
        <f t="shared" si="171"/>
        <v>0</v>
      </c>
      <c r="EA79" s="4">
        <f t="shared" si="171"/>
        <v>0</v>
      </c>
      <c r="EB79" s="4">
        <f t="shared" si="171"/>
        <v>0</v>
      </c>
      <c r="EC79" s="4">
        <f t="shared" si="171"/>
        <v>0</v>
      </c>
    </row>
    <row r="80" spans="2:133" x14ac:dyDescent="0.25">
      <c r="B80" s="13" t="s">
        <v>12</v>
      </c>
      <c r="C80" t="s">
        <v>2690</v>
      </c>
      <c r="D80" s="4">
        <f t="shared" ref="D80:D90" si="172">IF(MID($C80,1,2)="rx",0,IF(VLOOKUP($C80,TierCSLUP,4,FALSE)="yes",1,0))</f>
        <v>0</v>
      </c>
      <c r="E80" s="4">
        <f t="shared" ref="E80:E90" si="173">IF(MID($C80,1,2)="rx",IF(VLOOKUP($C80,TierCSLUP,4,FALSE)="yes",1,0),0)</f>
        <v>0</v>
      </c>
      <c r="F80" s="4">
        <f t="shared" ref="F80:F90" si="174">IF(VLOOKUP($C80,TierCSLUP,4,FALSE)="yes",1,0)</f>
        <v>0</v>
      </c>
      <c r="G80" s="4">
        <f t="shared" ref="G80:G90" si="175">IF(MID($C80,1,2)="rx",0,IF(VLOOKUP($C80,TierCSLUP,5,FALSE)="yes",1,0))</f>
        <v>0</v>
      </c>
      <c r="H80" s="4">
        <f t="shared" ref="H80:H90" si="176">IF(MID($C80,1,2)="rx",IF(VLOOKUP($C80,TierCSLUP,5,FALSE)="yes",1,0),0)</f>
        <v>1</v>
      </c>
      <c r="I80" s="4">
        <f t="shared" ref="I80:I90" si="177">IF(VLOOKUP($C80,TierCSLUP,5,FALSE)="yes",1,0)</f>
        <v>1</v>
      </c>
      <c r="J80" s="4">
        <f t="shared" ref="J80:J90" si="178">IF($B80=J$3,$D80,0)</f>
        <v>0</v>
      </c>
      <c r="K80" s="4">
        <f t="shared" ref="K80:K90" si="179">IF($B80=K$3,$E80,0)</f>
        <v>0</v>
      </c>
      <c r="L80" s="4">
        <f t="shared" ref="L80:L90" si="180">IF($B80=L$3,$F80,0)</f>
        <v>0</v>
      </c>
      <c r="M80" s="4">
        <f t="shared" ref="M80:M90" si="181">IF($B80=M$3,$G80,0)</f>
        <v>0</v>
      </c>
      <c r="N80" s="4">
        <f t="shared" ref="N80:N90" si="182">IF($B80=N$3,$H80,0)</f>
        <v>0</v>
      </c>
      <c r="O80" s="4">
        <f t="shared" ref="O80:O90" si="183">IF($B80=O$3,$I80,0)</f>
        <v>0</v>
      </c>
      <c r="P80" s="4">
        <f t="shared" ref="P80:P90" si="184">IF($B80=P$3,$D80,0)</f>
        <v>0</v>
      </c>
      <c r="Q80" s="4">
        <f t="shared" ref="Q80:Q90" si="185">IF($B80=Q$3,$E80,0)</f>
        <v>0</v>
      </c>
      <c r="R80" s="4">
        <f t="shared" ref="R80:R90" si="186">IF($B80=R$3,$F80,0)</f>
        <v>0</v>
      </c>
      <c r="S80" s="4">
        <f t="shared" ref="S80:S90" si="187">IF($B80=S$3,$G80,0)</f>
        <v>0</v>
      </c>
      <c r="T80" s="4">
        <f t="shared" ref="T80:T90" si="188">IF($B80=T$3,$H80,0)</f>
        <v>1</v>
      </c>
      <c r="U80" s="4">
        <f t="shared" ref="U80:U90" si="189">IF($B80=U$3,$I80,0)</f>
        <v>1</v>
      </c>
      <c r="V80" s="4">
        <f t="shared" ref="V80:V90" si="190">IF($B80=V$3,$D80,0)</f>
        <v>0</v>
      </c>
      <c r="W80" s="4">
        <f t="shared" ref="W80:W90" si="191">IF($B80=W$3,$E80,0)</f>
        <v>0</v>
      </c>
      <c r="X80" s="4">
        <f t="shared" ref="X80:X90" si="192">IF($B80=X$3,$F80,0)</f>
        <v>0</v>
      </c>
      <c r="Y80" s="4">
        <f t="shared" ref="Y80:Y90" si="193">IF($B80=Y$3,$G80,0)</f>
        <v>0</v>
      </c>
      <c r="Z80" s="4">
        <f t="shared" ref="Z80:Z90" si="194">IF($B80=Z$3,$H80,0)</f>
        <v>0</v>
      </c>
      <c r="AA80" s="4">
        <f t="shared" ref="AA80:AA90" si="195">IF($B80=AA$3,$I80,0)</f>
        <v>0</v>
      </c>
      <c r="AB80" s="4">
        <f t="shared" ref="AB80:AB90" si="196">IF($B80=AB$3,$D80,0)</f>
        <v>0</v>
      </c>
      <c r="AC80" s="4">
        <f t="shared" ref="AC80:AC90" si="197">IF($B80=AC$3,$E80,0)</f>
        <v>0</v>
      </c>
      <c r="AD80" s="4">
        <f t="shared" ref="AD80:AD90" si="198">IF($B80=AD$3,$F80,0)</f>
        <v>0</v>
      </c>
      <c r="AE80" s="4">
        <f t="shared" ref="AE80:AE90" si="199">IF($B80=AE$3,$G80,0)</f>
        <v>0</v>
      </c>
      <c r="AF80" s="4">
        <f t="shared" ref="AF80:AF90" si="200">IF($B80=AF$3,$H80,0)</f>
        <v>0</v>
      </c>
      <c r="AG80" s="4">
        <f t="shared" ref="AG80:AG90" si="201">IF($B80=AG$3,$I80,0)</f>
        <v>0</v>
      </c>
      <c r="AH80" s="4">
        <f t="shared" ref="AH80:AH90" si="202">IF($B80=AH$3,$D80,0)</f>
        <v>0</v>
      </c>
      <c r="AI80" s="4">
        <f t="shared" ref="AI80:AI90" si="203">IF($B80=AI$3,$E80,0)</f>
        <v>0</v>
      </c>
      <c r="AJ80" s="4">
        <f t="shared" ref="AJ80:AJ90" si="204">IF($B80=AJ$3,$F80,0)</f>
        <v>0</v>
      </c>
      <c r="AK80" s="4">
        <f t="shared" ref="AK80:AK90" si="205">IF($B80=AK$3,$G80,0)</f>
        <v>0</v>
      </c>
      <c r="AL80" s="4">
        <f t="shared" ref="AL80:AL90" si="206">IF($B80=AL$3,$H80,0)</f>
        <v>0</v>
      </c>
      <c r="AM80" s="4">
        <f t="shared" ref="AM80:AM90" si="207">IF($B80=AM$3,$I80,0)</f>
        <v>0</v>
      </c>
      <c r="AN80" s="4">
        <f t="shared" ref="AN80:AN90" si="208">IF($B80=AN$3,$D80,0)</f>
        <v>0</v>
      </c>
      <c r="AO80" s="4">
        <f t="shared" ref="AO80:AO90" si="209">IF($B80=AO$3,$E80,0)</f>
        <v>0</v>
      </c>
      <c r="AP80" s="4">
        <f t="shared" ref="AP80:AP90" si="210">IF($B80=AP$3,$F80,0)</f>
        <v>0</v>
      </c>
      <c r="AQ80" s="4">
        <f t="shared" ref="AQ80:AQ90" si="211">IF($B80=AQ$3,$G80,0)</f>
        <v>0</v>
      </c>
      <c r="AR80" s="4">
        <f t="shared" ref="AR80:AR90" si="212">IF($B80=AR$3,$H80,0)</f>
        <v>0</v>
      </c>
      <c r="AS80" s="4">
        <f t="shared" ref="AS80:AS90" si="213">IF($B80=AS$3,$I80,0)</f>
        <v>0</v>
      </c>
      <c r="AT80" s="4">
        <f t="shared" ref="AT80:AT90" si="214">IF($B80=AT$3,$D80,0)</f>
        <v>0</v>
      </c>
      <c r="AU80" s="4">
        <f t="shared" ref="AU80:AU90" si="215">IF($B80=AU$3,$E80,0)</f>
        <v>0</v>
      </c>
      <c r="AV80" s="4">
        <f t="shared" ref="AV80:AV90" si="216">IF($B80=AV$3,$F80,0)</f>
        <v>0</v>
      </c>
      <c r="AW80" s="4">
        <f t="shared" ref="AW80:AW90" si="217">IF($B80=AW$3,$G80,0)</f>
        <v>0</v>
      </c>
      <c r="AX80" s="4">
        <f t="shared" ref="AX80:AX90" si="218">IF($B80=AX$3,$H80,0)</f>
        <v>0</v>
      </c>
      <c r="AY80" s="4">
        <f t="shared" ref="AY80:AY90" si="219">IF($B80=AY$3,$I80,0)</f>
        <v>0</v>
      </c>
      <c r="AZ80" s="4">
        <f t="shared" ref="AZ80:AZ90" si="220">IF($B80=AZ$3,$D80,0)</f>
        <v>0</v>
      </c>
      <c r="BA80" s="4">
        <f t="shared" ref="BA80:BA90" si="221">IF($B80=BA$3,$E80,0)</f>
        <v>0</v>
      </c>
      <c r="BB80" s="4">
        <f t="shared" ref="BB80:BB90" si="222">IF($B80=BB$3,$F80,0)</f>
        <v>0</v>
      </c>
      <c r="BC80" s="4">
        <f t="shared" ref="BC80:BC90" si="223">IF($B80=BC$3,$G80,0)</f>
        <v>0</v>
      </c>
      <c r="BD80" s="4">
        <f t="shared" ref="BD80:BD90" si="224">IF($B80=BD$3,$H80,0)</f>
        <v>0</v>
      </c>
      <c r="BE80" s="4">
        <f t="shared" ref="BE80:BE90" si="225">IF($B80=BE$3,$I80,0)</f>
        <v>0</v>
      </c>
      <c r="BF80" s="4">
        <f t="shared" ref="BF80:BO90" si="226">IF(BF$3=$C80,1,0)</f>
        <v>0</v>
      </c>
      <c r="BG80" s="4">
        <f t="shared" si="226"/>
        <v>0</v>
      </c>
      <c r="BH80" s="4">
        <f t="shared" si="226"/>
        <v>0</v>
      </c>
      <c r="BI80" s="4">
        <f t="shared" si="226"/>
        <v>0</v>
      </c>
      <c r="BJ80" s="4">
        <f t="shared" si="226"/>
        <v>0</v>
      </c>
      <c r="BK80" s="4">
        <f t="shared" si="226"/>
        <v>0</v>
      </c>
      <c r="BL80" s="4">
        <f t="shared" si="226"/>
        <v>0</v>
      </c>
      <c r="BM80" s="4">
        <f t="shared" si="226"/>
        <v>0</v>
      </c>
      <c r="BN80" s="4">
        <f t="shared" si="226"/>
        <v>0</v>
      </c>
      <c r="BO80" s="4">
        <f t="shared" si="226"/>
        <v>0</v>
      </c>
      <c r="BP80" s="4">
        <f t="shared" ref="BP80:BY90" si="227">IF(BP$3=$C80,1,0)</f>
        <v>0</v>
      </c>
      <c r="BQ80" s="4">
        <f t="shared" si="227"/>
        <v>0</v>
      </c>
      <c r="BR80" s="4">
        <f t="shared" si="227"/>
        <v>0</v>
      </c>
      <c r="BS80" s="4">
        <f t="shared" si="227"/>
        <v>0</v>
      </c>
      <c r="BT80" s="4">
        <f t="shared" si="227"/>
        <v>0</v>
      </c>
      <c r="BU80" s="4">
        <f t="shared" si="227"/>
        <v>0</v>
      </c>
      <c r="BV80" s="4">
        <f t="shared" si="227"/>
        <v>0</v>
      </c>
      <c r="BW80" s="4">
        <f t="shared" si="227"/>
        <v>0</v>
      </c>
      <c r="BX80" s="4">
        <f t="shared" si="227"/>
        <v>0</v>
      </c>
      <c r="BY80" s="4">
        <f t="shared" si="227"/>
        <v>0</v>
      </c>
      <c r="BZ80" s="4">
        <f t="shared" ref="BZ80:CI90" si="228">IF(BZ$3=$C80,1,0)</f>
        <v>0</v>
      </c>
      <c r="CA80" s="4">
        <f t="shared" si="228"/>
        <v>0</v>
      </c>
      <c r="CB80" s="4">
        <f t="shared" si="228"/>
        <v>0</v>
      </c>
      <c r="CC80" s="4">
        <f t="shared" si="228"/>
        <v>0</v>
      </c>
      <c r="CD80" s="4">
        <f t="shared" si="228"/>
        <v>0</v>
      </c>
      <c r="CE80" s="4">
        <f t="shared" si="228"/>
        <v>0</v>
      </c>
      <c r="CF80" s="4">
        <f t="shared" si="228"/>
        <v>0</v>
      </c>
      <c r="CG80" s="4">
        <f t="shared" si="228"/>
        <v>0</v>
      </c>
      <c r="CH80" s="4">
        <f t="shared" si="228"/>
        <v>0</v>
      </c>
      <c r="CI80" s="4">
        <f t="shared" si="228"/>
        <v>0</v>
      </c>
      <c r="CJ80" s="4">
        <f t="shared" ref="CJ80:CS90" si="229">IF(CJ$3=$C80,1,0)</f>
        <v>0</v>
      </c>
      <c r="CK80" s="4">
        <f t="shared" si="229"/>
        <v>0</v>
      </c>
      <c r="CL80" s="4">
        <f t="shared" si="229"/>
        <v>0</v>
      </c>
      <c r="CM80" s="4">
        <f t="shared" si="229"/>
        <v>0</v>
      </c>
      <c r="CN80" s="4">
        <f t="shared" si="229"/>
        <v>0</v>
      </c>
      <c r="CO80" s="4">
        <f t="shared" si="229"/>
        <v>0</v>
      </c>
      <c r="CP80" s="4">
        <f t="shared" si="229"/>
        <v>0</v>
      </c>
      <c r="CQ80" s="4">
        <f t="shared" si="229"/>
        <v>0</v>
      </c>
      <c r="CR80" s="4">
        <f t="shared" si="229"/>
        <v>0</v>
      </c>
      <c r="CS80" s="4">
        <f t="shared" si="229"/>
        <v>0</v>
      </c>
      <c r="CT80" s="4">
        <f t="shared" ref="CT80:DF90" si="230">IF(CT$3=$C80,1,0)</f>
        <v>0</v>
      </c>
      <c r="CU80" s="4">
        <f t="shared" si="230"/>
        <v>0</v>
      </c>
      <c r="CV80" s="4">
        <f t="shared" si="230"/>
        <v>0</v>
      </c>
      <c r="CW80" s="4">
        <f t="shared" si="230"/>
        <v>0</v>
      </c>
      <c r="CX80" s="4">
        <f t="shared" si="230"/>
        <v>0</v>
      </c>
      <c r="CY80" s="4">
        <f t="shared" si="230"/>
        <v>0</v>
      </c>
      <c r="CZ80" s="4">
        <f t="shared" si="230"/>
        <v>0</v>
      </c>
      <c r="DA80" s="4">
        <f t="shared" si="230"/>
        <v>0</v>
      </c>
      <c r="DB80" s="4">
        <f t="shared" si="230"/>
        <v>0</v>
      </c>
      <c r="DC80" s="4">
        <f t="shared" si="230"/>
        <v>0</v>
      </c>
      <c r="DD80" s="4">
        <f t="shared" si="230"/>
        <v>0</v>
      </c>
      <c r="DE80" s="4">
        <f t="shared" si="230"/>
        <v>0</v>
      </c>
      <c r="DF80" s="4">
        <f t="shared" si="230"/>
        <v>0</v>
      </c>
      <c r="DG80" s="4">
        <f t="shared" si="170"/>
        <v>0</v>
      </c>
      <c r="DH80" s="4">
        <f t="shared" si="170"/>
        <v>1</v>
      </c>
      <c r="DI80" s="4">
        <f t="shared" si="170"/>
        <v>0</v>
      </c>
      <c r="DJ80" s="4">
        <f t="shared" si="170"/>
        <v>0</v>
      </c>
      <c r="DK80" s="4">
        <f t="shared" si="170"/>
        <v>0</v>
      </c>
      <c r="DL80" s="4">
        <f t="shared" si="170"/>
        <v>0</v>
      </c>
      <c r="DM80" s="4">
        <f t="shared" si="170"/>
        <v>0</v>
      </c>
      <c r="DN80" s="4">
        <f t="shared" si="170"/>
        <v>0</v>
      </c>
      <c r="DO80" s="4">
        <f t="shared" si="170"/>
        <v>0</v>
      </c>
      <c r="DP80" s="4">
        <f t="shared" si="170"/>
        <v>0</v>
      </c>
      <c r="DQ80" s="4">
        <f t="shared" si="171"/>
        <v>0</v>
      </c>
      <c r="DR80" s="4">
        <f t="shared" si="171"/>
        <v>0</v>
      </c>
      <c r="DS80" s="4">
        <f t="shared" si="171"/>
        <v>1</v>
      </c>
      <c r="DT80" s="4">
        <f t="shared" si="171"/>
        <v>0</v>
      </c>
      <c r="DU80" s="4">
        <f t="shared" si="171"/>
        <v>0</v>
      </c>
      <c r="DV80" s="4">
        <f t="shared" si="171"/>
        <v>0</v>
      </c>
      <c r="DW80" s="4">
        <f t="shared" si="171"/>
        <v>0</v>
      </c>
      <c r="DX80" s="4">
        <f t="shared" si="171"/>
        <v>0</v>
      </c>
      <c r="DY80" s="4">
        <f t="shared" si="171"/>
        <v>0</v>
      </c>
      <c r="DZ80" s="4">
        <f t="shared" si="171"/>
        <v>0</v>
      </c>
      <c r="EA80" s="4">
        <f t="shared" si="171"/>
        <v>0</v>
      </c>
      <c r="EB80" s="4">
        <f t="shared" si="171"/>
        <v>0</v>
      </c>
      <c r="EC80" s="4">
        <f t="shared" si="171"/>
        <v>0</v>
      </c>
    </row>
    <row r="81" spans="2:133" x14ac:dyDescent="0.25">
      <c r="B81" s="13" t="s">
        <v>12</v>
      </c>
      <c r="C81" t="s">
        <v>2691</v>
      </c>
      <c r="D81" s="4">
        <f t="shared" si="172"/>
        <v>0</v>
      </c>
      <c r="E81" s="4">
        <f t="shared" si="173"/>
        <v>0</v>
      </c>
      <c r="F81" s="4">
        <f t="shared" si="174"/>
        <v>0</v>
      </c>
      <c r="G81" s="4">
        <f t="shared" si="175"/>
        <v>0</v>
      </c>
      <c r="H81" s="4">
        <f t="shared" si="176"/>
        <v>1</v>
      </c>
      <c r="I81" s="4">
        <f t="shared" si="177"/>
        <v>1</v>
      </c>
      <c r="J81" s="4">
        <f t="shared" si="178"/>
        <v>0</v>
      </c>
      <c r="K81" s="4">
        <f t="shared" si="179"/>
        <v>0</v>
      </c>
      <c r="L81" s="4">
        <f t="shared" si="180"/>
        <v>0</v>
      </c>
      <c r="M81" s="4">
        <f t="shared" si="181"/>
        <v>0</v>
      </c>
      <c r="N81" s="4">
        <f t="shared" si="182"/>
        <v>0</v>
      </c>
      <c r="O81" s="4">
        <f t="shared" si="183"/>
        <v>0</v>
      </c>
      <c r="P81" s="4">
        <f t="shared" si="184"/>
        <v>0</v>
      </c>
      <c r="Q81" s="4">
        <f t="shared" si="185"/>
        <v>0</v>
      </c>
      <c r="R81" s="4">
        <f t="shared" si="186"/>
        <v>0</v>
      </c>
      <c r="S81" s="4">
        <f t="shared" si="187"/>
        <v>0</v>
      </c>
      <c r="T81" s="4">
        <f t="shared" si="188"/>
        <v>1</v>
      </c>
      <c r="U81" s="4">
        <f t="shared" si="189"/>
        <v>1</v>
      </c>
      <c r="V81" s="4">
        <f t="shared" si="190"/>
        <v>0</v>
      </c>
      <c r="W81" s="4">
        <f t="shared" si="191"/>
        <v>0</v>
      </c>
      <c r="X81" s="4">
        <f t="shared" si="192"/>
        <v>0</v>
      </c>
      <c r="Y81" s="4">
        <f t="shared" si="193"/>
        <v>0</v>
      </c>
      <c r="Z81" s="4">
        <f t="shared" si="194"/>
        <v>0</v>
      </c>
      <c r="AA81" s="4">
        <f t="shared" si="195"/>
        <v>0</v>
      </c>
      <c r="AB81" s="4">
        <f t="shared" si="196"/>
        <v>0</v>
      </c>
      <c r="AC81" s="4">
        <f t="shared" si="197"/>
        <v>0</v>
      </c>
      <c r="AD81" s="4">
        <f t="shared" si="198"/>
        <v>0</v>
      </c>
      <c r="AE81" s="4">
        <f t="shared" si="199"/>
        <v>0</v>
      </c>
      <c r="AF81" s="4">
        <f t="shared" si="200"/>
        <v>0</v>
      </c>
      <c r="AG81" s="4">
        <f t="shared" si="201"/>
        <v>0</v>
      </c>
      <c r="AH81" s="4">
        <f t="shared" si="202"/>
        <v>0</v>
      </c>
      <c r="AI81" s="4">
        <f t="shared" si="203"/>
        <v>0</v>
      </c>
      <c r="AJ81" s="4">
        <f t="shared" si="204"/>
        <v>0</v>
      </c>
      <c r="AK81" s="4">
        <f t="shared" si="205"/>
        <v>0</v>
      </c>
      <c r="AL81" s="4">
        <f t="shared" si="206"/>
        <v>0</v>
      </c>
      <c r="AM81" s="4">
        <f t="shared" si="207"/>
        <v>0</v>
      </c>
      <c r="AN81" s="4">
        <f t="shared" si="208"/>
        <v>0</v>
      </c>
      <c r="AO81" s="4">
        <f t="shared" si="209"/>
        <v>0</v>
      </c>
      <c r="AP81" s="4">
        <f t="shared" si="210"/>
        <v>0</v>
      </c>
      <c r="AQ81" s="4">
        <f t="shared" si="211"/>
        <v>0</v>
      </c>
      <c r="AR81" s="4">
        <f t="shared" si="212"/>
        <v>0</v>
      </c>
      <c r="AS81" s="4">
        <f t="shared" si="213"/>
        <v>0</v>
      </c>
      <c r="AT81" s="4">
        <f t="shared" si="214"/>
        <v>0</v>
      </c>
      <c r="AU81" s="4">
        <f t="shared" si="215"/>
        <v>0</v>
      </c>
      <c r="AV81" s="4">
        <f t="shared" si="216"/>
        <v>0</v>
      </c>
      <c r="AW81" s="4">
        <f t="shared" si="217"/>
        <v>0</v>
      </c>
      <c r="AX81" s="4">
        <f t="shared" si="218"/>
        <v>0</v>
      </c>
      <c r="AY81" s="4">
        <f t="shared" si="219"/>
        <v>0</v>
      </c>
      <c r="AZ81" s="4">
        <f t="shared" si="220"/>
        <v>0</v>
      </c>
      <c r="BA81" s="4">
        <f t="shared" si="221"/>
        <v>0</v>
      </c>
      <c r="BB81" s="4">
        <f t="shared" si="222"/>
        <v>0</v>
      </c>
      <c r="BC81" s="4">
        <f t="shared" si="223"/>
        <v>0</v>
      </c>
      <c r="BD81" s="4">
        <f t="shared" si="224"/>
        <v>0</v>
      </c>
      <c r="BE81" s="4">
        <f t="shared" si="225"/>
        <v>0</v>
      </c>
      <c r="BF81" s="4">
        <f t="shared" si="226"/>
        <v>0</v>
      </c>
      <c r="BG81" s="4">
        <f t="shared" si="226"/>
        <v>0</v>
      </c>
      <c r="BH81" s="4">
        <f t="shared" si="226"/>
        <v>0</v>
      </c>
      <c r="BI81" s="4">
        <f t="shared" si="226"/>
        <v>0</v>
      </c>
      <c r="BJ81" s="4">
        <f t="shared" si="226"/>
        <v>0</v>
      </c>
      <c r="BK81" s="4">
        <f t="shared" si="226"/>
        <v>0</v>
      </c>
      <c r="BL81" s="4">
        <f t="shared" si="226"/>
        <v>0</v>
      </c>
      <c r="BM81" s="4">
        <f t="shared" si="226"/>
        <v>0</v>
      </c>
      <c r="BN81" s="4">
        <f t="shared" si="226"/>
        <v>0</v>
      </c>
      <c r="BO81" s="4">
        <f t="shared" si="226"/>
        <v>0</v>
      </c>
      <c r="BP81" s="4">
        <f t="shared" si="227"/>
        <v>0</v>
      </c>
      <c r="BQ81" s="4">
        <f t="shared" si="227"/>
        <v>0</v>
      </c>
      <c r="BR81" s="4">
        <f t="shared" si="227"/>
        <v>0</v>
      </c>
      <c r="BS81" s="4">
        <f t="shared" si="227"/>
        <v>0</v>
      </c>
      <c r="BT81" s="4">
        <f t="shared" si="227"/>
        <v>0</v>
      </c>
      <c r="BU81" s="4">
        <f t="shared" si="227"/>
        <v>0</v>
      </c>
      <c r="BV81" s="4">
        <f t="shared" si="227"/>
        <v>0</v>
      </c>
      <c r="BW81" s="4">
        <f t="shared" si="227"/>
        <v>0</v>
      </c>
      <c r="BX81" s="4">
        <f t="shared" si="227"/>
        <v>0</v>
      </c>
      <c r="BY81" s="4">
        <f t="shared" si="227"/>
        <v>0</v>
      </c>
      <c r="BZ81" s="4">
        <f t="shared" si="228"/>
        <v>0</v>
      </c>
      <c r="CA81" s="4">
        <f t="shared" si="228"/>
        <v>0</v>
      </c>
      <c r="CB81" s="4">
        <f t="shared" si="228"/>
        <v>0</v>
      </c>
      <c r="CC81" s="4">
        <f t="shared" si="228"/>
        <v>0</v>
      </c>
      <c r="CD81" s="4">
        <f t="shared" si="228"/>
        <v>0</v>
      </c>
      <c r="CE81" s="4">
        <f t="shared" si="228"/>
        <v>0</v>
      </c>
      <c r="CF81" s="4">
        <f t="shared" si="228"/>
        <v>0</v>
      </c>
      <c r="CG81" s="4">
        <f t="shared" si="228"/>
        <v>0</v>
      </c>
      <c r="CH81" s="4">
        <f t="shared" si="228"/>
        <v>0</v>
      </c>
      <c r="CI81" s="4">
        <f t="shared" si="228"/>
        <v>0</v>
      </c>
      <c r="CJ81" s="4">
        <f t="shared" si="229"/>
        <v>0</v>
      </c>
      <c r="CK81" s="4">
        <f t="shared" si="229"/>
        <v>0</v>
      </c>
      <c r="CL81" s="4">
        <f t="shared" si="229"/>
        <v>0</v>
      </c>
      <c r="CM81" s="4">
        <f t="shared" si="229"/>
        <v>0</v>
      </c>
      <c r="CN81" s="4">
        <f t="shared" si="229"/>
        <v>0</v>
      </c>
      <c r="CO81" s="4">
        <f t="shared" si="229"/>
        <v>0</v>
      </c>
      <c r="CP81" s="4">
        <f t="shared" si="229"/>
        <v>0</v>
      </c>
      <c r="CQ81" s="4">
        <f t="shared" si="229"/>
        <v>0</v>
      </c>
      <c r="CR81" s="4">
        <f t="shared" si="229"/>
        <v>0</v>
      </c>
      <c r="CS81" s="4">
        <f t="shared" si="229"/>
        <v>0</v>
      </c>
      <c r="CT81" s="4">
        <f t="shared" si="230"/>
        <v>0</v>
      </c>
      <c r="CU81" s="4">
        <f t="shared" si="230"/>
        <v>0</v>
      </c>
      <c r="CV81" s="4">
        <f t="shared" si="230"/>
        <v>0</v>
      </c>
      <c r="CW81" s="4">
        <f t="shared" si="230"/>
        <v>0</v>
      </c>
      <c r="CX81" s="4">
        <f t="shared" si="230"/>
        <v>0</v>
      </c>
      <c r="CY81" s="4">
        <f t="shared" si="230"/>
        <v>0</v>
      </c>
      <c r="CZ81" s="4">
        <f t="shared" si="230"/>
        <v>0</v>
      </c>
      <c r="DA81" s="4">
        <f t="shared" si="230"/>
        <v>0</v>
      </c>
      <c r="DB81" s="4">
        <f t="shared" si="230"/>
        <v>0</v>
      </c>
      <c r="DC81" s="4">
        <f t="shared" si="230"/>
        <v>0</v>
      </c>
      <c r="DD81" s="4">
        <f t="shared" si="230"/>
        <v>0</v>
      </c>
      <c r="DE81" s="4">
        <f t="shared" si="230"/>
        <v>0</v>
      </c>
      <c r="DF81" s="4">
        <f t="shared" si="230"/>
        <v>0</v>
      </c>
      <c r="DG81" s="4">
        <f t="shared" si="170"/>
        <v>0</v>
      </c>
      <c r="DH81" s="4">
        <f t="shared" si="170"/>
        <v>0</v>
      </c>
      <c r="DI81" s="4">
        <f t="shared" si="170"/>
        <v>1</v>
      </c>
      <c r="DJ81" s="4">
        <f t="shared" si="170"/>
        <v>0</v>
      </c>
      <c r="DK81" s="4">
        <f t="shared" si="170"/>
        <v>0</v>
      </c>
      <c r="DL81" s="4">
        <f t="shared" si="170"/>
        <v>0</v>
      </c>
      <c r="DM81" s="4">
        <f t="shared" si="170"/>
        <v>0</v>
      </c>
      <c r="DN81" s="4">
        <f t="shared" si="170"/>
        <v>0</v>
      </c>
      <c r="DO81" s="4">
        <f t="shared" si="170"/>
        <v>0</v>
      </c>
      <c r="DP81" s="4">
        <f t="shared" si="170"/>
        <v>0</v>
      </c>
      <c r="DQ81" s="4">
        <f t="shared" si="171"/>
        <v>0</v>
      </c>
      <c r="DR81" s="4">
        <f t="shared" si="171"/>
        <v>0</v>
      </c>
      <c r="DS81" s="4">
        <f t="shared" si="171"/>
        <v>0</v>
      </c>
      <c r="DT81" s="4">
        <f t="shared" si="171"/>
        <v>1</v>
      </c>
      <c r="DU81" s="4">
        <f t="shared" si="171"/>
        <v>0</v>
      </c>
      <c r="DV81" s="4">
        <f t="shared" si="171"/>
        <v>0</v>
      </c>
      <c r="DW81" s="4">
        <f t="shared" si="171"/>
        <v>0</v>
      </c>
      <c r="DX81" s="4">
        <f t="shared" si="171"/>
        <v>0</v>
      </c>
      <c r="DY81" s="4">
        <f t="shared" si="171"/>
        <v>0</v>
      </c>
      <c r="DZ81" s="4">
        <f t="shared" si="171"/>
        <v>0</v>
      </c>
      <c r="EA81" s="4">
        <f t="shared" si="171"/>
        <v>0</v>
      </c>
      <c r="EB81" s="4">
        <f t="shared" si="171"/>
        <v>0</v>
      </c>
      <c r="EC81" s="4">
        <f t="shared" si="171"/>
        <v>0</v>
      </c>
    </row>
    <row r="82" spans="2:133" x14ac:dyDescent="0.25">
      <c r="B82" s="13" t="s">
        <v>12</v>
      </c>
      <c r="C82" t="s">
        <v>2692</v>
      </c>
      <c r="D82" s="4">
        <f t="shared" si="172"/>
        <v>0</v>
      </c>
      <c r="E82" s="4">
        <f t="shared" si="173"/>
        <v>0</v>
      </c>
      <c r="F82" s="4">
        <f t="shared" si="174"/>
        <v>0</v>
      </c>
      <c r="G82" s="4">
        <f t="shared" si="175"/>
        <v>0</v>
      </c>
      <c r="H82" s="4">
        <f t="shared" si="176"/>
        <v>1</v>
      </c>
      <c r="I82" s="4">
        <f t="shared" si="177"/>
        <v>1</v>
      </c>
      <c r="J82" s="4">
        <f t="shared" si="178"/>
        <v>0</v>
      </c>
      <c r="K82" s="4">
        <f t="shared" si="179"/>
        <v>0</v>
      </c>
      <c r="L82" s="4">
        <f t="shared" si="180"/>
        <v>0</v>
      </c>
      <c r="M82" s="4">
        <f t="shared" si="181"/>
        <v>0</v>
      </c>
      <c r="N82" s="4">
        <f t="shared" si="182"/>
        <v>0</v>
      </c>
      <c r="O82" s="4">
        <f t="shared" si="183"/>
        <v>0</v>
      </c>
      <c r="P82" s="4">
        <f t="shared" si="184"/>
        <v>0</v>
      </c>
      <c r="Q82" s="4">
        <f t="shared" si="185"/>
        <v>0</v>
      </c>
      <c r="R82" s="4">
        <f t="shared" si="186"/>
        <v>0</v>
      </c>
      <c r="S82" s="4">
        <f t="shared" si="187"/>
        <v>0</v>
      </c>
      <c r="T82" s="4">
        <f t="shared" si="188"/>
        <v>1</v>
      </c>
      <c r="U82" s="4">
        <f t="shared" si="189"/>
        <v>1</v>
      </c>
      <c r="V82" s="4">
        <f t="shared" si="190"/>
        <v>0</v>
      </c>
      <c r="W82" s="4">
        <f t="shared" si="191"/>
        <v>0</v>
      </c>
      <c r="X82" s="4">
        <f t="shared" si="192"/>
        <v>0</v>
      </c>
      <c r="Y82" s="4">
        <f t="shared" si="193"/>
        <v>0</v>
      </c>
      <c r="Z82" s="4">
        <f t="shared" si="194"/>
        <v>0</v>
      </c>
      <c r="AA82" s="4">
        <f t="shared" si="195"/>
        <v>0</v>
      </c>
      <c r="AB82" s="4">
        <f t="shared" si="196"/>
        <v>0</v>
      </c>
      <c r="AC82" s="4">
        <f t="shared" si="197"/>
        <v>0</v>
      </c>
      <c r="AD82" s="4">
        <f t="shared" si="198"/>
        <v>0</v>
      </c>
      <c r="AE82" s="4">
        <f t="shared" si="199"/>
        <v>0</v>
      </c>
      <c r="AF82" s="4">
        <f t="shared" si="200"/>
        <v>0</v>
      </c>
      <c r="AG82" s="4">
        <f t="shared" si="201"/>
        <v>0</v>
      </c>
      <c r="AH82" s="4">
        <f t="shared" si="202"/>
        <v>0</v>
      </c>
      <c r="AI82" s="4">
        <f t="shared" si="203"/>
        <v>0</v>
      </c>
      <c r="AJ82" s="4">
        <f t="shared" si="204"/>
        <v>0</v>
      </c>
      <c r="AK82" s="4">
        <f t="shared" si="205"/>
        <v>0</v>
      </c>
      <c r="AL82" s="4">
        <f t="shared" si="206"/>
        <v>0</v>
      </c>
      <c r="AM82" s="4">
        <f t="shared" si="207"/>
        <v>0</v>
      </c>
      <c r="AN82" s="4">
        <f t="shared" si="208"/>
        <v>0</v>
      </c>
      <c r="AO82" s="4">
        <f t="shared" si="209"/>
        <v>0</v>
      </c>
      <c r="AP82" s="4">
        <f t="shared" si="210"/>
        <v>0</v>
      </c>
      <c r="AQ82" s="4">
        <f t="shared" si="211"/>
        <v>0</v>
      </c>
      <c r="AR82" s="4">
        <f t="shared" si="212"/>
        <v>0</v>
      </c>
      <c r="AS82" s="4">
        <f t="shared" si="213"/>
        <v>0</v>
      </c>
      <c r="AT82" s="4">
        <f t="shared" si="214"/>
        <v>0</v>
      </c>
      <c r="AU82" s="4">
        <f t="shared" si="215"/>
        <v>0</v>
      </c>
      <c r="AV82" s="4">
        <f t="shared" si="216"/>
        <v>0</v>
      </c>
      <c r="AW82" s="4">
        <f t="shared" si="217"/>
        <v>0</v>
      </c>
      <c r="AX82" s="4">
        <f t="shared" si="218"/>
        <v>0</v>
      </c>
      <c r="AY82" s="4">
        <f t="shared" si="219"/>
        <v>0</v>
      </c>
      <c r="AZ82" s="4">
        <f t="shared" si="220"/>
        <v>0</v>
      </c>
      <c r="BA82" s="4">
        <f t="shared" si="221"/>
        <v>0</v>
      </c>
      <c r="BB82" s="4">
        <f t="shared" si="222"/>
        <v>0</v>
      </c>
      <c r="BC82" s="4">
        <f t="shared" si="223"/>
        <v>0</v>
      </c>
      <c r="BD82" s="4">
        <f t="shared" si="224"/>
        <v>0</v>
      </c>
      <c r="BE82" s="4">
        <f t="shared" si="225"/>
        <v>0</v>
      </c>
      <c r="BF82" s="4">
        <f t="shared" si="226"/>
        <v>0</v>
      </c>
      <c r="BG82" s="4">
        <f t="shared" si="226"/>
        <v>0</v>
      </c>
      <c r="BH82" s="4">
        <f t="shared" si="226"/>
        <v>0</v>
      </c>
      <c r="BI82" s="4">
        <f t="shared" si="226"/>
        <v>0</v>
      </c>
      <c r="BJ82" s="4">
        <f t="shared" si="226"/>
        <v>0</v>
      </c>
      <c r="BK82" s="4">
        <f t="shared" si="226"/>
        <v>0</v>
      </c>
      <c r="BL82" s="4">
        <f t="shared" si="226"/>
        <v>0</v>
      </c>
      <c r="BM82" s="4">
        <f t="shared" si="226"/>
        <v>0</v>
      </c>
      <c r="BN82" s="4">
        <f t="shared" si="226"/>
        <v>0</v>
      </c>
      <c r="BO82" s="4">
        <f t="shared" si="226"/>
        <v>0</v>
      </c>
      <c r="BP82" s="4">
        <f t="shared" si="227"/>
        <v>0</v>
      </c>
      <c r="BQ82" s="4">
        <f t="shared" si="227"/>
        <v>0</v>
      </c>
      <c r="BR82" s="4">
        <f t="shared" si="227"/>
        <v>0</v>
      </c>
      <c r="BS82" s="4">
        <f t="shared" si="227"/>
        <v>0</v>
      </c>
      <c r="BT82" s="4">
        <f t="shared" si="227"/>
        <v>0</v>
      </c>
      <c r="BU82" s="4">
        <f t="shared" si="227"/>
        <v>0</v>
      </c>
      <c r="BV82" s="4">
        <f t="shared" si="227"/>
        <v>0</v>
      </c>
      <c r="BW82" s="4">
        <f t="shared" si="227"/>
        <v>0</v>
      </c>
      <c r="BX82" s="4">
        <f t="shared" si="227"/>
        <v>0</v>
      </c>
      <c r="BY82" s="4">
        <f t="shared" si="227"/>
        <v>0</v>
      </c>
      <c r="BZ82" s="4">
        <f t="shared" si="228"/>
        <v>0</v>
      </c>
      <c r="CA82" s="4">
        <f t="shared" si="228"/>
        <v>0</v>
      </c>
      <c r="CB82" s="4">
        <f t="shared" si="228"/>
        <v>0</v>
      </c>
      <c r="CC82" s="4">
        <f t="shared" si="228"/>
        <v>0</v>
      </c>
      <c r="CD82" s="4">
        <f t="shared" si="228"/>
        <v>0</v>
      </c>
      <c r="CE82" s="4">
        <f t="shared" si="228"/>
        <v>0</v>
      </c>
      <c r="CF82" s="4">
        <f t="shared" si="228"/>
        <v>0</v>
      </c>
      <c r="CG82" s="4">
        <f t="shared" si="228"/>
        <v>0</v>
      </c>
      <c r="CH82" s="4">
        <f t="shared" si="228"/>
        <v>0</v>
      </c>
      <c r="CI82" s="4">
        <f t="shared" si="228"/>
        <v>0</v>
      </c>
      <c r="CJ82" s="4">
        <f t="shared" si="229"/>
        <v>0</v>
      </c>
      <c r="CK82" s="4">
        <f t="shared" si="229"/>
        <v>0</v>
      </c>
      <c r="CL82" s="4">
        <f t="shared" si="229"/>
        <v>0</v>
      </c>
      <c r="CM82" s="4">
        <f t="shared" si="229"/>
        <v>0</v>
      </c>
      <c r="CN82" s="4">
        <f t="shared" si="229"/>
        <v>0</v>
      </c>
      <c r="CO82" s="4">
        <f t="shared" si="229"/>
        <v>0</v>
      </c>
      <c r="CP82" s="4">
        <f t="shared" si="229"/>
        <v>0</v>
      </c>
      <c r="CQ82" s="4">
        <f t="shared" si="229"/>
        <v>0</v>
      </c>
      <c r="CR82" s="4">
        <f t="shared" si="229"/>
        <v>0</v>
      </c>
      <c r="CS82" s="4">
        <f t="shared" si="229"/>
        <v>0</v>
      </c>
      <c r="CT82" s="4">
        <f t="shared" si="230"/>
        <v>0</v>
      </c>
      <c r="CU82" s="4">
        <f t="shared" si="230"/>
        <v>0</v>
      </c>
      <c r="CV82" s="4">
        <f t="shared" si="230"/>
        <v>0</v>
      </c>
      <c r="CW82" s="4">
        <f t="shared" si="230"/>
        <v>0</v>
      </c>
      <c r="CX82" s="4">
        <f t="shared" si="230"/>
        <v>0</v>
      </c>
      <c r="CY82" s="4">
        <f t="shared" si="230"/>
        <v>0</v>
      </c>
      <c r="CZ82" s="4">
        <f t="shared" si="230"/>
        <v>0</v>
      </c>
      <c r="DA82" s="4">
        <f t="shared" si="230"/>
        <v>0</v>
      </c>
      <c r="DB82" s="4">
        <f t="shared" si="230"/>
        <v>0</v>
      </c>
      <c r="DC82" s="4">
        <f t="shared" si="230"/>
        <v>0</v>
      </c>
      <c r="DD82" s="4">
        <f t="shared" si="230"/>
        <v>0</v>
      </c>
      <c r="DE82" s="4">
        <f t="shared" si="230"/>
        <v>0</v>
      </c>
      <c r="DF82" s="4">
        <f t="shared" si="230"/>
        <v>0</v>
      </c>
      <c r="DG82" s="4">
        <f t="shared" si="170"/>
        <v>0</v>
      </c>
      <c r="DH82" s="4">
        <f t="shared" si="170"/>
        <v>0</v>
      </c>
      <c r="DI82" s="4">
        <f t="shared" si="170"/>
        <v>0</v>
      </c>
      <c r="DJ82" s="4">
        <f t="shared" si="170"/>
        <v>1</v>
      </c>
      <c r="DK82" s="4">
        <f t="shared" si="170"/>
        <v>0</v>
      </c>
      <c r="DL82" s="4">
        <f t="shared" si="170"/>
        <v>0</v>
      </c>
      <c r="DM82" s="4">
        <f t="shared" si="170"/>
        <v>0</v>
      </c>
      <c r="DN82" s="4">
        <f t="shared" si="170"/>
        <v>0</v>
      </c>
      <c r="DO82" s="4">
        <f t="shared" si="170"/>
        <v>0</v>
      </c>
      <c r="DP82" s="4">
        <f t="shared" si="170"/>
        <v>0</v>
      </c>
      <c r="DQ82" s="4">
        <f t="shared" si="171"/>
        <v>0</v>
      </c>
      <c r="DR82" s="4">
        <f t="shared" si="171"/>
        <v>0</v>
      </c>
      <c r="DS82" s="4">
        <f t="shared" si="171"/>
        <v>0</v>
      </c>
      <c r="DT82" s="4">
        <f t="shared" si="171"/>
        <v>0</v>
      </c>
      <c r="DU82" s="4">
        <f t="shared" si="171"/>
        <v>1</v>
      </c>
      <c r="DV82" s="4">
        <f t="shared" si="171"/>
        <v>0</v>
      </c>
      <c r="DW82" s="4">
        <f t="shared" si="171"/>
        <v>0</v>
      </c>
      <c r="DX82" s="4">
        <f t="shared" si="171"/>
        <v>0</v>
      </c>
      <c r="DY82" s="4">
        <f t="shared" si="171"/>
        <v>0</v>
      </c>
      <c r="DZ82" s="4">
        <f t="shared" si="171"/>
        <v>0</v>
      </c>
      <c r="EA82" s="4">
        <f t="shared" si="171"/>
        <v>0</v>
      </c>
      <c r="EB82" s="4">
        <f t="shared" si="171"/>
        <v>0</v>
      </c>
      <c r="EC82" s="4">
        <f t="shared" si="171"/>
        <v>0</v>
      </c>
    </row>
    <row r="83" spans="2:133" x14ac:dyDescent="0.25">
      <c r="B83" s="13" t="s">
        <v>12</v>
      </c>
      <c r="C83" t="s">
        <v>2693</v>
      </c>
      <c r="D83" s="4">
        <f t="shared" si="172"/>
        <v>0</v>
      </c>
      <c r="E83" s="4">
        <f t="shared" si="173"/>
        <v>0</v>
      </c>
      <c r="F83" s="4">
        <f t="shared" si="174"/>
        <v>0</v>
      </c>
      <c r="G83" s="4">
        <f t="shared" si="175"/>
        <v>0</v>
      </c>
      <c r="H83" s="4">
        <f t="shared" si="176"/>
        <v>1</v>
      </c>
      <c r="I83" s="4">
        <f t="shared" si="177"/>
        <v>1</v>
      </c>
      <c r="J83" s="4">
        <f t="shared" si="178"/>
        <v>0</v>
      </c>
      <c r="K83" s="4">
        <f t="shared" si="179"/>
        <v>0</v>
      </c>
      <c r="L83" s="4">
        <f t="shared" si="180"/>
        <v>0</v>
      </c>
      <c r="M83" s="4">
        <f t="shared" si="181"/>
        <v>0</v>
      </c>
      <c r="N83" s="4">
        <f t="shared" si="182"/>
        <v>0</v>
      </c>
      <c r="O83" s="4">
        <f t="shared" si="183"/>
        <v>0</v>
      </c>
      <c r="P83" s="4">
        <f t="shared" si="184"/>
        <v>0</v>
      </c>
      <c r="Q83" s="4">
        <f t="shared" si="185"/>
        <v>0</v>
      </c>
      <c r="R83" s="4">
        <f t="shared" si="186"/>
        <v>0</v>
      </c>
      <c r="S83" s="4">
        <f t="shared" si="187"/>
        <v>0</v>
      </c>
      <c r="T83" s="4">
        <f t="shared" si="188"/>
        <v>1</v>
      </c>
      <c r="U83" s="4">
        <f t="shared" si="189"/>
        <v>1</v>
      </c>
      <c r="V83" s="4">
        <f t="shared" si="190"/>
        <v>0</v>
      </c>
      <c r="W83" s="4">
        <f t="shared" si="191"/>
        <v>0</v>
      </c>
      <c r="X83" s="4">
        <f t="shared" si="192"/>
        <v>0</v>
      </c>
      <c r="Y83" s="4">
        <f t="shared" si="193"/>
        <v>0</v>
      </c>
      <c r="Z83" s="4">
        <f t="shared" si="194"/>
        <v>0</v>
      </c>
      <c r="AA83" s="4">
        <f t="shared" si="195"/>
        <v>0</v>
      </c>
      <c r="AB83" s="4">
        <f t="shared" si="196"/>
        <v>0</v>
      </c>
      <c r="AC83" s="4">
        <f t="shared" si="197"/>
        <v>0</v>
      </c>
      <c r="AD83" s="4">
        <f t="shared" si="198"/>
        <v>0</v>
      </c>
      <c r="AE83" s="4">
        <f t="shared" si="199"/>
        <v>0</v>
      </c>
      <c r="AF83" s="4">
        <f t="shared" si="200"/>
        <v>0</v>
      </c>
      <c r="AG83" s="4">
        <f t="shared" si="201"/>
        <v>0</v>
      </c>
      <c r="AH83" s="4">
        <f t="shared" si="202"/>
        <v>0</v>
      </c>
      <c r="AI83" s="4">
        <f t="shared" si="203"/>
        <v>0</v>
      </c>
      <c r="AJ83" s="4">
        <f t="shared" si="204"/>
        <v>0</v>
      </c>
      <c r="AK83" s="4">
        <f t="shared" si="205"/>
        <v>0</v>
      </c>
      <c r="AL83" s="4">
        <f t="shared" si="206"/>
        <v>0</v>
      </c>
      <c r="AM83" s="4">
        <f t="shared" si="207"/>
        <v>0</v>
      </c>
      <c r="AN83" s="4">
        <f t="shared" si="208"/>
        <v>0</v>
      </c>
      <c r="AO83" s="4">
        <f t="shared" si="209"/>
        <v>0</v>
      </c>
      <c r="AP83" s="4">
        <f t="shared" si="210"/>
        <v>0</v>
      </c>
      <c r="AQ83" s="4">
        <f t="shared" si="211"/>
        <v>0</v>
      </c>
      <c r="AR83" s="4">
        <f t="shared" si="212"/>
        <v>0</v>
      </c>
      <c r="AS83" s="4">
        <f t="shared" si="213"/>
        <v>0</v>
      </c>
      <c r="AT83" s="4">
        <f t="shared" si="214"/>
        <v>0</v>
      </c>
      <c r="AU83" s="4">
        <f t="shared" si="215"/>
        <v>0</v>
      </c>
      <c r="AV83" s="4">
        <f t="shared" si="216"/>
        <v>0</v>
      </c>
      <c r="AW83" s="4">
        <f t="shared" si="217"/>
        <v>0</v>
      </c>
      <c r="AX83" s="4">
        <f t="shared" si="218"/>
        <v>0</v>
      </c>
      <c r="AY83" s="4">
        <f t="shared" si="219"/>
        <v>0</v>
      </c>
      <c r="AZ83" s="4">
        <f t="shared" si="220"/>
        <v>0</v>
      </c>
      <c r="BA83" s="4">
        <f t="shared" si="221"/>
        <v>0</v>
      </c>
      <c r="BB83" s="4">
        <f t="shared" si="222"/>
        <v>0</v>
      </c>
      <c r="BC83" s="4">
        <f t="shared" si="223"/>
        <v>0</v>
      </c>
      <c r="BD83" s="4">
        <f t="shared" si="224"/>
        <v>0</v>
      </c>
      <c r="BE83" s="4">
        <f t="shared" si="225"/>
        <v>0</v>
      </c>
      <c r="BF83" s="4">
        <f t="shared" si="226"/>
        <v>0</v>
      </c>
      <c r="BG83" s="4">
        <f t="shared" si="226"/>
        <v>0</v>
      </c>
      <c r="BH83" s="4">
        <f t="shared" si="226"/>
        <v>0</v>
      </c>
      <c r="BI83" s="4">
        <f t="shared" si="226"/>
        <v>0</v>
      </c>
      <c r="BJ83" s="4">
        <f t="shared" si="226"/>
        <v>0</v>
      </c>
      <c r="BK83" s="4">
        <f t="shared" si="226"/>
        <v>0</v>
      </c>
      <c r="BL83" s="4">
        <f t="shared" si="226"/>
        <v>0</v>
      </c>
      <c r="BM83" s="4">
        <f t="shared" si="226"/>
        <v>0</v>
      </c>
      <c r="BN83" s="4">
        <f t="shared" si="226"/>
        <v>0</v>
      </c>
      <c r="BO83" s="4">
        <f t="shared" si="226"/>
        <v>0</v>
      </c>
      <c r="BP83" s="4">
        <f t="shared" si="227"/>
        <v>0</v>
      </c>
      <c r="BQ83" s="4">
        <f t="shared" si="227"/>
        <v>0</v>
      </c>
      <c r="BR83" s="4">
        <f t="shared" si="227"/>
        <v>0</v>
      </c>
      <c r="BS83" s="4">
        <f t="shared" si="227"/>
        <v>0</v>
      </c>
      <c r="BT83" s="4">
        <f t="shared" si="227"/>
        <v>0</v>
      </c>
      <c r="BU83" s="4">
        <f t="shared" si="227"/>
        <v>0</v>
      </c>
      <c r="BV83" s="4">
        <f t="shared" si="227"/>
        <v>0</v>
      </c>
      <c r="BW83" s="4">
        <f t="shared" si="227"/>
        <v>0</v>
      </c>
      <c r="BX83" s="4">
        <f t="shared" si="227"/>
        <v>0</v>
      </c>
      <c r="BY83" s="4">
        <f t="shared" si="227"/>
        <v>0</v>
      </c>
      <c r="BZ83" s="4">
        <f t="shared" si="228"/>
        <v>0</v>
      </c>
      <c r="CA83" s="4">
        <f t="shared" si="228"/>
        <v>0</v>
      </c>
      <c r="CB83" s="4">
        <f t="shared" si="228"/>
        <v>0</v>
      </c>
      <c r="CC83" s="4">
        <f t="shared" si="228"/>
        <v>0</v>
      </c>
      <c r="CD83" s="4">
        <f t="shared" si="228"/>
        <v>0</v>
      </c>
      <c r="CE83" s="4">
        <f t="shared" si="228"/>
        <v>0</v>
      </c>
      <c r="CF83" s="4">
        <f t="shared" si="228"/>
        <v>0</v>
      </c>
      <c r="CG83" s="4">
        <f t="shared" si="228"/>
        <v>0</v>
      </c>
      <c r="CH83" s="4">
        <f t="shared" si="228"/>
        <v>0</v>
      </c>
      <c r="CI83" s="4">
        <f t="shared" si="228"/>
        <v>0</v>
      </c>
      <c r="CJ83" s="4">
        <f t="shared" si="229"/>
        <v>0</v>
      </c>
      <c r="CK83" s="4">
        <f t="shared" si="229"/>
        <v>0</v>
      </c>
      <c r="CL83" s="4">
        <f t="shared" si="229"/>
        <v>0</v>
      </c>
      <c r="CM83" s="4">
        <f t="shared" si="229"/>
        <v>0</v>
      </c>
      <c r="CN83" s="4">
        <f t="shared" si="229"/>
        <v>0</v>
      </c>
      <c r="CO83" s="4">
        <f t="shared" si="229"/>
        <v>0</v>
      </c>
      <c r="CP83" s="4">
        <f t="shared" si="229"/>
        <v>0</v>
      </c>
      <c r="CQ83" s="4">
        <f t="shared" si="229"/>
        <v>0</v>
      </c>
      <c r="CR83" s="4">
        <f t="shared" si="229"/>
        <v>0</v>
      </c>
      <c r="CS83" s="4">
        <f t="shared" si="229"/>
        <v>0</v>
      </c>
      <c r="CT83" s="4">
        <f t="shared" si="230"/>
        <v>0</v>
      </c>
      <c r="CU83" s="4">
        <f t="shared" si="230"/>
        <v>0</v>
      </c>
      <c r="CV83" s="4">
        <f t="shared" si="230"/>
        <v>0</v>
      </c>
      <c r="CW83" s="4">
        <f t="shared" si="230"/>
        <v>0</v>
      </c>
      <c r="CX83" s="4">
        <f t="shared" si="230"/>
        <v>0</v>
      </c>
      <c r="CY83" s="4">
        <f t="shared" si="230"/>
        <v>0</v>
      </c>
      <c r="CZ83" s="4">
        <f t="shared" si="230"/>
        <v>0</v>
      </c>
      <c r="DA83" s="4">
        <f t="shared" si="230"/>
        <v>0</v>
      </c>
      <c r="DB83" s="4">
        <f t="shared" si="230"/>
        <v>0</v>
      </c>
      <c r="DC83" s="4">
        <f t="shared" si="230"/>
        <v>0</v>
      </c>
      <c r="DD83" s="4">
        <f t="shared" si="230"/>
        <v>0</v>
      </c>
      <c r="DE83" s="4">
        <f t="shared" si="230"/>
        <v>0</v>
      </c>
      <c r="DF83" s="4">
        <f t="shared" si="230"/>
        <v>0</v>
      </c>
      <c r="DG83" s="4">
        <f t="shared" si="170"/>
        <v>0</v>
      </c>
      <c r="DH83" s="4">
        <f t="shared" si="170"/>
        <v>0</v>
      </c>
      <c r="DI83" s="4">
        <f t="shared" si="170"/>
        <v>0</v>
      </c>
      <c r="DJ83" s="4">
        <f t="shared" si="170"/>
        <v>0</v>
      </c>
      <c r="DK83" s="4">
        <f t="shared" si="170"/>
        <v>1</v>
      </c>
      <c r="DL83" s="4">
        <f t="shared" si="170"/>
        <v>0</v>
      </c>
      <c r="DM83" s="4">
        <f t="shared" si="170"/>
        <v>0</v>
      </c>
      <c r="DN83" s="4">
        <f t="shared" si="170"/>
        <v>0</v>
      </c>
      <c r="DO83" s="4">
        <f t="shared" si="170"/>
        <v>0</v>
      </c>
      <c r="DP83" s="4">
        <f t="shared" si="170"/>
        <v>0</v>
      </c>
      <c r="DQ83" s="4">
        <f t="shared" si="171"/>
        <v>0</v>
      </c>
      <c r="DR83" s="4">
        <f t="shared" si="171"/>
        <v>0</v>
      </c>
      <c r="DS83" s="4">
        <f t="shared" si="171"/>
        <v>0</v>
      </c>
      <c r="DT83" s="4">
        <f t="shared" si="171"/>
        <v>0</v>
      </c>
      <c r="DU83" s="4">
        <f t="shared" si="171"/>
        <v>0</v>
      </c>
      <c r="DV83" s="4">
        <f t="shared" si="171"/>
        <v>1</v>
      </c>
      <c r="DW83" s="4">
        <f t="shared" si="171"/>
        <v>0</v>
      </c>
      <c r="DX83" s="4">
        <f t="shared" si="171"/>
        <v>0</v>
      </c>
      <c r="DY83" s="4">
        <f t="shared" si="171"/>
        <v>0</v>
      </c>
      <c r="DZ83" s="4">
        <f t="shared" si="171"/>
        <v>0</v>
      </c>
      <c r="EA83" s="4">
        <f t="shared" si="171"/>
        <v>0</v>
      </c>
      <c r="EB83" s="4">
        <f t="shared" si="171"/>
        <v>0</v>
      </c>
      <c r="EC83" s="4">
        <f t="shared" si="171"/>
        <v>0</v>
      </c>
    </row>
    <row r="84" spans="2:133" x14ac:dyDescent="0.25">
      <c r="B84" s="13" t="s">
        <v>12</v>
      </c>
      <c r="C84" t="s">
        <v>2694</v>
      </c>
      <c r="D84" s="4">
        <f t="shared" si="172"/>
        <v>0</v>
      </c>
      <c r="E84" s="4">
        <f t="shared" si="173"/>
        <v>0</v>
      </c>
      <c r="F84" s="4">
        <f t="shared" si="174"/>
        <v>0</v>
      </c>
      <c r="G84" s="4">
        <f t="shared" si="175"/>
        <v>0</v>
      </c>
      <c r="H84" s="4">
        <f t="shared" si="176"/>
        <v>1</v>
      </c>
      <c r="I84" s="4">
        <f t="shared" si="177"/>
        <v>1</v>
      </c>
      <c r="J84" s="4">
        <f t="shared" si="178"/>
        <v>0</v>
      </c>
      <c r="K84" s="4">
        <f t="shared" si="179"/>
        <v>0</v>
      </c>
      <c r="L84" s="4">
        <f t="shared" si="180"/>
        <v>0</v>
      </c>
      <c r="M84" s="4">
        <f t="shared" si="181"/>
        <v>0</v>
      </c>
      <c r="N84" s="4">
        <f t="shared" si="182"/>
        <v>0</v>
      </c>
      <c r="O84" s="4">
        <f t="shared" si="183"/>
        <v>0</v>
      </c>
      <c r="P84" s="4">
        <f t="shared" si="184"/>
        <v>0</v>
      </c>
      <c r="Q84" s="4">
        <f t="shared" si="185"/>
        <v>0</v>
      </c>
      <c r="R84" s="4">
        <f t="shared" si="186"/>
        <v>0</v>
      </c>
      <c r="S84" s="4">
        <f t="shared" si="187"/>
        <v>0</v>
      </c>
      <c r="T84" s="4">
        <f t="shared" si="188"/>
        <v>1</v>
      </c>
      <c r="U84" s="4">
        <f t="shared" si="189"/>
        <v>1</v>
      </c>
      <c r="V84" s="4">
        <f t="shared" si="190"/>
        <v>0</v>
      </c>
      <c r="W84" s="4">
        <f t="shared" si="191"/>
        <v>0</v>
      </c>
      <c r="X84" s="4">
        <f t="shared" si="192"/>
        <v>0</v>
      </c>
      <c r="Y84" s="4">
        <f t="shared" si="193"/>
        <v>0</v>
      </c>
      <c r="Z84" s="4">
        <f t="shared" si="194"/>
        <v>0</v>
      </c>
      <c r="AA84" s="4">
        <f t="shared" si="195"/>
        <v>0</v>
      </c>
      <c r="AB84" s="4">
        <f t="shared" si="196"/>
        <v>0</v>
      </c>
      <c r="AC84" s="4">
        <f t="shared" si="197"/>
        <v>0</v>
      </c>
      <c r="AD84" s="4">
        <f t="shared" si="198"/>
        <v>0</v>
      </c>
      <c r="AE84" s="4">
        <f t="shared" si="199"/>
        <v>0</v>
      </c>
      <c r="AF84" s="4">
        <f t="shared" si="200"/>
        <v>0</v>
      </c>
      <c r="AG84" s="4">
        <f t="shared" si="201"/>
        <v>0</v>
      </c>
      <c r="AH84" s="4">
        <f t="shared" si="202"/>
        <v>0</v>
      </c>
      <c r="AI84" s="4">
        <f t="shared" si="203"/>
        <v>0</v>
      </c>
      <c r="AJ84" s="4">
        <f t="shared" si="204"/>
        <v>0</v>
      </c>
      <c r="AK84" s="4">
        <f t="shared" si="205"/>
        <v>0</v>
      </c>
      <c r="AL84" s="4">
        <f t="shared" si="206"/>
        <v>0</v>
      </c>
      <c r="AM84" s="4">
        <f t="shared" si="207"/>
        <v>0</v>
      </c>
      <c r="AN84" s="4">
        <f t="shared" si="208"/>
        <v>0</v>
      </c>
      <c r="AO84" s="4">
        <f t="shared" si="209"/>
        <v>0</v>
      </c>
      <c r="AP84" s="4">
        <f t="shared" si="210"/>
        <v>0</v>
      </c>
      <c r="AQ84" s="4">
        <f t="shared" si="211"/>
        <v>0</v>
      </c>
      <c r="AR84" s="4">
        <f t="shared" si="212"/>
        <v>0</v>
      </c>
      <c r="AS84" s="4">
        <f t="shared" si="213"/>
        <v>0</v>
      </c>
      <c r="AT84" s="4">
        <f t="shared" si="214"/>
        <v>0</v>
      </c>
      <c r="AU84" s="4">
        <f t="shared" si="215"/>
        <v>0</v>
      </c>
      <c r="AV84" s="4">
        <f t="shared" si="216"/>
        <v>0</v>
      </c>
      <c r="AW84" s="4">
        <f t="shared" si="217"/>
        <v>0</v>
      </c>
      <c r="AX84" s="4">
        <f t="shared" si="218"/>
        <v>0</v>
      </c>
      <c r="AY84" s="4">
        <f t="shared" si="219"/>
        <v>0</v>
      </c>
      <c r="AZ84" s="4">
        <f t="shared" si="220"/>
        <v>0</v>
      </c>
      <c r="BA84" s="4">
        <f t="shared" si="221"/>
        <v>0</v>
      </c>
      <c r="BB84" s="4">
        <f t="shared" si="222"/>
        <v>0</v>
      </c>
      <c r="BC84" s="4">
        <f t="shared" si="223"/>
        <v>0</v>
      </c>
      <c r="BD84" s="4">
        <f t="shared" si="224"/>
        <v>0</v>
      </c>
      <c r="BE84" s="4">
        <f t="shared" si="225"/>
        <v>0</v>
      </c>
      <c r="BF84" s="4">
        <f t="shared" si="226"/>
        <v>0</v>
      </c>
      <c r="BG84" s="4">
        <f t="shared" si="226"/>
        <v>0</v>
      </c>
      <c r="BH84" s="4">
        <f t="shared" si="226"/>
        <v>0</v>
      </c>
      <c r="BI84" s="4">
        <f t="shared" si="226"/>
        <v>0</v>
      </c>
      <c r="BJ84" s="4">
        <f t="shared" si="226"/>
        <v>0</v>
      </c>
      <c r="BK84" s="4">
        <f t="shared" si="226"/>
        <v>0</v>
      </c>
      <c r="BL84" s="4">
        <f t="shared" si="226"/>
        <v>0</v>
      </c>
      <c r="BM84" s="4">
        <f t="shared" si="226"/>
        <v>0</v>
      </c>
      <c r="BN84" s="4">
        <f t="shared" si="226"/>
        <v>0</v>
      </c>
      <c r="BO84" s="4">
        <f t="shared" si="226"/>
        <v>0</v>
      </c>
      <c r="BP84" s="4">
        <f t="shared" si="227"/>
        <v>0</v>
      </c>
      <c r="BQ84" s="4">
        <f t="shared" si="227"/>
        <v>0</v>
      </c>
      <c r="BR84" s="4">
        <f t="shared" si="227"/>
        <v>0</v>
      </c>
      <c r="BS84" s="4">
        <f t="shared" si="227"/>
        <v>0</v>
      </c>
      <c r="BT84" s="4">
        <f t="shared" si="227"/>
        <v>0</v>
      </c>
      <c r="BU84" s="4">
        <f t="shared" si="227"/>
        <v>0</v>
      </c>
      <c r="BV84" s="4">
        <f t="shared" si="227"/>
        <v>0</v>
      </c>
      <c r="BW84" s="4">
        <f t="shared" si="227"/>
        <v>0</v>
      </c>
      <c r="BX84" s="4">
        <f t="shared" si="227"/>
        <v>0</v>
      </c>
      <c r="BY84" s="4">
        <f t="shared" si="227"/>
        <v>0</v>
      </c>
      <c r="BZ84" s="4">
        <f t="shared" si="228"/>
        <v>0</v>
      </c>
      <c r="CA84" s="4">
        <f t="shared" si="228"/>
        <v>0</v>
      </c>
      <c r="CB84" s="4">
        <f t="shared" si="228"/>
        <v>0</v>
      </c>
      <c r="CC84" s="4">
        <f t="shared" si="228"/>
        <v>0</v>
      </c>
      <c r="CD84" s="4">
        <f t="shared" si="228"/>
        <v>0</v>
      </c>
      <c r="CE84" s="4">
        <f t="shared" si="228"/>
        <v>0</v>
      </c>
      <c r="CF84" s="4">
        <f t="shared" si="228"/>
        <v>0</v>
      </c>
      <c r="CG84" s="4">
        <f t="shared" si="228"/>
        <v>0</v>
      </c>
      <c r="CH84" s="4">
        <f t="shared" si="228"/>
        <v>0</v>
      </c>
      <c r="CI84" s="4">
        <f t="shared" si="228"/>
        <v>0</v>
      </c>
      <c r="CJ84" s="4">
        <f t="shared" si="229"/>
        <v>0</v>
      </c>
      <c r="CK84" s="4">
        <f t="shared" si="229"/>
        <v>0</v>
      </c>
      <c r="CL84" s="4">
        <f t="shared" si="229"/>
        <v>0</v>
      </c>
      <c r="CM84" s="4">
        <f t="shared" si="229"/>
        <v>0</v>
      </c>
      <c r="CN84" s="4">
        <f t="shared" si="229"/>
        <v>0</v>
      </c>
      <c r="CO84" s="4">
        <f t="shared" si="229"/>
        <v>0</v>
      </c>
      <c r="CP84" s="4">
        <f t="shared" si="229"/>
        <v>0</v>
      </c>
      <c r="CQ84" s="4">
        <f t="shared" si="229"/>
        <v>0</v>
      </c>
      <c r="CR84" s="4">
        <f t="shared" si="229"/>
        <v>0</v>
      </c>
      <c r="CS84" s="4">
        <f t="shared" si="229"/>
        <v>0</v>
      </c>
      <c r="CT84" s="4">
        <f t="shared" si="230"/>
        <v>0</v>
      </c>
      <c r="CU84" s="4">
        <f t="shared" si="230"/>
        <v>0</v>
      </c>
      <c r="CV84" s="4">
        <f t="shared" si="230"/>
        <v>0</v>
      </c>
      <c r="CW84" s="4">
        <f t="shared" si="230"/>
        <v>0</v>
      </c>
      <c r="CX84" s="4">
        <f t="shared" si="230"/>
        <v>0</v>
      </c>
      <c r="CY84" s="4">
        <f t="shared" si="230"/>
        <v>0</v>
      </c>
      <c r="CZ84" s="4">
        <f t="shared" si="230"/>
        <v>0</v>
      </c>
      <c r="DA84" s="4">
        <f t="shared" si="230"/>
        <v>0</v>
      </c>
      <c r="DB84" s="4">
        <f t="shared" si="230"/>
        <v>0</v>
      </c>
      <c r="DC84" s="4">
        <f t="shared" si="230"/>
        <v>0</v>
      </c>
      <c r="DD84" s="4">
        <f t="shared" si="230"/>
        <v>0</v>
      </c>
      <c r="DE84" s="4">
        <f t="shared" si="230"/>
        <v>0</v>
      </c>
      <c r="DF84" s="4">
        <f t="shared" si="230"/>
        <v>0</v>
      </c>
      <c r="DG84" s="4">
        <f t="shared" si="170"/>
        <v>0</v>
      </c>
      <c r="DH84" s="4">
        <f t="shared" si="170"/>
        <v>0</v>
      </c>
      <c r="DI84" s="4">
        <f t="shared" si="170"/>
        <v>0</v>
      </c>
      <c r="DJ84" s="4">
        <f t="shared" si="170"/>
        <v>0</v>
      </c>
      <c r="DK84" s="4">
        <f t="shared" si="170"/>
        <v>0</v>
      </c>
      <c r="DL84" s="4">
        <f t="shared" si="170"/>
        <v>1</v>
      </c>
      <c r="DM84" s="4">
        <f t="shared" si="170"/>
        <v>0</v>
      </c>
      <c r="DN84" s="4">
        <f t="shared" si="170"/>
        <v>0</v>
      </c>
      <c r="DO84" s="4">
        <f t="shared" si="170"/>
        <v>0</v>
      </c>
      <c r="DP84" s="4">
        <f t="shared" si="170"/>
        <v>0</v>
      </c>
      <c r="DQ84" s="4">
        <f t="shared" si="171"/>
        <v>0</v>
      </c>
      <c r="DR84" s="4">
        <f t="shared" si="171"/>
        <v>0</v>
      </c>
      <c r="DS84" s="4">
        <f t="shared" si="171"/>
        <v>0</v>
      </c>
      <c r="DT84" s="4">
        <f t="shared" si="171"/>
        <v>0</v>
      </c>
      <c r="DU84" s="4">
        <f t="shared" si="171"/>
        <v>0</v>
      </c>
      <c r="DV84" s="4">
        <f t="shared" si="171"/>
        <v>0</v>
      </c>
      <c r="DW84" s="4">
        <f t="shared" si="171"/>
        <v>1</v>
      </c>
      <c r="DX84" s="4">
        <f t="shared" si="171"/>
        <v>0</v>
      </c>
      <c r="DY84" s="4">
        <f t="shared" si="171"/>
        <v>0</v>
      </c>
      <c r="DZ84" s="4">
        <f t="shared" si="171"/>
        <v>0</v>
      </c>
      <c r="EA84" s="4">
        <f t="shared" si="171"/>
        <v>0</v>
      </c>
      <c r="EB84" s="4">
        <f t="shared" si="171"/>
        <v>0</v>
      </c>
      <c r="EC84" s="4">
        <f t="shared" si="171"/>
        <v>0</v>
      </c>
    </row>
    <row r="85" spans="2:133" x14ac:dyDescent="0.25">
      <c r="B85" s="13" t="s">
        <v>12</v>
      </c>
      <c r="C85" t="s">
        <v>2695</v>
      </c>
      <c r="D85" s="4">
        <f t="shared" si="172"/>
        <v>0</v>
      </c>
      <c r="E85" s="4">
        <f t="shared" si="173"/>
        <v>0</v>
      </c>
      <c r="F85" s="4">
        <f t="shared" si="174"/>
        <v>0</v>
      </c>
      <c r="G85" s="4">
        <f t="shared" si="175"/>
        <v>0</v>
      </c>
      <c r="H85" s="4">
        <f t="shared" si="176"/>
        <v>1</v>
      </c>
      <c r="I85" s="4">
        <f t="shared" si="177"/>
        <v>1</v>
      </c>
      <c r="J85" s="4">
        <f t="shared" si="178"/>
        <v>0</v>
      </c>
      <c r="K85" s="4">
        <f t="shared" si="179"/>
        <v>0</v>
      </c>
      <c r="L85" s="4">
        <f t="shared" si="180"/>
        <v>0</v>
      </c>
      <c r="M85" s="4">
        <f t="shared" si="181"/>
        <v>0</v>
      </c>
      <c r="N85" s="4">
        <f t="shared" si="182"/>
        <v>0</v>
      </c>
      <c r="O85" s="4">
        <f t="shared" si="183"/>
        <v>0</v>
      </c>
      <c r="P85" s="4">
        <f t="shared" si="184"/>
        <v>0</v>
      </c>
      <c r="Q85" s="4">
        <f t="shared" si="185"/>
        <v>0</v>
      </c>
      <c r="R85" s="4">
        <f t="shared" si="186"/>
        <v>0</v>
      </c>
      <c r="S85" s="4">
        <f t="shared" si="187"/>
        <v>0</v>
      </c>
      <c r="T85" s="4">
        <f t="shared" si="188"/>
        <v>1</v>
      </c>
      <c r="U85" s="4">
        <f t="shared" si="189"/>
        <v>1</v>
      </c>
      <c r="V85" s="4">
        <f t="shared" si="190"/>
        <v>0</v>
      </c>
      <c r="W85" s="4">
        <f t="shared" si="191"/>
        <v>0</v>
      </c>
      <c r="X85" s="4">
        <f t="shared" si="192"/>
        <v>0</v>
      </c>
      <c r="Y85" s="4">
        <f t="shared" si="193"/>
        <v>0</v>
      </c>
      <c r="Z85" s="4">
        <f t="shared" si="194"/>
        <v>0</v>
      </c>
      <c r="AA85" s="4">
        <f t="shared" si="195"/>
        <v>0</v>
      </c>
      <c r="AB85" s="4">
        <f t="shared" si="196"/>
        <v>0</v>
      </c>
      <c r="AC85" s="4">
        <f t="shared" si="197"/>
        <v>0</v>
      </c>
      <c r="AD85" s="4">
        <f t="shared" si="198"/>
        <v>0</v>
      </c>
      <c r="AE85" s="4">
        <f t="shared" si="199"/>
        <v>0</v>
      </c>
      <c r="AF85" s="4">
        <f t="shared" si="200"/>
        <v>0</v>
      </c>
      <c r="AG85" s="4">
        <f t="shared" si="201"/>
        <v>0</v>
      </c>
      <c r="AH85" s="4">
        <f t="shared" si="202"/>
        <v>0</v>
      </c>
      <c r="AI85" s="4">
        <f t="shared" si="203"/>
        <v>0</v>
      </c>
      <c r="AJ85" s="4">
        <f t="shared" si="204"/>
        <v>0</v>
      </c>
      <c r="AK85" s="4">
        <f t="shared" si="205"/>
        <v>0</v>
      </c>
      <c r="AL85" s="4">
        <f t="shared" si="206"/>
        <v>0</v>
      </c>
      <c r="AM85" s="4">
        <f t="shared" si="207"/>
        <v>0</v>
      </c>
      <c r="AN85" s="4">
        <f t="shared" si="208"/>
        <v>0</v>
      </c>
      <c r="AO85" s="4">
        <f t="shared" si="209"/>
        <v>0</v>
      </c>
      <c r="AP85" s="4">
        <f t="shared" si="210"/>
        <v>0</v>
      </c>
      <c r="AQ85" s="4">
        <f t="shared" si="211"/>
        <v>0</v>
      </c>
      <c r="AR85" s="4">
        <f t="shared" si="212"/>
        <v>0</v>
      </c>
      <c r="AS85" s="4">
        <f t="shared" si="213"/>
        <v>0</v>
      </c>
      <c r="AT85" s="4">
        <f t="shared" si="214"/>
        <v>0</v>
      </c>
      <c r="AU85" s="4">
        <f t="shared" si="215"/>
        <v>0</v>
      </c>
      <c r="AV85" s="4">
        <f t="shared" si="216"/>
        <v>0</v>
      </c>
      <c r="AW85" s="4">
        <f t="shared" si="217"/>
        <v>0</v>
      </c>
      <c r="AX85" s="4">
        <f t="shared" si="218"/>
        <v>0</v>
      </c>
      <c r="AY85" s="4">
        <f t="shared" si="219"/>
        <v>0</v>
      </c>
      <c r="AZ85" s="4">
        <f t="shared" si="220"/>
        <v>0</v>
      </c>
      <c r="BA85" s="4">
        <f t="shared" si="221"/>
        <v>0</v>
      </c>
      <c r="BB85" s="4">
        <f t="shared" si="222"/>
        <v>0</v>
      </c>
      <c r="BC85" s="4">
        <f t="shared" si="223"/>
        <v>0</v>
      </c>
      <c r="BD85" s="4">
        <f t="shared" si="224"/>
        <v>0</v>
      </c>
      <c r="BE85" s="4">
        <f t="shared" si="225"/>
        <v>0</v>
      </c>
      <c r="BF85" s="4">
        <f t="shared" si="226"/>
        <v>0</v>
      </c>
      <c r="BG85" s="4">
        <f t="shared" si="226"/>
        <v>0</v>
      </c>
      <c r="BH85" s="4">
        <f t="shared" si="226"/>
        <v>0</v>
      </c>
      <c r="BI85" s="4">
        <f t="shared" si="226"/>
        <v>0</v>
      </c>
      <c r="BJ85" s="4">
        <f t="shared" si="226"/>
        <v>0</v>
      </c>
      <c r="BK85" s="4">
        <f t="shared" si="226"/>
        <v>0</v>
      </c>
      <c r="BL85" s="4">
        <f t="shared" si="226"/>
        <v>0</v>
      </c>
      <c r="BM85" s="4">
        <f t="shared" si="226"/>
        <v>0</v>
      </c>
      <c r="BN85" s="4">
        <f t="shared" si="226"/>
        <v>0</v>
      </c>
      <c r="BO85" s="4">
        <f t="shared" si="226"/>
        <v>0</v>
      </c>
      <c r="BP85" s="4">
        <f t="shared" si="227"/>
        <v>0</v>
      </c>
      <c r="BQ85" s="4">
        <f t="shared" si="227"/>
        <v>0</v>
      </c>
      <c r="BR85" s="4">
        <f t="shared" si="227"/>
        <v>0</v>
      </c>
      <c r="BS85" s="4">
        <f t="shared" si="227"/>
        <v>0</v>
      </c>
      <c r="BT85" s="4">
        <f t="shared" si="227"/>
        <v>0</v>
      </c>
      <c r="BU85" s="4">
        <f t="shared" si="227"/>
        <v>0</v>
      </c>
      <c r="BV85" s="4">
        <f t="shared" si="227"/>
        <v>0</v>
      </c>
      <c r="BW85" s="4">
        <f t="shared" si="227"/>
        <v>0</v>
      </c>
      <c r="BX85" s="4">
        <f t="shared" si="227"/>
        <v>0</v>
      </c>
      <c r="BY85" s="4">
        <f t="shared" si="227"/>
        <v>0</v>
      </c>
      <c r="BZ85" s="4">
        <f t="shared" si="228"/>
        <v>0</v>
      </c>
      <c r="CA85" s="4">
        <f t="shared" si="228"/>
        <v>0</v>
      </c>
      <c r="CB85" s="4">
        <f t="shared" si="228"/>
        <v>0</v>
      </c>
      <c r="CC85" s="4">
        <f t="shared" si="228"/>
        <v>0</v>
      </c>
      <c r="CD85" s="4">
        <f t="shared" si="228"/>
        <v>0</v>
      </c>
      <c r="CE85" s="4">
        <f t="shared" si="228"/>
        <v>0</v>
      </c>
      <c r="CF85" s="4">
        <f t="shared" si="228"/>
        <v>0</v>
      </c>
      <c r="CG85" s="4">
        <f t="shared" si="228"/>
        <v>0</v>
      </c>
      <c r="CH85" s="4">
        <f t="shared" si="228"/>
        <v>0</v>
      </c>
      <c r="CI85" s="4">
        <f t="shared" si="228"/>
        <v>0</v>
      </c>
      <c r="CJ85" s="4">
        <f t="shared" si="229"/>
        <v>0</v>
      </c>
      <c r="CK85" s="4">
        <f t="shared" si="229"/>
        <v>0</v>
      </c>
      <c r="CL85" s="4">
        <f t="shared" si="229"/>
        <v>0</v>
      </c>
      <c r="CM85" s="4">
        <f t="shared" si="229"/>
        <v>0</v>
      </c>
      <c r="CN85" s="4">
        <f t="shared" si="229"/>
        <v>0</v>
      </c>
      <c r="CO85" s="4">
        <f t="shared" si="229"/>
        <v>0</v>
      </c>
      <c r="CP85" s="4">
        <f t="shared" si="229"/>
        <v>0</v>
      </c>
      <c r="CQ85" s="4">
        <f t="shared" si="229"/>
        <v>0</v>
      </c>
      <c r="CR85" s="4">
        <f t="shared" si="229"/>
        <v>0</v>
      </c>
      <c r="CS85" s="4">
        <f t="shared" si="229"/>
        <v>0</v>
      </c>
      <c r="CT85" s="4">
        <f t="shared" si="230"/>
        <v>0</v>
      </c>
      <c r="CU85" s="4">
        <f t="shared" si="230"/>
        <v>0</v>
      </c>
      <c r="CV85" s="4">
        <f t="shared" si="230"/>
        <v>0</v>
      </c>
      <c r="CW85" s="4">
        <f t="shared" si="230"/>
        <v>0</v>
      </c>
      <c r="CX85" s="4">
        <f t="shared" si="230"/>
        <v>0</v>
      </c>
      <c r="CY85" s="4">
        <f t="shared" si="230"/>
        <v>0</v>
      </c>
      <c r="CZ85" s="4">
        <f t="shared" si="230"/>
        <v>0</v>
      </c>
      <c r="DA85" s="4">
        <f t="shared" si="230"/>
        <v>0</v>
      </c>
      <c r="DB85" s="4">
        <f t="shared" si="230"/>
        <v>0</v>
      </c>
      <c r="DC85" s="4">
        <f t="shared" si="230"/>
        <v>0</v>
      </c>
      <c r="DD85" s="4">
        <f t="shared" si="230"/>
        <v>0</v>
      </c>
      <c r="DE85" s="4">
        <f t="shared" si="230"/>
        <v>0</v>
      </c>
      <c r="DF85" s="4">
        <f t="shared" si="230"/>
        <v>0</v>
      </c>
      <c r="DG85" s="4">
        <f t="shared" ref="DG85:DP94" si="231">IF(DG$3=$C85,1,0)</f>
        <v>0</v>
      </c>
      <c r="DH85" s="4">
        <f t="shared" si="231"/>
        <v>0</v>
      </c>
      <c r="DI85" s="4">
        <f t="shared" si="231"/>
        <v>0</v>
      </c>
      <c r="DJ85" s="4">
        <f t="shared" si="231"/>
        <v>0</v>
      </c>
      <c r="DK85" s="4">
        <f t="shared" si="231"/>
        <v>0</v>
      </c>
      <c r="DL85" s="4">
        <f t="shared" si="231"/>
        <v>0</v>
      </c>
      <c r="DM85" s="4">
        <f t="shared" si="231"/>
        <v>1</v>
      </c>
      <c r="DN85" s="4">
        <f t="shared" si="231"/>
        <v>0</v>
      </c>
      <c r="DO85" s="4">
        <f t="shared" si="231"/>
        <v>0</v>
      </c>
      <c r="DP85" s="4">
        <f t="shared" si="231"/>
        <v>0</v>
      </c>
      <c r="DQ85" s="4">
        <f t="shared" ref="DQ85:EC94" si="232">IF(DQ$3=$C85,1,0)</f>
        <v>0</v>
      </c>
      <c r="DR85" s="4">
        <f t="shared" si="232"/>
        <v>0</v>
      </c>
      <c r="DS85" s="4">
        <f t="shared" si="232"/>
        <v>0</v>
      </c>
      <c r="DT85" s="4">
        <f t="shared" si="232"/>
        <v>0</v>
      </c>
      <c r="DU85" s="4">
        <f t="shared" si="232"/>
        <v>0</v>
      </c>
      <c r="DV85" s="4">
        <f t="shared" si="232"/>
        <v>0</v>
      </c>
      <c r="DW85" s="4">
        <f t="shared" si="232"/>
        <v>0</v>
      </c>
      <c r="DX85" s="4">
        <f t="shared" si="232"/>
        <v>1</v>
      </c>
      <c r="DY85" s="4">
        <f t="shared" si="232"/>
        <v>0</v>
      </c>
      <c r="DZ85" s="4">
        <f t="shared" si="232"/>
        <v>0</v>
      </c>
      <c r="EA85" s="4">
        <f t="shared" si="232"/>
        <v>0</v>
      </c>
      <c r="EB85" s="4">
        <f t="shared" si="232"/>
        <v>0</v>
      </c>
      <c r="EC85" s="4">
        <f t="shared" si="232"/>
        <v>0</v>
      </c>
    </row>
    <row r="86" spans="2:133" x14ac:dyDescent="0.25">
      <c r="B86" s="13" t="s">
        <v>12</v>
      </c>
      <c r="C86" t="s">
        <v>2696</v>
      </c>
      <c r="D86" s="4">
        <f t="shared" si="172"/>
        <v>0</v>
      </c>
      <c r="E86" s="4">
        <f t="shared" si="173"/>
        <v>0</v>
      </c>
      <c r="F86" s="4">
        <f t="shared" si="174"/>
        <v>0</v>
      </c>
      <c r="G86" s="4">
        <f t="shared" si="175"/>
        <v>0</v>
      </c>
      <c r="H86" s="4">
        <f t="shared" si="176"/>
        <v>1</v>
      </c>
      <c r="I86" s="4">
        <f t="shared" si="177"/>
        <v>1</v>
      </c>
      <c r="J86" s="4">
        <f t="shared" si="178"/>
        <v>0</v>
      </c>
      <c r="K86" s="4">
        <f t="shared" si="179"/>
        <v>0</v>
      </c>
      <c r="L86" s="4">
        <f t="shared" si="180"/>
        <v>0</v>
      </c>
      <c r="M86" s="4">
        <f t="shared" si="181"/>
        <v>0</v>
      </c>
      <c r="N86" s="4">
        <f t="shared" si="182"/>
        <v>0</v>
      </c>
      <c r="O86" s="4">
        <f t="shared" si="183"/>
        <v>0</v>
      </c>
      <c r="P86" s="4">
        <f t="shared" si="184"/>
        <v>0</v>
      </c>
      <c r="Q86" s="4">
        <f t="shared" si="185"/>
        <v>0</v>
      </c>
      <c r="R86" s="4">
        <f t="shared" si="186"/>
        <v>0</v>
      </c>
      <c r="S86" s="4">
        <f t="shared" si="187"/>
        <v>0</v>
      </c>
      <c r="T86" s="4">
        <f t="shared" si="188"/>
        <v>1</v>
      </c>
      <c r="U86" s="4">
        <f t="shared" si="189"/>
        <v>1</v>
      </c>
      <c r="V86" s="4">
        <f t="shared" si="190"/>
        <v>0</v>
      </c>
      <c r="W86" s="4">
        <f t="shared" si="191"/>
        <v>0</v>
      </c>
      <c r="X86" s="4">
        <f t="shared" si="192"/>
        <v>0</v>
      </c>
      <c r="Y86" s="4">
        <f t="shared" si="193"/>
        <v>0</v>
      </c>
      <c r="Z86" s="4">
        <f t="shared" si="194"/>
        <v>0</v>
      </c>
      <c r="AA86" s="4">
        <f t="shared" si="195"/>
        <v>0</v>
      </c>
      <c r="AB86" s="4">
        <f t="shared" si="196"/>
        <v>0</v>
      </c>
      <c r="AC86" s="4">
        <f t="shared" si="197"/>
        <v>0</v>
      </c>
      <c r="AD86" s="4">
        <f t="shared" si="198"/>
        <v>0</v>
      </c>
      <c r="AE86" s="4">
        <f t="shared" si="199"/>
        <v>0</v>
      </c>
      <c r="AF86" s="4">
        <f t="shared" si="200"/>
        <v>0</v>
      </c>
      <c r="AG86" s="4">
        <f t="shared" si="201"/>
        <v>0</v>
      </c>
      <c r="AH86" s="4">
        <f t="shared" si="202"/>
        <v>0</v>
      </c>
      <c r="AI86" s="4">
        <f t="shared" si="203"/>
        <v>0</v>
      </c>
      <c r="AJ86" s="4">
        <f t="shared" si="204"/>
        <v>0</v>
      </c>
      <c r="AK86" s="4">
        <f t="shared" si="205"/>
        <v>0</v>
      </c>
      <c r="AL86" s="4">
        <f t="shared" si="206"/>
        <v>0</v>
      </c>
      <c r="AM86" s="4">
        <f t="shared" si="207"/>
        <v>0</v>
      </c>
      <c r="AN86" s="4">
        <f t="shared" si="208"/>
        <v>0</v>
      </c>
      <c r="AO86" s="4">
        <f t="shared" si="209"/>
        <v>0</v>
      </c>
      <c r="AP86" s="4">
        <f t="shared" si="210"/>
        <v>0</v>
      </c>
      <c r="AQ86" s="4">
        <f t="shared" si="211"/>
        <v>0</v>
      </c>
      <c r="AR86" s="4">
        <f t="shared" si="212"/>
        <v>0</v>
      </c>
      <c r="AS86" s="4">
        <f t="shared" si="213"/>
        <v>0</v>
      </c>
      <c r="AT86" s="4">
        <f t="shared" si="214"/>
        <v>0</v>
      </c>
      <c r="AU86" s="4">
        <f t="shared" si="215"/>
        <v>0</v>
      </c>
      <c r="AV86" s="4">
        <f t="shared" si="216"/>
        <v>0</v>
      </c>
      <c r="AW86" s="4">
        <f t="shared" si="217"/>
        <v>0</v>
      </c>
      <c r="AX86" s="4">
        <f t="shared" si="218"/>
        <v>0</v>
      </c>
      <c r="AY86" s="4">
        <f t="shared" si="219"/>
        <v>0</v>
      </c>
      <c r="AZ86" s="4">
        <f t="shared" si="220"/>
        <v>0</v>
      </c>
      <c r="BA86" s="4">
        <f t="shared" si="221"/>
        <v>0</v>
      </c>
      <c r="BB86" s="4">
        <f t="shared" si="222"/>
        <v>0</v>
      </c>
      <c r="BC86" s="4">
        <f t="shared" si="223"/>
        <v>0</v>
      </c>
      <c r="BD86" s="4">
        <f t="shared" si="224"/>
        <v>0</v>
      </c>
      <c r="BE86" s="4">
        <f t="shared" si="225"/>
        <v>0</v>
      </c>
      <c r="BF86" s="4">
        <f t="shared" si="226"/>
        <v>0</v>
      </c>
      <c r="BG86" s="4">
        <f t="shared" si="226"/>
        <v>0</v>
      </c>
      <c r="BH86" s="4">
        <f t="shared" si="226"/>
        <v>0</v>
      </c>
      <c r="BI86" s="4">
        <f t="shared" si="226"/>
        <v>0</v>
      </c>
      <c r="BJ86" s="4">
        <f t="shared" si="226"/>
        <v>0</v>
      </c>
      <c r="BK86" s="4">
        <f t="shared" si="226"/>
        <v>0</v>
      </c>
      <c r="BL86" s="4">
        <f t="shared" si="226"/>
        <v>0</v>
      </c>
      <c r="BM86" s="4">
        <f t="shared" si="226"/>
        <v>0</v>
      </c>
      <c r="BN86" s="4">
        <f t="shared" si="226"/>
        <v>0</v>
      </c>
      <c r="BO86" s="4">
        <f t="shared" si="226"/>
        <v>0</v>
      </c>
      <c r="BP86" s="4">
        <f t="shared" si="227"/>
        <v>0</v>
      </c>
      <c r="BQ86" s="4">
        <f t="shared" si="227"/>
        <v>0</v>
      </c>
      <c r="BR86" s="4">
        <f t="shared" si="227"/>
        <v>0</v>
      </c>
      <c r="BS86" s="4">
        <f t="shared" si="227"/>
        <v>0</v>
      </c>
      <c r="BT86" s="4">
        <f t="shared" si="227"/>
        <v>0</v>
      </c>
      <c r="BU86" s="4">
        <f t="shared" si="227"/>
        <v>0</v>
      </c>
      <c r="BV86" s="4">
        <f t="shared" si="227"/>
        <v>0</v>
      </c>
      <c r="BW86" s="4">
        <f t="shared" si="227"/>
        <v>0</v>
      </c>
      <c r="BX86" s="4">
        <f t="shared" si="227"/>
        <v>0</v>
      </c>
      <c r="BY86" s="4">
        <f t="shared" si="227"/>
        <v>0</v>
      </c>
      <c r="BZ86" s="4">
        <f t="shared" si="228"/>
        <v>0</v>
      </c>
      <c r="CA86" s="4">
        <f t="shared" si="228"/>
        <v>0</v>
      </c>
      <c r="CB86" s="4">
        <f t="shared" si="228"/>
        <v>0</v>
      </c>
      <c r="CC86" s="4">
        <f t="shared" si="228"/>
        <v>0</v>
      </c>
      <c r="CD86" s="4">
        <f t="shared" si="228"/>
        <v>0</v>
      </c>
      <c r="CE86" s="4">
        <f t="shared" si="228"/>
        <v>0</v>
      </c>
      <c r="CF86" s="4">
        <f t="shared" si="228"/>
        <v>0</v>
      </c>
      <c r="CG86" s="4">
        <f t="shared" si="228"/>
        <v>0</v>
      </c>
      <c r="CH86" s="4">
        <f t="shared" si="228"/>
        <v>0</v>
      </c>
      <c r="CI86" s="4">
        <f t="shared" si="228"/>
        <v>0</v>
      </c>
      <c r="CJ86" s="4">
        <f t="shared" si="229"/>
        <v>0</v>
      </c>
      <c r="CK86" s="4">
        <f t="shared" si="229"/>
        <v>0</v>
      </c>
      <c r="CL86" s="4">
        <f t="shared" si="229"/>
        <v>0</v>
      </c>
      <c r="CM86" s="4">
        <f t="shared" si="229"/>
        <v>0</v>
      </c>
      <c r="CN86" s="4">
        <f t="shared" si="229"/>
        <v>0</v>
      </c>
      <c r="CO86" s="4">
        <f t="shared" si="229"/>
        <v>0</v>
      </c>
      <c r="CP86" s="4">
        <f t="shared" si="229"/>
        <v>0</v>
      </c>
      <c r="CQ86" s="4">
        <f t="shared" si="229"/>
        <v>0</v>
      </c>
      <c r="CR86" s="4">
        <f t="shared" si="229"/>
        <v>0</v>
      </c>
      <c r="CS86" s="4">
        <f t="shared" si="229"/>
        <v>0</v>
      </c>
      <c r="CT86" s="4">
        <f t="shared" si="230"/>
        <v>0</v>
      </c>
      <c r="CU86" s="4">
        <f t="shared" si="230"/>
        <v>0</v>
      </c>
      <c r="CV86" s="4">
        <f t="shared" si="230"/>
        <v>0</v>
      </c>
      <c r="CW86" s="4">
        <f t="shared" si="230"/>
        <v>0</v>
      </c>
      <c r="CX86" s="4">
        <f t="shared" si="230"/>
        <v>0</v>
      </c>
      <c r="CY86" s="4">
        <f t="shared" si="230"/>
        <v>0</v>
      </c>
      <c r="CZ86" s="4">
        <f t="shared" si="230"/>
        <v>0</v>
      </c>
      <c r="DA86" s="4">
        <f t="shared" si="230"/>
        <v>0</v>
      </c>
      <c r="DB86" s="4">
        <f t="shared" si="230"/>
        <v>0</v>
      </c>
      <c r="DC86" s="4">
        <f t="shared" si="230"/>
        <v>0</v>
      </c>
      <c r="DD86" s="4">
        <f t="shared" si="230"/>
        <v>0</v>
      </c>
      <c r="DE86" s="4">
        <f t="shared" si="230"/>
        <v>0</v>
      </c>
      <c r="DF86" s="4">
        <f t="shared" si="230"/>
        <v>0</v>
      </c>
      <c r="DG86" s="4">
        <f t="shared" si="231"/>
        <v>0</v>
      </c>
      <c r="DH86" s="4">
        <f t="shared" si="231"/>
        <v>0</v>
      </c>
      <c r="DI86" s="4">
        <f t="shared" si="231"/>
        <v>0</v>
      </c>
      <c r="DJ86" s="4">
        <f t="shared" si="231"/>
        <v>0</v>
      </c>
      <c r="DK86" s="4">
        <f t="shared" si="231"/>
        <v>0</v>
      </c>
      <c r="DL86" s="4">
        <f t="shared" si="231"/>
        <v>0</v>
      </c>
      <c r="DM86" s="4">
        <f t="shared" si="231"/>
        <v>0</v>
      </c>
      <c r="DN86" s="4">
        <f t="shared" si="231"/>
        <v>1</v>
      </c>
      <c r="DO86" s="4">
        <f t="shared" si="231"/>
        <v>0</v>
      </c>
      <c r="DP86" s="4">
        <f t="shared" si="231"/>
        <v>0</v>
      </c>
      <c r="DQ86" s="4">
        <f t="shared" si="232"/>
        <v>0</v>
      </c>
      <c r="DR86" s="4">
        <f t="shared" si="232"/>
        <v>0</v>
      </c>
      <c r="DS86" s="4">
        <f t="shared" si="232"/>
        <v>0</v>
      </c>
      <c r="DT86" s="4">
        <f t="shared" si="232"/>
        <v>0</v>
      </c>
      <c r="DU86" s="4">
        <f t="shared" si="232"/>
        <v>0</v>
      </c>
      <c r="DV86" s="4">
        <f t="shared" si="232"/>
        <v>0</v>
      </c>
      <c r="DW86" s="4">
        <f t="shared" si="232"/>
        <v>0</v>
      </c>
      <c r="DX86" s="4">
        <f t="shared" si="232"/>
        <v>0</v>
      </c>
      <c r="DY86" s="4">
        <f t="shared" si="232"/>
        <v>1</v>
      </c>
      <c r="DZ86" s="4">
        <f t="shared" si="232"/>
        <v>0</v>
      </c>
      <c r="EA86" s="4">
        <f t="shared" si="232"/>
        <v>0</v>
      </c>
      <c r="EB86" s="4">
        <f t="shared" si="232"/>
        <v>0</v>
      </c>
      <c r="EC86" s="4">
        <f t="shared" si="232"/>
        <v>0</v>
      </c>
    </row>
    <row r="87" spans="2:133" x14ac:dyDescent="0.25">
      <c r="B87" s="13" t="s">
        <v>12</v>
      </c>
      <c r="C87" t="s">
        <v>2697</v>
      </c>
      <c r="D87" s="4">
        <f t="shared" si="172"/>
        <v>0</v>
      </c>
      <c r="E87" s="4">
        <f t="shared" si="173"/>
        <v>0</v>
      </c>
      <c r="F87" s="4">
        <f t="shared" si="174"/>
        <v>0</v>
      </c>
      <c r="G87" s="4">
        <f t="shared" si="175"/>
        <v>0</v>
      </c>
      <c r="H87" s="4">
        <f t="shared" si="176"/>
        <v>1</v>
      </c>
      <c r="I87" s="4">
        <f t="shared" si="177"/>
        <v>1</v>
      </c>
      <c r="J87" s="4">
        <f t="shared" si="178"/>
        <v>0</v>
      </c>
      <c r="K87" s="4">
        <f t="shared" si="179"/>
        <v>0</v>
      </c>
      <c r="L87" s="4">
        <f t="shared" si="180"/>
        <v>0</v>
      </c>
      <c r="M87" s="4">
        <f t="shared" si="181"/>
        <v>0</v>
      </c>
      <c r="N87" s="4">
        <f t="shared" si="182"/>
        <v>0</v>
      </c>
      <c r="O87" s="4">
        <f t="shared" si="183"/>
        <v>0</v>
      </c>
      <c r="P87" s="4">
        <f t="shared" si="184"/>
        <v>0</v>
      </c>
      <c r="Q87" s="4">
        <f t="shared" si="185"/>
        <v>0</v>
      </c>
      <c r="R87" s="4">
        <f t="shared" si="186"/>
        <v>0</v>
      </c>
      <c r="S87" s="4">
        <f t="shared" si="187"/>
        <v>0</v>
      </c>
      <c r="T87" s="4">
        <f t="shared" si="188"/>
        <v>1</v>
      </c>
      <c r="U87" s="4">
        <f t="shared" si="189"/>
        <v>1</v>
      </c>
      <c r="V87" s="4">
        <f t="shared" si="190"/>
        <v>0</v>
      </c>
      <c r="W87" s="4">
        <f t="shared" si="191"/>
        <v>0</v>
      </c>
      <c r="X87" s="4">
        <f t="shared" si="192"/>
        <v>0</v>
      </c>
      <c r="Y87" s="4">
        <f t="shared" si="193"/>
        <v>0</v>
      </c>
      <c r="Z87" s="4">
        <f t="shared" si="194"/>
        <v>0</v>
      </c>
      <c r="AA87" s="4">
        <f t="shared" si="195"/>
        <v>0</v>
      </c>
      <c r="AB87" s="4">
        <f t="shared" si="196"/>
        <v>0</v>
      </c>
      <c r="AC87" s="4">
        <f t="shared" si="197"/>
        <v>0</v>
      </c>
      <c r="AD87" s="4">
        <f t="shared" si="198"/>
        <v>0</v>
      </c>
      <c r="AE87" s="4">
        <f t="shared" si="199"/>
        <v>0</v>
      </c>
      <c r="AF87" s="4">
        <f t="shared" si="200"/>
        <v>0</v>
      </c>
      <c r="AG87" s="4">
        <f t="shared" si="201"/>
        <v>0</v>
      </c>
      <c r="AH87" s="4">
        <f t="shared" si="202"/>
        <v>0</v>
      </c>
      <c r="AI87" s="4">
        <f t="shared" si="203"/>
        <v>0</v>
      </c>
      <c r="AJ87" s="4">
        <f t="shared" si="204"/>
        <v>0</v>
      </c>
      <c r="AK87" s="4">
        <f t="shared" si="205"/>
        <v>0</v>
      </c>
      <c r="AL87" s="4">
        <f t="shared" si="206"/>
        <v>0</v>
      </c>
      <c r="AM87" s="4">
        <f t="shared" si="207"/>
        <v>0</v>
      </c>
      <c r="AN87" s="4">
        <f t="shared" si="208"/>
        <v>0</v>
      </c>
      <c r="AO87" s="4">
        <f t="shared" si="209"/>
        <v>0</v>
      </c>
      <c r="AP87" s="4">
        <f t="shared" si="210"/>
        <v>0</v>
      </c>
      <c r="AQ87" s="4">
        <f t="shared" si="211"/>
        <v>0</v>
      </c>
      <c r="AR87" s="4">
        <f t="shared" si="212"/>
        <v>0</v>
      </c>
      <c r="AS87" s="4">
        <f t="shared" si="213"/>
        <v>0</v>
      </c>
      <c r="AT87" s="4">
        <f t="shared" si="214"/>
        <v>0</v>
      </c>
      <c r="AU87" s="4">
        <f t="shared" si="215"/>
        <v>0</v>
      </c>
      <c r="AV87" s="4">
        <f t="shared" si="216"/>
        <v>0</v>
      </c>
      <c r="AW87" s="4">
        <f t="shared" si="217"/>
        <v>0</v>
      </c>
      <c r="AX87" s="4">
        <f t="shared" si="218"/>
        <v>0</v>
      </c>
      <c r="AY87" s="4">
        <f t="shared" si="219"/>
        <v>0</v>
      </c>
      <c r="AZ87" s="4">
        <f t="shared" si="220"/>
        <v>0</v>
      </c>
      <c r="BA87" s="4">
        <f t="shared" si="221"/>
        <v>0</v>
      </c>
      <c r="BB87" s="4">
        <f t="shared" si="222"/>
        <v>0</v>
      </c>
      <c r="BC87" s="4">
        <f t="shared" si="223"/>
        <v>0</v>
      </c>
      <c r="BD87" s="4">
        <f t="shared" si="224"/>
        <v>0</v>
      </c>
      <c r="BE87" s="4">
        <f t="shared" si="225"/>
        <v>0</v>
      </c>
      <c r="BF87" s="4">
        <f t="shared" si="226"/>
        <v>0</v>
      </c>
      <c r="BG87" s="4">
        <f t="shared" si="226"/>
        <v>0</v>
      </c>
      <c r="BH87" s="4">
        <f t="shared" si="226"/>
        <v>0</v>
      </c>
      <c r="BI87" s="4">
        <f t="shared" si="226"/>
        <v>0</v>
      </c>
      <c r="BJ87" s="4">
        <f t="shared" si="226"/>
        <v>0</v>
      </c>
      <c r="BK87" s="4">
        <f t="shared" si="226"/>
        <v>0</v>
      </c>
      <c r="BL87" s="4">
        <f t="shared" si="226"/>
        <v>0</v>
      </c>
      <c r="BM87" s="4">
        <f t="shared" si="226"/>
        <v>0</v>
      </c>
      <c r="BN87" s="4">
        <f t="shared" si="226"/>
        <v>0</v>
      </c>
      <c r="BO87" s="4">
        <f t="shared" si="226"/>
        <v>0</v>
      </c>
      <c r="BP87" s="4">
        <f t="shared" si="227"/>
        <v>0</v>
      </c>
      <c r="BQ87" s="4">
        <f t="shared" si="227"/>
        <v>0</v>
      </c>
      <c r="BR87" s="4">
        <f t="shared" si="227"/>
        <v>0</v>
      </c>
      <c r="BS87" s="4">
        <f t="shared" si="227"/>
        <v>0</v>
      </c>
      <c r="BT87" s="4">
        <f t="shared" si="227"/>
        <v>0</v>
      </c>
      <c r="BU87" s="4">
        <f t="shared" si="227"/>
        <v>0</v>
      </c>
      <c r="BV87" s="4">
        <f t="shared" si="227"/>
        <v>0</v>
      </c>
      <c r="BW87" s="4">
        <f t="shared" si="227"/>
        <v>0</v>
      </c>
      <c r="BX87" s="4">
        <f t="shared" si="227"/>
        <v>0</v>
      </c>
      <c r="BY87" s="4">
        <f t="shared" si="227"/>
        <v>0</v>
      </c>
      <c r="BZ87" s="4">
        <f t="shared" si="228"/>
        <v>0</v>
      </c>
      <c r="CA87" s="4">
        <f t="shared" si="228"/>
        <v>0</v>
      </c>
      <c r="CB87" s="4">
        <f t="shared" si="228"/>
        <v>0</v>
      </c>
      <c r="CC87" s="4">
        <f t="shared" si="228"/>
        <v>0</v>
      </c>
      <c r="CD87" s="4">
        <f t="shared" si="228"/>
        <v>0</v>
      </c>
      <c r="CE87" s="4">
        <f t="shared" si="228"/>
        <v>0</v>
      </c>
      <c r="CF87" s="4">
        <f t="shared" si="228"/>
        <v>0</v>
      </c>
      <c r="CG87" s="4">
        <f t="shared" si="228"/>
        <v>0</v>
      </c>
      <c r="CH87" s="4">
        <f t="shared" si="228"/>
        <v>0</v>
      </c>
      <c r="CI87" s="4">
        <f t="shared" si="228"/>
        <v>0</v>
      </c>
      <c r="CJ87" s="4">
        <f t="shared" si="229"/>
        <v>0</v>
      </c>
      <c r="CK87" s="4">
        <f t="shared" si="229"/>
        <v>0</v>
      </c>
      <c r="CL87" s="4">
        <f t="shared" si="229"/>
        <v>0</v>
      </c>
      <c r="CM87" s="4">
        <f t="shared" si="229"/>
        <v>0</v>
      </c>
      <c r="CN87" s="4">
        <f t="shared" si="229"/>
        <v>0</v>
      </c>
      <c r="CO87" s="4">
        <f t="shared" si="229"/>
        <v>0</v>
      </c>
      <c r="CP87" s="4">
        <f t="shared" si="229"/>
        <v>0</v>
      </c>
      <c r="CQ87" s="4">
        <f t="shared" si="229"/>
        <v>0</v>
      </c>
      <c r="CR87" s="4">
        <f t="shared" si="229"/>
        <v>0</v>
      </c>
      <c r="CS87" s="4">
        <f t="shared" si="229"/>
        <v>0</v>
      </c>
      <c r="CT87" s="4">
        <f t="shared" si="230"/>
        <v>0</v>
      </c>
      <c r="CU87" s="4">
        <f t="shared" si="230"/>
        <v>0</v>
      </c>
      <c r="CV87" s="4">
        <f t="shared" si="230"/>
        <v>0</v>
      </c>
      <c r="CW87" s="4">
        <f t="shared" si="230"/>
        <v>0</v>
      </c>
      <c r="CX87" s="4">
        <f t="shared" si="230"/>
        <v>0</v>
      </c>
      <c r="CY87" s="4">
        <f t="shared" si="230"/>
        <v>0</v>
      </c>
      <c r="CZ87" s="4">
        <f t="shared" si="230"/>
        <v>0</v>
      </c>
      <c r="DA87" s="4">
        <f t="shared" si="230"/>
        <v>0</v>
      </c>
      <c r="DB87" s="4">
        <f t="shared" si="230"/>
        <v>0</v>
      </c>
      <c r="DC87" s="4">
        <f t="shared" si="230"/>
        <v>0</v>
      </c>
      <c r="DD87" s="4">
        <f t="shared" si="230"/>
        <v>0</v>
      </c>
      <c r="DE87" s="4">
        <f t="shared" si="230"/>
        <v>0</v>
      </c>
      <c r="DF87" s="4">
        <f t="shared" si="230"/>
        <v>0</v>
      </c>
      <c r="DG87" s="4">
        <f t="shared" si="231"/>
        <v>0</v>
      </c>
      <c r="DH87" s="4">
        <f t="shared" si="231"/>
        <v>0</v>
      </c>
      <c r="DI87" s="4">
        <f t="shared" si="231"/>
        <v>0</v>
      </c>
      <c r="DJ87" s="4">
        <f t="shared" si="231"/>
        <v>0</v>
      </c>
      <c r="DK87" s="4">
        <f t="shared" si="231"/>
        <v>0</v>
      </c>
      <c r="DL87" s="4">
        <f t="shared" si="231"/>
        <v>0</v>
      </c>
      <c r="DM87" s="4">
        <f t="shared" si="231"/>
        <v>0</v>
      </c>
      <c r="DN87" s="4">
        <f t="shared" si="231"/>
        <v>0</v>
      </c>
      <c r="DO87" s="4">
        <f t="shared" si="231"/>
        <v>1</v>
      </c>
      <c r="DP87" s="4">
        <f t="shared" si="231"/>
        <v>0</v>
      </c>
      <c r="DQ87" s="4">
        <f t="shared" si="232"/>
        <v>0</v>
      </c>
      <c r="DR87" s="4">
        <f t="shared" si="232"/>
        <v>0</v>
      </c>
      <c r="DS87" s="4">
        <f t="shared" si="232"/>
        <v>0</v>
      </c>
      <c r="DT87" s="4">
        <f t="shared" si="232"/>
        <v>0</v>
      </c>
      <c r="DU87" s="4">
        <f t="shared" si="232"/>
        <v>0</v>
      </c>
      <c r="DV87" s="4">
        <f t="shared" si="232"/>
        <v>0</v>
      </c>
      <c r="DW87" s="4">
        <f t="shared" si="232"/>
        <v>0</v>
      </c>
      <c r="DX87" s="4">
        <f t="shared" si="232"/>
        <v>0</v>
      </c>
      <c r="DY87" s="4">
        <f t="shared" si="232"/>
        <v>0</v>
      </c>
      <c r="DZ87" s="4">
        <f t="shared" si="232"/>
        <v>1</v>
      </c>
      <c r="EA87" s="4">
        <f t="shared" si="232"/>
        <v>0</v>
      </c>
      <c r="EB87" s="4">
        <f t="shared" si="232"/>
        <v>0</v>
      </c>
      <c r="EC87" s="4">
        <f t="shared" si="232"/>
        <v>0</v>
      </c>
    </row>
    <row r="88" spans="2:133" x14ac:dyDescent="0.25">
      <c r="B88" s="13" t="s">
        <v>12</v>
      </c>
      <c r="C88" t="s">
        <v>2698</v>
      </c>
      <c r="D88" s="4">
        <f t="shared" si="172"/>
        <v>0</v>
      </c>
      <c r="E88" s="4">
        <f t="shared" si="173"/>
        <v>0</v>
      </c>
      <c r="F88" s="4">
        <f t="shared" si="174"/>
        <v>0</v>
      </c>
      <c r="G88" s="4">
        <f t="shared" si="175"/>
        <v>0</v>
      </c>
      <c r="H88" s="4">
        <f t="shared" si="176"/>
        <v>1</v>
      </c>
      <c r="I88" s="4">
        <f t="shared" si="177"/>
        <v>1</v>
      </c>
      <c r="J88" s="4">
        <f t="shared" si="178"/>
        <v>0</v>
      </c>
      <c r="K88" s="4">
        <f t="shared" si="179"/>
        <v>0</v>
      </c>
      <c r="L88" s="4">
        <f t="shared" si="180"/>
        <v>0</v>
      </c>
      <c r="M88" s="4">
        <f t="shared" si="181"/>
        <v>0</v>
      </c>
      <c r="N88" s="4">
        <f t="shared" si="182"/>
        <v>0</v>
      </c>
      <c r="O88" s="4">
        <f t="shared" si="183"/>
        <v>0</v>
      </c>
      <c r="P88" s="4">
        <f t="shared" si="184"/>
        <v>0</v>
      </c>
      <c r="Q88" s="4">
        <f t="shared" si="185"/>
        <v>0</v>
      </c>
      <c r="R88" s="4">
        <f t="shared" si="186"/>
        <v>0</v>
      </c>
      <c r="S88" s="4">
        <f t="shared" si="187"/>
        <v>0</v>
      </c>
      <c r="T88" s="4">
        <f t="shared" si="188"/>
        <v>1</v>
      </c>
      <c r="U88" s="4">
        <f t="shared" si="189"/>
        <v>1</v>
      </c>
      <c r="V88" s="4">
        <f t="shared" si="190"/>
        <v>0</v>
      </c>
      <c r="W88" s="4">
        <f t="shared" si="191"/>
        <v>0</v>
      </c>
      <c r="X88" s="4">
        <f t="shared" si="192"/>
        <v>0</v>
      </c>
      <c r="Y88" s="4">
        <f t="shared" si="193"/>
        <v>0</v>
      </c>
      <c r="Z88" s="4">
        <f t="shared" si="194"/>
        <v>0</v>
      </c>
      <c r="AA88" s="4">
        <f t="shared" si="195"/>
        <v>0</v>
      </c>
      <c r="AB88" s="4">
        <f t="shared" si="196"/>
        <v>0</v>
      </c>
      <c r="AC88" s="4">
        <f t="shared" si="197"/>
        <v>0</v>
      </c>
      <c r="AD88" s="4">
        <f t="shared" si="198"/>
        <v>0</v>
      </c>
      <c r="AE88" s="4">
        <f t="shared" si="199"/>
        <v>0</v>
      </c>
      <c r="AF88" s="4">
        <f t="shared" si="200"/>
        <v>0</v>
      </c>
      <c r="AG88" s="4">
        <f t="shared" si="201"/>
        <v>0</v>
      </c>
      <c r="AH88" s="4">
        <f t="shared" si="202"/>
        <v>0</v>
      </c>
      <c r="AI88" s="4">
        <f t="shared" si="203"/>
        <v>0</v>
      </c>
      <c r="AJ88" s="4">
        <f t="shared" si="204"/>
        <v>0</v>
      </c>
      <c r="AK88" s="4">
        <f t="shared" si="205"/>
        <v>0</v>
      </c>
      <c r="AL88" s="4">
        <f t="shared" si="206"/>
        <v>0</v>
      </c>
      <c r="AM88" s="4">
        <f t="shared" si="207"/>
        <v>0</v>
      </c>
      <c r="AN88" s="4">
        <f t="shared" si="208"/>
        <v>0</v>
      </c>
      <c r="AO88" s="4">
        <f t="shared" si="209"/>
        <v>0</v>
      </c>
      <c r="AP88" s="4">
        <f t="shared" si="210"/>
        <v>0</v>
      </c>
      <c r="AQ88" s="4">
        <f t="shared" si="211"/>
        <v>0</v>
      </c>
      <c r="AR88" s="4">
        <f t="shared" si="212"/>
        <v>0</v>
      </c>
      <c r="AS88" s="4">
        <f t="shared" si="213"/>
        <v>0</v>
      </c>
      <c r="AT88" s="4">
        <f t="shared" si="214"/>
        <v>0</v>
      </c>
      <c r="AU88" s="4">
        <f t="shared" si="215"/>
        <v>0</v>
      </c>
      <c r="AV88" s="4">
        <f t="shared" si="216"/>
        <v>0</v>
      </c>
      <c r="AW88" s="4">
        <f t="shared" si="217"/>
        <v>0</v>
      </c>
      <c r="AX88" s="4">
        <f t="shared" si="218"/>
        <v>0</v>
      </c>
      <c r="AY88" s="4">
        <f t="shared" si="219"/>
        <v>0</v>
      </c>
      <c r="AZ88" s="4">
        <f t="shared" si="220"/>
        <v>0</v>
      </c>
      <c r="BA88" s="4">
        <f t="shared" si="221"/>
        <v>0</v>
      </c>
      <c r="BB88" s="4">
        <f t="shared" si="222"/>
        <v>0</v>
      </c>
      <c r="BC88" s="4">
        <f t="shared" si="223"/>
        <v>0</v>
      </c>
      <c r="BD88" s="4">
        <f t="shared" si="224"/>
        <v>0</v>
      </c>
      <c r="BE88" s="4">
        <f t="shared" si="225"/>
        <v>0</v>
      </c>
      <c r="BF88" s="4">
        <f t="shared" si="226"/>
        <v>0</v>
      </c>
      <c r="BG88" s="4">
        <f t="shared" si="226"/>
        <v>0</v>
      </c>
      <c r="BH88" s="4">
        <f t="shared" si="226"/>
        <v>0</v>
      </c>
      <c r="BI88" s="4">
        <f t="shared" si="226"/>
        <v>0</v>
      </c>
      <c r="BJ88" s="4">
        <f t="shared" si="226"/>
        <v>0</v>
      </c>
      <c r="BK88" s="4">
        <f t="shared" si="226"/>
        <v>0</v>
      </c>
      <c r="BL88" s="4">
        <f t="shared" si="226"/>
        <v>0</v>
      </c>
      <c r="BM88" s="4">
        <f t="shared" si="226"/>
        <v>0</v>
      </c>
      <c r="BN88" s="4">
        <f t="shared" si="226"/>
        <v>0</v>
      </c>
      <c r="BO88" s="4">
        <f t="shared" si="226"/>
        <v>0</v>
      </c>
      <c r="BP88" s="4">
        <f t="shared" si="227"/>
        <v>0</v>
      </c>
      <c r="BQ88" s="4">
        <f t="shared" si="227"/>
        <v>0</v>
      </c>
      <c r="BR88" s="4">
        <f t="shared" si="227"/>
        <v>0</v>
      </c>
      <c r="BS88" s="4">
        <f t="shared" si="227"/>
        <v>0</v>
      </c>
      <c r="BT88" s="4">
        <f t="shared" si="227"/>
        <v>0</v>
      </c>
      <c r="BU88" s="4">
        <f t="shared" si="227"/>
        <v>0</v>
      </c>
      <c r="BV88" s="4">
        <f t="shared" si="227"/>
        <v>0</v>
      </c>
      <c r="BW88" s="4">
        <f t="shared" si="227"/>
        <v>0</v>
      </c>
      <c r="BX88" s="4">
        <f t="shared" si="227"/>
        <v>0</v>
      </c>
      <c r="BY88" s="4">
        <f t="shared" si="227"/>
        <v>0</v>
      </c>
      <c r="BZ88" s="4">
        <f t="shared" si="228"/>
        <v>0</v>
      </c>
      <c r="CA88" s="4">
        <f t="shared" si="228"/>
        <v>0</v>
      </c>
      <c r="CB88" s="4">
        <f t="shared" si="228"/>
        <v>0</v>
      </c>
      <c r="CC88" s="4">
        <f t="shared" si="228"/>
        <v>0</v>
      </c>
      <c r="CD88" s="4">
        <f t="shared" si="228"/>
        <v>0</v>
      </c>
      <c r="CE88" s="4">
        <f t="shared" si="228"/>
        <v>0</v>
      </c>
      <c r="CF88" s="4">
        <f t="shared" si="228"/>
        <v>0</v>
      </c>
      <c r="CG88" s="4">
        <f t="shared" si="228"/>
        <v>0</v>
      </c>
      <c r="CH88" s="4">
        <f t="shared" si="228"/>
        <v>0</v>
      </c>
      <c r="CI88" s="4">
        <f t="shared" si="228"/>
        <v>0</v>
      </c>
      <c r="CJ88" s="4">
        <f t="shared" si="229"/>
        <v>0</v>
      </c>
      <c r="CK88" s="4">
        <f t="shared" si="229"/>
        <v>0</v>
      </c>
      <c r="CL88" s="4">
        <f t="shared" si="229"/>
        <v>0</v>
      </c>
      <c r="CM88" s="4">
        <f t="shared" si="229"/>
        <v>0</v>
      </c>
      <c r="CN88" s="4">
        <f t="shared" si="229"/>
        <v>0</v>
      </c>
      <c r="CO88" s="4">
        <f t="shared" si="229"/>
        <v>0</v>
      </c>
      <c r="CP88" s="4">
        <f t="shared" si="229"/>
        <v>0</v>
      </c>
      <c r="CQ88" s="4">
        <f t="shared" si="229"/>
        <v>0</v>
      </c>
      <c r="CR88" s="4">
        <f t="shared" si="229"/>
        <v>0</v>
      </c>
      <c r="CS88" s="4">
        <f t="shared" si="229"/>
        <v>0</v>
      </c>
      <c r="CT88" s="4">
        <f t="shared" si="230"/>
        <v>0</v>
      </c>
      <c r="CU88" s="4">
        <f t="shared" si="230"/>
        <v>0</v>
      </c>
      <c r="CV88" s="4">
        <f t="shared" si="230"/>
        <v>0</v>
      </c>
      <c r="CW88" s="4">
        <f t="shared" si="230"/>
        <v>0</v>
      </c>
      <c r="CX88" s="4">
        <f t="shared" si="230"/>
        <v>0</v>
      </c>
      <c r="CY88" s="4">
        <f t="shared" si="230"/>
        <v>0</v>
      </c>
      <c r="CZ88" s="4">
        <f t="shared" si="230"/>
        <v>0</v>
      </c>
      <c r="DA88" s="4">
        <f t="shared" si="230"/>
        <v>0</v>
      </c>
      <c r="DB88" s="4">
        <f t="shared" si="230"/>
        <v>0</v>
      </c>
      <c r="DC88" s="4">
        <f t="shared" si="230"/>
        <v>0</v>
      </c>
      <c r="DD88" s="4">
        <f t="shared" si="230"/>
        <v>0</v>
      </c>
      <c r="DE88" s="4">
        <f t="shared" si="230"/>
        <v>0</v>
      </c>
      <c r="DF88" s="4">
        <f t="shared" si="230"/>
        <v>0</v>
      </c>
      <c r="DG88" s="4">
        <f t="shared" si="231"/>
        <v>0</v>
      </c>
      <c r="DH88" s="4">
        <f t="shared" si="231"/>
        <v>0</v>
      </c>
      <c r="DI88" s="4">
        <f t="shared" si="231"/>
        <v>0</v>
      </c>
      <c r="DJ88" s="4">
        <f t="shared" si="231"/>
        <v>0</v>
      </c>
      <c r="DK88" s="4">
        <f t="shared" si="231"/>
        <v>0</v>
      </c>
      <c r="DL88" s="4">
        <f t="shared" si="231"/>
        <v>0</v>
      </c>
      <c r="DM88" s="4">
        <f t="shared" si="231"/>
        <v>0</v>
      </c>
      <c r="DN88" s="4">
        <f t="shared" si="231"/>
        <v>0</v>
      </c>
      <c r="DO88" s="4">
        <f t="shared" si="231"/>
        <v>0</v>
      </c>
      <c r="DP88" s="4">
        <f t="shared" si="231"/>
        <v>1</v>
      </c>
      <c r="DQ88" s="4">
        <f t="shared" si="232"/>
        <v>0</v>
      </c>
      <c r="DR88" s="4">
        <f t="shared" si="232"/>
        <v>0</v>
      </c>
      <c r="DS88" s="4">
        <f t="shared" si="232"/>
        <v>0</v>
      </c>
      <c r="DT88" s="4">
        <f t="shared" si="232"/>
        <v>0</v>
      </c>
      <c r="DU88" s="4">
        <f t="shared" si="232"/>
        <v>0</v>
      </c>
      <c r="DV88" s="4">
        <f t="shared" si="232"/>
        <v>0</v>
      </c>
      <c r="DW88" s="4">
        <f t="shared" si="232"/>
        <v>0</v>
      </c>
      <c r="DX88" s="4">
        <f t="shared" si="232"/>
        <v>0</v>
      </c>
      <c r="DY88" s="4">
        <f t="shared" si="232"/>
        <v>0</v>
      </c>
      <c r="DZ88" s="4">
        <f t="shared" si="232"/>
        <v>0</v>
      </c>
      <c r="EA88" s="4">
        <f t="shared" si="232"/>
        <v>1</v>
      </c>
      <c r="EB88" s="4">
        <f t="shared" si="232"/>
        <v>0</v>
      </c>
      <c r="EC88" s="4">
        <f t="shared" si="232"/>
        <v>0</v>
      </c>
    </row>
    <row r="89" spans="2:133" x14ac:dyDescent="0.25">
      <c r="B89" s="13" t="s">
        <v>12</v>
      </c>
      <c r="C89" t="s">
        <v>2699</v>
      </c>
      <c r="D89" s="4">
        <f t="shared" si="172"/>
        <v>0</v>
      </c>
      <c r="E89" s="4">
        <f t="shared" si="173"/>
        <v>0</v>
      </c>
      <c r="F89" s="4">
        <f t="shared" si="174"/>
        <v>0</v>
      </c>
      <c r="G89" s="4">
        <f t="shared" si="175"/>
        <v>0</v>
      </c>
      <c r="H89" s="4">
        <f t="shared" si="176"/>
        <v>1</v>
      </c>
      <c r="I89" s="4">
        <f t="shared" si="177"/>
        <v>1</v>
      </c>
      <c r="J89" s="4">
        <f t="shared" si="178"/>
        <v>0</v>
      </c>
      <c r="K89" s="4">
        <f t="shared" si="179"/>
        <v>0</v>
      </c>
      <c r="L89" s="4">
        <f t="shared" si="180"/>
        <v>0</v>
      </c>
      <c r="M89" s="4">
        <f t="shared" si="181"/>
        <v>0</v>
      </c>
      <c r="N89" s="4">
        <f t="shared" si="182"/>
        <v>0</v>
      </c>
      <c r="O89" s="4">
        <f t="shared" si="183"/>
        <v>0</v>
      </c>
      <c r="P89" s="4">
        <f t="shared" si="184"/>
        <v>0</v>
      </c>
      <c r="Q89" s="4">
        <f t="shared" si="185"/>
        <v>0</v>
      </c>
      <c r="R89" s="4">
        <f t="shared" si="186"/>
        <v>0</v>
      </c>
      <c r="S89" s="4">
        <f t="shared" si="187"/>
        <v>0</v>
      </c>
      <c r="T89" s="4">
        <f t="shared" si="188"/>
        <v>1</v>
      </c>
      <c r="U89" s="4">
        <f t="shared" si="189"/>
        <v>1</v>
      </c>
      <c r="V89" s="4">
        <f t="shared" si="190"/>
        <v>0</v>
      </c>
      <c r="W89" s="4">
        <f t="shared" si="191"/>
        <v>0</v>
      </c>
      <c r="X89" s="4">
        <f t="shared" si="192"/>
        <v>0</v>
      </c>
      <c r="Y89" s="4">
        <f t="shared" si="193"/>
        <v>0</v>
      </c>
      <c r="Z89" s="4">
        <f t="shared" si="194"/>
        <v>0</v>
      </c>
      <c r="AA89" s="4">
        <f t="shared" si="195"/>
        <v>0</v>
      </c>
      <c r="AB89" s="4">
        <f t="shared" si="196"/>
        <v>0</v>
      </c>
      <c r="AC89" s="4">
        <f t="shared" si="197"/>
        <v>0</v>
      </c>
      <c r="AD89" s="4">
        <f t="shared" si="198"/>
        <v>0</v>
      </c>
      <c r="AE89" s="4">
        <f t="shared" si="199"/>
        <v>0</v>
      </c>
      <c r="AF89" s="4">
        <f t="shared" si="200"/>
        <v>0</v>
      </c>
      <c r="AG89" s="4">
        <f t="shared" si="201"/>
        <v>0</v>
      </c>
      <c r="AH89" s="4">
        <f t="shared" si="202"/>
        <v>0</v>
      </c>
      <c r="AI89" s="4">
        <f t="shared" si="203"/>
        <v>0</v>
      </c>
      <c r="AJ89" s="4">
        <f t="shared" si="204"/>
        <v>0</v>
      </c>
      <c r="AK89" s="4">
        <f t="shared" si="205"/>
        <v>0</v>
      </c>
      <c r="AL89" s="4">
        <f t="shared" si="206"/>
        <v>0</v>
      </c>
      <c r="AM89" s="4">
        <f t="shared" si="207"/>
        <v>0</v>
      </c>
      <c r="AN89" s="4">
        <f t="shared" si="208"/>
        <v>0</v>
      </c>
      <c r="AO89" s="4">
        <f t="shared" si="209"/>
        <v>0</v>
      </c>
      <c r="AP89" s="4">
        <f t="shared" si="210"/>
        <v>0</v>
      </c>
      <c r="AQ89" s="4">
        <f t="shared" si="211"/>
        <v>0</v>
      </c>
      <c r="AR89" s="4">
        <f t="shared" si="212"/>
        <v>0</v>
      </c>
      <c r="AS89" s="4">
        <f t="shared" si="213"/>
        <v>0</v>
      </c>
      <c r="AT89" s="4">
        <f t="shared" si="214"/>
        <v>0</v>
      </c>
      <c r="AU89" s="4">
        <f t="shared" si="215"/>
        <v>0</v>
      </c>
      <c r="AV89" s="4">
        <f t="shared" si="216"/>
        <v>0</v>
      </c>
      <c r="AW89" s="4">
        <f t="shared" si="217"/>
        <v>0</v>
      </c>
      <c r="AX89" s="4">
        <f t="shared" si="218"/>
        <v>0</v>
      </c>
      <c r="AY89" s="4">
        <f t="shared" si="219"/>
        <v>0</v>
      </c>
      <c r="AZ89" s="4">
        <f t="shared" si="220"/>
        <v>0</v>
      </c>
      <c r="BA89" s="4">
        <f t="shared" si="221"/>
        <v>0</v>
      </c>
      <c r="BB89" s="4">
        <f t="shared" si="222"/>
        <v>0</v>
      </c>
      <c r="BC89" s="4">
        <f t="shared" si="223"/>
        <v>0</v>
      </c>
      <c r="BD89" s="4">
        <f t="shared" si="224"/>
        <v>0</v>
      </c>
      <c r="BE89" s="4">
        <f t="shared" si="225"/>
        <v>0</v>
      </c>
      <c r="BF89" s="4">
        <f t="shared" si="226"/>
        <v>0</v>
      </c>
      <c r="BG89" s="4">
        <f t="shared" si="226"/>
        <v>0</v>
      </c>
      <c r="BH89" s="4">
        <f t="shared" si="226"/>
        <v>0</v>
      </c>
      <c r="BI89" s="4">
        <f t="shared" si="226"/>
        <v>0</v>
      </c>
      <c r="BJ89" s="4">
        <f t="shared" si="226"/>
        <v>0</v>
      </c>
      <c r="BK89" s="4">
        <f t="shared" si="226"/>
        <v>0</v>
      </c>
      <c r="BL89" s="4">
        <f t="shared" si="226"/>
        <v>0</v>
      </c>
      <c r="BM89" s="4">
        <f t="shared" si="226"/>
        <v>0</v>
      </c>
      <c r="BN89" s="4">
        <f t="shared" si="226"/>
        <v>0</v>
      </c>
      <c r="BO89" s="4">
        <f t="shared" si="226"/>
        <v>0</v>
      </c>
      <c r="BP89" s="4">
        <f t="shared" si="227"/>
        <v>0</v>
      </c>
      <c r="BQ89" s="4">
        <f t="shared" si="227"/>
        <v>0</v>
      </c>
      <c r="BR89" s="4">
        <f t="shared" si="227"/>
        <v>0</v>
      </c>
      <c r="BS89" s="4">
        <f t="shared" si="227"/>
        <v>0</v>
      </c>
      <c r="BT89" s="4">
        <f t="shared" si="227"/>
        <v>0</v>
      </c>
      <c r="BU89" s="4">
        <f t="shared" si="227"/>
        <v>0</v>
      </c>
      <c r="BV89" s="4">
        <f t="shared" si="227"/>
        <v>0</v>
      </c>
      <c r="BW89" s="4">
        <f t="shared" si="227"/>
        <v>0</v>
      </c>
      <c r="BX89" s="4">
        <f t="shared" si="227"/>
        <v>0</v>
      </c>
      <c r="BY89" s="4">
        <f t="shared" si="227"/>
        <v>0</v>
      </c>
      <c r="BZ89" s="4">
        <f t="shared" si="228"/>
        <v>0</v>
      </c>
      <c r="CA89" s="4">
        <f t="shared" si="228"/>
        <v>0</v>
      </c>
      <c r="CB89" s="4">
        <f t="shared" si="228"/>
        <v>0</v>
      </c>
      <c r="CC89" s="4">
        <f t="shared" si="228"/>
        <v>0</v>
      </c>
      <c r="CD89" s="4">
        <f t="shared" si="228"/>
        <v>0</v>
      </c>
      <c r="CE89" s="4">
        <f t="shared" si="228"/>
        <v>0</v>
      </c>
      <c r="CF89" s="4">
        <f t="shared" si="228"/>
        <v>0</v>
      </c>
      <c r="CG89" s="4">
        <f t="shared" si="228"/>
        <v>0</v>
      </c>
      <c r="CH89" s="4">
        <f t="shared" si="228"/>
        <v>0</v>
      </c>
      <c r="CI89" s="4">
        <f t="shared" si="228"/>
        <v>0</v>
      </c>
      <c r="CJ89" s="4">
        <f t="shared" si="229"/>
        <v>0</v>
      </c>
      <c r="CK89" s="4">
        <f t="shared" si="229"/>
        <v>0</v>
      </c>
      <c r="CL89" s="4">
        <f t="shared" si="229"/>
        <v>0</v>
      </c>
      <c r="CM89" s="4">
        <f t="shared" si="229"/>
        <v>0</v>
      </c>
      <c r="CN89" s="4">
        <f t="shared" si="229"/>
        <v>0</v>
      </c>
      <c r="CO89" s="4">
        <f t="shared" si="229"/>
        <v>0</v>
      </c>
      <c r="CP89" s="4">
        <f t="shared" si="229"/>
        <v>0</v>
      </c>
      <c r="CQ89" s="4">
        <f t="shared" si="229"/>
        <v>0</v>
      </c>
      <c r="CR89" s="4">
        <f t="shared" si="229"/>
        <v>0</v>
      </c>
      <c r="CS89" s="4">
        <f t="shared" si="229"/>
        <v>0</v>
      </c>
      <c r="CT89" s="4">
        <f t="shared" si="230"/>
        <v>0</v>
      </c>
      <c r="CU89" s="4">
        <f t="shared" si="230"/>
        <v>0</v>
      </c>
      <c r="CV89" s="4">
        <f t="shared" si="230"/>
        <v>0</v>
      </c>
      <c r="CW89" s="4">
        <f t="shared" si="230"/>
        <v>0</v>
      </c>
      <c r="CX89" s="4">
        <f t="shared" si="230"/>
        <v>0</v>
      </c>
      <c r="CY89" s="4">
        <f t="shared" si="230"/>
        <v>0</v>
      </c>
      <c r="CZ89" s="4">
        <f t="shared" si="230"/>
        <v>0</v>
      </c>
      <c r="DA89" s="4">
        <f t="shared" si="230"/>
        <v>0</v>
      </c>
      <c r="DB89" s="4">
        <f t="shared" si="230"/>
        <v>0</v>
      </c>
      <c r="DC89" s="4">
        <f t="shared" si="230"/>
        <v>0</v>
      </c>
      <c r="DD89" s="4">
        <f t="shared" si="230"/>
        <v>0</v>
      </c>
      <c r="DE89" s="4">
        <f t="shared" si="230"/>
        <v>0</v>
      </c>
      <c r="DF89" s="4">
        <f t="shared" si="230"/>
        <v>0</v>
      </c>
      <c r="DG89" s="4">
        <f t="shared" si="231"/>
        <v>0</v>
      </c>
      <c r="DH89" s="4">
        <f t="shared" si="231"/>
        <v>0</v>
      </c>
      <c r="DI89" s="4">
        <f t="shared" si="231"/>
        <v>0</v>
      </c>
      <c r="DJ89" s="4">
        <f t="shared" si="231"/>
        <v>0</v>
      </c>
      <c r="DK89" s="4">
        <f t="shared" si="231"/>
        <v>0</v>
      </c>
      <c r="DL89" s="4">
        <f t="shared" si="231"/>
        <v>0</v>
      </c>
      <c r="DM89" s="4">
        <f t="shared" si="231"/>
        <v>0</v>
      </c>
      <c r="DN89" s="4">
        <f t="shared" si="231"/>
        <v>0</v>
      </c>
      <c r="DO89" s="4">
        <f t="shared" si="231"/>
        <v>0</v>
      </c>
      <c r="DP89" s="4">
        <f t="shared" si="231"/>
        <v>0</v>
      </c>
      <c r="DQ89" s="4">
        <f t="shared" si="232"/>
        <v>1</v>
      </c>
      <c r="DR89" s="4">
        <f t="shared" si="232"/>
        <v>0</v>
      </c>
      <c r="DS89" s="4">
        <f t="shared" si="232"/>
        <v>0</v>
      </c>
      <c r="DT89" s="4">
        <f t="shared" si="232"/>
        <v>0</v>
      </c>
      <c r="DU89" s="4">
        <f t="shared" si="232"/>
        <v>0</v>
      </c>
      <c r="DV89" s="4">
        <f t="shared" si="232"/>
        <v>0</v>
      </c>
      <c r="DW89" s="4">
        <f t="shared" si="232"/>
        <v>0</v>
      </c>
      <c r="DX89" s="4">
        <f t="shared" si="232"/>
        <v>0</v>
      </c>
      <c r="DY89" s="4">
        <f t="shared" si="232"/>
        <v>0</v>
      </c>
      <c r="DZ89" s="4">
        <f t="shared" si="232"/>
        <v>0</v>
      </c>
      <c r="EA89" s="4">
        <f t="shared" si="232"/>
        <v>0</v>
      </c>
      <c r="EB89" s="4">
        <f t="shared" si="232"/>
        <v>1</v>
      </c>
      <c r="EC89" s="4">
        <f t="shared" si="232"/>
        <v>0</v>
      </c>
    </row>
    <row r="90" spans="2:133" x14ac:dyDescent="0.25">
      <c r="B90" s="13" t="s">
        <v>12</v>
      </c>
      <c r="C90" t="s">
        <v>2700</v>
      </c>
      <c r="D90" s="4">
        <f t="shared" si="172"/>
        <v>0</v>
      </c>
      <c r="E90" s="4">
        <f t="shared" si="173"/>
        <v>0</v>
      </c>
      <c r="F90" s="4">
        <f t="shared" si="174"/>
        <v>0</v>
      </c>
      <c r="G90" s="4">
        <f t="shared" si="175"/>
        <v>0</v>
      </c>
      <c r="H90" s="4">
        <f t="shared" si="176"/>
        <v>0</v>
      </c>
      <c r="I90" s="4">
        <f t="shared" si="177"/>
        <v>0</v>
      </c>
      <c r="J90" s="4">
        <f t="shared" si="178"/>
        <v>0</v>
      </c>
      <c r="K90" s="4">
        <f t="shared" si="179"/>
        <v>0</v>
      </c>
      <c r="L90" s="4">
        <f t="shared" si="180"/>
        <v>0</v>
      </c>
      <c r="M90" s="4">
        <f t="shared" si="181"/>
        <v>0</v>
      </c>
      <c r="N90" s="4">
        <f t="shared" si="182"/>
        <v>0</v>
      </c>
      <c r="O90" s="4">
        <f t="shared" si="183"/>
        <v>0</v>
      </c>
      <c r="P90" s="4">
        <f t="shared" si="184"/>
        <v>0</v>
      </c>
      <c r="Q90" s="4">
        <f t="shared" si="185"/>
        <v>0</v>
      </c>
      <c r="R90" s="4">
        <f t="shared" si="186"/>
        <v>0</v>
      </c>
      <c r="S90" s="4">
        <f t="shared" si="187"/>
        <v>0</v>
      </c>
      <c r="T90" s="4">
        <f t="shared" si="188"/>
        <v>0</v>
      </c>
      <c r="U90" s="4">
        <f t="shared" si="189"/>
        <v>0</v>
      </c>
      <c r="V90" s="4">
        <f t="shared" si="190"/>
        <v>0</v>
      </c>
      <c r="W90" s="4">
        <f t="shared" si="191"/>
        <v>0</v>
      </c>
      <c r="X90" s="4">
        <f t="shared" si="192"/>
        <v>0</v>
      </c>
      <c r="Y90" s="4">
        <f t="shared" si="193"/>
        <v>0</v>
      </c>
      <c r="Z90" s="4">
        <f t="shared" si="194"/>
        <v>0</v>
      </c>
      <c r="AA90" s="4">
        <f t="shared" si="195"/>
        <v>0</v>
      </c>
      <c r="AB90" s="4">
        <f t="shared" si="196"/>
        <v>0</v>
      </c>
      <c r="AC90" s="4">
        <f t="shared" si="197"/>
        <v>0</v>
      </c>
      <c r="AD90" s="4">
        <f t="shared" si="198"/>
        <v>0</v>
      </c>
      <c r="AE90" s="4">
        <f t="shared" si="199"/>
        <v>0</v>
      </c>
      <c r="AF90" s="4">
        <f t="shared" si="200"/>
        <v>0</v>
      </c>
      <c r="AG90" s="4">
        <f t="shared" si="201"/>
        <v>0</v>
      </c>
      <c r="AH90" s="4">
        <f t="shared" si="202"/>
        <v>0</v>
      </c>
      <c r="AI90" s="4">
        <f t="shared" si="203"/>
        <v>0</v>
      </c>
      <c r="AJ90" s="4">
        <f t="shared" si="204"/>
        <v>0</v>
      </c>
      <c r="AK90" s="4">
        <f t="shared" si="205"/>
        <v>0</v>
      </c>
      <c r="AL90" s="4">
        <f t="shared" si="206"/>
        <v>0</v>
      </c>
      <c r="AM90" s="4">
        <f t="shared" si="207"/>
        <v>0</v>
      </c>
      <c r="AN90" s="4">
        <f t="shared" si="208"/>
        <v>0</v>
      </c>
      <c r="AO90" s="4">
        <f t="shared" si="209"/>
        <v>0</v>
      </c>
      <c r="AP90" s="4">
        <f t="shared" si="210"/>
        <v>0</v>
      </c>
      <c r="AQ90" s="4">
        <f t="shared" si="211"/>
        <v>0</v>
      </c>
      <c r="AR90" s="4">
        <f t="shared" si="212"/>
        <v>0</v>
      </c>
      <c r="AS90" s="4">
        <f t="shared" si="213"/>
        <v>0</v>
      </c>
      <c r="AT90" s="4">
        <f t="shared" si="214"/>
        <v>0</v>
      </c>
      <c r="AU90" s="4">
        <f t="shared" si="215"/>
        <v>0</v>
      </c>
      <c r="AV90" s="4">
        <f t="shared" si="216"/>
        <v>0</v>
      </c>
      <c r="AW90" s="4">
        <f t="shared" si="217"/>
        <v>0</v>
      </c>
      <c r="AX90" s="4">
        <f t="shared" si="218"/>
        <v>0</v>
      </c>
      <c r="AY90" s="4">
        <f t="shared" si="219"/>
        <v>0</v>
      </c>
      <c r="AZ90" s="4">
        <f t="shared" si="220"/>
        <v>0</v>
      </c>
      <c r="BA90" s="4">
        <f t="shared" si="221"/>
        <v>0</v>
      </c>
      <c r="BB90" s="4">
        <f t="shared" si="222"/>
        <v>0</v>
      </c>
      <c r="BC90" s="4">
        <f t="shared" si="223"/>
        <v>0</v>
      </c>
      <c r="BD90" s="4">
        <f t="shared" si="224"/>
        <v>0</v>
      </c>
      <c r="BE90" s="4">
        <f t="shared" si="225"/>
        <v>0</v>
      </c>
      <c r="BF90" s="4">
        <f t="shared" si="226"/>
        <v>0</v>
      </c>
      <c r="BG90" s="4">
        <f t="shared" si="226"/>
        <v>0</v>
      </c>
      <c r="BH90" s="4">
        <f t="shared" si="226"/>
        <v>0</v>
      </c>
      <c r="BI90" s="4">
        <f t="shared" si="226"/>
        <v>0</v>
      </c>
      <c r="BJ90" s="4">
        <f t="shared" si="226"/>
        <v>0</v>
      </c>
      <c r="BK90" s="4">
        <f t="shared" si="226"/>
        <v>0</v>
      </c>
      <c r="BL90" s="4">
        <f t="shared" si="226"/>
        <v>0</v>
      </c>
      <c r="BM90" s="4">
        <f t="shared" si="226"/>
        <v>0</v>
      </c>
      <c r="BN90" s="4">
        <f t="shared" si="226"/>
        <v>0</v>
      </c>
      <c r="BO90" s="4">
        <f t="shared" si="226"/>
        <v>0</v>
      </c>
      <c r="BP90" s="4">
        <f t="shared" si="227"/>
        <v>0</v>
      </c>
      <c r="BQ90" s="4">
        <f t="shared" si="227"/>
        <v>0</v>
      </c>
      <c r="BR90" s="4">
        <f t="shared" si="227"/>
        <v>0</v>
      </c>
      <c r="BS90" s="4">
        <f t="shared" si="227"/>
        <v>0</v>
      </c>
      <c r="BT90" s="4">
        <f t="shared" si="227"/>
        <v>0</v>
      </c>
      <c r="BU90" s="4">
        <f t="shared" si="227"/>
        <v>0</v>
      </c>
      <c r="BV90" s="4">
        <f t="shared" si="227"/>
        <v>0</v>
      </c>
      <c r="BW90" s="4">
        <f t="shared" si="227"/>
        <v>0</v>
      </c>
      <c r="BX90" s="4">
        <f t="shared" si="227"/>
        <v>0</v>
      </c>
      <c r="BY90" s="4">
        <f t="shared" si="227"/>
        <v>0</v>
      </c>
      <c r="BZ90" s="4">
        <f t="shared" si="228"/>
        <v>0</v>
      </c>
      <c r="CA90" s="4">
        <f t="shared" si="228"/>
        <v>0</v>
      </c>
      <c r="CB90" s="4">
        <f t="shared" si="228"/>
        <v>0</v>
      </c>
      <c r="CC90" s="4">
        <f t="shared" si="228"/>
        <v>0</v>
      </c>
      <c r="CD90" s="4">
        <f t="shared" si="228"/>
        <v>0</v>
      </c>
      <c r="CE90" s="4">
        <f t="shared" si="228"/>
        <v>0</v>
      </c>
      <c r="CF90" s="4">
        <f t="shared" si="228"/>
        <v>0</v>
      </c>
      <c r="CG90" s="4">
        <f t="shared" si="228"/>
        <v>0</v>
      </c>
      <c r="CH90" s="4">
        <f t="shared" si="228"/>
        <v>0</v>
      </c>
      <c r="CI90" s="4">
        <f t="shared" si="228"/>
        <v>0</v>
      </c>
      <c r="CJ90" s="4">
        <f t="shared" si="229"/>
        <v>0</v>
      </c>
      <c r="CK90" s="4">
        <f t="shared" si="229"/>
        <v>0</v>
      </c>
      <c r="CL90" s="4">
        <f t="shared" si="229"/>
        <v>0</v>
      </c>
      <c r="CM90" s="4">
        <f t="shared" si="229"/>
        <v>0</v>
      </c>
      <c r="CN90" s="4">
        <f t="shared" si="229"/>
        <v>0</v>
      </c>
      <c r="CO90" s="4">
        <f t="shared" si="229"/>
        <v>0</v>
      </c>
      <c r="CP90" s="4">
        <f t="shared" si="229"/>
        <v>0</v>
      </c>
      <c r="CQ90" s="4">
        <f t="shared" si="229"/>
        <v>0</v>
      </c>
      <c r="CR90" s="4">
        <f t="shared" si="229"/>
        <v>0</v>
      </c>
      <c r="CS90" s="4">
        <f t="shared" si="229"/>
        <v>0</v>
      </c>
      <c r="CT90" s="4">
        <f t="shared" si="230"/>
        <v>0</v>
      </c>
      <c r="CU90" s="4">
        <f t="shared" si="230"/>
        <v>0</v>
      </c>
      <c r="CV90" s="4">
        <f t="shared" si="230"/>
        <v>0</v>
      </c>
      <c r="CW90" s="4">
        <f t="shared" si="230"/>
        <v>0</v>
      </c>
      <c r="CX90" s="4">
        <f t="shared" si="230"/>
        <v>0</v>
      </c>
      <c r="CY90" s="4">
        <f t="shared" si="230"/>
        <v>0</v>
      </c>
      <c r="CZ90" s="4">
        <f t="shared" si="230"/>
        <v>0</v>
      </c>
      <c r="DA90" s="4">
        <f t="shared" si="230"/>
        <v>0</v>
      </c>
      <c r="DB90" s="4">
        <f t="shared" si="230"/>
        <v>0</v>
      </c>
      <c r="DC90" s="4">
        <f t="shared" si="230"/>
        <v>0</v>
      </c>
      <c r="DD90" s="4">
        <f t="shared" si="230"/>
        <v>0</v>
      </c>
      <c r="DE90" s="4">
        <f t="shared" si="230"/>
        <v>0</v>
      </c>
      <c r="DF90" s="4">
        <f t="shared" si="230"/>
        <v>0</v>
      </c>
      <c r="DG90" s="4">
        <f t="shared" si="231"/>
        <v>0</v>
      </c>
      <c r="DH90" s="4">
        <f t="shared" si="231"/>
        <v>0</v>
      </c>
      <c r="DI90" s="4">
        <f t="shared" si="231"/>
        <v>0</v>
      </c>
      <c r="DJ90" s="4">
        <f t="shared" si="231"/>
        <v>0</v>
      </c>
      <c r="DK90" s="4">
        <f t="shared" si="231"/>
        <v>0</v>
      </c>
      <c r="DL90" s="4">
        <f t="shared" si="231"/>
        <v>0</v>
      </c>
      <c r="DM90" s="4">
        <f t="shared" si="231"/>
        <v>0</v>
      </c>
      <c r="DN90" s="4">
        <f t="shared" si="231"/>
        <v>0</v>
      </c>
      <c r="DO90" s="4">
        <f t="shared" si="231"/>
        <v>0</v>
      </c>
      <c r="DP90" s="4">
        <f t="shared" si="231"/>
        <v>0</v>
      </c>
      <c r="DQ90" s="4">
        <f t="shared" si="232"/>
        <v>0</v>
      </c>
      <c r="DR90" s="4">
        <f t="shared" si="232"/>
        <v>1</v>
      </c>
      <c r="DS90" s="4">
        <f t="shared" si="232"/>
        <v>0</v>
      </c>
      <c r="DT90" s="4">
        <f t="shared" si="232"/>
        <v>0</v>
      </c>
      <c r="DU90" s="4">
        <f t="shared" si="232"/>
        <v>0</v>
      </c>
      <c r="DV90" s="4">
        <f t="shared" si="232"/>
        <v>0</v>
      </c>
      <c r="DW90" s="4">
        <f t="shared" si="232"/>
        <v>0</v>
      </c>
      <c r="DX90" s="4">
        <f t="shared" si="232"/>
        <v>0</v>
      </c>
      <c r="DY90" s="4">
        <f t="shared" si="232"/>
        <v>0</v>
      </c>
      <c r="DZ90" s="4">
        <f t="shared" si="232"/>
        <v>0</v>
      </c>
      <c r="EA90" s="4">
        <f t="shared" si="232"/>
        <v>0</v>
      </c>
      <c r="EB90" s="4">
        <f t="shared" si="232"/>
        <v>0</v>
      </c>
      <c r="EC90" s="4">
        <f t="shared" si="232"/>
        <v>1</v>
      </c>
    </row>
    <row r="91" spans="2:133" x14ac:dyDescent="0.25">
      <c r="B91" s="13" t="s">
        <v>13</v>
      </c>
      <c r="C91" t="s">
        <v>289</v>
      </c>
      <c r="D91" s="4">
        <f t="shared" si="19"/>
        <v>0</v>
      </c>
      <c r="E91" s="4">
        <f t="shared" si="20"/>
        <v>0</v>
      </c>
      <c r="F91" s="4">
        <f t="shared" si="21"/>
        <v>0</v>
      </c>
      <c r="G91" s="4">
        <f t="shared" si="22"/>
        <v>1</v>
      </c>
      <c r="H91" s="4">
        <f t="shared" si="23"/>
        <v>0</v>
      </c>
      <c r="I91" s="4">
        <f t="shared" si="24"/>
        <v>1</v>
      </c>
      <c r="J91" s="4">
        <f t="shared" si="29"/>
        <v>0</v>
      </c>
      <c r="K91" s="4">
        <f t="shared" si="30"/>
        <v>0</v>
      </c>
      <c r="L91" s="4">
        <f t="shared" si="31"/>
        <v>0</v>
      </c>
      <c r="M91" s="4">
        <f t="shared" si="32"/>
        <v>0</v>
      </c>
      <c r="N91" s="4">
        <f t="shared" si="33"/>
        <v>0</v>
      </c>
      <c r="O91" s="4">
        <f t="shared" si="34"/>
        <v>0</v>
      </c>
      <c r="P91" s="4">
        <f t="shared" si="35"/>
        <v>0</v>
      </c>
      <c r="Q91" s="4">
        <f t="shared" si="36"/>
        <v>0</v>
      </c>
      <c r="R91" s="4">
        <f t="shared" si="37"/>
        <v>0</v>
      </c>
      <c r="S91" s="4">
        <f t="shared" si="38"/>
        <v>0</v>
      </c>
      <c r="T91" s="4">
        <f t="shared" si="39"/>
        <v>0</v>
      </c>
      <c r="U91" s="4">
        <f t="shared" si="40"/>
        <v>0</v>
      </c>
      <c r="V91" s="4">
        <f t="shared" si="41"/>
        <v>0</v>
      </c>
      <c r="W91" s="4">
        <f t="shared" si="42"/>
        <v>0</v>
      </c>
      <c r="X91" s="4">
        <f t="shared" si="43"/>
        <v>0</v>
      </c>
      <c r="Y91" s="4">
        <f t="shared" si="44"/>
        <v>1</v>
      </c>
      <c r="Z91" s="4">
        <f t="shared" si="45"/>
        <v>0</v>
      </c>
      <c r="AA91" s="4">
        <f t="shared" si="46"/>
        <v>1</v>
      </c>
      <c r="AB91" s="4">
        <f t="shared" si="47"/>
        <v>0</v>
      </c>
      <c r="AC91" s="4">
        <f t="shared" si="48"/>
        <v>0</v>
      </c>
      <c r="AD91" s="4">
        <f t="shared" si="49"/>
        <v>0</v>
      </c>
      <c r="AE91" s="4">
        <f t="shared" si="50"/>
        <v>0</v>
      </c>
      <c r="AF91" s="4">
        <f t="shared" si="51"/>
        <v>0</v>
      </c>
      <c r="AG91" s="4">
        <f t="shared" si="52"/>
        <v>0</v>
      </c>
      <c r="AH91" s="4">
        <f t="shared" si="53"/>
        <v>0</v>
      </c>
      <c r="AI91" s="4">
        <f t="shared" si="54"/>
        <v>0</v>
      </c>
      <c r="AJ91" s="4">
        <f t="shared" si="55"/>
        <v>0</v>
      </c>
      <c r="AK91" s="4">
        <f t="shared" si="56"/>
        <v>0</v>
      </c>
      <c r="AL91" s="4">
        <f t="shared" si="57"/>
        <v>0</v>
      </c>
      <c r="AM91" s="4">
        <f t="shared" si="58"/>
        <v>0</v>
      </c>
      <c r="AN91" s="4">
        <f t="shared" si="59"/>
        <v>0</v>
      </c>
      <c r="AO91" s="4">
        <f t="shared" si="60"/>
        <v>0</v>
      </c>
      <c r="AP91" s="4">
        <f t="shared" si="61"/>
        <v>0</v>
      </c>
      <c r="AQ91" s="4">
        <f t="shared" si="62"/>
        <v>0</v>
      </c>
      <c r="AR91" s="4">
        <f t="shared" si="63"/>
        <v>0</v>
      </c>
      <c r="AS91" s="4">
        <f t="shared" si="64"/>
        <v>0</v>
      </c>
      <c r="AT91" s="4">
        <f t="shared" si="65"/>
        <v>0</v>
      </c>
      <c r="AU91" s="4">
        <f t="shared" si="66"/>
        <v>0</v>
      </c>
      <c r="AV91" s="4">
        <f t="shared" si="67"/>
        <v>0</v>
      </c>
      <c r="AW91" s="4">
        <f t="shared" si="68"/>
        <v>0</v>
      </c>
      <c r="AX91" s="4">
        <f t="shared" si="69"/>
        <v>0</v>
      </c>
      <c r="AY91" s="4">
        <f t="shared" si="70"/>
        <v>0</v>
      </c>
      <c r="AZ91" s="4">
        <f t="shared" si="71"/>
        <v>0</v>
      </c>
      <c r="BA91" s="4">
        <f t="shared" si="72"/>
        <v>0</v>
      </c>
      <c r="BB91" s="4">
        <f t="shared" si="73"/>
        <v>0</v>
      </c>
      <c r="BC91" s="4">
        <f t="shared" si="74"/>
        <v>0</v>
      </c>
      <c r="BD91" s="4">
        <f t="shared" si="75"/>
        <v>0</v>
      </c>
      <c r="BE91" s="4">
        <f t="shared" si="76"/>
        <v>0</v>
      </c>
      <c r="BF91" s="4">
        <f t="shared" si="168"/>
        <v>1</v>
      </c>
      <c r="BG91" s="4">
        <f t="shared" si="168"/>
        <v>0</v>
      </c>
      <c r="BH91" s="4">
        <f t="shared" si="168"/>
        <v>0</v>
      </c>
      <c r="BI91" s="4">
        <f t="shared" si="168"/>
        <v>0</v>
      </c>
      <c r="BJ91" s="4">
        <f t="shared" si="168"/>
        <v>0</v>
      </c>
      <c r="BK91" s="4">
        <f t="shared" si="168"/>
        <v>0</v>
      </c>
      <c r="BL91" s="4">
        <f t="shared" si="168"/>
        <v>0</v>
      </c>
      <c r="BM91" s="4">
        <f t="shared" si="168"/>
        <v>0</v>
      </c>
      <c r="BN91" s="4">
        <f t="shared" si="168"/>
        <v>0</v>
      </c>
      <c r="BO91" s="4">
        <f t="shared" si="168"/>
        <v>0</v>
      </c>
      <c r="BP91" s="4">
        <f t="shared" si="168"/>
        <v>0</v>
      </c>
      <c r="BQ91" s="4">
        <f t="shared" si="168"/>
        <v>0</v>
      </c>
      <c r="BR91" s="4">
        <f t="shared" si="168"/>
        <v>0</v>
      </c>
      <c r="BS91" s="4">
        <f t="shared" si="168"/>
        <v>0</v>
      </c>
      <c r="BT91" s="4">
        <f t="shared" si="168"/>
        <v>0</v>
      </c>
      <c r="BU91" s="4">
        <f t="shared" si="168"/>
        <v>0</v>
      </c>
      <c r="BV91" s="4">
        <f t="shared" ref="BV91:CJ100" si="233">IF(BV$3=$C91,1,0)</f>
        <v>0</v>
      </c>
      <c r="BW91" s="4">
        <f t="shared" si="233"/>
        <v>0</v>
      </c>
      <c r="BX91" s="4">
        <f t="shared" si="233"/>
        <v>0</v>
      </c>
      <c r="BY91" s="4">
        <f t="shared" si="233"/>
        <v>0</v>
      </c>
      <c r="BZ91" s="4">
        <f t="shared" si="233"/>
        <v>0</v>
      </c>
      <c r="CA91" s="4">
        <f t="shared" si="233"/>
        <v>0</v>
      </c>
      <c r="CB91" s="4">
        <f t="shared" si="233"/>
        <v>0</v>
      </c>
      <c r="CC91" s="4">
        <f t="shared" si="233"/>
        <v>0</v>
      </c>
      <c r="CD91" s="4">
        <f t="shared" si="233"/>
        <v>0</v>
      </c>
      <c r="CE91" s="4">
        <f t="shared" si="233"/>
        <v>0</v>
      </c>
      <c r="CF91" s="4">
        <f t="shared" si="233"/>
        <v>0</v>
      </c>
      <c r="CG91" s="4">
        <f t="shared" si="233"/>
        <v>1</v>
      </c>
      <c r="CH91" s="4">
        <f t="shared" si="233"/>
        <v>0</v>
      </c>
      <c r="CI91" s="4">
        <f t="shared" si="233"/>
        <v>0</v>
      </c>
      <c r="CJ91" s="4">
        <f t="shared" si="233"/>
        <v>0</v>
      </c>
      <c r="CK91" s="4">
        <f t="shared" si="163"/>
        <v>0</v>
      </c>
      <c r="CL91" s="4">
        <f t="shared" si="163"/>
        <v>0</v>
      </c>
      <c r="CM91" s="4">
        <f t="shared" si="163"/>
        <v>0</v>
      </c>
      <c r="CN91" s="4">
        <f t="shared" si="163"/>
        <v>0</v>
      </c>
      <c r="CO91" s="4">
        <f t="shared" si="163"/>
        <v>0</v>
      </c>
      <c r="CP91" s="4">
        <f t="shared" si="163"/>
        <v>0</v>
      </c>
      <c r="CQ91" s="4">
        <f t="shared" si="163"/>
        <v>0</v>
      </c>
      <c r="CR91" s="4">
        <f t="shared" si="163"/>
        <v>0</v>
      </c>
      <c r="CS91" s="4">
        <f t="shared" si="163"/>
        <v>0</v>
      </c>
      <c r="CT91" s="4">
        <f t="shared" si="163"/>
        <v>0</v>
      </c>
      <c r="CU91" s="4">
        <f t="shared" si="163"/>
        <v>0</v>
      </c>
      <c r="CV91" s="4">
        <f t="shared" si="163"/>
        <v>0</v>
      </c>
      <c r="CW91" s="4">
        <f t="shared" si="163"/>
        <v>0</v>
      </c>
      <c r="CX91" s="4">
        <f t="shared" si="163"/>
        <v>0</v>
      </c>
      <c r="CY91" s="4">
        <f t="shared" si="163"/>
        <v>0</v>
      </c>
      <c r="CZ91" s="4">
        <f t="shared" ref="CZ91:DF91" si="234">IF(CZ$3=$C91,1,0)</f>
        <v>0</v>
      </c>
      <c r="DA91" s="4">
        <f t="shared" si="234"/>
        <v>0</v>
      </c>
      <c r="DB91" s="4">
        <f t="shared" si="234"/>
        <v>0</v>
      </c>
      <c r="DC91" s="4">
        <f t="shared" si="234"/>
        <v>0</v>
      </c>
      <c r="DD91" s="4">
        <f t="shared" si="234"/>
        <v>0</v>
      </c>
      <c r="DE91" s="4">
        <f t="shared" si="234"/>
        <v>0</v>
      </c>
      <c r="DF91" s="4">
        <f t="shared" si="234"/>
        <v>0</v>
      </c>
      <c r="DG91" s="4">
        <f t="shared" si="231"/>
        <v>0</v>
      </c>
      <c r="DH91" s="4">
        <f t="shared" si="231"/>
        <v>0</v>
      </c>
      <c r="DI91" s="4">
        <f t="shared" si="231"/>
        <v>0</v>
      </c>
      <c r="DJ91" s="4">
        <f t="shared" si="231"/>
        <v>0</v>
      </c>
      <c r="DK91" s="4">
        <f t="shared" si="231"/>
        <v>0</v>
      </c>
      <c r="DL91" s="4">
        <f t="shared" si="231"/>
        <v>0</v>
      </c>
      <c r="DM91" s="4">
        <f t="shared" si="231"/>
        <v>0</v>
      </c>
      <c r="DN91" s="4">
        <f t="shared" si="231"/>
        <v>0</v>
      </c>
      <c r="DO91" s="4">
        <f t="shared" si="231"/>
        <v>0</v>
      </c>
      <c r="DP91" s="4">
        <f t="shared" si="231"/>
        <v>0</v>
      </c>
      <c r="DQ91" s="4">
        <f t="shared" si="232"/>
        <v>0</v>
      </c>
      <c r="DR91" s="4">
        <f t="shared" si="232"/>
        <v>0</v>
      </c>
      <c r="DS91" s="4">
        <f t="shared" si="232"/>
        <v>0</v>
      </c>
      <c r="DT91" s="4">
        <f t="shared" si="232"/>
        <v>0</v>
      </c>
      <c r="DU91" s="4">
        <f t="shared" si="232"/>
        <v>0</v>
      </c>
      <c r="DV91" s="4">
        <f t="shared" si="232"/>
        <v>0</v>
      </c>
      <c r="DW91" s="4">
        <f t="shared" si="232"/>
        <v>0</v>
      </c>
      <c r="DX91" s="4">
        <f t="shared" si="232"/>
        <v>0</v>
      </c>
      <c r="DY91" s="4">
        <f t="shared" si="232"/>
        <v>0</v>
      </c>
      <c r="DZ91" s="4">
        <f t="shared" si="232"/>
        <v>0</v>
      </c>
      <c r="EA91" s="4">
        <f t="shared" si="232"/>
        <v>0</v>
      </c>
      <c r="EB91" s="4">
        <f t="shared" si="232"/>
        <v>0</v>
      </c>
      <c r="EC91" s="4">
        <f t="shared" si="232"/>
        <v>0</v>
      </c>
    </row>
    <row r="92" spans="2:133" x14ac:dyDescent="0.25">
      <c r="B92" s="13" t="s">
        <v>13</v>
      </c>
      <c r="C92" t="s">
        <v>290</v>
      </c>
      <c r="D92" s="4">
        <f t="shared" si="19"/>
        <v>0</v>
      </c>
      <c r="E92" s="4">
        <f t="shared" si="20"/>
        <v>0</v>
      </c>
      <c r="F92" s="4">
        <f t="shared" si="21"/>
        <v>0</v>
      </c>
      <c r="G92" s="4">
        <f t="shared" si="22"/>
        <v>1</v>
      </c>
      <c r="H92" s="4">
        <f t="shared" si="23"/>
        <v>0</v>
      </c>
      <c r="I92" s="4">
        <f t="shared" si="24"/>
        <v>1</v>
      </c>
      <c r="J92" s="4">
        <f t="shared" si="29"/>
        <v>0</v>
      </c>
      <c r="K92" s="4">
        <f t="shared" si="30"/>
        <v>0</v>
      </c>
      <c r="L92" s="4">
        <f t="shared" si="31"/>
        <v>0</v>
      </c>
      <c r="M92" s="4">
        <f t="shared" si="32"/>
        <v>0</v>
      </c>
      <c r="N92" s="4">
        <f t="shared" si="33"/>
        <v>0</v>
      </c>
      <c r="O92" s="4">
        <f t="shared" si="34"/>
        <v>0</v>
      </c>
      <c r="P92" s="4">
        <f t="shared" si="35"/>
        <v>0</v>
      </c>
      <c r="Q92" s="4">
        <f t="shared" si="36"/>
        <v>0</v>
      </c>
      <c r="R92" s="4">
        <f t="shared" si="37"/>
        <v>0</v>
      </c>
      <c r="S92" s="4">
        <f t="shared" si="38"/>
        <v>0</v>
      </c>
      <c r="T92" s="4">
        <f t="shared" si="39"/>
        <v>0</v>
      </c>
      <c r="U92" s="4">
        <f t="shared" si="40"/>
        <v>0</v>
      </c>
      <c r="V92" s="4">
        <f t="shared" si="41"/>
        <v>0</v>
      </c>
      <c r="W92" s="4">
        <f t="shared" si="42"/>
        <v>0</v>
      </c>
      <c r="X92" s="4">
        <f t="shared" si="43"/>
        <v>0</v>
      </c>
      <c r="Y92" s="4">
        <f t="shared" si="44"/>
        <v>1</v>
      </c>
      <c r="Z92" s="4">
        <f t="shared" si="45"/>
        <v>0</v>
      </c>
      <c r="AA92" s="4">
        <f t="shared" si="46"/>
        <v>1</v>
      </c>
      <c r="AB92" s="4">
        <f t="shared" si="47"/>
        <v>0</v>
      </c>
      <c r="AC92" s="4">
        <f t="shared" si="48"/>
        <v>0</v>
      </c>
      <c r="AD92" s="4">
        <f t="shared" si="49"/>
        <v>0</v>
      </c>
      <c r="AE92" s="4">
        <f t="shared" si="50"/>
        <v>0</v>
      </c>
      <c r="AF92" s="4">
        <f t="shared" si="51"/>
        <v>0</v>
      </c>
      <c r="AG92" s="4">
        <f t="shared" si="52"/>
        <v>0</v>
      </c>
      <c r="AH92" s="4">
        <f t="shared" si="53"/>
        <v>0</v>
      </c>
      <c r="AI92" s="4">
        <f t="shared" si="54"/>
        <v>0</v>
      </c>
      <c r="AJ92" s="4">
        <f t="shared" si="55"/>
        <v>0</v>
      </c>
      <c r="AK92" s="4">
        <f t="shared" si="56"/>
        <v>0</v>
      </c>
      <c r="AL92" s="4">
        <f t="shared" si="57"/>
        <v>0</v>
      </c>
      <c r="AM92" s="4">
        <f t="shared" si="58"/>
        <v>0</v>
      </c>
      <c r="AN92" s="4">
        <f t="shared" si="59"/>
        <v>0</v>
      </c>
      <c r="AO92" s="4">
        <f t="shared" si="60"/>
        <v>0</v>
      </c>
      <c r="AP92" s="4">
        <f t="shared" si="61"/>
        <v>0</v>
      </c>
      <c r="AQ92" s="4">
        <f t="shared" si="62"/>
        <v>0</v>
      </c>
      <c r="AR92" s="4">
        <f t="shared" si="63"/>
        <v>0</v>
      </c>
      <c r="AS92" s="4">
        <f t="shared" si="64"/>
        <v>0</v>
      </c>
      <c r="AT92" s="4">
        <f t="shared" si="65"/>
        <v>0</v>
      </c>
      <c r="AU92" s="4">
        <f t="shared" si="66"/>
        <v>0</v>
      </c>
      <c r="AV92" s="4">
        <f t="shared" si="67"/>
        <v>0</v>
      </c>
      <c r="AW92" s="4">
        <f t="shared" si="68"/>
        <v>0</v>
      </c>
      <c r="AX92" s="4">
        <f t="shared" si="69"/>
        <v>0</v>
      </c>
      <c r="AY92" s="4">
        <f t="shared" si="70"/>
        <v>0</v>
      </c>
      <c r="AZ92" s="4">
        <f t="shared" si="71"/>
        <v>0</v>
      </c>
      <c r="BA92" s="4">
        <f t="shared" si="72"/>
        <v>0</v>
      </c>
      <c r="BB92" s="4">
        <f t="shared" si="73"/>
        <v>0</v>
      </c>
      <c r="BC92" s="4">
        <f t="shared" si="74"/>
        <v>0</v>
      </c>
      <c r="BD92" s="4">
        <f t="shared" si="75"/>
        <v>0</v>
      </c>
      <c r="BE92" s="4">
        <f t="shared" si="76"/>
        <v>0</v>
      </c>
      <c r="BF92" s="4">
        <f t="shared" si="168"/>
        <v>0</v>
      </c>
      <c r="BG92" s="4">
        <f t="shared" si="168"/>
        <v>1</v>
      </c>
      <c r="BH92" s="4">
        <f t="shared" si="168"/>
        <v>0</v>
      </c>
      <c r="BI92" s="4">
        <f t="shared" si="168"/>
        <v>0</v>
      </c>
      <c r="BJ92" s="4">
        <f t="shared" si="168"/>
        <v>0</v>
      </c>
      <c r="BK92" s="4">
        <f t="shared" si="168"/>
        <v>0</v>
      </c>
      <c r="BL92" s="4">
        <f t="shared" si="168"/>
        <v>0</v>
      </c>
      <c r="BM92" s="4">
        <f t="shared" si="168"/>
        <v>0</v>
      </c>
      <c r="BN92" s="4">
        <f t="shared" si="168"/>
        <v>0</v>
      </c>
      <c r="BO92" s="4">
        <f t="shared" si="168"/>
        <v>0</v>
      </c>
      <c r="BP92" s="4">
        <f t="shared" si="168"/>
        <v>0</v>
      </c>
      <c r="BQ92" s="4">
        <f t="shared" si="168"/>
        <v>0</v>
      </c>
      <c r="BR92" s="4">
        <f t="shared" si="168"/>
        <v>0</v>
      </c>
      <c r="BS92" s="4">
        <f t="shared" si="168"/>
        <v>0</v>
      </c>
      <c r="BT92" s="4">
        <f t="shared" si="168"/>
        <v>0</v>
      </c>
      <c r="BU92" s="4">
        <f t="shared" si="168"/>
        <v>0</v>
      </c>
      <c r="BV92" s="4">
        <f t="shared" si="233"/>
        <v>0</v>
      </c>
      <c r="BW92" s="4">
        <f t="shared" si="233"/>
        <v>0</v>
      </c>
      <c r="BX92" s="4">
        <f t="shared" si="233"/>
        <v>0</v>
      </c>
      <c r="BY92" s="4">
        <f t="shared" si="233"/>
        <v>0</v>
      </c>
      <c r="BZ92" s="4">
        <f t="shared" si="233"/>
        <v>0</v>
      </c>
      <c r="CA92" s="4">
        <f t="shared" si="233"/>
        <v>0</v>
      </c>
      <c r="CB92" s="4">
        <f t="shared" si="233"/>
        <v>0</v>
      </c>
      <c r="CC92" s="4">
        <f t="shared" si="233"/>
        <v>0</v>
      </c>
      <c r="CD92" s="4">
        <f t="shared" si="233"/>
        <v>0</v>
      </c>
      <c r="CE92" s="4">
        <f t="shared" si="233"/>
        <v>0</v>
      </c>
      <c r="CF92" s="4">
        <f t="shared" si="233"/>
        <v>0</v>
      </c>
      <c r="CG92" s="4">
        <f t="shared" si="233"/>
        <v>0</v>
      </c>
      <c r="CH92" s="4">
        <f t="shared" si="233"/>
        <v>1</v>
      </c>
      <c r="CI92" s="4">
        <f t="shared" si="233"/>
        <v>0</v>
      </c>
      <c r="CJ92" s="4">
        <f t="shared" si="233"/>
        <v>0</v>
      </c>
      <c r="CK92" s="4">
        <f t="shared" ref="CK92:CZ107" si="235">IF(CK$3=$C92,1,0)</f>
        <v>0</v>
      </c>
      <c r="CL92" s="4">
        <f t="shared" si="235"/>
        <v>0</v>
      </c>
      <c r="CM92" s="4">
        <f t="shared" si="235"/>
        <v>0</v>
      </c>
      <c r="CN92" s="4">
        <f t="shared" si="235"/>
        <v>0</v>
      </c>
      <c r="CO92" s="4">
        <f t="shared" si="235"/>
        <v>0</v>
      </c>
      <c r="CP92" s="4">
        <f t="shared" si="235"/>
        <v>0</v>
      </c>
      <c r="CQ92" s="4">
        <f t="shared" si="235"/>
        <v>0</v>
      </c>
      <c r="CR92" s="4">
        <f t="shared" si="235"/>
        <v>0</v>
      </c>
      <c r="CS92" s="4">
        <f t="shared" si="235"/>
        <v>0</v>
      </c>
      <c r="CT92" s="4">
        <f t="shared" si="235"/>
        <v>0</v>
      </c>
      <c r="CU92" s="4">
        <f t="shared" si="235"/>
        <v>0</v>
      </c>
      <c r="CV92" s="4">
        <f t="shared" si="235"/>
        <v>0</v>
      </c>
      <c r="CW92" s="4">
        <f t="shared" si="235"/>
        <v>0</v>
      </c>
      <c r="CX92" s="4">
        <f t="shared" si="235"/>
        <v>0</v>
      </c>
      <c r="CY92" s="4">
        <f t="shared" si="235"/>
        <v>0</v>
      </c>
      <c r="CZ92" s="4">
        <f t="shared" si="235"/>
        <v>0</v>
      </c>
      <c r="DA92" s="4">
        <f t="shared" ref="DA92:DF101" si="236">IF(DA$3=$C92,1,0)</f>
        <v>0</v>
      </c>
      <c r="DB92" s="4">
        <f t="shared" si="236"/>
        <v>0</v>
      </c>
      <c r="DC92" s="4">
        <f t="shared" si="236"/>
        <v>0</v>
      </c>
      <c r="DD92" s="4">
        <f t="shared" si="236"/>
        <v>0</v>
      </c>
      <c r="DE92" s="4">
        <f t="shared" si="236"/>
        <v>0</v>
      </c>
      <c r="DF92" s="4">
        <f t="shared" si="236"/>
        <v>0</v>
      </c>
      <c r="DG92" s="4">
        <f t="shared" si="231"/>
        <v>0</v>
      </c>
      <c r="DH92" s="4">
        <f t="shared" si="231"/>
        <v>0</v>
      </c>
      <c r="DI92" s="4">
        <f t="shared" si="231"/>
        <v>0</v>
      </c>
      <c r="DJ92" s="4">
        <f t="shared" si="231"/>
        <v>0</v>
      </c>
      <c r="DK92" s="4">
        <f t="shared" si="231"/>
        <v>0</v>
      </c>
      <c r="DL92" s="4">
        <f t="shared" si="231"/>
        <v>0</v>
      </c>
      <c r="DM92" s="4">
        <f t="shared" si="231"/>
        <v>0</v>
      </c>
      <c r="DN92" s="4">
        <f t="shared" si="231"/>
        <v>0</v>
      </c>
      <c r="DO92" s="4">
        <f t="shared" si="231"/>
        <v>0</v>
      </c>
      <c r="DP92" s="4">
        <f t="shared" si="231"/>
        <v>0</v>
      </c>
      <c r="DQ92" s="4">
        <f t="shared" si="232"/>
        <v>0</v>
      </c>
      <c r="DR92" s="4">
        <f t="shared" si="232"/>
        <v>0</v>
      </c>
      <c r="DS92" s="4">
        <f t="shared" si="232"/>
        <v>0</v>
      </c>
      <c r="DT92" s="4">
        <f t="shared" si="232"/>
        <v>0</v>
      </c>
      <c r="DU92" s="4">
        <f t="shared" si="232"/>
        <v>0</v>
      </c>
      <c r="DV92" s="4">
        <f t="shared" si="232"/>
        <v>0</v>
      </c>
      <c r="DW92" s="4">
        <f t="shared" si="232"/>
        <v>0</v>
      </c>
      <c r="DX92" s="4">
        <f t="shared" si="232"/>
        <v>0</v>
      </c>
      <c r="DY92" s="4">
        <f t="shared" si="232"/>
        <v>0</v>
      </c>
      <c r="DZ92" s="4">
        <f t="shared" si="232"/>
        <v>0</v>
      </c>
      <c r="EA92" s="4">
        <f t="shared" si="232"/>
        <v>0</v>
      </c>
      <c r="EB92" s="4">
        <f t="shared" si="232"/>
        <v>0</v>
      </c>
      <c r="EC92" s="4">
        <f t="shared" si="232"/>
        <v>0</v>
      </c>
    </row>
    <row r="93" spans="2:133" x14ac:dyDescent="0.25">
      <c r="B93" s="13" t="s">
        <v>13</v>
      </c>
      <c r="C93" t="s">
        <v>291</v>
      </c>
      <c r="D93" s="4">
        <f t="shared" si="19"/>
        <v>0</v>
      </c>
      <c r="E93" s="4">
        <f t="shared" si="20"/>
        <v>0</v>
      </c>
      <c r="F93" s="4">
        <f t="shared" si="21"/>
        <v>0</v>
      </c>
      <c r="G93" s="4">
        <f t="shared" si="22"/>
        <v>1</v>
      </c>
      <c r="H93" s="4">
        <f t="shared" si="23"/>
        <v>0</v>
      </c>
      <c r="I93" s="4">
        <f t="shared" si="24"/>
        <v>1</v>
      </c>
      <c r="J93" s="4">
        <f t="shared" si="29"/>
        <v>0</v>
      </c>
      <c r="K93" s="4">
        <f t="shared" si="30"/>
        <v>0</v>
      </c>
      <c r="L93" s="4">
        <f t="shared" si="31"/>
        <v>0</v>
      </c>
      <c r="M93" s="4">
        <f t="shared" si="32"/>
        <v>0</v>
      </c>
      <c r="N93" s="4">
        <f t="shared" si="33"/>
        <v>0</v>
      </c>
      <c r="O93" s="4">
        <f t="shared" si="34"/>
        <v>0</v>
      </c>
      <c r="P93" s="4">
        <f t="shared" si="35"/>
        <v>0</v>
      </c>
      <c r="Q93" s="4">
        <f t="shared" si="36"/>
        <v>0</v>
      </c>
      <c r="R93" s="4">
        <f t="shared" si="37"/>
        <v>0</v>
      </c>
      <c r="S93" s="4">
        <f t="shared" si="38"/>
        <v>0</v>
      </c>
      <c r="T93" s="4">
        <f t="shared" si="39"/>
        <v>0</v>
      </c>
      <c r="U93" s="4">
        <f t="shared" si="40"/>
        <v>0</v>
      </c>
      <c r="V93" s="4">
        <f t="shared" si="41"/>
        <v>0</v>
      </c>
      <c r="W93" s="4">
        <f t="shared" si="42"/>
        <v>0</v>
      </c>
      <c r="X93" s="4">
        <f t="shared" si="43"/>
        <v>0</v>
      </c>
      <c r="Y93" s="4">
        <f t="shared" si="44"/>
        <v>1</v>
      </c>
      <c r="Z93" s="4">
        <f t="shared" si="45"/>
        <v>0</v>
      </c>
      <c r="AA93" s="4">
        <f t="shared" si="46"/>
        <v>1</v>
      </c>
      <c r="AB93" s="4">
        <f t="shared" si="47"/>
        <v>0</v>
      </c>
      <c r="AC93" s="4">
        <f t="shared" si="48"/>
        <v>0</v>
      </c>
      <c r="AD93" s="4">
        <f t="shared" si="49"/>
        <v>0</v>
      </c>
      <c r="AE93" s="4">
        <f t="shared" si="50"/>
        <v>0</v>
      </c>
      <c r="AF93" s="4">
        <f t="shared" si="51"/>
        <v>0</v>
      </c>
      <c r="AG93" s="4">
        <f t="shared" si="52"/>
        <v>0</v>
      </c>
      <c r="AH93" s="4">
        <f t="shared" si="53"/>
        <v>0</v>
      </c>
      <c r="AI93" s="4">
        <f t="shared" si="54"/>
        <v>0</v>
      </c>
      <c r="AJ93" s="4">
        <f t="shared" si="55"/>
        <v>0</v>
      </c>
      <c r="AK93" s="4">
        <f t="shared" si="56"/>
        <v>0</v>
      </c>
      <c r="AL93" s="4">
        <f t="shared" si="57"/>
        <v>0</v>
      </c>
      <c r="AM93" s="4">
        <f t="shared" si="58"/>
        <v>0</v>
      </c>
      <c r="AN93" s="4">
        <f t="shared" si="59"/>
        <v>0</v>
      </c>
      <c r="AO93" s="4">
        <f t="shared" si="60"/>
        <v>0</v>
      </c>
      <c r="AP93" s="4">
        <f t="shared" si="61"/>
        <v>0</v>
      </c>
      <c r="AQ93" s="4">
        <f t="shared" si="62"/>
        <v>0</v>
      </c>
      <c r="AR93" s="4">
        <f t="shared" si="63"/>
        <v>0</v>
      </c>
      <c r="AS93" s="4">
        <f t="shared" si="64"/>
        <v>0</v>
      </c>
      <c r="AT93" s="4">
        <f t="shared" si="65"/>
        <v>0</v>
      </c>
      <c r="AU93" s="4">
        <f t="shared" si="66"/>
        <v>0</v>
      </c>
      <c r="AV93" s="4">
        <f t="shared" si="67"/>
        <v>0</v>
      </c>
      <c r="AW93" s="4">
        <f t="shared" si="68"/>
        <v>0</v>
      </c>
      <c r="AX93" s="4">
        <f t="shared" si="69"/>
        <v>0</v>
      </c>
      <c r="AY93" s="4">
        <f t="shared" si="70"/>
        <v>0</v>
      </c>
      <c r="AZ93" s="4">
        <f t="shared" si="71"/>
        <v>0</v>
      </c>
      <c r="BA93" s="4">
        <f t="shared" si="72"/>
        <v>0</v>
      </c>
      <c r="BB93" s="4">
        <f t="shared" si="73"/>
        <v>0</v>
      </c>
      <c r="BC93" s="4">
        <f t="shared" si="74"/>
        <v>0</v>
      </c>
      <c r="BD93" s="4">
        <f t="shared" si="75"/>
        <v>0</v>
      </c>
      <c r="BE93" s="4">
        <f t="shared" si="76"/>
        <v>0</v>
      </c>
      <c r="BF93" s="4">
        <f t="shared" si="168"/>
        <v>0</v>
      </c>
      <c r="BG93" s="4">
        <f t="shared" si="168"/>
        <v>0</v>
      </c>
      <c r="BH93" s="4">
        <f t="shared" si="168"/>
        <v>1</v>
      </c>
      <c r="BI93" s="4">
        <f t="shared" si="168"/>
        <v>0</v>
      </c>
      <c r="BJ93" s="4">
        <f t="shared" si="168"/>
        <v>0</v>
      </c>
      <c r="BK93" s="4">
        <f t="shared" si="168"/>
        <v>0</v>
      </c>
      <c r="BL93" s="4">
        <f t="shared" si="168"/>
        <v>0</v>
      </c>
      <c r="BM93" s="4">
        <f t="shared" si="168"/>
        <v>0</v>
      </c>
      <c r="BN93" s="4">
        <f t="shared" si="168"/>
        <v>0</v>
      </c>
      <c r="BO93" s="4">
        <f t="shared" si="168"/>
        <v>0</v>
      </c>
      <c r="BP93" s="4">
        <f t="shared" si="168"/>
        <v>0</v>
      </c>
      <c r="BQ93" s="4">
        <f t="shared" si="168"/>
        <v>0</v>
      </c>
      <c r="BR93" s="4">
        <f t="shared" si="168"/>
        <v>0</v>
      </c>
      <c r="BS93" s="4">
        <f t="shared" si="168"/>
        <v>0</v>
      </c>
      <c r="BT93" s="4">
        <f t="shared" si="168"/>
        <v>0</v>
      </c>
      <c r="BU93" s="4">
        <f t="shared" si="168"/>
        <v>0</v>
      </c>
      <c r="BV93" s="4">
        <f t="shared" si="233"/>
        <v>0</v>
      </c>
      <c r="BW93" s="4">
        <f t="shared" si="233"/>
        <v>0</v>
      </c>
      <c r="BX93" s="4">
        <f t="shared" si="233"/>
        <v>0</v>
      </c>
      <c r="BY93" s="4">
        <f t="shared" si="233"/>
        <v>0</v>
      </c>
      <c r="BZ93" s="4">
        <f t="shared" si="233"/>
        <v>0</v>
      </c>
      <c r="CA93" s="4">
        <f t="shared" si="233"/>
        <v>0</v>
      </c>
      <c r="CB93" s="4">
        <f t="shared" si="233"/>
        <v>0</v>
      </c>
      <c r="CC93" s="4">
        <f t="shared" si="233"/>
        <v>0</v>
      </c>
      <c r="CD93" s="4">
        <f t="shared" si="233"/>
        <v>0</v>
      </c>
      <c r="CE93" s="4">
        <f t="shared" si="233"/>
        <v>0</v>
      </c>
      <c r="CF93" s="4">
        <f t="shared" si="233"/>
        <v>0</v>
      </c>
      <c r="CG93" s="4">
        <f t="shared" si="233"/>
        <v>0</v>
      </c>
      <c r="CH93" s="4">
        <f t="shared" si="233"/>
        <v>0</v>
      </c>
      <c r="CI93" s="4">
        <f t="shared" si="233"/>
        <v>1</v>
      </c>
      <c r="CJ93" s="4">
        <f t="shared" si="233"/>
        <v>0</v>
      </c>
      <c r="CK93" s="4">
        <f t="shared" si="235"/>
        <v>0</v>
      </c>
      <c r="CL93" s="4">
        <f t="shared" si="235"/>
        <v>0</v>
      </c>
      <c r="CM93" s="4">
        <f t="shared" si="235"/>
        <v>0</v>
      </c>
      <c r="CN93" s="4">
        <f t="shared" si="235"/>
        <v>0</v>
      </c>
      <c r="CO93" s="4">
        <f t="shared" si="235"/>
        <v>0</v>
      </c>
      <c r="CP93" s="4">
        <f t="shared" si="235"/>
        <v>0</v>
      </c>
      <c r="CQ93" s="4">
        <f t="shared" si="235"/>
        <v>0</v>
      </c>
      <c r="CR93" s="4">
        <f t="shared" si="235"/>
        <v>0</v>
      </c>
      <c r="CS93" s="4">
        <f t="shared" si="235"/>
        <v>0</v>
      </c>
      <c r="CT93" s="4">
        <f t="shared" si="235"/>
        <v>0</v>
      </c>
      <c r="CU93" s="4">
        <f t="shared" si="235"/>
        <v>0</v>
      </c>
      <c r="CV93" s="4">
        <f t="shared" si="235"/>
        <v>0</v>
      </c>
      <c r="CW93" s="4">
        <f t="shared" si="235"/>
        <v>0</v>
      </c>
      <c r="CX93" s="4">
        <f t="shared" si="235"/>
        <v>0</v>
      </c>
      <c r="CY93" s="4">
        <f t="shared" si="235"/>
        <v>0</v>
      </c>
      <c r="CZ93" s="4">
        <f t="shared" si="235"/>
        <v>0</v>
      </c>
      <c r="DA93" s="4">
        <f t="shared" si="236"/>
        <v>0</v>
      </c>
      <c r="DB93" s="4">
        <f t="shared" si="236"/>
        <v>0</v>
      </c>
      <c r="DC93" s="4">
        <f t="shared" si="236"/>
        <v>0</v>
      </c>
      <c r="DD93" s="4">
        <f t="shared" si="236"/>
        <v>0</v>
      </c>
      <c r="DE93" s="4">
        <f t="shared" si="236"/>
        <v>0</v>
      </c>
      <c r="DF93" s="4">
        <f t="shared" si="236"/>
        <v>0</v>
      </c>
      <c r="DG93" s="4">
        <f t="shared" si="231"/>
        <v>0</v>
      </c>
      <c r="DH93" s="4">
        <f t="shared" si="231"/>
        <v>0</v>
      </c>
      <c r="DI93" s="4">
        <f t="shared" si="231"/>
        <v>0</v>
      </c>
      <c r="DJ93" s="4">
        <f t="shared" si="231"/>
        <v>0</v>
      </c>
      <c r="DK93" s="4">
        <f t="shared" si="231"/>
        <v>0</v>
      </c>
      <c r="DL93" s="4">
        <f t="shared" si="231"/>
        <v>0</v>
      </c>
      <c r="DM93" s="4">
        <f t="shared" si="231"/>
        <v>0</v>
      </c>
      <c r="DN93" s="4">
        <f t="shared" si="231"/>
        <v>0</v>
      </c>
      <c r="DO93" s="4">
        <f t="shared" si="231"/>
        <v>0</v>
      </c>
      <c r="DP93" s="4">
        <f t="shared" si="231"/>
        <v>0</v>
      </c>
      <c r="DQ93" s="4">
        <f t="shared" si="232"/>
        <v>0</v>
      </c>
      <c r="DR93" s="4">
        <f t="shared" si="232"/>
        <v>0</v>
      </c>
      <c r="DS93" s="4">
        <f t="shared" si="232"/>
        <v>0</v>
      </c>
      <c r="DT93" s="4">
        <f t="shared" si="232"/>
        <v>0</v>
      </c>
      <c r="DU93" s="4">
        <f t="shared" si="232"/>
        <v>0</v>
      </c>
      <c r="DV93" s="4">
        <f t="shared" si="232"/>
        <v>0</v>
      </c>
      <c r="DW93" s="4">
        <f t="shared" si="232"/>
        <v>0</v>
      </c>
      <c r="DX93" s="4">
        <f t="shared" si="232"/>
        <v>0</v>
      </c>
      <c r="DY93" s="4">
        <f t="shared" si="232"/>
        <v>0</v>
      </c>
      <c r="DZ93" s="4">
        <f t="shared" si="232"/>
        <v>0</v>
      </c>
      <c r="EA93" s="4">
        <f t="shared" si="232"/>
        <v>0</v>
      </c>
      <c r="EB93" s="4">
        <f t="shared" si="232"/>
        <v>0</v>
      </c>
      <c r="EC93" s="4">
        <f t="shared" si="232"/>
        <v>0</v>
      </c>
    </row>
    <row r="94" spans="2:133" x14ac:dyDescent="0.25">
      <c r="B94" s="13" t="s">
        <v>13</v>
      </c>
      <c r="C94" t="s">
        <v>292</v>
      </c>
      <c r="D94" s="4">
        <f t="shared" si="19"/>
        <v>0</v>
      </c>
      <c r="E94" s="4">
        <f t="shared" si="20"/>
        <v>0</v>
      </c>
      <c r="F94" s="4">
        <f t="shared" si="21"/>
        <v>0</v>
      </c>
      <c r="G94" s="4">
        <f t="shared" si="22"/>
        <v>1</v>
      </c>
      <c r="H94" s="4">
        <f t="shared" si="23"/>
        <v>0</v>
      </c>
      <c r="I94" s="4">
        <f t="shared" si="24"/>
        <v>1</v>
      </c>
      <c r="J94" s="4">
        <f t="shared" si="29"/>
        <v>0</v>
      </c>
      <c r="K94" s="4">
        <f t="shared" si="30"/>
        <v>0</v>
      </c>
      <c r="L94" s="4">
        <f t="shared" si="31"/>
        <v>0</v>
      </c>
      <c r="M94" s="4">
        <f t="shared" si="32"/>
        <v>0</v>
      </c>
      <c r="N94" s="4">
        <f t="shared" si="33"/>
        <v>0</v>
      </c>
      <c r="O94" s="4">
        <f t="shared" si="34"/>
        <v>0</v>
      </c>
      <c r="P94" s="4">
        <f t="shared" si="35"/>
        <v>0</v>
      </c>
      <c r="Q94" s="4">
        <f t="shared" si="36"/>
        <v>0</v>
      </c>
      <c r="R94" s="4">
        <f t="shared" si="37"/>
        <v>0</v>
      </c>
      <c r="S94" s="4">
        <f t="shared" si="38"/>
        <v>0</v>
      </c>
      <c r="T94" s="4">
        <f t="shared" si="39"/>
        <v>0</v>
      </c>
      <c r="U94" s="4">
        <f t="shared" si="40"/>
        <v>0</v>
      </c>
      <c r="V94" s="4">
        <f t="shared" si="41"/>
        <v>0</v>
      </c>
      <c r="W94" s="4">
        <f t="shared" si="42"/>
        <v>0</v>
      </c>
      <c r="X94" s="4">
        <f t="shared" si="43"/>
        <v>0</v>
      </c>
      <c r="Y94" s="4">
        <f t="shared" si="44"/>
        <v>1</v>
      </c>
      <c r="Z94" s="4">
        <f t="shared" si="45"/>
        <v>0</v>
      </c>
      <c r="AA94" s="4">
        <f t="shared" si="46"/>
        <v>1</v>
      </c>
      <c r="AB94" s="4">
        <f t="shared" si="47"/>
        <v>0</v>
      </c>
      <c r="AC94" s="4">
        <f t="shared" si="48"/>
        <v>0</v>
      </c>
      <c r="AD94" s="4">
        <f t="shared" si="49"/>
        <v>0</v>
      </c>
      <c r="AE94" s="4">
        <f t="shared" si="50"/>
        <v>0</v>
      </c>
      <c r="AF94" s="4">
        <f t="shared" si="51"/>
        <v>0</v>
      </c>
      <c r="AG94" s="4">
        <f t="shared" si="52"/>
        <v>0</v>
      </c>
      <c r="AH94" s="4">
        <f t="shared" si="53"/>
        <v>0</v>
      </c>
      <c r="AI94" s="4">
        <f t="shared" si="54"/>
        <v>0</v>
      </c>
      <c r="AJ94" s="4">
        <f t="shared" si="55"/>
        <v>0</v>
      </c>
      <c r="AK94" s="4">
        <f t="shared" si="56"/>
        <v>0</v>
      </c>
      <c r="AL94" s="4">
        <f t="shared" si="57"/>
        <v>0</v>
      </c>
      <c r="AM94" s="4">
        <f t="shared" si="58"/>
        <v>0</v>
      </c>
      <c r="AN94" s="4">
        <f t="shared" si="59"/>
        <v>0</v>
      </c>
      <c r="AO94" s="4">
        <f t="shared" si="60"/>
        <v>0</v>
      </c>
      <c r="AP94" s="4">
        <f t="shared" si="61"/>
        <v>0</v>
      </c>
      <c r="AQ94" s="4">
        <f t="shared" si="62"/>
        <v>0</v>
      </c>
      <c r="AR94" s="4">
        <f t="shared" si="63"/>
        <v>0</v>
      </c>
      <c r="AS94" s="4">
        <f t="shared" si="64"/>
        <v>0</v>
      </c>
      <c r="AT94" s="4">
        <f t="shared" si="65"/>
        <v>0</v>
      </c>
      <c r="AU94" s="4">
        <f t="shared" si="66"/>
        <v>0</v>
      </c>
      <c r="AV94" s="4">
        <f t="shared" si="67"/>
        <v>0</v>
      </c>
      <c r="AW94" s="4">
        <f t="shared" si="68"/>
        <v>0</v>
      </c>
      <c r="AX94" s="4">
        <f t="shared" si="69"/>
        <v>0</v>
      </c>
      <c r="AY94" s="4">
        <f t="shared" si="70"/>
        <v>0</v>
      </c>
      <c r="AZ94" s="4">
        <f t="shared" si="71"/>
        <v>0</v>
      </c>
      <c r="BA94" s="4">
        <f t="shared" si="72"/>
        <v>0</v>
      </c>
      <c r="BB94" s="4">
        <f t="shared" si="73"/>
        <v>0</v>
      </c>
      <c r="BC94" s="4">
        <f t="shared" si="74"/>
        <v>0</v>
      </c>
      <c r="BD94" s="4">
        <f t="shared" si="75"/>
        <v>0</v>
      </c>
      <c r="BE94" s="4">
        <f t="shared" si="76"/>
        <v>0</v>
      </c>
      <c r="BF94" s="4">
        <f t="shared" si="168"/>
        <v>0</v>
      </c>
      <c r="BG94" s="4">
        <f t="shared" si="168"/>
        <v>0</v>
      </c>
      <c r="BH94" s="4">
        <f t="shared" si="168"/>
        <v>0</v>
      </c>
      <c r="BI94" s="4">
        <f t="shared" si="168"/>
        <v>1</v>
      </c>
      <c r="BJ94" s="4">
        <f t="shared" si="168"/>
        <v>0</v>
      </c>
      <c r="BK94" s="4">
        <f t="shared" si="168"/>
        <v>0</v>
      </c>
      <c r="BL94" s="4">
        <f t="shared" si="168"/>
        <v>0</v>
      </c>
      <c r="BM94" s="4">
        <f t="shared" si="168"/>
        <v>0</v>
      </c>
      <c r="BN94" s="4">
        <f t="shared" si="168"/>
        <v>0</v>
      </c>
      <c r="BO94" s="4">
        <f t="shared" si="168"/>
        <v>0</v>
      </c>
      <c r="BP94" s="4">
        <f t="shared" si="168"/>
        <v>0</v>
      </c>
      <c r="BQ94" s="4">
        <f t="shared" si="168"/>
        <v>0</v>
      </c>
      <c r="BR94" s="4">
        <f t="shared" si="168"/>
        <v>0</v>
      </c>
      <c r="BS94" s="4">
        <f t="shared" si="168"/>
        <v>0</v>
      </c>
      <c r="BT94" s="4">
        <f t="shared" si="168"/>
        <v>0</v>
      </c>
      <c r="BU94" s="4">
        <f t="shared" si="168"/>
        <v>0</v>
      </c>
      <c r="BV94" s="4">
        <f t="shared" si="233"/>
        <v>0</v>
      </c>
      <c r="BW94" s="4">
        <f t="shared" si="233"/>
        <v>0</v>
      </c>
      <c r="BX94" s="4">
        <f t="shared" si="233"/>
        <v>0</v>
      </c>
      <c r="BY94" s="4">
        <f t="shared" si="233"/>
        <v>0</v>
      </c>
      <c r="BZ94" s="4">
        <f t="shared" si="233"/>
        <v>0</v>
      </c>
      <c r="CA94" s="4">
        <f t="shared" si="233"/>
        <v>0</v>
      </c>
      <c r="CB94" s="4">
        <f t="shared" si="233"/>
        <v>0</v>
      </c>
      <c r="CC94" s="4">
        <f t="shared" si="233"/>
        <v>0</v>
      </c>
      <c r="CD94" s="4">
        <f t="shared" si="233"/>
        <v>0</v>
      </c>
      <c r="CE94" s="4">
        <f t="shared" si="233"/>
        <v>0</v>
      </c>
      <c r="CF94" s="4">
        <f t="shared" si="233"/>
        <v>0</v>
      </c>
      <c r="CG94" s="4">
        <f t="shared" si="233"/>
        <v>0</v>
      </c>
      <c r="CH94" s="4">
        <f t="shared" si="233"/>
        <v>0</v>
      </c>
      <c r="CI94" s="4">
        <f t="shared" si="233"/>
        <v>0</v>
      </c>
      <c r="CJ94" s="4">
        <f t="shared" si="233"/>
        <v>1</v>
      </c>
      <c r="CK94" s="4">
        <f t="shared" si="235"/>
        <v>0</v>
      </c>
      <c r="CL94" s="4">
        <f t="shared" si="235"/>
        <v>0</v>
      </c>
      <c r="CM94" s="4">
        <f t="shared" si="235"/>
        <v>0</v>
      </c>
      <c r="CN94" s="4">
        <f t="shared" si="235"/>
        <v>0</v>
      </c>
      <c r="CO94" s="4">
        <f t="shared" si="235"/>
        <v>0</v>
      </c>
      <c r="CP94" s="4">
        <f t="shared" si="235"/>
        <v>0</v>
      </c>
      <c r="CQ94" s="4">
        <f t="shared" si="235"/>
        <v>0</v>
      </c>
      <c r="CR94" s="4">
        <f t="shared" si="235"/>
        <v>0</v>
      </c>
      <c r="CS94" s="4">
        <f t="shared" si="235"/>
        <v>0</v>
      </c>
      <c r="CT94" s="4">
        <f t="shared" si="235"/>
        <v>0</v>
      </c>
      <c r="CU94" s="4">
        <f t="shared" si="235"/>
        <v>0</v>
      </c>
      <c r="CV94" s="4">
        <f t="shared" si="235"/>
        <v>0</v>
      </c>
      <c r="CW94" s="4">
        <f t="shared" si="235"/>
        <v>0</v>
      </c>
      <c r="CX94" s="4">
        <f t="shared" si="235"/>
        <v>0</v>
      </c>
      <c r="CY94" s="4">
        <f t="shared" si="235"/>
        <v>0</v>
      </c>
      <c r="CZ94" s="4">
        <f t="shared" si="235"/>
        <v>0</v>
      </c>
      <c r="DA94" s="4">
        <f t="shared" si="236"/>
        <v>0</v>
      </c>
      <c r="DB94" s="4">
        <f t="shared" si="236"/>
        <v>0</v>
      </c>
      <c r="DC94" s="4">
        <f t="shared" si="236"/>
        <v>0</v>
      </c>
      <c r="DD94" s="4">
        <f t="shared" si="236"/>
        <v>0</v>
      </c>
      <c r="DE94" s="4">
        <f t="shared" si="236"/>
        <v>0</v>
      </c>
      <c r="DF94" s="4">
        <f t="shared" si="236"/>
        <v>0</v>
      </c>
      <c r="DG94" s="4">
        <f t="shared" si="231"/>
        <v>0</v>
      </c>
      <c r="DH94" s="4">
        <f t="shared" si="231"/>
        <v>0</v>
      </c>
      <c r="DI94" s="4">
        <f t="shared" si="231"/>
        <v>0</v>
      </c>
      <c r="DJ94" s="4">
        <f t="shared" si="231"/>
        <v>0</v>
      </c>
      <c r="DK94" s="4">
        <f t="shared" si="231"/>
        <v>0</v>
      </c>
      <c r="DL94" s="4">
        <f t="shared" si="231"/>
        <v>0</v>
      </c>
      <c r="DM94" s="4">
        <f t="shared" si="231"/>
        <v>0</v>
      </c>
      <c r="DN94" s="4">
        <f t="shared" si="231"/>
        <v>0</v>
      </c>
      <c r="DO94" s="4">
        <f t="shared" si="231"/>
        <v>0</v>
      </c>
      <c r="DP94" s="4">
        <f t="shared" si="231"/>
        <v>0</v>
      </c>
      <c r="DQ94" s="4">
        <f t="shared" si="232"/>
        <v>0</v>
      </c>
      <c r="DR94" s="4">
        <f t="shared" si="232"/>
        <v>0</v>
      </c>
      <c r="DS94" s="4">
        <f t="shared" si="232"/>
        <v>0</v>
      </c>
      <c r="DT94" s="4">
        <f t="shared" si="232"/>
        <v>0</v>
      </c>
      <c r="DU94" s="4">
        <f t="shared" si="232"/>
        <v>0</v>
      </c>
      <c r="DV94" s="4">
        <f t="shared" si="232"/>
        <v>0</v>
      </c>
      <c r="DW94" s="4">
        <f t="shared" si="232"/>
        <v>0</v>
      </c>
      <c r="DX94" s="4">
        <f t="shared" si="232"/>
        <v>0</v>
      </c>
      <c r="DY94" s="4">
        <f t="shared" si="232"/>
        <v>0</v>
      </c>
      <c r="DZ94" s="4">
        <f t="shared" si="232"/>
        <v>0</v>
      </c>
      <c r="EA94" s="4">
        <f t="shared" si="232"/>
        <v>0</v>
      </c>
      <c r="EB94" s="4">
        <f t="shared" si="232"/>
        <v>0</v>
      </c>
      <c r="EC94" s="4">
        <f t="shared" si="232"/>
        <v>0</v>
      </c>
    </row>
    <row r="95" spans="2:133" x14ac:dyDescent="0.25">
      <c r="B95" s="13" t="s">
        <v>13</v>
      </c>
      <c r="C95" t="s">
        <v>293</v>
      </c>
      <c r="D95" s="4">
        <f t="shared" si="19"/>
        <v>0</v>
      </c>
      <c r="E95" s="4">
        <f t="shared" si="20"/>
        <v>0</v>
      </c>
      <c r="F95" s="4">
        <f t="shared" si="21"/>
        <v>0</v>
      </c>
      <c r="G95" s="4">
        <f t="shared" si="22"/>
        <v>1</v>
      </c>
      <c r="H95" s="4">
        <f t="shared" si="23"/>
        <v>0</v>
      </c>
      <c r="I95" s="4">
        <f t="shared" si="24"/>
        <v>1</v>
      </c>
      <c r="J95" s="4">
        <f t="shared" si="29"/>
        <v>0</v>
      </c>
      <c r="K95" s="4">
        <f t="shared" si="30"/>
        <v>0</v>
      </c>
      <c r="L95" s="4">
        <f t="shared" si="31"/>
        <v>0</v>
      </c>
      <c r="M95" s="4">
        <f t="shared" si="32"/>
        <v>0</v>
      </c>
      <c r="N95" s="4">
        <f t="shared" si="33"/>
        <v>0</v>
      </c>
      <c r="O95" s="4">
        <f t="shared" si="34"/>
        <v>0</v>
      </c>
      <c r="P95" s="4">
        <f t="shared" si="35"/>
        <v>0</v>
      </c>
      <c r="Q95" s="4">
        <f t="shared" si="36"/>
        <v>0</v>
      </c>
      <c r="R95" s="4">
        <f t="shared" si="37"/>
        <v>0</v>
      </c>
      <c r="S95" s="4">
        <f t="shared" si="38"/>
        <v>0</v>
      </c>
      <c r="T95" s="4">
        <f t="shared" si="39"/>
        <v>0</v>
      </c>
      <c r="U95" s="4">
        <f t="shared" si="40"/>
        <v>0</v>
      </c>
      <c r="V95" s="4">
        <f t="shared" si="41"/>
        <v>0</v>
      </c>
      <c r="W95" s="4">
        <f t="shared" si="42"/>
        <v>0</v>
      </c>
      <c r="X95" s="4">
        <f t="shared" si="43"/>
        <v>0</v>
      </c>
      <c r="Y95" s="4">
        <f t="shared" si="44"/>
        <v>1</v>
      </c>
      <c r="Z95" s="4">
        <f t="shared" si="45"/>
        <v>0</v>
      </c>
      <c r="AA95" s="4">
        <f t="shared" si="46"/>
        <v>1</v>
      </c>
      <c r="AB95" s="4">
        <f t="shared" si="47"/>
        <v>0</v>
      </c>
      <c r="AC95" s="4">
        <f t="shared" si="48"/>
        <v>0</v>
      </c>
      <c r="AD95" s="4">
        <f t="shared" si="49"/>
        <v>0</v>
      </c>
      <c r="AE95" s="4">
        <f t="shared" si="50"/>
        <v>0</v>
      </c>
      <c r="AF95" s="4">
        <f t="shared" si="51"/>
        <v>0</v>
      </c>
      <c r="AG95" s="4">
        <f t="shared" si="52"/>
        <v>0</v>
      </c>
      <c r="AH95" s="4">
        <f t="shared" si="53"/>
        <v>0</v>
      </c>
      <c r="AI95" s="4">
        <f t="shared" si="54"/>
        <v>0</v>
      </c>
      <c r="AJ95" s="4">
        <f t="shared" si="55"/>
        <v>0</v>
      </c>
      <c r="AK95" s="4">
        <f t="shared" si="56"/>
        <v>0</v>
      </c>
      <c r="AL95" s="4">
        <f t="shared" si="57"/>
        <v>0</v>
      </c>
      <c r="AM95" s="4">
        <f t="shared" si="58"/>
        <v>0</v>
      </c>
      <c r="AN95" s="4">
        <f t="shared" si="59"/>
        <v>0</v>
      </c>
      <c r="AO95" s="4">
        <f t="shared" si="60"/>
        <v>0</v>
      </c>
      <c r="AP95" s="4">
        <f t="shared" si="61"/>
        <v>0</v>
      </c>
      <c r="AQ95" s="4">
        <f t="shared" si="62"/>
        <v>0</v>
      </c>
      <c r="AR95" s="4">
        <f t="shared" si="63"/>
        <v>0</v>
      </c>
      <c r="AS95" s="4">
        <f t="shared" si="64"/>
        <v>0</v>
      </c>
      <c r="AT95" s="4">
        <f t="shared" si="65"/>
        <v>0</v>
      </c>
      <c r="AU95" s="4">
        <f t="shared" si="66"/>
        <v>0</v>
      </c>
      <c r="AV95" s="4">
        <f t="shared" si="67"/>
        <v>0</v>
      </c>
      <c r="AW95" s="4">
        <f t="shared" si="68"/>
        <v>0</v>
      </c>
      <c r="AX95" s="4">
        <f t="shared" si="69"/>
        <v>0</v>
      </c>
      <c r="AY95" s="4">
        <f t="shared" si="70"/>
        <v>0</v>
      </c>
      <c r="AZ95" s="4">
        <f t="shared" si="71"/>
        <v>0</v>
      </c>
      <c r="BA95" s="4">
        <f t="shared" si="72"/>
        <v>0</v>
      </c>
      <c r="BB95" s="4">
        <f t="shared" si="73"/>
        <v>0</v>
      </c>
      <c r="BC95" s="4">
        <f t="shared" si="74"/>
        <v>0</v>
      </c>
      <c r="BD95" s="4">
        <f t="shared" si="75"/>
        <v>0</v>
      </c>
      <c r="BE95" s="4">
        <f t="shared" si="76"/>
        <v>0</v>
      </c>
      <c r="BF95" s="4">
        <f t="shared" si="168"/>
        <v>0</v>
      </c>
      <c r="BG95" s="4">
        <f t="shared" si="168"/>
        <v>0</v>
      </c>
      <c r="BH95" s="4">
        <f t="shared" si="168"/>
        <v>0</v>
      </c>
      <c r="BI95" s="4">
        <f t="shared" si="168"/>
        <v>0</v>
      </c>
      <c r="BJ95" s="4">
        <f t="shared" si="168"/>
        <v>1</v>
      </c>
      <c r="BK95" s="4">
        <f t="shared" si="168"/>
        <v>0</v>
      </c>
      <c r="BL95" s="4">
        <f t="shared" si="168"/>
        <v>0</v>
      </c>
      <c r="BM95" s="4">
        <f t="shared" si="168"/>
        <v>0</v>
      </c>
      <c r="BN95" s="4">
        <f t="shared" si="168"/>
        <v>0</v>
      </c>
      <c r="BO95" s="4">
        <f t="shared" si="168"/>
        <v>0</v>
      </c>
      <c r="BP95" s="4">
        <f t="shared" si="168"/>
        <v>0</v>
      </c>
      <c r="BQ95" s="4">
        <f t="shared" si="168"/>
        <v>0</v>
      </c>
      <c r="BR95" s="4">
        <f t="shared" si="168"/>
        <v>0</v>
      </c>
      <c r="BS95" s="4">
        <f t="shared" si="168"/>
        <v>0</v>
      </c>
      <c r="BT95" s="4">
        <f t="shared" si="168"/>
        <v>0</v>
      </c>
      <c r="BU95" s="4">
        <f t="shared" si="168"/>
        <v>0</v>
      </c>
      <c r="BV95" s="4">
        <f t="shared" si="233"/>
        <v>0</v>
      </c>
      <c r="BW95" s="4">
        <f t="shared" si="233"/>
        <v>0</v>
      </c>
      <c r="BX95" s="4">
        <f t="shared" si="233"/>
        <v>0</v>
      </c>
      <c r="BY95" s="4">
        <f t="shared" si="233"/>
        <v>0</v>
      </c>
      <c r="BZ95" s="4">
        <f t="shared" si="233"/>
        <v>0</v>
      </c>
      <c r="CA95" s="4">
        <f t="shared" si="233"/>
        <v>0</v>
      </c>
      <c r="CB95" s="4">
        <f t="shared" si="233"/>
        <v>0</v>
      </c>
      <c r="CC95" s="4">
        <f t="shared" si="233"/>
        <v>0</v>
      </c>
      <c r="CD95" s="4">
        <f t="shared" si="233"/>
        <v>0</v>
      </c>
      <c r="CE95" s="4">
        <f t="shared" si="233"/>
        <v>0</v>
      </c>
      <c r="CF95" s="4">
        <f t="shared" si="233"/>
        <v>0</v>
      </c>
      <c r="CG95" s="4">
        <f t="shared" si="233"/>
        <v>0</v>
      </c>
      <c r="CH95" s="4">
        <f t="shared" si="233"/>
        <v>0</v>
      </c>
      <c r="CI95" s="4">
        <f t="shared" si="233"/>
        <v>0</v>
      </c>
      <c r="CJ95" s="4">
        <f t="shared" si="233"/>
        <v>0</v>
      </c>
      <c r="CK95" s="4">
        <f t="shared" si="235"/>
        <v>1</v>
      </c>
      <c r="CL95" s="4">
        <f t="shared" si="235"/>
        <v>0</v>
      </c>
      <c r="CM95" s="4">
        <f t="shared" si="235"/>
        <v>0</v>
      </c>
      <c r="CN95" s="4">
        <f t="shared" si="235"/>
        <v>0</v>
      </c>
      <c r="CO95" s="4">
        <f t="shared" si="235"/>
        <v>0</v>
      </c>
      <c r="CP95" s="4">
        <f t="shared" si="235"/>
        <v>0</v>
      </c>
      <c r="CQ95" s="4">
        <f t="shared" si="235"/>
        <v>0</v>
      </c>
      <c r="CR95" s="4">
        <f t="shared" si="235"/>
        <v>0</v>
      </c>
      <c r="CS95" s="4">
        <f t="shared" si="235"/>
        <v>0</v>
      </c>
      <c r="CT95" s="4">
        <f t="shared" si="235"/>
        <v>0</v>
      </c>
      <c r="CU95" s="4">
        <f t="shared" si="235"/>
        <v>0</v>
      </c>
      <c r="CV95" s="4">
        <f t="shared" si="235"/>
        <v>0</v>
      </c>
      <c r="CW95" s="4">
        <f t="shared" si="235"/>
        <v>0</v>
      </c>
      <c r="CX95" s="4">
        <f t="shared" si="235"/>
        <v>0</v>
      </c>
      <c r="CY95" s="4">
        <f t="shared" si="235"/>
        <v>0</v>
      </c>
      <c r="CZ95" s="4">
        <f t="shared" si="235"/>
        <v>0</v>
      </c>
      <c r="DA95" s="4">
        <f t="shared" si="236"/>
        <v>0</v>
      </c>
      <c r="DB95" s="4">
        <f t="shared" si="236"/>
        <v>0</v>
      </c>
      <c r="DC95" s="4">
        <f t="shared" si="236"/>
        <v>0</v>
      </c>
      <c r="DD95" s="4">
        <f t="shared" si="236"/>
        <v>0</v>
      </c>
      <c r="DE95" s="4">
        <f t="shared" si="236"/>
        <v>0</v>
      </c>
      <c r="DF95" s="4">
        <f t="shared" si="236"/>
        <v>0</v>
      </c>
      <c r="DG95" s="4">
        <f t="shared" ref="DG95:DP104" si="237">IF(DG$3=$C95,1,0)</f>
        <v>0</v>
      </c>
      <c r="DH95" s="4">
        <f t="shared" si="237"/>
        <v>0</v>
      </c>
      <c r="DI95" s="4">
        <f t="shared" si="237"/>
        <v>0</v>
      </c>
      <c r="DJ95" s="4">
        <f t="shared" si="237"/>
        <v>0</v>
      </c>
      <c r="DK95" s="4">
        <f t="shared" si="237"/>
        <v>0</v>
      </c>
      <c r="DL95" s="4">
        <f t="shared" si="237"/>
        <v>0</v>
      </c>
      <c r="DM95" s="4">
        <f t="shared" si="237"/>
        <v>0</v>
      </c>
      <c r="DN95" s="4">
        <f t="shared" si="237"/>
        <v>0</v>
      </c>
      <c r="DO95" s="4">
        <f t="shared" si="237"/>
        <v>0</v>
      </c>
      <c r="DP95" s="4">
        <f t="shared" si="237"/>
        <v>0</v>
      </c>
      <c r="DQ95" s="4">
        <f t="shared" ref="DQ95:EC104" si="238">IF(DQ$3=$C95,1,0)</f>
        <v>0</v>
      </c>
      <c r="DR95" s="4">
        <f t="shared" si="238"/>
        <v>0</v>
      </c>
      <c r="DS95" s="4">
        <f t="shared" si="238"/>
        <v>0</v>
      </c>
      <c r="DT95" s="4">
        <f t="shared" si="238"/>
        <v>0</v>
      </c>
      <c r="DU95" s="4">
        <f t="shared" si="238"/>
        <v>0</v>
      </c>
      <c r="DV95" s="4">
        <f t="shared" si="238"/>
        <v>0</v>
      </c>
      <c r="DW95" s="4">
        <f t="shared" si="238"/>
        <v>0</v>
      </c>
      <c r="DX95" s="4">
        <f t="shared" si="238"/>
        <v>0</v>
      </c>
      <c r="DY95" s="4">
        <f t="shared" si="238"/>
        <v>0</v>
      </c>
      <c r="DZ95" s="4">
        <f t="shared" si="238"/>
        <v>0</v>
      </c>
      <c r="EA95" s="4">
        <f t="shared" si="238"/>
        <v>0</v>
      </c>
      <c r="EB95" s="4">
        <f t="shared" si="238"/>
        <v>0</v>
      </c>
      <c r="EC95" s="4">
        <f t="shared" si="238"/>
        <v>0</v>
      </c>
    </row>
    <row r="96" spans="2:133" x14ac:dyDescent="0.25">
      <c r="B96" s="13" t="s">
        <v>13</v>
      </c>
      <c r="C96" t="s">
        <v>294</v>
      </c>
      <c r="D96" s="4">
        <f t="shared" si="19"/>
        <v>0</v>
      </c>
      <c r="E96" s="4">
        <f t="shared" si="20"/>
        <v>0</v>
      </c>
      <c r="F96" s="4">
        <f t="shared" si="21"/>
        <v>0</v>
      </c>
      <c r="G96" s="4">
        <f t="shared" si="22"/>
        <v>1</v>
      </c>
      <c r="H96" s="4">
        <f t="shared" si="23"/>
        <v>0</v>
      </c>
      <c r="I96" s="4">
        <f t="shared" si="24"/>
        <v>1</v>
      </c>
      <c r="J96" s="4">
        <f t="shared" si="29"/>
        <v>0</v>
      </c>
      <c r="K96" s="4">
        <f t="shared" si="30"/>
        <v>0</v>
      </c>
      <c r="L96" s="4">
        <f t="shared" si="31"/>
        <v>0</v>
      </c>
      <c r="M96" s="4">
        <f t="shared" si="32"/>
        <v>0</v>
      </c>
      <c r="N96" s="4">
        <f t="shared" si="33"/>
        <v>0</v>
      </c>
      <c r="O96" s="4">
        <f t="shared" si="34"/>
        <v>0</v>
      </c>
      <c r="P96" s="4">
        <f t="shared" si="35"/>
        <v>0</v>
      </c>
      <c r="Q96" s="4">
        <f t="shared" si="36"/>
        <v>0</v>
      </c>
      <c r="R96" s="4">
        <f t="shared" si="37"/>
        <v>0</v>
      </c>
      <c r="S96" s="4">
        <f t="shared" si="38"/>
        <v>0</v>
      </c>
      <c r="T96" s="4">
        <f t="shared" si="39"/>
        <v>0</v>
      </c>
      <c r="U96" s="4">
        <f t="shared" si="40"/>
        <v>0</v>
      </c>
      <c r="V96" s="4">
        <f t="shared" si="41"/>
        <v>0</v>
      </c>
      <c r="W96" s="4">
        <f t="shared" si="42"/>
        <v>0</v>
      </c>
      <c r="X96" s="4">
        <f t="shared" si="43"/>
        <v>0</v>
      </c>
      <c r="Y96" s="4">
        <f t="shared" si="44"/>
        <v>1</v>
      </c>
      <c r="Z96" s="4">
        <f t="shared" si="45"/>
        <v>0</v>
      </c>
      <c r="AA96" s="4">
        <f t="shared" si="46"/>
        <v>1</v>
      </c>
      <c r="AB96" s="4">
        <f t="shared" si="47"/>
        <v>0</v>
      </c>
      <c r="AC96" s="4">
        <f t="shared" si="48"/>
        <v>0</v>
      </c>
      <c r="AD96" s="4">
        <f t="shared" si="49"/>
        <v>0</v>
      </c>
      <c r="AE96" s="4">
        <f t="shared" si="50"/>
        <v>0</v>
      </c>
      <c r="AF96" s="4">
        <f t="shared" si="51"/>
        <v>0</v>
      </c>
      <c r="AG96" s="4">
        <f t="shared" si="52"/>
        <v>0</v>
      </c>
      <c r="AH96" s="4">
        <f t="shared" si="53"/>
        <v>0</v>
      </c>
      <c r="AI96" s="4">
        <f t="shared" si="54"/>
        <v>0</v>
      </c>
      <c r="AJ96" s="4">
        <f t="shared" si="55"/>
        <v>0</v>
      </c>
      <c r="AK96" s="4">
        <f t="shared" si="56"/>
        <v>0</v>
      </c>
      <c r="AL96" s="4">
        <f t="shared" si="57"/>
        <v>0</v>
      </c>
      <c r="AM96" s="4">
        <f t="shared" si="58"/>
        <v>0</v>
      </c>
      <c r="AN96" s="4">
        <f t="shared" si="59"/>
        <v>0</v>
      </c>
      <c r="AO96" s="4">
        <f t="shared" si="60"/>
        <v>0</v>
      </c>
      <c r="AP96" s="4">
        <f t="shared" si="61"/>
        <v>0</v>
      </c>
      <c r="AQ96" s="4">
        <f t="shared" si="62"/>
        <v>0</v>
      </c>
      <c r="AR96" s="4">
        <f t="shared" si="63"/>
        <v>0</v>
      </c>
      <c r="AS96" s="4">
        <f t="shared" si="64"/>
        <v>0</v>
      </c>
      <c r="AT96" s="4">
        <f t="shared" si="65"/>
        <v>0</v>
      </c>
      <c r="AU96" s="4">
        <f t="shared" si="66"/>
        <v>0</v>
      </c>
      <c r="AV96" s="4">
        <f t="shared" si="67"/>
        <v>0</v>
      </c>
      <c r="AW96" s="4">
        <f t="shared" si="68"/>
        <v>0</v>
      </c>
      <c r="AX96" s="4">
        <f t="shared" si="69"/>
        <v>0</v>
      </c>
      <c r="AY96" s="4">
        <f t="shared" si="70"/>
        <v>0</v>
      </c>
      <c r="AZ96" s="4">
        <f t="shared" si="71"/>
        <v>0</v>
      </c>
      <c r="BA96" s="4">
        <f t="shared" si="72"/>
        <v>0</v>
      </c>
      <c r="BB96" s="4">
        <f t="shared" si="73"/>
        <v>0</v>
      </c>
      <c r="BC96" s="4">
        <f t="shared" si="74"/>
        <v>0</v>
      </c>
      <c r="BD96" s="4">
        <f t="shared" si="75"/>
        <v>0</v>
      </c>
      <c r="BE96" s="4">
        <f t="shared" si="76"/>
        <v>0</v>
      </c>
      <c r="BF96" s="4">
        <f t="shared" si="168"/>
        <v>0</v>
      </c>
      <c r="BG96" s="4">
        <f t="shared" si="168"/>
        <v>0</v>
      </c>
      <c r="BH96" s="4">
        <f t="shared" si="168"/>
        <v>0</v>
      </c>
      <c r="BI96" s="4">
        <f t="shared" si="168"/>
        <v>0</v>
      </c>
      <c r="BJ96" s="4">
        <f t="shared" si="168"/>
        <v>0</v>
      </c>
      <c r="BK96" s="4">
        <f t="shared" si="168"/>
        <v>1</v>
      </c>
      <c r="BL96" s="4">
        <f t="shared" si="168"/>
        <v>0</v>
      </c>
      <c r="BM96" s="4">
        <f t="shared" si="168"/>
        <v>0</v>
      </c>
      <c r="BN96" s="4">
        <f t="shared" si="168"/>
        <v>0</v>
      </c>
      <c r="BO96" s="4">
        <f t="shared" si="168"/>
        <v>0</v>
      </c>
      <c r="BP96" s="4">
        <f t="shared" si="168"/>
        <v>0</v>
      </c>
      <c r="BQ96" s="4">
        <f t="shared" si="168"/>
        <v>0</v>
      </c>
      <c r="BR96" s="4">
        <f t="shared" si="168"/>
        <v>0</v>
      </c>
      <c r="BS96" s="4">
        <f t="shared" si="168"/>
        <v>0</v>
      </c>
      <c r="BT96" s="4">
        <f t="shared" si="168"/>
        <v>0</v>
      </c>
      <c r="BU96" s="4">
        <f t="shared" si="168"/>
        <v>0</v>
      </c>
      <c r="BV96" s="4">
        <f t="shared" si="233"/>
        <v>0</v>
      </c>
      <c r="BW96" s="4">
        <f t="shared" si="233"/>
        <v>0</v>
      </c>
      <c r="BX96" s="4">
        <f t="shared" si="233"/>
        <v>0</v>
      </c>
      <c r="BY96" s="4">
        <f t="shared" si="233"/>
        <v>0</v>
      </c>
      <c r="BZ96" s="4">
        <f t="shared" si="233"/>
        <v>0</v>
      </c>
      <c r="CA96" s="4">
        <f t="shared" si="233"/>
        <v>0</v>
      </c>
      <c r="CB96" s="4">
        <f t="shared" si="233"/>
        <v>0</v>
      </c>
      <c r="CC96" s="4">
        <f t="shared" si="233"/>
        <v>0</v>
      </c>
      <c r="CD96" s="4">
        <f t="shared" si="233"/>
        <v>0</v>
      </c>
      <c r="CE96" s="4">
        <f t="shared" si="233"/>
        <v>0</v>
      </c>
      <c r="CF96" s="4">
        <f t="shared" si="233"/>
        <v>0</v>
      </c>
      <c r="CG96" s="4">
        <f t="shared" si="233"/>
        <v>0</v>
      </c>
      <c r="CH96" s="4">
        <f t="shared" si="233"/>
        <v>0</v>
      </c>
      <c r="CI96" s="4">
        <f t="shared" si="233"/>
        <v>0</v>
      </c>
      <c r="CJ96" s="4">
        <f t="shared" si="233"/>
        <v>0</v>
      </c>
      <c r="CK96" s="4">
        <f t="shared" si="235"/>
        <v>0</v>
      </c>
      <c r="CL96" s="4">
        <f t="shared" si="235"/>
        <v>1</v>
      </c>
      <c r="CM96" s="4">
        <f t="shared" si="235"/>
        <v>0</v>
      </c>
      <c r="CN96" s="4">
        <f t="shared" si="235"/>
        <v>0</v>
      </c>
      <c r="CO96" s="4">
        <f t="shared" si="235"/>
        <v>0</v>
      </c>
      <c r="CP96" s="4">
        <f t="shared" si="235"/>
        <v>0</v>
      </c>
      <c r="CQ96" s="4">
        <f t="shared" si="235"/>
        <v>0</v>
      </c>
      <c r="CR96" s="4">
        <f t="shared" si="235"/>
        <v>0</v>
      </c>
      <c r="CS96" s="4">
        <f t="shared" si="235"/>
        <v>0</v>
      </c>
      <c r="CT96" s="4">
        <f t="shared" si="235"/>
        <v>0</v>
      </c>
      <c r="CU96" s="4">
        <f t="shared" si="235"/>
        <v>0</v>
      </c>
      <c r="CV96" s="4">
        <f t="shared" si="235"/>
        <v>0</v>
      </c>
      <c r="CW96" s="4">
        <f t="shared" si="235"/>
        <v>0</v>
      </c>
      <c r="CX96" s="4">
        <f t="shared" si="235"/>
        <v>0</v>
      </c>
      <c r="CY96" s="4">
        <f t="shared" si="235"/>
        <v>0</v>
      </c>
      <c r="CZ96" s="4">
        <f t="shared" si="235"/>
        <v>0</v>
      </c>
      <c r="DA96" s="4">
        <f t="shared" si="236"/>
        <v>0</v>
      </c>
      <c r="DB96" s="4">
        <f t="shared" si="236"/>
        <v>0</v>
      </c>
      <c r="DC96" s="4">
        <f t="shared" si="236"/>
        <v>0</v>
      </c>
      <c r="DD96" s="4">
        <f t="shared" si="236"/>
        <v>0</v>
      </c>
      <c r="DE96" s="4">
        <f t="shared" si="236"/>
        <v>0</v>
      </c>
      <c r="DF96" s="4">
        <f t="shared" si="236"/>
        <v>0</v>
      </c>
      <c r="DG96" s="4">
        <f t="shared" si="237"/>
        <v>0</v>
      </c>
      <c r="DH96" s="4">
        <f t="shared" si="237"/>
        <v>0</v>
      </c>
      <c r="DI96" s="4">
        <f t="shared" si="237"/>
        <v>0</v>
      </c>
      <c r="DJ96" s="4">
        <f t="shared" si="237"/>
        <v>0</v>
      </c>
      <c r="DK96" s="4">
        <f t="shared" si="237"/>
        <v>0</v>
      </c>
      <c r="DL96" s="4">
        <f t="shared" si="237"/>
        <v>0</v>
      </c>
      <c r="DM96" s="4">
        <f t="shared" si="237"/>
        <v>0</v>
      </c>
      <c r="DN96" s="4">
        <f t="shared" si="237"/>
        <v>0</v>
      </c>
      <c r="DO96" s="4">
        <f t="shared" si="237"/>
        <v>0</v>
      </c>
      <c r="DP96" s="4">
        <f t="shared" si="237"/>
        <v>0</v>
      </c>
      <c r="DQ96" s="4">
        <f t="shared" si="238"/>
        <v>0</v>
      </c>
      <c r="DR96" s="4">
        <f t="shared" si="238"/>
        <v>0</v>
      </c>
      <c r="DS96" s="4">
        <f t="shared" si="238"/>
        <v>0</v>
      </c>
      <c r="DT96" s="4">
        <f t="shared" si="238"/>
        <v>0</v>
      </c>
      <c r="DU96" s="4">
        <f t="shared" si="238"/>
        <v>0</v>
      </c>
      <c r="DV96" s="4">
        <f t="shared" si="238"/>
        <v>0</v>
      </c>
      <c r="DW96" s="4">
        <f t="shared" si="238"/>
        <v>0</v>
      </c>
      <c r="DX96" s="4">
        <f t="shared" si="238"/>
        <v>0</v>
      </c>
      <c r="DY96" s="4">
        <f t="shared" si="238"/>
        <v>0</v>
      </c>
      <c r="DZ96" s="4">
        <f t="shared" si="238"/>
        <v>0</v>
      </c>
      <c r="EA96" s="4">
        <f t="shared" si="238"/>
        <v>0</v>
      </c>
      <c r="EB96" s="4">
        <f t="shared" si="238"/>
        <v>0</v>
      </c>
      <c r="EC96" s="4">
        <f t="shared" si="238"/>
        <v>0</v>
      </c>
    </row>
    <row r="97" spans="2:133" x14ac:dyDescent="0.25">
      <c r="B97" s="13" t="s">
        <v>13</v>
      </c>
      <c r="C97" t="s">
        <v>295</v>
      </c>
      <c r="D97" s="4">
        <f t="shared" si="19"/>
        <v>0</v>
      </c>
      <c r="E97" s="4">
        <f t="shared" si="20"/>
        <v>0</v>
      </c>
      <c r="F97" s="4">
        <f t="shared" si="21"/>
        <v>0</v>
      </c>
      <c r="G97" s="4">
        <f t="shared" si="22"/>
        <v>1</v>
      </c>
      <c r="H97" s="4">
        <f t="shared" si="23"/>
        <v>0</v>
      </c>
      <c r="I97" s="4">
        <f t="shared" si="24"/>
        <v>1</v>
      </c>
      <c r="J97" s="4">
        <f t="shared" si="29"/>
        <v>0</v>
      </c>
      <c r="K97" s="4">
        <f t="shared" si="30"/>
        <v>0</v>
      </c>
      <c r="L97" s="4">
        <f t="shared" si="31"/>
        <v>0</v>
      </c>
      <c r="M97" s="4">
        <f t="shared" si="32"/>
        <v>0</v>
      </c>
      <c r="N97" s="4">
        <f t="shared" si="33"/>
        <v>0</v>
      </c>
      <c r="O97" s="4">
        <f t="shared" si="34"/>
        <v>0</v>
      </c>
      <c r="P97" s="4">
        <f t="shared" si="35"/>
        <v>0</v>
      </c>
      <c r="Q97" s="4">
        <f t="shared" si="36"/>
        <v>0</v>
      </c>
      <c r="R97" s="4">
        <f t="shared" si="37"/>
        <v>0</v>
      </c>
      <c r="S97" s="4">
        <f t="shared" si="38"/>
        <v>0</v>
      </c>
      <c r="T97" s="4">
        <f t="shared" si="39"/>
        <v>0</v>
      </c>
      <c r="U97" s="4">
        <f t="shared" si="40"/>
        <v>0</v>
      </c>
      <c r="V97" s="4">
        <f t="shared" si="41"/>
        <v>0</v>
      </c>
      <c r="W97" s="4">
        <f t="shared" si="42"/>
        <v>0</v>
      </c>
      <c r="X97" s="4">
        <f t="shared" si="43"/>
        <v>0</v>
      </c>
      <c r="Y97" s="4">
        <f t="shared" si="44"/>
        <v>1</v>
      </c>
      <c r="Z97" s="4">
        <f t="shared" si="45"/>
        <v>0</v>
      </c>
      <c r="AA97" s="4">
        <f t="shared" si="46"/>
        <v>1</v>
      </c>
      <c r="AB97" s="4">
        <f t="shared" si="47"/>
        <v>0</v>
      </c>
      <c r="AC97" s="4">
        <f t="shared" si="48"/>
        <v>0</v>
      </c>
      <c r="AD97" s="4">
        <f t="shared" si="49"/>
        <v>0</v>
      </c>
      <c r="AE97" s="4">
        <f t="shared" si="50"/>
        <v>0</v>
      </c>
      <c r="AF97" s="4">
        <f t="shared" si="51"/>
        <v>0</v>
      </c>
      <c r="AG97" s="4">
        <f t="shared" si="52"/>
        <v>0</v>
      </c>
      <c r="AH97" s="4">
        <f t="shared" si="53"/>
        <v>0</v>
      </c>
      <c r="AI97" s="4">
        <f t="shared" si="54"/>
        <v>0</v>
      </c>
      <c r="AJ97" s="4">
        <f t="shared" si="55"/>
        <v>0</v>
      </c>
      <c r="AK97" s="4">
        <f t="shared" si="56"/>
        <v>0</v>
      </c>
      <c r="AL97" s="4">
        <f t="shared" si="57"/>
        <v>0</v>
      </c>
      <c r="AM97" s="4">
        <f t="shared" si="58"/>
        <v>0</v>
      </c>
      <c r="AN97" s="4">
        <f t="shared" si="59"/>
        <v>0</v>
      </c>
      <c r="AO97" s="4">
        <f t="shared" si="60"/>
        <v>0</v>
      </c>
      <c r="AP97" s="4">
        <f t="shared" si="61"/>
        <v>0</v>
      </c>
      <c r="AQ97" s="4">
        <f t="shared" si="62"/>
        <v>0</v>
      </c>
      <c r="AR97" s="4">
        <f t="shared" si="63"/>
        <v>0</v>
      </c>
      <c r="AS97" s="4">
        <f t="shared" si="64"/>
        <v>0</v>
      </c>
      <c r="AT97" s="4">
        <f t="shared" si="65"/>
        <v>0</v>
      </c>
      <c r="AU97" s="4">
        <f t="shared" si="66"/>
        <v>0</v>
      </c>
      <c r="AV97" s="4">
        <f t="shared" si="67"/>
        <v>0</v>
      </c>
      <c r="AW97" s="4">
        <f t="shared" si="68"/>
        <v>0</v>
      </c>
      <c r="AX97" s="4">
        <f t="shared" si="69"/>
        <v>0</v>
      </c>
      <c r="AY97" s="4">
        <f t="shared" si="70"/>
        <v>0</v>
      </c>
      <c r="AZ97" s="4">
        <f t="shared" si="71"/>
        <v>0</v>
      </c>
      <c r="BA97" s="4">
        <f t="shared" si="72"/>
        <v>0</v>
      </c>
      <c r="BB97" s="4">
        <f t="shared" si="73"/>
        <v>0</v>
      </c>
      <c r="BC97" s="4">
        <f t="shared" si="74"/>
        <v>0</v>
      </c>
      <c r="BD97" s="4">
        <f t="shared" si="75"/>
        <v>0</v>
      </c>
      <c r="BE97" s="4">
        <f t="shared" si="76"/>
        <v>0</v>
      </c>
      <c r="BF97" s="4">
        <f t="shared" si="168"/>
        <v>0</v>
      </c>
      <c r="BG97" s="4">
        <f t="shared" si="168"/>
        <v>0</v>
      </c>
      <c r="BH97" s="4">
        <f t="shared" si="168"/>
        <v>0</v>
      </c>
      <c r="BI97" s="4">
        <f t="shared" si="168"/>
        <v>0</v>
      </c>
      <c r="BJ97" s="4">
        <f t="shared" si="168"/>
        <v>0</v>
      </c>
      <c r="BK97" s="4">
        <f t="shared" si="168"/>
        <v>0</v>
      </c>
      <c r="BL97" s="4">
        <f t="shared" si="168"/>
        <v>1</v>
      </c>
      <c r="BM97" s="4">
        <f t="shared" si="168"/>
        <v>0</v>
      </c>
      <c r="BN97" s="4">
        <f t="shared" si="168"/>
        <v>0</v>
      </c>
      <c r="BO97" s="4">
        <f t="shared" si="168"/>
        <v>0</v>
      </c>
      <c r="BP97" s="4">
        <f t="shared" si="168"/>
        <v>0</v>
      </c>
      <c r="BQ97" s="4">
        <f t="shared" si="168"/>
        <v>0</v>
      </c>
      <c r="BR97" s="4">
        <f t="shared" si="168"/>
        <v>0</v>
      </c>
      <c r="BS97" s="4">
        <f t="shared" si="168"/>
        <v>0</v>
      </c>
      <c r="BT97" s="4">
        <f t="shared" si="168"/>
        <v>0</v>
      </c>
      <c r="BU97" s="4">
        <f t="shared" si="168"/>
        <v>0</v>
      </c>
      <c r="BV97" s="4">
        <f t="shared" si="233"/>
        <v>0</v>
      </c>
      <c r="BW97" s="4">
        <f t="shared" si="233"/>
        <v>0</v>
      </c>
      <c r="BX97" s="4">
        <f t="shared" si="233"/>
        <v>0</v>
      </c>
      <c r="BY97" s="4">
        <f t="shared" si="233"/>
        <v>0</v>
      </c>
      <c r="BZ97" s="4">
        <f t="shared" si="233"/>
        <v>0</v>
      </c>
      <c r="CA97" s="4">
        <f t="shared" si="233"/>
        <v>0</v>
      </c>
      <c r="CB97" s="4">
        <f t="shared" si="233"/>
        <v>0</v>
      </c>
      <c r="CC97" s="4">
        <f t="shared" si="233"/>
        <v>0</v>
      </c>
      <c r="CD97" s="4">
        <f t="shared" si="233"/>
        <v>0</v>
      </c>
      <c r="CE97" s="4">
        <f t="shared" si="233"/>
        <v>0</v>
      </c>
      <c r="CF97" s="4">
        <f t="shared" si="233"/>
        <v>0</v>
      </c>
      <c r="CG97" s="4">
        <f t="shared" si="233"/>
        <v>0</v>
      </c>
      <c r="CH97" s="4">
        <f t="shared" si="233"/>
        <v>0</v>
      </c>
      <c r="CI97" s="4">
        <f t="shared" si="233"/>
        <v>0</v>
      </c>
      <c r="CJ97" s="4">
        <f t="shared" si="233"/>
        <v>0</v>
      </c>
      <c r="CK97" s="4">
        <f t="shared" si="235"/>
        <v>0</v>
      </c>
      <c r="CL97" s="4">
        <f t="shared" si="235"/>
        <v>0</v>
      </c>
      <c r="CM97" s="4">
        <f t="shared" si="235"/>
        <v>1</v>
      </c>
      <c r="CN97" s="4">
        <f t="shared" si="235"/>
        <v>0</v>
      </c>
      <c r="CO97" s="4">
        <f t="shared" si="235"/>
        <v>0</v>
      </c>
      <c r="CP97" s="4">
        <f t="shared" si="235"/>
        <v>0</v>
      </c>
      <c r="CQ97" s="4">
        <f t="shared" si="235"/>
        <v>0</v>
      </c>
      <c r="CR97" s="4">
        <f t="shared" si="235"/>
        <v>0</v>
      </c>
      <c r="CS97" s="4">
        <f t="shared" si="235"/>
        <v>0</v>
      </c>
      <c r="CT97" s="4">
        <f t="shared" si="235"/>
        <v>0</v>
      </c>
      <c r="CU97" s="4">
        <f t="shared" si="235"/>
        <v>0</v>
      </c>
      <c r="CV97" s="4">
        <f t="shared" si="235"/>
        <v>0</v>
      </c>
      <c r="CW97" s="4">
        <f t="shared" si="235"/>
        <v>0</v>
      </c>
      <c r="CX97" s="4">
        <f t="shared" si="235"/>
        <v>0</v>
      </c>
      <c r="CY97" s="4">
        <f t="shared" si="235"/>
        <v>0</v>
      </c>
      <c r="CZ97" s="4">
        <f t="shared" si="235"/>
        <v>0</v>
      </c>
      <c r="DA97" s="4">
        <f t="shared" si="236"/>
        <v>0</v>
      </c>
      <c r="DB97" s="4">
        <f t="shared" si="236"/>
        <v>0</v>
      </c>
      <c r="DC97" s="4">
        <f t="shared" si="236"/>
        <v>0</v>
      </c>
      <c r="DD97" s="4">
        <f t="shared" si="236"/>
        <v>0</v>
      </c>
      <c r="DE97" s="4">
        <f t="shared" si="236"/>
        <v>0</v>
      </c>
      <c r="DF97" s="4">
        <f t="shared" si="236"/>
        <v>0</v>
      </c>
      <c r="DG97" s="4">
        <f t="shared" si="237"/>
        <v>0</v>
      </c>
      <c r="DH97" s="4">
        <f t="shared" si="237"/>
        <v>0</v>
      </c>
      <c r="DI97" s="4">
        <f t="shared" si="237"/>
        <v>0</v>
      </c>
      <c r="DJ97" s="4">
        <f t="shared" si="237"/>
        <v>0</v>
      </c>
      <c r="DK97" s="4">
        <f t="shared" si="237"/>
        <v>0</v>
      </c>
      <c r="DL97" s="4">
        <f t="shared" si="237"/>
        <v>0</v>
      </c>
      <c r="DM97" s="4">
        <f t="shared" si="237"/>
        <v>0</v>
      </c>
      <c r="DN97" s="4">
        <f t="shared" si="237"/>
        <v>0</v>
      </c>
      <c r="DO97" s="4">
        <f t="shared" si="237"/>
        <v>0</v>
      </c>
      <c r="DP97" s="4">
        <f t="shared" si="237"/>
        <v>0</v>
      </c>
      <c r="DQ97" s="4">
        <f t="shared" si="238"/>
        <v>0</v>
      </c>
      <c r="DR97" s="4">
        <f t="shared" si="238"/>
        <v>0</v>
      </c>
      <c r="DS97" s="4">
        <f t="shared" si="238"/>
        <v>0</v>
      </c>
      <c r="DT97" s="4">
        <f t="shared" si="238"/>
        <v>0</v>
      </c>
      <c r="DU97" s="4">
        <f t="shared" si="238"/>
        <v>0</v>
      </c>
      <c r="DV97" s="4">
        <f t="shared" si="238"/>
        <v>0</v>
      </c>
      <c r="DW97" s="4">
        <f t="shared" si="238"/>
        <v>0</v>
      </c>
      <c r="DX97" s="4">
        <f t="shared" si="238"/>
        <v>0</v>
      </c>
      <c r="DY97" s="4">
        <f t="shared" si="238"/>
        <v>0</v>
      </c>
      <c r="DZ97" s="4">
        <f t="shared" si="238"/>
        <v>0</v>
      </c>
      <c r="EA97" s="4">
        <f t="shared" si="238"/>
        <v>0</v>
      </c>
      <c r="EB97" s="4">
        <f t="shared" si="238"/>
        <v>0</v>
      </c>
      <c r="EC97" s="4">
        <f t="shared" si="238"/>
        <v>0</v>
      </c>
    </row>
    <row r="98" spans="2:133" x14ac:dyDescent="0.25">
      <c r="B98" s="13" t="s">
        <v>13</v>
      </c>
      <c r="C98" t="s">
        <v>296</v>
      </c>
      <c r="D98" s="4">
        <f t="shared" si="19"/>
        <v>0</v>
      </c>
      <c r="E98" s="4">
        <f t="shared" si="20"/>
        <v>0</v>
      </c>
      <c r="F98" s="4">
        <f t="shared" si="21"/>
        <v>0</v>
      </c>
      <c r="G98" s="4">
        <f t="shared" si="22"/>
        <v>1</v>
      </c>
      <c r="H98" s="4">
        <f t="shared" si="23"/>
        <v>0</v>
      </c>
      <c r="I98" s="4">
        <f t="shared" si="24"/>
        <v>1</v>
      </c>
      <c r="J98" s="4">
        <f t="shared" si="29"/>
        <v>0</v>
      </c>
      <c r="K98" s="4">
        <f t="shared" si="30"/>
        <v>0</v>
      </c>
      <c r="L98" s="4">
        <f t="shared" si="31"/>
        <v>0</v>
      </c>
      <c r="M98" s="4">
        <f t="shared" si="32"/>
        <v>0</v>
      </c>
      <c r="N98" s="4">
        <f t="shared" si="33"/>
        <v>0</v>
      </c>
      <c r="O98" s="4">
        <f t="shared" si="34"/>
        <v>0</v>
      </c>
      <c r="P98" s="4">
        <f t="shared" si="35"/>
        <v>0</v>
      </c>
      <c r="Q98" s="4">
        <f t="shared" si="36"/>
        <v>0</v>
      </c>
      <c r="R98" s="4">
        <f t="shared" si="37"/>
        <v>0</v>
      </c>
      <c r="S98" s="4">
        <f t="shared" si="38"/>
        <v>0</v>
      </c>
      <c r="T98" s="4">
        <f t="shared" si="39"/>
        <v>0</v>
      </c>
      <c r="U98" s="4">
        <f t="shared" si="40"/>
        <v>0</v>
      </c>
      <c r="V98" s="4">
        <f t="shared" si="41"/>
        <v>0</v>
      </c>
      <c r="W98" s="4">
        <f t="shared" si="42"/>
        <v>0</v>
      </c>
      <c r="X98" s="4">
        <f t="shared" si="43"/>
        <v>0</v>
      </c>
      <c r="Y98" s="4">
        <f t="shared" si="44"/>
        <v>1</v>
      </c>
      <c r="Z98" s="4">
        <f t="shared" si="45"/>
        <v>0</v>
      </c>
      <c r="AA98" s="4">
        <f t="shared" si="46"/>
        <v>1</v>
      </c>
      <c r="AB98" s="4">
        <f t="shared" si="47"/>
        <v>0</v>
      </c>
      <c r="AC98" s="4">
        <f t="shared" si="48"/>
        <v>0</v>
      </c>
      <c r="AD98" s="4">
        <f t="shared" si="49"/>
        <v>0</v>
      </c>
      <c r="AE98" s="4">
        <f t="shared" si="50"/>
        <v>0</v>
      </c>
      <c r="AF98" s="4">
        <f t="shared" si="51"/>
        <v>0</v>
      </c>
      <c r="AG98" s="4">
        <f t="shared" si="52"/>
        <v>0</v>
      </c>
      <c r="AH98" s="4">
        <f t="shared" si="53"/>
        <v>0</v>
      </c>
      <c r="AI98" s="4">
        <f t="shared" si="54"/>
        <v>0</v>
      </c>
      <c r="AJ98" s="4">
        <f t="shared" si="55"/>
        <v>0</v>
      </c>
      <c r="AK98" s="4">
        <f t="shared" si="56"/>
        <v>0</v>
      </c>
      <c r="AL98" s="4">
        <f t="shared" si="57"/>
        <v>0</v>
      </c>
      <c r="AM98" s="4">
        <f t="shared" si="58"/>
        <v>0</v>
      </c>
      <c r="AN98" s="4">
        <f t="shared" si="59"/>
        <v>0</v>
      </c>
      <c r="AO98" s="4">
        <f t="shared" si="60"/>
        <v>0</v>
      </c>
      <c r="AP98" s="4">
        <f t="shared" si="61"/>
        <v>0</v>
      </c>
      <c r="AQ98" s="4">
        <f t="shared" si="62"/>
        <v>0</v>
      </c>
      <c r="AR98" s="4">
        <f t="shared" si="63"/>
        <v>0</v>
      </c>
      <c r="AS98" s="4">
        <f t="shared" si="64"/>
        <v>0</v>
      </c>
      <c r="AT98" s="4">
        <f t="shared" si="65"/>
        <v>0</v>
      </c>
      <c r="AU98" s="4">
        <f t="shared" si="66"/>
        <v>0</v>
      </c>
      <c r="AV98" s="4">
        <f t="shared" si="67"/>
        <v>0</v>
      </c>
      <c r="AW98" s="4">
        <f t="shared" si="68"/>
        <v>0</v>
      </c>
      <c r="AX98" s="4">
        <f t="shared" si="69"/>
        <v>0</v>
      </c>
      <c r="AY98" s="4">
        <f t="shared" si="70"/>
        <v>0</v>
      </c>
      <c r="AZ98" s="4">
        <f t="shared" si="71"/>
        <v>0</v>
      </c>
      <c r="BA98" s="4">
        <f t="shared" si="72"/>
        <v>0</v>
      </c>
      <c r="BB98" s="4">
        <f t="shared" si="73"/>
        <v>0</v>
      </c>
      <c r="BC98" s="4">
        <f t="shared" si="74"/>
        <v>0</v>
      </c>
      <c r="BD98" s="4">
        <f t="shared" si="75"/>
        <v>0</v>
      </c>
      <c r="BE98" s="4">
        <f t="shared" si="76"/>
        <v>0</v>
      </c>
      <c r="BF98" s="4">
        <f t="shared" si="168"/>
        <v>0</v>
      </c>
      <c r="BG98" s="4">
        <f t="shared" si="168"/>
        <v>0</v>
      </c>
      <c r="BH98" s="4">
        <f t="shared" si="168"/>
        <v>0</v>
      </c>
      <c r="BI98" s="4">
        <f t="shared" si="168"/>
        <v>0</v>
      </c>
      <c r="BJ98" s="4">
        <f t="shared" si="168"/>
        <v>0</v>
      </c>
      <c r="BK98" s="4">
        <f t="shared" si="168"/>
        <v>0</v>
      </c>
      <c r="BL98" s="4">
        <f t="shared" si="168"/>
        <v>0</v>
      </c>
      <c r="BM98" s="4">
        <f t="shared" si="168"/>
        <v>1</v>
      </c>
      <c r="BN98" s="4">
        <f t="shared" si="168"/>
        <v>0</v>
      </c>
      <c r="BO98" s="4">
        <f t="shared" si="168"/>
        <v>0</v>
      </c>
      <c r="BP98" s="4">
        <f t="shared" si="168"/>
        <v>0</v>
      </c>
      <c r="BQ98" s="4">
        <f t="shared" si="168"/>
        <v>0</v>
      </c>
      <c r="BR98" s="4">
        <f t="shared" si="168"/>
        <v>0</v>
      </c>
      <c r="BS98" s="4">
        <f t="shared" si="168"/>
        <v>0</v>
      </c>
      <c r="BT98" s="4">
        <f t="shared" si="168"/>
        <v>0</v>
      </c>
      <c r="BU98" s="4">
        <f t="shared" si="168"/>
        <v>0</v>
      </c>
      <c r="BV98" s="4">
        <f t="shared" si="233"/>
        <v>0</v>
      </c>
      <c r="BW98" s="4">
        <f t="shared" si="233"/>
        <v>0</v>
      </c>
      <c r="BX98" s="4">
        <f t="shared" si="233"/>
        <v>0</v>
      </c>
      <c r="BY98" s="4">
        <f t="shared" si="233"/>
        <v>0</v>
      </c>
      <c r="BZ98" s="4">
        <f t="shared" si="233"/>
        <v>0</v>
      </c>
      <c r="CA98" s="4">
        <f t="shared" si="233"/>
        <v>0</v>
      </c>
      <c r="CB98" s="4">
        <f t="shared" si="233"/>
        <v>0</v>
      </c>
      <c r="CC98" s="4">
        <f t="shared" si="233"/>
        <v>0</v>
      </c>
      <c r="CD98" s="4">
        <f t="shared" si="233"/>
        <v>0</v>
      </c>
      <c r="CE98" s="4">
        <f t="shared" si="233"/>
        <v>0</v>
      </c>
      <c r="CF98" s="4">
        <f t="shared" si="233"/>
        <v>0</v>
      </c>
      <c r="CG98" s="4">
        <f t="shared" si="233"/>
        <v>0</v>
      </c>
      <c r="CH98" s="4">
        <f t="shared" si="233"/>
        <v>0</v>
      </c>
      <c r="CI98" s="4">
        <f t="shared" si="233"/>
        <v>0</v>
      </c>
      <c r="CJ98" s="4">
        <f t="shared" si="233"/>
        <v>0</v>
      </c>
      <c r="CK98" s="4">
        <f t="shared" si="235"/>
        <v>0</v>
      </c>
      <c r="CL98" s="4">
        <f t="shared" si="235"/>
        <v>0</v>
      </c>
      <c r="CM98" s="4">
        <f t="shared" si="235"/>
        <v>0</v>
      </c>
      <c r="CN98" s="4">
        <f t="shared" si="235"/>
        <v>1</v>
      </c>
      <c r="CO98" s="4">
        <f t="shared" si="235"/>
        <v>0</v>
      </c>
      <c r="CP98" s="4">
        <f t="shared" si="235"/>
        <v>0</v>
      </c>
      <c r="CQ98" s="4">
        <f t="shared" si="235"/>
        <v>0</v>
      </c>
      <c r="CR98" s="4">
        <f t="shared" si="235"/>
        <v>0</v>
      </c>
      <c r="CS98" s="4">
        <f t="shared" si="235"/>
        <v>0</v>
      </c>
      <c r="CT98" s="4">
        <f t="shared" si="235"/>
        <v>0</v>
      </c>
      <c r="CU98" s="4">
        <f t="shared" si="235"/>
        <v>0</v>
      </c>
      <c r="CV98" s="4">
        <f t="shared" si="235"/>
        <v>0</v>
      </c>
      <c r="CW98" s="4">
        <f t="shared" si="235"/>
        <v>0</v>
      </c>
      <c r="CX98" s="4">
        <f t="shared" si="235"/>
        <v>0</v>
      </c>
      <c r="CY98" s="4">
        <f t="shared" si="235"/>
        <v>0</v>
      </c>
      <c r="CZ98" s="4">
        <f t="shared" si="235"/>
        <v>0</v>
      </c>
      <c r="DA98" s="4">
        <f t="shared" si="236"/>
        <v>0</v>
      </c>
      <c r="DB98" s="4">
        <f t="shared" si="236"/>
        <v>0</v>
      </c>
      <c r="DC98" s="4">
        <f t="shared" si="236"/>
        <v>0</v>
      </c>
      <c r="DD98" s="4">
        <f t="shared" si="236"/>
        <v>0</v>
      </c>
      <c r="DE98" s="4">
        <f t="shared" si="236"/>
        <v>0</v>
      </c>
      <c r="DF98" s="4">
        <f t="shared" si="236"/>
        <v>0</v>
      </c>
      <c r="DG98" s="4">
        <f t="shared" si="237"/>
        <v>0</v>
      </c>
      <c r="DH98" s="4">
        <f t="shared" si="237"/>
        <v>0</v>
      </c>
      <c r="DI98" s="4">
        <f t="shared" si="237"/>
        <v>0</v>
      </c>
      <c r="DJ98" s="4">
        <f t="shared" si="237"/>
        <v>0</v>
      </c>
      <c r="DK98" s="4">
        <f t="shared" si="237"/>
        <v>0</v>
      </c>
      <c r="DL98" s="4">
        <f t="shared" si="237"/>
        <v>0</v>
      </c>
      <c r="DM98" s="4">
        <f t="shared" si="237"/>
        <v>0</v>
      </c>
      <c r="DN98" s="4">
        <f t="shared" si="237"/>
        <v>0</v>
      </c>
      <c r="DO98" s="4">
        <f t="shared" si="237"/>
        <v>0</v>
      </c>
      <c r="DP98" s="4">
        <f t="shared" si="237"/>
        <v>0</v>
      </c>
      <c r="DQ98" s="4">
        <f t="shared" si="238"/>
        <v>0</v>
      </c>
      <c r="DR98" s="4">
        <f t="shared" si="238"/>
        <v>0</v>
      </c>
      <c r="DS98" s="4">
        <f t="shared" si="238"/>
        <v>0</v>
      </c>
      <c r="DT98" s="4">
        <f t="shared" si="238"/>
        <v>0</v>
      </c>
      <c r="DU98" s="4">
        <f t="shared" si="238"/>
        <v>0</v>
      </c>
      <c r="DV98" s="4">
        <f t="shared" si="238"/>
        <v>0</v>
      </c>
      <c r="DW98" s="4">
        <f t="shared" si="238"/>
        <v>0</v>
      </c>
      <c r="DX98" s="4">
        <f t="shared" si="238"/>
        <v>0</v>
      </c>
      <c r="DY98" s="4">
        <f t="shared" si="238"/>
        <v>0</v>
      </c>
      <c r="DZ98" s="4">
        <f t="shared" si="238"/>
        <v>0</v>
      </c>
      <c r="EA98" s="4">
        <f t="shared" si="238"/>
        <v>0</v>
      </c>
      <c r="EB98" s="4">
        <f t="shared" si="238"/>
        <v>0</v>
      </c>
      <c r="EC98" s="4">
        <f t="shared" si="238"/>
        <v>0</v>
      </c>
    </row>
    <row r="99" spans="2:133" x14ac:dyDescent="0.25">
      <c r="B99" s="13" t="s">
        <v>13</v>
      </c>
      <c r="C99" t="s">
        <v>297</v>
      </c>
      <c r="D99" s="4">
        <f t="shared" si="19"/>
        <v>0</v>
      </c>
      <c r="E99" s="4">
        <f t="shared" si="20"/>
        <v>0</v>
      </c>
      <c r="F99" s="4">
        <f t="shared" si="21"/>
        <v>0</v>
      </c>
      <c r="G99" s="4">
        <f t="shared" si="22"/>
        <v>1</v>
      </c>
      <c r="H99" s="4">
        <f t="shared" si="23"/>
        <v>0</v>
      </c>
      <c r="I99" s="4">
        <f t="shared" si="24"/>
        <v>1</v>
      </c>
      <c r="J99" s="4">
        <f t="shared" si="29"/>
        <v>0</v>
      </c>
      <c r="K99" s="4">
        <f t="shared" si="30"/>
        <v>0</v>
      </c>
      <c r="L99" s="4">
        <f t="shared" si="31"/>
        <v>0</v>
      </c>
      <c r="M99" s="4">
        <f t="shared" si="32"/>
        <v>0</v>
      </c>
      <c r="N99" s="4">
        <f t="shared" si="33"/>
        <v>0</v>
      </c>
      <c r="O99" s="4">
        <f t="shared" si="34"/>
        <v>0</v>
      </c>
      <c r="P99" s="4">
        <f t="shared" si="35"/>
        <v>0</v>
      </c>
      <c r="Q99" s="4">
        <f t="shared" si="36"/>
        <v>0</v>
      </c>
      <c r="R99" s="4">
        <f t="shared" si="37"/>
        <v>0</v>
      </c>
      <c r="S99" s="4">
        <f t="shared" si="38"/>
        <v>0</v>
      </c>
      <c r="T99" s="4">
        <f t="shared" si="39"/>
        <v>0</v>
      </c>
      <c r="U99" s="4">
        <f t="shared" si="40"/>
        <v>0</v>
      </c>
      <c r="V99" s="4">
        <f t="shared" si="41"/>
        <v>0</v>
      </c>
      <c r="W99" s="4">
        <f t="shared" si="42"/>
        <v>0</v>
      </c>
      <c r="X99" s="4">
        <f t="shared" si="43"/>
        <v>0</v>
      </c>
      <c r="Y99" s="4">
        <f t="shared" si="44"/>
        <v>1</v>
      </c>
      <c r="Z99" s="4">
        <f t="shared" si="45"/>
        <v>0</v>
      </c>
      <c r="AA99" s="4">
        <f t="shared" si="46"/>
        <v>1</v>
      </c>
      <c r="AB99" s="4">
        <f t="shared" si="47"/>
        <v>0</v>
      </c>
      <c r="AC99" s="4">
        <f t="shared" si="48"/>
        <v>0</v>
      </c>
      <c r="AD99" s="4">
        <f t="shared" si="49"/>
        <v>0</v>
      </c>
      <c r="AE99" s="4">
        <f t="shared" si="50"/>
        <v>0</v>
      </c>
      <c r="AF99" s="4">
        <f t="shared" si="51"/>
        <v>0</v>
      </c>
      <c r="AG99" s="4">
        <f t="shared" si="52"/>
        <v>0</v>
      </c>
      <c r="AH99" s="4">
        <f t="shared" si="53"/>
        <v>0</v>
      </c>
      <c r="AI99" s="4">
        <f t="shared" si="54"/>
        <v>0</v>
      </c>
      <c r="AJ99" s="4">
        <f t="shared" si="55"/>
        <v>0</v>
      </c>
      <c r="AK99" s="4">
        <f t="shared" si="56"/>
        <v>0</v>
      </c>
      <c r="AL99" s="4">
        <f t="shared" si="57"/>
        <v>0</v>
      </c>
      <c r="AM99" s="4">
        <f t="shared" si="58"/>
        <v>0</v>
      </c>
      <c r="AN99" s="4">
        <f t="shared" si="59"/>
        <v>0</v>
      </c>
      <c r="AO99" s="4">
        <f t="shared" si="60"/>
        <v>0</v>
      </c>
      <c r="AP99" s="4">
        <f t="shared" si="61"/>
        <v>0</v>
      </c>
      <c r="AQ99" s="4">
        <f t="shared" si="62"/>
        <v>0</v>
      </c>
      <c r="AR99" s="4">
        <f t="shared" si="63"/>
        <v>0</v>
      </c>
      <c r="AS99" s="4">
        <f t="shared" si="64"/>
        <v>0</v>
      </c>
      <c r="AT99" s="4">
        <f t="shared" si="65"/>
        <v>0</v>
      </c>
      <c r="AU99" s="4">
        <f t="shared" si="66"/>
        <v>0</v>
      </c>
      <c r="AV99" s="4">
        <f t="shared" si="67"/>
        <v>0</v>
      </c>
      <c r="AW99" s="4">
        <f t="shared" si="68"/>
        <v>0</v>
      </c>
      <c r="AX99" s="4">
        <f t="shared" si="69"/>
        <v>0</v>
      </c>
      <c r="AY99" s="4">
        <f t="shared" si="70"/>
        <v>0</v>
      </c>
      <c r="AZ99" s="4">
        <f t="shared" si="71"/>
        <v>0</v>
      </c>
      <c r="BA99" s="4">
        <f t="shared" si="72"/>
        <v>0</v>
      </c>
      <c r="BB99" s="4">
        <f t="shared" si="73"/>
        <v>0</v>
      </c>
      <c r="BC99" s="4">
        <f t="shared" si="74"/>
        <v>0</v>
      </c>
      <c r="BD99" s="4">
        <f t="shared" si="75"/>
        <v>0</v>
      </c>
      <c r="BE99" s="4">
        <f t="shared" si="76"/>
        <v>0</v>
      </c>
      <c r="BF99" s="4">
        <f t="shared" si="168"/>
        <v>0</v>
      </c>
      <c r="BG99" s="4">
        <f t="shared" si="168"/>
        <v>0</v>
      </c>
      <c r="BH99" s="4">
        <f t="shared" si="168"/>
        <v>0</v>
      </c>
      <c r="BI99" s="4">
        <f t="shared" si="168"/>
        <v>0</v>
      </c>
      <c r="BJ99" s="4">
        <f t="shared" si="168"/>
        <v>0</v>
      </c>
      <c r="BK99" s="4">
        <f t="shared" si="168"/>
        <v>0</v>
      </c>
      <c r="BL99" s="4">
        <f t="shared" si="168"/>
        <v>0</v>
      </c>
      <c r="BM99" s="4">
        <f t="shared" si="168"/>
        <v>0</v>
      </c>
      <c r="BN99" s="4">
        <f t="shared" si="168"/>
        <v>1</v>
      </c>
      <c r="BO99" s="4">
        <f t="shared" si="168"/>
        <v>0</v>
      </c>
      <c r="BP99" s="4">
        <f t="shared" si="168"/>
        <v>0</v>
      </c>
      <c r="BQ99" s="4">
        <f t="shared" si="168"/>
        <v>0</v>
      </c>
      <c r="BR99" s="4">
        <f t="shared" si="168"/>
        <v>0</v>
      </c>
      <c r="BS99" s="4">
        <f t="shared" si="168"/>
        <v>0</v>
      </c>
      <c r="BT99" s="4">
        <f t="shared" si="168"/>
        <v>0</v>
      </c>
      <c r="BU99" s="4">
        <f t="shared" si="168"/>
        <v>0</v>
      </c>
      <c r="BV99" s="4">
        <f t="shared" si="233"/>
        <v>0</v>
      </c>
      <c r="BW99" s="4">
        <f t="shared" si="233"/>
        <v>0</v>
      </c>
      <c r="BX99" s="4">
        <f t="shared" si="233"/>
        <v>0</v>
      </c>
      <c r="BY99" s="4">
        <f t="shared" si="233"/>
        <v>0</v>
      </c>
      <c r="BZ99" s="4">
        <f t="shared" si="233"/>
        <v>0</v>
      </c>
      <c r="CA99" s="4">
        <f t="shared" si="233"/>
        <v>0</v>
      </c>
      <c r="CB99" s="4">
        <f t="shared" si="233"/>
        <v>0</v>
      </c>
      <c r="CC99" s="4">
        <f t="shared" si="233"/>
        <v>0</v>
      </c>
      <c r="CD99" s="4">
        <f t="shared" si="233"/>
        <v>0</v>
      </c>
      <c r="CE99" s="4">
        <f t="shared" si="233"/>
        <v>0</v>
      </c>
      <c r="CF99" s="4">
        <f t="shared" si="233"/>
        <v>0</v>
      </c>
      <c r="CG99" s="4">
        <f t="shared" si="233"/>
        <v>0</v>
      </c>
      <c r="CH99" s="4">
        <f t="shared" si="233"/>
        <v>0</v>
      </c>
      <c r="CI99" s="4">
        <f t="shared" si="233"/>
        <v>0</v>
      </c>
      <c r="CJ99" s="4">
        <f t="shared" si="233"/>
        <v>0</v>
      </c>
      <c r="CK99" s="4">
        <f t="shared" si="235"/>
        <v>0</v>
      </c>
      <c r="CL99" s="4">
        <f t="shared" si="235"/>
        <v>0</v>
      </c>
      <c r="CM99" s="4">
        <f t="shared" si="235"/>
        <v>0</v>
      </c>
      <c r="CN99" s="4">
        <f t="shared" si="235"/>
        <v>0</v>
      </c>
      <c r="CO99" s="4">
        <f t="shared" si="235"/>
        <v>1</v>
      </c>
      <c r="CP99" s="4">
        <f t="shared" si="235"/>
        <v>0</v>
      </c>
      <c r="CQ99" s="4">
        <f t="shared" si="235"/>
        <v>0</v>
      </c>
      <c r="CR99" s="4">
        <f t="shared" si="235"/>
        <v>0</v>
      </c>
      <c r="CS99" s="4">
        <f t="shared" si="235"/>
        <v>0</v>
      </c>
      <c r="CT99" s="4">
        <f t="shared" si="235"/>
        <v>0</v>
      </c>
      <c r="CU99" s="4">
        <f t="shared" si="235"/>
        <v>0</v>
      </c>
      <c r="CV99" s="4">
        <f t="shared" si="235"/>
        <v>0</v>
      </c>
      <c r="CW99" s="4">
        <f t="shared" si="235"/>
        <v>0</v>
      </c>
      <c r="CX99" s="4">
        <f t="shared" si="235"/>
        <v>0</v>
      </c>
      <c r="CY99" s="4">
        <f t="shared" si="235"/>
        <v>0</v>
      </c>
      <c r="CZ99" s="4">
        <f t="shared" si="235"/>
        <v>0</v>
      </c>
      <c r="DA99" s="4">
        <f t="shared" si="236"/>
        <v>0</v>
      </c>
      <c r="DB99" s="4">
        <f t="shared" si="236"/>
        <v>0</v>
      </c>
      <c r="DC99" s="4">
        <f t="shared" si="236"/>
        <v>0</v>
      </c>
      <c r="DD99" s="4">
        <f t="shared" si="236"/>
        <v>0</v>
      </c>
      <c r="DE99" s="4">
        <f t="shared" si="236"/>
        <v>0</v>
      </c>
      <c r="DF99" s="4">
        <f t="shared" si="236"/>
        <v>0</v>
      </c>
      <c r="DG99" s="4">
        <f t="shared" si="237"/>
        <v>0</v>
      </c>
      <c r="DH99" s="4">
        <f t="shared" si="237"/>
        <v>0</v>
      </c>
      <c r="DI99" s="4">
        <f t="shared" si="237"/>
        <v>0</v>
      </c>
      <c r="DJ99" s="4">
        <f t="shared" si="237"/>
        <v>0</v>
      </c>
      <c r="DK99" s="4">
        <f t="shared" si="237"/>
        <v>0</v>
      </c>
      <c r="DL99" s="4">
        <f t="shared" si="237"/>
        <v>0</v>
      </c>
      <c r="DM99" s="4">
        <f t="shared" si="237"/>
        <v>0</v>
      </c>
      <c r="DN99" s="4">
        <f t="shared" si="237"/>
        <v>0</v>
      </c>
      <c r="DO99" s="4">
        <f t="shared" si="237"/>
        <v>0</v>
      </c>
      <c r="DP99" s="4">
        <f t="shared" si="237"/>
        <v>0</v>
      </c>
      <c r="DQ99" s="4">
        <f t="shared" si="238"/>
        <v>0</v>
      </c>
      <c r="DR99" s="4">
        <f t="shared" si="238"/>
        <v>0</v>
      </c>
      <c r="DS99" s="4">
        <f t="shared" si="238"/>
        <v>0</v>
      </c>
      <c r="DT99" s="4">
        <f t="shared" si="238"/>
        <v>0</v>
      </c>
      <c r="DU99" s="4">
        <f t="shared" si="238"/>
        <v>0</v>
      </c>
      <c r="DV99" s="4">
        <f t="shared" si="238"/>
        <v>0</v>
      </c>
      <c r="DW99" s="4">
        <f t="shared" si="238"/>
        <v>0</v>
      </c>
      <c r="DX99" s="4">
        <f t="shared" si="238"/>
        <v>0</v>
      </c>
      <c r="DY99" s="4">
        <f t="shared" si="238"/>
        <v>0</v>
      </c>
      <c r="DZ99" s="4">
        <f t="shared" si="238"/>
        <v>0</v>
      </c>
      <c r="EA99" s="4">
        <f t="shared" si="238"/>
        <v>0</v>
      </c>
      <c r="EB99" s="4">
        <f t="shared" si="238"/>
        <v>0</v>
      </c>
      <c r="EC99" s="4">
        <f t="shared" si="238"/>
        <v>0</v>
      </c>
    </row>
    <row r="100" spans="2:133" x14ac:dyDescent="0.25">
      <c r="B100" s="13" t="s">
        <v>13</v>
      </c>
      <c r="C100" t="s">
        <v>298</v>
      </c>
      <c r="D100" s="4">
        <f t="shared" si="19"/>
        <v>0</v>
      </c>
      <c r="E100" s="4">
        <f t="shared" si="20"/>
        <v>0</v>
      </c>
      <c r="F100" s="4">
        <f t="shared" si="21"/>
        <v>0</v>
      </c>
      <c r="G100" s="4">
        <f t="shared" si="22"/>
        <v>1</v>
      </c>
      <c r="H100" s="4">
        <f t="shared" si="23"/>
        <v>0</v>
      </c>
      <c r="I100" s="4">
        <f t="shared" si="24"/>
        <v>1</v>
      </c>
      <c r="J100" s="4">
        <f t="shared" si="29"/>
        <v>0</v>
      </c>
      <c r="K100" s="4">
        <f t="shared" si="30"/>
        <v>0</v>
      </c>
      <c r="L100" s="4">
        <f t="shared" si="31"/>
        <v>0</v>
      </c>
      <c r="M100" s="4">
        <f t="shared" si="32"/>
        <v>0</v>
      </c>
      <c r="N100" s="4">
        <f t="shared" si="33"/>
        <v>0</v>
      </c>
      <c r="O100" s="4">
        <f t="shared" si="34"/>
        <v>0</v>
      </c>
      <c r="P100" s="4">
        <f t="shared" si="35"/>
        <v>0</v>
      </c>
      <c r="Q100" s="4">
        <f t="shared" si="36"/>
        <v>0</v>
      </c>
      <c r="R100" s="4">
        <f t="shared" si="37"/>
        <v>0</v>
      </c>
      <c r="S100" s="4">
        <f t="shared" si="38"/>
        <v>0</v>
      </c>
      <c r="T100" s="4">
        <f t="shared" si="39"/>
        <v>0</v>
      </c>
      <c r="U100" s="4">
        <f t="shared" si="40"/>
        <v>0</v>
      </c>
      <c r="V100" s="4">
        <f t="shared" si="41"/>
        <v>0</v>
      </c>
      <c r="W100" s="4">
        <f t="shared" si="42"/>
        <v>0</v>
      </c>
      <c r="X100" s="4">
        <f t="shared" si="43"/>
        <v>0</v>
      </c>
      <c r="Y100" s="4">
        <f t="shared" si="44"/>
        <v>1</v>
      </c>
      <c r="Z100" s="4">
        <f t="shared" si="45"/>
        <v>0</v>
      </c>
      <c r="AA100" s="4">
        <f t="shared" si="46"/>
        <v>1</v>
      </c>
      <c r="AB100" s="4">
        <f t="shared" si="47"/>
        <v>0</v>
      </c>
      <c r="AC100" s="4">
        <f t="shared" si="48"/>
        <v>0</v>
      </c>
      <c r="AD100" s="4">
        <f t="shared" si="49"/>
        <v>0</v>
      </c>
      <c r="AE100" s="4">
        <f t="shared" si="50"/>
        <v>0</v>
      </c>
      <c r="AF100" s="4">
        <f t="shared" si="51"/>
        <v>0</v>
      </c>
      <c r="AG100" s="4">
        <f t="shared" si="52"/>
        <v>0</v>
      </c>
      <c r="AH100" s="4">
        <f t="shared" si="53"/>
        <v>0</v>
      </c>
      <c r="AI100" s="4">
        <f t="shared" si="54"/>
        <v>0</v>
      </c>
      <c r="AJ100" s="4">
        <f t="shared" si="55"/>
        <v>0</v>
      </c>
      <c r="AK100" s="4">
        <f t="shared" si="56"/>
        <v>0</v>
      </c>
      <c r="AL100" s="4">
        <f t="shared" si="57"/>
        <v>0</v>
      </c>
      <c r="AM100" s="4">
        <f t="shared" si="58"/>
        <v>0</v>
      </c>
      <c r="AN100" s="4">
        <f t="shared" si="59"/>
        <v>0</v>
      </c>
      <c r="AO100" s="4">
        <f t="shared" si="60"/>
        <v>0</v>
      </c>
      <c r="AP100" s="4">
        <f t="shared" si="61"/>
        <v>0</v>
      </c>
      <c r="AQ100" s="4">
        <f t="shared" si="62"/>
        <v>0</v>
      </c>
      <c r="AR100" s="4">
        <f t="shared" si="63"/>
        <v>0</v>
      </c>
      <c r="AS100" s="4">
        <f t="shared" si="64"/>
        <v>0</v>
      </c>
      <c r="AT100" s="4">
        <f t="shared" si="65"/>
        <v>0</v>
      </c>
      <c r="AU100" s="4">
        <f t="shared" si="66"/>
        <v>0</v>
      </c>
      <c r="AV100" s="4">
        <f t="shared" si="67"/>
        <v>0</v>
      </c>
      <c r="AW100" s="4">
        <f t="shared" si="68"/>
        <v>0</v>
      </c>
      <c r="AX100" s="4">
        <f t="shared" si="69"/>
        <v>0</v>
      </c>
      <c r="AY100" s="4">
        <f t="shared" si="70"/>
        <v>0</v>
      </c>
      <c r="AZ100" s="4">
        <f t="shared" si="71"/>
        <v>0</v>
      </c>
      <c r="BA100" s="4">
        <f t="shared" si="72"/>
        <v>0</v>
      </c>
      <c r="BB100" s="4">
        <f t="shared" si="73"/>
        <v>0</v>
      </c>
      <c r="BC100" s="4">
        <f t="shared" si="74"/>
        <v>0</v>
      </c>
      <c r="BD100" s="4">
        <f t="shared" si="75"/>
        <v>0</v>
      </c>
      <c r="BE100" s="4">
        <f t="shared" si="76"/>
        <v>0</v>
      </c>
      <c r="BF100" s="4">
        <f t="shared" si="168"/>
        <v>0</v>
      </c>
      <c r="BG100" s="4">
        <f t="shared" si="168"/>
        <v>0</v>
      </c>
      <c r="BH100" s="4">
        <f t="shared" si="168"/>
        <v>0</v>
      </c>
      <c r="BI100" s="4">
        <f t="shared" si="168"/>
        <v>0</v>
      </c>
      <c r="BJ100" s="4">
        <f t="shared" si="168"/>
        <v>0</v>
      </c>
      <c r="BK100" s="4">
        <f t="shared" si="168"/>
        <v>0</v>
      </c>
      <c r="BL100" s="4">
        <f t="shared" si="168"/>
        <v>0</v>
      </c>
      <c r="BM100" s="4">
        <f t="shared" si="168"/>
        <v>0</v>
      </c>
      <c r="BN100" s="4">
        <f t="shared" si="168"/>
        <v>0</v>
      </c>
      <c r="BO100" s="4">
        <f t="shared" si="168"/>
        <v>1</v>
      </c>
      <c r="BP100" s="4">
        <f t="shared" si="168"/>
        <v>0</v>
      </c>
      <c r="BQ100" s="4">
        <f t="shared" si="168"/>
        <v>0</v>
      </c>
      <c r="BR100" s="4">
        <f t="shared" si="168"/>
        <v>0</v>
      </c>
      <c r="BS100" s="4">
        <f t="shared" si="168"/>
        <v>0</v>
      </c>
      <c r="BT100" s="4">
        <f t="shared" si="168"/>
        <v>0</v>
      </c>
      <c r="BU100" s="4">
        <f t="shared" si="168"/>
        <v>0</v>
      </c>
      <c r="BV100" s="4">
        <f t="shared" si="233"/>
        <v>0</v>
      </c>
      <c r="BW100" s="4">
        <f t="shared" si="233"/>
        <v>0</v>
      </c>
      <c r="BX100" s="4">
        <f t="shared" si="233"/>
        <v>0</v>
      </c>
      <c r="BY100" s="4">
        <f t="shared" si="233"/>
        <v>0</v>
      </c>
      <c r="BZ100" s="4">
        <f t="shared" si="233"/>
        <v>0</v>
      </c>
      <c r="CA100" s="4">
        <f t="shared" si="233"/>
        <v>0</v>
      </c>
      <c r="CB100" s="4">
        <f t="shared" si="233"/>
        <v>0</v>
      </c>
      <c r="CC100" s="4">
        <f t="shared" si="233"/>
        <v>0</v>
      </c>
      <c r="CD100" s="4">
        <f t="shared" si="233"/>
        <v>0</v>
      </c>
      <c r="CE100" s="4">
        <f t="shared" si="233"/>
        <v>0</v>
      </c>
      <c r="CF100" s="4">
        <f t="shared" si="233"/>
        <v>0</v>
      </c>
      <c r="CG100" s="4">
        <f t="shared" si="233"/>
        <v>0</v>
      </c>
      <c r="CH100" s="4">
        <f t="shared" si="233"/>
        <v>0</v>
      </c>
      <c r="CI100" s="4">
        <f t="shared" si="233"/>
        <v>0</v>
      </c>
      <c r="CJ100" s="4">
        <f t="shared" si="233"/>
        <v>0</v>
      </c>
      <c r="CK100" s="4">
        <f t="shared" si="235"/>
        <v>0</v>
      </c>
      <c r="CL100" s="4">
        <f t="shared" si="235"/>
        <v>0</v>
      </c>
      <c r="CM100" s="4">
        <f t="shared" si="235"/>
        <v>0</v>
      </c>
      <c r="CN100" s="4">
        <f t="shared" si="235"/>
        <v>0</v>
      </c>
      <c r="CO100" s="4">
        <f t="shared" si="235"/>
        <v>0</v>
      </c>
      <c r="CP100" s="4">
        <f t="shared" si="235"/>
        <v>1</v>
      </c>
      <c r="CQ100" s="4">
        <f t="shared" si="235"/>
        <v>0</v>
      </c>
      <c r="CR100" s="4">
        <f t="shared" si="235"/>
        <v>0</v>
      </c>
      <c r="CS100" s="4">
        <f t="shared" si="235"/>
        <v>0</v>
      </c>
      <c r="CT100" s="4">
        <f t="shared" si="235"/>
        <v>0</v>
      </c>
      <c r="CU100" s="4">
        <f t="shared" si="235"/>
        <v>0</v>
      </c>
      <c r="CV100" s="4">
        <f t="shared" si="235"/>
        <v>0</v>
      </c>
      <c r="CW100" s="4">
        <f t="shared" si="235"/>
        <v>0</v>
      </c>
      <c r="CX100" s="4">
        <f t="shared" si="235"/>
        <v>0</v>
      </c>
      <c r="CY100" s="4">
        <f t="shared" si="235"/>
        <v>0</v>
      </c>
      <c r="CZ100" s="4">
        <f t="shared" si="235"/>
        <v>0</v>
      </c>
      <c r="DA100" s="4">
        <f t="shared" si="236"/>
        <v>0</v>
      </c>
      <c r="DB100" s="4">
        <f t="shared" si="236"/>
        <v>0</v>
      </c>
      <c r="DC100" s="4">
        <f t="shared" si="236"/>
        <v>0</v>
      </c>
      <c r="DD100" s="4">
        <f t="shared" si="236"/>
        <v>0</v>
      </c>
      <c r="DE100" s="4">
        <f t="shared" si="236"/>
        <v>0</v>
      </c>
      <c r="DF100" s="4">
        <f t="shared" si="236"/>
        <v>0</v>
      </c>
      <c r="DG100" s="4">
        <f t="shared" si="237"/>
        <v>0</v>
      </c>
      <c r="DH100" s="4">
        <f t="shared" si="237"/>
        <v>0</v>
      </c>
      <c r="DI100" s="4">
        <f t="shared" si="237"/>
        <v>0</v>
      </c>
      <c r="DJ100" s="4">
        <f t="shared" si="237"/>
        <v>0</v>
      </c>
      <c r="DK100" s="4">
        <f t="shared" si="237"/>
        <v>0</v>
      </c>
      <c r="DL100" s="4">
        <f t="shared" si="237"/>
        <v>0</v>
      </c>
      <c r="DM100" s="4">
        <f t="shared" si="237"/>
        <v>0</v>
      </c>
      <c r="DN100" s="4">
        <f t="shared" si="237"/>
        <v>0</v>
      </c>
      <c r="DO100" s="4">
        <f t="shared" si="237"/>
        <v>0</v>
      </c>
      <c r="DP100" s="4">
        <f t="shared" si="237"/>
        <v>0</v>
      </c>
      <c r="DQ100" s="4">
        <f t="shared" si="238"/>
        <v>0</v>
      </c>
      <c r="DR100" s="4">
        <f t="shared" si="238"/>
        <v>0</v>
      </c>
      <c r="DS100" s="4">
        <f t="shared" si="238"/>
        <v>0</v>
      </c>
      <c r="DT100" s="4">
        <f t="shared" si="238"/>
        <v>0</v>
      </c>
      <c r="DU100" s="4">
        <f t="shared" si="238"/>
        <v>0</v>
      </c>
      <c r="DV100" s="4">
        <f t="shared" si="238"/>
        <v>0</v>
      </c>
      <c r="DW100" s="4">
        <f t="shared" si="238"/>
        <v>0</v>
      </c>
      <c r="DX100" s="4">
        <f t="shared" si="238"/>
        <v>0</v>
      </c>
      <c r="DY100" s="4">
        <f t="shared" si="238"/>
        <v>0</v>
      </c>
      <c r="DZ100" s="4">
        <f t="shared" si="238"/>
        <v>0</v>
      </c>
      <c r="EA100" s="4">
        <f t="shared" si="238"/>
        <v>0</v>
      </c>
      <c r="EB100" s="4">
        <f t="shared" si="238"/>
        <v>0</v>
      </c>
      <c r="EC100" s="4">
        <f t="shared" si="238"/>
        <v>0</v>
      </c>
    </row>
    <row r="101" spans="2:133" x14ac:dyDescent="0.25">
      <c r="B101" s="13" t="s">
        <v>13</v>
      </c>
      <c r="C101" t="s">
        <v>299</v>
      </c>
      <c r="D101" s="4">
        <f t="shared" si="19"/>
        <v>0</v>
      </c>
      <c r="E101" s="4">
        <f t="shared" si="20"/>
        <v>0</v>
      </c>
      <c r="F101" s="4">
        <f t="shared" si="21"/>
        <v>0</v>
      </c>
      <c r="G101" s="4">
        <f t="shared" si="22"/>
        <v>1</v>
      </c>
      <c r="H101" s="4">
        <f t="shared" si="23"/>
        <v>0</v>
      </c>
      <c r="I101" s="4">
        <f t="shared" si="24"/>
        <v>1</v>
      </c>
      <c r="J101" s="4">
        <f t="shared" si="29"/>
        <v>0</v>
      </c>
      <c r="K101" s="4">
        <f t="shared" si="30"/>
        <v>0</v>
      </c>
      <c r="L101" s="4">
        <f t="shared" si="31"/>
        <v>0</v>
      </c>
      <c r="M101" s="4">
        <f t="shared" si="32"/>
        <v>0</v>
      </c>
      <c r="N101" s="4">
        <f t="shared" si="33"/>
        <v>0</v>
      </c>
      <c r="O101" s="4">
        <f t="shared" si="34"/>
        <v>0</v>
      </c>
      <c r="P101" s="4">
        <f t="shared" si="35"/>
        <v>0</v>
      </c>
      <c r="Q101" s="4">
        <f t="shared" si="36"/>
        <v>0</v>
      </c>
      <c r="R101" s="4">
        <f t="shared" si="37"/>
        <v>0</v>
      </c>
      <c r="S101" s="4">
        <f t="shared" si="38"/>
        <v>0</v>
      </c>
      <c r="T101" s="4">
        <f t="shared" si="39"/>
        <v>0</v>
      </c>
      <c r="U101" s="4">
        <f t="shared" si="40"/>
        <v>0</v>
      </c>
      <c r="V101" s="4">
        <f t="shared" si="41"/>
        <v>0</v>
      </c>
      <c r="W101" s="4">
        <f t="shared" si="42"/>
        <v>0</v>
      </c>
      <c r="X101" s="4">
        <f t="shared" si="43"/>
        <v>0</v>
      </c>
      <c r="Y101" s="4">
        <f t="shared" si="44"/>
        <v>1</v>
      </c>
      <c r="Z101" s="4">
        <f t="shared" si="45"/>
        <v>0</v>
      </c>
      <c r="AA101" s="4">
        <f t="shared" si="46"/>
        <v>1</v>
      </c>
      <c r="AB101" s="4">
        <f t="shared" si="47"/>
        <v>0</v>
      </c>
      <c r="AC101" s="4">
        <f t="shared" si="48"/>
        <v>0</v>
      </c>
      <c r="AD101" s="4">
        <f t="shared" si="49"/>
        <v>0</v>
      </c>
      <c r="AE101" s="4">
        <f t="shared" si="50"/>
        <v>0</v>
      </c>
      <c r="AF101" s="4">
        <f t="shared" si="51"/>
        <v>0</v>
      </c>
      <c r="AG101" s="4">
        <f t="shared" si="52"/>
        <v>0</v>
      </c>
      <c r="AH101" s="4">
        <f t="shared" si="53"/>
        <v>0</v>
      </c>
      <c r="AI101" s="4">
        <f t="shared" si="54"/>
        <v>0</v>
      </c>
      <c r="AJ101" s="4">
        <f t="shared" si="55"/>
        <v>0</v>
      </c>
      <c r="AK101" s="4">
        <f t="shared" si="56"/>
        <v>0</v>
      </c>
      <c r="AL101" s="4">
        <f t="shared" si="57"/>
        <v>0</v>
      </c>
      <c r="AM101" s="4">
        <f t="shared" si="58"/>
        <v>0</v>
      </c>
      <c r="AN101" s="4">
        <f t="shared" si="59"/>
        <v>0</v>
      </c>
      <c r="AO101" s="4">
        <f t="shared" si="60"/>
        <v>0</v>
      </c>
      <c r="AP101" s="4">
        <f t="shared" si="61"/>
        <v>0</v>
      </c>
      <c r="AQ101" s="4">
        <f t="shared" si="62"/>
        <v>0</v>
      </c>
      <c r="AR101" s="4">
        <f t="shared" si="63"/>
        <v>0</v>
      </c>
      <c r="AS101" s="4">
        <f t="shared" si="64"/>
        <v>0</v>
      </c>
      <c r="AT101" s="4">
        <f t="shared" si="65"/>
        <v>0</v>
      </c>
      <c r="AU101" s="4">
        <f t="shared" si="66"/>
        <v>0</v>
      </c>
      <c r="AV101" s="4">
        <f t="shared" si="67"/>
        <v>0</v>
      </c>
      <c r="AW101" s="4">
        <f t="shared" si="68"/>
        <v>0</v>
      </c>
      <c r="AX101" s="4">
        <f t="shared" si="69"/>
        <v>0</v>
      </c>
      <c r="AY101" s="4">
        <f t="shared" si="70"/>
        <v>0</v>
      </c>
      <c r="AZ101" s="4">
        <f t="shared" si="71"/>
        <v>0</v>
      </c>
      <c r="BA101" s="4">
        <f t="shared" si="72"/>
        <v>0</v>
      </c>
      <c r="BB101" s="4">
        <f t="shared" si="73"/>
        <v>0</v>
      </c>
      <c r="BC101" s="4">
        <f t="shared" si="74"/>
        <v>0</v>
      </c>
      <c r="BD101" s="4">
        <f t="shared" si="75"/>
        <v>0</v>
      </c>
      <c r="BE101" s="4">
        <f t="shared" si="76"/>
        <v>0</v>
      </c>
      <c r="BF101" s="4">
        <f t="shared" si="168"/>
        <v>0</v>
      </c>
      <c r="BG101" s="4">
        <f t="shared" si="168"/>
        <v>0</v>
      </c>
      <c r="BH101" s="4">
        <f t="shared" si="168"/>
        <v>0</v>
      </c>
      <c r="BI101" s="4">
        <f t="shared" si="168"/>
        <v>0</v>
      </c>
      <c r="BJ101" s="4">
        <f t="shared" si="168"/>
        <v>0</v>
      </c>
      <c r="BK101" s="4">
        <f t="shared" si="168"/>
        <v>0</v>
      </c>
      <c r="BL101" s="4">
        <f t="shared" si="168"/>
        <v>0</v>
      </c>
      <c r="BM101" s="4">
        <f t="shared" si="168"/>
        <v>0</v>
      </c>
      <c r="BN101" s="4">
        <f t="shared" si="168"/>
        <v>0</v>
      </c>
      <c r="BO101" s="4">
        <f t="shared" si="168"/>
        <v>0</v>
      </c>
      <c r="BP101" s="4">
        <f t="shared" si="168"/>
        <v>1</v>
      </c>
      <c r="BQ101" s="4">
        <f t="shared" si="168"/>
        <v>0</v>
      </c>
      <c r="BR101" s="4">
        <f t="shared" si="168"/>
        <v>0</v>
      </c>
      <c r="BS101" s="4">
        <f t="shared" si="168"/>
        <v>0</v>
      </c>
      <c r="BT101" s="4">
        <f t="shared" si="168"/>
        <v>0</v>
      </c>
      <c r="BU101" s="4">
        <f t="shared" ref="BU101:CJ116" si="239">IF(BU$3=$C101,1,0)</f>
        <v>0</v>
      </c>
      <c r="BV101" s="4">
        <f t="shared" si="239"/>
        <v>0</v>
      </c>
      <c r="BW101" s="4">
        <f t="shared" si="239"/>
        <v>0</v>
      </c>
      <c r="BX101" s="4">
        <f t="shared" si="239"/>
        <v>0</v>
      </c>
      <c r="BY101" s="4">
        <f t="shared" si="239"/>
        <v>0</v>
      </c>
      <c r="BZ101" s="4">
        <f t="shared" si="239"/>
        <v>0</v>
      </c>
      <c r="CA101" s="4">
        <f t="shared" si="239"/>
        <v>0</v>
      </c>
      <c r="CB101" s="4">
        <f t="shared" si="239"/>
        <v>0</v>
      </c>
      <c r="CC101" s="4">
        <f t="shared" ref="CC101:CC117" si="240">IF(CC$3=$C101,1,0)</f>
        <v>0</v>
      </c>
      <c r="CD101" s="4">
        <f t="shared" si="239"/>
        <v>0</v>
      </c>
      <c r="CE101" s="4">
        <f t="shared" si="239"/>
        <v>0</v>
      </c>
      <c r="CF101" s="4">
        <f t="shared" si="239"/>
        <v>0</v>
      </c>
      <c r="CG101" s="4">
        <f t="shared" si="239"/>
        <v>0</v>
      </c>
      <c r="CH101" s="4">
        <f t="shared" si="239"/>
        <v>0</v>
      </c>
      <c r="CI101" s="4">
        <f t="shared" si="239"/>
        <v>0</v>
      </c>
      <c r="CJ101" s="4">
        <f t="shared" si="239"/>
        <v>0</v>
      </c>
      <c r="CK101" s="4">
        <f t="shared" si="235"/>
        <v>0</v>
      </c>
      <c r="CL101" s="4">
        <f t="shared" si="235"/>
        <v>0</v>
      </c>
      <c r="CM101" s="4">
        <f t="shared" si="235"/>
        <v>0</v>
      </c>
      <c r="CN101" s="4">
        <f t="shared" si="235"/>
        <v>0</v>
      </c>
      <c r="CO101" s="4">
        <f t="shared" si="235"/>
        <v>0</v>
      </c>
      <c r="CP101" s="4">
        <f t="shared" si="235"/>
        <v>0</v>
      </c>
      <c r="CQ101" s="4">
        <f t="shared" si="235"/>
        <v>1</v>
      </c>
      <c r="CR101" s="4">
        <f t="shared" si="235"/>
        <v>0</v>
      </c>
      <c r="CS101" s="4">
        <f t="shared" si="235"/>
        <v>0</v>
      </c>
      <c r="CT101" s="4">
        <f t="shared" si="235"/>
        <v>0</v>
      </c>
      <c r="CU101" s="4">
        <f t="shared" si="235"/>
        <v>0</v>
      </c>
      <c r="CV101" s="4">
        <f t="shared" si="235"/>
        <v>0</v>
      </c>
      <c r="CW101" s="4">
        <f t="shared" si="235"/>
        <v>0</v>
      </c>
      <c r="CX101" s="4">
        <f t="shared" si="235"/>
        <v>0</v>
      </c>
      <c r="CY101" s="4">
        <f t="shared" si="235"/>
        <v>0</v>
      </c>
      <c r="CZ101" s="4">
        <f t="shared" si="235"/>
        <v>0</v>
      </c>
      <c r="DA101" s="4">
        <f t="shared" si="236"/>
        <v>0</v>
      </c>
      <c r="DB101" s="4">
        <f t="shared" si="236"/>
        <v>0</v>
      </c>
      <c r="DC101" s="4">
        <f t="shared" si="236"/>
        <v>0</v>
      </c>
      <c r="DD101" s="4">
        <f t="shared" si="236"/>
        <v>0</v>
      </c>
      <c r="DE101" s="4">
        <f t="shared" si="236"/>
        <v>0</v>
      </c>
      <c r="DF101" s="4">
        <f t="shared" si="236"/>
        <v>0</v>
      </c>
      <c r="DG101" s="4">
        <f t="shared" si="237"/>
        <v>0</v>
      </c>
      <c r="DH101" s="4">
        <f t="shared" si="237"/>
        <v>0</v>
      </c>
      <c r="DI101" s="4">
        <f t="shared" si="237"/>
        <v>0</v>
      </c>
      <c r="DJ101" s="4">
        <f t="shared" si="237"/>
        <v>0</v>
      </c>
      <c r="DK101" s="4">
        <f t="shared" si="237"/>
        <v>0</v>
      </c>
      <c r="DL101" s="4">
        <f t="shared" si="237"/>
        <v>0</v>
      </c>
      <c r="DM101" s="4">
        <f t="shared" si="237"/>
        <v>0</v>
      </c>
      <c r="DN101" s="4">
        <f t="shared" si="237"/>
        <v>0</v>
      </c>
      <c r="DO101" s="4">
        <f t="shared" si="237"/>
        <v>0</v>
      </c>
      <c r="DP101" s="4">
        <f t="shared" si="237"/>
        <v>0</v>
      </c>
      <c r="DQ101" s="4">
        <f t="shared" si="238"/>
        <v>0</v>
      </c>
      <c r="DR101" s="4">
        <f t="shared" si="238"/>
        <v>0</v>
      </c>
      <c r="DS101" s="4">
        <f t="shared" si="238"/>
        <v>0</v>
      </c>
      <c r="DT101" s="4">
        <f t="shared" si="238"/>
        <v>0</v>
      </c>
      <c r="DU101" s="4">
        <f t="shared" si="238"/>
        <v>0</v>
      </c>
      <c r="DV101" s="4">
        <f t="shared" si="238"/>
        <v>0</v>
      </c>
      <c r="DW101" s="4">
        <f t="shared" si="238"/>
        <v>0</v>
      </c>
      <c r="DX101" s="4">
        <f t="shared" si="238"/>
        <v>0</v>
      </c>
      <c r="DY101" s="4">
        <f t="shared" si="238"/>
        <v>0</v>
      </c>
      <c r="DZ101" s="4">
        <f t="shared" si="238"/>
        <v>0</v>
      </c>
      <c r="EA101" s="4">
        <f t="shared" si="238"/>
        <v>0</v>
      </c>
      <c r="EB101" s="4">
        <f t="shared" si="238"/>
        <v>0</v>
      </c>
      <c r="EC101" s="4">
        <f t="shared" si="238"/>
        <v>0</v>
      </c>
    </row>
    <row r="102" spans="2:133" x14ac:dyDescent="0.25">
      <c r="B102" s="13" t="s">
        <v>13</v>
      </c>
      <c r="C102" t="s">
        <v>300</v>
      </c>
      <c r="D102" s="4">
        <f t="shared" si="19"/>
        <v>0</v>
      </c>
      <c r="E102" s="4">
        <f t="shared" si="20"/>
        <v>0</v>
      </c>
      <c r="F102" s="4">
        <f t="shared" si="21"/>
        <v>0</v>
      </c>
      <c r="G102" s="4">
        <f t="shared" si="22"/>
        <v>1</v>
      </c>
      <c r="H102" s="4">
        <f t="shared" si="23"/>
        <v>0</v>
      </c>
      <c r="I102" s="4">
        <f t="shared" si="24"/>
        <v>1</v>
      </c>
      <c r="J102" s="4">
        <f t="shared" ref="J102:J187" si="241">IF($B102=J$3,$D102,0)</f>
        <v>0</v>
      </c>
      <c r="K102" s="4">
        <f t="shared" ref="K102:K187" si="242">IF($B102=K$3,$E102,0)</f>
        <v>0</v>
      </c>
      <c r="L102" s="4">
        <f t="shared" ref="L102:L187" si="243">IF($B102=L$3,$F102,0)</f>
        <v>0</v>
      </c>
      <c r="M102" s="4">
        <f t="shared" ref="M102:M187" si="244">IF($B102=M$3,$G102,0)</f>
        <v>0</v>
      </c>
      <c r="N102" s="4">
        <f t="shared" ref="N102:N187" si="245">IF($B102=N$3,$H102,0)</f>
        <v>0</v>
      </c>
      <c r="O102" s="4">
        <f t="shared" ref="O102:O187" si="246">IF($B102=O$3,$I102,0)</f>
        <v>0</v>
      </c>
      <c r="P102" s="4">
        <f t="shared" ref="P102:P187" si="247">IF($B102=P$3,$D102,0)</f>
        <v>0</v>
      </c>
      <c r="Q102" s="4">
        <f t="shared" ref="Q102:Q187" si="248">IF($B102=Q$3,$E102,0)</f>
        <v>0</v>
      </c>
      <c r="R102" s="4">
        <f t="shared" ref="R102:R187" si="249">IF($B102=R$3,$F102,0)</f>
        <v>0</v>
      </c>
      <c r="S102" s="4">
        <f t="shared" ref="S102:S187" si="250">IF($B102=S$3,$G102,0)</f>
        <v>0</v>
      </c>
      <c r="T102" s="4">
        <f t="shared" ref="T102:T187" si="251">IF($B102=T$3,$H102,0)</f>
        <v>0</v>
      </c>
      <c r="U102" s="4">
        <f t="shared" ref="U102:U187" si="252">IF($B102=U$3,$I102,0)</f>
        <v>0</v>
      </c>
      <c r="V102" s="4">
        <f t="shared" ref="V102:V187" si="253">IF($B102=V$3,$D102,0)</f>
        <v>0</v>
      </c>
      <c r="W102" s="4">
        <f t="shared" ref="W102:W187" si="254">IF($B102=W$3,$E102,0)</f>
        <v>0</v>
      </c>
      <c r="X102" s="4">
        <f t="shared" ref="X102:X187" si="255">IF($B102=X$3,$F102,0)</f>
        <v>0</v>
      </c>
      <c r="Y102" s="4">
        <f t="shared" ref="Y102:Y187" si="256">IF($B102=Y$3,$G102,0)</f>
        <v>1</v>
      </c>
      <c r="Z102" s="4">
        <f t="shared" ref="Z102:Z187" si="257">IF($B102=Z$3,$H102,0)</f>
        <v>0</v>
      </c>
      <c r="AA102" s="4">
        <f t="shared" ref="AA102:AA187" si="258">IF($B102=AA$3,$I102,0)</f>
        <v>1</v>
      </c>
      <c r="AB102" s="4">
        <f t="shared" ref="AB102:AB187" si="259">IF($B102=AB$3,$D102,0)</f>
        <v>0</v>
      </c>
      <c r="AC102" s="4">
        <f t="shared" ref="AC102:AC187" si="260">IF($B102=AC$3,$E102,0)</f>
        <v>0</v>
      </c>
      <c r="AD102" s="4">
        <f t="shared" ref="AD102:AD187" si="261">IF($B102=AD$3,$F102,0)</f>
        <v>0</v>
      </c>
      <c r="AE102" s="4">
        <f t="shared" ref="AE102:AE187" si="262">IF($B102=AE$3,$G102,0)</f>
        <v>0</v>
      </c>
      <c r="AF102" s="4">
        <f t="shared" ref="AF102:AF187" si="263">IF($B102=AF$3,$H102,0)</f>
        <v>0</v>
      </c>
      <c r="AG102" s="4">
        <f t="shared" ref="AG102:AG187" si="264">IF($B102=AG$3,$I102,0)</f>
        <v>0</v>
      </c>
      <c r="AH102" s="4">
        <f t="shared" ref="AH102:AH187" si="265">IF($B102=AH$3,$D102,0)</f>
        <v>0</v>
      </c>
      <c r="AI102" s="4">
        <f t="shared" ref="AI102:AI187" si="266">IF($B102=AI$3,$E102,0)</f>
        <v>0</v>
      </c>
      <c r="AJ102" s="4">
        <f t="shared" ref="AJ102:AJ187" si="267">IF($B102=AJ$3,$F102,0)</f>
        <v>0</v>
      </c>
      <c r="AK102" s="4">
        <f t="shared" ref="AK102:AK187" si="268">IF($B102=AK$3,$G102,0)</f>
        <v>0</v>
      </c>
      <c r="AL102" s="4">
        <f t="shared" ref="AL102:AL187" si="269">IF($B102=AL$3,$H102,0)</f>
        <v>0</v>
      </c>
      <c r="AM102" s="4">
        <f t="shared" ref="AM102:AM187" si="270">IF($B102=AM$3,$I102,0)</f>
        <v>0</v>
      </c>
      <c r="AN102" s="4">
        <f t="shared" ref="AN102:AN187" si="271">IF($B102=AN$3,$D102,0)</f>
        <v>0</v>
      </c>
      <c r="AO102" s="4">
        <f t="shared" ref="AO102:AO187" si="272">IF($B102=AO$3,$E102,0)</f>
        <v>0</v>
      </c>
      <c r="AP102" s="4">
        <f t="shared" ref="AP102:AP187" si="273">IF($B102=AP$3,$F102,0)</f>
        <v>0</v>
      </c>
      <c r="AQ102" s="4">
        <f t="shared" ref="AQ102:AQ187" si="274">IF($B102=AQ$3,$G102,0)</f>
        <v>0</v>
      </c>
      <c r="AR102" s="4">
        <f t="shared" ref="AR102:AR187" si="275">IF($B102=AR$3,$H102,0)</f>
        <v>0</v>
      </c>
      <c r="AS102" s="4">
        <f t="shared" ref="AS102:AS187" si="276">IF($B102=AS$3,$I102,0)</f>
        <v>0</v>
      </c>
      <c r="AT102" s="4">
        <f t="shared" ref="AT102:AT187" si="277">IF($B102=AT$3,$D102,0)</f>
        <v>0</v>
      </c>
      <c r="AU102" s="4">
        <f t="shared" ref="AU102:AU187" si="278">IF($B102=AU$3,$E102,0)</f>
        <v>0</v>
      </c>
      <c r="AV102" s="4">
        <f t="shared" ref="AV102:AV187" si="279">IF($B102=AV$3,$F102,0)</f>
        <v>0</v>
      </c>
      <c r="AW102" s="4">
        <f t="shared" ref="AW102:AW187" si="280">IF($B102=AW$3,$G102,0)</f>
        <v>0</v>
      </c>
      <c r="AX102" s="4">
        <f t="shared" ref="AX102:AX187" si="281">IF($B102=AX$3,$H102,0)</f>
        <v>0</v>
      </c>
      <c r="AY102" s="4">
        <f t="shared" ref="AY102:AY187" si="282">IF($B102=AY$3,$I102,0)</f>
        <v>0</v>
      </c>
      <c r="AZ102" s="4">
        <f t="shared" ref="AZ102:AZ187" si="283">IF($B102=AZ$3,$D102,0)</f>
        <v>0</v>
      </c>
      <c r="BA102" s="4">
        <f t="shared" ref="BA102:BA187" si="284">IF($B102=BA$3,$E102,0)</f>
        <v>0</v>
      </c>
      <c r="BB102" s="4">
        <f t="shared" ref="BB102:BB187" si="285">IF($B102=BB$3,$F102,0)</f>
        <v>0</v>
      </c>
      <c r="BC102" s="4">
        <f t="shared" ref="BC102:BC187" si="286">IF($B102=BC$3,$G102,0)</f>
        <v>0</v>
      </c>
      <c r="BD102" s="4">
        <f t="shared" ref="BD102:BD187" si="287">IF($B102=BD$3,$H102,0)</f>
        <v>0</v>
      </c>
      <c r="BE102" s="4">
        <f t="shared" ref="BE102:BE187" si="288">IF($B102=BE$3,$I102,0)</f>
        <v>0</v>
      </c>
      <c r="BF102" s="4">
        <f t="shared" ref="BF102:BU117" si="289">IF(BF$3=$C102,1,0)</f>
        <v>0</v>
      </c>
      <c r="BG102" s="4">
        <f t="shared" si="289"/>
        <v>0</v>
      </c>
      <c r="BH102" s="4">
        <f t="shared" si="289"/>
        <v>0</v>
      </c>
      <c r="BI102" s="4">
        <f t="shared" si="289"/>
        <v>0</v>
      </c>
      <c r="BJ102" s="4">
        <f t="shared" si="289"/>
        <v>0</v>
      </c>
      <c r="BK102" s="4">
        <f t="shared" si="289"/>
        <v>0</v>
      </c>
      <c r="BL102" s="4">
        <f t="shared" si="289"/>
        <v>0</v>
      </c>
      <c r="BM102" s="4">
        <f t="shared" si="289"/>
        <v>0</v>
      </c>
      <c r="BN102" s="4">
        <f t="shared" si="289"/>
        <v>0</v>
      </c>
      <c r="BO102" s="4">
        <f t="shared" si="289"/>
        <v>0</v>
      </c>
      <c r="BP102" s="4">
        <f t="shared" si="289"/>
        <v>0</v>
      </c>
      <c r="BQ102" s="4">
        <f t="shared" si="289"/>
        <v>1</v>
      </c>
      <c r="BR102" s="4">
        <f t="shared" si="289"/>
        <v>0</v>
      </c>
      <c r="BS102" s="4">
        <f t="shared" si="289"/>
        <v>0</v>
      </c>
      <c r="BT102" s="4">
        <f t="shared" si="289"/>
        <v>0</v>
      </c>
      <c r="BU102" s="4">
        <f t="shared" si="289"/>
        <v>0</v>
      </c>
      <c r="BV102" s="4">
        <f t="shared" si="239"/>
        <v>0</v>
      </c>
      <c r="BW102" s="4">
        <f t="shared" si="239"/>
        <v>0</v>
      </c>
      <c r="BX102" s="4">
        <f t="shared" si="239"/>
        <v>0</v>
      </c>
      <c r="BY102" s="4">
        <f t="shared" si="239"/>
        <v>0</v>
      </c>
      <c r="BZ102" s="4">
        <f t="shared" si="239"/>
        <v>0</v>
      </c>
      <c r="CA102" s="4">
        <f t="shared" si="239"/>
        <v>0</v>
      </c>
      <c r="CB102" s="4">
        <f t="shared" si="239"/>
        <v>0</v>
      </c>
      <c r="CC102" s="4">
        <f t="shared" si="240"/>
        <v>0</v>
      </c>
      <c r="CD102" s="4">
        <f t="shared" si="239"/>
        <v>0</v>
      </c>
      <c r="CE102" s="4">
        <f t="shared" si="239"/>
        <v>0</v>
      </c>
      <c r="CF102" s="4">
        <f t="shared" si="239"/>
        <v>0</v>
      </c>
      <c r="CG102" s="4">
        <f t="shared" si="239"/>
        <v>0</v>
      </c>
      <c r="CH102" s="4">
        <f t="shared" si="239"/>
        <v>0</v>
      </c>
      <c r="CI102" s="4">
        <f t="shared" si="239"/>
        <v>0</v>
      </c>
      <c r="CJ102" s="4">
        <f t="shared" si="239"/>
        <v>0</v>
      </c>
      <c r="CK102" s="4">
        <f t="shared" si="235"/>
        <v>0</v>
      </c>
      <c r="CL102" s="4">
        <f t="shared" si="235"/>
        <v>0</v>
      </c>
      <c r="CM102" s="4">
        <f t="shared" si="235"/>
        <v>0</v>
      </c>
      <c r="CN102" s="4">
        <f t="shared" si="235"/>
        <v>0</v>
      </c>
      <c r="CO102" s="4">
        <f t="shared" si="235"/>
        <v>0</v>
      </c>
      <c r="CP102" s="4">
        <f t="shared" si="235"/>
        <v>0</v>
      </c>
      <c r="CQ102" s="4">
        <f t="shared" si="235"/>
        <v>0</v>
      </c>
      <c r="CR102" s="4">
        <f t="shared" si="235"/>
        <v>1</v>
      </c>
      <c r="CS102" s="4">
        <f t="shared" si="235"/>
        <v>0</v>
      </c>
      <c r="CT102" s="4">
        <f t="shared" si="235"/>
        <v>0</v>
      </c>
      <c r="CU102" s="4">
        <f t="shared" si="235"/>
        <v>0</v>
      </c>
      <c r="CV102" s="4">
        <f t="shared" si="235"/>
        <v>0</v>
      </c>
      <c r="CW102" s="4">
        <f t="shared" si="235"/>
        <v>0</v>
      </c>
      <c r="CX102" s="4">
        <f t="shared" si="235"/>
        <v>0</v>
      </c>
      <c r="CY102" s="4">
        <f t="shared" si="235"/>
        <v>0</v>
      </c>
      <c r="CZ102" s="4">
        <f t="shared" si="235"/>
        <v>0</v>
      </c>
      <c r="DA102" s="4">
        <f t="shared" ref="DA102:DF111" si="290">IF(DA$3=$C102,1,0)</f>
        <v>0</v>
      </c>
      <c r="DB102" s="4">
        <f t="shared" si="290"/>
        <v>0</v>
      </c>
      <c r="DC102" s="4">
        <f t="shared" si="290"/>
        <v>0</v>
      </c>
      <c r="DD102" s="4">
        <f t="shared" si="290"/>
        <v>0</v>
      </c>
      <c r="DE102" s="4">
        <f t="shared" si="290"/>
        <v>0</v>
      </c>
      <c r="DF102" s="4">
        <f t="shared" si="290"/>
        <v>0</v>
      </c>
      <c r="DG102" s="4">
        <f t="shared" si="237"/>
        <v>0</v>
      </c>
      <c r="DH102" s="4">
        <f t="shared" si="237"/>
        <v>0</v>
      </c>
      <c r="DI102" s="4">
        <f t="shared" si="237"/>
        <v>0</v>
      </c>
      <c r="DJ102" s="4">
        <f t="shared" si="237"/>
        <v>0</v>
      </c>
      <c r="DK102" s="4">
        <f t="shared" si="237"/>
        <v>0</v>
      </c>
      <c r="DL102" s="4">
        <f t="shared" si="237"/>
        <v>0</v>
      </c>
      <c r="DM102" s="4">
        <f t="shared" si="237"/>
        <v>0</v>
      </c>
      <c r="DN102" s="4">
        <f t="shared" si="237"/>
        <v>0</v>
      </c>
      <c r="DO102" s="4">
        <f t="shared" si="237"/>
        <v>0</v>
      </c>
      <c r="DP102" s="4">
        <f t="shared" si="237"/>
        <v>0</v>
      </c>
      <c r="DQ102" s="4">
        <f t="shared" si="238"/>
        <v>0</v>
      </c>
      <c r="DR102" s="4">
        <f t="shared" si="238"/>
        <v>0</v>
      </c>
      <c r="DS102" s="4">
        <f t="shared" si="238"/>
        <v>0</v>
      </c>
      <c r="DT102" s="4">
        <f t="shared" si="238"/>
        <v>0</v>
      </c>
      <c r="DU102" s="4">
        <f t="shared" si="238"/>
        <v>0</v>
      </c>
      <c r="DV102" s="4">
        <f t="shared" si="238"/>
        <v>0</v>
      </c>
      <c r="DW102" s="4">
        <f t="shared" si="238"/>
        <v>0</v>
      </c>
      <c r="DX102" s="4">
        <f t="shared" si="238"/>
        <v>0</v>
      </c>
      <c r="DY102" s="4">
        <f t="shared" si="238"/>
        <v>0</v>
      </c>
      <c r="DZ102" s="4">
        <f t="shared" si="238"/>
        <v>0</v>
      </c>
      <c r="EA102" s="4">
        <f t="shared" si="238"/>
        <v>0</v>
      </c>
      <c r="EB102" s="4">
        <f t="shared" si="238"/>
        <v>0</v>
      </c>
      <c r="EC102" s="4">
        <f t="shared" si="238"/>
        <v>0</v>
      </c>
    </row>
    <row r="103" spans="2:133" x14ac:dyDescent="0.25">
      <c r="B103" s="13" t="s">
        <v>13</v>
      </c>
      <c r="C103" t="s">
        <v>301</v>
      </c>
      <c r="D103" s="4">
        <f t="shared" ref="D103:D188" si="291">IF(MID($C103,1,2)="rx",0,IF(VLOOKUP($C103,CSLUP,5,FALSE)="yes",1,0))</f>
        <v>0</v>
      </c>
      <c r="E103" s="4">
        <f t="shared" ref="E103:E188" si="292">IF(MID($C103,1,2)="rx",IF(VLOOKUP($C103,CSLUP,5,FALSE)="yes",1,0),0)</f>
        <v>0</v>
      </c>
      <c r="F103" s="4">
        <f t="shared" ref="F103:F188" si="293">IF(VLOOKUP($C103,CSLUP,5,FALSE)="yes",1,0)</f>
        <v>0</v>
      </c>
      <c r="G103" s="4">
        <f t="shared" ref="G103:G188" si="294">IF(MID($C103,1,2)="rx",0,IF(VLOOKUP($C103,CSLUP,6,FALSE)="yes",1,0))</f>
        <v>1</v>
      </c>
      <c r="H103" s="4">
        <f t="shared" ref="H103:H188" si="295">IF(MID($C103,1,2)="rx",IF(VLOOKUP($C103,CSLUP,6,FALSE)="yes",1,0),0)</f>
        <v>0</v>
      </c>
      <c r="I103" s="4">
        <f t="shared" ref="I103:I188" si="296">IF(VLOOKUP($C103,CSLUP,6,FALSE)="yes",1,0)</f>
        <v>1</v>
      </c>
      <c r="J103" s="4">
        <f t="shared" si="241"/>
        <v>0</v>
      </c>
      <c r="K103" s="4">
        <f t="shared" si="242"/>
        <v>0</v>
      </c>
      <c r="L103" s="4">
        <f t="shared" si="243"/>
        <v>0</v>
      </c>
      <c r="M103" s="4">
        <f t="shared" si="244"/>
        <v>0</v>
      </c>
      <c r="N103" s="4">
        <f t="shared" si="245"/>
        <v>0</v>
      </c>
      <c r="O103" s="4">
        <f t="shared" si="246"/>
        <v>0</v>
      </c>
      <c r="P103" s="4">
        <f t="shared" si="247"/>
        <v>0</v>
      </c>
      <c r="Q103" s="4">
        <f t="shared" si="248"/>
        <v>0</v>
      </c>
      <c r="R103" s="4">
        <f t="shared" si="249"/>
        <v>0</v>
      </c>
      <c r="S103" s="4">
        <f t="shared" si="250"/>
        <v>0</v>
      </c>
      <c r="T103" s="4">
        <f t="shared" si="251"/>
        <v>0</v>
      </c>
      <c r="U103" s="4">
        <f t="shared" si="252"/>
        <v>0</v>
      </c>
      <c r="V103" s="4">
        <f t="shared" si="253"/>
        <v>0</v>
      </c>
      <c r="W103" s="4">
        <f t="shared" si="254"/>
        <v>0</v>
      </c>
      <c r="X103" s="4">
        <f t="shared" si="255"/>
        <v>0</v>
      </c>
      <c r="Y103" s="4">
        <f t="shared" si="256"/>
        <v>1</v>
      </c>
      <c r="Z103" s="4">
        <f t="shared" si="257"/>
        <v>0</v>
      </c>
      <c r="AA103" s="4">
        <f t="shared" si="258"/>
        <v>1</v>
      </c>
      <c r="AB103" s="4">
        <f t="shared" si="259"/>
        <v>0</v>
      </c>
      <c r="AC103" s="4">
        <f t="shared" si="260"/>
        <v>0</v>
      </c>
      <c r="AD103" s="4">
        <f t="shared" si="261"/>
        <v>0</v>
      </c>
      <c r="AE103" s="4">
        <f t="shared" si="262"/>
        <v>0</v>
      </c>
      <c r="AF103" s="4">
        <f t="shared" si="263"/>
        <v>0</v>
      </c>
      <c r="AG103" s="4">
        <f t="shared" si="264"/>
        <v>0</v>
      </c>
      <c r="AH103" s="4">
        <f t="shared" si="265"/>
        <v>0</v>
      </c>
      <c r="AI103" s="4">
        <f t="shared" si="266"/>
        <v>0</v>
      </c>
      <c r="AJ103" s="4">
        <f t="shared" si="267"/>
        <v>0</v>
      </c>
      <c r="AK103" s="4">
        <f t="shared" si="268"/>
        <v>0</v>
      </c>
      <c r="AL103" s="4">
        <f t="shared" si="269"/>
        <v>0</v>
      </c>
      <c r="AM103" s="4">
        <f t="shared" si="270"/>
        <v>0</v>
      </c>
      <c r="AN103" s="4">
        <f t="shared" si="271"/>
        <v>0</v>
      </c>
      <c r="AO103" s="4">
        <f t="shared" si="272"/>
        <v>0</v>
      </c>
      <c r="AP103" s="4">
        <f t="shared" si="273"/>
        <v>0</v>
      </c>
      <c r="AQ103" s="4">
        <f t="shared" si="274"/>
        <v>0</v>
      </c>
      <c r="AR103" s="4">
        <f t="shared" si="275"/>
        <v>0</v>
      </c>
      <c r="AS103" s="4">
        <f t="shared" si="276"/>
        <v>0</v>
      </c>
      <c r="AT103" s="4">
        <f t="shared" si="277"/>
        <v>0</v>
      </c>
      <c r="AU103" s="4">
        <f t="shared" si="278"/>
        <v>0</v>
      </c>
      <c r="AV103" s="4">
        <f t="shared" si="279"/>
        <v>0</v>
      </c>
      <c r="AW103" s="4">
        <f t="shared" si="280"/>
        <v>0</v>
      </c>
      <c r="AX103" s="4">
        <f t="shared" si="281"/>
        <v>0</v>
      </c>
      <c r="AY103" s="4">
        <f t="shared" si="282"/>
        <v>0</v>
      </c>
      <c r="AZ103" s="4">
        <f t="shared" si="283"/>
        <v>0</v>
      </c>
      <c r="BA103" s="4">
        <f t="shared" si="284"/>
        <v>0</v>
      </c>
      <c r="BB103" s="4">
        <f t="shared" si="285"/>
        <v>0</v>
      </c>
      <c r="BC103" s="4">
        <f t="shared" si="286"/>
        <v>0</v>
      </c>
      <c r="BD103" s="4">
        <f t="shared" si="287"/>
        <v>0</v>
      </c>
      <c r="BE103" s="4">
        <f t="shared" si="288"/>
        <v>0</v>
      </c>
      <c r="BF103" s="4">
        <f t="shared" si="289"/>
        <v>0</v>
      </c>
      <c r="BG103" s="4">
        <f t="shared" si="289"/>
        <v>0</v>
      </c>
      <c r="BH103" s="4">
        <f t="shared" si="289"/>
        <v>0</v>
      </c>
      <c r="BI103" s="4">
        <f t="shared" si="289"/>
        <v>0</v>
      </c>
      <c r="BJ103" s="4">
        <f t="shared" si="289"/>
        <v>0</v>
      </c>
      <c r="BK103" s="4">
        <f t="shared" si="289"/>
        <v>0</v>
      </c>
      <c r="BL103" s="4">
        <f t="shared" si="289"/>
        <v>0</v>
      </c>
      <c r="BM103" s="4">
        <f t="shared" si="289"/>
        <v>0</v>
      </c>
      <c r="BN103" s="4">
        <f t="shared" si="289"/>
        <v>0</v>
      </c>
      <c r="BO103" s="4">
        <f t="shared" si="289"/>
        <v>0</v>
      </c>
      <c r="BP103" s="4">
        <f t="shared" si="289"/>
        <v>0</v>
      </c>
      <c r="BQ103" s="4">
        <f t="shared" si="289"/>
        <v>0</v>
      </c>
      <c r="BR103" s="4">
        <f t="shared" si="289"/>
        <v>1</v>
      </c>
      <c r="BS103" s="4">
        <f t="shared" si="289"/>
        <v>0</v>
      </c>
      <c r="BT103" s="4">
        <f t="shared" si="289"/>
        <v>0</v>
      </c>
      <c r="BU103" s="4">
        <f t="shared" si="289"/>
        <v>0</v>
      </c>
      <c r="BV103" s="4">
        <f t="shared" si="239"/>
        <v>0</v>
      </c>
      <c r="BW103" s="4">
        <f t="shared" si="239"/>
        <v>0</v>
      </c>
      <c r="BX103" s="4">
        <f t="shared" si="239"/>
        <v>0</v>
      </c>
      <c r="BY103" s="4">
        <f t="shared" si="239"/>
        <v>0</v>
      </c>
      <c r="BZ103" s="4">
        <f t="shared" si="239"/>
        <v>0</v>
      </c>
      <c r="CA103" s="4">
        <f t="shared" si="239"/>
        <v>0</v>
      </c>
      <c r="CB103" s="4">
        <f t="shared" si="239"/>
        <v>0</v>
      </c>
      <c r="CC103" s="4">
        <f t="shared" si="240"/>
        <v>0</v>
      </c>
      <c r="CD103" s="4">
        <f t="shared" si="239"/>
        <v>0</v>
      </c>
      <c r="CE103" s="4">
        <f t="shared" si="239"/>
        <v>0</v>
      </c>
      <c r="CF103" s="4">
        <f t="shared" si="239"/>
        <v>0</v>
      </c>
      <c r="CG103" s="4">
        <f t="shared" si="239"/>
        <v>0</v>
      </c>
      <c r="CH103" s="4">
        <f t="shared" si="239"/>
        <v>0</v>
      </c>
      <c r="CI103" s="4">
        <f t="shared" si="239"/>
        <v>0</v>
      </c>
      <c r="CJ103" s="4">
        <f t="shared" si="239"/>
        <v>0</v>
      </c>
      <c r="CK103" s="4">
        <f t="shared" si="235"/>
        <v>0</v>
      </c>
      <c r="CL103" s="4">
        <f t="shared" si="235"/>
        <v>0</v>
      </c>
      <c r="CM103" s="4">
        <f t="shared" si="235"/>
        <v>0</v>
      </c>
      <c r="CN103" s="4">
        <f t="shared" si="235"/>
        <v>0</v>
      </c>
      <c r="CO103" s="4">
        <f t="shared" si="235"/>
        <v>0</v>
      </c>
      <c r="CP103" s="4">
        <f t="shared" si="235"/>
        <v>0</v>
      </c>
      <c r="CQ103" s="4">
        <f t="shared" si="235"/>
        <v>0</v>
      </c>
      <c r="CR103" s="4">
        <f t="shared" si="235"/>
        <v>0</v>
      </c>
      <c r="CS103" s="4">
        <f t="shared" si="235"/>
        <v>1</v>
      </c>
      <c r="CT103" s="4">
        <f t="shared" si="235"/>
        <v>0</v>
      </c>
      <c r="CU103" s="4">
        <f t="shared" si="235"/>
        <v>0</v>
      </c>
      <c r="CV103" s="4">
        <f t="shared" si="235"/>
        <v>0</v>
      </c>
      <c r="CW103" s="4">
        <f t="shared" si="235"/>
        <v>0</v>
      </c>
      <c r="CX103" s="4">
        <f t="shared" si="235"/>
        <v>0</v>
      </c>
      <c r="CY103" s="4">
        <f t="shared" si="235"/>
        <v>0</v>
      </c>
      <c r="CZ103" s="4">
        <f t="shared" si="235"/>
        <v>0</v>
      </c>
      <c r="DA103" s="4">
        <f t="shared" si="290"/>
        <v>0</v>
      </c>
      <c r="DB103" s="4">
        <f t="shared" si="290"/>
        <v>0</v>
      </c>
      <c r="DC103" s="4">
        <f t="shared" si="290"/>
        <v>0</v>
      </c>
      <c r="DD103" s="4">
        <f t="shared" si="290"/>
        <v>0</v>
      </c>
      <c r="DE103" s="4">
        <f t="shared" si="290"/>
        <v>0</v>
      </c>
      <c r="DF103" s="4">
        <f t="shared" si="290"/>
        <v>0</v>
      </c>
      <c r="DG103" s="4">
        <f t="shared" si="237"/>
        <v>0</v>
      </c>
      <c r="DH103" s="4">
        <f t="shared" si="237"/>
        <v>0</v>
      </c>
      <c r="DI103" s="4">
        <f t="shared" si="237"/>
        <v>0</v>
      </c>
      <c r="DJ103" s="4">
        <f t="shared" si="237"/>
        <v>0</v>
      </c>
      <c r="DK103" s="4">
        <f t="shared" si="237"/>
        <v>0</v>
      </c>
      <c r="DL103" s="4">
        <f t="shared" si="237"/>
        <v>0</v>
      </c>
      <c r="DM103" s="4">
        <f t="shared" si="237"/>
        <v>0</v>
      </c>
      <c r="DN103" s="4">
        <f t="shared" si="237"/>
        <v>0</v>
      </c>
      <c r="DO103" s="4">
        <f t="shared" si="237"/>
        <v>0</v>
      </c>
      <c r="DP103" s="4">
        <f t="shared" si="237"/>
        <v>0</v>
      </c>
      <c r="DQ103" s="4">
        <f t="shared" si="238"/>
        <v>0</v>
      </c>
      <c r="DR103" s="4">
        <f t="shared" si="238"/>
        <v>0</v>
      </c>
      <c r="DS103" s="4">
        <f t="shared" si="238"/>
        <v>0</v>
      </c>
      <c r="DT103" s="4">
        <f t="shared" si="238"/>
        <v>0</v>
      </c>
      <c r="DU103" s="4">
        <f t="shared" si="238"/>
        <v>0</v>
      </c>
      <c r="DV103" s="4">
        <f t="shared" si="238"/>
        <v>0</v>
      </c>
      <c r="DW103" s="4">
        <f t="shared" si="238"/>
        <v>0</v>
      </c>
      <c r="DX103" s="4">
        <f t="shared" si="238"/>
        <v>0</v>
      </c>
      <c r="DY103" s="4">
        <f t="shared" si="238"/>
        <v>0</v>
      </c>
      <c r="DZ103" s="4">
        <f t="shared" si="238"/>
        <v>0</v>
      </c>
      <c r="EA103" s="4">
        <f t="shared" si="238"/>
        <v>0</v>
      </c>
      <c r="EB103" s="4">
        <f t="shared" si="238"/>
        <v>0</v>
      </c>
      <c r="EC103" s="4">
        <f t="shared" si="238"/>
        <v>0</v>
      </c>
    </row>
    <row r="104" spans="2:133" x14ac:dyDescent="0.25">
      <c r="B104" s="13" t="s">
        <v>13</v>
      </c>
      <c r="C104" t="s">
        <v>302</v>
      </c>
      <c r="D104" s="4">
        <f t="shared" si="291"/>
        <v>0</v>
      </c>
      <c r="E104" s="4">
        <f t="shared" si="292"/>
        <v>0</v>
      </c>
      <c r="F104" s="4">
        <f t="shared" si="293"/>
        <v>0</v>
      </c>
      <c r="G104" s="4">
        <f t="shared" si="294"/>
        <v>1</v>
      </c>
      <c r="H104" s="4">
        <f t="shared" si="295"/>
        <v>0</v>
      </c>
      <c r="I104" s="4">
        <f t="shared" si="296"/>
        <v>1</v>
      </c>
      <c r="J104" s="4">
        <f t="shared" si="241"/>
        <v>0</v>
      </c>
      <c r="K104" s="4">
        <f t="shared" si="242"/>
        <v>0</v>
      </c>
      <c r="L104" s="4">
        <f t="shared" si="243"/>
        <v>0</v>
      </c>
      <c r="M104" s="4">
        <f t="shared" si="244"/>
        <v>0</v>
      </c>
      <c r="N104" s="4">
        <f t="shared" si="245"/>
        <v>0</v>
      </c>
      <c r="O104" s="4">
        <f t="shared" si="246"/>
        <v>0</v>
      </c>
      <c r="P104" s="4">
        <f t="shared" si="247"/>
        <v>0</v>
      </c>
      <c r="Q104" s="4">
        <f t="shared" si="248"/>
        <v>0</v>
      </c>
      <c r="R104" s="4">
        <f t="shared" si="249"/>
        <v>0</v>
      </c>
      <c r="S104" s="4">
        <f t="shared" si="250"/>
        <v>0</v>
      </c>
      <c r="T104" s="4">
        <f t="shared" si="251"/>
        <v>0</v>
      </c>
      <c r="U104" s="4">
        <f t="shared" si="252"/>
        <v>0</v>
      </c>
      <c r="V104" s="4">
        <f t="shared" si="253"/>
        <v>0</v>
      </c>
      <c r="W104" s="4">
        <f t="shared" si="254"/>
        <v>0</v>
      </c>
      <c r="X104" s="4">
        <f t="shared" si="255"/>
        <v>0</v>
      </c>
      <c r="Y104" s="4">
        <f t="shared" si="256"/>
        <v>1</v>
      </c>
      <c r="Z104" s="4">
        <f t="shared" si="257"/>
        <v>0</v>
      </c>
      <c r="AA104" s="4">
        <f t="shared" si="258"/>
        <v>1</v>
      </c>
      <c r="AB104" s="4">
        <f t="shared" si="259"/>
        <v>0</v>
      </c>
      <c r="AC104" s="4">
        <f t="shared" si="260"/>
        <v>0</v>
      </c>
      <c r="AD104" s="4">
        <f t="shared" si="261"/>
        <v>0</v>
      </c>
      <c r="AE104" s="4">
        <f t="shared" si="262"/>
        <v>0</v>
      </c>
      <c r="AF104" s="4">
        <f t="shared" si="263"/>
        <v>0</v>
      </c>
      <c r="AG104" s="4">
        <f t="shared" si="264"/>
        <v>0</v>
      </c>
      <c r="AH104" s="4">
        <f t="shared" si="265"/>
        <v>0</v>
      </c>
      <c r="AI104" s="4">
        <f t="shared" si="266"/>
        <v>0</v>
      </c>
      <c r="AJ104" s="4">
        <f t="shared" si="267"/>
        <v>0</v>
      </c>
      <c r="AK104" s="4">
        <f t="shared" si="268"/>
        <v>0</v>
      </c>
      <c r="AL104" s="4">
        <f t="shared" si="269"/>
        <v>0</v>
      </c>
      <c r="AM104" s="4">
        <f t="shared" si="270"/>
        <v>0</v>
      </c>
      <c r="AN104" s="4">
        <f t="shared" si="271"/>
        <v>0</v>
      </c>
      <c r="AO104" s="4">
        <f t="shared" si="272"/>
        <v>0</v>
      </c>
      <c r="AP104" s="4">
        <f t="shared" si="273"/>
        <v>0</v>
      </c>
      <c r="AQ104" s="4">
        <f t="shared" si="274"/>
        <v>0</v>
      </c>
      <c r="AR104" s="4">
        <f t="shared" si="275"/>
        <v>0</v>
      </c>
      <c r="AS104" s="4">
        <f t="shared" si="276"/>
        <v>0</v>
      </c>
      <c r="AT104" s="4">
        <f t="shared" si="277"/>
        <v>0</v>
      </c>
      <c r="AU104" s="4">
        <f t="shared" si="278"/>
        <v>0</v>
      </c>
      <c r="AV104" s="4">
        <f t="shared" si="279"/>
        <v>0</v>
      </c>
      <c r="AW104" s="4">
        <f t="shared" si="280"/>
        <v>0</v>
      </c>
      <c r="AX104" s="4">
        <f t="shared" si="281"/>
        <v>0</v>
      </c>
      <c r="AY104" s="4">
        <f t="shared" si="282"/>
        <v>0</v>
      </c>
      <c r="AZ104" s="4">
        <f t="shared" si="283"/>
        <v>0</v>
      </c>
      <c r="BA104" s="4">
        <f t="shared" si="284"/>
        <v>0</v>
      </c>
      <c r="BB104" s="4">
        <f t="shared" si="285"/>
        <v>0</v>
      </c>
      <c r="BC104" s="4">
        <f t="shared" si="286"/>
        <v>0</v>
      </c>
      <c r="BD104" s="4">
        <f t="shared" si="287"/>
        <v>0</v>
      </c>
      <c r="BE104" s="4">
        <f t="shared" si="288"/>
        <v>0</v>
      </c>
      <c r="BF104" s="4">
        <f t="shared" si="289"/>
        <v>0</v>
      </c>
      <c r="BG104" s="4">
        <f t="shared" si="289"/>
        <v>0</v>
      </c>
      <c r="BH104" s="4">
        <f t="shared" si="289"/>
        <v>0</v>
      </c>
      <c r="BI104" s="4">
        <f t="shared" si="289"/>
        <v>0</v>
      </c>
      <c r="BJ104" s="4">
        <f t="shared" si="289"/>
        <v>0</v>
      </c>
      <c r="BK104" s="4">
        <f t="shared" si="289"/>
        <v>0</v>
      </c>
      <c r="BL104" s="4">
        <f t="shared" si="289"/>
        <v>0</v>
      </c>
      <c r="BM104" s="4">
        <f t="shared" si="289"/>
        <v>0</v>
      </c>
      <c r="BN104" s="4">
        <f t="shared" si="289"/>
        <v>0</v>
      </c>
      <c r="BO104" s="4">
        <f t="shared" si="289"/>
        <v>0</v>
      </c>
      <c r="BP104" s="4">
        <f t="shared" si="289"/>
        <v>0</v>
      </c>
      <c r="BQ104" s="4">
        <f t="shared" si="289"/>
        <v>0</v>
      </c>
      <c r="BR104" s="4">
        <f t="shared" si="289"/>
        <v>0</v>
      </c>
      <c r="BS104" s="4">
        <f t="shared" si="289"/>
        <v>1</v>
      </c>
      <c r="BT104" s="4">
        <f t="shared" si="289"/>
        <v>0</v>
      </c>
      <c r="BU104" s="4">
        <f t="shared" si="289"/>
        <v>0</v>
      </c>
      <c r="BV104" s="4">
        <f t="shared" si="239"/>
        <v>0</v>
      </c>
      <c r="BW104" s="4">
        <f t="shared" si="239"/>
        <v>0</v>
      </c>
      <c r="BX104" s="4">
        <f t="shared" si="239"/>
        <v>0</v>
      </c>
      <c r="BY104" s="4">
        <f t="shared" si="239"/>
        <v>0</v>
      </c>
      <c r="BZ104" s="4">
        <f t="shared" si="239"/>
        <v>0</v>
      </c>
      <c r="CA104" s="4">
        <f t="shared" si="239"/>
        <v>0</v>
      </c>
      <c r="CB104" s="4">
        <f t="shared" si="239"/>
        <v>0</v>
      </c>
      <c r="CC104" s="4">
        <f t="shared" si="240"/>
        <v>0</v>
      </c>
      <c r="CD104" s="4">
        <f t="shared" si="239"/>
        <v>0</v>
      </c>
      <c r="CE104" s="4">
        <f t="shared" si="239"/>
        <v>0</v>
      </c>
      <c r="CF104" s="4">
        <f t="shared" si="239"/>
        <v>0</v>
      </c>
      <c r="CG104" s="4">
        <f t="shared" si="239"/>
        <v>0</v>
      </c>
      <c r="CH104" s="4">
        <f t="shared" si="239"/>
        <v>0</v>
      </c>
      <c r="CI104" s="4">
        <f t="shared" si="239"/>
        <v>0</v>
      </c>
      <c r="CJ104" s="4">
        <f t="shared" si="239"/>
        <v>0</v>
      </c>
      <c r="CK104" s="4">
        <f t="shared" si="235"/>
        <v>0</v>
      </c>
      <c r="CL104" s="4">
        <f t="shared" si="235"/>
        <v>0</v>
      </c>
      <c r="CM104" s="4">
        <f t="shared" si="235"/>
        <v>0</v>
      </c>
      <c r="CN104" s="4">
        <f t="shared" si="235"/>
        <v>0</v>
      </c>
      <c r="CO104" s="4">
        <f t="shared" si="235"/>
        <v>0</v>
      </c>
      <c r="CP104" s="4">
        <f t="shared" si="235"/>
        <v>0</v>
      </c>
      <c r="CQ104" s="4">
        <f t="shared" si="235"/>
        <v>0</v>
      </c>
      <c r="CR104" s="4">
        <f t="shared" si="235"/>
        <v>0</v>
      </c>
      <c r="CS104" s="4">
        <f t="shared" si="235"/>
        <v>0</v>
      </c>
      <c r="CT104" s="4">
        <f t="shared" si="235"/>
        <v>1</v>
      </c>
      <c r="CU104" s="4">
        <f t="shared" si="235"/>
        <v>0</v>
      </c>
      <c r="CV104" s="4">
        <f t="shared" si="235"/>
        <v>0</v>
      </c>
      <c r="CW104" s="4">
        <f t="shared" si="235"/>
        <v>0</v>
      </c>
      <c r="CX104" s="4">
        <f t="shared" si="235"/>
        <v>0</v>
      </c>
      <c r="CY104" s="4">
        <f t="shared" si="235"/>
        <v>0</v>
      </c>
      <c r="CZ104" s="4">
        <f t="shared" si="235"/>
        <v>0</v>
      </c>
      <c r="DA104" s="4">
        <f t="shared" si="290"/>
        <v>0</v>
      </c>
      <c r="DB104" s="4">
        <f t="shared" si="290"/>
        <v>0</v>
      </c>
      <c r="DC104" s="4">
        <f t="shared" si="290"/>
        <v>0</v>
      </c>
      <c r="DD104" s="4">
        <f t="shared" si="290"/>
        <v>0</v>
      </c>
      <c r="DE104" s="4">
        <f t="shared" si="290"/>
        <v>0</v>
      </c>
      <c r="DF104" s="4">
        <f t="shared" si="290"/>
        <v>0</v>
      </c>
      <c r="DG104" s="4">
        <f t="shared" si="237"/>
        <v>0</v>
      </c>
      <c r="DH104" s="4">
        <f t="shared" si="237"/>
        <v>0</v>
      </c>
      <c r="DI104" s="4">
        <f t="shared" si="237"/>
        <v>0</v>
      </c>
      <c r="DJ104" s="4">
        <f t="shared" si="237"/>
        <v>0</v>
      </c>
      <c r="DK104" s="4">
        <f t="shared" si="237"/>
        <v>0</v>
      </c>
      <c r="DL104" s="4">
        <f t="shared" si="237"/>
        <v>0</v>
      </c>
      <c r="DM104" s="4">
        <f t="shared" si="237"/>
        <v>0</v>
      </c>
      <c r="DN104" s="4">
        <f t="shared" si="237"/>
        <v>0</v>
      </c>
      <c r="DO104" s="4">
        <f t="shared" si="237"/>
        <v>0</v>
      </c>
      <c r="DP104" s="4">
        <f t="shared" si="237"/>
        <v>0</v>
      </c>
      <c r="DQ104" s="4">
        <f t="shared" si="238"/>
        <v>0</v>
      </c>
      <c r="DR104" s="4">
        <f t="shared" si="238"/>
        <v>0</v>
      </c>
      <c r="DS104" s="4">
        <f t="shared" si="238"/>
        <v>0</v>
      </c>
      <c r="DT104" s="4">
        <f t="shared" si="238"/>
        <v>0</v>
      </c>
      <c r="DU104" s="4">
        <f t="shared" si="238"/>
        <v>0</v>
      </c>
      <c r="DV104" s="4">
        <f t="shared" si="238"/>
        <v>0</v>
      </c>
      <c r="DW104" s="4">
        <f t="shared" si="238"/>
        <v>0</v>
      </c>
      <c r="DX104" s="4">
        <f t="shared" si="238"/>
        <v>0</v>
      </c>
      <c r="DY104" s="4">
        <f t="shared" si="238"/>
        <v>0</v>
      </c>
      <c r="DZ104" s="4">
        <f t="shared" si="238"/>
        <v>0</v>
      </c>
      <c r="EA104" s="4">
        <f t="shared" si="238"/>
        <v>0</v>
      </c>
      <c r="EB104" s="4">
        <f t="shared" si="238"/>
        <v>0</v>
      </c>
      <c r="EC104" s="4">
        <f t="shared" si="238"/>
        <v>0</v>
      </c>
    </row>
    <row r="105" spans="2:133" x14ac:dyDescent="0.25">
      <c r="B105" s="13" t="s">
        <v>13</v>
      </c>
      <c r="C105" t="s">
        <v>303</v>
      </c>
      <c r="D105" s="4">
        <f t="shared" si="291"/>
        <v>0</v>
      </c>
      <c r="E105" s="4">
        <f t="shared" si="292"/>
        <v>0</v>
      </c>
      <c r="F105" s="4">
        <f t="shared" si="293"/>
        <v>0</v>
      </c>
      <c r="G105" s="4">
        <f t="shared" si="294"/>
        <v>1</v>
      </c>
      <c r="H105" s="4">
        <f t="shared" si="295"/>
        <v>0</v>
      </c>
      <c r="I105" s="4">
        <f t="shared" si="296"/>
        <v>1</v>
      </c>
      <c r="J105" s="4">
        <f t="shared" si="241"/>
        <v>0</v>
      </c>
      <c r="K105" s="4">
        <f t="shared" si="242"/>
        <v>0</v>
      </c>
      <c r="L105" s="4">
        <f t="shared" si="243"/>
        <v>0</v>
      </c>
      <c r="M105" s="4">
        <f t="shared" si="244"/>
        <v>0</v>
      </c>
      <c r="N105" s="4">
        <f t="shared" si="245"/>
        <v>0</v>
      </c>
      <c r="O105" s="4">
        <f t="shared" si="246"/>
        <v>0</v>
      </c>
      <c r="P105" s="4">
        <f t="shared" si="247"/>
        <v>0</v>
      </c>
      <c r="Q105" s="4">
        <f t="shared" si="248"/>
        <v>0</v>
      </c>
      <c r="R105" s="4">
        <f t="shared" si="249"/>
        <v>0</v>
      </c>
      <c r="S105" s="4">
        <f t="shared" si="250"/>
        <v>0</v>
      </c>
      <c r="T105" s="4">
        <f t="shared" si="251"/>
        <v>0</v>
      </c>
      <c r="U105" s="4">
        <f t="shared" si="252"/>
        <v>0</v>
      </c>
      <c r="V105" s="4">
        <f t="shared" si="253"/>
        <v>0</v>
      </c>
      <c r="W105" s="4">
        <f t="shared" si="254"/>
        <v>0</v>
      </c>
      <c r="X105" s="4">
        <f t="shared" si="255"/>
        <v>0</v>
      </c>
      <c r="Y105" s="4">
        <f t="shared" si="256"/>
        <v>1</v>
      </c>
      <c r="Z105" s="4">
        <f t="shared" si="257"/>
        <v>0</v>
      </c>
      <c r="AA105" s="4">
        <f t="shared" si="258"/>
        <v>1</v>
      </c>
      <c r="AB105" s="4">
        <f t="shared" si="259"/>
        <v>0</v>
      </c>
      <c r="AC105" s="4">
        <f t="shared" si="260"/>
        <v>0</v>
      </c>
      <c r="AD105" s="4">
        <f t="shared" si="261"/>
        <v>0</v>
      </c>
      <c r="AE105" s="4">
        <f t="shared" si="262"/>
        <v>0</v>
      </c>
      <c r="AF105" s="4">
        <f t="shared" si="263"/>
        <v>0</v>
      </c>
      <c r="AG105" s="4">
        <f t="shared" si="264"/>
        <v>0</v>
      </c>
      <c r="AH105" s="4">
        <f t="shared" si="265"/>
        <v>0</v>
      </c>
      <c r="AI105" s="4">
        <f t="shared" si="266"/>
        <v>0</v>
      </c>
      <c r="AJ105" s="4">
        <f t="shared" si="267"/>
        <v>0</v>
      </c>
      <c r="AK105" s="4">
        <f t="shared" si="268"/>
        <v>0</v>
      </c>
      <c r="AL105" s="4">
        <f t="shared" si="269"/>
        <v>0</v>
      </c>
      <c r="AM105" s="4">
        <f t="shared" si="270"/>
        <v>0</v>
      </c>
      <c r="AN105" s="4">
        <f t="shared" si="271"/>
        <v>0</v>
      </c>
      <c r="AO105" s="4">
        <f t="shared" si="272"/>
        <v>0</v>
      </c>
      <c r="AP105" s="4">
        <f t="shared" si="273"/>
        <v>0</v>
      </c>
      <c r="AQ105" s="4">
        <f t="shared" si="274"/>
        <v>0</v>
      </c>
      <c r="AR105" s="4">
        <f t="shared" si="275"/>
        <v>0</v>
      </c>
      <c r="AS105" s="4">
        <f t="shared" si="276"/>
        <v>0</v>
      </c>
      <c r="AT105" s="4">
        <f t="shared" si="277"/>
        <v>0</v>
      </c>
      <c r="AU105" s="4">
        <f t="shared" si="278"/>
        <v>0</v>
      </c>
      <c r="AV105" s="4">
        <f t="shared" si="279"/>
        <v>0</v>
      </c>
      <c r="AW105" s="4">
        <f t="shared" si="280"/>
        <v>0</v>
      </c>
      <c r="AX105" s="4">
        <f t="shared" si="281"/>
        <v>0</v>
      </c>
      <c r="AY105" s="4">
        <f t="shared" si="282"/>
        <v>0</v>
      </c>
      <c r="AZ105" s="4">
        <f t="shared" si="283"/>
        <v>0</v>
      </c>
      <c r="BA105" s="4">
        <f t="shared" si="284"/>
        <v>0</v>
      </c>
      <c r="BB105" s="4">
        <f t="shared" si="285"/>
        <v>0</v>
      </c>
      <c r="BC105" s="4">
        <f t="shared" si="286"/>
        <v>0</v>
      </c>
      <c r="BD105" s="4">
        <f t="shared" si="287"/>
        <v>0</v>
      </c>
      <c r="BE105" s="4">
        <f t="shared" si="288"/>
        <v>0</v>
      </c>
      <c r="BF105" s="4">
        <f t="shared" si="289"/>
        <v>0</v>
      </c>
      <c r="BG105" s="4">
        <f t="shared" si="289"/>
        <v>0</v>
      </c>
      <c r="BH105" s="4">
        <f t="shared" si="289"/>
        <v>0</v>
      </c>
      <c r="BI105" s="4">
        <f t="shared" si="289"/>
        <v>0</v>
      </c>
      <c r="BJ105" s="4">
        <f t="shared" si="289"/>
        <v>0</v>
      </c>
      <c r="BK105" s="4">
        <f t="shared" si="289"/>
        <v>0</v>
      </c>
      <c r="BL105" s="4">
        <f t="shared" si="289"/>
        <v>0</v>
      </c>
      <c r="BM105" s="4">
        <f t="shared" si="289"/>
        <v>0</v>
      </c>
      <c r="BN105" s="4">
        <f t="shared" si="289"/>
        <v>0</v>
      </c>
      <c r="BO105" s="4">
        <f t="shared" si="289"/>
        <v>0</v>
      </c>
      <c r="BP105" s="4">
        <f t="shared" si="289"/>
        <v>0</v>
      </c>
      <c r="BQ105" s="4">
        <f t="shared" si="289"/>
        <v>0</v>
      </c>
      <c r="BR105" s="4">
        <f t="shared" si="289"/>
        <v>0</v>
      </c>
      <c r="BS105" s="4">
        <f t="shared" si="289"/>
        <v>0</v>
      </c>
      <c r="BT105" s="4">
        <f t="shared" si="289"/>
        <v>1</v>
      </c>
      <c r="BU105" s="4">
        <f t="shared" si="289"/>
        <v>0</v>
      </c>
      <c r="BV105" s="4">
        <f t="shared" si="239"/>
        <v>0</v>
      </c>
      <c r="BW105" s="4">
        <f t="shared" si="239"/>
        <v>0</v>
      </c>
      <c r="BX105" s="4">
        <f t="shared" si="239"/>
        <v>0</v>
      </c>
      <c r="BY105" s="4">
        <f t="shared" si="239"/>
        <v>0</v>
      </c>
      <c r="BZ105" s="4">
        <f t="shared" si="239"/>
        <v>0</v>
      </c>
      <c r="CA105" s="4">
        <f t="shared" si="239"/>
        <v>0</v>
      </c>
      <c r="CB105" s="4">
        <f t="shared" si="239"/>
        <v>0</v>
      </c>
      <c r="CC105" s="4">
        <f t="shared" si="240"/>
        <v>0</v>
      </c>
      <c r="CD105" s="4">
        <f t="shared" si="239"/>
        <v>0</v>
      </c>
      <c r="CE105" s="4">
        <f t="shared" si="239"/>
        <v>0</v>
      </c>
      <c r="CF105" s="4">
        <f t="shared" si="239"/>
        <v>0</v>
      </c>
      <c r="CG105" s="4">
        <f t="shared" si="239"/>
        <v>0</v>
      </c>
      <c r="CH105" s="4">
        <f t="shared" si="239"/>
        <v>0</v>
      </c>
      <c r="CI105" s="4">
        <f t="shared" si="239"/>
        <v>0</v>
      </c>
      <c r="CJ105" s="4">
        <f t="shared" si="239"/>
        <v>0</v>
      </c>
      <c r="CK105" s="4">
        <f t="shared" si="235"/>
        <v>0</v>
      </c>
      <c r="CL105" s="4">
        <f t="shared" si="235"/>
        <v>0</v>
      </c>
      <c r="CM105" s="4">
        <f t="shared" si="235"/>
        <v>0</v>
      </c>
      <c r="CN105" s="4">
        <f t="shared" si="235"/>
        <v>0</v>
      </c>
      <c r="CO105" s="4">
        <f t="shared" si="235"/>
        <v>0</v>
      </c>
      <c r="CP105" s="4">
        <f t="shared" si="235"/>
        <v>0</v>
      </c>
      <c r="CQ105" s="4">
        <f t="shared" si="235"/>
        <v>0</v>
      </c>
      <c r="CR105" s="4">
        <f t="shared" si="235"/>
        <v>0</v>
      </c>
      <c r="CS105" s="4">
        <f t="shared" si="235"/>
        <v>0</v>
      </c>
      <c r="CT105" s="4">
        <f t="shared" si="235"/>
        <v>0</v>
      </c>
      <c r="CU105" s="4">
        <f t="shared" si="235"/>
        <v>1</v>
      </c>
      <c r="CV105" s="4">
        <f t="shared" si="235"/>
        <v>0</v>
      </c>
      <c r="CW105" s="4">
        <f t="shared" si="235"/>
        <v>0</v>
      </c>
      <c r="CX105" s="4">
        <f t="shared" si="235"/>
        <v>0</v>
      </c>
      <c r="CY105" s="4">
        <f t="shared" si="235"/>
        <v>0</v>
      </c>
      <c r="CZ105" s="4">
        <f t="shared" si="235"/>
        <v>0</v>
      </c>
      <c r="DA105" s="4">
        <f t="shared" si="290"/>
        <v>0</v>
      </c>
      <c r="DB105" s="4">
        <f t="shared" si="290"/>
        <v>0</v>
      </c>
      <c r="DC105" s="4">
        <f t="shared" si="290"/>
        <v>0</v>
      </c>
      <c r="DD105" s="4">
        <f t="shared" si="290"/>
        <v>0</v>
      </c>
      <c r="DE105" s="4">
        <f t="shared" si="290"/>
        <v>0</v>
      </c>
      <c r="DF105" s="4">
        <f t="shared" si="290"/>
        <v>0</v>
      </c>
      <c r="DG105" s="4">
        <f t="shared" ref="DG105:DP114" si="297">IF(DG$3=$C105,1,0)</f>
        <v>0</v>
      </c>
      <c r="DH105" s="4">
        <f t="shared" si="297"/>
        <v>0</v>
      </c>
      <c r="DI105" s="4">
        <f t="shared" si="297"/>
        <v>0</v>
      </c>
      <c r="DJ105" s="4">
        <f t="shared" si="297"/>
        <v>0</v>
      </c>
      <c r="DK105" s="4">
        <f t="shared" si="297"/>
        <v>0</v>
      </c>
      <c r="DL105" s="4">
        <f t="shared" si="297"/>
        <v>0</v>
      </c>
      <c r="DM105" s="4">
        <f t="shared" si="297"/>
        <v>0</v>
      </c>
      <c r="DN105" s="4">
        <f t="shared" si="297"/>
        <v>0</v>
      </c>
      <c r="DO105" s="4">
        <f t="shared" si="297"/>
        <v>0</v>
      </c>
      <c r="DP105" s="4">
        <f t="shared" si="297"/>
        <v>0</v>
      </c>
      <c r="DQ105" s="4">
        <f t="shared" ref="DQ105:EC114" si="298">IF(DQ$3=$C105,1,0)</f>
        <v>0</v>
      </c>
      <c r="DR105" s="4">
        <f t="shared" si="298"/>
        <v>0</v>
      </c>
      <c r="DS105" s="4">
        <f t="shared" si="298"/>
        <v>0</v>
      </c>
      <c r="DT105" s="4">
        <f t="shared" si="298"/>
        <v>0</v>
      </c>
      <c r="DU105" s="4">
        <f t="shared" si="298"/>
        <v>0</v>
      </c>
      <c r="DV105" s="4">
        <f t="shared" si="298"/>
        <v>0</v>
      </c>
      <c r="DW105" s="4">
        <f t="shared" si="298"/>
        <v>0</v>
      </c>
      <c r="DX105" s="4">
        <f t="shared" si="298"/>
        <v>0</v>
      </c>
      <c r="DY105" s="4">
        <f t="shared" si="298"/>
        <v>0</v>
      </c>
      <c r="DZ105" s="4">
        <f t="shared" si="298"/>
        <v>0</v>
      </c>
      <c r="EA105" s="4">
        <f t="shared" si="298"/>
        <v>0</v>
      </c>
      <c r="EB105" s="4">
        <f t="shared" si="298"/>
        <v>0</v>
      </c>
      <c r="EC105" s="4">
        <f t="shared" si="298"/>
        <v>0</v>
      </c>
    </row>
    <row r="106" spans="2:133" x14ac:dyDescent="0.25">
      <c r="B106" s="13" t="s">
        <v>13</v>
      </c>
      <c r="C106" t="s">
        <v>304</v>
      </c>
      <c r="D106" s="4">
        <f t="shared" si="291"/>
        <v>1</v>
      </c>
      <c r="E106" s="4">
        <f t="shared" si="292"/>
        <v>0</v>
      </c>
      <c r="F106" s="4">
        <f t="shared" si="293"/>
        <v>1</v>
      </c>
      <c r="G106" s="4">
        <f t="shared" si="294"/>
        <v>1</v>
      </c>
      <c r="H106" s="4">
        <f t="shared" si="295"/>
        <v>0</v>
      </c>
      <c r="I106" s="4">
        <f t="shared" si="296"/>
        <v>1</v>
      </c>
      <c r="J106" s="4">
        <f t="shared" si="241"/>
        <v>0</v>
      </c>
      <c r="K106" s="4">
        <f t="shared" si="242"/>
        <v>0</v>
      </c>
      <c r="L106" s="4">
        <f t="shared" si="243"/>
        <v>0</v>
      </c>
      <c r="M106" s="4">
        <f t="shared" si="244"/>
        <v>0</v>
      </c>
      <c r="N106" s="4">
        <f t="shared" si="245"/>
        <v>0</v>
      </c>
      <c r="O106" s="4">
        <f t="shared" si="246"/>
        <v>0</v>
      </c>
      <c r="P106" s="4">
        <f t="shared" si="247"/>
        <v>0</v>
      </c>
      <c r="Q106" s="4">
        <f t="shared" si="248"/>
        <v>0</v>
      </c>
      <c r="R106" s="4">
        <f t="shared" si="249"/>
        <v>0</v>
      </c>
      <c r="S106" s="4">
        <f t="shared" si="250"/>
        <v>0</v>
      </c>
      <c r="T106" s="4">
        <f t="shared" si="251"/>
        <v>0</v>
      </c>
      <c r="U106" s="4">
        <f t="shared" si="252"/>
        <v>0</v>
      </c>
      <c r="V106" s="4">
        <f t="shared" si="253"/>
        <v>1</v>
      </c>
      <c r="W106" s="4">
        <f t="shared" si="254"/>
        <v>0</v>
      </c>
      <c r="X106" s="4">
        <f t="shared" si="255"/>
        <v>1</v>
      </c>
      <c r="Y106" s="4">
        <f t="shared" si="256"/>
        <v>1</v>
      </c>
      <c r="Z106" s="4">
        <f t="shared" si="257"/>
        <v>0</v>
      </c>
      <c r="AA106" s="4">
        <f t="shared" si="258"/>
        <v>1</v>
      </c>
      <c r="AB106" s="4">
        <f t="shared" si="259"/>
        <v>0</v>
      </c>
      <c r="AC106" s="4">
        <f t="shared" si="260"/>
        <v>0</v>
      </c>
      <c r="AD106" s="4">
        <f t="shared" si="261"/>
        <v>0</v>
      </c>
      <c r="AE106" s="4">
        <f t="shared" si="262"/>
        <v>0</v>
      </c>
      <c r="AF106" s="4">
        <f t="shared" si="263"/>
        <v>0</v>
      </c>
      <c r="AG106" s="4">
        <f t="shared" si="264"/>
        <v>0</v>
      </c>
      <c r="AH106" s="4">
        <f t="shared" si="265"/>
        <v>0</v>
      </c>
      <c r="AI106" s="4">
        <f t="shared" si="266"/>
        <v>0</v>
      </c>
      <c r="AJ106" s="4">
        <f t="shared" si="267"/>
        <v>0</v>
      </c>
      <c r="AK106" s="4">
        <f t="shared" si="268"/>
        <v>0</v>
      </c>
      <c r="AL106" s="4">
        <f t="shared" si="269"/>
        <v>0</v>
      </c>
      <c r="AM106" s="4">
        <f t="shared" si="270"/>
        <v>0</v>
      </c>
      <c r="AN106" s="4">
        <f t="shared" si="271"/>
        <v>0</v>
      </c>
      <c r="AO106" s="4">
        <f t="shared" si="272"/>
        <v>0</v>
      </c>
      <c r="AP106" s="4">
        <f t="shared" si="273"/>
        <v>0</v>
      </c>
      <c r="AQ106" s="4">
        <f t="shared" si="274"/>
        <v>0</v>
      </c>
      <c r="AR106" s="4">
        <f t="shared" si="275"/>
        <v>0</v>
      </c>
      <c r="AS106" s="4">
        <f t="shared" si="276"/>
        <v>0</v>
      </c>
      <c r="AT106" s="4">
        <f t="shared" si="277"/>
        <v>0</v>
      </c>
      <c r="AU106" s="4">
        <f t="shared" si="278"/>
        <v>0</v>
      </c>
      <c r="AV106" s="4">
        <f t="shared" si="279"/>
        <v>0</v>
      </c>
      <c r="AW106" s="4">
        <f t="shared" si="280"/>
        <v>0</v>
      </c>
      <c r="AX106" s="4">
        <f t="shared" si="281"/>
        <v>0</v>
      </c>
      <c r="AY106" s="4">
        <f t="shared" si="282"/>
        <v>0</v>
      </c>
      <c r="AZ106" s="4">
        <f t="shared" si="283"/>
        <v>0</v>
      </c>
      <c r="BA106" s="4">
        <f t="shared" si="284"/>
        <v>0</v>
      </c>
      <c r="BB106" s="4">
        <f t="shared" si="285"/>
        <v>0</v>
      </c>
      <c r="BC106" s="4">
        <f t="shared" si="286"/>
        <v>0</v>
      </c>
      <c r="BD106" s="4">
        <f t="shared" si="287"/>
        <v>0</v>
      </c>
      <c r="BE106" s="4">
        <f t="shared" si="288"/>
        <v>0</v>
      </c>
      <c r="BF106" s="4">
        <f t="shared" si="289"/>
        <v>0</v>
      </c>
      <c r="BG106" s="4">
        <f t="shared" si="289"/>
        <v>0</v>
      </c>
      <c r="BH106" s="4">
        <f t="shared" si="289"/>
        <v>0</v>
      </c>
      <c r="BI106" s="4">
        <f t="shared" si="289"/>
        <v>0</v>
      </c>
      <c r="BJ106" s="4">
        <f t="shared" si="289"/>
        <v>0</v>
      </c>
      <c r="BK106" s="4">
        <f t="shared" si="289"/>
        <v>0</v>
      </c>
      <c r="BL106" s="4">
        <f t="shared" si="289"/>
        <v>0</v>
      </c>
      <c r="BM106" s="4">
        <f t="shared" si="289"/>
        <v>0</v>
      </c>
      <c r="BN106" s="4">
        <f t="shared" si="289"/>
        <v>0</v>
      </c>
      <c r="BO106" s="4">
        <f t="shared" si="289"/>
        <v>0</v>
      </c>
      <c r="BP106" s="4">
        <f t="shared" si="289"/>
        <v>0</v>
      </c>
      <c r="BQ106" s="4">
        <f t="shared" si="289"/>
        <v>0</v>
      </c>
      <c r="BR106" s="4">
        <f t="shared" si="289"/>
        <v>0</v>
      </c>
      <c r="BS106" s="4">
        <f t="shared" si="289"/>
        <v>0</v>
      </c>
      <c r="BT106" s="4">
        <f t="shared" si="289"/>
        <v>0</v>
      </c>
      <c r="BU106" s="4">
        <f t="shared" si="289"/>
        <v>1</v>
      </c>
      <c r="BV106" s="4">
        <f t="shared" si="239"/>
        <v>0</v>
      </c>
      <c r="BW106" s="4">
        <f t="shared" si="239"/>
        <v>0</v>
      </c>
      <c r="BX106" s="4">
        <f t="shared" si="239"/>
        <v>0</v>
      </c>
      <c r="BY106" s="4">
        <f t="shared" si="239"/>
        <v>0</v>
      </c>
      <c r="BZ106" s="4">
        <f t="shared" si="239"/>
        <v>0</v>
      </c>
      <c r="CA106" s="4">
        <f t="shared" si="239"/>
        <v>0</v>
      </c>
      <c r="CB106" s="4">
        <f t="shared" si="239"/>
        <v>0</v>
      </c>
      <c r="CC106" s="4">
        <f t="shared" si="240"/>
        <v>0</v>
      </c>
      <c r="CD106" s="4">
        <f t="shared" si="239"/>
        <v>0</v>
      </c>
      <c r="CE106" s="4">
        <f t="shared" si="239"/>
        <v>0</v>
      </c>
      <c r="CF106" s="4">
        <f t="shared" si="239"/>
        <v>0</v>
      </c>
      <c r="CG106" s="4">
        <f t="shared" si="239"/>
        <v>0</v>
      </c>
      <c r="CH106" s="4">
        <f t="shared" si="239"/>
        <v>0</v>
      </c>
      <c r="CI106" s="4">
        <f t="shared" si="239"/>
        <v>0</v>
      </c>
      <c r="CJ106" s="4">
        <f t="shared" si="239"/>
        <v>0</v>
      </c>
      <c r="CK106" s="4">
        <f t="shared" si="235"/>
        <v>0</v>
      </c>
      <c r="CL106" s="4">
        <f t="shared" si="235"/>
        <v>0</v>
      </c>
      <c r="CM106" s="4">
        <f t="shared" si="235"/>
        <v>0</v>
      </c>
      <c r="CN106" s="4">
        <f t="shared" si="235"/>
        <v>0</v>
      </c>
      <c r="CO106" s="4">
        <f t="shared" si="235"/>
        <v>0</v>
      </c>
      <c r="CP106" s="4">
        <f t="shared" si="235"/>
        <v>0</v>
      </c>
      <c r="CQ106" s="4">
        <f t="shared" si="235"/>
        <v>0</v>
      </c>
      <c r="CR106" s="4">
        <f t="shared" si="235"/>
        <v>0</v>
      </c>
      <c r="CS106" s="4">
        <f t="shared" si="235"/>
        <v>0</v>
      </c>
      <c r="CT106" s="4">
        <f t="shared" si="235"/>
        <v>0</v>
      </c>
      <c r="CU106" s="4">
        <f t="shared" si="235"/>
        <v>0</v>
      </c>
      <c r="CV106" s="4">
        <f t="shared" si="235"/>
        <v>1</v>
      </c>
      <c r="CW106" s="4">
        <f t="shared" si="235"/>
        <v>0</v>
      </c>
      <c r="CX106" s="4">
        <f t="shared" si="235"/>
        <v>0</v>
      </c>
      <c r="CY106" s="4">
        <f t="shared" si="235"/>
        <v>0</v>
      </c>
      <c r="CZ106" s="4">
        <f t="shared" si="235"/>
        <v>0</v>
      </c>
      <c r="DA106" s="4">
        <f t="shared" si="290"/>
        <v>0</v>
      </c>
      <c r="DB106" s="4">
        <f t="shared" si="290"/>
        <v>0</v>
      </c>
      <c r="DC106" s="4">
        <f t="shared" si="290"/>
        <v>0</v>
      </c>
      <c r="DD106" s="4">
        <f t="shared" si="290"/>
        <v>0</v>
      </c>
      <c r="DE106" s="4">
        <f t="shared" si="290"/>
        <v>0</v>
      </c>
      <c r="DF106" s="4">
        <f t="shared" si="290"/>
        <v>0</v>
      </c>
      <c r="DG106" s="4">
        <f t="shared" si="297"/>
        <v>0</v>
      </c>
      <c r="DH106" s="4">
        <f t="shared" si="297"/>
        <v>0</v>
      </c>
      <c r="DI106" s="4">
        <f t="shared" si="297"/>
        <v>0</v>
      </c>
      <c r="DJ106" s="4">
        <f t="shared" si="297"/>
        <v>0</v>
      </c>
      <c r="DK106" s="4">
        <f t="shared" si="297"/>
        <v>0</v>
      </c>
      <c r="DL106" s="4">
        <f t="shared" si="297"/>
        <v>0</v>
      </c>
      <c r="DM106" s="4">
        <f t="shared" si="297"/>
        <v>0</v>
      </c>
      <c r="DN106" s="4">
        <f t="shared" si="297"/>
        <v>0</v>
      </c>
      <c r="DO106" s="4">
        <f t="shared" si="297"/>
        <v>0</v>
      </c>
      <c r="DP106" s="4">
        <f t="shared" si="297"/>
        <v>0</v>
      </c>
      <c r="DQ106" s="4">
        <f t="shared" si="298"/>
        <v>0</v>
      </c>
      <c r="DR106" s="4">
        <f t="shared" si="298"/>
        <v>0</v>
      </c>
      <c r="DS106" s="4">
        <f t="shared" si="298"/>
        <v>0</v>
      </c>
      <c r="DT106" s="4">
        <f t="shared" si="298"/>
        <v>0</v>
      </c>
      <c r="DU106" s="4">
        <f t="shared" si="298"/>
        <v>0</v>
      </c>
      <c r="DV106" s="4">
        <f t="shared" si="298"/>
        <v>0</v>
      </c>
      <c r="DW106" s="4">
        <f t="shared" si="298"/>
        <v>0</v>
      </c>
      <c r="DX106" s="4">
        <f t="shared" si="298"/>
        <v>0</v>
      </c>
      <c r="DY106" s="4">
        <f t="shared" si="298"/>
        <v>0</v>
      </c>
      <c r="DZ106" s="4">
        <f t="shared" si="298"/>
        <v>0</v>
      </c>
      <c r="EA106" s="4">
        <f t="shared" si="298"/>
        <v>0</v>
      </c>
      <c r="EB106" s="4">
        <f t="shared" si="298"/>
        <v>0</v>
      </c>
      <c r="EC106" s="4">
        <f t="shared" si="298"/>
        <v>0</v>
      </c>
    </row>
    <row r="107" spans="2:133" x14ac:dyDescent="0.25">
      <c r="B107" s="13" t="s">
        <v>13</v>
      </c>
      <c r="C107" t="s">
        <v>305</v>
      </c>
      <c r="D107" s="4">
        <f t="shared" si="291"/>
        <v>0</v>
      </c>
      <c r="E107" s="4">
        <f t="shared" si="292"/>
        <v>0</v>
      </c>
      <c r="F107" s="4">
        <f t="shared" si="293"/>
        <v>0</v>
      </c>
      <c r="G107" s="4">
        <f t="shared" si="294"/>
        <v>1</v>
      </c>
      <c r="H107" s="4">
        <f t="shared" si="295"/>
        <v>0</v>
      </c>
      <c r="I107" s="4">
        <f t="shared" si="296"/>
        <v>1</v>
      </c>
      <c r="J107" s="4">
        <f t="shared" si="241"/>
        <v>0</v>
      </c>
      <c r="K107" s="4">
        <f t="shared" si="242"/>
        <v>0</v>
      </c>
      <c r="L107" s="4">
        <f t="shared" si="243"/>
        <v>0</v>
      </c>
      <c r="M107" s="4">
        <f t="shared" si="244"/>
        <v>0</v>
      </c>
      <c r="N107" s="4">
        <f t="shared" si="245"/>
        <v>0</v>
      </c>
      <c r="O107" s="4">
        <f t="shared" si="246"/>
        <v>0</v>
      </c>
      <c r="P107" s="4">
        <f t="shared" si="247"/>
        <v>0</v>
      </c>
      <c r="Q107" s="4">
        <f t="shared" si="248"/>
        <v>0</v>
      </c>
      <c r="R107" s="4">
        <f t="shared" si="249"/>
        <v>0</v>
      </c>
      <c r="S107" s="4">
        <f t="shared" si="250"/>
        <v>0</v>
      </c>
      <c r="T107" s="4">
        <f t="shared" si="251"/>
        <v>0</v>
      </c>
      <c r="U107" s="4">
        <f t="shared" si="252"/>
        <v>0</v>
      </c>
      <c r="V107" s="4">
        <f t="shared" si="253"/>
        <v>0</v>
      </c>
      <c r="W107" s="4">
        <f t="shared" si="254"/>
        <v>0</v>
      </c>
      <c r="X107" s="4">
        <f t="shared" si="255"/>
        <v>0</v>
      </c>
      <c r="Y107" s="4">
        <f t="shared" si="256"/>
        <v>1</v>
      </c>
      <c r="Z107" s="4">
        <f t="shared" si="257"/>
        <v>0</v>
      </c>
      <c r="AA107" s="4">
        <f t="shared" si="258"/>
        <v>1</v>
      </c>
      <c r="AB107" s="4">
        <f t="shared" si="259"/>
        <v>0</v>
      </c>
      <c r="AC107" s="4">
        <f t="shared" si="260"/>
        <v>0</v>
      </c>
      <c r="AD107" s="4">
        <f t="shared" si="261"/>
        <v>0</v>
      </c>
      <c r="AE107" s="4">
        <f t="shared" si="262"/>
        <v>0</v>
      </c>
      <c r="AF107" s="4">
        <f t="shared" si="263"/>
        <v>0</v>
      </c>
      <c r="AG107" s="4">
        <f t="shared" si="264"/>
        <v>0</v>
      </c>
      <c r="AH107" s="4">
        <f t="shared" si="265"/>
        <v>0</v>
      </c>
      <c r="AI107" s="4">
        <f t="shared" si="266"/>
        <v>0</v>
      </c>
      <c r="AJ107" s="4">
        <f t="shared" si="267"/>
        <v>0</v>
      </c>
      <c r="AK107" s="4">
        <f t="shared" si="268"/>
        <v>0</v>
      </c>
      <c r="AL107" s="4">
        <f t="shared" si="269"/>
        <v>0</v>
      </c>
      <c r="AM107" s="4">
        <f t="shared" si="270"/>
        <v>0</v>
      </c>
      <c r="AN107" s="4">
        <f t="shared" si="271"/>
        <v>0</v>
      </c>
      <c r="AO107" s="4">
        <f t="shared" si="272"/>
        <v>0</v>
      </c>
      <c r="AP107" s="4">
        <f t="shared" si="273"/>
        <v>0</v>
      </c>
      <c r="AQ107" s="4">
        <f t="shared" si="274"/>
        <v>0</v>
      </c>
      <c r="AR107" s="4">
        <f t="shared" si="275"/>
        <v>0</v>
      </c>
      <c r="AS107" s="4">
        <f t="shared" si="276"/>
        <v>0</v>
      </c>
      <c r="AT107" s="4">
        <f t="shared" si="277"/>
        <v>0</v>
      </c>
      <c r="AU107" s="4">
        <f t="shared" si="278"/>
        <v>0</v>
      </c>
      <c r="AV107" s="4">
        <f t="shared" si="279"/>
        <v>0</v>
      </c>
      <c r="AW107" s="4">
        <f t="shared" si="280"/>
        <v>0</v>
      </c>
      <c r="AX107" s="4">
        <f t="shared" si="281"/>
        <v>0</v>
      </c>
      <c r="AY107" s="4">
        <f t="shared" si="282"/>
        <v>0</v>
      </c>
      <c r="AZ107" s="4">
        <f t="shared" si="283"/>
        <v>0</v>
      </c>
      <c r="BA107" s="4">
        <f t="shared" si="284"/>
        <v>0</v>
      </c>
      <c r="BB107" s="4">
        <f t="shared" si="285"/>
        <v>0</v>
      </c>
      <c r="BC107" s="4">
        <f t="shared" si="286"/>
        <v>0</v>
      </c>
      <c r="BD107" s="4">
        <f t="shared" si="287"/>
        <v>0</v>
      </c>
      <c r="BE107" s="4">
        <f t="shared" si="288"/>
        <v>0</v>
      </c>
      <c r="BF107" s="4">
        <f t="shared" si="289"/>
        <v>0</v>
      </c>
      <c r="BG107" s="4">
        <f t="shared" si="289"/>
        <v>0</v>
      </c>
      <c r="BH107" s="4">
        <f t="shared" si="289"/>
        <v>0</v>
      </c>
      <c r="BI107" s="4">
        <f t="shared" si="289"/>
        <v>0</v>
      </c>
      <c r="BJ107" s="4">
        <f t="shared" si="289"/>
        <v>0</v>
      </c>
      <c r="BK107" s="4">
        <f t="shared" si="289"/>
        <v>0</v>
      </c>
      <c r="BL107" s="4">
        <f t="shared" si="289"/>
        <v>0</v>
      </c>
      <c r="BM107" s="4">
        <f t="shared" si="289"/>
        <v>0</v>
      </c>
      <c r="BN107" s="4">
        <f t="shared" si="289"/>
        <v>0</v>
      </c>
      <c r="BO107" s="4">
        <f t="shared" si="289"/>
        <v>0</v>
      </c>
      <c r="BP107" s="4">
        <f t="shared" si="289"/>
        <v>0</v>
      </c>
      <c r="BQ107" s="4">
        <f t="shared" si="289"/>
        <v>0</v>
      </c>
      <c r="BR107" s="4">
        <f t="shared" si="289"/>
        <v>0</v>
      </c>
      <c r="BS107" s="4">
        <f t="shared" si="289"/>
        <v>0</v>
      </c>
      <c r="BT107" s="4">
        <f t="shared" si="289"/>
        <v>0</v>
      </c>
      <c r="BU107" s="4">
        <f t="shared" si="289"/>
        <v>0</v>
      </c>
      <c r="BV107" s="4">
        <f t="shared" si="239"/>
        <v>1</v>
      </c>
      <c r="BW107" s="4">
        <f t="shared" si="239"/>
        <v>0</v>
      </c>
      <c r="BX107" s="4">
        <f t="shared" si="239"/>
        <v>0</v>
      </c>
      <c r="BY107" s="4">
        <f t="shared" si="239"/>
        <v>0</v>
      </c>
      <c r="BZ107" s="4">
        <f t="shared" si="239"/>
        <v>0</v>
      </c>
      <c r="CA107" s="4">
        <f t="shared" si="239"/>
        <v>0</v>
      </c>
      <c r="CB107" s="4">
        <f t="shared" si="239"/>
        <v>0</v>
      </c>
      <c r="CC107" s="4">
        <f t="shared" si="240"/>
        <v>0</v>
      </c>
      <c r="CD107" s="4">
        <f t="shared" si="239"/>
        <v>0</v>
      </c>
      <c r="CE107" s="4">
        <f t="shared" si="239"/>
        <v>0</v>
      </c>
      <c r="CF107" s="4">
        <f t="shared" si="239"/>
        <v>0</v>
      </c>
      <c r="CG107" s="4">
        <f t="shared" si="239"/>
        <v>0</v>
      </c>
      <c r="CH107" s="4">
        <f t="shared" si="239"/>
        <v>0</v>
      </c>
      <c r="CI107" s="4">
        <f t="shared" si="239"/>
        <v>0</v>
      </c>
      <c r="CJ107" s="4">
        <f t="shared" si="239"/>
        <v>0</v>
      </c>
      <c r="CK107" s="4">
        <f t="shared" si="235"/>
        <v>0</v>
      </c>
      <c r="CL107" s="4">
        <f t="shared" si="235"/>
        <v>0</v>
      </c>
      <c r="CM107" s="4">
        <f t="shared" si="235"/>
        <v>0</v>
      </c>
      <c r="CN107" s="4">
        <f t="shared" si="235"/>
        <v>0</v>
      </c>
      <c r="CO107" s="4">
        <f t="shared" si="235"/>
        <v>0</v>
      </c>
      <c r="CP107" s="4">
        <f t="shared" si="235"/>
        <v>0</v>
      </c>
      <c r="CQ107" s="4">
        <f t="shared" si="235"/>
        <v>0</v>
      </c>
      <c r="CR107" s="4">
        <f t="shared" si="235"/>
        <v>0</v>
      </c>
      <c r="CS107" s="4">
        <f t="shared" si="235"/>
        <v>0</v>
      </c>
      <c r="CT107" s="4">
        <f t="shared" si="235"/>
        <v>0</v>
      </c>
      <c r="CU107" s="4">
        <f t="shared" si="235"/>
        <v>0</v>
      </c>
      <c r="CV107" s="4">
        <f t="shared" si="235"/>
        <v>0</v>
      </c>
      <c r="CW107" s="4">
        <f t="shared" si="235"/>
        <v>1</v>
      </c>
      <c r="CX107" s="4">
        <f t="shared" si="235"/>
        <v>0</v>
      </c>
      <c r="CY107" s="4">
        <f t="shared" si="235"/>
        <v>0</v>
      </c>
      <c r="CZ107" s="4">
        <f>IF(CZ$3=$C107,1,0)</f>
        <v>0</v>
      </c>
      <c r="DA107" s="4">
        <f t="shared" si="290"/>
        <v>0</v>
      </c>
      <c r="DB107" s="4">
        <f t="shared" si="290"/>
        <v>0</v>
      </c>
      <c r="DC107" s="4">
        <f t="shared" si="290"/>
        <v>0</v>
      </c>
      <c r="DD107" s="4">
        <f t="shared" si="290"/>
        <v>0</v>
      </c>
      <c r="DE107" s="4">
        <f t="shared" si="290"/>
        <v>0</v>
      </c>
      <c r="DF107" s="4">
        <f t="shared" si="290"/>
        <v>0</v>
      </c>
      <c r="DG107" s="4">
        <f t="shared" si="297"/>
        <v>0</v>
      </c>
      <c r="DH107" s="4">
        <f t="shared" si="297"/>
        <v>0</v>
      </c>
      <c r="DI107" s="4">
        <f t="shared" si="297"/>
        <v>0</v>
      </c>
      <c r="DJ107" s="4">
        <f t="shared" si="297"/>
        <v>0</v>
      </c>
      <c r="DK107" s="4">
        <f t="shared" si="297"/>
        <v>0</v>
      </c>
      <c r="DL107" s="4">
        <f t="shared" si="297"/>
        <v>0</v>
      </c>
      <c r="DM107" s="4">
        <f t="shared" si="297"/>
        <v>0</v>
      </c>
      <c r="DN107" s="4">
        <f t="shared" si="297"/>
        <v>0</v>
      </c>
      <c r="DO107" s="4">
        <f t="shared" si="297"/>
        <v>0</v>
      </c>
      <c r="DP107" s="4">
        <f t="shared" si="297"/>
        <v>0</v>
      </c>
      <c r="DQ107" s="4">
        <f t="shared" si="298"/>
        <v>0</v>
      </c>
      <c r="DR107" s="4">
        <f t="shared" si="298"/>
        <v>0</v>
      </c>
      <c r="DS107" s="4">
        <f t="shared" si="298"/>
        <v>0</v>
      </c>
      <c r="DT107" s="4">
        <f t="shared" si="298"/>
        <v>0</v>
      </c>
      <c r="DU107" s="4">
        <f t="shared" si="298"/>
        <v>0</v>
      </c>
      <c r="DV107" s="4">
        <f t="shared" si="298"/>
        <v>0</v>
      </c>
      <c r="DW107" s="4">
        <f t="shared" si="298"/>
        <v>0</v>
      </c>
      <c r="DX107" s="4">
        <f t="shared" si="298"/>
        <v>0</v>
      </c>
      <c r="DY107" s="4">
        <f t="shared" si="298"/>
        <v>0</v>
      </c>
      <c r="DZ107" s="4">
        <f t="shared" si="298"/>
        <v>0</v>
      </c>
      <c r="EA107" s="4">
        <f t="shared" si="298"/>
        <v>0</v>
      </c>
      <c r="EB107" s="4">
        <f t="shared" si="298"/>
        <v>0</v>
      </c>
      <c r="EC107" s="4">
        <f t="shared" si="298"/>
        <v>0</v>
      </c>
    </row>
    <row r="108" spans="2:133" x14ac:dyDescent="0.25">
      <c r="B108" s="13" t="s">
        <v>13</v>
      </c>
      <c r="C108" t="s">
        <v>306</v>
      </c>
      <c r="D108" s="4">
        <f t="shared" si="291"/>
        <v>0</v>
      </c>
      <c r="E108" s="4">
        <f t="shared" si="292"/>
        <v>0</v>
      </c>
      <c r="F108" s="4">
        <f t="shared" si="293"/>
        <v>0</v>
      </c>
      <c r="G108" s="4">
        <f t="shared" si="294"/>
        <v>1</v>
      </c>
      <c r="H108" s="4">
        <f t="shared" si="295"/>
        <v>0</v>
      </c>
      <c r="I108" s="4">
        <f t="shared" si="296"/>
        <v>1</v>
      </c>
      <c r="J108" s="4">
        <f t="shared" si="241"/>
        <v>0</v>
      </c>
      <c r="K108" s="4">
        <f t="shared" si="242"/>
        <v>0</v>
      </c>
      <c r="L108" s="4">
        <f t="shared" si="243"/>
        <v>0</v>
      </c>
      <c r="M108" s="4">
        <f t="shared" si="244"/>
        <v>0</v>
      </c>
      <c r="N108" s="4">
        <f t="shared" si="245"/>
        <v>0</v>
      </c>
      <c r="O108" s="4">
        <f t="shared" si="246"/>
        <v>0</v>
      </c>
      <c r="P108" s="4">
        <f t="shared" si="247"/>
        <v>0</v>
      </c>
      <c r="Q108" s="4">
        <f t="shared" si="248"/>
        <v>0</v>
      </c>
      <c r="R108" s="4">
        <f t="shared" si="249"/>
        <v>0</v>
      </c>
      <c r="S108" s="4">
        <f t="shared" si="250"/>
        <v>0</v>
      </c>
      <c r="T108" s="4">
        <f t="shared" si="251"/>
        <v>0</v>
      </c>
      <c r="U108" s="4">
        <f t="shared" si="252"/>
        <v>0</v>
      </c>
      <c r="V108" s="4">
        <f t="shared" si="253"/>
        <v>0</v>
      </c>
      <c r="W108" s="4">
        <f t="shared" si="254"/>
        <v>0</v>
      </c>
      <c r="X108" s="4">
        <f t="shared" si="255"/>
        <v>0</v>
      </c>
      <c r="Y108" s="4">
        <f t="shared" si="256"/>
        <v>1</v>
      </c>
      <c r="Z108" s="4">
        <f t="shared" si="257"/>
        <v>0</v>
      </c>
      <c r="AA108" s="4">
        <f t="shared" si="258"/>
        <v>1</v>
      </c>
      <c r="AB108" s="4">
        <f t="shared" si="259"/>
        <v>0</v>
      </c>
      <c r="AC108" s="4">
        <f t="shared" si="260"/>
        <v>0</v>
      </c>
      <c r="AD108" s="4">
        <f t="shared" si="261"/>
        <v>0</v>
      </c>
      <c r="AE108" s="4">
        <f t="shared" si="262"/>
        <v>0</v>
      </c>
      <c r="AF108" s="4">
        <f t="shared" si="263"/>
        <v>0</v>
      </c>
      <c r="AG108" s="4">
        <f t="shared" si="264"/>
        <v>0</v>
      </c>
      <c r="AH108" s="4">
        <f t="shared" si="265"/>
        <v>0</v>
      </c>
      <c r="AI108" s="4">
        <f t="shared" si="266"/>
        <v>0</v>
      </c>
      <c r="AJ108" s="4">
        <f t="shared" si="267"/>
        <v>0</v>
      </c>
      <c r="AK108" s="4">
        <f t="shared" si="268"/>
        <v>0</v>
      </c>
      <c r="AL108" s="4">
        <f t="shared" si="269"/>
        <v>0</v>
      </c>
      <c r="AM108" s="4">
        <f t="shared" si="270"/>
        <v>0</v>
      </c>
      <c r="AN108" s="4">
        <f t="shared" si="271"/>
        <v>0</v>
      </c>
      <c r="AO108" s="4">
        <f t="shared" si="272"/>
        <v>0</v>
      </c>
      <c r="AP108" s="4">
        <f t="shared" si="273"/>
        <v>0</v>
      </c>
      <c r="AQ108" s="4">
        <f t="shared" si="274"/>
        <v>0</v>
      </c>
      <c r="AR108" s="4">
        <f t="shared" si="275"/>
        <v>0</v>
      </c>
      <c r="AS108" s="4">
        <f t="shared" si="276"/>
        <v>0</v>
      </c>
      <c r="AT108" s="4">
        <f t="shared" si="277"/>
        <v>0</v>
      </c>
      <c r="AU108" s="4">
        <f t="shared" si="278"/>
        <v>0</v>
      </c>
      <c r="AV108" s="4">
        <f t="shared" si="279"/>
        <v>0</v>
      </c>
      <c r="AW108" s="4">
        <f t="shared" si="280"/>
        <v>0</v>
      </c>
      <c r="AX108" s="4">
        <f t="shared" si="281"/>
        <v>0</v>
      </c>
      <c r="AY108" s="4">
        <f t="shared" si="282"/>
        <v>0</v>
      </c>
      <c r="AZ108" s="4">
        <f t="shared" si="283"/>
        <v>0</v>
      </c>
      <c r="BA108" s="4">
        <f t="shared" si="284"/>
        <v>0</v>
      </c>
      <c r="BB108" s="4">
        <f t="shared" si="285"/>
        <v>0</v>
      </c>
      <c r="BC108" s="4">
        <f t="shared" si="286"/>
        <v>0</v>
      </c>
      <c r="BD108" s="4">
        <f t="shared" si="287"/>
        <v>0</v>
      </c>
      <c r="BE108" s="4">
        <f t="shared" si="288"/>
        <v>0</v>
      </c>
      <c r="BF108" s="4">
        <f t="shared" si="289"/>
        <v>0</v>
      </c>
      <c r="BG108" s="4">
        <f t="shared" si="289"/>
        <v>0</v>
      </c>
      <c r="BH108" s="4">
        <f t="shared" si="289"/>
        <v>0</v>
      </c>
      <c r="BI108" s="4">
        <f t="shared" si="289"/>
        <v>0</v>
      </c>
      <c r="BJ108" s="4">
        <f t="shared" si="289"/>
        <v>0</v>
      </c>
      <c r="BK108" s="4">
        <f t="shared" si="289"/>
        <v>0</v>
      </c>
      <c r="BL108" s="4">
        <f t="shared" si="289"/>
        <v>0</v>
      </c>
      <c r="BM108" s="4">
        <f t="shared" si="289"/>
        <v>0</v>
      </c>
      <c r="BN108" s="4">
        <f t="shared" si="289"/>
        <v>0</v>
      </c>
      <c r="BO108" s="4">
        <f t="shared" si="289"/>
        <v>0</v>
      </c>
      <c r="BP108" s="4">
        <f t="shared" si="289"/>
        <v>0</v>
      </c>
      <c r="BQ108" s="4">
        <f t="shared" si="289"/>
        <v>0</v>
      </c>
      <c r="BR108" s="4">
        <f t="shared" si="289"/>
        <v>0</v>
      </c>
      <c r="BS108" s="4">
        <f t="shared" si="289"/>
        <v>0</v>
      </c>
      <c r="BT108" s="4">
        <f t="shared" si="289"/>
        <v>0</v>
      </c>
      <c r="BU108" s="4">
        <f t="shared" si="289"/>
        <v>0</v>
      </c>
      <c r="BV108" s="4">
        <f t="shared" si="239"/>
        <v>0</v>
      </c>
      <c r="BW108" s="4">
        <f t="shared" si="239"/>
        <v>1</v>
      </c>
      <c r="BX108" s="4">
        <f t="shared" si="239"/>
        <v>0</v>
      </c>
      <c r="BY108" s="4">
        <f t="shared" si="239"/>
        <v>0</v>
      </c>
      <c r="BZ108" s="4">
        <f t="shared" si="239"/>
        <v>0</v>
      </c>
      <c r="CA108" s="4">
        <f t="shared" si="239"/>
        <v>0</v>
      </c>
      <c r="CB108" s="4">
        <f t="shared" si="239"/>
        <v>0</v>
      </c>
      <c r="CC108" s="4">
        <f t="shared" si="240"/>
        <v>0</v>
      </c>
      <c r="CD108" s="4">
        <f t="shared" si="239"/>
        <v>0</v>
      </c>
      <c r="CE108" s="4">
        <f t="shared" si="239"/>
        <v>0</v>
      </c>
      <c r="CF108" s="4">
        <f t="shared" si="239"/>
        <v>0</v>
      </c>
      <c r="CG108" s="4">
        <f t="shared" si="239"/>
        <v>0</v>
      </c>
      <c r="CH108" s="4">
        <f t="shared" si="239"/>
        <v>0</v>
      </c>
      <c r="CI108" s="4">
        <f t="shared" si="239"/>
        <v>0</v>
      </c>
      <c r="CJ108" s="4">
        <f t="shared" si="239"/>
        <v>0</v>
      </c>
      <c r="CK108" s="4">
        <f t="shared" ref="CK108:CZ134" si="299">IF(CK$3=$C108,1,0)</f>
        <v>0</v>
      </c>
      <c r="CL108" s="4">
        <f t="shared" si="299"/>
        <v>0</v>
      </c>
      <c r="CM108" s="4">
        <f t="shared" si="299"/>
        <v>0</v>
      </c>
      <c r="CN108" s="4">
        <f t="shared" si="299"/>
        <v>0</v>
      </c>
      <c r="CO108" s="4">
        <f t="shared" si="299"/>
        <v>0</v>
      </c>
      <c r="CP108" s="4">
        <f t="shared" si="299"/>
        <v>0</v>
      </c>
      <c r="CQ108" s="4">
        <f t="shared" si="299"/>
        <v>0</v>
      </c>
      <c r="CR108" s="4">
        <f t="shared" si="299"/>
        <v>0</v>
      </c>
      <c r="CS108" s="4">
        <f t="shared" si="299"/>
        <v>0</v>
      </c>
      <c r="CT108" s="4">
        <f t="shared" si="299"/>
        <v>0</v>
      </c>
      <c r="CU108" s="4">
        <f t="shared" si="299"/>
        <v>0</v>
      </c>
      <c r="CV108" s="4">
        <f t="shared" si="299"/>
        <v>0</v>
      </c>
      <c r="CW108" s="4">
        <f t="shared" si="299"/>
        <v>0</v>
      </c>
      <c r="CX108" s="4">
        <f t="shared" si="299"/>
        <v>1</v>
      </c>
      <c r="CY108" s="4">
        <f t="shared" si="299"/>
        <v>0</v>
      </c>
      <c r="CZ108" s="4">
        <f t="shared" si="299"/>
        <v>0</v>
      </c>
      <c r="DA108" s="4">
        <f t="shared" si="290"/>
        <v>0</v>
      </c>
      <c r="DB108" s="4">
        <f t="shared" si="290"/>
        <v>0</v>
      </c>
      <c r="DC108" s="4">
        <f t="shared" si="290"/>
        <v>0</v>
      </c>
      <c r="DD108" s="4">
        <f t="shared" si="290"/>
        <v>0</v>
      </c>
      <c r="DE108" s="4">
        <f t="shared" si="290"/>
        <v>0</v>
      </c>
      <c r="DF108" s="4">
        <f t="shared" si="290"/>
        <v>0</v>
      </c>
      <c r="DG108" s="4">
        <f t="shared" si="297"/>
        <v>0</v>
      </c>
      <c r="DH108" s="4">
        <f t="shared" si="297"/>
        <v>0</v>
      </c>
      <c r="DI108" s="4">
        <f t="shared" si="297"/>
        <v>0</v>
      </c>
      <c r="DJ108" s="4">
        <f t="shared" si="297"/>
        <v>0</v>
      </c>
      <c r="DK108" s="4">
        <f t="shared" si="297"/>
        <v>0</v>
      </c>
      <c r="DL108" s="4">
        <f t="shared" si="297"/>
        <v>0</v>
      </c>
      <c r="DM108" s="4">
        <f t="shared" si="297"/>
        <v>0</v>
      </c>
      <c r="DN108" s="4">
        <f t="shared" si="297"/>
        <v>0</v>
      </c>
      <c r="DO108" s="4">
        <f t="shared" si="297"/>
        <v>0</v>
      </c>
      <c r="DP108" s="4">
        <f t="shared" si="297"/>
        <v>0</v>
      </c>
      <c r="DQ108" s="4">
        <f t="shared" si="298"/>
        <v>0</v>
      </c>
      <c r="DR108" s="4">
        <f t="shared" si="298"/>
        <v>0</v>
      </c>
      <c r="DS108" s="4">
        <f t="shared" si="298"/>
        <v>0</v>
      </c>
      <c r="DT108" s="4">
        <f t="shared" si="298"/>
        <v>0</v>
      </c>
      <c r="DU108" s="4">
        <f t="shared" si="298"/>
        <v>0</v>
      </c>
      <c r="DV108" s="4">
        <f t="shared" si="298"/>
        <v>0</v>
      </c>
      <c r="DW108" s="4">
        <f t="shared" si="298"/>
        <v>0</v>
      </c>
      <c r="DX108" s="4">
        <f t="shared" si="298"/>
        <v>0</v>
      </c>
      <c r="DY108" s="4">
        <f t="shared" si="298"/>
        <v>0</v>
      </c>
      <c r="DZ108" s="4">
        <f t="shared" si="298"/>
        <v>0</v>
      </c>
      <c r="EA108" s="4">
        <f t="shared" si="298"/>
        <v>0</v>
      </c>
      <c r="EB108" s="4">
        <f t="shared" si="298"/>
        <v>0</v>
      </c>
      <c r="EC108" s="4">
        <f t="shared" si="298"/>
        <v>0</v>
      </c>
    </row>
    <row r="109" spans="2:133" x14ac:dyDescent="0.25">
      <c r="B109" s="13" t="s">
        <v>13</v>
      </c>
      <c r="C109" t="s">
        <v>307</v>
      </c>
      <c r="D109" s="4">
        <f t="shared" si="291"/>
        <v>0</v>
      </c>
      <c r="E109" s="4">
        <f t="shared" si="292"/>
        <v>0</v>
      </c>
      <c r="F109" s="4">
        <f t="shared" si="293"/>
        <v>0</v>
      </c>
      <c r="G109" s="4">
        <f t="shared" si="294"/>
        <v>1</v>
      </c>
      <c r="H109" s="4">
        <f t="shared" si="295"/>
        <v>0</v>
      </c>
      <c r="I109" s="4">
        <f t="shared" si="296"/>
        <v>1</v>
      </c>
      <c r="J109" s="4">
        <f t="shared" si="241"/>
        <v>0</v>
      </c>
      <c r="K109" s="4">
        <f t="shared" si="242"/>
        <v>0</v>
      </c>
      <c r="L109" s="4">
        <f t="shared" si="243"/>
        <v>0</v>
      </c>
      <c r="M109" s="4">
        <f t="shared" si="244"/>
        <v>0</v>
      </c>
      <c r="N109" s="4">
        <f t="shared" si="245"/>
        <v>0</v>
      </c>
      <c r="O109" s="4">
        <f t="shared" si="246"/>
        <v>0</v>
      </c>
      <c r="P109" s="4">
        <f t="shared" si="247"/>
        <v>0</v>
      </c>
      <c r="Q109" s="4">
        <f t="shared" si="248"/>
        <v>0</v>
      </c>
      <c r="R109" s="4">
        <f t="shared" si="249"/>
        <v>0</v>
      </c>
      <c r="S109" s="4">
        <f t="shared" si="250"/>
        <v>0</v>
      </c>
      <c r="T109" s="4">
        <f t="shared" si="251"/>
        <v>0</v>
      </c>
      <c r="U109" s="4">
        <f t="shared" si="252"/>
        <v>0</v>
      </c>
      <c r="V109" s="4">
        <f t="shared" si="253"/>
        <v>0</v>
      </c>
      <c r="W109" s="4">
        <f t="shared" si="254"/>
        <v>0</v>
      </c>
      <c r="X109" s="4">
        <f t="shared" si="255"/>
        <v>0</v>
      </c>
      <c r="Y109" s="4">
        <f t="shared" si="256"/>
        <v>1</v>
      </c>
      <c r="Z109" s="4">
        <f t="shared" si="257"/>
        <v>0</v>
      </c>
      <c r="AA109" s="4">
        <f t="shared" si="258"/>
        <v>1</v>
      </c>
      <c r="AB109" s="4">
        <f t="shared" si="259"/>
        <v>0</v>
      </c>
      <c r="AC109" s="4">
        <f t="shared" si="260"/>
        <v>0</v>
      </c>
      <c r="AD109" s="4">
        <f t="shared" si="261"/>
        <v>0</v>
      </c>
      <c r="AE109" s="4">
        <f t="shared" si="262"/>
        <v>0</v>
      </c>
      <c r="AF109" s="4">
        <f t="shared" si="263"/>
        <v>0</v>
      </c>
      <c r="AG109" s="4">
        <f t="shared" si="264"/>
        <v>0</v>
      </c>
      <c r="AH109" s="4">
        <f t="shared" si="265"/>
        <v>0</v>
      </c>
      <c r="AI109" s="4">
        <f t="shared" si="266"/>
        <v>0</v>
      </c>
      <c r="AJ109" s="4">
        <f t="shared" si="267"/>
        <v>0</v>
      </c>
      <c r="AK109" s="4">
        <f t="shared" si="268"/>
        <v>0</v>
      </c>
      <c r="AL109" s="4">
        <f t="shared" si="269"/>
        <v>0</v>
      </c>
      <c r="AM109" s="4">
        <f t="shared" si="270"/>
        <v>0</v>
      </c>
      <c r="AN109" s="4">
        <f t="shared" si="271"/>
        <v>0</v>
      </c>
      <c r="AO109" s="4">
        <f t="shared" si="272"/>
        <v>0</v>
      </c>
      <c r="AP109" s="4">
        <f t="shared" si="273"/>
        <v>0</v>
      </c>
      <c r="AQ109" s="4">
        <f t="shared" si="274"/>
        <v>0</v>
      </c>
      <c r="AR109" s="4">
        <f t="shared" si="275"/>
        <v>0</v>
      </c>
      <c r="AS109" s="4">
        <f t="shared" si="276"/>
        <v>0</v>
      </c>
      <c r="AT109" s="4">
        <f t="shared" si="277"/>
        <v>0</v>
      </c>
      <c r="AU109" s="4">
        <f t="shared" si="278"/>
        <v>0</v>
      </c>
      <c r="AV109" s="4">
        <f t="shared" si="279"/>
        <v>0</v>
      </c>
      <c r="AW109" s="4">
        <f t="shared" si="280"/>
        <v>0</v>
      </c>
      <c r="AX109" s="4">
        <f t="shared" si="281"/>
        <v>0</v>
      </c>
      <c r="AY109" s="4">
        <f t="shared" si="282"/>
        <v>0</v>
      </c>
      <c r="AZ109" s="4">
        <f t="shared" si="283"/>
        <v>0</v>
      </c>
      <c r="BA109" s="4">
        <f t="shared" si="284"/>
        <v>0</v>
      </c>
      <c r="BB109" s="4">
        <f t="shared" si="285"/>
        <v>0</v>
      </c>
      <c r="BC109" s="4">
        <f t="shared" si="286"/>
        <v>0</v>
      </c>
      <c r="BD109" s="4">
        <f t="shared" si="287"/>
        <v>0</v>
      </c>
      <c r="BE109" s="4">
        <f t="shared" si="288"/>
        <v>0</v>
      </c>
      <c r="BF109" s="4">
        <f t="shared" si="289"/>
        <v>0</v>
      </c>
      <c r="BG109" s="4">
        <f t="shared" si="289"/>
        <v>0</v>
      </c>
      <c r="BH109" s="4">
        <f t="shared" si="289"/>
        <v>0</v>
      </c>
      <c r="BI109" s="4">
        <f t="shared" si="289"/>
        <v>0</v>
      </c>
      <c r="BJ109" s="4">
        <f t="shared" si="289"/>
        <v>0</v>
      </c>
      <c r="BK109" s="4">
        <f t="shared" si="289"/>
        <v>0</v>
      </c>
      <c r="BL109" s="4">
        <f t="shared" si="289"/>
        <v>0</v>
      </c>
      <c r="BM109" s="4">
        <f t="shared" si="289"/>
        <v>0</v>
      </c>
      <c r="BN109" s="4">
        <f t="shared" si="289"/>
        <v>0</v>
      </c>
      <c r="BO109" s="4">
        <f t="shared" si="289"/>
        <v>0</v>
      </c>
      <c r="BP109" s="4">
        <f t="shared" si="289"/>
        <v>0</v>
      </c>
      <c r="BQ109" s="4">
        <f t="shared" si="289"/>
        <v>0</v>
      </c>
      <c r="BR109" s="4">
        <f t="shared" si="289"/>
        <v>0</v>
      </c>
      <c r="BS109" s="4">
        <f t="shared" si="289"/>
        <v>0</v>
      </c>
      <c r="BT109" s="4">
        <f t="shared" si="289"/>
        <v>0</v>
      </c>
      <c r="BU109" s="4">
        <f t="shared" si="289"/>
        <v>0</v>
      </c>
      <c r="BV109" s="4">
        <f t="shared" si="239"/>
        <v>0</v>
      </c>
      <c r="BW109" s="4">
        <f t="shared" si="239"/>
        <v>0</v>
      </c>
      <c r="BX109" s="4">
        <f t="shared" si="239"/>
        <v>1</v>
      </c>
      <c r="BY109" s="4">
        <f t="shared" si="239"/>
        <v>0</v>
      </c>
      <c r="BZ109" s="4">
        <f t="shared" si="239"/>
        <v>0</v>
      </c>
      <c r="CA109" s="4">
        <f t="shared" si="239"/>
        <v>0</v>
      </c>
      <c r="CB109" s="4">
        <f t="shared" si="239"/>
        <v>0</v>
      </c>
      <c r="CC109" s="4">
        <f t="shared" si="240"/>
        <v>0</v>
      </c>
      <c r="CD109" s="4">
        <f t="shared" si="239"/>
        <v>0</v>
      </c>
      <c r="CE109" s="4">
        <f t="shared" si="239"/>
        <v>0</v>
      </c>
      <c r="CF109" s="4">
        <f t="shared" si="239"/>
        <v>0</v>
      </c>
      <c r="CG109" s="4">
        <f t="shared" si="239"/>
        <v>0</v>
      </c>
      <c r="CH109" s="4">
        <f t="shared" si="239"/>
        <v>0</v>
      </c>
      <c r="CI109" s="4">
        <f t="shared" si="239"/>
        <v>0</v>
      </c>
      <c r="CJ109" s="4">
        <f t="shared" si="239"/>
        <v>0</v>
      </c>
      <c r="CK109" s="4">
        <f t="shared" si="299"/>
        <v>0</v>
      </c>
      <c r="CL109" s="4">
        <f t="shared" si="299"/>
        <v>0</v>
      </c>
      <c r="CM109" s="4">
        <f t="shared" si="299"/>
        <v>0</v>
      </c>
      <c r="CN109" s="4">
        <f t="shared" si="299"/>
        <v>0</v>
      </c>
      <c r="CO109" s="4">
        <f t="shared" si="299"/>
        <v>0</v>
      </c>
      <c r="CP109" s="4">
        <f t="shared" si="299"/>
        <v>0</v>
      </c>
      <c r="CQ109" s="4">
        <f t="shared" si="299"/>
        <v>0</v>
      </c>
      <c r="CR109" s="4">
        <f t="shared" si="299"/>
        <v>0</v>
      </c>
      <c r="CS109" s="4">
        <f t="shared" si="299"/>
        <v>0</v>
      </c>
      <c r="CT109" s="4">
        <f t="shared" si="299"/>
        <v>0</v>
      </c>
      <c r="CU109" s="4">
        <f t="shared" si="299"/>
        <v>0</v>
      </c>
      <c r="CV109" s="4">
        <f t="shared" si="299"/>
        <v>0</v>
      </c>
      <c r="CW109" s="4">
        <f t="shared" si="299"/>
        <v>0</v>
      </c>
      <c r="CX109" s="4">
        <f t="shared" si="299"/>
        <v>0</v>
      </c>
      <c r="CY109" s="4">
        <f t="shared" si="299"/>
        <v>1</v>
      </c>
      <c r="CZ109" s="4">
        <f t="shared" si="299"/>
        <v>0</v>
      </c>
      <c r="DA109" s="4">
        <f t="shared" si="290"/>
        <v>0</v>
      </c>
      <c r="DB109" s="4">
        <f t="shared" si="290"/>
        <v>0</v>
      </c>
      <c r="DC109" s="4">
        <f t="shared" si="290"/>
        <v>0</v>
      </c>
      <c r="DD109" s="4">
        <f t="shared" si="290"/>
        <v>0</v>
      </c>
      <c r="DE109" s="4">
        <f t="shared" si="290"/>
        <v>0</v>
      </c>
      <c r="DF109" s="4">
        <f t="shared" si="290"/>
        <v>0</v>
      </c>
      <c r="DG109" s="4">
        <f t="shared" si="297"/>
        <v>0</v>
      </c>
      <c r="DH109" s="4">
        <f t="shared" si="297"/>
        <v>0</v>
      </c>
      <c r="DI109" s="4">
        <f t="shared" si="297"/>
        <v>0</v>
      </c>
      <c r="DJ109" s="4">
        <f t="shared" si="297"/>
        <v>0</v>
      </c>
      <c r="DK109" s="4">
        <f t="shared" si="297"/>
        <v>0</v>
      </c>
      <c r="DL109" s="4">
        <f t="shared" si="297"/>
        <v>0</v>
      </c>
      <c r="DM109" s="4">
        <f t="shared" si="297"/>
        <v>0</v>
      </c>
      <c r="DN109" s="4">
        <f t="shared" si="297"/>
        <v>0</v>
      </c>
      <c r="DO109" s="4">
        <f t="shared" si="297"/>
        <v>0</v>
      </c>
      <c r="DP109" s="4">
        <f t="shared" si="297"/>
        <v>0</v>
      </c>
      <c r="DQ109" s="4">
        <f t="shared" si="298"/>
        <v>0</v>
      </c>
      <c r="DR109" s="4">
        <f t="shared" si="298"/>
        <v>0</v>
      </c>
      <c r="DS109" s="4">
        <f t="shared" si="298"/>
        <v>0</v>
      </c>
      <c r="DT109" s="4">
        <f t="shared" si="298"/>
        <v>0</v>
      </c>
      <c r="DU109" s="4">
        <f t="shared" si="298"/>
        <v>0</v>
      </c>
      <c r="DV109" s="4">
        <f t="shared" si="298"/>
        <v>0</v>
      </c>
      <c r="DW109" s="4">
        <f t="shared" si="298"/>
        <v>0</v>
      </c>
      <c r="DX109" s="4">
        <f t="shared" si="298"/>
        <v>0</v>
      </c>
      <c r="DY109" s="4">
        <f t="shared" si="298"/>
        <v>0</v>
      </c>
      <c r="DZ109" s="4">
        <f t="shared" si="298"/>
        <v>0</v>
      </c>
      <c r="EA109" s="4">
        <f t="shared" si="298"/>
        <v>0</v>
      </c>
      <c r="EB109" s="4">
        <f t="shared" si="298"/>
        <v>0</v>
      </c>
      <c r="EC109" s="4">
        <f t="shared" si="298"/>
        <v>0</v>
      </c>
    </row>
    <row r="110" spans="2:133" x14ac:dyDescent="0.25">
      <c r="B110" s="13" t="s">
        <v>13</v>
      </c>
      <c r="C110" t="s">
        <v>308</v>
      </c>
      <c r="D110" s="4">
        <f t="shared" si="291"/>
        <v>0</v>
      </c>
      <c r="E110" s="4">
        <f t="shared" si="292"/>
        <v>0</v>
      </c>
      <c r="F110" s="4">
        <f t="shared" si="293"/>
        <v>0</v>
      </c>
      <c r="G110" s="4">
        <f t="shared" si="294"/>
        <v>1</v>
      </c>
      <c r="H110" s="4">
        <f t="shared" si="295"/>
        <v>0</v>
      </c>
      <c r="I110" s="4">
        <f t="shared" si="296"/>
        <v>1</v>
      </c>
      <c r="J110" s="4">
        <f t="shared" si="241"/>
        <v>0</v>
      </c>
      <c r="K110" s="4">
        <f t="shared" si="242"/>
        <v>0</v>
      </c>
      <c r="L110" s="4">
        <f t="shared" si="243"/>
        <v>0</v>
      </c>
      <c r="M110" s="4">
        <f t="shared" si="244"/>
        <v>0</v>
      </c>
      <c r="N110" s="4">
        <f t="shared" si="245"/>
        <v>0</v>
      </c>
      <c r="O110" s="4">
        <f t="shared" si="246"/>
        <v>0</v>
      </c>
      <c r="P110" s="4">
        <f t="shared" si="247"/>
        <v>0</v>
      </c>
      <c r="Q110" s="4">
        <f t="shared" si="248"/>
        <v>0</v>
      </c>
      <c r="R110" s="4">
        <f t="shared" si="249"/>
        <v>0</v>
      </c>
      <c r="S110" s="4">
        <f t="shared" si="250"/>
        <v>0</v>
      </c>
      <c r="T110" s="4">
        <f t="shared" si="251"/>
        <v>0</v>
      </c>
      <c r="U110" s="4">
        <f t="shared" si="252"/>
        <v>0</v>
      </c>
      <c r="V110" s="4">
        <f t="shared" si="253"/>
        <v>0</v>
      </c>
      <c r="W110" s="4">
        <f t="shared" si="254"/>
        <v>0</v>
      </c>
      <c r="X110" s="4">
        <f t="shared" si="255"/>
        <v>0</v>
      </c>
      <c r="Y110" s="4">
        <f t="shared" si="256"/>
        <v>1</v>
      </c>
      <c r="Z110" s="4">
        <f t="shared" si="257"/>
        <v>0</v>
      </c>
      <c r="AA110" s="4">
        <f t="shared" si="258"/>
        <v>1</v>
      </c>
      <c r="AB110" s="4">
        <f t="shared" si="259"/>
        <v>0</v>
      </c>
      <c r="AC110" s="4">
        <f t="shared" si="260"/>
        <v>0</v>
      </c>
      <c r="AD110" s="4">
        <f t="shared" si="261"/>
        <v>0</v>
      </c>
      <c r="AE110" s="4">
        <f t="shared" si="262"/>
        <v>0</v>
      </c>
      <c r="AF110" s="4">
        <f t="shared" si="263"/>
        <v>0</v>
      </c>
      <c r="AG110" s="4">
        <f t="shared" si="264"/>
        <v>0</v>
      </c>
      <c r="AH110" s="4">
        <f t="shared" si="265"/>
        <v>0</v>
      </c>
      <c r="AI110" s="4">
        <f t="shared" si="266"/>
        <v>0</v>
      </c>
      <c r="AJ110" s="4">
        <f t="shared" si="267"/>
        <v>0</v>
      </c>
      <c r="AK110" s="4">
        <f t="shared" si="268"/>
        <v>0</v>
      </c>
      <c r="AL110" s="4">
        <f t="shared" si="269"/>
        <v>0</v>
      </c>
      <c r="AM110" s="4">
        <f t="shared" si="270"/>
        <v>0</v>
      </c>
      <c r="AN110" s="4">
        <f t="shared" si="271"/>
        <v>0</v>
      </c>
      <c r="AO110" s="4">
        <f t="shared" si="272"/>
        <v>0</v>
      </c>
      <c r="AP110" s="4">
        <f t="shared" si="273"/>
        <v>0</v>
      </c>
      <c r="AQ110" s="4">
        <f t="shared" si="274"/>
        <v>0</v>
      </c>
      <c r="AR110" s="4">
        <f t="shared" si="275"/>
        <v>0</v>
      </c>
      <c r="AS110" s="4">
        <f t="shared" si="276"/>
        <v>0</v>
      </c>
      <c r="AT110" s="4">
        <f t="shared" si="277"/>
        <v>0</v>
      </c>
      <c r="AU110" s="4">
        <f t="shared" si="278"/>
        <v>0</v>
      </c>
      <c r="AV110" s="4">
        <f t="shared" si="279"/>
        <v>0</v>
      </c>
      <c r="AW110" s="4">
        <f t="shared" si="280"/>
        <v>0</v>
      </c>
      <c r="AX110" s="4">
        <f t="shared" si="281"/>
        <v>0</v>
      </c>
      <c r="AY110" s="4">
        <f t="shared" si="282"/>
        <v>0</v>
      </c>
      <c r="AZ110" s="4">
        <f t="shared" si="283"/>
        <v>0</v>
      </c>
      <c r="BA110" s="4">
        <f t="shared" si="284"/>
        <v>0</v>
      </c>
      <c r="BB110" s="4">
        <f t="shared" si="285"/>
        <v>0</v>
      </c>
      <c r="BC110" s="4">
        <f t="shared" si="286"/>
        <v>0</v>
      </c>
      <c r="BD110" s="4">
        <f t="shared" si="287"/>
        <v>0</v>
      </c>
      <c r="BE110" s="4">
        <f t="shared" si="288"/>
        <v>0</v>
      </c>
      <c r="BF110" s="4">
        <f t="shared" si="289"/>
        <v>0</v>
      </c>
      <c r="BG110" s="4">
        <f t="shared" si="289"/>
        <v>0</v>
      </c>
      <c r="BH110" s="4">
        <f t="shared" si="289"/>
        <v>0</v>
      </c>
      <c r="BI110" s="4">
        <f t="shared" si="289"/>
        <v>0</v>
      </c>
      <c r="BJ110" s="4">
        <f t="shared" si="289"/>
        <v>0</v>
      </c>
      <c r="BK110" s="4">
        <f t="shared" si="289"/>
        <v>0</v>
      </c>
      <c r="BL110" s="4">
        <f t="shared" si="289"/>
        <v>0</v>
      </c>
      <c r="BM110" s="4">
        <f t="shared" si="289"/>
        <v>0</v>
      </c>
      <c r="BN110" s="4">
        <f t="shared" si="289"/>
        <v>0</v>
      </c>
      <c r="BO110" s="4">
        <f t="shared" si="289"/>
        <v>0</v>
      </c>
      <c r="BP110" s="4">
        <f t="shared" si="289"/>
        <v>0</v>
      </c>
      <c r="BQ110" s="4">
        <f t="shared" si="289"/>
        <v>0</v>
      </c>
      <c r="BR110" s="4">
        <f t="shared" si="289"/>
        <v>0</v>
      </c>
      <c r="BS110" s="4">
        <f t="shared" si="289"/>
        <v>0</v>
      </c>
      <c r="BT110" s="4">
        <f t="shared" si="289"/>
        <v>0</v>
      </c>
      <c r="BU110" s="4">
        <f t="shared" si="289"/>
        <v>0</v>
      </c>
      <c r="BV110" s="4">
        <f t="shared" si="239"/>
        <v>0</v>
      </c>
      <c r="BW110" s="4">
        <f t="shared" si="239"/>
        <v>0</v>
      </c>
      <c r="BX110" s="4">
        <f t="shared" si="239"/>
        <v>0</v>
      </c>
      <c r="BY110" s="4">
        <f t="shared" si="239"/>
        <v>1</v>
      </c>
      <c r="BZ110" s="4">
        <f t="shared" si="239"/>
        <v>0</v>
      </c>
      <c r="CA110" s="4">
        <f t="shared" si="239"/>
        <v>0</v>
      </c>
      <c r="CB110" s="4">
        <f t="shared" si="239"/>
        <v>0</v>
      </c>
      <c r="CC110" s="4">
        <f t="shared" si="240"/>
        <v>0</v>
      </c>
      <c r="CD110" s="4">
        <f t="shared" si="239"/>
        <v>0</v>
      </c>
      <c r="CE110" s="4">
        <f t="shared" si="239"/>
        <v>0</v>
      </c>
      <c r="CF110" s="4">
        <f t="shared" si="239"/>
        <v>0</v>
      </c>
      <c r="CG110" s="4">
        <f t="shared" si="239"/>
        <v>0</v>
      </c>
      <c r="CH110" s="4">
        <f t="shared" si="239"/>
        <v>0</v>
      </c>
      <c r="CI110" s="4">
        <f t="shared" si="239"/>
        <v>0</v>
      </c>
      <c r="CJ110" s="4">
        <f t="shared" si="239"/>
        <v>0</v>
      </c>
      <c r="CK110" s="4">
        <f t="shared" si="299"/>
        <v>0</v>
      </c>
      <c r="CL110" s="4">
        <f t="shared" si="299"/>
        <v>0</v>
      </c>
      <c r="CM110" s="4">
        <f t="shared" si="299"/>
        <v>0</v>
      </c>
      <c r="CN110" s="4">
        <f t="shared" si="299"/>
        <v>0</v>
      </c>
      <c r="CO110" s="4">
        <f t="shared" si="299"/>
        <v>0</v>
      </c>
      <c r="CP110" s="4">
        <f t="shared" si="299"/>
        <v>0</v>
      </c>
      <c r="CQ110" s="4">
        <f t="shared" si="299"/>
        <v>0</v>
      </c>
      <c r="CR110" s="4">
        <f t="shared" si="299"/>
        <v>0</v>
      </c>
      <c r="CS110" s="4">
        <f t="shared" si="299"/>
        <v>0</v>
      </c>
      <c r="CT110" s="4">
        <f t="shared" si="299"/>
        <v>0</v>
      </c>
      <c r="CU110" s="4">
        <f t="shared" si="299"/>
        <v>0</v>
      </c>
      <c r="CV110" s="4">
        <f t="shared" si="299"/>
        <v>0</v>
      </c>
      <c r="CW110" s="4">
        <f t="shared" si="299"/>
        <v>0</v>
      </c>
      <c r="CX110" s="4">
        <f t="shared" si="299"/>
        <v>0</v>
      </c>
      <c r="CY110" s="4">
        <f t="shared" si="299"/>
        <v>0</v>
      </c>
      <c r="CZ110" s="4">
        <f t="shared" si="299"/>
        <v>1</v>
      </c>
      <c r="DA110" s="4">
        <f t="shared" si="290"/>
        <v>0</v>
      </c>
      <c r="DB110" s="4">
        <f t="shared" si="290"/>
        <v>0</v>
      </c>
      <c r="DC110" s="4">
        <f t="shared" si="290"/>
        <v>0</v>
      </c>
      <c r="DD110" s="4">
        <f t="shared" si="290"/>
        <v>0</v>
      </c>
      <c r="DE110" s="4">
        <f t="shared" si="290"/>
        <v>0</v>
      </c>
      <c r="DF110" s="4">
        <f t="shared" si="290"/>
        <v>0</v>
      </c>
      <c r="DG110" s="4">
        <f t="shared" si="297"/>
        <v>0</v>
      </c>
      <c r="DH110" s="4">
        <f t="shared" si="297"/>
        <v>0</v>
      </c>
      <c r="DI110" s="4">
        <f t="shared" si="297"/>
        <v>0</v>
      </c>
      <c r="DJ110" s="4">
        <f t="shared" si="297"/>
        <v>0</v>
      </c>
      <c r="DK110" s="4">
        <f t="shared" si="297"/>
        <v>0</v>
      </c>
      <c r="DL110" s="4">
        <f t="shared" si="297"/>
        <v>0</v>
      </c>
      <c r="DM110" s="4">
        <f t="shared" si="297"/>
        <v>0</v>
      </c>
      <c r="DN110" s="4">
        <f t="shared" si="297"/>
        <v>0</v>
      </c>
      <c r="DO110" s="4">
        <f t="shared" si="297"/>
        <v>0</v>
      </c>
      <c r="DP110" s="4">
        <f t="shared" si="297"/>
        <v>0</v>
      </c>
      <c r="DQ110" s="4">
        <f t="shared" si="298"/>
        <v>0</v>
      </c>
      <c r="DR110" s="4">
        <f t="shared" si="298"/>
        <v>0</v>
      </c>
      <c r="DS110" s="4">
        <f t="shared" si="298"/>
        <v>0</v>
      </c>
      <c r="DT110" s="4">
        <f t="shared" si="298"/>
        <v>0</v>
      </c>
      <c r="DU110" s="4">
        <f t="shared" si="298"/>
        <v>0</v>
      </c>
      <c r="DV110" s="4">
        <f t="shared" si="298"/>
        <v>0</v>
      </c>
      <c r="DW110" s="4">
        <f t="shared" si="298"/>
        <v>0</v>
      </c>
      <c r="DX110" s="4">
        <f t="shared" si="298"/>
        <v>0</v>
      </c>
      <c r="DY110" s="4">
        <f t="shared" si="298"/>
        <v>0</v>
      </c>
      <c r="DZ110" s="4">
        <f t="shared" si="298"/>
        <v>0</v>
      </c>
      <c r="EA110" s="4">
        <f t="shared" si="298"/>
        <v>0</v>
      </c>
      <c r="EB110" s="4">
        <f t="shared" si="298"/>
        <v>0</v>
      </c>
      <c r="EC110" s="4">
        <f t="shared" si="298"/>
        <v>0</v>
      </c>
    </row>
    <row r="111" spans="2:133" x14ac:dyDescent="0.25">
      <c r="B111" s="13" t="s">
        <v>13</v>
      </c>
      <c r="C111" t="s">
        <v>309</v>
      </c>
      <c r="D111" s="4">
        <f t="shared" si="291"/>
        <v>0</v>
      </c>
      <c r="E111" s="4">
        <f t="shared" si="292"/>
        <v>0</v>
      </c>
      <c r="F111" s="4">
        <f t="shared" si="293"/>
        <v>0</v>
      </c>
      <c r="G111" s="4">
        <f t="shared" si="294"/>
        <v>1</v>
      </c>
      <c r="H111" s="4">
        <f t="shared" si="295"/>
        <v>0</v>
      </c>
      <c r="I111" s="4">
        <f t="shared" si="296"/>
        <v>1</v>
      </c>
      <c r="J111" s="4">
        <f t="shared" si="241"/>
        <v>0</v>
      </c>
      <c r="K111" s="4">
        <f t="shared" si="242"/>
        <v>0</v>
      </c>
      <c r="L111" s="4">
        <f t="shared" si="243"/>
        <v>0</v>
      </c>
      <c r="M111" s="4">
        <f t="shared" si="244"/>
        <v>0</v>
      </c>
      <c r="N111" s="4">
        <f t="shared" si="245"/>
        <v>0</v>
      </c>
      <c r="O111" s="4">
        <f t="shared" si="246"/>
        <v>0</v>
      </c>
      <c r="P111" s="4">
        <f t="shared" si="247"/>
        <v>0</v>
      </c>
      <c r="Q111" s="4">
        <f t="shared" si="248"/>
        <v>0</v>
      </c>
      <c r="R111" s="4">
        <f t="shared" si="249"/>
        <v>0</v>
      </c>
      <c r="S111" s="4">
        <f t="shared" si="250"/>
        <v>0</v>
      </c>
      <c r="T111" s="4">
        <f t="shared" si="251"/>
        <v>0</v>
      </c>
      <c r="U111" s="4">
        <f t="shared" si="252"/>
        <v>0</v>
      </c>
      <c r="V111" s="4">
        <f t="shared" si="253"/>
        <v>0</v>
      </c>
      <c r="W111" s="4">
        <f t="shared" si="254"/>
        <v>0</v>
      </c>
      <c r="X111" s="4">
        <f t="shared" si="255"/>
        <v>0</v>
      </c>
      <c r="Y111" s="4">
        <f t="shared" si="256"/>
        <v>1</v>
      </c>
      <c r="Z111" s="4">
        <f t="shared" si="257"/>
        <v>0</v>
      </c>
      <c r="AA111" s="4">
        <f t="shared" si="258"/>
        <v>1</v>
      </c>
      <c r="AB111" s="4">
        <f t="shared" si="259"/>
        <v>0</v>
      </c>
      <c r="AC111" s="4">
        <f t="shared" si="260"/>
        <v>0</v>
      </c>
      <c r="AD111" s="4">
        <f t="shared" si="261"/>
        <v>0</v>
      </c>
      <c r="AE111" s="4">
        <f t="shared" si="262"/>
        <v>0</v>
      </c>
      <c r="AF111" s="4">
        <f t="shared" si="263"/>
        <v>0</v>
      </c>
      <c r="AG111" s="4">
        <f t="shared" si="264"/>
        <v>0</v>
      </c>
      <c r="AH111" s="4">
        <f t="shared" si="265"/>
        <v>0</v>
      </c>
      <c r="AI111" s="4">
        <f t="shared" si="266"/>
        <v>0</v>
      </c>
      <c r="AJ111" s="4">
        <f t="shared" si="267"/>
        <v>0</v>
      </c>
      <c r="AK111" s="4">
        <f t="shared" si="268"/>
        <v>0</v>
      </c>
      <c r="AL111" s="4">
        <f t="shared" si="269"/>
        <v>0</v>
      </c>
      <c r="AM111" s="4">
        <f t="shared" si="270"/>
        <v>0</v>
      </c>
      <c r="AN111" s="4">
        <f t="shared" si="271"/>
        <v>0</v>
      </c>
      <c r="AO111" s="4">
        <f t="shared" si="272"/>
        <v>0</v>
      </c>
      <c r="AP111" s="4">
        <f t="shared" si="273"/>
        <v>0</v>
      </c>
      <c r="AQ111" s="4">
        <f t="shared" si="274"/>
        <v>0</v>
      </c>
      <c r="AR111" s="4">
        <f t="shared" si="275"/>
        <v>0</v>
      </c>
      <c r="AS111" s="4">
        <f t="shared" si="276"/>
        <v>0</v>
      </c>
      <c r="AT111" s="4">
        <f t="shared" si="277"/>
        <v>0</v>
      </c>
      <c r="AU111" s="4">
        <f t="shared" si="278"/>
        <v>0</v>
      </c>
      <c r="AV111" s="4">
        <f t="shared" si="279"/>
        <v>0</v>
      </c>
      <c r="AW111" s="4">
        <f t="shared" si="280"/>
        <v>0</v>
      </c>
      <c r="AX111" s="4">
        <f t="shared" si="281"/>
        <v>0</v>
      </c>
      <c r="AY111" s="4">
        <f t="shared" si="282"/>
        <v>0</v>
      </c>
      <c r="AZ111" s="4">
        <f t="shared" si="283"/>
        <v>0</v>
      </c>
      <c r="BA111" s="4">
        <f t="shared" si="284"/>
        <v>0</v>
      </c>
      <c r="BB111" s="4">
        <f t="shared" si="285"/>
        <v>0</v>
      </c>
      <c r="BC111" s="4">
        <f t="shared" si="286"/>
        <v>0</v>
      </c>
      <c r="BD111" s="4">
        <f t="shared" si="287"/>
        <v>0</v>
      </c>
      <c r="BE111" s="4">
        <f t="shared" si="288"/>
        <v>0</v>
      </c>
      <c r="BF111" s="4">
        <f t="shared" si="289"/>
        <v>0</v>
      </c>
      <c r="BG111" s="4">
        <f t="shared" si="289"/>
        <v>0</v>
      </c>
      <c r="BH111" s="4">
        <f t="shared" si="289"/>
        <v>0</v>
      </c>
      <c r="BI111" s="4">
        <f t="shared" si="289"/>
        <v>0</v>
      </c>
      <c r="BJ111" s="4">
        <f t="shared" si="289"/>
        <v>0</v>
      </c>
      <c r="BK111" s="4">
        <f t="shared" si="289"/>
        <v>0</v>
      </c>
      <c r="BL111" s="4">
        <f t="shared" si="289"/>
        <v>0</v>
      </c>
      <c r="BM111" s="4">
        <f t="shared" si="289"/>
        <v>0</v>
      </c>
      <c r="BN111" s="4">
        <f t="shared" si="289"/>
        <v>0</v>
      </c>
      <c r="BO111" s="4">
        <f t="shared" si="289"/>
        <v>0</v>
      </c>
      <c r="BP111" s="4">
        <f t="shared" si="289"/>
        <v>0</v>
      </c>
      <c r="BQ111" s="4">
        <f t="shared" si="289"/>
        <v>0</v>
      </c>
      <c r="BR111" s="4">
        <f t="shared" si="289"/>
        <v>0</v>
      </c>
      <c r="BS111" s="4">
        <f t="shared" si="289"/>
        <v>0</v>
      </c>
      <c r="BT111" s="4">
        <f t="shared" si="289"/>
        <v>0</v>
      </c>
      <c r="BU111" s="4">
        <f t="shared" si="289"/>
        <v>0</v>
      </c>
      <c r="BV111" s="4">
        <f t="shared" si="239"/>
        <v>0</v>
      </c>
      <c r="BW111" s="4">
        <f t="shared" si="239"/>
        <v>0</v>
      </c>
      <c r="BX111" s="4">
        <f t="shared" si="239"/>
        <v>0</v>
      </c>
      <c r="BY111" s="4">
        <f t="shared" si="239"/>
        <v>0</v>
      </c>
      <c r="BZ111" s="4">
        <f t="shared" si="239"/>
        <v>1</v>
      </c>
      <c r="CA111" s="4">
        <f t="shared" si="239"/>
        <v>0</v>
      </c>
      <c r="CB111" s="4">
        <f t="shared" si="239"/>
        <v>0</v>
      </c>
      <c r="CC111" s="4">
        <f t="shared" si="240"/>
        <v>0</v>
      </c>
      <c r="CD111" s="4">
        <f t="shared" si="239"/>
        <v>0</v>
      </c>
      <c r="CE111" s="4">
        <f t="shared" si="239"/>
        <v>0</v>
      </c>
      <c r="CF111" s="4">
        <f t="shared" si="239"/>
        <v>0</v>
      </c>
      <c r="CG111" s="4">
        <f t="shared" si="239"/>
        <v>0</v>
      </c>
      <c r="CH111" s="4">
        <f t="shared" si="239"/>
        <v>0</v>
      </c>
      <c r="CI111" s="4">
        <f t="shared" si="239"/>
        <v>0</v>
      </c>
      <c r="CJ111" s="4">
        <f t="shared" si="239"/>
        <v>0</v>
      </c>
      <c r="CK111" s="4">
        <f t="shared" si="299"/>
        <v>0</v>
      </c>
      <c r="CL111" s="4">
        <f t="shared" si="299"/>
        <v>0</v>
      </c>
      <c r="CM111" s="4">
        <f t="shared" si="299"/>
        <v>0</v>
      </c>
      <c r="CN111" s="4">
        <f t="shared" si="299"/>
        <v>0</v>
      </c>
      <c r="CO111" s="4">
        <f t="shared" si="299"/>
        <v>0</v>
      </c>
      <c r="CP111" s="4">
        <f t="shared" si="299"/>
        <v>0</v>
      </c>
      <c r="CQ111" s="4">
        <f t="shared" si="299"/>
        <v>0</v>
      </c>
      <c r="CR111" s="4">
        <f t="shared" si="299"/>
        <v>0</v>
      </c>
      <c r="CS111" s="4">
        <f t="shared" si="299"/>
        <v>0</v>
      </c>
      <c r="CT111" s="4">
        <f t="shared" si="299"/>
        <v>0</v>
      </c>
      <c r="CU111" s="4">
        <f t="shared" si="299"/>
        <v>0</v>
      </c>
      <c r="CV111" s="4">
        <f t="shared" si="299"/>
        <v>0</v>
      </c>
      <c r="CW111" s="4">
        <f t="shared" si="299"/>
        <v>0</v>
      </c>
      <c r="CX111" s="4">
        <f t="shared" si="299"/>
        <v>0</v>
      </c>
      <c r="CY111" s="4">
        <f t="shared" si="299"/>
        <v>0</v>
      </c>
      <c r="CZ111" s="4">
        <f t="shared" si="299"/>
        <v>0</v>
      </c>
      <c r="DA111" s="4">
        <f t="shared" si="290"/>
        <v>1</v>
      </c>
      <c r="DB111" s="4">
        <f t="shared" si="290"/>
        <v>0</v>
      </c>
      <c r="DC111" s="4">
        <f t="shared" si="290"/>
        <v>0</v>
      </c>
      <c r="DD111" s="4">
        <f t="shared" si="290"/>
        <v>0</v>
      </c>
      <c r="DE111" s="4">
        <f t="shared" si="290"/>
        <v>0</v>
      </c>
      <c r="DF111" s="4">
        <f t="shared" si="290"/>
        <v>0</v>
      </c>
      <c r="DG111" s="4">
        <f t="shared" si="297"/>
        <v>0</v>
      </c>
      <c r="DH111" s="4">
        <f t="shared" si="297"/>
        <v>0</v>
      </c>
      <c r="DI111" s="4">
        <f t="shared" si="297"/>
        <v>0</v>
      </c>
      <c r="DJ111" s="4">
        <f t="shared" si="297"/>
        <v>0</v>
      </c>
      <c r="DK111" s="4">
        <f t="shared" si="297"/>
        <v>0</v>
      </c>
      <c r="DL111" s="4">
        <f t="shared" si="297"/>
        <v>0</v>
      </c>
      <c r="DM111" s="4">
        <f t="shared" si="297"/>
        <v>0</v>
      </c>
      <c r="DN111" s="4">
        <f t="shared" si="297"/>
        <v>0</v>
      </c>
      <c r="DO111" s="4">
        <f t="shared" si="297"/>
        <v>0</v>
      </c>
      <c r="DP111" s="4">
        <f t="shared" si="297"/>
        <v>0</v>
      </c>
      <c r="DQ111" s="4">
        <f t="shared" si="298"/>
        <v>0</v>
      </c>
      <c r="DR111" s="4">
        <f t="shared" si="298"/>
        <v>0</v>
      </c>
      <c r="DS111" s="4">
        <f t="shared" si="298"/>
        <v>0</v>
      </c>
      <c r="DT111" s="4">
        <f t="shared" si="298"/>
        <v>0</v>
      </c>
      <c r="DU111" s="4">
        <f t="shared" si="298"/>
        <v>0</v>
      </c>
      <c r="DV111" s="4">
        <f t="shared" si="298"/>
        <v>0</v>
      </c>
      <c r="DW111" s="4">
        <f t="shared" si="298"/>
        <v>0</v>
      </c>
      <c r="DX111" s="4">
        <f t="shared" si="298"/>
        <v>0</v>
      </c>
      <c r="DY111" s="4">
        <f t="shared" si="298"/>
        <v>0</v>
      </c>
      <c r="DZ111" s="4">
        <f t="shared" si="298"/>
        <v>0</v>
      </c>
      <c r="EA111" s="4">
        <f t="shared" si="298"/>
        <v>0</v>
      </c>
      <c r="EB111" s="4">
        <f t="shared" si="298"/>
        <v>0</v>
      </c>
      <c r="EC111" s="4">
        <f t="shared" si="298"/>
        <v>0</v>
      </c>
    </row>
    <row r="112" spans="2:133" x14ac:dyDescent="0.25">
      <c r="B112" s="13" t="s">
        <v>13</v>
      </c>
      <c r="C112" t="s">
        <v>310</v>
      </c>
      <c r="D112" s="4">
        <f t="shared" si="291"/>
        <v>0</v>
      </c>
      <c r="E112" s="4">
        <f t="shared" si="292"/>
        <v>0</v>
      </c>
      <c r="F112" s="4">
        <f t="shared" si="293"/>
        <v>0</v>
      </c>
      <c r="G112" s="4">
        <f t="shared" si="294"/>
        <v>1</v>
      </c>
      <c r="H112" s="4">
        <f t="shared" si="295"/>
        <v>0</v>
      </c>
      <c r="I112" s="4">
        <f t="shared" si="296"/>
        <v>1</v>
      </c>
      <c r="J112" s="4">
        <f t="shared" si="241"/>
        <v>0</v>
      </c>
      <c r="K112" s="4">
        <f t="shared" si="242"/>
        <v>0</v>
      </c>
      <c r="L112" s="4">
        <f t="shared" si="243"/>
        <v>0</v>
      </c>
      <c r="M112" s="4">
        <f t="shared" si="244"/>
        <v>0</v>
      </c>
      <c r="N112" s="4">
        <f t="shared" si="245"/>
        <v>0</v>
      </c>
      <c r="O112" s="4">
        <f t="shared" si="246"/>
        <v>0</v>
      </c>
      <c r="P112" s="4">
        <f t="shared" si="247"/>
        <v>0</v>
      </c>
      <c r="Q112" s="4">
        <f t="shared" si="248"/>
        <v>0</v>
      </c>
      <c r="R112" s="4">
        <f t="shared" si="249"/>
        <v>0</v>
      </c>
      <c r="S112" s="4">
        <f t="shared" si="250"/>
        <v>0</v>
      </c>
      <c r="T112" s="4">
        <f t="shared" si="251"/>
        <v>0</v>
      </c>
      <c r="U112" s="4">
        <f t="shared" si="252"/>
        <v>0</v>
      </c>
      <c r="V112" s="4">
        <f t="shared" si="253"/>
        <v>0</v>
      </c>
      <c r="W112" s="4">
        <f t="shared" si="254"/>
        <v>0</v>
      </c>
      <c r="X112" s="4">
        <f t="shared" si="255"/>
        <v>0</v>
      </c>
      <c r="Y112" s="4">
        <f t="shared" si="256"/>
        <v>1</v>
      </c>
      <c r="Z112" s="4">
        <f t="shared" si="257"/>
        <v>0</v>
      </c>
      <c r="AA112" s="4">
        <f t="shared" si="258"/>
        <v>1</v>
      </c>
      <c r="AB112" s="4">
        <f t="shared" si="259"/>
        <v>0</v>
      </c>
      <c r="AC112" s="4">
        <f t="shared" si="260"/>
        <v>0</v>
      </c>
      <c r="AD112" s="4">
        <f t="shared" si="261"/>
        <v>0</v>
      </c>
      <c r="AE112" s="4">
        <f t="shared" si="262"/>
        <v>0</v>
      </c>
      <c r="AF112" s="4">
        <f t="shared" si="263"/>
        <v>0</v>
      </c>
      <c r="AG112" s="4">
        <f t="shared" si="264"/>
        <v>0</v>
      </c>
      <c r="AH112" s="4">
        <f t="shared" si="265"/>
        <v>0</v>
      </c>
      <c r="AI112" s="4">
        <f t="shared" si="266"/>
        <v>0</v>
      </c>
      <c r="AJ112" s="4">
        <f t="shared" si="267"/>
        <v>0</v>
      </c>
      <c r="AK112" s="4">
        <f t="shared" si="268"/>
        <v>0</v>
      </c>
      <c r="AL112" s="4">
        <f t="shared" si="269"/>
        <v>0</v>
      </c>
      <c r="AM112" s="4">
        <f t="shared" si="270"/>
        <v>0</v>
      </c>
      <c r="AN112" s="4">
        <f t="shared" si="271"/>
        <v>0</v>
      </c>
      <c r="AO112" s="4">
        <f t="shared" si="272"/>
        <v>0</v>
      </c>
      <c r="AP112" s="4">
        <f t="shared" si="273"/>
        <v>0</v>
      </c>
      <c r="AQ112" s="4">
        <f t="shared" si="274"/>
        <v>0</v>
      </c>
      <c r="AR112" s="4">
        <f t="shared" si="275"/>
        <v>0</v>
      </c>
      <c r="AS112" s="4">
        <f t="shared" si="276"/>
        <v>0</v>
      </c>
      <c r="AT112" s="4">
        <f t="shared" si="277"/>
        <v>0</v>
      </c>
      <c r="AU112" s="4">
        <f t="shared" si="278"/>
        <v>0</v>
      </c>
      <c r="AV112" s="4">
        <f t="shared" si="279"/>
        <v>0</v>
      </c>
      <c r="AW112" s="4">
        <f t="shared" si="280"/>
        <v>0</v>
      </c>
      <c r="AX112" s="4">
        <f t="shared" si="281"/>
        <v>0</v>
      </c>
      <c r="AY112" s="4">
        <f t="shared" si="282"/>
        <v>0</v>
      </c>
      <c r="AZ112" s="4">
        <f t="shared" si="283"/>
        <v>0</v>
      </c>
      <c r="BA112" s="4">
        <f t="shared" si="284"/>
        <v>0</v>
      </c>
      <c r="BB112" s="4">
        <f t="shared" si="285"/>
        <v>0</v>
      </c>
      <c r="BC112" s="4">
        <f t="shared" si="286"/>
        <v>0</v>
      </c>
      <c r="BD112" s="4">
        <f t="shared" si="287"/>
        <v>0</v>
      </c>
      <c r="BE112" s="4">
        <f t="shared" si="288"/>
        <v>0</v>
      </c>
      <c r="BF112" s="4">
        <f t="shared" si="289"/>
        <v>0</v>
      </c>
      <c r="BG112" s="4">
        <f t="shared" si="289"/>
        <v>0</v>
      </c>
      <c r="BH112" s="4">
        <f t="shared" si="289"/>
        <v>0</v>
      </c>
      <c r="BI112" s="4">
        <f t="shared" si="289"/>
        <v>0</v>
      </c>
      <c r="BJ112" s="4">
        <f t="shared" si="289"/>
        <v>0</v>
      </c>
      <c r="BK112" s="4">
        <f t="shared" si="289"/>
        <v>0</v>
      </c>
      <c r="BL112" s="4">
        <f t="shared" si="289"/>
        <v>0</v>
      </c>
      <c r="BM112" s="4">
        <f t="shared" si="289"/>
        <v>0</v>
      </c>
      <c r="BN112" s="4">
        <f t="shared" si="289"/>
        <v>0</v>
      </c>
      <c r="BO112" s="4">
        <f t="shared" si="289"/>
        <v>0</v>
      </c>
      <c r="BP112" s="4">
        <f t="shared" si="289"/>
        <v>0</v>
      </c>
      <c r="BQ112" s="4">
        <f t="shared" si="289"/>
        <v>0</v>
      </c>
      <c r="BR112" s="4">
        <f t="shared" si="289"/>
        <v>0</v>
      </c>
      <c r="BS112" s="4">
        <f t="shared" si="289"/>
        <v>0</v>
      </c>
      <c r="BT112" s="4">
        <f t="shared" si="289"/>
        <v>0</v>
      </c>
      <c r="BU112" s="4">
        <f t="shared" si="289"/>
        <v>0</v>
      </c>
      <c r="BV112" s="4">
        <f t="shared" si="239"/>
        <v>0</v>
      </c>
      <c r="BW112" s="4">
        <f t="shared" si="239"/>
        <v>0</v>
      </c>
      <c r="BX112" s="4">
        <f t="shared" si="239"/>
        <v>0</v>
      </c>
      <c r="BY112" s="4">
        <f t="shared" si="239"/>
        <v>0</v>
      </c>
      <c r="BZ112" s="4">
        <f t="shared" si="239"/>
        <v>0</v>
      </c>
      <c r="CA112" s="4">
        <f t="shared" si="239"/>
        <v>1</v>
      </c>
      <c r="CB112" s="4">
        <f t="shared" si="239"/>
        <v>0</v>
      </c>
      <c r="CC112" s="4">
        <f t="shared" si="240"/>
        <v>0</v>
      </c>
      <c r="CD112" s="4">
        <f t="shared" si="239"/>
        <v>0</v>
      </c>
      <c r="CE112" s="4">
        <f t="shared" si="239"/>
        <v>0</v>
      </c>
      <c r="CF112" s="4">
        <f t="shared" si="239"/>
        <v>0</v>
      </c>
      <c r="CG112" s="4">
        <f t="shared" si="239"/>
        <v>0</v>
      </c>
      <c r="CH112" s="4">
        <f t="shared" si="239"/>
        <v>0</v>
      </c>
      <c r="CI112" s="4">
        <f t="shared" si="239"/>
        <v>0</v>
      </c>
      <c r="CJ112" s="4">
        <f t="shared" si="239"/>
        <v>0</v>
      </c>
      <c r="CK112" s="4">
        <f t="shared" si="299"/>
        <v>0</v>
      </c>
      <c r="CL112" s="4">
        <f t="shared" si="299"/>
        <v>0</v>
      </c>
      <c r="CM112" s="4">
        <f t="shared" si="299"/>
        <v>0</v>
      </c>
      <c r="CN112" s="4">
        <f t="shared" si="299"/>
        <v>0</v>
      </c>
      <c r="CO112" s="4">
        <f t="shared" si="299"/>
        <v>0</v>
      </c>
      <c r="CP112" s="4">
        <f t="shared" si="299"/>
        <v>0</v>
      </c>
      <c r="CQ112" s="4">
        <f t="shared" si="299"/>
        <v>0</v>
      </c>
      <c r="CR112" s="4">
        <f t="shared" si="299"/>
        <v>0</v>
      </c>
      <c r="CS112" s="4">
        <f t="shared" si="299"/>
        <v>0</v>
      </c>
      <c r="CT112" s="4">
        <f t="shared" si="299"/>
        <v>0</v>
      </c>
      <c r="CU112" s="4">
        <f t="shared" si="299"/>
        <v>0</v>
      </c>
      <c r="CV112" s="4">
        <f t="shared" si="299"/>
        <v>0</v>
      </c>
      <c r="CW112" s="4">
        <f t="shared" si="299"/>
        <v>0</v>
      </c>
      <c r="CX112" s="4">
        <f t="shared" si="299"/>
        <v>0</v>
      </c>
      <c r="CY112" s="4">
        <f t="shared" si="299"/>
        <v>0</v>
      </c>
      <c r="CZ112" s="4">
        <f t="shared" si="299"/>
        <v>0</v>
      </c>
      <c r="DA112" s="4">
        <f t="shared" ref="DA112:DF117" si="300">IF(DA$3=$C112,1,0)</f>
        <v>0</v>
      </c>
      <c r="DB112" s="4">
        <f t="shared" si="300"/>
        <v>1</v>
      </c>
      <c r="DC112" s="4">
        <f t="shared" si="300"/>
        <v>0</v>
      </c>
      <c r="DD112" s="4">
        <f t="shared" si="300"/>
        <v>0</v>
      </c>
      <c r="DE112" s="4">
        <f t="shared" si="300"/>
        <v>0</v>
      </c>
      <c r="DF112" s="4">
        <f t="shared" si="300"/>
        <v>0</v>
      </c>
      <c r="DG112" s="4">
        <f t="shared" si="297"/>
        <v>0</v>
      </c>
      <c r="DH112" s="4">
        <f t="shared" si="297"/>
        <v>0</v>
      </c>
      <c r="DI112" s="4">
        <f t="shared" si="297"/>
        <v>0</v>
      </c>
      <c r="DJ112" s="4">
        <f t="shared" si="297"/>
        <v>0</v>
      </c>
      <c r="DK112" s="4">
        <f t="shared" si="297"/>
        <v>0</v>
      </c>
      <c r="DL112" s="4">
        <f t="shared" si="297"/>
        <v>0</v>
      </c>
      <c r="DM112" s="4">
        <f t="shared" si="297"/>
        <v>0</v>
      </c>
      <c r="DN112" s="4">
        <f t="shared" si="297"/>
        <v>0</v>
      </c>
      <c r="DO112" s="4">
        <f t="shared" si="297"/>
        <v>0</v>
      </c>
      <c r="DP112" s="4">
        <f t="shared" si="297"/>
        <v>0</v>
      </c>
      <c r="DQ112" s="4">
        <f t="shared" si="298"/>
        <v>0</v>
      </c>
      <c r="DR112" s="4">
        <f t="shared" si="298"/>
        <v>0</v>
      </c>
      <c r="DS112" s="4">
        <f t="shared" si="298"/>
        <v>0</v>
      </c>
      <c r="DT112" s="4">
        <f t="shared" si="298"/>
        <v>0</v>
      </c>
      <c r="DU112" s="4">
        <f t="shared" si="298"/>
        <v>0</v>
      </c>
      <c r="DV112" s="4">
        <f t="shared" si="298"/>
        <v>0</v>
      </c>
      <c r="DW112" s="4">
        <f t="shared" si="298"/>
        <v>0</v>
      </c>
      <c r="DX112" s="4">
        <f t="shared" si="298"/>
        <v>0</v>
      </c>
      <c r="DY112" s="4">
        <f t="shared" si="298"/>
        <v>0</v>
      </c>
      <c r="DZ112" s="4">
        <f t="shared" si="298"/>
        <v>0</v>
      </c>
      <c r="EA112" s="4">
        <f t="shared" si="298"/>
        <v>0</v>
      </c>
      <c r="EB112" s="4">
        <f t="shared" si="298"/>
        <v>0</v>
      </c>
      <c r="EC112" s="4">
        <f t="shared" si="298"/>
        <v>0</v>
      </c>
    </row>
    <row r="113" spans="2:133" x14ac:dyDescent="0.25">
      <c r="B113" s="13" t="s">
        <v>13</v>
      </c>
      <c r="C113" t="s">
        <v>311</v>
      </c>
      <c r="D113" s="4">
        <f t="shared" si="291"/>
        <v>0</v>
      </c>
      <c r="E113" s="4">
        <f t="shared" si="292"/>
        <v>0</v>
      </c>
      <c r="F113" s="4">
        <f t="shared" si="293"/>
        <v>0</v>
      </c>
      <c r="G113" s="4">
        <f t="shared" si="294"/>
        <v>1</v>
      </c>
      <c r="H113" s="4">
        <f t="shared" si="295"/>
        <v>0</v>
      </c>
      <c r="I113" s="4">
        <f t="shared" si="296"/>
        <v>1</v>
      </c>
      <c r="J113" s="4">
        <f t="shared" si="241"/>
        <v>0</v>
      </c>
      <c r="K113" s="4">
        <f t="shared" si="242"/>
        <v>0</v>
      </c>
      <c r="L113" s="4">
        <f t="shared" si="243"/>
        <v>0</v>
      </c>
      <c r="M113" s="4">
        <f t="shared" si="244"/>
        <v>0</v>
      </c>
      <c r="N113" s="4">
        <f t="shared" si="245"/>
        <v>0</v>
      </c>
      <c r="O113" s="4">
        <f t="shared" si="246"/>
        <v>0</v>
      </c>
      <c r="P113" s="4">
        <f t="shared" si="247"/>
        <v>0</v>
      </c>
      <c r="Q113" s="4">
        <f t="shared" si="248"/>
        <v>0</v>
      </c>
      <c r="R113" s="4">
        <f t="shared" si="249"/>
        <v>0</v>
      </c>
      <c r="S113" s="4">
        <f t="shared" si="250"/>
        <v>0</v>
      </c>
      <c r="T113" s="4">
        <f t="shared" si="251"/>
        <v>0</v>
      </c>
      <c r="U113" s="4">
        <f t="shared" si="252"/>
        <v>0</v>
      </c>
      <c r="V113" s="4">
        <f t="shared" si="253"/>
        <v>0</v>
      </c>
      <c r="W113" s="4">
        <f t="shared" si="254"/>
        <v>0</v>
      </c>
      <c r="X113" s="4">
        <f t="shared" si="255"/>
        <v>0</v>
      </c>
      <c r="Y113" s="4">
        <f t="shared" si="256"/>
        <v>1</v>
      </c>
      <c r="Z113" s="4">
        <f t="shared" si="257"/>
        <v>0</v>
      </c>
      <c r="AA113" s="4">
        <f t="shared" si="258"/>
        <v>1</v>
      </c>
      <c r="AB113" s="4">
        <f t="shared" si="259"/>
        <v>0</v>
      </c>
      <c r="AC113" s="4">
        <f t="shared" si="260"/>
        <v>0</v>
      </c>
      <c r="AD113" s="4">
        <f t="shared" si="261"/>
        <v>0</v>
      </c>
      <c r="AE113" s="4">
        <f t="shared" si="262"/>
        <v>0</v>
      </c>
      <c r="AF113" s="4">
        <f t="shared" si="263"/>
        <v>0</v>
      </c>
      <c r="AG113" s="4">
        <f t="shared" si="264"/>
        <v>0</v>
      </c>
      <c r="AH113" s="4">
        <f t="shared" si="265"/>
        <v>0</v>
      </c>
      <c r="AI113" s="4">
        <f t="shared" si="266"/>
        <v>0</v>
      </c>
      <c r="AJ113" s="4">
        <f t="shared" si="267"/>
        <v>0</v>
      </c>
      <c r="AK113" s="4">
        <f t="shared" si="268"/>
        <v>0</v>
      </c>
      <c r="AL113" s="4">
        <f t="shared" si="269"/>
        <v>0</v>
      </c>
      <c r="AM113" s="4">
        <f t="shared" si="270"/>
        <v>0</v>
      </c>
      <c r="AN113" s="4">
        <f t="shared" si="271"/>
        <v>0</v>
      </c>
      <c r="AO113" s="4">
        <f t="shared" si="272"/>
        <v>0</v>
      </c>
      <c r="AP113" s="4">
        <f t="shared" si="273"/>
        <v>0</v>
      </c>
      <c r="AQ113" s="4">
        <f t="shared" si="274"/>
        <v>0</v>
      </c>
      <c r="AR113" s="4">
        <f t="shared" si="275"/>
        <v>0</v>
      </c>
      <c r="AS113" s="4">
        <f t="shared" si="276"/>
        <v>0</v>
      </c>
      <c r="AT113" s="4">
        <f t="shared" si="277"/>
        <v>0</v>
      </c>
      <c r="AU113" s="4">
        <f t="shared" si="278"/>
        <v>0</v>
      </c>
      <c r="AV113" s="4">
        <f t="shared" si="279"/>
        <v>0</v>
      </c>
      <c r="AW113" s="4">
        <f t="shared" si="280"/>
        <v>0</v>
      </c>
      <c r="AX113" s="4">
        <f t="shared" si="281"/>
        <v>0</v>
      </c>
      <c r="AY113" s="4">
        <f t="shared" si="282"/>
        <v>0</v>
      </c>
      <c r="AZ113" s="4">
        <f t="shared" si="283"/>
        <v>0</v>
      </c>
      <c r="BA113" s="4">
        <f t="shared" si="284"/>
        <v>0</v>
      </c>
      <c r="BB113" s="4">
        <f t="shared" si="285"/>
        <v>0</v>
      </c>
      <c r="BC113" s="4">
        <f t="shared" si="286"/>
        <v>0</v>
      </c>
      <c r="BD113" s="4">
        <f t="shared" si="287"/>
        <v>0</v>
      </c>
      <c r="BE113" s="4">
        <f t="shared" si="288"/>
        <v>0</v>
      </c>
      <c r="BF113" s="4">
        <f t="shared" si="289"/>
        <v>0</v>
      </c>
      <c r="BG113" s="4">
        <f t="shared" si="289"/>
        <v>0</v>
      </c>
      <c r="BH113" s="4">
        <f t="shared" si="289"/>
        <v>0</v>
      </c>
      <c r="BI113" s="4">
        <f t="shared" si="289"/>
        <v>0</v>
      </c>
      <c r="BJ113" s="4">
        <f t="shared" si="289"/>
        <v>0</v>
      </c>
      <c r="BK113" s="4">
        <f t="shared" si="289"/>
        <v>0</v>
      </c>
      <c r="BL113" s="4">
        <f t="shared" si="289"/>
        <v>0</v>
      </c>
      <c r="BM113" s="4">
        <f t="shared" si="289"/>
        <v>0</v>
      </c>
      <c r="BN113" s="4">
        <f t="shared" si="289"/>
        <v>0</v>
      </c>
      <c r="BO113" s="4">
        <f t="shared" si="289"/>
        <v>0</v>
      </c>
      <c r="BP113" s="4">
        <f t="shared" si="289"/>
        <v>0</v>
      </c>
      <c r="BQ113" s="4">
        <f t="shared" si="289"/>
        <v>0</v>
      </c>
      <c r="BR113" s="4">
        <f t="shared" si="289"/>
        <v>0</v>
      </c>
      <c r="BS113" s="4">
        <f t="shared" si="289"/>
        <v>0</v>
      </c>
      <c r="BT113" s="4">
        <f t="shared" si="289"/>
        <v>0</v>
      </c>
      <c r="BU113" s="4">
        <f t="shared" si="289"/>
        <v>0</v>
      </c>
      <c r="BV113" s="4">
        <f t="shared" si="239"/>
        <v>0</v>
      </c>
      <c r="BW113" s="4">
        <f t="shared" si="239"/>
        <v>0</v>
      </c>
      <c r="BX113" s="4">
        <f t="shared" si="239"/>
        <v>0</v>
      </c>
      <c r="BY113" s="4">
        <f t="shared" si="239"/>
        <v>0</v>
      </c>
      <c r="BZ113" s="4">
        <f t="shared" si="239"/>
        <v>0</v>
      </c>
      <c r="CA113" s="4">
        <f t="shared" si="239"/>
        <v>0</v>
      </c>
      <c r="CB113" s="4">
        <f t="shared" si="239"/>
        <v>1</v>
      </c>
      <c r="CC113" s="4">
        <f t="shared" si="240"/>
        <v>0</v>
      </c>
      <c r="CD113" s="4">
        <f t="shared" si="239"/>
        <v>0</v>
      </c>
      <c r="CE113" s="4">
        <f t="shared" si="239"/>
        <v>0</v>
      </c>
      <c r="CF113" s="4">
        <f t="shared" si="239"/>
        <v>0</v>
      </c>
      <c r="CG113" s="4">
        <f t="shared" si="239"/>
        <v>0</v>
      </c>
      <c r="CH113" s="4">
        <f t="shared" si="239"/>
        <v>0</v>
      </c>
      <c r="CI113" s="4">
        <f t="shared" si="239"/>
        <v>0</v>
      </c>
      <c r="CJ113" s="4">
        <f t="shared" si="239"/>
        <v>0</v>
      </c>
      <c r="CK113" s="4">
        <f t="shared" si="299"/>
        <v>0</v>
      </c>
      <c r="CL113" s="4">
        <f t="shared" si="299"/>
        <v>0</v>
      </c>
      <c r="CM113" s="4">
        <f t="shared" si="299"/>
        <v>0</v>
      </c>
      <c r="CN113" s="4">
        <f t="shared" si="299"/>
        <v>0</v>
      </c>
      <c r="CO113" s="4">
        <f t="shared" si="299"/>
        <v>0</v>
      </c>
      <c r="CP113" s="4">
        <f t="shared" si="299"/>
        <v>0</v>
      </c>
      <c r="CQ113" s="4">
        <f t="shared" si="299"/>
        <v>0</v>
      </c>
      <c r="CR113" s="4">
        <f t="shared" si="299"/>
        <v>0</v>
      </c>
      <c r="CS113" s="4">
        <f t="shared" si="299"/>
        <v>0</v>
      </c>
      <c r="CT113" s="4">
        <f t="shared" si="299"/>
        <v>0</v>
      </c>
      <c r="CU113" s="4">
        <f t="shared" si="299"/>
        <v>0</v>
      </c>
      <c r="CV113" s="4">
        <f t="shared" si="299"/>
        <v>0</v>
      </c>
      <c r="CW113" s="4">
        <f t="shared" si="299"/>
        <v>0</v>
      </c>
      <c r="CX113" s="4">
        <f t="shared" si="299"/>
        <v>0</v>
      </c>
      <c r="CY113" s="4">
        <f t="shared" si="299"/>
        <v>0</v>
      </c>
      <c r="CZ113" s="4">
        <f t="shared" si="299"/>
        <v>0</v>
      </c>
      <c r="DA113" s="4">
        <f t="shared" si="300"/>
        <v>0</v>
      </c>
      <c r="DB113" s="4">
        <f t="shared" si="300"/>
        <v>0</v>
      </c>
      <c r="DC113" s="4">
        <f t="shared" si="300"/>
        <v>1</v>
      </c>
      <c r="DD113" s="4">
        <f t="shared" si="300"/>
        <v>0</v>
      </c>
      <c r="DE113" s="4">
        <f t="shared" si="300"/>
        <v>0</v>
      </c>
      <c r="DF113" s="4">
        <f t="shared" si="300"/>
        <v>0</v>
      </c>
      <c r="DG113" s="4">
        <f t="shared" si="297"/>
        <v>0</v>
      </c>
      <c r="DH113" s="4">
        <f t="shared" si="297"/>
        <v>0</v>
      </c>
      <c r="DI113" s="4">
        <f t="shared" si="297"/>
        <v>0</v>
      </c>
      <c r="DJ113" s="4">
        <f t="shared" si="297"/>
        <v>0</v>
      </c>
      <c r="DK113" s="4">
        <f t="shared" si="297"/>
        <v>0</v>
      </c>
      <c r="DL113" s="4">
        <f t="shared" si="297"/>
        <v>0</v>
      </c>
      <c r="DM113" s="4">
        <f t="shared" si="297"/>
        <v>0</v>
      </c>
      <c r="DN113" s="4">
        <f t="shared" si="297"/>
        <v>0</v>
      </c>
      <c r="DO113" s="4">
        <f t="shared" si="297"/>
        <v>0</v>
      </c>
      <c r="DP113" s="4">
        <f t="shared" si="297"/>
        <v>0</v>
      </c>
      <c r="DQ113" s="4">
        <f t="shared" si="298"/>
        <v>0</v>
      </c>
      <c r="DR113" s="4">
        <f t="shared" si="298"/>
        <v>0</v>
      </c>
      <c r="DS113" s="4">
        <f t="shared" si="298"/>
        <v>0</v>
      </c>
      <c r="DT113" s="4">
        <f t="shared" si="298"/>
        <v>0</v>
      </c>
      <c r="DU113" s="4">
        <f t="shared" si="298"/>
        <v>0</v>
      </c>
      <c r="DV113" s="4">
        <f t="shared" si="298"/>
        <v>0</v>
      </c>
      <c r="DW113" s="4">
        <f t="shared" si="298"/>
        <v>0</v>
      </c>
      <c r="DX113" s="4">
        <f t="shared" si="298"/>
        <v>0</v>
      </c>
      <c r="DY113" s="4">
        <f t="shared" si="298"/>
        <v>0</v>
      </c>
      <c r="DZ113" s="4">
        <f t="shared" si="298"/>
        <v>0</v>
      </c>
      <c r="EA113" s="4">
        <f t="shared" si="298"/>
        <v>0</v>
      </c>
      <c r="EB113" s="4">
        <f t="shared" si="298"/>
        <v>0</v>
      </c>
      <c r="EC113" s="4">
        <f t="shared" si="298"/>
        <v>0</v>
      </c>
    </row>
    <row r="114" spans="2:133" x14ac:dyDescent="0.25">
      <c r="B114" s="13" t="s">
        <v>13</v>
      </c>
      <c r="C114" t="s">
        <v>312</v>
      </c>
      <c r="D114" s="4">
        <f t="shared" si="291"/>
        <v>0</v>
      </c>
      <c r="E114" s="4">
        <f t="shared" si="292"/>
        <v>0</v>
      </c>
      <c r="F114" s="4">
        <f t="shared" si="293"/>
        <v>0</v>
      </c>
      <c r="G114" s="4">
        <f t="shared" si="294"/>
        <v>0</v>
      </c>
      <c r="H114" s="4">
        <f t="shared" si="295"/>
        <v>1</v>
      </c>
      <c r="I114" s="4">
        <f t="shared" si="296"/>
        <v>1</v>
      </c>
      <c r="J114" s="4">
        <f t="shared" si="241"/>
        <v>0</v>
      </c>
      <c r="K114" s="4">
        <f t="shared" si="242"/>
        <v>0</v>
      </c>
      <c r="L114" s="4">
        <f t="shared" si="243"/>
        <v>0</v>
      </c>
      <c r="M114" s="4">
        <f t="shared" si="244"/>
        <v>0</v>
      </c>
      <c r="N114" s="4">
        <f t="shared" si="245"/>
        <v>0</v>
      </c>
      <c r="O114" s="4">
        <f t="shared" si="246"/>
        <v>0</v>
      </c>
      <c r="P114" s="4">
        <f t="shared" si="247"/>
        <v>0</v>
      </c>
      <c r="Q114" s="4">
        <f t="shared" si="248"/>
        <v>0</v>
      </c>
      <c r="R114" s="4">
        <f t="shared" si="249"/>
        <v>0</v>
      </c>
      <c r="S114" s="4">
        <f t="shared" si="250"/>
        <v>0</v>
      </c>
      <c r="T114" s="4">
        <f t="shared" si="251"/>
        <v>0</v>
      </c>
      <c r="U114" s="4">
        <f t="shared" si="252"/>
        <v>0</v>
      </c>
      <c r="V114" s="4">
        <f t="shared" si="253"/>
        <v>0</v>
      </c>
      <c r="W114" s="4">
        <f t="shared" si="254"/>
        <v>0</v>
      </c>
      <c r="X114" s="4">
        <f t="shared" si="255"/>
        <v>0</v>
      </c>
      <c r="Y114" s="4">
        <f t="shared" si="256"/>
        <v>0</v>
      </c>
      <c r="Z114" s="4">
        <f t="shared" si="257"/>
        <v>1</v>
      </c>
      <c r="AA114" s="4">
        <f t="shared" si="258"/>
        <v>1</v>
      </c>
      <c r="AB114" s="4">
        <f t="shared" si="259"/>
        <v>0</v>
      </c>
      <c r="AC114" s="4">
        <f t="shared" si="260"/>
        <v>0</v>
      </c>
      <c r="AD114" s="4">
        <f t="shared" si="261"/>
        <v>0</v>
      </c>
      <c r="AE114" s="4">
        <f t="shared" si="262"/>
        <v>0</v>
      </c>
      <c r="AF114" s="4">
        <f t="shared" si="263"/>
        <v>0</v>
      </c>
      <c r="AG114" s="4">
        <f t="shared" si="264"/>
        <v>0</v>
      </c>
      <c r="AH114" s="4">
        <f t="shared" si="265"/>
        <v>0</v>
      </c>
      <c r="AI114" s="4">
        <f t="shared" si="266"/>
        <v>0</v>
      </c>
      <c r="AJ114" s="4">
        <f t="shared" si="267"/>
        <v>0</v>
      </c>
      <c r="AK114" s="4">
        <f t="shared" si="268"/>
        <v>0</v>
      </c>
      <c r="AL114" s="4">
        <f t="shared" si="269"/>
        <v>0</v>
      </c>
      <c r="AM114" s="4">
        <f t="shared" si="270"/>
        <v>0</v>
      </c>
      <c r="AN114" s="4">
        <f t="shared" si="271"/>
        <v>0</v>
      </c>
      <c r="AO114" s="4">
        <f t="shared" si="272"/>
        <v>0</v>
      </c>
      <c r="AP114" s="4">
        <f t="shared" si="273"/>
        <v>0</v>
      </c>
      <c r="AQ114" s="4">
        <f t="shared" si="274"/>
        <v>0</v>
      </c>
      <c r="AR114" s="4">
        <f t="shared" si="275"/>
        <v>0</v>
      </c>
      <c r="AS114" s="4">
        <f t="shared" si="276"/>
        <v>0</v>
      </c>
      <c r="AT114" s="4">
        <f t="shared" si="277"/>
        <v>0</v>
      </c>
      <c r="AU114" s="4">
        <f t="shared" si="278"/>
        <v>0</v>
      </c>
      <c r="AV114" s="4">
        <f t="shared" si="279"/>
        <v>0</v>
      </c>
      <c r="AW114" s="4">
        <f t="shared" si="280"/>
        <v>0</v>
      </c>
      <c r="AX114" s="4">
        <f t="shared" si="281"/>
        <v>0</v>
      </c>
      <c r="AY114" s="4">
        <f t="shared" si="282"/>
        <v>0</v>
      </c>
      <c r="AZ114" s="4">
        <f t="shared" si="283"/>
        <v>0</v>
      </c>
      <c r="BA114" s="4">
        <f t="shared" si="284"/>
        <v>0</v>
      </c>
      <c r="BB114" s="4">
        <f t="shared" si="285"/>
        <v>0</v>
      </c>
      <c r="BC114" s="4">
        <f t="shared" si="286"/>
        <v>0</v>
      </c>
      <c r="BD114" s="4">
        <f t="shared" si="287"/>
        <v>0</v>
      </c>
      <c r="BE114" s="4">
        <f t="shared" si="288"/>
        <v>0</v>
      </c>
      <c r="BF114" s="4">
        <f t="shared" si="289"/>
        <v>0</v>
      </c>
      <c r="BG114" s="4">
        <f t="shared" si="289"/>
        <v>0</v>
      </c>
      <c r="BH114" s="4">
        <f t="shared" si="289"/>
        <v>0</v>
      </c>
      <c r="BI114" s="4">
        <f t="shared" si="289"/>
        <v>0</v>
      </c>
      <c r="BJ114" s="4">
        <f t="shared" si="289"/>
        <v>0</v>
      </c>
      <c r="BK114" s="4">
        <f t="shared" si="289"/>
        <v>0</v>
      </c>
      <c r="BL114" s="4">
        <f t="shared" si="289"/>
        <v>0</v>
      </c>
      <c r="BM114" s="4">
        <f t="shared" si="289"/>
        <v>0</v>
      </c>
      <c r="BN114" s="4">
        <f t="shared" si="289"/>
        <v>0</v>
      </c>
      <c r="BO114" s="4">
        <f t="shared" si="289"/>
        <v>0</v>
      </c>
      <c r="BP114" s="4">
        <f t="shared" si="289"/>
        <v>0</v>
      </c>
      <c r="BQ114" s="4">
        <f t="shared" si="289"/>
        <v>0</v>
      </c>
      <c r="BR114" s="4">
        <f t="shared" si="289"/>
        <v>0</v>
      </c>
      <c r="BS114" s="4">
        <f t="shared" si="289"/>
        <v>0</v>
      </c>
      <c r="BT114" s="4">
        <f t="shared" si="289"/>
        <v>0</v>
      </c>
      <c r="BU114" s="4">
        <f t="shared" si="289"/>
        <v>0</v>
      </c>
      <c r="BV114" s="4">
        <f t="shared" si="239"/>
        <v>0</v>
      </c>
      <c r="BW114" s="4">
        <f t="shared" si="239"/>
        <v>0</v>
      </c>
      <c r="BX114" s="4">
        <f t="shared" si="239"/>
        <v>0</v>
      </c>
      <c r="BY114" s="4">
        <f t="shared" si="239"/>
        <v>0</v>
      </c>
      <c r="BZ114" s="4">
        <f t="shared" si="239"/>
        <v>0</v>
      </c>
      <c r="CA114" s="4">
        <f t="shared" si="239"/>
        <v>0</v>
      </c>
      <c r="CB114" s="4">
        <f t="shared" si="239"/>
        <v>0</v>
      </c>
      <c r="CC114" s="4">
        <f t="shared" si="240"/>
        <v>1</v>
      </c>
      <c r="CD114" s="4">
        <f t="shared" si="239"/>
        <v>0</v>
      </c>
      <c r="CE114" s="4">
        <f t="shared" si="239"/>
        <v>0</v>
      </c>
      <c r="CF114" s="4">
        <f t="shared" si="239"/>
        <v>0</v>
      </c>
      <c r="CG114" s="4">
        <f t="shared" si="239"/>
        <v>0</v>
      </c>
      <c r="CH114" s="4">
        <f t="shared" si="239"/>
        <v>0</v>
      </c>
      <c r="CI114" s="4">
        <f t="shared" si="239"/>
        <v>0</v>
      </c>
      <c r="CJ114" s="4">
        <f t="shared" si="239"/>
        <v>0</v>
      </c>
      <c r="CK114" s="4">
        <f t="shared" si="299"/>
        <v>0</v>
      </c>
      <c r="CL114" s="4">
        <f t="shared" si="299"/>
        <v>0</v>
      </c>
      <c r="CM114" s="4">
        <f t="shared" si="299"/>
        <v>0</v>
      </c>
      <c r="CN114" s="4">
        <f t="shared" si="299"/>
        <v>0</v>
      </c>
      <c r="CO114" s="4">
        <f t="shared" si="299"/>
        <v>0</v>
      </c>
      <c r="CP114" s="4">
        <f t="shared" si="299"/>
        <v>0</v>
      </c>
      <c r="CQ114" s="4">
        <f t="shared" si="299"/>
        <v>0</v>
      </c>
      <c r="CR114" s="4">
        <f t="shared" si="299"/>
        <v>0</v>
      </c>
      <c r="CS114" s="4">
        <f t="shared" si="299"/>
        <v>0</v>
      </c>
      <c r="CT114" s="4">
        <f t="shared" si="299"/>
        <v>0</v>
      </c>
      <c r="CU114" s="4">
        <f t="shared" si="299"/>
        <v>0</v>
      </c>
      <c r="CV114" s="4">
        <f t="shared" si="299"/>
        <v>0</v>
      </c>
      <c r="CW114" s="4">
        <f t="shared" si="299"/>
        <v>0</v>
      </c>
      <c r="CX114" s="4">
        <f t="shared" si="299"/>
        <v>0</v>
      </c>
      <c r="CY114" s="4">
        <f t="shared" si="299"/>
        <v>0</v>
      </c>
      <c r="CZ114" s="4">
        <f t="shared" si="299"/>
        <v>0</v>
      </c>
      <c r="DA114" s="4">
        <f t="shared" si="300"/>
        <v>0</v>
      </c>
      <c r="DB114" s="4">
        <f t="shared" si="300"/>
        <v>0</v>
      </c>
      <c r="DC114" s="4">
        <f t="shared" si="300"/>
        <v>0</v>
      </c>
      <c r="DD114" s="4">
        <f t="shared" si="300"/>
        <v>1</v>
      </c>
      <c r="DE114" s="4">
        <f t="shared" si="300"/>
        <v>0</v>
      </c>
      <c r="DF114" s="4">
        <f t="shared" si="300"/>
        <v>0</v>
      </c>
      <c r="DG114" s="4">
        <f t="shared" si="297"/>
        <v>0</v>
      </c>
      <c r="DH114" s="4">
        <f t="shared" si="297"/>
        <v>0</v>
      </c>
      <c r="DI114" s="4">
        <f t="shared" si="297"/>
        <v>0</v>
      </c>
      <c r="DJ114" s="4">
        <f t="shared" si="297"/>
        <v>0</v>
      </c>
      <c r="DK114" s="4">
        <f t="shared" si="297"/>
        <v>0</v>
      </c>
      <c r="DL114" s="4">
        <f t="shared" si="297"/>
        <v>0</v>
      </c>
      <c r="DM114" s="4">
        <f t="shared" si="297"/>
        <v>0</v>
      </c>
      <c r="DN114" s="4">
        <f t="shared" si="297"/>
        <v>0</v>
      </c>
      <c r="DO114" s="4">
        <f t="shared" si="297"/>
        <v>0</v>
      </c>
      <c r="DP114" s="4">
        <f t="shared" si="297"/>
        <v>0</v>
      </c>
      <c r="DQ114" s="4">
        <f t="shared" si="298"/>
        <v>0</v>
      </c>
      <c r="DR114" s="4">
        <f t="shared" si="298"/>
        <v>0</v>
      </c>
      <c r="DS114" s="4">
        <f t="shared" si="298"/>
        <v>0</v>
      </c>
      <c r="DT114" s="4">
        <f t="shared" si="298"/>
        <v>0</v>
      </c>
      <c r="DU114" s="4">
        <f t="shared" si="298"/>
        <v>0</v>
      </c>
      <c r="DV114" s="4">
        <f t="shared" si="298"/>
        <v>0</v>
      </c>
      <c r="DW114" s="4">
        <f t="shared" si="298"/>
        <v>0</v>
      </c>
      <c r="DX114" s="4">
        <f t="shared" si="298"/>
        <v>0</v>
      </c>
      <c r="DY114" s="4">
        <f t="shared" si="298"/>
        <v>0</v>
      </c>
      <c r="DZ114" s="4">
        <f t="shared" si="298"/>
        <v>0</v>
      </c>
      <c r="EA114" s="4">
        <f t="shared" si="298"/>
        <v>0</v>
      </c>
      <c r="EB114" s="4">
        <f t="shared" si="298"/>
        <v>0</v>
      </c>
      <c r="EC114" s="4">
        <f t="shared" si="298"/>
        <v>0</v>
      </c>
    </row>
    <row r="115" spans="2:133" x14ac:dyDescent="0.25">
      <c r="B115" s="13" t="s">
        <v>13</v>
      </c>
      <c r="C115" t="s">
        <v>2687</v>
      </c>
      <c r="D115" s="4">
        <f t="shared" si="291"/>
        <v>0</v>
      </c>
      <c r="E115" s="4">
        <f t="shared" si="292"/>
        <v>0</v>
      </c>
      <c r="F115" s="4">
        <f t="shared" si="293"/>
        <v>0</v>
      </c>
      <c r="G115" s="4">
        <f t="shared" si="294"/>
        <v>0</v>
      </c>
      <c r="H115" s="4">
        <f t="shared" si="295"/>
        <v>1</v>
      </c>
      <c r="I115" s="4">
        <f t="shared" si="296"/>
        <v>1</v>
      </c>
      <c r="J115" s="4">
        <f t="shared" si="241"/>
        <v>0</v>
      </c>
      <c r="K115" s="4">
        <f t="shared" si="242"/>
        <v>0</v>
      </c>
      <c r="L115" s="4">
        <f t="shared" si="243"/>
        <v>0</v>
      </c>
      <c r="M115" s="4">
        <f t="shared" si="244"/>
        <v>0</v>
      </c>
      <c r="N115" s="4">
        <f t="shared" si="245"/>
        <v>0</v>
      </c>
      <c r="O115" s="4">
        <f t="shared" si="246"/>
        <v>0</v>
      </c>
      <c r="P115" s="4">
        <f t="shared" si="247"/>
        <v>0</v>
      </c>
      <c r="Q115" s="4">
        <f t="shared" si="248"/>
        <v>0</v>
      </c>
      <c r="R115" s="4">
        <f t="shared" si="249"/>
        <v>0</v>
      </c>
      <c r="S115" s="4">
        <f t="shared" si="250"/>
        <v>0</v>
      </c>
      <c r="T115" s="4">
        <f t="shared" si="251"/>
        <v>0</v>
      </c>
      <c r="U115" s="4">
        <f t="shared" si="252"/>
        <v>0</v>
      </c>
      <c r="V115" s="4">
        <f t="shared" si="253"/>
        <v>0</v>
      </c>
      <c r="W115" s="4">
        <f t="shared" si="254"/>
        <v>0</v>
      </c>
      <c r="X115" s="4">
        <f t="shared" si="255"/>
        <v>0</v>
      </c>
      <c r="Y115" s="4">
        <f t="shared" si="256"/>
        <v>0</v>
      </c>
      <c r="Z115" s="4">
        <f t="shared" si="257"/>
        <v>1</v>
      </c>
      <c r="AA115" s="4">
        <f t="shared" si="258"/>
        <v>1</v>
      </c>
      <c r="AB115" s="4">
        <f t="shared" si="259"/>
        <v>0</v>
      </c>
      <c r="AC115" s="4">
        <f t="shared" si="260"/>
        <v>0</v>
      </c>
      <c r="AD115" s="4">
        <f t="shared" si="261"/>
        <v>0</v>
      </c>
      <c r="AE115" s="4">
        <f t="shared" si="262"/>
        <v>0</v>
      </c>
      <c r="AF115" s="4">
        <f t="shared" si="263"/>
        <v>0</v>
      </c>
      <c r="AG115" s="4">
        <f t="shared" si="264"/>
        <v>0</v>
      </c>
      <c r="AH115" s="4">
        <f t="shared" si="265"/>
        <v>0</v>
      </c>
      <c r="AI115" s="4">
        <f t="shared" si="266"/>
        <v>0</v>
      </c>
      <c r="AJ115" s="4">
        <f t="shared" si="267"/>
        <v>0</v>
      </c>
      <c r="AK115" s="4">
        <f t="shared" si="268"/>
        <v>0</v>
      </c>
      <c r="AL115" s="4">
        <f t="shared" si="269"/>
        <v>0</v>
      </c>
      <c r="AM115" s="4">
        <f t="shared" si="270"/>
        <v>0</v>
      </c>
      <c r="AN115" s="4">
        <f t="shared" si="271"/>
        <v>0</v>
      </c>
      <c r="AO115" s="4">
        <f t="shared" si="272"/>
        <v>0</v>
      </c>
      <c r="AP115" s="4">
        <f t="shared" si="273"/>
        <v>0</v>
      </c>
      <c r="AQ115" s="4">
        <f t="shared" si="274"/>
        <v>0</v>
      </c>
      <c r="AR115" s="4">
        <f t="shared" si="275"/>
        <v>0</v>
      </c>
      <c r="AS115" s="4">
        <f t="shared" si="276"/>
        <v>0</v>
      </c>
      <c r="AT115" s="4">
        <f t="shared" si="277"/>
        <v>0</v>
      </c>
      <c r="AU115" s="4">
        <f t="shared" si="278"/>
        <v>0</v>
      </c>
      <c r="AV115" s="4">
        <f t="shared" si="279"/>
        <v>0</v>
      </c>
      <c r="AW115" s="4">
        <f t="shared" si="280"/>
        <v>0</v>
      </c>
      <c r="AX115" s="4">
        <f t="shared" si="281"/>
        <v>0</v>
      </c>
      <c r="AY115" s="4">
        <f t="shared" si="282"/>
        <v>0</v>
      </c>
      <c r="AZ115" s="4">
        <f t="shared" si="283"/>
        <v>0</v>
      </c>
      <c r="BA115" s="4">
        <f t="shared" si="284"/>
        <v>0</v>
      </c>
      <c r="BB115" s="4">
        <f t="shared" si="285"/>
        <v>0</v>
      </c>
      <c r="BC115" s="4">
        <f t="shared" si="286"/>
        <v>0</v>
      </c>
      <c r="BD115" s="4">
        <f t="shared" si="287"/>
        <v>0</v>
      </c>
      <c r="BE115" s="4">
        <f t="shared" si="288"/>
        <v>0</v>
      </c>
      <c r="BF115" s="4">
        <f t="shared" si="289"/>
        <v>0</v>
      </c>
      <c r="BG115" s="4">
        <f t="shared" si="289"/>
        <v>0</v>
      </c>
      <c r="BH115" s="4">
        <f t="shared" si="289"/>
        <v>0</v>
      </c>
      <c r="BI115" s="4">
        <f t="shared" si="289"/>
        <v>0</v>
      </c>
      <c r="BJ115" s="4">
        <f t="shared" si="289"/>
        <v>0</v>
      </c>
      <c r="BK115" s="4">
        <f t="shared" si="289"/>
        <v>0</v>
      </c>
      <c r="BL115" s="4">
        <f t="shared" si="289"/>
        <v>0</v>
      </c>
      <c r="BM115" s="4">
        <f t="shared" si="289"/>
        <v>0</v>
      </c>
      <c r="BN115" s="4">
        <f t="shared" si="289"/>
        <v>0</v>
      </c>
      <c r="BO115" s="4">
        <f t="shared" si="289"/>
        <v>0</v>
      </c>
      <c r="BP115" s="4">
        <f t="shared" si="289"/>
        <v>0</v>
      </c>
      <c r="BQ115" s="4">
        <f t="shared" si="289"/>
        <v>0</v>
      </c>
      <c r="BR115" s="4">
        <f t="shared" si="289"/>
        <v>0</v>
      </c>
      <c r="BS115" s="4">
        <f t="shared" si="289"/>
        <v>0</v>
      </c>
      <c r="BT115" s="4">
        <f t="shared" si="289"/>
        <v>0</v>
      </c>
      <c r="BU115" s="4">
        <f t="shared" si="289"/>
        <v>0</v>
      </c>
      <c r="BV115" s="4">
        <f t="shared" si="239"/>
        <v>0</v>
      </c>
      <c r="BW115" s="4">
        <f t="shared" si="239"/>
        <v>0</v>
      </c>
      <c r="BX115" s="4">
        <f t="shared" si="239"/>
        <v>0</v>
      </c>
      <c r="BY115" s="4">
        <f t="shared" si="239"/>
        <v>0</v>
      </c>
      <c r="BZ115" s="4">
        <f t="shared" si="239"/>
        <v>0</v>
      </c>
      <c r="CA115" s="4">
        <f t="shared" si="239"/>
        <v>0</v>
      </c>
      <c r="CB115" s="4">
        <f t="shared" si="239"/>
        <v>0</v>
      </c>
      <c r="CC115" s="4">
        <f t="shared" si="240"/>
        <v>0</v>
      </c>
      <c r="CD115" s="4">
        <f t="shared" si="239"/>
        <v>1</v>
      </c>
      <c r="CE115" s="4">
        <f t="shared" si="239"/>
        <v>0</v>
      </c>
      <c r="CF115" s="4">
        <f t="shared" si="239"/>
        <v>0</v>
      </c>
      <c r="CG115" s="4">
        <f t="shared" si="239"/>
        <v>0</v>
      </c>
      <c r="CH115" s="4">
        <f t="shared" si="239"/>
        <v>0</v>
      </c>
      <c r="CI115" s="4">
        <f t="shared" si="239"/>
        <v>0</v>
      </c>
      <c r="CJ115" s="4">
        <f t="shared" si="239"/>
        <v>0</v>
      </c>
      <c r="CK115" s="4">
        <f t="shared" si="299"/>
        <v>0</v>
      </c>
      <c r="CL115" s="4">
        <f t="shared" si="299"/>
        <v>0</v>
      </c>
      <c r="CM115" s="4">
        <f t="shared" si="299"/>
        <v>0</v>
      </c>
      <c r="CN115" s="4">
        <f t="shared" si="299"/>
        <v>0</v>
      </c>
      <c r="CO115" s="4">
        <f t="shared" si="299"/>
        <v>0</v>
      </c>
      <c r="CP115" s="4">
        <f t="shared" si="299"/>
        <v>0</v>
      </c>
      <c r="CQ115" s="4">
        <f t="shared" si="299"/>
        <v>0</v>
      </c>
      <c r="CR115" s="4">
        <f t="shared" si="299"/>
        <v>0</v>
      </c>
      <c r="CS115" s="4">
        <f t="shared" si="299"/>
        <v>0</v>
      </c>
      <c r="CT115" s="4">
        <f t="shared" si="299"/>
        <v>0</v>
      </c>
      <c r="CU115" s="4">
        <f t="shared" si="299"/>
        <v>0</v>
      </c>
      <c r="CV115" s="4">
        <f t="shared" si="299"/>
        <v>0</v>
      </c>
      <c r="CW115" s="4">
        <f t="shared" si="299"/>
        <v>0</v>
      </c>
      <c r="CX115" s="4">
        <f t="shared" si="299"/>
        <v>0</v>
      </c>
      <c r="CY115" s="4">
        <f t="shared" si="299"/>
        <v>0</v>
      </c>
      <c r="CZ115" s="4">
        <f t="shared" si="299"/>
        <v>0</v>
      </c>
      <c r="DA115" s="4">
        <f t="shared" si="300"/>
        <v>0</v>
      </c>
      <c r="DB115" s="4">
        <f t="shared" si="300"/>
        <v>0</v>
      </c>
      <c r="DC115" s="4">
        <f t="shared" si="300"/>
        <v>0</v>
      </c>
      <c r="DD115" s="4">
        <f t="shared" si="300"/>
        <v>0</v>
      </c>
      <c r="DE115" s="4">
        <f t="shared" si="300"/>
        <v>1</v>
      </c>
      <c r="DF115" s="4">
        <f t="shared" si="300"/>
        <v>0</v>
      </c>
      <c r="DG115" s="4">
        <f t="shared" ref="DG115:DP124" si="301">IF(DG$3=$C115,1,0)</f>
        <v>0</v>
      </c>
      <c r="DH115" s="4">
        <f t="shared" si="301"/>
        <v>0</v>
      </c>
      <c r="DI115" s="4">
        <f t="shared" si="301"/>
        <v>0</v>
      </c>
      <c r="DJ115" s="4">
        <f t="shared" si="301"/>
        <v>0</v>
      </c>
      <c r="DK115" s="4">
        <f t="shared" si="301"/>
        <v>0</v>
      </c>
      <c r="DL115" s="4">
        <f t="shared" si="301"/>
        <v>0</v>
      </c>
      <c r="DM115" s="4">
        <f t="shared" si="301"/>
        <v>0</v>
      </c>
      <c r="DN115" s="4">
        <f t="shared" si="301"/>
        <v>0</v>
      </c>
      <c r="DO115" s="4">
        <f t="shared" si="301"/>
        <v>0</v>
      </c>
      <c r="DP115" s="4">
        <f t="shared" si="301"/>
        <v>0</v>
      </c>
      <c r="DQ115" s="4">
        <f t="shared" ref="DQ115:EC124" si="302">IF(DQ$3=$C115,1,0)</f>
        <v>0</v>
      </c>
      <c r="DR115" s="4">
        <f t="shared" si="302"/>
        <v>0</v>
      </c>
      <c r="DS115" s="4">
        <f t="shared" si="302"/>
        <v>0</v>
      </c>
      <c r="DT115" s="4">
        <f t="shared" si="302"/>
        <v>0</v>
      </c>
      <c r="DU115" s="4">
        <f t="shared" si="302"/>
        <v>0</v>
      </c>
      <c r="DV115" s="4">
        <f t="shared" si="302"/>
        <v>0</v>
      </c>
      <c r="DW115" s="4">
        <f t="shared" si="302"/>
        <v>0</v>
      </c>
      <c r="DX115" s="4">
        <f t="shared" si="302"/>
        <v>0</v>
      </c>
      <c r="DY115" s="4">
        <f t="shared" si="302"/>
        <v>0</v>
      </c>
      <c r="DZ115" s="4">
        <f t="shared" si="302"/>
        <v>0</v>
      </c>
      <c r="EA115" s="4">
        <f t="shared" si="302"/>
        <v>0</v>
      </c>
      <c r="EB115" s="4">
        <f t="shared" si="302"/>
        <v>0</v>
      </c>
      <c r="EC115" s="4">
        <f t="shared" si="302"/>
        <v>0</v>
      </c>
    </row>
    <row r="116" spans="2:133" x14ac:dyDescent="0.25">
      <c r="B116" s="13" t="s">
        <v>13</v>
      </c>
      <c r="C116" t="s">
        <v>2688</v>
      </c>
      <c r="D116" s="4">
        <f t="shared" si="291"/>
        <v>0</v>
      </c>
      <c r="E116" s="4">
        <f t="shared" si="292"/>
        <v>0</v>
      </c>
      <c r="F116" s="4">
        <f t="shared" si="293"/>
        <v>0</v>
      </c>
      <c r="G116" s="4">
        <f t="shared" si="294"/>
        <v>0</v>
      </c>
      <c r="H116" s="4">
        <f t="shared" si="295"/>
        <v>1</v>
      </c>
      <c r="I116" s="4">
        <f t="shared" si="296"/>
        <v>1</v>
      </c>
      <c r="J116" s="4">
        <f t="shared" si="241"/>
        <v>0</v>
      </c>
      <c r="K116" s="4">
        <f t="shared" si="242"/>
        <v>0</v>
      </c>
      <c r="L116" s="4">
        <f t="shared" si="243"/>
        <v>0</v>
      </c>
      <c r="M116" s="4">
        <f t="shared" si="244"/>
        <v>0</v>
      </c>
      <c r="N116" s="4">
        <f t="shared" si="245"/>
        <v>0</v>
      </c>
      <c r="O116" s="4">
        <f t="shared" si="246"/>
        <v>0</v>
      </c>
      <c r="P116" s="4">
        <f t="shared" si="247"/>
        <v>0</v>
      </c>
      <c r="Q116" s="4">
        <f t="shared" si="248"/>
        <v>0</v>
      </c>
      <c r="R116" s="4">
        <f t="shared" si="249"/>
        <v>0</v>
      </c>
      <c r="S116" s="4">
        <f t="shared" si="250"/>
        <v>0</v>
      </c>
      <c r="T116" s="4">
        <f t="shared" si="251"/>
        <v>0</v>
      </c>
      <c r="U116" s="4">
        <f t="shared" si="252"/>
        <v>0</v>
      </c>
      <c r="V116" s="4">
        <f t="shared" si="253"/>
        <v>0</v>
      </c>
      <c r="W116" s="4">
        <f t="shared" si="254"/>
        <v>0</v>
      </c>
      <c r="X116" s="4">
        <f t="shared" si="255"/>
        <v>0</v>
      </c>
      <c r="Y116" s="4">
        <f t="shared" si="256"/>
        <v>0</v>
      </c>
      <c r="Z116" s="4">
        <f t="shared" si="257"/>
        <v>1</v>
      </c>
      <c r="AA116" s="4">
        <f t="shared" si="258"/>
        <v>1</v>
      </c>
      <c r="AB116" s="4">
        <f t="shared" si="259"/>
        <v>0</v>
      </c>
      <c r="AC116" s="4">
        <f t="shared" si="260"/>
        <v>0</v>
      </c>
      <c r="AD116" s="4">
        <f t="shared" si="261"/>
        <v>0</v>
      </c>
      <c r="AE116" s="4">
        <f t="shared" si="262"/>
        <v>0</v>
      </c>
      <c r="AF116" s="4">
        <f t="shared" si="263"/>
        <v>0</v>
      </c>
      <c r="AG116" s="4">
        <f t="shared" si="264"/>
        <v>0</v>
      </c>
      <c r="AH116" s="4">
        <f t="shared" si="265"/>
        <v>0</v>
      </c>
      <c r="AI116" s="4">
        <f t="shared" si="266"/>
        <v>0</v>
      </c>
      <c r="AJ116" s="4">
        <f t="shared" si="267"/>
        <v>0</v>
      </c>
      <c r="AK116" s="4">
        <f t="shared" si="268"/>
        <v>0</v>
      </c>
      <c r="AL116" s="4">
        <f t="shared" si="269"/>
        <v>0</v>
      </c>
      <c r="AM116" s="4">
        <f t="shared" si="270"/>
        <v>0</v>
      </c>
      <c r="AN116" s="4">
        <f t="shared" si="271"/>
        <v>0</v>
      </c>
      <c r="AO116" s="4">
        <f t="shared" si="272"/>
        <v>0</v>
      </c>
      <c r="AP116" s="4">
        <f t="shared" si="273"/>
        <v>0</v>
      </c>
      <c r="AQ116" s="4">
        <f t="shared" si="274"/>
        <v>0</v>
      </c>
      <c r="AR116" s="4">
        <f t="shared" si="275"/>
        <v>0</v>
      </c>
      <c r="AS116" s="4">
        <f t="shared" si="276"/>
        <v>0</v>
      </c>
      <c r="AT116" s="4">
        <f t="shared" si="277"/>
        <v>0</v>
      </c>
      <c r="AU116" s="4">
        <f t="shared" si="278"/>
        <v>0</v>
      </c>
      <c r="AV116" s="4">
        <f t="shared" si="279"/>
        <v>0</v>
      </c>
      <c r="AW116" s="4">
        <f t="shared" si="280"/>
        <v>0</v>
      </c>
      <c r="AX116" s="4">
        <f t="shared" si="281"/>
        <v>0</v>
      </c>
      <c r="AY116" s="4">
        <f t="shared" si="282"/>
        <v>0</v>
      </c>
      <c r="AZ116" s="4">
        <f t="shared" si="283"/>
        <v>0</v>
      </c>
      <c r="BA116" s="4">
        <f t="shared" si="284"/>
        <v>0</v>
      </c>
      <c r="BB116" s="4">
        <f t="shared" si="285"/>
        <v>0</v>
      </c>
      <c r="BC116" s="4">
        <f t="shared" si="286"/>
        <v>0</v>
      </c>
      <c r="BD116" s="4">
        <f t="shared" si="287"/>
        <v>0</v>
      </c>
      <c r="BE116" s="4">
        <f t="shared" si="288"/>
        <v>0</v>
      </c>
      <c r="BF116" s="4">
        <f t="shared" si="289"/>
        <v>0</v>
      </c>
      <c r="BG116" s="4">
        <f t="shared" si="289"/>
        <v>0</v>
      </c>
      <c r="BH116" s="4">
        <f t="shared" si="289"/>
        <v>0</v>
      </c>
      <c r="BI116" s="4">
        <f t="shared" si="289"/>
        <v>0</v>
      </c>
      <c r="BJ116" s="4">
        <f t="shared" si="289"/>
        <v>0</v>
      </c>
      <c r="BK116" s="4">
        <f t="shared" si="289"/>
        <v>0</v>
      </c>
      <c r="BL116" s="4">
        <f t="shared" si="289"/>
        <v>0</v>
      </c>
      <c r="BM116" s="4">
        <f t="shared" si="289"/>
        <v>0</v>
      </c>
      <c r="BN116" s="4">
        <f t="shared" si="289"/>
        <v>0</v>
      </c>
      <c r="BO116" s="4">
        <f t="shared" si="289"/>
        <v>0</v>
      </c>
      <c r="BP116" s="4">
        <f t="shared" si="289"/>
        <v>0</v>
      </c>
      <c r="BQ116" s="4">
        <f t="shared" si="289"/>
        <v>0</v>
      </c>
      <c r="BR116" s="4">
        <f t="shared" si="289"/>
        <v>0</v>
      </c>
      <c r="BS116" s="4">
        <f t="shared" si="289"/>
        <v>0</v>
      </c>
      <c r="BT116" s="4">
        <f t="shared" si="289"/>
        <v>0</v>
      </c>
      <c r="BU116" s="4">
        <f t="shared" si="289"/>
        <v>0</v>
      </c>
      <c r="BV116" s="4">
        <f t="shared" si="239"/>
        <v>0</v>
      </c>
      <c r="BW116" s="4">
        <f t="shared" si="239"/>
        <v>0</v>
      </c>
      <c r="BX116" s="4">
        <f t="shared" si="239"/>
        <v>0</v>
      </c>
      <c r="BY116" s="4">
        <f t="shared" si="239"/>
        <v>0</v>
      </c>
      <c r="BZ116" s="4">
        <f t="shared" si="239"/>
        <v>0</v>
      </c>
      <c r="CA116" s="4">
        <f t="shared" si="239"/>
        <v>0</v>
      </c>
      <c r="CB116" s="4">
        <f t="shared" si="239"/>
        <v>0</v>
      </c>
      <c r="CC116" s="4">
        <f t="shared" si="240"/>
        <v>0</v>
      </c>
      <c r="CD116" s="4">
        <f t="shared" si="239"/>
        <v>0</v>
      </c>
      <c r="CE116" s="4">
        <f t="shared" si="239"/>
        <v>1</v>
      </c>
      <c r="CF116" s="4">
        <f t="shared" si="239"/>
        <v>0</v>
      </c>
      <c r="CG116" s="4">
        <f t="shared" si="239"/>
        <v>0</v>
      </c>
      <c r="CH116" s="4">
        <f t="shared" si="239"/>
        <v>0</v>
      </c>
      <c r="CI116" s="4">
        <f t="shared" si="239"/>
        <v>0</v>
      </c>
      <c r="CJ116" s="4">
        <f t="shared" si="239"/>
        <v>0</v>
      </c>
      <c r="CK116" s="4">
        <f t="shared" si="299"/>
        <v>0</v>
      </c>
      <c r="CL116" s="4">
        <f t="shared" si="299"/>
        <v>0</v>
      </c>
      <c r="CM116" s="4">
        <f t="shared" si="299"/>
        <v>0</v>
      </c>
      <c r="CN116" s="4">
        <f t="shared" si="299"/>
        <v>0</v>
      </c>
      <c r="CO116" s="4">
        <f t="shared" si="299"/>
        <v>0</v>
      </c>
      <c r="CP116" s="4">
        <f t="shared" si="299"/>
        <v>0</v>
      </c>
      <c r="CQ116" s="4">
        <f t="shared" si="299"/>
        <v>0</v>
      </c>
      <c r="CR116" s="4">
        <f t="shared" si="299"/>
        <v>0</v>
      </c>
      <c r="CS116" s="4">
        <f t="shared" si="299"/>
        <v>0</v>
      </c>
      <c r="CT116" s="4">
        <f t="shared" si="299"/>
        <v>0</v>
      </c>
      <c r="CU116" s="4">
        <f t="shared" si="299"/>
        <v>0</v>
      </c>
      <c r="CV116" s="4">
        <f t="shared" si="299"/>
        <v>0</v>
      </c>
      <c r="CW116" s="4">
        <f t="shared" si="299"/>
        <v>0</v>
      </c>
      <c r="CX116" s="4">
        <f t="shared" si="299"/>
        <v>0</v>
      </c>
      <c r="CY116" s="4">
        <f t="shared" si="299"/>
        <v>0</v>
      </c>
      <c r="CZ116" s="4">
        <f t="shared" si="299"/>
        <v>0</v>
      </c>
      <c r="DA116" s="4">
        <f t="shared" si="300"/>
        <v>0</v>
      </c>
      <c r="DB116" s="4">
        <f t="shared" si="300"/>
        <v>0</v>
      </c>
      <c r="DC116" s="4">
        <f t="shared" si="300"/>
        <v>0</v>
      </c>
      <c r="DD116" s="4">
        <f t="shared" si="300"/>
        <v>0</v>
      </c>
      <c r="DE116" s="4">
        <f t="shared" si="300"/>
        <v>0</v>
      </c>
      <c r="DF116" s="4">
        <f t="shared" si="300"/>
        <v>1</v>
      </c>
      <c r="DG116" s="4">
        <f t="shared" si="301"/>
        <v>0</v>
      </c>
      <c r="DH116" s="4">
        <f t="shared" si="301"/>
        <v>0</v>
      </c>
      <c r="DI116" s="4">
        <f t="shared" si="301"/>
        <v>0</v>
      </c>
      <c r="DJ116" s="4">
        <f t="shared" si="301"/>
        <v>0</v>
      </c>
      <c r="DK116" s="4">
        <f t="shared" si="301"/>
        <v>0</v>
      </c>
      <c r="DL116" s="4">
        <f t="shared" si="301"/>
        <v>0</v>
      </c>
      <c r="DM116" s="4">
        <f t="shared" si="301"/>
        <v>0</v>
      </c>
      <c r="DN116" s="4">
        <f t="shared" si="301"/>
        <v>0</v>
      </c>
      <c r="DO116" s="4">
        <f t="shared" si="301"/>
        <v>0</v>
      </c>
      <c r="DP116" s="4">
        <f t="shared" si="301"/>
        <v>0</v>
      </c>
      <c r="DQ116" s="4">
        <f t="shared" si="302"/>
        <v>0</v>
      </c>
      <c r="DR116" s="4">
        <f t="shared" si="302"/>
        <v>0</v>
      </c>
      <c r="DS116" s="4">
        <f t="shared" si="302"/>
        <v>0</v>
      </c>
      <c r="DT116" s="4">
        <f t="shared" si="302"/>
        <v>0</v>
      </c>
      <c r="DU116" s="4">
        <f t="shared" si="302"/>
        <v>0</v>
      </c>
      <c r="DV116" s="4">
        <f t="shared" si="302"/>
        <v>0</v>
      </c>
      <c r="DW116" s="4">
        <f t="shared" si="302"/>
        <v>0</v>
      </c>
      <c r="DX116" s="4">
        <f t="shared" si="302"/>
        <v>0</v>
      </c>
      <c r="DY116" s="4">
        <f t="shared" si="302"/>
        <v>0</v>
      </c>
      <c r="DZ116" s="4">
        <f t="shared" si="302"/>
        <v>0</v>
      </c>
      <c r="EA116" s="4">
        <f t="shared" si="302"/>
        <v>0</v>
      </c>
      <c r="EB116" s="4">
        <f t="shared" si="302"/>
        <v>0</v>
      </c>
      <c r="EC116" s="4">
        <f t="shared" si="302"/>
        <v>0</v>
      </c>
    </row>
    <row r="117" spans="2:133" x14ac:dyDescent="0.25">
      <c r="B117" s="13" t="s">
        <v>13</v>
      </c>
      <c r="C117" t="s">
        <v>313</v>
      </c>
      <c r="D117" s="4">
        <f t="shared" si="291"/>
        <v>0</v>
      </c>
      <c r="E117" s="4">
        <f t="shared" si="292"/>
        <v>0</v>
      </c>
      <c r="F117" s="4">
        <f t="shared" si="293"/>
        <v>0</v>
      </c>
      <c r="G117" s="4">
        <f t="shared" si="294"/>
        <v>0</v>
      </c>
      <c r="H117" s="4">
        <f t="shared" si="295"/>
        <v>1</v>
      </c>
      <c r="I117" s="4">
        <f t="shared" si="296"/>
        <v>1</v>
      </c>
      <c r="J117" s="4">
        <f t="shared" si="241"/>
        <v>0</v>
      </c>
      <c r="K117" s="4">
        <f t="shared" si="242"/>
        <v>0</v>
      </c>
      <c r="L117" s="4">
        <f t="shared" si="243"/>
        <v>0</v>
      </c>
      <c r="M117" s="4">
        <f t="shared" si="244"/>
        <v>0</v>
      </c>
      <c r="N117" s="4">
        <f t="shared" si="245"/>
        <v>0</v>
      </c>
      <c r="O117" s="4">
        <f t="shared" si="246"/>
        <v>0</v>
      </c>
      <c r="P117" s="4">
        <f t="shared" si="247"/>
        <v>0</v>
      </c>
      <c r="Q117" s="4">
        <f t="shared" si="248"/>
        <v>0</v>
      </c>
      <c r="R117" s="4">
        <f t="shared" si="249"/>
        <v>0</v>
      </c>
      <c r="S117" s="4">
        <f t="shared" si="250"/>
        <v>0</v>
      </c>
      <c r="T117" s="4">
        <f t="shared" si="251"/>
        <v>0</v>
      </c>
      <c r="U117" s="4">
        <f t="shared" si="252"/>
        <v>0</v>
      </c>
      <c r="V117" s="4">
        <f t="shared" si="253"/>
        <v>0</v>
      </c>
      <c r="W117" s="4">
        <f t="shared" si="254"/>
        <v>0</v>
      </c>
      <c r="X117" s="4">
        <f t="shared" si="255"/>
        <v>0</v>
      </c>
      <c r="Y117" s="4">
        <f t="shared" si="256"/>
        <v>0</v>
      </c>
      <c r="Z117" s="4">
        <f t="shared" si="257"/>
        <v>1</v>
      </c>
      <c r="AA117" s="4">
        <f t="shared" si="258"/>
        <v>1</v>
      </c>
      <c r="AB117" s="4">
        <f t="shared" si="259"/>
        <v>0</v>
      </c>
      <c r="AC117" s="4">
        <f t="shared" si="260"/>
        <v>0</v>
      </c>
      <c r="AD117" s="4">
        <f t="shared" si="261"/>
        <v>0</v>
      </c>
      <c r="AE117" s="4">
        <f t="shared" si="262"/>
        <v>0</v>
      </c>
      <c r="AF117" s="4">
        <f t="shared" si="263"/>
        <v>0</v>
      </c>
      <c r="AG117" s="4">
        <f t="shared" si="264"/>
        <v>0</v>
      </c>
      <c r="AH117" s="4">
        <f t="shared" si="265"/>
        <v>0</v>
      </c>
      <c r="AI117" s="4">
        <f t="shared" si="266"/>
        <v>0</v>
      </c>
      <c r="AJ117" s="4">
        <f t="shared" si="267"/>
        <v>0</v>
      </c>
      <c r="AK117" s="4">
        <f t="shared" si="268"/>
        <v>0</v>
      </c>
      <c r="AL117" s="4">
        <f t="shared" si="269"/>
        <v>0</v>
      </c>
      <c r="AM117" s="4">
        <f t="shared" si="270"/>
        <v>0</v>
      </c>
      <c r="AN117" s="4">
        <f t="shared" si="271"/>
        <v>0</v>
      </c>
      <c r="AO117" s="4">
        <f t="shared" si="272"/>
        <v>0</v>
      </c>
      <c r="AP117" s="4">
        <f t="shared" si="273"/>
        <v>0</v>
      </c>
      <c r="AQ117" s="4">
        <f t="shared" si="274"/>
        <v>0</v>
      </c>
      <c r="AR117" s="4">
        <f t="shared" si="275"/>
        <v>0</v>
      </c>
      <c r="AS117" s="4">
        <f t="shared" si="276"/>
        <v>0</v>
      </c>
      <c r="AT117" s="4">
        <f t="shared" si="277"/>
        <v>0</v>
      </c>
      <c r="AU117" s="4">
        <f t="shared" si="278"/>
        <v>0</v>
      </c>
      <c r="AV117" s="4">
        <f t="shared" si="279"/>
        <v>0</v>
      </c>
      <c r="AW117" s="4">
        <f t="shared" si="280"/>
        <v>0</v>
      </c>
      <c r="AX117" s="4">
        <f t="shared" si="281"/>
        <v>0</v>
      </c>
      <c r="AY117" s="4">
        <f t="shared" si="282"/>
        <v>0</v>
      </c>
      <c r="AZ117" s="4">
        <f t="shared" si="283"/>
        <v>0</v>
      </c>
      <c r="BA117" s="4">
        <f t="shared" si="284"/>
        <v>0</v>
      </c>
      <c r="BB117" s="4">
        <f t="shared" si="285"/>
        <v>0</v>
      </c>
      <c r="BC117" s="4">
        <f t="shared" si="286"/>
        <v>0</v>
      </c>
      <c r="BD117" s="4">
        <f t="shared" si="287"/>
        <v>0</v>
      </c>
      <c r="BE117" s="4">
        <f t="shared" si="288"/>
        <v>0</v>
      </c>
      <c r="BF117" s="4">
        <f t="shared" si="289"/>
        <v>0</v>
      </c>
      <c r="BG117" s="4">
        <f t="shared" si="289"/>
        <v>0</v>
      </c>
      <c r="BH117" s="4">
        <f t="shared" si="289"/>
        <v>0</v>
      </c>
      <c r="BI117" s="4">
        <f t="shared" si="289"/>
        <v>0</v>
      </c>
      <c r="BJ117" s="4">
        <f t="shared" si="289"/>
        <v>0</v>
      </c>
      <c r="BK117" s="4">
        <f t="shared" si="289"/>
        <v>0</v>
      </c>
      <c r="BL117" s="4">
        <f t="shared" si="289"/>
        <v>0</v>
      </c>
      <c r="BM117" s="4">
        <f t="shared" si="289"/>
        <v>0</v>
      </c>
      <c r="BN117" s="4">
        <f t="shared" si="289"/>
        <v>0</v>
      </c>
      <c r="BO117" s="4">
        <f t="shared" si="289"/>
        <v>0</v>
      </c>
      <c r="BP117" s="4">
        <f t="shared" si="289"/>
        <v>0</v>
      </c>
      <c r="BQ117" s="4">
        <f t="shared" si="289"/>
        <v>0</v>
      </c>
      <c r="BR117" s="4">
        <f t="shared" si="289"/>
        <v>0</v>
      </c>
      <c r="BS117" s="4">
        <f t="shared" si="289"/>
        <v>0</v>
      </c>
      <c r="BT117" s="4">
        <f t="shared" si="289"/>
        <v>0</v>
      </c>
      <c r="BU117" s="4">
        <f t="shared" ref="BU117:CB117" si="303">IF(BU$3=$C117,1,0)</f>
        <v>0</v>
      </c>
      <c r="BV117" s="4">
        <f t="shared" si="303"/>
        <v>0</v>
      </c>
      <c r="BW117" s="4">
        <f t="shared" si="303"/>
        <v>0</v>
      </c>
      <c r="BX117" s="4">
        <f t="shared" si="303"/>
        <v>0</v>
      </c>
      <c r="BY117" s="4">
        <f t="shared" si="303"/>
        <v>0</v>
      </c>
      <c r="BZ117" s="4">
        <f t="shared" si="303"/>
        <v>0</v>
      </c>
      <c r="CA117" s="4">
        <f t="shared" si="303"/>
        <v>0</v>
      </c>
      <c r="CB117" s="4">
        <f t="shared" si="303"/>
        <v>0</v>
      </c>
      <c r="CC117" s="4">
        <f t="shared" si="240"/>
        <v>0</v>
      </c>
      <c r="CD117" s="4">
        <f t="shared" ref="CD117:CJ117" si="304">IF(CD$3=$C117,1,0)</f>
        <v>0</v>
      </c>
      <c r="CE117" s="4">
        <f t="shared" si="304"/>
        <v>0</v>
      </c>
      <c r="CF117" s="4">
        <f t="shared" si="304"/>
        <v>1</v>
      </c>
      <c r="CG117" s="4">
        <f t="shared" si="304"/>
        <v>0</v>
      </c>
      <c r="CH117" s="4">
        <f t="shared" si="304"/>
        <v>0</v>
      </c>
      <c r="CI117" s="4">
        <f t="shared" si="304"/>
        <v>0</v>
      </c>
      <c r="CJ117" s="4">
        <f t="shared" si="304"/>
        <v>0</v>
      </c>
      <c r="CK117" s="4">
        <f t="shared" si="299"/>
        <v>0</v>
      </c>
      <c r="CL117" s="4">
        <f t="shared" si="299"/>
        <v>0</v>
      </c>
      <c r="CM117" s="4">
        <f t="shared" si="299"/>
        <v>0</v>
      </c>
      <c r="CN117" s="4">
        <f t="shared" si="299"/>
        <v>0</v>
      </c>
      <c r="CO117" s="4">
        <f t="shared" si="299"/>
        <v>0</v>
      </c>
      <c r="CP117" s="4">
        <f t="shared" si="299"/>
        <v>0</v>
      </c>
      <c r="CQ117" s="4">
        <f t="shared" si="299"/>
        <v>0</v>
      </c>
      <c r="CR117" s="4">
        <f t="shared" si="299"/>
        <v>0</v>
      </c>
      <c r="CS117" s="4">
        <f t="shared" si="299"/>
        <v>0</v>
      </c>
      <c r="CT117" s="4">
        <f t="shared" si="299"/>
        <v>0</v>
      </c>
      <c r="CU117" s="4">
        <f t="shared" si="299"/>
        <v>0</v>
      </c>
      <c r="CV117" s="4">
        <f t="shared" si="299"/>
        <v>0</v>
      </c>
      <c r="CW117" s="4">
        <f t="shared" si="299"/>
        <v>0</v>
      </c>
      <c r="CX117" s="4">
        <f t="shared" si="299"/>
        <v>0</v>
      </c>
      <c r="CY117" s="4">
        <f t="shared" si="299"/>
        <v>0</v>
      </c>
      <c r="CZ117" s="4">
        <f t="shared" si="299"/>
        <v>0</v>
      </c>
      <c r="DA117" s="4">
        <f t="shared" si="300"/>
        <v>0</v>
      </c>
      <c r="DB117" s="4">
        <f t="shared" si="300"/>
        <v>0</v>
      </c>
      <c r="DC117" s="4">
        <f t="shared" si="300"/>
        <v>0</v>
      </c>
      <c r="DD117" s="4">
        <f t="shared" si="300"/>
        <v>0</v>
      </c>
      <c r="DE117" s="4">
        <f t="shared" si="300"/>
        <v>0</v>
      </c>
      <c r="DF117" s="4">
        <f t="shared" si="300"/>
        <v>0</v>
      </c>
      <c r="DG117" s="4">
        <f t="shared" si="301"/>
        <v>1</v>
      </c>
      <c r="DH117" s="4">
        <f t="shared" si="301"/>
        <v>0</v>
      </c>
      <c r="DI117" s="4">
        <f t="shared" si="301"/>
        <v>0</v>
      </c>
      <c r="DJ117" s="4">
        <f t="shared" si="301"/>
        <v>0</v>
      </c>
      <c r="DK117" s="4">
        <f t="shared" si="301"/>
        <v>0</v>
      </c>
      <c r="DL117" s="4">
        <f t="shared" si="301"/>
        <v>0</v>
      </c>
      <c r="DM117" s="4">
        <f t="shared" si="301"/>
        <v>0</v>
      </c>
      <c r="DN117" s="4">
        <f t="shared" si="301"/>
        <v>0</v>
      </c>
      <c r="DO117" s="4">
        <f t="shared" si="301"/>
        <v>0</v>
      </c>
      <c r="DP117" s="4">
        <f t="shared" si="301"/>
        <v>0</v>
      </c>
      <c r="DQ117" s="4">
        <f t="shared" si="302"/>
        <v>0</v>
      </c>
      <c r="DR117" s="4">
        <f t="shared" si="302"/>
        <v>0</v>
      </c>
      <c r="DS117" s="4">
        <f t="shared" si="302"/>
        <v>0</v>
      </c>
      <c r="DT117" s="4">
        <f t="shared" si="302"/>
        <v>0</v>
      </c>
      <c r="DU117" s="4">
        <f t="shared" si="302"/>
        <v>0</v>
      </c>
      <c r="DV117" s="4">
        <f t="shared" si="302"/>
        <v>0</v>
      </c>
      <c r="DW117" s="4">
        <f t="shared" si="302"/>
        <v>0</v>
      </c>
      <c r="DX117" s="4">
        <f t="shared" si="302"/>
        <v>0</v>
      </c>
      <c r="DY117" s="4">
        <f t="shared" si="302"/>
        <v>0</v>
      </c>
      <c r="DZ117" s="4">
        <f t="shared" si="302"/>
        <v>0</v>
      </c>
      <c r="EA117" s="4">
        <f t="shared" si="302"/>
        <v>0</v>
      </c>
      <c r="EB117" s="4">
        <f t="shared" si="302"/>
        <v>0</v>
      </c>
      <c r="EC117" s="4">
        <f t="shared" si="302"/>
        <v>0</v>
      </c>
    </row>
    <row r="118" spans="2:133" x14ac:dyDescent="0.25">
      <c r="B118" s="13" t="s">
        <v>13</v>
      </c>
      <c r="C118" t="s">
        <v>2690</v>
      </c>
      <c r="D118" s="4">
        <f t="shared" ref="D118:D128" si="305">IF(MID($C118,1,2)="rx",0,IF(VLOOKUP($C118,TierCSLUP,4,FALSE)="yes",1,0))</f>
        <v>0</v>
      </c>
      <c r="E118" s="4">
        <f t="shared" ref="E118:E128" si="306">IF(MID($C118,1,2)="rx",IF(VLOOKUP($C118,TierCSLUP,4,FALSE)="yes",1,0),0)</f>
        <v>0</v>
      </c>
      <c r="F118" s="4">
        <f t="shared" ref="F118:F128" si="307">IF(VLOOKUP($C118,TierCSLUP,4,FALSE)="yes",1,0)</f>
        <v>0</v>
      </c>
      <c r="G118" s="4">
        <f t="shared" ref="G118:G128" si="308">IF(MID($C118,1,2)="rx",0,IF(VLOOKUP($C118,TierCSLUP,5,FALSE)="yes",1,0))</f>
        <v>0</v>
      </c>
      <c r="H118" s="4">
        <f t="shared" ref="H118:H128" si="309">IF(MID($C118,1,2)="rx",IF(VLOOKUP($C118,TierCSLUP,5,FALSE)="yes",1,0),0)</f>
        <v>1</v>
      </c>
      <c r="I118" s="4">
        <f t="shared" ref="I118:I128" si="310">IF(VLOOKUP($C118,TierCSLUP,5,FALSE)="yes",1,0)</f>
        <v>1</v>
      </c>
      <c r="J118" s="4">
        <f t="shared" ref="J118:J128" si="311">IF($B118=J$3,$D118,0)</f>
        <v>0</v>
      </c>
      <c r="K118" s="4">
        <f t="shared" ref="K118:K128" si="312">IF($B118=K$3,$E118,0)</f>
        <v>0</v>
      </c>
      <c r="L118" s="4">
        <f t="shared" ref="L118:L128" si="313">IF($B118=L$3,$F118,0)</f>
        <v>0</v>
      </c>
      <c r="M118" s="4">
        <f t="shared" ref="M118:M128" si="314">IF($B118=M$3,$G118,0)</f>
        <v>0</v>
      </c>
      <c r="N118" s="4">
        <f t="shared" ref="N118:N128" si="315">IF($B118=N$3,$H118,0)</f>
        <v>0</v>
      </c>
      <c r="O118" s="4">
        <f t="shared" ref="O118:O128" si="316">IF($B118=O$3,$I118,0)</f>
        <v>0</v>
      </c>
      <c r="P118" s="4">
        <f t="shared" ref="P118:P128" si="317">IF($B118=P$3,$D118,0)</f>
        <v>0</v>
      </c>
      <c r="Q118" s="4">
        <f t="shared" ref="Q118:Q128" si="318">IF($B118=Q$3,$E118,0)</f>
        <v>0</v>
      </c>
      <c r="R118" s="4">
        <f t="shared" ref="R118:R128" si="319">IF($B118=R$3,$F118,0)</f>
        <v>0</v>
      </c>
      <c r="S118" s="4">
        <f t="shared" ref="S118:S128" si="320">IF($B118=S$3,$G118,0)</f>
        <v>0</v>
      </c>
      <c r="T118" s="4">
        <f t="shared" ref="T118:T128" si="321">IF($B118=T$3,$H118,0)</f>
        <v>0</v>
      </c>
      <c r="U118" s="4">
        <f t="shared" ref="U118:U128" si="322">IF($B118=U$3,$I118,0)</f>
        <v>0</v>
      </c>
      <c r="V118" s="4">
        <f t="shared" ref="V118:V128" si="323">IF($B118=V$3,$D118,0)</f>
        <v>0</v>
      </c>
      <c r="W118" s="4">
        <f t="shared" ref="W118:W128" si="324">IF($B118=W$3,$E118,0)</f>
        <v>0</v>
      </c>
      <c r="X118" s="4">
        <f t="shared" ref="X118:X128" si="325">IF($B118=X$3,$F118,0)</f>
        <v>0</v>
      </c>
      <c r="Y118" s="4">
        <f t="shared" ref="Y118:Y128" si="326">IF($B118=Y$3,$G118,0)</f>
        <v>0</v>
      </c>
      <c r="Z118" s="4">
        <f t="shared" ref="Z118:Z128" si="327">IF($B118=Z$3,$H118,0)</f>
        <v>1</v>
      </c>
      <c r="AA118" s="4">
        <f t="shared" ref="AA118:AA128" si="328">IF($B118=AA$3,$I118,0)</f>
        <v>1</v>
      </c>
      <c r="AB118" s="4">
        <f t="shared" ref="AB118:AB128" si="329">IF($B118=AB$3,$D118,0)</f>
        <v>0</v>
      </c>
      <c r="AC118" s="4">
        <f t="shared" ref="AC118:AC128" si="330">IF($B118=AC$3,$E118,0)</f>
        <v>0</v>
      </c>
      <c r="AD118" s="4">
        <f t="shared" ref="AD118:AD128" si="331">IF($B118=AD$3,$F118,0)</f>
        <v>0</v>
      </c>
      <c r="AE118" s="4">
        <f t="shared" ref="AE118:AE128" si="332">IF($B118=AE$3,$G118,0)</f>
        <v>0</v>
      </c>
      <c r="AF118" s="4">
        <f t="shared" ref="AF118:AF128" si="333">IF($B118=AF$3,$H118,0)</f>
        <v>0</v>
      </c>
      <c r="AG118" s="4">
        <f t="shared" ref="AG118:AG128" si="334">IF($B118=AG$3,$I118,0)</f>
        <v>0</v>
      </c>
      <c r="AH118" s="4">
        <f t="shared" ref="AH118:AH128" si="335">IF($B118=AH$3,$D118,0)</f>
        <v>0</v>
      </c>
      <c r="AI118" s="4">
        <f t="shared" ref="AI118:AI128" si="336">IF($B118=AI$3,$E118,0)</f>
        <v>0</v>
      </c>
      <c r="AJ118" s="4">
        <f t="shared" ref="AJ118:AJ128" si="337">IF($B118=AJ$3,$F118,0)</f>
        <v>0</v>
      </c>
      <c r="AK118" s="4">
        <f t="shared" ref="AK118:AK128" si="338">IF($B118=AK$3,$G118,0)</f>
        <v>0</v>
      </c>
      <c r="AL118" s="4">
        <f t="shared" ref="AL118:AL128" si="339">IF($B118=AL$3,$H118,0)</f>
        <v>0</v>
      </c>
      <c r="AM118" s="4">
        <f t="shared" ref="AM118:AM128" si="340">IF($B118=AM$3,$I118,0)</f>
        <v>0</v>
      </c>
      <c r="AN118" s="4">
        <f t="shared" ref="AN118:AN128" si="341">IF($B118=AN$3,$D118,0)</f>
        <v>0</v>
      </c>
      <c r="AO118" s="4">
        <f t="shared" ref="AO118:AO128" si="342">IF($B118=AO$3,$E118,0)</f>
        <v>0</v>
      </c>
      <c r="AP118" s="4">
        <f t="shared" ref="AP118:AP128" si="343">IF($B118=AP$3,$F118,0)</f>
        <v>0</v>
      </c>
      <c r="AQ118" s="4">
        <f t="shared" ref="AQ118:AQ128" si="344">IF($B118=AQ$3,$G118,0)</f>
        <v>0</v>
      </c>
      <c r="AR118" s="4">
        <f t="shared" ref="AR118:AR128" si="345">IF($B118=AR$3,$H118,0)</f>
        <v>0</v>
      </c>
      <c r="AS118" s="4">
        <f t="shared" ref="AS118:AS128" si="346">IF($B118=AS$3,$I118,0)</f>
        <v>0</v>
      </c>
      <c r="AT118" s="4">
        <f t="shared" ref="AT118:AT128" si="347">IF($B118=AT$3,$D118,0)</f>
        <v>0</v>
      </c>
      <c r="AU118" s="4">
        <f t="shared" ref="AU118:AU128" si="348">IF($B118=AU$3,$E118,0)</f>
        <v>0</v>
      </c>
      <c r="AV118" s="4">
        <f t="shared" ref="AV118:AV128" si="349">IF($B118=AV$3,$F118,0)</f>
        <v>0</v>
      </c>
      <c r="AW118" s="4">
        <f t="shared" ref="AW118:AW128" si="350">IF($B118=AW$3,$G118,0)</f>
        <v>0</v>
      </c>
      <c r="AX118" s="4">
        <f t="shared" ref="AX118:AX128" si="351">IF($B118=AX$3,$H118,0)</f>
        <v>0</v>
      </c>
      <c r="AY118" s="4">
        <f t="shared" ref="AY118:AY128" si="352">IF($B118=AY$3,$I118,0)</f>
        <v>0</v>
      </c>
      <c r="AZ118" s="4">
        <f t="shared" ref="AZ118:AZ128" si="353">IF($B118=AZ$3,$D118,0)</f>
        <v>0</v>
      </c>
      <c r="BA118" s="4">
        <f t="shared" ref="BA118:BA128" si="354">IF($B118=BA$3,$E118,0)</f>
        <v>0</v>
      </c>
      <c r="BB118" s="4">
        <f t="shared" ref="BB118:BB128" si="355">IF($B118=BB$3,$F118,0)</f>
        <v>0</v>
      </c>
      <c r="BC118" s="4">
        <f t="shared" ref="BC118:BC128" si="356">IF($B118=BC$3,$G118,0)</f>
        <v>0</v>
      </c>
      <c r="BD118" s="4">
        <f t="shared" ref="BD118:BD128" si="357">IF($B118=BD$3,$H118,0)</f>
        <v>0</v>
      </c>
      <c r="BE118" s="4">
        <f t="shared" ref="BE118:BE128" si="358">IF($B118=BE$3,$I118,0)</f>
        <v>0</v>
      </c>
      <c r="BF118" s="4">
        <f t="shared" ref="BF118:BO128" si="359">IF(BF$3=$C118,1,0)</f>
        <v>0</v>
      </c>
      <c r="BG118" s="4">
        <f t="shared" si="359"/>
        <v>0</v>
      </c>
      <c r="BH118" s="4">
        <f t="shared" si="359"/>
        <v>0</v>
      </c>
      <c r="BI118" s="4">
        <f t="shared" si="359"/>
        <v>0</v>
      </c>
      <c r="BJ118" s="4">
        <f t="shared" si="359"/>
        <v>0</v>
      </c>
      <c r="BK118" s="4">
        <f t="shared" si="359"/>
        <v>0</v>
      </c>
      <c r="BL118" s="4">
        <f t="shared" si="359"/>
        <v>0</v>
      </c>
      <c r="BM118" s="4">
        <f t="shared" si="359"/>
        <v>0</v>
      </c>
      <c r="BN118" s="4">
        <f t="shared" si="359"/>
        <v>0</v>
      </c>
      <c r="BO118" s="4">
        <f t="shared" si="359"/>
        <v>0</v>
      </c>
      <c r="BP118" s="4">
        <f t="shared" ref="BP118:BY128" si="360">IF(BP$3=$C118,1,0)</f>
        <v>0</v>
      </c>
      <c r="BQ118" s="4">
        <f t="shared" si="360"/>
        <v>0</v>
      </c>
      <c r="BR118" s="4">
        <f t="shared" si="360"/>
        <v>0</v>
      </c>
      <c r="BS118" s="4">
        <f t="shared" si="360"/>
        <v>0</v>
      </c>
      <c r="BT118" s="4">
        <f t="shared" si="360"/>
        <v>0</v>
      </c>
      <c r="BU118" s="4">
        <f t="shared" si="360"/>
        <v>0</v>
      </c>
      <c r="BV118" s="4">
        <f t="shared" si="360"/>
        <v>0</v>
      </c>
      <c r="BW118" s="4">
        <f t="shared" si="360"/>
        <v>0</v>
      </c>
      <c r="BX118" s="4">
        <f t="shared" si="360"/>
        <v>0</v>
      </c>
      <c r="BY118" s="4">
        <f t="shared" si="360"/>
        <v>0</v>
      </c>
      <c r="BZ118" s="4">
        <f t="shared" ref="BZ118:CI128" si="361">IF(BZ$3=$C118,1,0)</f>
        <v>0</v>
      </c>
      <c r="CA118" s="4">
        <f t="shared" si="361"/>
        <v>0</v>
      </c>
      <c r="CB118" s="4">
        <f t="shared" si="361"/>
        <v>0</v>
      </c>
      <c r="CC118" s="4">
        <f t="shared" si="361"/>
        <v>0</v>
      </c>
      <c r="CD118" s="4">
        <f t="shared" si="361"/>
        <v>0</v>
      </c>
      <c r="CE118" s="4">
        <f t="shared" si="361"/>
        <v>0</v>
      </c>
      <c r="CF118" s="4">
        <f t="shared" si="361"/>
        <v>0</v>
      </c>
      <c r="CG118" s="4">
        <f t="shared" si="361"/>
        <v>0</v>
      </c>
      <c r="CH118" s="4">
        <f t="shared" si="361"/>
        <v>0</v>
      </c>
      <c r="CI118" s="4">
        <f t="shared" si="361"/>
        <v>0</v>
      </c>
      <c r="CJ118" s="4">
        <f t="shared" ref="CJ118:CS128" si="362">IF(CJ$3=$C118,1,0)</f>
        <v>0</v>
      </c>
      <c r="CK118" s="4">
        <f t="shared" si="362"/>
        <v>0</v>
      </c>
      <c r="CL118" s="4">
        <f t="shared" si="362"/>
        <v>0</v>
      </c>
      <c r="CM118" s="4">
        <f t="shared" si="362"/>
        <v>0</v>
      </c>
      <c r="CN118" s="4">
        <f t="shared" si="362"/>
        <v>0</v>
      </c>
      <c r="CO118" s="4">
        <f t="shared" si="362"/>
        <v>0</v>
      </c>
      <c r="CP118" s="4">
        <f t="shared" si="362"/>
        <v>0</v>
      </c>
      <c r="CQ118" s="4">
        <f t="shared" si="362"/>
        <v>0</v>
      </c>
      <c r="CR118" s="4">
        <f t="shared" si="362"/>
        <v>0</v>
      </c>
      <c r="CS118" s="4">
        <f t="shared" si="362"/>
        <v>0</v>
      </c>
      <c r="CT118" s="4">
        <f t="shared" ref="CT118:DF128" si="363">IF(CT$3=$C118,1,0)</f>
        <v>0</v>
      </c>
      <c r="CU118" s="4">
        <f t="shared" si="363"/>
        <v>0</v>
      </c>
      <c r="CV118" s="4">
        <f t="shared" si="363"/>
        <v>0</v>
      </c>
      <c r="CW118" s="4">
        <f t="shared" si="363"/>
        <v>0</v>
      </c>
      <c r="CX118" s="4">
        <f t="shared" si="363"/>
        <v>0</v>
      </c>
      <c r="CY118" s="4">
        <f t="shared" si="363"/>
        <v>0</v>
      </c>
      <c r="CZ118" s="4">
        <f t="shared" si="363"/>
        <v>0</v>
      </c>
      <c r="DA118" s="4">
        <f t="shared" si="363"/>
        <v>0</v>
      </c>
      <c r="DB118" s="4">
        <f t="shared" si="363"/>
        <v>0</v>
      </c>
      <c r="DC118" s="4">
        <f t="shared" si="363"/>
        <v>0</v>
      </c>
      <c r="DD118" s="4">
        <f t="shared" si="363"/>
        <v>0</v>
      </c>
      <c r="DE118" s="4">
        <f t="shared" si="363"/>
        <v>0</v>
      </c>
      <c r="DF118" s="4">
        <f t="shared" si="363"/>
        <v>0</v>
      </c>
      <c r="DG118" s="4">
        <f t="shared" si="301"/>
        <v>0</v>
      </c>
      <c r="DH118" s="4">
        <f t="shared" si="301"/>
        <v>1</v>
      </c>
      <c r="DI118" s="4">
        <f t="shared" si="301"/>
        <v>0</v>
      </c>
      <c r="DJ118" s="4">
        <f t="shared" si="301"/>
        <v>0</v>
      </c>
      <c r="DK118" s="4">
        <f t="shared" si="301"/>
        <v>0</v>
      </c>
      <c r="DL118" s="4">
        <f t="shared" si="301"/>
        <v>0</v>
      </c>
      <c r="DM118" s="4">
        <f t="shared" si="301"/>
        <v>0</v>
      </c>
      <c r="DN118" s="4">
        <f t="shared" si="301"/>
        <v>0</v>
      </c>
      <c r="DO118" s="4">
        <f t="shared" si="301"/>
        <v>0</v>
      </c>
      <c r="DP118" s="4">
        <f t="shared" si="301"/>
        <v>0</v>
      </c>
      <c r="DQ118" s="4">
        <f t="shared" si="302"/>
        <v>0</v>
      </c>
      <c r="DR118" s="4">
        <f t="shared" si="302"/>
        <v>0</v>
      </c>
      <c r="DS118" s="4">
        <f t="shared" si="302"/>
        <v>1</v>
      </c>
      <c r="DT118" s="4">
        <f t="shared" si="302"/>
        <v>0</v>
      </c>
      <c r="DU118" s="4">
        <f t="shared" si="302"/>
        <v>0</v>
      </c>
      <c r="DV118" s="4">
        <f t="shared" si="302"/>
        <v>0</v>
      </c>
      <c r="DW118" s="4">
        <f t="shared" si="302"/>
        <v>0</v>
      </c>
      <c r="DX118" s="4">
        <f t="shared" si="302"/>
        <v>0</v>
      </c>
      <c r="DY118" s="4">
        <f t="shared" si="302"/>
        <v>0</v>
      </c>
      <c r="DZ118" s="4">
        <f t="shared" si="302"/>
        <v>0</v>
      </c>
      <c r="EA118" s="4">
        <f t="shared" si="302"/>
        <v>0</v>
      </c>
      <c r="EB118" s="4">
        <f t="shared" si="302"/>
        <v>0</v>
      </c>
      <c r="EC118" s="4">
        <f t="shared" si="302"/>
        <v>0</v>
      </c>
    </row>
    <row r="119" spans="2:133" x14ac:dyDescent="0.25">
      <c r="B119" s="13" t="s">
        <v>13</v>
      </c>
      <c r="C119" t="s">
        <v>2691</v>
      </c>
      <c r="D119" s="4">
        <f t="shared" si="305"/>
        <v>0</v>
      </c>
      <c r="E119" s="4">
        <f t="shared" si="306"/>
        <v>0</v>
      </c>
      <c r="F119" s="4">
        <f t="shared" si="307"/>
        <v>0</v>
      </c>
      <c r="G119" s="4">
        <f t="shared" si="308"/>
        <v>0</v>
      </c>
      <c r="H119" s="4">
        <f t="shared" si="309"/>
        <v>1</v>
      </c>
      <c r="I119" s="4">
        <f t="shared" si="310"/>
        <v>1</v>
      </c>
      <c r="J119" s="4">
        <f t="shared" si="311"/>
        <v>0</v>
      </c>
      <c r="K119" s="4">
        <f t="shared" si="312"/>
        <v>0</v>
      </c>
      <c r="L119" s="4">
        <f t="shared" si="313"/>
        <v>0</v>
      </c>
      <c r="M119" s="4">
        <f t="shared" si="314"/>
        <v>0</v>
      </c>
      <c r="N119" s="4">
        <f t="shared" si="315"/>
        <v>0</v>
      </c>
      <c r="O119" s="4">
        <f t="shared" si="316"/>
        <v>0</v>
      </c>
      <c r="P119" s="4">
        <f t="shared" si="317"/>
        <v>0</v>
      </c>
      <c r="Q119" s="4">
        <f t="shared" si="318"/>
        <v>0</v>
      </c>
      <c r="R119" s="4">
        <f t="shared" si="319"/>
        <v>0</v>
      </c>
      <c r="S119" s="4">
        <f t="shared" si="320"/>
        <v>0</v>
      </c>
      <c r="T119" s="4">
        <f t="shared" si="321"/>
        <v>0</v>
      </c>
      <c r="U119" s="4">
        <f t="shared" si="322"/>
        <v>0</v>
      </c>
      <c r="V119" s="4">
        <f t="shared" si="323"/>
        <v>0</v>
      </c>
      <c r="W119" s="4">
        <f t="shared" si="324"/>
        <v>0</v>
      </c>
      <c r="X119" s="4">
        <f t="shared" si="325"/>
        <v>0</v>
      </c>
      <c r="Y119" s="4">
        <f t="shared" si="326"/>
        <v>0</v>
      </c>
      <c r="Z119" s="4">
        <f t="shared" si="327"/>
        <v>1</v>
      </c>
      <c r="AA119" s="4">
        <f t="shared" si="328"/>
        <v>1</v>
      </c>
      <c r="AB119" s="4">
        <f t="shared" si="329"/>
        <v>0</v>
      </c>
      <c r="AC119" s="4">
        <f t="shared" si="330"/>
        <v>0</v>
      </c>
      <c r="AD119" s="4">
        <f t="shared" si="331"/>
        <v>0</v>
      </c>
      <c r="AE119" s="4">
        <f t="shared" si="332"/>
        <v>0</v>
      </c>
      <c r="AF119" s="4">
        <f t="shared" si="333"/>
        <v>0</v>
      </c>
      <c r="AG119" s="4">
        <f t="shared" si="334"/>
        <v>0</v>
      </c>
      <c r="AH119" s="4">
        <f t="shared" si="335"/>
        <v>0</v>
      </c>
      <c r="AI119" s="4">
        <f t="shared" si="336"/>
        <v>0</v>
      </c>
      <c r="AJ119" s="4">
        <f t="shared" si="337"/>
        <v>0</v>
      </c>
      <c r="AK119" s="4">
        <f t="shared" si="338"/>
        <v>0</v>
      </c>
      <c r="AL119" s="4">
        <f t="shared" si="339"/>
        <v>0</v>
      </c>
      <c r="AM119" s="4">
        <f t="shared" si="340"/>
        <v>0</v>
      </c>
      <c r="AN119" s="4">
        <f t="shared" si="341"/>
        <v>0</v>
      </c>
      <c r="AO119" s="4">
        <f t="shared" si="342"/>
        <v>0</v>
      </c>
      <c r="AP119" s="4">
        <f t="shared" si="343"/>
        <v>0</v>
      </c>
      <c r="AQ119" s="4">
        <f t="shared" si="344"/>
        <v>0</v>
      </c>
      <c r="AR119" s="4">
        <f t="shared" si="345"/>
        <v>0</v>
      </c>
      <c r="AS119" s="4">
        <f t="shared" si="346"/>
        <v>0</v>
      </c>
      <c r="AT119" s="4">
        <f t="shared" si="347"/>
        <v>0</v>
      </c>
      <c r="AU119" s="4">
        <f t="shared" si="348"/>
        <v>0</v>
      </c>
      <c r="AV119" s="4">
        <f t="shared" si="349"/>
        <v>0</v>
      </c>
      <c r="AW119" s="4">
        <f t="shared" si="350"/>
        <v>0</v>
      </c>
      <c r="AX119" s="4">
        <f t="shared" si="351"/>
        <v>0</v>
      </c>
      <c r="AY119" s="4">
        <f t="shared" si="352"/>
        <v>0</v>
      </c>
      <c r="AZ119" s="4">
        <f t="shared" si="353"/>
        <v>0</v>
      </c>
      <c r="BA119" s="4">
        <f t="shared" si="354"/>
        <v>0</v>
      </c>
      <c r="BB119" s="4">
        <f t="shared" si="355"/>
        <v>0</v>
      </c>
      <c r="BC119" s="4">
        <f t="shared" si="356"/>
        <v>0</v>
      </c>
      <c r="BD119" s="4">
        <f t="shared" si="357"/>
        <v>0</v>
      </c>
      <c r="BE119" s="4">
        <f t="shared" si="358"/>
        <v>0</v>
      </c>
      <c r="BF119" s="4">
        <f t="shared" si="359"/>
        <v>0</v>
      </c>
      <c r="BG119" s="4">
        <f t="shared" si="359"/>
        <v>0</v>
      </c>
      <c r="BH119" s="4">
        <f t="shared" si="359"/>
        <v>0</v>
      </c>
      <c r="BI119" s="4">
        <f t="shared" si="359"/>
        <v>0</v>
      </c>
      <c r="BJ119" s="4">
        <f t="shared" si="359"/>
        <v>0</v>
      </c>
      <c r="BK119" s="4">
        <f t="shared" si="359"/>
        <v>0</v>
      </c>
      <c r="BL119" s="4">
        <f t="shared" si="359"/>
        <v>0</v>
      </c>
      <c r="BM119" s="4">
        <f t="shared" si="359"/>
        <v>0</v>
      </c>
      <c r="BN119" s="4">
        <f t="shared" si="359"/>
        <v>0</v>
      </c>
      <c r="BO119" s="4">
        <f t="shared" si="359"/>
        <v>0</v>
      </c>
      <c r="BP119" s="4">
        <f t="shared" si="360"/>
        <v>0</v>
      </c>
      <c r="BQ119" s="4">
        <f t="shared" si="360"/>
        <v>0</v>
      </c>
      <c r="BR119" s="4">
        <f t="shared" si="360"/>
        <v>0</v>
      </c>
      <c r="BS119" s="4">
        <f t="shared" si="360"/>
        <v>0</v>
      </c>
      <c r="BT119" s="4">
        <f t="shared" si="360"/>
        <v>0</v>
      </c>
      <c r="BU119" s="4">
        <f t="shared" si="360"/>
        <v>0</v>
      </c>
      <c r="BV119" s="4">
        <f t="shared" si="360"/>
        <v>0</v>
      </c>
      <c r="BW119" s="4">
        <f t="shared" si="360"/>
        <v>0</v>
      </c>
      <c r="BX119" s="4">
        <f t="shared" si="360"/>
        <v>0</v>
      </c>
      <c r="BY119" s="4">
        <f t="shared" si="360"/>
        <v>0</v>
      </c>
      <c r="BZ119" s="4">
        <f t="shared" si="361"/>
        <v>0</v>
      </c>
      <c r="CA119" s="4">
        <f t="shared" si="361"/>
        <v>0</v>
      </c>
      <c r="CB119" s="4">
        <f t="shared" si="361"/>
        <v>0</v>
      </c>
      <c r="CC119" s="4">
        <f t="shared" si="361"/>
        <v>0</v>
      </c>
      <c r="CD119" s="4">
        <f t="shared" si="361"/>
        <v>0</v>
      </c>
      <c r="CE119" s="4">
        <f t="shared" si="361"/>
        <v>0</v>
      </c>
      <c r="CF119" s="4">
        <f t="shared" si="361"/>
        <v>0</v>
      </c>
      <c r="CG119" s="4">
        <f t="shared" si="361"/>
        <v>0</v>
      </c>
      <c r="CH119" s="4">
        <f t="shared" si="361"/>
        <v>0</v>
      </c>
      <c r="CI119" s="4">
        <f t="shared" si="361"/>
        <v>0</v>
      </c>
      <c r="CJ119" s="4">
        <f t="shared" si="362"/>
        <v>0</v>
      </c>
      <c r="CK119" s="4">
        <f t="shared" si="362"/>
        <v>0</v>
      </c>
      <c r="CL119" s="4">
        <f t="shared" si="362"/>
        <v>0</v>
      </c>
      <c r="CM119" s="4">
        <f t="shared" si="362"/>
        <v>0</v>
      </c>
      <c r="CN119" s="4">
        <f t="shared" si="362"/>
        <v>0</v>
      </c>
      <c r="CO119" s="4">
        <f t="shared" si="362"/>
        <v>0</v>
      </c>
      <c r="CP119" s="4">
        <f t="shared" si="362"/>
        <v>0</v>
      </c>
      <c r="CQ119" s="4">
        <f t="shared" si="362"/>
        <v>0</v>
      </c>
      <c r="CR119" s="4">
        <f t="shared" si="362"/>
        <v>0</v>
      </c>
      <c r="CS119" s="4">
        <f t="shared" si="362"/>
        <v>0</v>
      </c>
      <c r="CT119" s="4">
        <f t="shared" si="363"/>
        <v>0</v>
      </c>
      <c r="CU119" s="4">
        <f t="shared" si="363"/>
        <v>0</v>
      </c>
      <c r="CV119" s="4">
        <f t="shared" si="363"/>
        <v>0</v>
      </c>
      <c r="CW119" s="4">
        <f t="shared" si="363"/>
        <v>0</v>
      </c>
      <c r="CX119" s="4">
        <f t="shared" si="363"/>
        <v>0</v>
      </c>
      <c r="CY119" s="4">
        <f t="shared" si="363"/>
        <v>0</v>
      </c>
      <c r="CZ119" s="4">
        <f t="shared" si="363"/>
        <v>0</v>
      </c>
      <c r="DA119" s="4">
        <f t="shared" si="363"/>
        <v>0</v>
      </c>
      <c r="DB119" s="4">
        <f t="shared" si="363"/>
        <v>0</v>
      </c>
      <c r="DC119" s="4">
        <f t="shared" si="363"/>
        <v>0</v>
      </c>
      <c r="DD119" s="4">
        <f t="shared" si="363"/>
        <v>0</v>
      </c>
      <c r="DE119" s="4">
        <f t="shared" si="363"/>
        <v>0</v>
      </c>
      <c r="DF119" s="4">
        <f t="shared" si="363"/>
        <v>0</v>
      </c>
      <c r="DG119" s="4">
        <f t="shared" si="301"/>
        <v>0</v>
      </c>
      <c r="DH119" s="4">
        <f t="shared" si="301"/>
        <v>0</v>
      </c>
      <c r="DI119" s="4">
        <f t="shared" si="301"/>
        <v>1</v>
      </c>
      <c r="DJ119" s="4">
        <f t="shared" si="301"/>
        <v>0</v>
      </c>
      <c r="DK119" s="4">
        <f t="shared" si="301"/>
        <v>0</v>
      </c>
      <c r="DL119" s="4">
        <f t="shared" si="301"/>
        <v>0</v>
      </c>
      <c r="DM119" s="4">
        <f t="shared" si="301"/>
        <v>0</v>
      </c>
      <c r="DN119" s="4">
        <f t="shared" si="301"/>
        <v>0</v>
      </c>
      <c r="DO119" s="4">
        <f t="shared" si="301"/>
        <v>0</v>
      </c>
      <c r="DP119" s="4">
        <f t="shared" si="301"/>
        <v>0</v>
      </c>
      <c r="DQ119" s="4">
        <f t="shared" si="302"/>
        <v>0</v>
      </c>
      <c r="DR119" s="4">
        <f t="shared" si="302"/>
        <v>0</v>
      </c>
      <c r="DS119" s="4">
        <f t="shared" si="302"/>
        <v>0</v>
      </c>
      <c r="DT119" s="4">
        <f t="shared" si="302"/>
        <v>1</v>
      </c>
      <c r="DU119" s="4">
        <f t="shared" si="302"/>
        <v>0</v>
      </c>
      <c r="DV119" s="4">
        <f t="shared" si="302"/>
        <v>0</v>
      </c>
      <c r="DW119" s="4">
        <f t="shared" si="302"/>
        <v>0</v>
      </c>
      <c r="DX119" s="4">
        <f t="shared" si="302"/>
        <v>0</v>
      </c>
      <c r="DY119" s="4">
        <f t="shared" si="302"/>
        <v>0</v>
      </c>
      <c r="DZ119" s="4">
        <f t="shared" si="302"/>
        <v>0</v>
      </c>
      <c r="EA119" s="4">
        <f t="shared" si="302"/>
        <v>0</v>
      </c>
      <c r="EB119" s="4">
        <f t="shared" si="302"/>
        <v>0</v>
      </c>
      <c r="EC119" s="4">
        <f t="shared" si="302"/>
        <v>0</v>
      </c>
    </row>
    <row r="120" spans="2:133" x14ac:dyDescent="0.25">
      <c r="B120" s="13" t="s">
        <v>13</v>
      </c>
      <c r="C120" t="s">
        <v>2692</v>
      </c>
      <c r="D120" s="4">
        <f t="shared" si="305"/>
        <v>0</v>
      </c>
      <c r="E120" s="4">
        <f t="shared" si="306"/>
        <v>0</v>
      </c>
      <c r="F120" s="4">
        <f t="shared" si="307"/>
        <v>0</v>
      </c>
      <c r="G120" s="4">
        <f t="shared" si="308"/>
        <v>0</v>
      </c>
      <c r="H120" s="4">
        <f t="shared" si="309"/>
        <v>1</v>
      </c>
      <c r="I120" s="4">
        <f t="shared" si="310"/>
        <v>1</v>
      </c>
      <c r="J120" s="4">
        <f t="shared" si="311"/>
        <v>0</v>
      </c>
      <c r="K120" s="4">
        <f t="shared" si="312"/>
        <v>0</v>
      </c>
      <c r="L120" s="4">
        <f t="shared" si="313"/>
        <v>0</v>
      </c>
      <c r="M120" s="4">
        <f t="shared" si="314"/>
        <v>0</v>
      </c>
      <c r="N120" s="4">
        <f t="shared" si="315"/>
        <v>0</v>
      </c>
      <c r="O120" s="4">
        <f t="shared" si="316"/>
        <v>0</v>
      </c>
      <c r="P120" s="4">
        <f t="shared" si="317"/>
        <v>0</v>
      </c>
      <c r="Q120" s="4">
        <f t="shared" si="318"/>
        <v>0</v>
      </c>
      <c r="R120" s="4">
        <f t="shared" si="319"/>
        <v>0</v>
      </c>
      <c r="S120" s="4">
        <f t="shared" si="320"/>
        <v>0</v>
      </c>
      <c r="T120" s="4">
        <f t="shared" si="321"/>
        <v>0</v>
      </c>
      <c r="U120" s="4">
        <f t="shared" si="322"/>
        <v>0</v>
      </c>
      <c r="V120" s="4">
        <f t="shared" si="323"/>
        <v>0</v>
      </c>
      <c r="W120" s="4">
        <f t="shared" si="324"/>
        <v>0</v>
      </c>
      <c r="X120" s="4">
        <f t="shared" si="325"/>
        <v>0</v>
      </c>
      <c r="Y120" s="4">
        <f t="shared" si="326"/>
        <v>0</v>
      </c>
      <c r="Z120" s="4">
        <f t="shared" si="327"/>
        <v>1</v>
      </c>
      <c r="AA120" s="4">
        <f t="shared" si="328"/>
        <v>1</v>
      </c>
      <c r="AB120" s="4">
        <f t="shared" si="329"/>
        <v>0</v>
      </c>
      <c r="AC120" s="4">
        <f t="shared" si="330"/>
        <v>0</v>
      </c>
      <c r="AD120" s="4">
        <f t="shared" si="331"/>
        <v>0</v>
      </c>
      <c r="AE120" s="4">
        <f t="shared" si="332"/>
        <v>0</v>
      </c>
      <c r="AF120" s="4">
        <f t="shared" si="333"/>
        <v>0</v>
      </c>
      <c r="AG120" s="4">
        <f t="shared" si="334"/>
        <v>0</v>
      </c>
      <c r="AH120" s="4">
        <f t="shared" si="335"/>
        <v>0</v>
      </c>
      <c r="AI120" s="4">
        <f t="shared" si="336"/>
        <v>0</v>
      </c>
      <c r="AJ120" s="4">
        <f t="shared" si="337"/>
        <v>0</v>
      </c>
      <c r="AK120" s="4">
        <f t="shared" si="338"/>
        <v>0</v>
      </c>
      <c r="AL120" s="4">
        <f t="shared" si="339"/>
        <v>0</v>
      </c>
      <c r="AM120" s="4">
        <f t="shared" si="340"/>
        <v>0</v>
      </c>
      <c r="AN120" s="4">
        <f t="shared" si="341"/>
        <v>0</v>
      </c>
      <c r="AO120" s="4">
        <f t="shared" si="342"/>
        <v>0</v>
      </c>
      <c r="AP120" s="4">
        <f t="shared" si="343"/>
        <v>0</v>
      </c>
      <c r="AQ120" s="4">
        <f t="shared" si="344"/>
        <v>0</v>
      </c>
      <c r="AR120" s="4">
        <f t="shared" si="345"/>
        <v>0</v>
      </c>
      <c r="AS120" s="4">
        <f t="shared" si="346"/>
        <v>0</v>
      </c>
      <c r="AT120" s="4">
        <f t="shared" si="347"/>
        <v>0</v>
      </c>
      <c r="AU120" s="4">
        <f t="shared" si="348"/>
        <v>0</v>
      </c>
      <c r="AV120" s="4">
        <f t="shared" si="349"/>
        <v>0</v>
      </c>
      <c r="AW120" s="4">
        <f t="shared" si="350"/>
        <v>0</v>
      </c>
      <c r="AX120" s="4">
        <f t="shared" si="351"/>
        <v>0</v>
      </c>
      <c r="AY120" s="4">
        <f t="shared" si="352"/>
        <v>0</v>
      </c>
      <c r="AZ120" s="4">
        <f t="shared" si="353"/>
        <v>0</v>
      </c>
      <c r="BA120" s="4">
        <f t="shared" si="354"/>
        <v>0</v>
      </c>
      <c r="BB120" s="4">
        <f t="shared" si="355"/>
        <v>0</v>
      </c>
      <c r="BC120" s="4">
        <f t="shared" si="356"/>
        <v>0</v>
      </c>
      <c r="BD120" s="4">
        <f t="shared" si="357"/>
        <v>0</v>
      </c>
      <c r="BE120" s="4">
        <f t="shared" si="358"/>
        <v>0</v>
      </c>
      <c r="BF120" s="4">
        <f t="shared" si="359"/>
        <v>0</v>
      </c>
      <c r="BG120" s="4">
        <f t="shared" si="359"/>
        <v>0</v>
      </c>
      <c r="BH120" s="4">
        <f t="shared" si="359"/>
        <v>0</v>
      </c>
      <c r="BI120" s="4">
        <f t="shared" si="359"/>
        <v>0</v>
      </c>
      <c r="BJ120" s="4">
        <f t="shared" si="359"/>
        <v>0</v>
      </c>
      <c r="BK120" s="4">
        <f t="shared" si="359"/>
        <v>0</v>
      </c>
      <c r="BL120" s="4">
        <f t="shared" si="359"/>
        <v>0</v>
      </c>
      <c r="BM120" s="4">
        <f t="shared" si="359"/>
        <v>0</v>
      </c>
      <c r="BN120" s="4">
        <f t="shared" si="359"/>
        <v>0</v>
      </c>
      <c r="BO120" s="4">
        <f t="shared" si="359"/>
        <v>0</v>
      </c>
      <c r="BP120" s="4">
        <f t="shared" si="360"/>
        <v>0</v>
      </c>
      <c r="BQ120" s="4">
        <f t="shared" si="360"/>
        <v>0</v>
      </c>
      <c r="BR120" s="4">
        <f t="shared" si="360"/>
        <v>0</v>
      </c>
      <c r="BS120" s="4">
        <f t="shared" si="360"/>
        <v>0</v>
      </c>
      <c r="BT120" s="4">
        <f t="shared" si="360"/>
        <v>0</v>
      </c>
      <c r="BU120" s="4">
        <f t="shared" si="360"/>
        <v>0</v>
      </c>
      <c r="BV120" s="4">
        <f t="shared" si="360"/>
        <v>0</v>
      </c>
      <c r="BW120" s="4">
        <f t="shared" si="360"/>
        <v>0</v>
      </c>
      <c r="BX120" s="4">
        <f t="shared" si="360"/>
        <v>0</v>
      </c>
      <c r="BY120" s="4">
        <f t="shared" si="360"/>
        <v>0</v>
      </c>
      <c r="BZ120" s="4">
        <f t="shared" si="361"/>
        <v>0</v>
      </c>
      <c r="CA120" s="4">
        <f t="shared" si="361"/>
        <v>0</v>
      </c>
      <c r="CB120" s="4">
        <f t="shared" si="361"/>
        <v>0</v>
      </c>
      <c r="CC120" s="4">
        <f t="shared" si="361"/>
        <v>0</v>
      </c>
      <c r="CD120" s="4">
        <f t="shared" si="361"/>
        <v>0</v>
      </c>
      <c r="CE120" s="4">
        <f t="shared" si="361"/>
        <v>0</v>
      </c>
      <c r="CF120" s="4">
        <f t="shared" si="361"/>
        <v>0</v>
      </c>
      <c r="CG120" s="4">
        <f t="shared" si="361"/>
        <v>0</v>
      </c>
      <c r="CH120" s="4">
        <f t="shared" si="361"/>
        <v>0</v>
      </c>
      <c r="CI120" s="4">
        <f t="shared" si="361"/>
        <v>0</v>
      </c>
      <c r="CJ120" s="4">
        <f t="shared" si="362"/>
        <v>0</v>
      </c>
      <c r="CK120" s="4">
        <f t="shared" si="362"/>
        <v>0</v>
      </c>
      <c r="CL120" s="4">
        <f t="shared" si="362"/>
        <v>0</v>
      </c>
      <c r="CM120" s="4">
        <f t="shared" si="362"/>
        <v>0</v>
      </c>
      <c r="CN120" s="4">
        <f t="shared" si="362"/>
        <v>0</v>
      </c>
      <c r="CO120" s="4">
        <f t="shared" si="362"/>
        <v>0</v>
      </c>
      <c r="CP120" s="4">
        <f t="shared" si="362"/>
        <v>0</v>
      </c>
      <c r="CQ120" s="4">
        <f t="shared" si="362"/>
        <v>0</v>
      </c>
      <c r="CR120" s="4">
        <f t="shared" si="362"/>
        <v>0</v>
      </c>
      <c r="CS120" s="4">
        <f t="shared" si="362"/>
        <v>0</v>
      </c>
      <c r="CT120" s="4">
        <f t="shared" si="363"/>
        <v>0</v>
      </c>
      <c r="CU120" s="4">
        <f t="shared" si="363"/>
        <v>0</v>
      </c>
      <c r="CV120" s="4">
        <f t="shared" si="363"/>
        <v>0</v>
      </c>
      <c r="CW120" s="4">
        <f t="shared" si="363"/>
        <v>0</v>
      </c>
      <c r="CX120" s="4">
        <f t="shared" si="363"/>
        <v>0</v>
      </c>
      <c r="CY120" s="4">
        <f t="shared" si="363"/>
        <v>0</v>
      </c>
      <c r="CZ120" s="4">
        <f t="shared" si="363"/>
        <v>0</v>
      </c>
      <c r="DA120" s="4">
        <f t="shared" si="363"/>
        <v>0</v>
      </c>
      <c r="DB120" s="4">
        <f t="shared" si="363"/>
        <v>0</v>
      </c>
      <c r="DC120" s="4">
        <f t="shared" si="363"/>
        <v>0</v>
      </c>
      <c r="DD120" s="4">
        <f t="shared" si="363"/>
        <v>0</v>
      </c>
      <c r="DE120" s="4">
        <f t="shared" si="363"/>
        <v>0</v>
      </c>
      <c r="DF120" s="4">
        <f t="shared" si="363"/>
        <v>0</v>
      </c>
      <c r="DG120" s="4">
        <f t="shared" si="301"/>
        <v>0</v>
      </c>
      <c r="DH120" s="4">
        <f t="shared" si="301"/>
        <v>0</v>
      </c>
      <c r="DI120" s="4">
        <f t="shared" si="301"/>
        <v>0</v>
      </c>
      <c r="DJ120" s="4">
        <f t="shared" si="301"/>
        <v>1</v>
      </c>
      <c r="DK120" s="4">
        <f t="shared" si="301"/>
        <v>0</v>
      </c>
      <c r="DL120" s="4">
        <f t="shared" si="301"/>
        <v>0</v>
      </c>
      <c r="DM120" s="4">
        <f t="shared" si="301"/>
        <v>0</v>
      </c>
      <c r="DN120" s="4">
        <f t="shared" si="301"/>
        <v>0</v>
      </c>
      <c r="DO120" s="4">
        <f t="shared" si="301"/>
        <v>0</v>
      </c>
      <c r="DP120" s="4">
        <f t="shared" si="301"/>
        <v>0</v>
      </c>
      <c r="DQ120" s="4">
        <f t="shared" si="302"/>
        <v>0</v>
      </c>
      <c r="DR120" s="4">
        <f t="shared" si="302"/>
        <v>0</v>
      </c>
      <c r="DS120" s="4">
        <f t="shared" si="302"/>
        <v>0</v>
      </c>
      <c r="DT120" s="4">
        <f t="shared" si="302"/>
        <v>0</v>
      </c>
      <c r="DU120" s="4">
        <f t="shared" si="302"/>
        <v>1</v>
      </c>
      <c r="DV120" s="4">
        <f t="shared" si="302"/>
        <v>0</v>
      </c>
      <c r="DW120" s="4">
        <f t="shared" si="302"/>
        <v>0</v>
      </c>
      <c r="DX120" s="4">
        <f t="shared" si="302"/>
        <v>0</v>
      </c>
      <c r="DY120" s="4">
        <f t="shared" si="302"/>
        <v>0</v>
      </c>
      <c r="DZ120" s="4">
        <f t="shared" si="302"/>
        <v>0</v>
      </c>
      <c r="EA120" s="4">
        <f t="shared" si="302"/>
        <v>0</v>
      </c>
      <c r="EB120" s="4">
        <f t="shared" si="302"/>
        <v>0</v>
      </c>
      <c r="EC120" s="4">
        <f t="shared" si="302"/>
        <v>0</v>
      </c>
    </row>
    <row r="121" spans="2:133" x14ac:dyDescent="0.25">
      <c r="B121" s="13" t="s">
        <v>13</v>
      </c>
      <c r="C121" t="s">
        <v>2693</v>
      </c>
      <c r="D121" s="4">
        <f t="shared" si="305"/>
        <v>0</v>
      </c>
      <c r="E121" s="4">
        <f t="shared" si="306"/>
        <v>0</v>
      </c>
      <c r="F121" s="4">
        <f t="shared" si="307"/>
        <v>0</v>
      </c>
      <c r="G121" s="4">
        <f t="shared" si="308"/>
        <v>0</v>
      </c>
      <c r="H121" s="4">
        <f t="shared" si="309"/>
        <v>1</v>
      </c>
      <c r="I121" s="4">
        <f t="shared" si="310"/>
        <v>1</v>
      </c>
      <c r="J121" s="4">
        <f t="shared" si="311"/>
        <v>0</v>
      </c>
      <c r="K121" s="4">
        <f t="shared" si="312"/>
        <v>0</v>
      </c>
      <c r="L121" s="4">
        <f t="shared" si="313"/>
        <v>0</v>
      </c>
      <c r="M121" s="4">
        <f t="shared" si="314"/>
        <v>0</v>
      </c>
      <c r="N121" s="4">
        <f t="shared" si="315"/>
        <v>0</v>
      </c>
      <c r="O121" s="4">
        <f t="shared" si="316"/>
        <v>0</v>
      </c>
      <c r="P121" s="4">
        <f t="shared" si="317"/>
        <v>0</v>
      </c>
      <c r="Q121" s="4">
        <f t="shared" si="318"/>
        <v>0</v>
      </c>
      <c r="R121" s="4">
        <f t="shared" si="319"/>
        <v>0</v>
      </c>
      <c r="S121" s="4">
        <f t="shared" si="320"/>
        <v>0</v>
      </c>
      <c r="T121" s="4">
        <f t="shared" si="321"/>
        <v>0</v>
      </c>
      <c r="U121" s="4">
        <f t="shared" si="322"/>
        <v>0</v>
      </c>
      <c r="V121" s="4">
        <f t="shared" si="323"/>
        <v>0</v>
      </c>
      <c r="W121" s="4">
        <f t="shared" si="324"/>
        <v>0</v>
      </c>
      <c r="X121" s="4">
        <f t="shared" si="325"/>
        <v>0</v>
      </c>
      <c r="Y121" s="4">
        <f t="shared" si="326"/>
        <v>0</v>
      </c>
      <c r="Z121" s="4">
        <f t="shared" si="327"/>
        <v>1</v>
      </c>
      <c r="AA121" s="4">
        <f t="shared" si="328"/>
        <v>1</v>
      </c>
      <c r="AB121" s="4">
        <f t="shared" si="329"/>
        <v>0</v>
      </c>
      <c r="AC121" s="4">
        <f t="shared" si="330"/>
        <v>0</v>
      </c>
      <c r="AD121" s="4">
        <f t="shared" si="331"/>
        <v>0</v>
      </c>
      <c r="AE121" s="4">
        <f t="shared" si="332"/>
        <v>0</v>
      </c>
      <c r="AF121" s="4">
        <f t="shared" si="333"/>
        <v>0</v>
      </c>
      <c r="AG121" s="4">
        <f t="shared" si="334"/>
        <v>0</v>
      </c>
      <c r="AH121" s="4">
        <f t="shared" si="335"/>
        <v>0</v>
      </c>
      <c r="AI121" s="4">
        <f t="shared" si="336"/>
        <v>0</v>
      </c>
      <c r="AJ121" s="4">
        <f t="shared" si="337"/>
        <v>0</v>
      </c>
      <c r="AK121" s="4">
        <f t="shared" si="338"/>
        <v>0</v>
      </c>
      <c r="AL121" s="4">
        <f t="shared" si="339"/>
        <v>0</v>
      </c>
      <c r="AM121" s="4">
        <f t="shared" si="340"/>
        <v>0</v>
      </c>
      <c r="AN121" s="4">
        <f t="shared" si="341"/>
        <v>0</v>
      </c>
      <c r="AO121" s="4">
        <f t="shared" si="342"/>
        <v>0</v>
      </c>
      <c r="AP121" s="4">
        <f t="shared" si="343"/>
        <v>0</v>
      </c>
      <c r="AQ121" s="4">
        <f t="shared" si="344"/>
        <v>0</v>
      </c>
      <c r="AR121" s="4">
        <f t="shared" si="345"/>
        <v>0</v>
      </c>
      <c r="AS121" s="4">
        <f t="shared" si="346"/>
        <v>0</v>
      </c>
      <c r="AT121" s="4">
        <f t="shared" si="347"/>
        <v>0</v>
      </c>
      <c r="AU121" s="4">
        <f t="shared" si="348"/>
        <v>0</v>
      </c>
      <c r="AV121" s="4">
        <f t="shared" si="349"/>
        <v>0</v>
      </c>
      <c r="AW121" s="4">
        <f t="shared" si="350"/>
        <v>0</v>
      </c>
      <c r="AX121" s="4">
        <f t="shared" si="351"/>
        <v>0</v>
      </c>
      <c r="AY121" s="4">
        <f t="shared" si="352"/>
        <v>0</v>
      </c>
      <c r="AZ121" s="4">
        <f t="shared" si="353"/>
        <v>0</v>
      </c>
      <c r="BA121" s="4">
        <f t="shared" si="354"/>
        <v>0</v>
      </c>
      <c r="BB121" s="4">
        <f t="shared" si="355"/>
        <v>0</v>
      </c>
      <c r="BC121" s="4">
        <f t="shared" si="356"/>
        <v>0</v>
      </c>
      <c r="BD121" s="4">
        <f t="shared" si="357"/>
        <v>0</v>
      </c>
      <c r="BE121" s="4">
        <f t="shared" si="358"/>
        <v>0</v>
      </c>
      <c r="BF121" s="4">
        <f t="shared" si="359"/>
        <v>0</v>
      </c>
      <c r="BG121" s="4">
        <f t="shared" si="359"/>
        <v>0</v>
      </c>
      <c r="BH121" s="4">
        <f t="shared" si="359"/>
        <v>0</v>
      </c>
      <c r="BI121" s="4">
        <f t="shared" si="359"/>
        <v>0</v>
      </c>
      <c r="BJ121" s="4">
        <f t="shared" si="359"/>
        <v>0</v>
      </c>
      <c r="BK121" s="4">
        <f t="shared" si="359"/>
        <v>0</v>
      </c>
      <c r="BL121" s="4">
        <f t="shared" si="359"/>
        <v>0</v>
      </c>
      <c r="BM121" s="4">
        <f t="shared" si="359"/>
        <v>0</v>
      </c>
      <c r="BN121" s="4">
        <f t="shared" si="359"/>
        <v>0</v>
      </c>
      <c r="BO121" s="4">
        <f t="shared" si="359"/>
        <v>0</v>
      </c>
      <c r="BP121" s="4">
        <f t="shared" si="360"/>
        <v>0</v>
      </c>
      <c r="BQ121" s="4">
        <f t="shared" si="360"/>
        <v>0</v>
      </c>
      <c r="BR121" s="4">
        <f t="shared" si="360"/>
        <v>0</v>
      </c>
      <c r="BS121" s="4">
        <f t="shared" si="360"/>
        <v>0</v>
      </c>
      <c r="BT121" s="4">
        <f t="shared" si="360"/>
        <v>0</v>
      </c>
      <c r="BU121" s="4">
        <f t="shared" si="360"/>
        <v>0</v>
      </c>
      <c r="BV121" s="4">
        <f t="shared" si="360"/>
        <v>0</v>
      </c>
      <c r="BW121" s="4">
        <f t="shared" si="360"/>
        <v>0</v>
      </c>
      <c r="BX121" s="4">
        <f t="shared" si="360"/>
        <v>0</v>
      </c>
      <c r="BY121" s="4">
        <f t="shared" si="360"/>
        <v>0</v>
      </c>
      <c r="BZ121" s="4">
        <f t="shared" si="361"/>
        <v>0</v>
      </c>
      <c r="CA121" s="4">
        <f t="shared" si="361"/>
        <v>0</v>
      </c>
      <c r="CB121" s="4">
        <f t="shared" si="361"/>
        <v>0</v>
      </c>
      <c r="CC121" s="4">
        <f t="shared" si="361"/>
        <v>0</v>
      </c>
      <c r="CD121" s="4">
        <f t="shared" si="361"/>
        <v>0</v>
      </c>
      <c r="CE121" s="4">
        <f t="shared" si="361"/>
        <v>0</v>
      </c>
      <c r="CF121" s="4">
        <f t="shared" si="361"/>
        <v>0</v>
      </c>
      <c r="CG121" s="4">
        <f t="shared" si="361"/>
        <v>0</v>
      </c>
      <c r="CH121" s="4">
        <f t="shared" si="361"/>
        <v>0</v>
      </c>
      <c r="CI121" s="4">
        <f t="shared" si="361"/>
        <v>0</v>
      </c>
      <c r="CJ121" s="4">
        <f t="shared" si="362"/>
        <v>0</v>
      </c>
      <c r="CK121" s="4">
        <f t="shared" si="362"/>
        <v>0</v>
      </c>
      <c r="CL121" s="4">
        <f t="shared" si="362"/>
        <v>0</v>
      </c>
      <c r="CM121" s="4">
        <f t="shared" si="362"/>
        <v>0</v>
      </c>
      <c r="CN121" s="4">
        <f t="shared" si="362"/>
        <v>0</v>
      </c>
      <c r="CO121" s="4">
        <f t="shared" si="362"/>
        <v>0</v>
      </c>
      <c r="CP121" s="4">
        <f t="shared" si="362"/>
        <v>0</v>
      </c>
      <c r="CQ121" s="4">
        <f t="shared" si="362"/>
        <v>0</v>
      </c>
      <c r="CR121" s="4">
        <f t="shared" si="362"/>
        <v>0</v>
      </c>
      <c r="CS121" s="4">
        <f t="shared" si="362"/>
        <v>0</v>
      </c>
      <c r="CT121" s="4">
        <f t="shared" si="363"/>
        <v>0</v>
      </c>
      <c r="CU121" s="4">
        <f t="shared" si="363"/>
        <v>0</v>
      </c>
      <c r="CV121" s="4">
        <f t="shared" si="363"/>
        <v>0</v>
      </c>
      <c r="CW121" s="4">
        <f t="shared" si="363"/>
        <v>0</v>
      </c>
      <c r="CX121" s="4">
        <f t="shared" si="363"/>
        <v>0</v>
      </c>
      <c r="CY121" s="4">
        <f t="shared" si="363"/>
        <v>0</v>
      </c>
      <c r="CZ121" s="4">
        <f t="shared" si="363"/>
        <v>0</v>
      </c>
      <c r="DA121" s="4">
        <f t="shared" si="363"/>
        <v>0</v>
      </c>
      <c r="DB121" s="4">
        <f t="shared" si="363"/>
        <v>0</v>
      </c>
      <c r="DC121" s="4">
        <f t="shared" si="363"/>
        <v>0</v>
      </c>
      <c r="DD121" s="4">
        <f t="shared" si="363"/>
        <v>0</v>
      </c>
      <c r="DE121" s="4">
        <f t="shared" si="363"/>
        <v>0</v>
      </c>
      <c r="DF121" s="4">
        <f t="shared" si="363"/>
        <v>0</v>
      </c>
      <c r="DG121" s="4">
        <f t="shared" si="301"/>
        <v>0</v>
      </c>
      <c r="DH121" s="4">
        <f t="shared" si="301"/>
        <v>0</v>
      </c>
      <c r="DI121" s="4">
        <f t="shared" si="301"/>
        <v>0</v>
      </c>
      <c r="DJ121" s="4">
        <f t="shared" si="301"/>
        <v>0</v>
      </c>
      <c r="DK121" s="4">
        <f t="shared" si="301"/>
        <v>1</v>
      </c>
      <c r="DL121" s="4">
        <f t="shared" si="301"/>
        <v>0</v>
      </c>
      <c r="DM121" s="4">
        <f t="shared" si="301"/>
        <v>0</v>
      </c>
      <c r="DN121" s="4">
        <f t="shared" si="301"/>
        <v>0</v>
      </c>
      <c r="DO121" s="4">
        <f t="shared" si="301"/>
        <v>0</v>
      </c>
      <c r="DP121" s="4">
        <f t="shared" si="301"/>
        <v>0</v>
      </c>
      <c r="DQ121" s="4">
        <f t="shared" si="302"/>
        <v>0</v>
      </c>
      <c r="DR121" s="4">
        <f t="shared" si="302"/>
        <v>0</v>
      </c>
      <c r="DS121" s="4">
        <f t="shared" si="302"/>
        <v>0</v>
      </c>
      <c r="DT121" s="4">
        <f t="shared" si="302"/>
        <v>0</v>
      </c>
      <c r="DU121" s="4">
        <f t="shared" si="302"/>
        <v>0</v>
      </c>
      <c r="DV121" s="4">
        <f t="shared" si="302"/>
        <v>1</v>
      </c>
      <c r="DW121" s="4">
        <f t="shared" si="302"/>
        <v>0</v>
      </c>
      <c r="DX121" s="4">
        <f t="shared" si="302"/>
        <v>0</v>
      </c>
      <c r="DY121" s="4">
        <f t="shared" si="302"/>
        <v>0</v>
      </c>
      <c r="DZ121" s="4">
        <f t="shared" si="302"/>
        <v>0</v>
      </c>
      <c r="EA121" s="4">
        <f t="shared" si="302"/>
        <v>0</v>
      </c>
      <c r="EB121" s="4">
        <f t="shared" si="302"/>
        <v>0</v>
      </c>
      <c r="EC121" s="4">
        <f t="shared" si="302"/>
        <v>0</v>
      </c>
    </row>
    <row r="122" spans="2:133" x14ac:dyDescent="0.25">
      <c r="B122" s="13" t="s">
        <v>13</v>
      </c>
      <c r="C122" t="s">
        <v>2694</v>
      </c>
      <c r="D122" s="4">
        <f t="shared" si="305"/>
        <v>0</v>
      </c>
      <c r="E122" s="4">
        <f t="shared" si="306"/>
        <v>0</v>
      </c>
      <c r="F122" s="4">
        <f t="shared" si="307"/>
        <v>0</v>
      </c>
      <c r="G122" s="4">
        <f t="shared" si="308"/>
        <v>0</v>
      </c>
      <c r="H122" s="4">
        <f t="shared" si="309"/>
        <v>1</v>
      </c>
      <c r="I122" s="4">
        <f t="shared" si="310"/>
        <v>1</v>
      </c>
      <c r="J122" s="4">
        <f t="shared" si="311"/>
        <v>0</v>
      </c>
      <c r="K122" s="4">
        <f t="shared" si="312"/>
        <v>0</v>
      </c>
      <c r="L122" s="4">
        <f t="shared" si="313"/>
        <v>0</v>
      </c>
      <c r="M122" s="4">
        <f t="shared" si="314"/>
        <v>0</v>
      </c>
      <c r="N122" s="4">
        <f t="shared" si="315"/>
        <v>0</v>
      </c>
      <c r="O122" s="4">
        <f t="shared" si="316"/>
        <v>0</v>
      </c>
      <c r="P122" s="4">
        <f t="shared" si="317"/>
        <v>0</v>
      </c>
      <c r="Q122" s="4">
        <f t="shared" si="318"/>
        <v>0</v>
      </c>
      <c r="R122" s="4">
        <f t="shared" si="319"/>
        <v>0</v>
      </c>
      <c r="S122" s="4">
        <f t="shared" si="320"/>
        <v>0</v>
      </c>
      <c r="T122" s="4">
        <f t="shared" si="321"/>
        <v>0</v>
      </c>
      <c r="U122" s="4">
        <f t="shared" si="322"/>
        <v>0</v>
      </c>
      <c r="V122" s="4">
        <f t="shared" si="323"/>
        <v>0</v>
      </c>
      <c r="W122" s="4">
        <f t="shared" si="324"/>
        <v>0</v>
      </c>
      <c r="X122" s="4">
        <f t="shared" si="325"/>
        <v>0</v>
      </c>
      <c r="Y122" s="4">
        <f t="shared" si="326"/>
        <v>0</v>
      </c>
      <c r="Z122" s="4">
        <f t="shared" si="327"/>
        <v>1</v>
      </c>
      <c r="AA122" s="4">
        <f t="shared" si="328"/>
        <v>1</v>
      </c>
      <c r="AB122" s="4">
        <f t="shared" si="329"/>
        <v>0</v>
      </c>
      <c r="AC122" s="4">
        <f t="shared" si="330"/>
        <v>0</v>
      </c>
      <c r="AD122" s="4">
        <f t="shared" si="331"/>
        <v>0</v>
      </c>
      <c r="AE122" s="4">
        <f t="shared" si="332"/>
        <v>0</v>
      </c>
      <c r="AF122" s="4">
        <f t="shared" si="333"/>
        <v>0</v>
      </c>
      <c r="AG122" s="4">
        <f t="shared" si="334"/>
        <v>0</v>
      </c>
      <c r="AH122" s="4">
        <f t="shared" si="335"/>
        <v>0</v>
      </c>
      <c r="AI122" s="4">
        <f t="shared" si="336"/>
        <v>0</v>
      </c>
      <c r="AJ122" s="4">
        <f t="shared" si="337"/>
        <v>0</v>
      </c>
      <c r="AK122" s="4">
        <f t="shared" si="338"/>
        <v>0</v>
      </c>
      <c r="AL122" s="4">
        <f t="shared" si="339"/>
        <v>0</v>
      </c>
      <c r="AM122" s="4">
        <f t="shared" si="340"/>
        <v>0</v>
      </c>
      <c r="AN122" s="4">
        <f t="shared" si="341"/>
        <v>0</v>
      </c>
      <c r="AO122" s="4">
        <f t="shared" si="342"/>
        <v>0</v>
      </c>
      <c r="AP122" s="4">
        <f t="shared" si="343"/>
        <v>0</v>
      </c>
      <c r="AQ122" s="4">
        <f t="shared" si="344"/>
        <v>0</v>
      </c>
      <c r="AR122" s="4">
        <f t="shared" si="345"/>
        <v>0</v>
      </c>
      <c r="AS122" s="4">
        <f t="shared" si="346"/>
        <v>0</v>
      </c>
      <c r="AT122" s="4">
        <f t="shared" si="347"/>
        <v>0</v>
      </c>
      <c r="AU122" s="4">
        <f t="shared" si="348"/>
        <v>0</v>
      </c>
      <c r="AV122" s="4">
        <f t="shared" si="349"/>
        <v>0</v>
      </c>
      <c r="AW122" s="4">
        <f t="shared" si="350"/>
        <v>0</v>
      </c>
      <c r="AX122" s="4">
        <f t="shared" si="351"/>
        <v>0</v>
      </c>
      <c r="AY122" s="4">
        <f t="shared" si="352"/>
        <v>0</v>
      </c>
      <c r="AZ122" s="4">
        <f t="shared" si="353"/>
        <v>0</v>
      </c>
      <c r="BA122" s="4">
        <f t="shared" si="354"/>
        <v>0</v>
      </c>
      <c r="BB122" s="4">
        <f t="shared" si="355"/>
        <v>0</v>
      </c>
      <c r="BC122" s="4">
        <f t="shared" si="356"/>
        <v>0</v>
      </c>
      <c r="BD122" s="4">
        <f t="shared" si="357"/>
        <v>0</v>
      </c>
      <c r="BE122" s="4">
        <f t="shared" si="358"/>
        <v>0</v>
      </c>
      <c r="BF122" s="4">
        <f t="shared" si="359"/>
        <v>0</v>
      </c>
      <c r="BG122" s="4">
        <f t="shared" si="359"/>
        <v>0</v>
      </c>
      <c r="BH122" s="4">
        <f t="shared" si="359"/>
        <v>0</v>
      </c>
      <c r="BI122" s="4">
        <f t="shared" si="359"/>
        <v>0</v>
      </c>
      <c r="BJ122" s="4">
        <f t="shared" si="359"/>
        <v>0</v>
      </c>
      <c r="BK122" s="4">
        <f t="shared" si="359"/>
        <v>0</v>
      </c>
      <c r="BL122" s="4">
        <f t="shared" si="359"/>
        <v>0</v>
      </c>
      <c r="BM122" s="4">
        <f t="shared" si="359"/>
        <v>0</v>
      </c>
      <c r="BN122" s="4">
        <f t="shared" si="359"/>
        <v>0</v>
      </c>
      <c r="BO122" s="4">
        <f t="shared" si="359"/>
        <v>0</v>
      </c>
      <c r="BP122" s="4">
        <f t="shared" si="360"/>
        <v>0</v>
      </c>
      <c r="BQ122" s="4">
        <f t="shared" si="360"/>
        <v>0</v>
      </c>
      <c r="BR122" s="4">
        <f t="shared" si="360"/>
        <v>0</v>
      </c>
      <c r="BS122" s="4">
        <f t="shared" si="360"/>
        <v>0</v>
      </c>
      <c r="BT122" s="4">
        <f t="shared" si="360"/>
        <v>0</v>
      </c>
      <c r="BU122" s="4">
        <f t="shared" si="360"/>
        <v>0</v>
      </c>
      <c r="BV122" s="4">
        <f t="shared" si="360"/>
        <v>0</v>
      </c>
      <c r="BW122" s="4">
        <f t="shared" si="360"/>
        <v>0</v>
      </c>
      <c r="BX122" s="4">
        <f t="shared" si="360"/>
        <v>0</v>
      </c>
      <c r="BY122" s="4">
        <f t="shared" si="360"/>
        <v>0</v>
      </c>
      <c r="BZ122" s="4">
        <f t="shared" si="361"/>
        <v>0</v>
      </c>
      <c r="CA122" s="4">
        <f t="shared" si="361"/>
        <v>0</v>
      </c>
      <c r="CB122" s="4">
        <f t="shared" si="361"/>
        <v>0</v>
      </c>
      <c r="CC122" s="4">
        <f t="shared" si="361"/>
        <v>0</v>
      </c>
      <c r="CD122" s="4">
        <f t="shared" si="361"/>
        <v>0</v>
      </c>
      <c r="CE122" s="4">
        <f t="shared" si="361"/>
        <v>0</v>
      </c>
      <c r="CF122" s="4">
        <f t="shared" si="361"/>
        <v>0</v>
      </c>
      <c r="CG122" s="4">
        <f t="shared" si="361"/>
        <v>0</v>
      </c>
      <c r="CH122" s="4">
        <f t="shared" si="361"/>
        <v>0</v>
      </c>
      <c r="CI122" s="4">
        <f t="shared" si="361"/>
        <v>0</v>
      </c>
      <c r="CJ122" s="4">
        <f t="shared" si="362"/>
        <v>0</v>
      </c>
      <c r="CK122" s="4">
        <f t="shared" si="362"/>
        <v>0</v>
      </c>
      <c r="CL122" s="4">
        <f t="shared" si="362"/>
        <v>0</v>
      </c>
      <c r="CM122" s="4">
        <f t="shared" si="362"/>
        <v>0</v>
      </c>
      <c r="CN122" s="4">
        <f t="shared" si="362"/>
        <v>0</v>
      </c>
      <c r="CO122" s="4">
        <f t="shared" si="362"/>
        <v>0</v>
      </c>
      <c r="CP122" s="4">
        <f t="shared" si="362"/>
        <v>0</v>
      </c>
      <c r="CQ122" s="4">
        <f t="shared" si="362"/>
        <v>0</v>
      </c>
      <c r="CR122" s="4">
        <f t="shared" si="362"/>
        <v>0</v>
      </c>
      <c r="CS122" s="4">
        <f t="shared" si="362"/>
        <v>0</v>
      </c>
      <c r="CT122" s="4">
        <f t="shared" si="363"/>
        <v>0</v>
      </c>
      <c r="CU122" s="4">
        <f t="shared" si="363"/>
        <v>0</v>
      </c>
      <c r="CV122" s="4">
        <f t="shared" si="363"/>
        <v>0</v>
      </c>
      <c r="CW122" s="4">
        <f t="shared" si="363"/>
        <v>0</v>
      </c>
      <c r="CX122" s="4">
        <f t="shared" si="363"/>
        <v>0</v>
      </c>
      <c r="CY122" s="4">
        <f t="shared" si="363"/>
        <v>0</v>
      </c>
      <c r="CZ122" s="4">
        <f t="shared" si="363"/>
        <v>0</v>
      </c>
      <c r="DA122" s="4">
        <f t="shared" si="363"/>
        <v>0</v>
      </c>
      <c r="DB122" s="4">
        <f t="shared" si="363"/>
        <v>0</v>
      </c>
      <c r="DC122" s="4">
        <f t="shared" si="363"/>
        <v>0</v>
      </c>
      <c r="DD122" s="4">
        <f t="shared" si="363"/>
        <v>0</v>
      </c>
      <c r="DE122" s="4">
        <f t="shared" si="363"/>
        <v>0</v>
      </c>
      <c r="DF122" s="4">
        <f t="shared" si="363"/>
        <v>0</v>
      </c>
      <c r="DG122" s="4">
        <f t="shared" si="301"/>
        <v>0</v>
      </c>
      <c r="DH122" s="4">
        <f t="shared" si="301"/>
        <v>0</v>
      </c>
      <c r="DI122" s="4">
        <f t="shared" si="301"/>
        <v>0</v>
      </c>
      <c r="DJ122" s="4">
        <f t="shared" si="301"/>
        <v>0</v>
      </c>
      <c r="DK122" s="4">
        <f t="shared" si="301"/>
        <v>0</v>
      </c>
      <c r="DL122" s="4">
        <f t="shared" si="301"/>
        <v>1</v>
      </c>
      <c r="DM122" s="4">
        <f t="shared" si="301"/>
        <v>0</v>
      </c>
      <c r="DN122" s="4">
        <f t="shared" si="301"/>
        <v>0</v>
      </c>
      <c r="DO122" s="4">
        <f t="shared" si="301"/>
        <v>0</v>
      </c>
      <c r="DP122" s="4">
        <f t="shared" si="301"/>
        <v>0</v>
      </c>
      <c r="DQ122" s="4">
        <f t="shared" si="302"/>
        <v>0</v>
      </c>
      <c r="DR122" s="4">
        <f t="shared" si="302"/>
        <v>0</v>
      </c>
      <c r="DS122" s="4">
        <f t="shared" si="302"/>
        <v>0</v>
      </c>
      <c r="DT122" s="4">
        <f t="shared" si="302"/>
        <v>0</v>
      </c>
      <c r="DU122" s="4">
        <f t="shared" si="302"/>
        <v>0</v>
      </c>
      <c r="DV122" s="4">
        <f t="shared" si="302"/>
        <v>0</v>
      </c>
      <c r="DW122" s="4">
        <f t="shared" si="302"/>
        <v>1</v>
      </c>
      <c r="DX122" s="4">
        <f t="shared" si="302"/>
        <v>0</v>
      </c>
      <c r="DY122" s="4">
        <f t="shared" si="302"/>
        <v>0</v>
      </c>
      <c r="DZ122" s="4">
        <f t="shared" si="302"/>
        <v>0</v>
      </c>
      <c r="EA122" s="4">
        <f t="shared" si="302"/>
        <v>0</v>
      </c>
      <c r="EB122" s="4">
        <f t="shared" si="302"/>
        <v>0</v>
      </c>
      <c r="EC122" s="4">
        <f t="shared" si="302"/>
        <v>0</v>
      </c>
    </row>
    <row r="123" spans="2:133" x14ac:dyDescent="0.25">
      <c r="B123" s="13" t="s">
        <v>13</v>
      </c>
      <c r="C123" t="s">
        <v>2695</v>
      </c>
      <c r="D123" s="4">
        <f t="shared" si="305"/>
        <v>0</v>
      </c>
      <c r="E123" s="4">
        <f t="shared" si="306"/>
        <v>0</v>
      </c>
      <c r="F123" s="4">
        <f t="shared" si="307"/>
        <v>0</v>
      </c>
      <c r="G123" s="4">
        <f t="shared" si="308"/>
        <v>0</v>
      </c>
      <c r="H123" s="4">
        <f t="shared" si="309"/>
        <v>1</v>
      </c>
      <c r="I123" s="4">
        <f t="shared" si="310"/>
        <v>1</v>
      </c>
      <c r="J123" s="4">
        <f t="shared" si="311"/>
        <v>0</v>
      </c>
      <c r="K123" s="4">
        <f t="shared" si="312"/>
        <v>0</v>
      </c>
      <c r="L123" s="4">
        <f t="shared" si="313"/>
        <v>0</v>
      </c>
      <c r="M123" s="4">
        <f t="shared" si="314"/>
        <v>0</v>
      </c>
      <c r="N123" s="4">
        <f t="shared" si="315"/>
        <v>0</v>
      </c>
      <c r="O123" s="4">
        <f t="shared" si="316"/>
        <v>0</v>
      </c>
      <c r="P123" s="4">
        <f t="shared" si="317"/>
        <v>0</v>
      </c>
      <c r="Q123" s="4">
        <f t="shared" si="318"/>
        <v>0</v>
      </c>
      <c r="R123" s="4">
        <f t="shared" si="319"/>
        <v>0</v>
      </c>
      <c r="S123" s="4">
        <f t="shared" si="320"/>
        <v>0</v>
      </c>
      <c r="T123" s="4">
        <f t="shared" si="321"/>
        <v>0</v>
      </c>
      <c r="U123" s="4">
        <f t="shared" si="322"/>
        <v>0</v>
      </c>
      <c r="V123" s="4">
        <f t="shared" si="323"/>
        <v>0</v>
      </c>
      <c r="W123" s="4">
        <f t="shared" si="324"/>
        <v>0</v>
      </c>
      <c r="X123" s="4">
        <f t="shared" si="325"/>
        <v>0</v>
      </c>
      <c r="Y123" s="4">
        <f t="shared" si="326"/>
        <v>0</v>
      </c>
      <c r="Z123" s="4">
        <f t="shared" si="327"/>
        <v>1</v>
      </c>
      <c r="AA123" s="4">
        <f t="shared" si="328"/>
        <v>1</v>
      </c>
      <c r="AB123" s="4">
        <f t="shared" si="329"/>
        <v>0</v>
      </c>
      <c r="AC123" s="4">
        <f t="shared" si="330"/>
        <v>0</v>
      </c>
      <c r="AD123" s="4">
        <f t="shared" si="331"/>
        <v>0</v>
      </c>
      <c r="AE123" s="4">
        <f t="shared" si="332"/>
        <v>0</v>
      </c>
      <c r="AF123" s="4">
        <f t="shared" si="333"/>
        <v>0</v>
      </c>
      <c r="AG123" s="4">
        <f t="shared" si="334"/>
        <v>0</v>
      </c>
      <c r="AH123" s="4">
        <f t="shared" si="335"/>
        <v>0</v>
      </c>
      <c r="AI123" s="4">
        <f t="shared" si="336"/>
        <v>0</v>
      </c>
      <c r="AJ123" s="4">
        <f t="shared" si="337"/>
        <v>0</v>
      </c>
      <c r="AK123" s="4">
        <f t="shared" si="338"/>
        <v>0</v>
      </c>
      <c r="AL123" s="4">
        <f t="shared" si="339"/>
        <v>0</v>
      </c>
      <c r="AM123" s="4">
        <f t="shared" si="340"/>
        <v>0</v>
      </c>
      <c r="AN123" s="4">
        <f t="shared" si="341"/>
        <v>0</v>
      </c>
      <c r="AO123" s="4">
        <f t="shared" si="342"/>
        <v>0</v>
      </c>
      <c r="AP123" s="4">
        <f t="shared" si="343"/>
        <v>0</v>
      </c>
      <c r="AQ123" s="4">
        <f t="shared" si="344"/>
        <v>0</v>
      </c>
      <c r="AR123" s="4">
        <f t="shared" si="345"/>
        <v>0</v>
      </c>
      <c r="AS123" s="4">
        <f t="shared" si="346"/>
        <v>0</v>
      </c>
      <c r="AT123" s="4">
        <f t="shared" si="347"/>
        <v>0</v>
      </c>
      <c r="AU123" s="4">
        <f t="shared" si="348"/>
        <v>0</v>
      </c>
      <c r="AV123" s="4">
        <f t="shared" si="349"/>
        <v>0</v>
      </c>
      <c r="AW123" s="4">
        <f t="shared" si="350"/>
        <v>0</v>
      </c>
      <c r="AX123" s="4">
        <f t="shared" si="351"/>
        <v>0</v>
      </c>
      <c r="AY123" s="4">
        <f t="shared" si="352"/>
        <v>0</v>
      </c>
      <c r="AZ123" s="4">
        <f t="shared" si="353"/>
        <v>0</v>
      </c>
      <c r="BA123" s="4">
        <f t="shared" si="354"/>
        <v>0</v>
      </c>
      <c r="BB123" s="4">
        <f t="shared" si="355"/>
        <v>0</v>
      </c>
      <c r="BC123" s="4">
        <f t="shared" si="356"/>
        <v>0</v>
      </c>
      <c r="BD123" s="4">
        <f t="shared" si="357"/>
        <v>0</v>
      </c>
      <c r="BE123" s="4">
        <f t="shared" si="358"/>
        <v>0</v>
      </c>
      <c r="BF123" s="4">
        <f t="shared" si="359"/>
        <v>0</v>
      </c>
      <c r="BG123" s="4">
        <f t="shared" si="359"/>
        <v>0</v>
      </c>
      <c r="BH123" s="4">
        <f t="shared" si="359"/>
        <v>0</v>
      </c>
      <c r="BI123" s="4">
        <f t="shared" si="359"/>
        <v>0</v>
      </c>
      <c r="BJ123" s="4">
        <f t="shared" si="359"/>
        <v>0</v>
      </c>
      <c r="BK123" s="4">
        <f t="shared" si="359"/>
        <v>0</v>
      </c>
      <c r="BL123" s="4">
        <f t="shared" si="359"/>
        <v>0</v>
      </c>
      <c r="BM123" s="4">
        <f t="shared" si="359"/>
        <v>0</v>
      </c>
      <c r="BN123" s="4">
        <f t="shared" si="359"/>
        <v>0</v>
      </c>
      <c r="BO123" s="4">
        <f t="shared" si="359"/>
        <v>0</v>
      </c>
      <c r="BP123" s="4">
        <f t="shared" si="360"/>
        <v>0</v>
      </c>
      <c r="BQ123" s="4">
        <f t="shared" si="360"/>
        <v>0</v>
      </c>
      <c r="BR123" s="4">
        <f t="shared" si="360"/>
        <v>0</v>
      </c>
      <c r="BS123" s="4">
        <f t="shared" si="360"/>
        <v>0</v>
      </c>
      <c r="BT123" s="4">
        <f t="shared" si="360"/>
        <v>0</v>
      </c>
      <c r="BU123" s="4">
        <f t="shared" si="360"/>
        <v>0</v>
      </c>
      <c r="BV123" s="4">
        <f t="shared" si="360"/>
        <v>0</v>
      </c>
      <c r="BW123" s="4">
        <f t="shared" si="360"/>
        <v>0</v>
      </c>
      <c r="BX123" s="4">
        <f t="shared" si="360"/>
        <v>0</v>
      </c>
      <c r="BY123" s="4">
        <f t="shared" si="360"/>
        <v>0</v>
      </c>
      <c r="BZ123" s="4">
        <f t="shared" si="361"/>
        <v>0</v>
      </c>
      <c r="CA123" s="4">
        <f t="shared" si="361"/>
        <v>0</v>
      </c>
      <c r="CB123" s="4">
        <f t="shared" si="361"/>
        <v>0</v>
      </c>
      <c r="CC123" s="4">
        <f t="shared" si="361"/>
        <v>0</v>
      </c>
      <c r="CD123" s="4">
        <f t="shared" si="361"/>
        <v>0</v>
      </c>
      <c r="CE123" s="4">
        <f t="shared" si="361"/>
        <v>0</v>
      </c>
      <c r="CF123" s="4">
        <f t="shared" si="361"/>
        <v>0</v>
      </c>
      <c r="CG123" s="4">
        <f t="shared" si="361"/>
        <v>0</v>
      </c>
      <c r="CH123" s="4">
        <f t="shared" si="361"/>
        <v>0</v>
      </c>
      <c r="CI123" s="4">
        <f t="shared" si="361"/>
        <v>0</v>
      </c>
      <c r="CJ123" s="4">
        <f t="shared" si="362"/>
        <v>0</v>
      </c>
      <c r="CK123" s="4">
        <f t="shared" si="362"/>
        <v>0</v>
      </c>
      <c r="CL123" s="4">
        <f t="shared" si="362"/>
        <v>0</v>
      </c>
      <c r="CM123" s="4">
        <f t="shared" si="362"/>
        <v>0</v>
      </c>
      <c r="CN123" s="4">
        <f t="shared" si="362"/>
        <v>0</v>
      </c>
      <c r="CO123" s="4">
        <f t="shared" si="362"/>
        <v>0</v>
      </c>
      <c r="CP123" s="4">
        <f t="shared" si="362"/>
        <v>0</v>
      </c>
      <c r="CQ123" s="4">
        <f t="shared" si="362"/>
        <v>0</v>
      </c>
      <c r="CR123" s="4">
        <f t="shared" si="362"/>
        <v>0</v>
      </c>
      <c r="CS123" s="4">
        <f t="shared" si="362"/>
        <v>0</v>
      </c>
      <c r="CT123" s="4">
        <f t="shared" si="363"/>
        <v>0</v>
      </c>
      <c r="CU123" s="4">
        <f t="shared" si="363"/>
        <v>0</v>
      </c>
      <c r="CV123" s="4">
        <f t="shared" si="363"/>
        <v>0</v>
      </c>
      <c r="CW123" s="4">
        <f t="shared" si="363"/>
        <v>0</v>
      </c>
      <c r="CX123" s="4">
        <f t="shared" si="363"/>
        <v>0</v>
      </c>
      <c r="CY123" s="4">
        <f t="shared" si="363"/>
        <v>0</v>
      </c>
      <c r="CZ123" s="4">
        <f t="shared" si="363"/>
        <v>0</v>
      </c>
      <c r="DA123" s="4">
        <f t="shared" si="363"/>
        <v>0</v>
      </c>
      <c r="DB123" s="4">
        <f t="shared" si="363"/>
        <v>0</v>
      </c>
      <c r="DC123" s="4">
        <f t="shared" si="363"/>
        <v>0</v>
      </c>
      <c r="DD123" s="4">
        <f t="shared" si="363"/>
        <v>0</v>
      </c>
      <c r="DE123" s="4">
        <f t="shared" si="363"/>
        <v>0</v>
      </c>
      <c r="DF123" s="4">
        <f t="shared" si="363"/>
        <v>0</v>
      </c>
      <c r="DG123" s="4">
        <f t="shared" si="301"/>
        <v>0</v>
      </c>
      <c r="DH123" s="4">
        <f t="shared" si="301"/>
        <v>0</v>
      </c>
      <c r="DI123" s="4">
        <f t="shared" si="301"/>
        <v>0</v>
      </c>
      <c r="DJ123" s="4">
        <f t="shared" si="301"/>
        <v>0</v>
      </c>
      <c r="DK123" s="4">
        <f t="shared" si="301"/>
        <v>0</v>
      </c>
      <c r="DL123" s="4">
        <f t="shared" si="301"/>
        <v>0</v>
      </c>
      <c r="DM123" s="4">
        <f t="shared" si="301"/>
        <v>1</v>
      </c>
      <c r="DN123" s="4">
        <f t="shared" si="301"/>
        <v>0</v>
      </c>
      <c r="DO123" s="4">
        <f t="shared" si="301"/>
        <v>0</v>
      </c>
      <c r="DP123" s="4">
        <f t="shared" si="301"/>
        <v>0</v>
      </c>
      <c r="DQ123" s="4">
        <f t="shared" si="302"/>
        <v>0</v>
      </c>
      <c r="DR123" s="4">
        <f t="shared" si="302"/>
        <v>0</v>
      </c>
      <c r="DS123" s="4">
        <f t="shared" si="302"/>
        <v>0</v>
      </c>
      <c r="DT123" s="4">
        <f t="shared" si="302"/>
        <v>0</v>
      </c>
      <c r="DU123" s="4">
        <f t="shared" si="302"/>
        <v>0</v>
      </c>
      <c r="DV123" s="4">
        <f t="shared" si="302"/>
        <v>0</v>
      </c>
      <c r="DW123" s="4">
        <f t="shared" si="302"/>
        <v>0</v>
      </c>
      <c r="DX123" s="4">
        <f t="shared" si="302"/>
        <v>1</v>
      </c>
      <c r="DY123" s="4">
        <f t="shared" si="302"/>
        <v>0</v>
      </c>
      <c r="DZ123" s="4">
        <f t="shared" si="302"/>
        <v>0</v>
      </c>
      <c r="EA123" s="4">
        <f t="shared" si="302"/>
        <v>0</v>
      </c>
      <c r="EB123" s="4">
        <f t="shared" si="302"/>
        <v>0</v>
      </c>
      <c r="EC123" s="4">
        <f t="shared" si="302"/>
        <v>0</v>
      </c>
    </row>
    <row r="124" spans="2:133" x14ac:dyDescent="0.25">
      <c r="B124" s="13" t="s">
        <v>13</v>
      </c>
      <c r="C124" t="s">
        <v>2696</v>
      </c>
      <c r="D124" s="4">
        <f t="shared" si="305"/>
        <v>0</v>
      </c>
      <c r="E124" s="4">
        <f t="shared" si="306"/>
        <v>0</v>
      </c>
      <c r="F124" s="4">
        <f t="shared" si="307"/>
        <v>0</v>
      </c>
      <c r="G124" s="4">
        <f t="shared" si="308"/>
        <v>0</v>
      </c>
      <c r="H124" s="4">
        <f t="shared" si="309"/>
        <v>1</v>
      </c>
      <c r="I124" s="4">
        <f t="shared" si="310"/>
        <v>1</v>
      </c>
      <c r="J124" s="4">
        <f t="shared" si="311"/>
        <v>0</v>
      </c>
      <c r="K124" s="4">
        <f t="shared" si="312"/>
        <v>0</v>
      </c>
      <c r="L124" s="4">
        <f t="shared" si="313"/>
        <v>0</v>
      </c>
      <c r="M124" s="4">
        <f t="shared" si="314"/>
        <v>0</v>
      </c>
      <c r="N124" s="4">
        <f t="shared" si="315"/>
        <v>0</v>
      </c>
      <c r="O124" s="4">
        <f t="shared" si="316"/>
        <v>0</v>
      </c>
      <c r="P124" s="4">
        <f t="shared" si="317"/>
        <v>0</v>
      </c>
      <c r="Q124" s="4">
        <f t="shared" si="318"/>
        <v>0</v>
      </c>
      <c r="R124" s="4">
        <f t="shared" si="319"/>
        <v>0</v>
      </c>
      <c r="S124" s="4">
        <f t="shared" si="320"/>
        <v>0</v>
      </c>
      <c r="T124" s="4">
        <f t="shared" si="321"/>
        <v>0</v>
      </c>
      <c r="U124" s="4">
        <f t="shared" si="322"/>
        <v>0</v>
      </c>
      <c r="V124" s="4">
        <f t="shared" si="323"/>
        <v>0</v>
      </c>
      <c r="W124" s="4">
        <f t="shared" si="324"/>
        <v>0</v>
      </c>
      <c r="X124" s="4">
        <f t="shared" si="325"/>
        <v>0</v>
      </c>
      <c r="Y124" s="4">
        <f t="shared" si="326"/>
        <v>0</v>
      </c>
      <c r="Z124" s="4">
        <f t="shared" si="327"/>
        <v>1</v>
      </c>
      <c r="AA124" s="4">
        <f t="shared" si="328"/>
        <v>1</v>
      </c>
      <c r="AB124" s="4">
        <f t="shared" si="329"/>
        <v>0</v>
      </c>
      <c r="AC124" s="4">
        <f t="shared" si="330"/>
        <v>0</v>
      </c>
      <c r="AD124" s="4">
        <f t="shared" si="331"/>
        <v>0</v>
      </c>
      <c r="AE124" s="4">
        <f t="shared" si="332"/>
        <v>0</v>
      </c>
      <c r="AF124" s="4">
        <f t="shared" si="333"/>
        <v>0</v>
      </c>
      <c r="AG124" s="4">
        <f t="shared" si="334"/>
        <v>0</v>
      </c>
      <c r="AH124" s="4">
        <f t="shared" si="335"/>
        <v>0</v>
      </c>
      <c r="AI124" s="4">
        <f t="shared" si="336"/>
        <v>0</v>
      </c>
      <c r="AJ124" s="4">
        <f t="shared" si="337"/>
        <v>0</v>
      </c>
      <c r="AK124" s="4">
        <f t="shared" si="338"/>
        <v>0</v>
      </c>
      <c r="AL124" s="4">
        <f t="shared" si="339"/>
        <v>0</v>
      </c>
      <c r="AM124" s="4">
        <f t="shared" si="340"/>
        <v>0</v>
      </c>
      <c r="AN124" s="4">
        <f t="shared" si="341"/>
        <v>0</v>
      </c>
      <c r="AO124" s="4">
        <f t="shared" si="342"/>
        <v>0</v>
      </c>
      <c r="AP124" s="4">
        <f t="shared" si="343"/>
        <v>0</v>
      </c>
      <c r="AQ124" s="4">
        <f t="shared" si="344"/>
        <v>0</v>
      </c>
      <c r="AR124" s="4">
        <f t="shared" si="345"/>
        <v>0</v>
      </c>
      <c r="AS124" s="4">
        <f t="shared" si="346"/>
        <v>0</v>
      </c>
      <c r="AT124" s="4">
        <f t="shared" si="347"/>
        <v>0</v>
      </c>
      <c r="AU124" s="4">
        <f t="shared" si="348"/>
        <v>0</v>
      </c>
      <c r="AV124" s="4">
        <f t="shared" si="349"/>
        <v>0</v>
      </c>
      <c r="AW124" s="4">
        <f t="shared" si="350"/>
        <v>0</v>
      </c>
      <c r="AX124" s="4">
        <f t="shared" si="351"/>
        <v>0</v>
      </c>
      <c r="AY124" s="4">
        <f t="shared" si="352"/>
        <v>0</v>
      </c>
      <c r="AZ124" s="4">
        <f t="shared" si="353"/>
        <v>0</v>
      </c>
      <c r="BA124" s="4">
        <f t="shared" si="354"/>
        <v>0</v>
      </c>
      <c r="BB124" s="4">
        <f t="shared" si="355"/>
        <v>0</v>
      </c>
      <c r="BC124" s="4">
        <f t="shared" si="356"/>
        <v>0</v>
      </c>
      <c r="BD124" s="4">
        <f t="shared" si="357"/>
        <v>0</v>
      </c>
      <c r="BE124" s="4">
        <f t="shared" si="358"/>
        <v>0</v>
      </c>
      <c r="BF124" s="4">
        <f t="shared" si="359"/>
        <v>0</v>
      </c>
      <c r="BG124" s="4">
        <f t="shared" si="359"/>
        <v>0</v>
      </c>
      <c r="BH124" s="4">
        <f t="shared" si="359"/>
        <v>0</v>
      </c>
      <c r="BI124" s="4">
        <f t="shared" si="359"/>
        <v>0</v>
      </c>
      <c r="BJ124" s="4">
        <f t="shared" si="359"/>
        <v>0</v>
      </c>
      <c r="BK124" s="4">
        <f t="shared" si="359"/>
        <v>0</v>
      </c>
      <c r="BL124" s="4">
        <f t="shared" si="359"/>
        <v>0</v>
      </c>
      <c r="BM124" s="4">
        <f t="shared" si="359"/>
        <v>0</v>
      </c>
      <c r="BN124" s="4">
        <f t="shared" si="359"/>
        <v>0</v>
      </c>
      <c r="BO124" s="4">
        <f t="shared" si="359"/>
        <v>0</v>
      </c>
      <c r="BP124" s="4">
        <f t="shared" si="360"/>
        <v>0</v>
      </c>
      <c r="BQ124" s="4">
        <f t="shared" si="360"/>
        <v>0</v>
      </c>
      <c r="BR124" s="4">
        <f t="shared" si="360"/>
        <v>0</v>
      </c>
      <c r="BS124" s="4">
        <f t="shared" si="360"/>
        <v>0</v>
      </c>
      <c r="BT124" s="4">
        <f t="shared" si="360"/>
        <v>0</v>
      </c>
      <c r="BU124" s="4">
        <f t="shared" si="360"/>
        <v>0</v>
      </c>
      <c r="BV124" s="4">
        <f t="shared" si="360"/>
        <v>0</v>
      </c>
      <c r="BW124" s="4">
        <f t="shared" si="360"/>
        <v>0</v>
      </c>
      <c r="BX124" s="4">
        <f t="shared" si="360"/>
        <v>0</v>
      </c>
      <c r="BY124" s="4">
        <f t="shared" si="360"/>
        <v>0</v>
      </c>
      <c r="BZ124" s="4">
        <f t="shared" si="361"/>
        <v>0</v>
      </c>
      <c r="CA124" s="4">
        <f t="shared" si="361"/>
        <v>0</v>
      </c>
      <c r="CB124" s="4">
        <f t="shared" si="361"/>
        <v>0</v>
      </c>
      <c r="CC124" s="4">
        <f t="shared" si="361"/>
        <v>0</v>
      </c>
      <c r="CD124" s="4">
        <f t="shared" si="361"/>
        <v>0</v>
      </c>
      <c r="CE124" s="4">
        <f t="shared" si="361"/>
        <v>0</v>
      </c>
      <c r="CF124" s="4">
        <f t="shared" si="361"/>
        <v>0</v>
      </c>
      <c r="CG124" s="4">
        <f t="shared" si="361"/>
        <v>0</v>
      </c>
      <c r="CH124" s="4">
        <f t="shared" si="361"/>
        <v>0</v>
      </c>
      <c r="CI124" s="4">
        <f t="shared" si="361"/>
        <v>0</v>
      </c>
      <c r="CJ124" s="4">
        <f t="shared" si="362"/>
        <v>0</v>
      </c>
      <c r="CK124" s="4">
        <f t="shared" si="362"/>
        <v>0</v>
      </c>
      <c r="CL124" s="4">
        <f t="shared" si="362"/>
        <v>0</v>
      </c>
      <c r="CM124" s="4">
        <f t="shared" si="362"/>
        <v>0</v>
      </c>
      <c r="CN124" s="4">
        <f t="shared" si="362"/>
        <v>0</v>
      </c>
      <c r="CO124" s="4">
        <f t="shared" si="362"/>
        <v>0</v>
      </c>
      <c r="CP124" s="4">
        <f t="shared" si="362"/>
        <v>0</v>
      </c>
      <c r="CQ124" s="4">
        <f t="shared" si="362"/>
        <v>0</v>
      </c>
      <c r="CR124" s="4">
        <f t="shared" si="362"/>
        <v>0</v>
      </c>
      <c r="CS124" s="4">
        <f t="shared" si="362"/>
        <v>0</v>
      </c>
      <c r="CT124" s="4">
        <f t="shared" si="363"/>
        <v>0</v>
      </c>
      <c r="CU124" s="4">
        <f t="shared" si="363"/>
        <v>0</v>
      </c>
      <c r="CV124" s="4">
        <f t="shared" si="363"/>
        <v>0</v>
      </c>
      <c r="CW124" s="4">
        <f t="shared" si="363"/>
        <v>0</v>
      </c>
      <c r="CX124" s="4">
        <f t="shared" si="363"/>
        <v>0</v>
      </c>
      <c r="CY124" s="4">
        <f t="shared" si="363"/>
        <v>0</v>
      </c>
      <c r="CZ124" s="4">
        <f t="shared" si="363"/>
        <v>0</v>
      </c>
      <c r="DA124" s="4">
        <f t="shared" si="363"/>
        <v>0</v>
      </c>
      <c r="DB124" s="4">
        <f t="shared" si="363"/>
        <v>0</v>
      </c>
      <c r="DC124" s="4">
        <f t="shared" si="363"/>
        <v>0</v>
      </c>
      <c r="DD124" s="4">
        <f t="shared" si="363"/>
        <v>0</v>
      </c>
      <c r="DE124" s="4">
        <f t="shared" si="363"/>
        <v>0</v>
      </c>
      <c r="DF124" s="4">
        <f t="shared" si="363"/>
        <v>0</v>
      </c>
      <c r="DG124" s="4">
        <f t="shared" si="301"/>
        <v>0</v>
      </c>
      <c r="DH124" s="4">
        <f t="shared" si="301"/>
        <v>0</v>
      </c>
      <c r="DI124" s="4">
        <f t="shared" si="301"/>
        <v>0</v>
      </c>
      <c r="DJ124" s="4">
        <f t="shared" si="301"/>
        <v>0</v>
      </c>
      <c r="DK124" s="4">
        <f t="shared" si="301"/>
        <v>0</v>
      </c>
      <c r="DL124" s="4">
        <f t="shared" si="301"/>
        <v>0</v>
      </c>
      <c r="DM124" s="4">
        <f t="shared" si="301"/>
        <v>0</v>
      </c>
      <c r="DN124" s="4">
        <f t="shared" si="301"/>
        <v>1</v>
      </c>
      <c r="DO124" s="4">
        <f t="shared" si="301"/>
        <v>0</v>
      </c>
      <c r="DP124" s="4">
        <f t="shared" si="301"/>
        <v>0</v>
      </c>
      <c r="DQ124" s="4">
        <f t="shared" si="302"/>
        <v>0</v>
      </c>
      <c r="DR124" s="4">
        <f t="shared" si="302"/>
        <v>0</v>
      </c>
      <c r="DS124" s="4">
        <f t="shared" si="302"/>
        <v>0</v>
      </c>
      <c r="DT124" s="4">
        <f t="shared" si="302"/>
        <v>0</v>
      </c>
      <c r="DU124" s="4">
        <f t="shared" si="302"/>
        <v>0</v>
      </c>
      <c r="DV124" s="4">
        <f t="shared" si="302"/>
        <v>0</v>
      </c>
      <c r="DW124" s="4">
        <f t="shared" si="302"/>
        <v>0</v>
      </c>
      <c r="DX124" s="4">
        <f t="shared" si="302"/>
        <v>0</v>
      </c>
      <c r="DY124" s="4">
        <f t="shared" si="302"/>
        <v>1</v>
      </c>
      <c r="DZ124" s="4">
        <f t="shared" si="302"/>
        <v>0</v>
      </c>
      <c r="EA124" s="4">
        <f t="shared" si="302"/>
        <v>0</v>
      </c>
      <c r="EB124" s="4">
        <f t="shared" si="302"/>
        <v>0</v>
      </c>
      <c r="EC124" s="4">
        <f t="shared" si="302"/>
        <v>0</v>
      </c>
    </row>
    <row r="125" spans="2:133" x14ac:dyDescent="0.25">
      <c r="B125" s="13" t="s">
        <v>13</v>
      </c>
      <c r="C125" t="s">
        <v>2697</v>
      </c>
      <c r="D125" s="4">
        <f t="shared" si="305"/>
        <v>0</v>
      </c>
      <c r="E125" s="4">
        <f t="shared" si="306"/>
        <v>0</v>
      </c>
      <c r="F125" s="4">
        <f t="shared" si="307"/>
        <v>0</v>
      </c>
      <c r="G125" s="4">
        <f t="shared" si="308"/>
        <v>0</v>
      </c>
      <c r="H125" s="4">
        <f t="shared" si="309"/>
        <v>1</v>
      </c>
      <c r="I125" s="4">
        <f t="shared" si="310"/>
        <v>1</v>
      </c>
      <c r="J125" s="4">
        <f t="shared" si="311"/>
        <v>0</v>
      </c>
      <c r="K125" s="4">
        <f t="shared" si="312"/>
        <v>0</v>
      </c>
      <c r="L125" s="4">
        <f t="shared" si="313"/>
        <v>0</v>
      </c>
      <c r="M125" s="4">
        <f t="shared" si="314"/>
        <v>0</v>
      </c>
      <c r="N125" s="4">
        <f t="shared" si="315"/>
        <v>0</v>
      </c>
      <c r="O125" s="4">
        <f t="shared" si="316"/>
        <v>0</v>
      </c>
      <c r="P125" s="4">
        <f t="shared" si="317"/>
        <v>0</v>
      </c>
      <c r="Q125" s="4">
        <f t="shared" si="318"/>
        <v>0</v>
      </c>
      <c r="R125" s="4">
        <f t="shared" si="319"/>
        <v>0</v>
      </c>
      <c r="S125" s="4">
        <f t="shared" si="320"/>
        <v>0</v>
      </c>
      <c r="T125" s="4">
        <f t="shared" si="321"/>
        <v>0</v>
      </c>
      <c r="U125" s="4">
        <f t="shared" si="322"/>
        <v>0</v>
      </c>
      <c r="V125" s="4">
        <f t="shared" si="323"/>
        <v>0</v>
      </c>
      <c r="W125" s="4">
        <f t="shared" si="324"/>
        <v>0</v>
      </c>
      <c r="X125" s="4">
        <f t="shared" si="325"/>
        <v>0</v>
      </c>
      <c r="Y125" s="4">
        <f t="shared" si="326"/>
        <v>0</v>
      </c>
      <c r="Z125" s="4">
        <f t="shared" si="327"/>
        <v>1</v>
      </c>
      <c r="AA125" s="4">
        <f t="shared" si="328"/>
        <v>1</v>
      </c>
      <c r="AB125" s="4">
        <f t="shared" si="329"/>
        <v>0</v>
      </c>
      <c r="AC125" s="4">
        <f t="shared" si="330"/>
        <v>0</v>
      </c>
      <c r="AD125" s="4">
        <f t="shared" si="331"/>
        <v>0</v>
      </c>
      <c r="AE125" s="4">
        <f t="shared" si="332"/>
        <v>0</v>
      </c>
      <c r="AF125" s="4">
        <f t="shared" si="333"/>
        <v>0</v>
      </c>
      <c r="AG125" s="4">
        <f t="shared" si="334"/>
        <v>0</v>
      </c>
      <c r="AH125" s="4">
        <f t="shared" si="335"/>
        <v>0</v>
      </c>
      <c r="AI125" s="4">
        <f t="shared" si="336"/>
        <v>0</v>
      </c>
      <c r="AJ125" s="4">
        <f t="shared" si="337"/>
        <v>0</v>
      </c>
      <c r="AK125" s="4">
        <f t="shared" si="338"/>
        <v>0</v>
      </c>
      <c r="AL125" s="4">
        <f t="shared" si="339"/>
        <v>0</v>
      </c>
      <c r="AM125" s="4">
        <f t="shared" si="340"/>
        <v>0</v>
      </c>
      <c r="AN125" s="4">
        <f t="shared" si="341"/>
        <v>0</v>
      </c>
      <c r="AO125" s="4">
        <f t="shared" si="342"/>
        <v>0</v>
      </c>
      <c r="AP125" s="4">
        <f t="shared" si="343"/>
        <v>0</v>
      </c>
      <c r="AQ125" s="4">
        <f t="shared" si="344"/>
        <v>0</v>
      </c>
      <c r="AR125" s="4">
        <f t="shared" si="345"/>
        <v>0</v>
      </c>
      <c r="AS125" s="4">
        <f t="shared" si="346"/>
        <v>0</v>
      </c>
      <c r="AT125" s="4">
        <f t="shared" si="347"/>
        <v>0</v>
      </c>
      <c r="AU125" s="4">
        <f t="shared" si="348"/>
        <v>0</v>
      </c>
      <c r="AV125" s="4">
        <f t="shared" si="349"/>
        <v>0</v>
      </c>
      <c r="AW125" s="4">
        <f t="shared" si="350"/>
        <v>0</v>
      </c>
      <c r="AX125" s="4">
        <f t="shared" si="351"/>
        <v>0</v>
      </c>
      <c r="AY125" s="4">
        <f t="shared" si="352"/>
        <v>0</v>
      </c>
      <c r="AZ125" s="4">
        <f t="shared" si="353"/>
        <v>0</v>
      </c>
      <c r="BA125" s="4">
        <f t="shared" si="354"/>
        <v>0</v>
      </c>
      <c r="BB125" s="4">
        <f t="shared" si="355"/>
        <v>0</v>
      </c>
      <c r="BC125" s="4">
        <f t="shared" si="356"/>
        <v>0</v>
      </c>
      <c r="BD125" s="4">
        <f t="shared" si="357"/>
        <v>0</v>
      </c>
      <c r="BE125" s="4">
        <f t="shared" si="358"/>
        <v>0</v>
      </c>
      <c r="BF125" s="4">
        <f t="shared" si="359"/>
        <v>0</v>
      </c>
      <c r="BG125" s="4">
        <f t="shared" si="359"/>
        <v>0</v>
      </c>
      <c r="BH125" s="4">
        <f t="shared" si="359"/>
        <v>0</v>
      </c>
      <c r="BI125" s="4">
        <f t="shared" si="359"/>
        <v>0</v>
      </c>
      <c r="BJ125" s="4">
        <f t="shared" si="359"/>
        <v>0</v>
      </c>
      <c r="BK125" s="4">
        <f t="shared" si="359"/>
        <v>0</v>
      </c>
      <c r="BL125" s="4">
        <f t="shared" si="359"/>
        <v>0</v>
      </c>
      <c r="BM125" s="4">
        <f t="shared" si="359"/>
        <v>0</v>
      </c>
      <c r="BN125" s="4">
        <f t="shared" si="359"/>
        <v>0</v>
      </c>
      <c r="BO125" s="4">
        <f t="shared" si="359"/>
        <v>0</v>
      </c>
      <c r="BP125" s="4">
        <f t="shared" si="360"/>
        <v>0</v>
      </c>
      <c r="BQ125" s="4">
        <f t="shared" si="360"/>
        <v>0</v>
      </c>
      <c r="BR125" s="4">
        <f t="shared" si="360"/>
        <v>0</v>
      </c>
      <c r="BS125" s="4">
        <f t="shared" si="360"/>
        <v>0</v>
      </c>
      <c r="BT125" s="4">
        <f t="shared" si="360"/>
        <v>0</v>
      </c>
      <c r="BU125" s="4">
        <f t="shared" si="360"/>
        <v>0</v>
      </c>
      <c r="BV125" s="4">
        <f t="shared" si="360"/>
        <v>0</v>
      </c>
      <c r="BW125" s="4">
        <f t="shared" si="360"/>
        <v>0</v>
      </c>
      <c r="BX125" s="4">
        <f t="shared" si="360"/>
        <v>0</v>
      </c>
      <c r="BY125" s="4">
        <f t="shared" si="360"/>
        <v>0</v>
      </c>
      <c r="BZ125" s="4">
        <f t="shared" si="361"/>
        <v>0</v>
      </c>
      <c r="CA125" s="4">
        <f t="shared" si="361"/>
        <v>0</v>
      </c>
      <c r="CB125" s="4">
        <f t="shared" si="361"/>
        <v>0</v>
      </c>
      <c r="CC125" s="4">
        <f t="shared" si="361"/>
        <v>0</v>
      </c>
      <c r="CD125" s="4">
        <f t="shared" si="361"/>
        <v>0</v>
      </c>
      <c r="CE125" s="4">
        <f t="shared" si="361"/>
        <v>0</v>
      </c>
      <c r="CF125" s="4">
        <f t="shared" si="361"/>
        <v>0</v>
      </c>
      <c r="CG125" s="4">
        <f t="shared" si="361"/>
        <v>0</v>
      </c>
      <c r="CH125" s="4">
        <f t="shared" si="361"/>
        <v>0</v>
      </c>
      <c r="CI125" s="4">
        <f t="shared" si="361"/>
        <v>0</v>
      </c>
      <c r="CJ125" s="4">
        <f t="shared" si="362"/>
        <v>0</v>
      </c>
      <c r="CK125" s="4">
        <f t="shared" si="362"/>
        <v>0</v>
      </c>
      <c r="CL125" s="4">
        <f t="shared" si="362"/>
        <v>0</v>
      </c>
      <c r="CM125" s="4">
        <f t="shared" si="362"/>
        <v>0</v>
      </c>
      <c r="CN125" s="4">
        <f t="shared" si="362"/>
        <v>0</v>
      </c>
      <c r="CO125" s="4">
        <f t="shared" si="362"/>
        <v>0</v>
      </c>
      <c r="CP125" s="4">
        <f t="shared" si="362"/>
        <v>0</v>
      </c>
      <c r="CQ125" s="4">
        <f t="shared" si="362"/>
        <v>0</v>
      </c>
      <c r="CR125" s="4">
        <f t="shared" si="362"/>
        <v>0</v>
      </c>
      <c r="CS125" s="4">
        <f t="shared" si="362"/>
        <v>0</v>
      </c>
      <c r="CT125" s="4">
        <f t="shared" si="363"/>
        <v>0</v>
      </c>
      <c r="CU125" s="4">
        <f t="shared" si="363"/>
        <v>0</v>
      </c>
      <c r="CV125" s="4">
        <f t="shared" si="363"/>
        <v>0</v>
      </c>
      <c r="CW125" s="4">
        <f t="shared" si="363"/>
        <v>0</v>
      </c>
      <c r="CX125" s="4">
        <f t="shared" si="363"/>
        <v>0</v>
      </c>
      <c r="CY125" s="4">
        <f t="shared" si="363"/>
        <v>0</v>
      </c>
      <c r="CZ125" s="4">
        <f t="shared" si="363"/>
        <v>0</v>
      </c>
      <c r="DA125" s="4">
        <f t="shared" si="363"/>
        <v>0</v>
      </c>
      <c r="DB125" s="4">
        <f t="shared" si="363"/>
        <v>0</v>
      </c>
      <c r="DC125" s="4">
        <f t="shared" si="363"/>
        <v>0</v>
      </c>
      <c r="DD125" s="4">
        <f t="shared" si="363"/>
        <v>0</v>
      </c>
      <c r="DE125" s="4">
        <f t="shared" si="363"/>
        <v>0</v>
      </c>
      <c r="DF125" s="4">
        <f t="shared" si="363"/>
        <v>0</v>
      </c>
      <c r="DG125" s="4">
        <f t="shared" ref="DG125:DP134" si="364">IF(DG$3=$C125,1,0)</f>
        <v>0</v>
      </c>
      <c r="DH125" s="4">
        <f t="shared" si="364"/>
        <v>0</v>
      </c>
      <c r="DI125" s="4">
        <f t="shared" si="364"/>
        <v>0</v>
      </c>
      <c r="DJ125" s="4">
        <f t="shared" si="364"/>
        <v>0</v>
      </c>
      <c r="DK125" s="4">
        <f t="shared" si="364"/>
        <v>0</v>
      </c>
      <c r="DL125" s="4">
        <f t="shared" si="364"/>
        <v>0</v>
      </c>
      <c r="DM125" s="4">
        <f t="shared" si="364"/>
        <v>0</v>
      </c>
      <c r="DN125" s="4">
        <f t="shared" si="364"/>
        <v>0</v>
      </c>
      <c r="DO125" s="4">
        <f t="shared" si="364"/>
        <v>1</v>
      </c>
      <c r="DP125" s="4">
        <f t="shared" si="364"/>
        <v>0</v>
      </c>
      <c r="DQ125" s="4">
        <f t="shared" ref="DQ125:EC134" si="365">IF(DQ$3=$C125,1,0)</f>
        <v>0</v>
      </c>
      <c r="DR125" s="4">
        <f t="shared" si="365"/>
        <v>0</v>
      </c>
      <c r="DS125" s="4">
        <f t="shared" si="365"/>
        <v>0</v>
      </c>
      <c r="DT125" s="4">
        <f t="shared" si="365"/>
        <v>0</v>
      </c>
      <c r="DU125" s="4">
        <f t="shared" si="365"/>
        <v>0</v>
      </c>
      <c r="DV125" s="4">
        <f t="shared" si="365"/>
        <v>0</v>
      </c>
      <c r="DW125" s="4">
        <f t="shared" si="365"/>
        <v>0</v>
      </c>
      <c r="DX125" s="4">
        <f t="shared" si="365"/>
        <v>0</v>
      </c>
      <c r="DY125" s="4">
        <f t="shared" si="365"/>
        <v>0</v>
      </c>
      <c r="DZ125" s="4">
        <f t="shared" si="365"/>
        <v>1</v>
      </c>
      <c r="EA125" s="4">
        <f t="shared" si="365"/>
        <v>0</v>
      </c>
      <c r="EB125" s="4">
        <f t="shared" si="365"/>
        <v>0</v>
      </c>
      <c r="EC125" s="4">
        <f t="shared" si="365"/>
        <v>0</v>
      </c>
    </row>
    <row r="126" spans="2:133" x14ac:dyDescent="0.25">
      <c r="B126" s="13" t="s">
        <v>13</v>
      </c>
      <c r="C126" t="s">
        <v>2698</v>
      </c>
      <c r="D126" s="4">
        <f t="shared" si="305"/>
        <v>0</v>
      </c>
      <c r="E126" s="4">
        <f t="shared" si="306"/>
        <v>0</v>
      </c>
      <c r="F126" s="4">
        <f t="shared" si="307"/>
        <v>0</v>
      </c>
      <c r="G126" s="4">
        <f t="shared" si="308"/>
        <v>0</v>
      </c>
      <c r="H126" s="4">
        <f t="shared" si="309"/>
        <v>1</v>
      </c>
      <c r="I126" s="4">
        <f t="shared" si="310"/>
        <v>1</v>
      </c>
      <c r="J126" s="4">
        <f t="shared" si="311"/>
        <v>0</v>
      </c>
      <c r="K126" s="4">
        <f t="shared" si="312"/>
        <v>0</v>
      </c>
      <c r="L126" s="4">
        <f t="shared" si="313"/>
        <v>0</v>
      </c>
      <c r="M126" s="4">
        <f t="shared" si="314"/>
        <v>0</v>
      </c>
      <c r="N126" s="4">
        <f t="shared" si="315"/>
        <v>0</v>
      </c>
      <c r="O126" s="4">
        <f t="shared" si="316"/>
        <v>0</v>
      </c>
      <c r="P126" s="4">
        <f t="shared" si="317"/>
        <v>0</v>
      </c>
      <c r="Q126" s="4">
        <f t="shared" si="318"/>
        <v>0</v>
      </c>
      <c r="R126" s="4">
        <f t="shared" si="319"/>
        <v>0</v>
      </c>
      <c r="S126" s="4">
        <f t="shared" si="320"/>
        <v>0</v>
      </c>
      <c r="T126" s="4">
        <f t="shared" si="321"/>
        <v>0</v>
      </c>
      <c r="U126" s="4">
        <f t="shared" si="322"/>
        <v>0</v>
      </c>
      <c r="V126" s="4">
        <f t="shared" si="323"/>
        <v>0</v>
      </c>
      <c r="W126" s="4">
        <f t="shared" si="324"/>
        <v>0</v>
      </c>
      <c r="X126" s="4">
        <f t="shared" si="325"/>
        <v>0</v>
      </c>
      <c r="Y126" s="4">
        <f t="shared" si="326"/>
        <v>0</v>
      </c>
      <c r="Z126" s="4">
        <f t="shared" si="327"/>
        <v>1</v>
      </c>
      <c r="AA126" s="4">
        <f t="shared" si="328"/>
        <v>1</v>
      </c>
      <c r="AB126" s="4">
        <f t="shared" si="329"/>
        <v>0</v>
      </c>
      <c r="AC126" s="4">
        <f t="shared" si="330"/>
        <v>0</v>
      </c>
      <c r="AD126" s="4">
        <f t="shared" si="331"/>
        <v>0</v>
      </c>
      <c r="AE126" s="4">
        <f t="shared" si="332"/>
        <v>0</v>
      </c>
      <c r="AF126" s="4">
        <f t="shared" si="333"/>
        <v>0</v>
      </c>
      <c r="AG126" s="4">
        <f t="shared" si="334"/>
        <v>0</v>
      </c>
      <c r="AH126" s="4">
        <f t="shared" si="335"/>
        <v>0</v>
      </c>
      <c r="AI126" s="4">
        <f t="shared" si="336"/>
        <v>0</v>
      </c>
      <c r="AJ126" s="4">
        <f t="shared" si="337"/>
        <v>0</v>
      </c>
      <c r="AK126" s="4">
        <f t="shared" si="338"/>
        <v>0</v>
      </c>
      <c r="AL126" s="4">
        <f t="shared" si="339"/>
        <v>0</v>
      </c>
      <c r="AM126" s="4">
        <f t="shared" si="340"/>
        <v>0</v>
      </c>
      <c r="AN126" s="4">
        <f t="shared" si="341"/>
        <v>0</v>
      </c>
      <c r="AO126" s="4">
        <f t="shared" si="342"/>
        <v>0</v>
      </c>
      <c r="AP126" s="4">
        <f t="shared" si="343"/>
        <v>0</v>
      </c>
      <c r="AQ126" s="4">
        <f t="shared" si="344"/>
        <v>0</v>
      </c>
      <c r="AR126" s="4">
        <f t="shared" si="345"/>
        <v>0</v>
      </c>
      <c r="AS126" s="4">
        <f t="shared" si="346"/>
        <v>0</v>
      </c>
      <c r="AT126" s="4">
        <f t="shared" si="347"/>
        <v>0</v>
      </c>
      <c r="AU126" s="4">
        <f t="shared" si="348"/>
        <v>0</v>
      </c>
      <c r="AV126" s="4">
        <f t="shared" si="349"/>
        <v>0</v>
      </c>
      <c r="AW126" s="4">
        <f t="shared" si="350"/>
        <v>0</v>
      </c>
      <c r="AX126" s="4">
        <f t="shared" si="351"/>
        <v>0</v>
      </c>
      <c r="AY126" s="4">
        <f t="shared" si="352"/>
        <v>0</v>
      </c>
      <c r="AZ126" s="4">
        <f t="shared" si="353"/>
        <v>0</v>
      </c>
      <c r="BA126" s="4">
        <f t="shared" si="354"/>
        <v>0</v>
      </c>
      <c r="BB126" s="4">
        <f t="shared" si="355"/>
        <v>0</v>
      </c>
      <c r="BC126" s="4">
        <f t="shared" si="356"/>
        <v>0</v>
      </c>
      <c r="BD126" s="4">
        <f t="shared" si="357"/>
        <v>0</v>
      </c>
      <c r="BE126" s="4">
        <f t="shared" si="358"/>
        <v>0</v>
      </c>
      <c r="BF126" s="4">
        <f t="shared" si="359"/>
        <v>0</v>
      </c>
      <c r="BG126" s="4">
        <f t="shared" si="359"/>
        <v>0</v>
      </c>
      <c r="BH126" s="4">
        <f t="shared" si="359"/>
        <v>0</v>
      </c>
      <c r="BI126" s="4">
        <f t="shared" si="359"/>
        <v>0</v>
      </c>
      <c r="BJ126" s="4">
        <f t="shared" si="359"/>
        <v>0</v>
      </c>
      <c r="BK126" s="4">
        <f t="shared" si="359"/>
        <v>0</v>
      </c>
      <c r="BL126" s="4">
        <f t="shared" si="359"/>
        <v>0</v>
      </c>
      <c r="BM126" s="4">
        <f t="shared" si="359"/>
        <v>0</v>
      </c>
      <c r="BN126" s="4">
        <f t="shared" si="359"/>
        <v>0</v>
      </c>
      <c r="BO126" s="4">
        <f t="shared" si="359"/>
        <v>0</v>
      </c>
      <c r="BP126" s="4">
        <f t="shared" si="360"/>
        <v>0</v>
      </c>
      <c r="BQ126" s="4">
        <f t="shared" si="360"/>
        <v>0</v>
      </c>
      <c r="BR126" s="4">
        <f t="shared" si="360"/>
        <v>0</v>
      </c>
      <c r="BS126" s="4">
        <f t="shared" si="360"/>
        <v>0</v>
      </c>
      <c r="BT126" s="4">
        <f t="shared" si="360"/>
        <v>0</v>
      </c>
      <c r="BU126" s="4">
        <f t="shared" si="360"/>
        <v>0</v>
      </c>
      <c r="BV126" s="4">
        <f t="shared" si="360"/>
        <v>0</v>
      </c>
      <c r="BW126" s="4">
        <f t="shared" si="360"/>
        <v>0</v>
      </c>
      <c r="BX126" s="4">
        <f t="shared" si="360"/>
        <v>0</v>
      </c>
      <c r="BY126" s="4">
        <f t="shared" si="360"/>
        <v>0</v>
      </c>
      <c r="BZ126" s="4">
        <f t="shared" si="361"/>
        <v>0</v>
      </c>
      <c r="CA126" s="4">
        <f t="shared" si="361"/>
        <v>0</v>
      </c>
      <c r="CB126" s="4">
        <f t="shared" si="361"/>
        <v>0</v>
      </c>
      <c r="CC126" s="4">
        <f t="shared" si="361"/>
        <v>0</v>
      </c>
      <c r="CD126" s="4">
        <f t="shared" si="361"/>
        <v>0</v>
      </c>
      <c r="CE126" s="4">
        <f t="shared" si="361"/>
        <v>0</v>
      </c>
      <c r="CF126" s="4">
        <f t="shared" si="361"/>
        <v>0</v>
      </c>
      <c r="CG126" s="4">
        <f t="shared" si="361"/>
        <v>0</v>
      </c>
      <c r="CH126" s="4">
        <f t="shared" si="361"/>
        <v>0</v>
      </c>
      <c r="CI126" s="4">
        <f t="shared" si="361"/>
        <v>0</v>
      </c>
      <c r="CJ126" s="4">
        <f t="shared" si="362"/>
        <v>0</v>
      </c>
      <c r="CK126" s="4">
        <f t="shared" si="362"/>
        <v>0</v>
      </c>
      <c r="CL126" s="4">
        <f t="shared" si="362"/>
        <v>0</v>
      </c>
      <c r="CM126" s="4">
        <f t="shared" si="362"/>
        <v>0</v>
      </c>
      <c r="CN126" s="4">
        <f t="shared" si="362"/>
        <v>0</v>
      </c>
      <c r="CO126" s="4">
        <f t="shared" si="362"/>
        <v>0</v>
      </c>
      <c r="CP126" s="4">
        <f t="shared" si="362"/>
        <v>0</v>
      </c>
      <c r="CQ126" s="4">
        <f t="shared" si="362"/>
        <v>0</v>
      </c>
      <c r="CR126" s="4">
        <f t="shared" si="362"/>
        <v>0</v>
      </c>
      <c r="CS126" s="4">
        <f t="shared" si="362"/>
        <v>0</v>
      </c>
      <c r="CT126" s="4">
        <f t="shared" si="363"/>
        <v>0</v>
      </c>
      <c r="CU126" s="4">
        <f t="shared" si="363"/>
        <v>0</v>
      </c>
      <c r="CV126" s="4">
        <f t="shared" si="363"/>
        <v>0</v>
      </c>
      <c r="CW126" s="4">
        <f t="shared" si="363"/>
        <v>0</v>
      </c>
      <c r="CX126" s="4">
        <f t="shared" si="363"/>
        <v>0</v>
      </c>
      <c r="CY126" s="4">
        <f t="shared" si="363"/>
        <v>0</v>
      </c>
      <c r="CZ126" s="4">
        <f t="shared" si="363"/>
        <v>0</v>
      </c>
      <c r="DA126" s="4">
        <f t="shared" si="363"/>
        <v>0</v>
      </c>
      <c r="DB126" s="4">
        <f t="shared" si="363"/>
        <v>0</v>
      </c>
      <c r="DC126" s="4">
        <f t="shared" si="363"/>
        <v>0</v>
      </c>
      <c r="DD126" s="4">
        <f t="shared" si="363"/>
        <v>0</v>
      </c>
      <c r="DE126" s="4">
        <f t="shared" si="363"/>
        <v>0</v>
      </c>
      <c r="DF126" s="4">
        <f t="shared" si="363"/>
        <v>0</v>
      </c>
      <c r="DG126" s="4">
        <f t="shared" si="364"/>
        <v>0</v>
      </c>
      <c r="DH126" s="4">
        <f t="shared" si="364"/>
        <v>0</v>
      </c>
      <c r="DI126" s="4">
        <f t="shared" si="364"/>
        <v>0</v>
      </c>
      <c r="DJ126" s="4">
        <f t="shared" si="364"/>
        <v>0</v>
      </c>
      <c r="DK126" s="4">
        <f t="shared" si="364"/>
        <v>0</v>
      </c>
      <c r="DL126" s="4">
        <f t="shared" si="364"/>
        <v>0</v>
      </c>
      <c r="DM126" s="4">
        <f t="shared" si="364"/>
        <v>0</v>
      </c>
      <c r="DN126" s="4">
        <f t="shared" si="364"/>
        <v>0</v>
      </c>
      <c r="DO126" s="4">
        <f t="shared" si="364"/>
        <v>0</v>
      </c>
      <c r="DP126" s="4">
        <f t="shared" si="364"/>
        <v>1</v>
      </c>
      <c r="DQ126" s="4">
        <f t="shared" si="365"/>
        <v>0</v>
      </c>
      <c r="DR126" s="4">
        <f t="shared" si="365"/>
        <v>0</v>
      </c>
      <c r="DS126" s="4">
        <f t="shared" si="365"/>
        <v>0</v>
      </c>
      <c r="DT126" s="4">
        <f t="shared" si="365"/>
        <v>0</v>
      </c>
      <c r="DU126" s="4">
        <f t="shared" si="365"/>
        <v>0</v>
      </c>
      <c r="DV126" s="4">
        <f t="shared" si="365"/>
        <v>0</v>
      </c>
      <c r="DW126" s="4">
        <f t="shared" si="365"/>
        <v>0</v>
      </c>
      <c r="DX126" s="4">
        <f t="shared" si="365"/>
        <v>0</v>
      </c>
      <c r="DY126" s="4">
        <f t="shared" si="365"/>
        <v>0</v>
      </c>
      <c r="DZ126" s="4">
        <f t="shared" si="365"/>
        <v>0</v>
      </c>
      <c r="EA126" s="4">
        <f t="shared" si="365"/>
        <v>1</v>
      </c>
      <c r="EB126" s="4">
        <f t="shared" si="365"/>
        <v>0</v>
      </c>
      <c r="EC126" s="4">
        <f t="shared" si="365"/>
        <v>0</v>
      </c>
    </row>
    <row r="127" spans="2:133" x14ac:dyDescent="0.25">
      <c r="B127" s="13" t="s">
        <v>13</v>
      </c>
      <c r="C127" t="s">
        <v>2699</v>
      </c>
      <c r="D127" s="4">
        <f t="shared" si="305"/>
        <v>0</v>
      </c>
      <c r="E127" s="4">
        <f t="shared" si="306"/>
        <v>0</v>
      </c>
      <c r="F127" s="4">
        <f t="shared" si="307"/>
        <v>0</v>
      </c>
      <c r="G127" s="4">
        <f t="shared" si="308"/>
        <v>0</v>
      </c>
      <c r="H127" s="4">
        <f t="shared" si="309"/>
        <v>1</v>
      </c>
      <c r="I127" s="4">
        <f t="shared" si="310"/>
        <v>1</v>
      </c>
      <c r="J127" s="4">
        <f t="shared" si="311"/>
        <v>0</v>
      </c>
      <c r="K127" s="4">
        <f t="shared" si="312"/>
        <v>0</v>
      </c>
      <c r="L127" s="4">
        <f t="shared" si="313"/>
        <v>0</v>
      </c>
      <c r="M127" s="4">
        <f t="shared" si="314"/>
        <v>0</v>
      </c>
      <c r="N127" s="4">
        <f t="shared" si="315"/>
        <v>0</v>
      </c>
      <c r="O127" s="4">
        <f t="shared" si="316"/>
        <v>0</v>
      </c>
      <c r="P127" s="4">
        <f t="shared" si="317"/>
        <v>0</v>
      </c>
      <c r="Q127" s="4">
        <f t="shared" si="318"/>
        <v>0</v>
      </c>
      <c r="R127" s="4">
        <f t="shared" si="319"/>
        <v>0</v>
      </c>
      <c r="S127" s="4">
        <f t="shared" si="320"/>
        <v>0</v>
      </c>
      <c r="T127" s="4">
        <f t="shared" si="321"/>
        <v>0</v>
      </c>
      <c r="U127" s="4">
        <f t="shared" si="322"/>
        <v>0</v>
      </c>
      <c r="V127" s="4">
        <f t="shared" si="323"/>
        <v>0</v>
      </c>
      <c r="W127" s="4">
        <f t="shared" si="324"/>
        <v>0</v>
      </c>
      <c r="X127" s="4">
        <f t="shared" si="325"/>
        <v>0</v>
      </c>
      <c r="Y127" s="4">
        <f t="shared" si="326"/>
        <v>0</v>
      </c>
      <c r="Z127" s="4">
        <f t="shared" si="327"/>
        <v>1</v>
      </c>
      <c r="AA127" s="4">
        <f t="shared" si="328"/>
        <v>1</v>
      </c>
      <c r="AB127" s="4">
        <f t="shared" si="329"/>
        <v>0</v>
      </c>
      <c r="AC127" s="4">
        <f t="shared" si="330"/>
        <v>0</v>
      </c>
      <c r="AD127" s="4">
        <f t="shared" si="331"/>
        <v>0</v>
      </c>
      <c r="AE127" s="4">
        <f t="shared" si="332"/>
        <v>0</v>
      </c>
      <c r="AF127" s="4">
        <f t="shared" si="333"/>
        <v>0</v>
      </c>
      <c r="AG127" s="4">
        <f t="shared" si="334"/>
        <v>0</v>
      </c>
      <c r="AH127" s="4">
        <f t="shared" si="335"/>
        <v>0</v>
      </c>
      <c r="AI127" s="4">
        <f t="shared" si="336"/>
        <v>0</v>
      </c>
      <c r="AJ127" s="4">
        <f t="shared" si="337"/>
        <v>0</v>
      </c>
      <c r="AK127" s="4">
        <f t="shared" si="338"/>
        <v>0</v>
      </c>
      <c r="AL127" s="4">
        <f t="shared" si="339"/>
        <v>0</v>
      </c>
      <c r="AM127" s="4">
        <f t="shared" si="340"/>
        <v>0</v>
      </c>
      <c r="AN127" s="4">
        <f t="shared" si="341"/>
        <v>0</v>
      </c>
      <c r="AO127" s="4">
        <f t="shared" si="342"/>
        <v>0</v>
      </c>
      <c r="AP127" s="4">
        <f t="shared" si="343"/>
        <v>0</v>
      </c>
      <c r="AQ127" s="4">
        <f t="shared" si="344"/>
        <v>0</v>
      </c>
      <c r="AR127" s="4">
        <f t="shared" si="345"/>
        <v>0</v>
      </c>
      <c r="AS127" s="4">
        <f t="shared" si="346"/>
        <v>0</v>
      </c>
      <c r="AT127" s="4">
        <f t="shared" si="347"/>
        <v>0</v>
      </c>
      <c r="AU127" s="4">
        <f t="shared" si="348"/>
        <v>0</v>
      </c>
      <c r="AV127" s="4">
        <f t="shared" si="349"/>
        <v>0</v>
      </c>
      <c r="AW127" s="4">
        <f t="shared" si="350"/>
        <v>0</v>
      </c>
      <c r="AX127" s="4">
        <f t="shared" si="351"/>
        <v>0</v>
      </c>
      <c r="AY127" s="4">
        <f t="shared" si="352"/>
        <v>0</v>
      </c>
      <c r="AZ127" s="4">
        <f t="shared" si="353"/>
        <v>0</v>
      </c>
      <c r="BA127" s="4">
        <f t="shared" si="354"/>
        <v>0</v>
      </c>
      <c r="BB127" s="4">
        <f t="shared" si="355"/>
        <v>0</v>
      </c>
      <c r="BC127" s="4">
        <f t="shared" si="356"/>
        <v>0</v>
      </c>
      <c r="BD127" s="4">
        <f t="shared" si="357"/>
        <v>0</v>
      </c>
      <c r="BE127" s="4">
        <f t="shared" si="358"/>
        <v>0</v>
      </c>
      <c r="BF127" s="4">
        <f t="shared" si="359"/>
        <v>0</v>
      </c>
      <c r="BG127" s="4">
        <f t="shared" si="359"/>
        <v>0</v>
      </c>
      <c r="BH127" s="4">
        <f t="shared" si="359"/>
        <v>0</v>
      </c>
      <c r="BI127" s="4">
        <f t="shared" si="359"/>
        <v>0</v>
      </c>
      <c r="BJ127" s="4">
        <f t="shared" si="359"/>
        <v>0</v>
      </c>
      <c r="BK127" s="4">
        <f t="shared" si="359"/>
        <v>0</v>
      </c>
      <c r="BL127" s="4">
        <f t="shared" si="359"/>
        <v>0</v>
      </c>
      <c r="BM127" s="4">
        <f t="shared" si="359"/>
        <v>0</v>
      </c>
      <c r="BN127" s="4">
        <f t="shared" si="359"/>
        <v>0</v>
      </c>
      <c r="BO127" s="4">
        <f t="shared" si="359"/>
        <v>0</v>
      </c>
      <c r="BP127" s="4">
        <f t="shared" si="360"/>
        <v>0</v>
      </c>
      <c r="BQ127" s="4">
        <f t="shared" si="360"/>
        <v>0</v>
      </c>
      <c r="BR127" s="4">
        <f t="shared" si="360"/>
        <v>0</v>
      </c>
      <c r="BS127" s="4">
        <f t="shared" si="360"/>
        <v>0</v>
      </c>
      <c r="BT127" s="4">
        <f t="shared" si="360"/>
        <v>0</v>
      </c>
      <c r="BU127" s="4">
        <f t="shared" si="360"/>
        <v>0</v>
      </c>
      <c r="BV127" s="4">
        <f t="shared" si="360"/>
        <v>0</v>
      </c>
      <c r="BW127" s="4">
        <f t="shared" si="360"/>
        <v>0</v>
      </c>
      <c r="BX127" s="4">
        <f t="shared" si="360"/>
        <v>0</v>
      </c>
      <c r="BY127" s="4">
        <f t="shared" si="360"/>
        <v>0</v>
      </c>
      <c r="BZ127" s="4">
        <f t="shared" si="361"/>
        <v>0</v>
      </c>
      <c r="CA127" s="4">
        <f t="shared" si="361"/>
        <v>0</v>
      </c>
      <c r="CB127" s="4">
        <f t="shared" si="361"/>
        <v>0</v>
      </c>
      <c r="CC127" s="4">
        <f t="shared" si="361"/>
        <v>0</v>
      </c>
      <c r="CD127" s="4">
        <f t="shared" si="361"/>
        <v>0</v>
      </c>
      <c r="CE127" s="4">
        <f t="shared" si="361"/>
        <v>0</v>
      </c>
      <c r="CF127" s="4">
        <f t="shared" si="361"/>
        <v>0</v>
      </c>
      <c r="CG127" s="4">
        <f t="shared" si="361"/>
        <v>0</v>
      </c>
      <c r="CH127" s="4">
        <f t="shared" si="361"/>
        <v>0</v>
      </c>
      <c r="CI127" s="4">
        <f t="shared" si="361"/>
        <v>0</v>
      </c>
      <c r="CJ127" s="4">
        <f t="shared" si="362"/>
        <v>0</v>
      </c>
      <c r="CK127" s="4">
        <f t="shared" si="362"/>
        <v>0</v>
      </c>
      <c r="CL127" s="4">
        <f t="shared" si="362"/>
        <v>0</v>
      </c>
      <c r="CM127" s="4">
        <f t="shared" si="362"/>
        <v>0</v>
      </c>
      <c r="CN127" s="4">
        <f t="shared" si="362"/>
        <v>0</v>
      </c>
      <c r="CO127" s="4">
        <f t="shared" si="362"/>
        <v>0</v>
      </c>
      <c r="CP127" s="4">
        <f t="shared" si="362"/>
        <v>0</v>
      </c>
      <c r="CQ127" s="4">
        <f t="shared" si="362"/>
        <v>0</v>
      </c>
      <c r="CR127" s="4">
        <f t="shared" si="362"/>
        <v>0</v>
      </c>
      <c r="CS127" s="4">
        <f t="shared" si="362"/>
        <v>0</v>
      </c>
      <c r="CT127" s="4">
        <f t="shared" si="363"/>
        <v>0</v>
      </c>
      <c r="CU127" s="4">
        <f t="shared" si="363"/>
        <v>0</v>
      </c>
      <c r="CV127" s="4">
        <f t="shared" si="363"/>
        <v>0</v>
      </c>
      <c r="CW127" s="4">
        <f t="shared" si="363"/>
        <v>0</v>
      </c>
      <c r="CX127" s="4">
        <f t="shared" si="363"/>
        <v>0</v>
      </c>
      <c r="CY127" s="4">
        <f t="shared" si="363"/>
        <v>0</v>
      </c>
      <c r="CZ127" s="4">
        <f t="shared" si="363"/>
        <v>0</v>
      </c>
      <c r="DA127" s="4">
        <f t="shared" si="363"/>
        <v>0</v>
      </c>
      <c r="DB127" s="4">
        <f t="shared" si="363"/>
        <v>0</v>
      </c>
      <c r="DC127" s="4">
        <f t="shared" si="363"/>
        <v>0</v>
      </c>
      <c r="DD127" s="4">
        <f t="shared" si="363"/>
        <v>0</v>
      </c>
      <c r="DE127" s="4">
        <f t="shared" si="363"/>
        <v>0</v>
      </c>
      <c r="DF127" s="4">
        <f t="shared" si="363"/>
        <v>0</v>
      </c>
      <c r="DG127" s="4">
        <f t="shared" si="364"/>
        <v>0</v>
      </c>
      <c r="DH127" s="4">
        <f t="shared" si="364"/>
        <v>0</v>
      </c>
      <c r="DI127" s="4">
        <f t="shared" si="364"/>
        <v>0</v>
      </c>
      <c r="DJ127" s="4">
        <f t="shared" si="364"/>
        <v>0</v>
      </c>
      <c r="DK127" s="4">
        <f t="shared" si="364"/>
        <v>0</v>
      </c>
      <c r="DL127" s="4">
        <f t="shared" si="364"/>
        <v>0</v>
      </c>
      <c r="DM127" s="4">
        <f t="shared" si="364"/>
        <v>0</v>
      </c>
      <c r="DN127" s="4">
        <f t="shared" si="364"/>
        <v>0</v>
      </c>
      <c r="DO127" s="4">
        <f t="shared" si="364"/>
        <v>0</v>
      </c>
      <c r="DP127" s="4">
        <f t="shared" si="364"/>
        <v>0</v>
      </c>
      <c r="DQ127" s="4">
        <f t="shared" si="365"/>
        <v>1</v>
      </c>
      <c r="DR127" s="4">
        <f t="shared" si="365"/>
        <v>0</v>
      </c>
      <c r="DS127" s="4">
        <f t="shared" si="365"/>
        <v>0</v>
      </c>
      <c r="DT127" s="4">
        <f t="shared" si="365"/>
        <v>0</v>
      </c>
      <c r="DU127" s="4">
        <f t="shared" si="365"/>
        <v>0</v>
      </c>
      <c r="DV127" s="4">
        <f t="shared" si="365"/>
        <v>0</v>
      </c>
      <c r="DW127" s="4">
        <f t="shared" si="365"/>
        <v>0</v>
      </c>
      <c r="DX127" s="4">
        <f t="shared" si="365"/>
        <v>0</v>
      </c>
      <c r="DY127" s="4">
        <f t="shared" si="365"/>
        <v>0</v>
      </c>
      <c r="DZ127" s="4">
        <f t="shared" si="365"/>
        <v>0</v>
      </c>
      <c r="EA127" s="4">
        <f t="shared" si="365"/>
        <v>0</v>
      </c>
      <c r="EB127" s="4">
        <f t="shared" si="365"/>
        <v>1</v>
      </c>
      <c r="EC127" s="4">
        <f t="shared" si="365"/>
        <v>0</v>
      </c>
    </row>
    <row r="128" spans="2:133" x14ac:dyDescent="0.25">
      <c r="B128" s="13" t="s">
        <v>13</v>
      </c>
      <c r="C128" t="s">
        <v>2700</v>
      </c>
      <c r="D128" s="4">
        <f t="shared" si="305"/>
        <v>0</v>
      </c>
      <c r="E128" s="4">
        <f t="shared" si="306"/>
        <v>0</v>
      </c>
      <c r="F128" s="4">
        <f t="shared" si="307"/>
        <v>0</v>
      </c>
      <c r="G128" s="4">
        <f t="shared" si="308"/>
        <v>0</v>
      </c>
      <c r="H128" s="4">
        <f t="shared" si="309"/>
        <v>0</v>
      </c>
      <c r="I128" s="4">
        <f t="shared" si="310"/>
        <v>0</v>
      </c>
      <c r="J128" s="4">
        <f t="shared" si="311"/>
        <v>0</v>
      </c>
      <c r="K128" s="4">
        <f t="shared" si="312"/>
        <v>0</v>
      </c>
      <c r="L128" s="4">
        <f t="shared" si="313"/>
        <v>0</v>
      </c>
      <c r="M128" s="4">
        <f t="shared" si="314"/>
        <v>0</v>
      </c>
      <c r="N128" s="4">
        <f t="shared" si="315"/>
        <v>0</v>
      </c>
      <c r="O128" s="4">
        <f t="shared" si="316"/>
        <v>0</v>
      </c>
      <c r="P128" s="4">
        <f t="shared" si="317"/>
        <v>0</v>
      </c>
      <c r="Q128" s="4">
        <f t="shared" si="318"/>
        <v>0</v>
      </c>
      <c r="R128" s="4">
        <f t="shared" si="319"/>
        <v>0</v>
      </c>
      <c r="S128" s="4">
        <f t="shared" si="320"/>
        <v>0</v>
      </c>
      <c r="T128" s="4">
        <f t="shared" si="321"/>
        <v>0</v>
      </c>
      <c r="U128" s="4">
        <f t="shared" si="322"/>
        <v>0</v>
      </c>
      <c r="V128" s="4">
        <f t="shared" si="323"/>
        <v>0</v>
      </c>
      <c r="W128" s="4">
        <f t="shared" si="324"/>
        <v>0</v>
      </c>
      <c r="X128" s="4">
        <f t="shared" si="325"/>
        <v>0</v>
      </c>
      <c r="Y128" s="4">
        <f t="shared" si="326"/>
        <v>0</v>
      </c>
      <c r="Z128" s="4">
        <f t="shared" si="327"/>
        <v>0</v>
      </c>
      <c r="AA128" s="4">
        <f t="shared" si="328"/>
        <v>0</v>
      </c>
      <c r="AB128" s="4">
        <f t="shared" si="329"/>
        <v>0</v>
      </c>
      <c r="AC128" s="4">
        <f t="shared" si="330"/>
        <v>0</v>
      </c>
      <c r="AD128" s="4">
        <f t="shared" si="331"/>
        <v>0</v>
      </c>
      <c r="AE128" s="4">
        <f t="shared" si="332"/>
        <v>0</v>
      </c>
      <c r="AF128" s="4">
        <f t="shared" si="333"/>
        <v>0</v>
      </c>
      <c r="AG128" s="4">
        <f t="shared" si="334"/>
        <v>0</v>
      </c>
      <c r="AH128" s="4">
        <f t="shared" si="335"/>
        <v>0</v>
      </c>
      <c r="AI128" s="4">
        <f t="shared" si="336"/>
        <v>0</v>
      </c>
      <c r="AJ128" s="4">
        <f t="shared" si="337"/>
        <v>0</v>
      </c>
      <c r="AK128" s="4">
        <f t="shared" si="338"/>
        <v>0</v>
      </c>
      <c r="AL128" s="4">
        <f t="shared" si="339"/>
        <v>0</v>
      </c>
      <c r="AM128" s="4">
        <f t="shared" si="340"/>
        <v>0</v>
      </c>
      <c r="AN128" s="4">
        <f t="shared" si="341"/>
        <v>0</v>
      </c>
      <c r="AO128" s="4">
        <f t="shared" si="342"/>
        <v>0</v>
      </c>
      <c r="AP128" s="4">
        <f t="shared" si="343"/>
        <v>0</v>
      </c>
      <c r="AQ128" s="4">
        <f t="shared" si="344"/>
        <v>0</v>
      </c>
      <c r="AR128" s="4">
        <f t="shared" si="345"/>
        <v>0</v>
      </c>
      <c r="AS128" s="4">
        <f t="shared" si="346"/>
        <v>0</v>
      </c>
      <c r="AT128" s="4">
        <f t="shared" si="347"/>
        <v>0</v>
      </c>
      <c r="AU128" s="4">
        <f t="shared" si="348"/>
        <v>0</v>
      </c>
      <c r="AV128" s="4">
        <f t="shared" si="349"/>
        <v>0</v>
      </c>
      <c r="AW128" s="4">
        <f t="shared" si="350"/>
        <v>0</v>
      </c>
      <c r="AX128" s="4">
        <f t="shared" si="351"/>
        <v>0</v>
      </c>
      <c r="AY128" s="4">
        <f t="shared" si="352"/>
        <v>0</v>
      </c>
      <c r="AZ128" s="4">
        <f t="shared" si="353"/>
        <v>0</v>
      </c>
      <c r="BA128" s="4">
        <f t="shared" si="354"/>
        <v>0</v>
      </c>
      <c r="BB128" s="4">
        <f t="shared" si="355"/>
        <v>0</v>
      </c>
      <c r="BC128" s="4">
        <f t="shared" si="356"/>
        <v>0</v>
      </c>
      <c r="BD128" s="4">
        <f t="shared" si="357"/>
        <v>0</v>
      </c>
      <c r="BE128" s="4">
        <f t="shared" si="358"/>
        <v>0</v>
      </c>
      <c r="BF128" s="4">
        <f t="shared" si="359"/>
        <v>0</v>
      </c>
      <c r="BG128" s="4">
        <f t="shared" si="359"/>
        <v>0</v>
      </c>
      <c r="BH128" s="4">
        <f t="shared" si="359"/>
        <v>0</v>
      </c>
      <c r="BI128" s="4">
        <f t="shared" si="359"/>
        <v>0</v>
      </c>
      <c r="BJ128" s="4">
        <f t="shared" si="359"/>
        <v>0</v>
      </c>
      <c r="BK128" s="4">
        <f t="shared" si="359"/>
        <v>0</v>
      </c>
      <c r="BL128" s="4">
        <f t="shared" si="359"/>
        <v>0</v>
      </c>
      <c r="BM128" s="4">
        <f t="shared" si="359"/>
        <v>0</v>
      </c>
      <c r="BN128" s="4">
        <f t="shared" si="359"/>
        <v>0</v>
      </c>
      <c r="BO128" s="4">
        <f t="shared" si="359"/>
        <v>0</v>
      </c>
      <c r="BP128" s="4">
        <f t="shared" si="360"/>
        <v>0</v>
      </c>
      <c r="BQ128" s="4">
        <f t="shared" si="360"/>
        <v>0</v>
      </c>
      <c r="BR128" s="4">
        <f t="shared" si="360"/>
        <v>0</v>
      </c>
      <c r="BS128" s="4">
        <f t="shared" si="360"/>
        <v>0</v>
      </c>
      <c r="BT128" s="4">
        <f t="shared" si="360"/>
        <v>0</v>
      </c>
      <c r="BU128" s="4">
        <f t="shared" si="360"/>
        <v>0</v>
      </c>
      <c r="BV128" s="4">
        <f t="shared" si="360"/>
        <v>0</v>
      </c>
      <c r="BW128" s="4">
        <f t="shared" si="360"/>
        <v>0</v>
      </c>
      <c r="BX128" s="4">
        <f t="shared" si="360"/>
        <v>0</v>
      </c>
      <c r="BY128" s="4">
        <f t="shared" si="360"/>
        <v>0</v>
      </c>
      <c r="BZ128" s="4">
        <f t="shared" si="361"/>
        <v>0</v>
      </c>
      <c r="CA128" s="4">
        <f t="shared" si="361"/>
        <v>0</v>
      </c>
      <c r="CB128" s="4">
        <f t="shared" si="361"/>
        <v>0</v>
      </c>
      <c r="CC128" s="4">
        <f t="shared" si="361"/>
        <v>0</v>
      </c>
      <c r="CD128" s="4">
        <f t="shared" si="361"/>
        <v>0</v>
      </c>
      <c r="CE128" s="4">
        <f t="shared" si="361"/>
        <v>0</v>
      </c>
      <c r="CF128" s="4">
        <f t="shared" si="361"/>
        <v>0</v>
      </c>
      <c r="CG128" s="4">
        <f t="shared" si="361"/>
        <v>0</v>
      </c>
      <c r="CH128" s="4">
        <f t="shared" si="361"/>
        <v>0</v>
      </c>
      <c r="CI128" s="4">
        <f t="shared" si="361"/>
        <v>0</v>
      </c>
      <c r="CJ128" s="4">
        <f t="shared" si="362"/>
        <v>0</v>
      </c>
      <c r="CK128" s="4">
        <f t="shared" si="362"/>
        <v>0</v>
      </c>
      <c r="CL128" s="4">
        <f t="shared" si="362"/>
        <v>0</v>
      </c>
      <c r="CM128" s="4">
        <f t="shared" si="362"/>
        <v>0</v>
      </c>
      <c r="CN128" s="4">
        <f t="shared" si="362"/>
        <v>0</v>
      </c>
      <c r="CO128" s="4">
        <f t="shared" si="362"/>
        <v>0</v>
      </c>
      <c r="CP128" s="4">
        <f t="shared" si="362"/>
        <v>0</v>
      </c>
      <c r="CQ128" s="4">
        <f t="shared" si="362"/>
        <v>0</v>
      </c>
      <c r="CR128" s="4">
        <f t="shared" si="362"/>
        <v>0</v>
      </c>
      <c r="CS128" s="4">
        <f t="shared" si="362"/>
        <v>0</v>
      </c>
      <c r="CT128" s="4">
        <f t="shared" si="363"/>
        <v>0</v>
      </c>
      <c r="CU128" s="4">
        <f t="shared" si="363"/>
        <v>0</v>
      </c>
      <c r="CV128" s="4">
        <f t="shared" si="363"/>
        <v>0</v>
      </c>
      <c r="CW128" s="4">
        <f t="shared" si="363"/>
        <v>0</v>
      </c>
      <c r="CX128" s="4">
        <f t="shared" si="363"/>
        <v>0</v>
      </c>
      <c r="CY128" s="4">
        <f t="shared" si="363"/>
        <v>0</v>
      </c>
      <c r="CZ128" s="4">
        <f t="shared" si="363"/>
        <v>0</v>
      </c>
      <c r="DA128" s="4">
        <f t="shared" si="363"/>
        <v>0</v>
      </c>
      <c r="DB128" s="4">
        <f t="shared" si="363"/>
        <v>0</v>
      </c>
      <c r="DC128" s="4">
        <f t="shared" si="363"/>
        <v>0</v>
      </c>
      <c r="DD128" s="4">
        <f t="shared" si="363"/>
        <v>0</v>
      </c>
      <c r="DE128" s="4">
        <f t="shared" si="363"/>
        <v>0</v>
      </c>
      <c r="DF128" s="4">
        <f t="shared" si="363"/>
        <v>0</v>
      </c>
      <c r="DG128" s="4">
        <f t="shared" si="364"/>
        <v>0</v>
      </c>
      <c r="DH128" s="4">
        <f t="shared" si="364"/>
        <v>0</v>
      </c>
      <c r="DI128" s="4">
        <f t="shared" si="364"/>
        <v>0</v>
      </c>
      <c r="DJ128" s="4">
        <f t="shared" si="364"/>
        <v>0</v>
      </c>
      <c r="DK128" s="4">
        <f t="shared" si="364"/>
        <v>0</v>
      </c>
      <c r="DL128" s="4">
        <f t="shared" si="364"/>
        <v>0</v>
      </c>
      <c r="DM128" s="4">
        <f t="shared" si="364"/>
        <v>0</v>
      </c>
      <c r="DN128" s="4">
        <f t="shared" si="364"/>
        <v>0</v>
      </c>
      <c r="DO128" s="4">
        <f t="shared" si="364"/>
        <v>0</v>
      </c>
      <c r="DP128" s="4">
        <f t="shared" si="364"/>
        <v>0</v>
      </c>
      <c r="DQ128" s="4">
        <f t="shared" si="365"/>
        <v>0</v>
      </c>
      <c r="DR128" s="4">
        <f t="shared" si="365"/>
        <v>1</v>
      </c>
      <c r="DS128" s="4">
        <f t="shared" si="365"/>
        <v>0</v>
      </c>
      <c r="DT128" s="4">
        <f t="shared" si="365"/>
        <v>0</v>
      </c>
      <c r="DU128" s="4">
        <f t="shared" si="365"/>
        <v>0</v>
      </c>
      <c r="DV128" s="4">
        <f t="shared" si="365"/>
        <v>0</v>
      </c>
      <c r="DW128" s="4">
        <f t="shared" si="365"/>
        <v>0</v>
      </c>
      <c r="DX128" s="4">
        <f t="shared" si="365"/>
        <v>0</v>
      </c>
      <c r="DY128" s="4">
        <f t="shared" si="365"/>
        <v>0</v>
      </c>
      <c r="DZ128" s="4">
        <f t="shared" si="365"/>
        <v>0</v>
      </c>
      <c r="EA128" s="4">
        <f t="shared" si="365"/>
        <v>0</v>
      </c>
      <c r="EB128" s="4">
        <f t="shared" si="365"/>
        <v>0</v>
      </c>
      <c r="EC128" s="4">
        <f t="shared" si="365"/>
        <v>1</v>
      </c>
    </row>
    <row r="129" spans="2:133" x14ac:dyDescent="0.25">
      <c r="B129" s="13" t="s">
        <v>14</v>
      </c>
      <c r="C129" t="s">
        <v>289</v>
      </c>
      <c r="D129" s="4">
        <f t="shared" si="291"/>
        <v>0</v>
      </c>
      <c r="E129" s="4">
        <f t="shared" si="292"/>
        <v>0</v>
      </c>
      <c r="F129" s="4">
        <f t="shared" si="293"/>
        <v>0</v>
      </c>
      <c r="G129" s="4">
        <f t="shared" si="294"/>
        <v>1</v>
      </c>
      <c r="H129" s="4">
        <f t="shared" si="295"/>
        <v>0</v>
      </c>
      <c r="I129" s="4">
        <f t="shared" si="296"/>
        <v>1</v>
      </c>
      <c r="J129" s="4">
        <f t="shared" si="241"/>
        <v>0</v>
      </c>
      <c r="K129" s="4">
        <f t="shared" si="242"/>
        <v>0</v>
      </c>
      <c r="L129" s="4">
        <f t="shared" si="243"/>
        <v>0</v>
      </c>
      <c r="M129" s="4">
        <f t="shared" si="244"/>
        <v>0</v>
      </c>
      <c r="N129" s="4">
        <f t="shared" si="245"/>
        <v>0</v>
      </c>
      <c r="O129" s="4">
        <f t="shared" si="246"/>
        <v>0</v>
      </c>
      <c r="P129" s="4">
        <f t="shared" si="247"/>
        <v>0</v>
      </c>
      <c r="Q129" s="4">
        <f t="shared" si="248"/>
        <v>0</v>
      </c>
      <c r="R129" s="4">
        <f t="shared" si="249"/>
        <v>0</v>
      </c>
      <c r="S129" s="4">
        <f t="shared" si="250"/>
        <v>0</v>
      </c>
      <c r="T129" s="4">
        <f t="shared" si="251"/>
        <v>0</v>
      </c>
      <c r="U129" s="4">
        <f t="shared" si="252"/>
        <v>0</v>
      </c>
      <c r="V129" s="4">
        <f t="shared" si="253"/>
        <v>0</v>
      </c>
      <c r="W129" s="4">
        <f t="shared" si="254"/>
        <v>0</v>
      </c>
      <c r="X129" s="4">
        <f t="shared" si="255"/>
        <v>0</v>
      </c>
      <c r="Y129" s="4">
        <f t="shared" si="256"/>
        <v>0</v>
      </c>
      <c r="Z129" s="4">
        <f t="shared" si="257"/>
        <v>0</v>
      </c>
      <c r="AA129" s="4">
        <f t="shared" si="258"/>
        <v>0</v>
      </c>
      <c r="AB129" s="4">
        <f t="shared" si="259"/>
        <v>0</v>
      </c>
      <c r="AC129" s="4">
        <f t="shared" si="260"/>
        <v>0</v>
      </c>
      <c r="AD129" s="4">
        <f t="shared" si="261"/>
        <v>0</v>
      </c>
      <c r="AE129" s="4">
        <f t="shared" si="262"/>
        <v>1</v>
      </c>
      <c r="AF129" s="4">
        <f t="shared" si="263"/>
        <v>0</v>
      </c>
      <c r="AG129" s="4">
        <f t="shared" si="264"/>
        <v>1</v>
      </c>
      <c r="AH129" s="4">
        <f t="shared" si="265"/>
        <v>0</v>
      </c>
      <c r="AI129" s="4">
        <f t="shared" si="266"/>
        <v>0</v>
      </c>
      <c r="AJ129" s="4">
        <f t="shared" si="267"/>
        <v>0</v>
      </c>
      <c r="AK129" s="4">
        <f t="shared" si="268"/>
        <v>0</v>
      </c>
      <c r="AL129" s="4">
        <f t="shared" si="269"/>
        <v>0</v>
      </c>
      <c r="AM129" s="4">
        <f t="shared" si="270"/>
        <v>0</v>
      </c>
      <c r="AN129" s="4">
        <f t="shared" si="271"/>
        <v>0</v>
      </c>
      <c r="AO129" s="4">
        <f t="shared" si="272"/>
        <v>0</v>
      </c>
      <c r="AP129" s="4">
        <f t="shared" si="273"/>
        <v>0</v>
      </c>
      <c r="AQ129" s="4">
        <f t="shared" si="274"/>
        <v>0</v>
      </c>
      <c r="AR129" s="4">
        <f t="shared" si="275"/>
        <v>0</v>
      </c>
      <c r="AS129" s="4">
        <f t="shared" si="276"/>
        <v>0</v>
      </c>
      <c r="AT129" s="4">
        <f t="shared" si="277"/>
        <v>0</v>
      </c>
      <c r="AU129" s="4">
        <f t="shared" si="278"/>
        <v>0</v>
      </c>
      <c r="AV129" s="4">
        <f t="shared" si="279"/>
        <v>0</v>
      </c>
      <c r="AW129" s="4">
        <f t="shared" si="280"/>
        <v>0</v>
      </c>
      <c r="AX129" s="4">
        <f t="shared" si="281"/>
        <v>0</v>
      </c>
      <c r="AY129" s="4">
        <f t="shared" si="282"/>
        <v>0</v>
      </c>
      <c r="AZ129" s="4">
        <f t="shared" si="283"/>
        <v>0</v>
      </c>
      <c r="BA129" s="4">
        <f t="shared" si="284"/>
        <v>0</v>
      </c>
      <c r="BB129" s="4">
        <f t="shared" si="285"/>
        <v>0</v>
      </c>
      <c r="BC129" s="4">
        <f t="shared" si="286"/>
        <v>0</v>
      </c>
      <c r="BD129" s="4">
        <f t="shared" si="287"/>
        <v>0</v>
      </c>
      <c r="BE129" s="4">
        <f t="shared" si="288"/>
        <v>0</v>
      </c>
      <c r="BF129" s="4">
        <f t="shared" ref="BF129:BU144" si="366">IF(BF$3=$C129,1,0)</f>
        <v>1</v>
      </c>
      <c r="BG129" s="4">
        <f t="shared" si="366"/>
        <v>0</v>
      </c>
      <c r="BH129" s="4">
        <f t="shared" si="366"/>
        <v>0</v>
      </c>
      <c r="BI129" s="4">
        <f t="shared" si="366"/>
        <v>0</v>
      </c>
      <c r="BJ129" s="4">
        <f t="shared" si="366"/>
        <v>0</v>
      </c>
      <c r="BK129" s="4">
        <f t="shared" si="366"/>
        <v>0</v>
      </c>
      <c r="BL129" s="4">
        <f t="shared" si="366"/>
        <v>0</v>
      </c>
      <c r="BM129" s="4">
        <f t="shared" si="366"/>
        <v>0</v>
      </c>
      <c r="BN129" s="4">
        <f t="shared" si="366"/>
        <v>0</v>
      </c>
      <c r="BO129" s="4">
        <f t="shared" si="366"/>
        <v>0</v>
      </c>
      <c r="BP129" s="4">
        <f t="shared" si="366"/>
        <v>0</v>
      </c>
      <c r="BQ129" s="4">
        <f t="shared" si="366"/>
        <v>0</v>
      </c>
      <c r="BR129" s="4">
        <f t="shared" si="366"/>
        <v>0</v>
      </c>
      <c r="BS129" s="4">
        <f t="shared" si="366"/>
        <v>0</v>
      </c>
      <c r="BT129" s="4">
        <f t="shared" si="366"/>
        <v>0</v>
      </c>
      <c r="BU129" s="4">
        <f t="shared" si="366"/>
        <v>0</v>
      </c>
      <c r="BV129" s="4">
        <f t="shared" ref="BV129:CJ138" si="367">IF(BV$3=$C129,1,0)</f>
        <v>0</v>
      </c>
      <c r="BW129" s="4">
        <f t="shared" si="367"/>
        <v>0</v>
      </c>
      <c r="BX129" s="4">
        <f t="shared" si="367"/>
        <v>0</v>
      </c>
      <c r="BY129" s="4">
        <f t="shared" si="367"/>
        <v>0</v>
      </c>
      <c r="BZ129" s="4">
        <f t="shared" si="367"/>
        <v>0</v>
      </c>
      <c r="CA129" s="4">
        <f t="shared" si="367"/>
        <v>0</v>
      </c>
      <c r="CB129" s="4">
        <f t="shared" si="367"/>
        <v>0</v>
      </c>
      <c r="CC129" s="4">
        <f t="shared" si="367"/>
        <v>0</v>
      </c>
      <c r="CD129" s="4">
        <f t="shared" si="367"/>
        <v>0</v>
      </c>
      <c r="CE129" s="4">
        <f t="shared" si="367"/>
        <v>0</v>
      </c>
      <c r="CF129" s="4">
        <f t="shared" si="367"/>
        <v>0</v>
      </c>
      <c r="CG129" s="4">
        <f t="shared" si="367"/>
        <v>1</v>
      </c>
      <c r="CH129" s="4">
        <f t="shared" si="367"/>
        <v>0</v>
      </c>
      <c r="CI129" s="4">
        <f t="shared" si="367"/>
        <v>0</v>
      </c>
      <c r="CJ129" s="4">
        <f t="shared" si="367"/>
        <v>0</v>
      </c>
      <c r="CK129" s="4">
        <f t="shared" si="299"/>
        <v>0</v>
      </c>
      <c r="CL129" s="4">
        <f t="shared" si="299"/>
        <v>0</v>
      </c>
      <c r="CM129" s="4">
        <f t="shared" si="299"/>
        <v>0</v>
      </c>
      <c r="CN129" s="4">
        <f t="shared" si="299"/>
        <v>0</v>
      </c>
      <c r="CO129" s="4">
        <f t="shared" si="299"/>
        <v>0</v>
      </c>
      <c r="CP129" s="4">
        <f t="shared" si="299"/>
        <v>0</v>
      </c>
      <c r="CQ129" s="4">
        <f t="shared" si="299"/>
        <v>0</v>
      </c>
      <c r="CR129" s="4">
        <f t="shared" si="299"/>
        <v>0</v>
      </c>
      <c r="CS129" s="4">
        <f t="shared" si="299"/>
        <v>0</v>
      </c>
      <c r="CT129" s="4">
        <f t="shared" si="299"/>
        <v>0</v>
      </c>
      <c r="CU129" s="4">
        <f t="shared" si="299"/>
        <v>0</v>
      </c>
      <c r="CV129" s="4">
        <f t="shared" si="299"/>
        <v>0</v>
      </c>
      <c r="CW129" s="4">
        <f t="shared" si="299"/>
        <v>0</v>
      </c>
      <c r="CX129" s="4">
        <f t="shared" si="299"/>
        <v>0</v>
      </c>
      <c r="CY129" s="4">
        <f t="shared" si="299"/>
        <v>0</v>
      </c>
      <c r="CZ129" s="4">
        <f t="shared" si="299"/>
        <v>0</v>
      </c>
      <c r="DA129" s="4">
        <f t="shared" ref="DA129:DF133" si="368">IF(DA$3=$C129,1,0)</f>
        <v>0</v>
      </c>
      <c r="DB129" s="4">
        <f t="shared" si="368"/>
        <v>0</v>
      </c>
      <c r="DC129" s="4">
        <f t="shared" si="368"/>
        <v>0</v>
      </c>
      <c r="DD129" s="4">
        <f t="shared" si="368"/>
        <v>0</v>
      </c>
      <c r="DE129" s="4">
        <f t="shared" si="368"/>
        <v>0</v>
      </c>
      <c r="DF129" s="4">
        <f t="shared" si="368"/>
        <v>0</v>
      </c>
      <c r="DG129" s="4">
        <f t="shared" si="364"/>
        <v>0</v>
      </c>
      <c r="DH129" s="4">
        <f t="shared" si="364"/>
        <v>0</v>
      </c>
      <c r="DI129" s="4">
        <f t="shared" si="364"/>
        <v>0</v>
      </c>
      <c r="DJ129" s="4">
        <f t="shared" si="364"/>
        <v>0</v>
      </c>
      <c r="DK129" s="4">
        <f t="shared" si="364"/>
        <v>0</v>
      </c>
      <c r="DL129" s="4">
        <f t="shared" si="364"/>
        <v>0</v>
      </c>
      <c r="DM129" s="4">
        <f t="shared" si="364"/>
        <v>0</v>
      </c>
      <c r="DN129" s="4">
        <f t="shared" si="364"/>
        <v>0</v>
      </c>
      <c r="DO129" s="4">
        <f t="shared" si="364"/>
        <v>0</v>
      </c>
      <c r="DP129" s="4">
        <f t="shared" si="364"/>
        <v>0</v>
      </c>
      <c r="DQ129" s="4">
        <f t="shared" si="365"/>
        <v>0</v>
      </c>
      <c r="DR129" s="4">
        <f t="shared" si="365"/>
        <v>0</v>
      </c>
      <c r="DS129" s="4">
        <f t="shared" si="365"/>
        <v>0</v>
      </c>
      <c r="DT129" s="4">
        <f t="shared" si="365"/>
        <v>0</v>
      </c>
      <c r="DU129" s="4">
        <f t="shared" si="365"/>
        <v>0</v>
      </c>
      <c r="DV129" s="4">
        <f t="shared" si="365"/>
        <v>0</v>
      </c>
      <c r="DW129" s="4">
        <f t="shared" si="365"/>
        <v>0</v>
      </c>
      <c r="DX129" s="4">
        <f t="shared" si="365"/>
        <v>0</v>
      </c>
      <c r="DY129" s="4">
        <f t="shared" si="365"/>
        <v>0</v>
      </c>
      <c r="DZ129" s="4">
        <f t="shared" si="365"/>
        <v>0</v>
      </c>
      <c r="EA129" s="4">
        <f t="shared" si="365"/>
        <v>0</v>
      </c>
      <c r="EB129" s="4">
        <f t="shared" si="365"/>
        <v>0</v>
      </c>
      <c r="EC129" s="4">
        <f t="shared" si="365"/>
        <v>0</v>
      </c>
    </row>
    <row r="130" spans="2:133" x14ac:dyDescent="0.25">
      <c r="B130" s="13" t="s">
        <v>14</v>
      </c>
      <c r="C130" t="s">
        <v>290</v>
      </c>
      <c r="D130" s="4">
        <f t="shared" si="291"/>
        <v>0</v>
      </c>
      <c r="E130" s="4">
        <f t="shared" si="292"/>
        <v>0</v>
      </c>
      <c r="F130" s="4">
        <f t="shared" si="293"/>
        <v>0</v>
      </c>
      <c r="G130" s="4">
        <f t="shared" si="294"/>
        <v>1</v>
      </c>
      <c r="H130" s="4">
        <f t="shared" si="295"/>
        <v>0</v>
      </c>
      <c r="I130" s="4">
        <f t="shared" si="296"/>
        <v>1</v>
      </c>
      <c r="J130" s="4">
        <f t="shared" si="241"/>
        <v>0</v>
      </c>
      <c r="K130" s="4">
        <f t="shared" si="242"/>
        <v>0</v>
      </c>
      <c r="L130" s="4">
        <f t="shared" si="243"/>
        <v>0</v>
      </c>
      <c r="M130" s="4">
        <f t="shared" si="244"/>
        <v>0</v>
      </c>
      <c r="N130" s="4">
        <f t="shared" si="245"/>
        <v>0</v>
      </c>
      <c r="O130" s="4">
        <f t="shared" si="246"/>
        <v>0</v>
      </c>
      <c r="P130" s="4">
        <f t="shared" si="247"/>
        <v>0</v>
      </c>
      <c r="Q130" s="4">
        <f t="shared" si="248"/>
        <v>0</v>
      </c>
      <c r="R130" s="4">
        <f t="shared" si="249"/>
        <v>0</v>
      </c>
      <c r="S130" s="4">
        <f t="shared" si="250"/>
        <v>0</v>
      </c>
      <c r="T130" s="4">
        <f t="shared" si="251"/>
        <v>0</v>
      </c>
      <c r="U130" s="4">
        <f t="shared" si="252"/>
        <v>0</v>
      </c>
      <c r="V130" s="4">
        <f t="shared" si="253"/>
        <v>0</v>
      </c>
      <c r="W130" s="4">
        <f t="shared" si="254"/>
        <v>0</v>
      </c>
      <c r="X130" s="4">
        <f t="shared" si="255"/>
        <v>0</v>
      </c>
      <c r="Y130" s="4">
        <f t="shared" si="256"/>
        <v>0</v>
      </c>
      <c r="Z130" s="4">
        <f t="shared" si="257"/>
        <v>0</v>
      </c>
      <c r="AA130" s="4">
        <f t="shared" si="258"/>
        <v>0</v>
      </c>
      <c r="AB130" s="4">
        <f t="shared" si="259"/>
        <v>0</v>
      </c>
      <c r="AC130" s="4">
        <f t="shared" si="260"/>
        <v>0</v>
      </c>
      <c r="AD130" s="4">
        <f t="shared" si="261"/>
        <v>0</v>
      </c>
      <c r="AE130" s="4">
        <f t="shared" si="262"/>
        <v>1</v>
      </c>
      <c r="AF130" s="4">
        <f t="shared" si="263"/>
        <v>0</v>
      </c>
      <c r="AG130" s="4">
        <f t="shared" si="264"/>
        <v>1</v>
      </c>
      <c r="AH130" s="4">
        <f t="shared" si="265"/>
        <v>0</v>
      </c>
      <c r="AI130" s="4">
        <f t="shared" si="266"/>
        <v>0</v>
      </c>
      <c r="AJ130" s="4">
        <f t="shared" si="267"/>
        <v>0</v>
      </c>
      <c r="AK130" s="4">
        <f t="shared" si="268"/>
        <v>0</v>
      </c>
      <c r="AL130" s="4">
        <f t="shared" si="269"/>
        <v>0</v>
      </c>
      <c r="AM130" s="4">
        <f t="shared" si="270"/>
        <v>0</v>
      </c>
      <c r="AN130" s="4">
        <f t="shared" si="271"/>
        <v>0</v>
      </c>
      <c r="AO130" s="4">
        <f t="shared" si="272"/>
        <v>0</v>
      </c>
      <c r="AP130" s="4">
        <f t="shared" si="273"/>
        <v>0</v>
      </c>
      <c r="AQ130" s="4">
        <f t="shared" si="274"/>
        <v>0</v>
      </c>
      <c r="AR130" s="4">
        <f t="shared" si="275"/>
        <v>0</v>
      </c>
      <c r="AS130" s="4">
        <f t="shared" si="276"/>
        <v>0</v>
      </c>
      <c r="AT130" s="4">
        <f t="shared" si="277"/>
        <v>0</v>
      </c>
      <c r="AU130" s="4">
        <f t="shared" si="278"/>
        <v>0</v>
      </c>
      <c r="AV130" s="4">
        <f t="shared" si="279"/>
        <v>0</v>
      </c>
      <c r="AW130" s="4">
        <f t="shared" si="280"/>
        <v>0</v>
      </c>
      <c r="AX130" s="4">
        <f t="shared" si="281"/>
        <v>0</v>
      </c>
      <c r="AY130" s="4">
        <f t="shared" si="282"/>
        <v>0</v>
      </c>
      <c r="AZ130" s="4">
        <f t="shared" si="283"/>
        <v>0</v>
      </c>
      <c r="BA130" s="4">
        <f t="shared" si="284"/>
        <v>0</v>
      </c>
      <c r="BB130" s="4">
        <f t="shared" si="285"/>
        <v>0</v>
      </c>
      <c r="BC130" s="4">
        <f t="shared" si="286"/>
        <v>0</v>
      </c>
      <c r="BD130" s="4">
        <f t="shared" si="287"/>
        <v>0</v>
      </c>
      <c r="BE130" s="4">
        <f t="shared" si="288"/>
        <v>0</v>
      </c>
      <c r="BF130" s="4">
        <f t="shared" si="366"/>
        <v>0</v>
      </c>
      <c r="BG130" s="4">
        <f t="shared" si="366"/>
        <v>1</v>
      </c>
      <c r="BH130" s="4">
        <f t="shared" si="366"/>
        <v>0</v>
      </c>
      <c r="BI130" s="4">
        <f t="shared" si="366"/>
        <v>0</v>
      </c>
      <c r="BJ130" s="4">
        <f t="shared" si="366"/>
        <v>0</v>
      </c>
      <c r="BK130" s="4">
        <f t="shared" si="366"/>
        <v>0</v>
      </c>
      <c r="BL130" s="4">
        <f t="shared" si="366"/>
        <v>0</v>
      </c>
      <c r="BM130" s="4">
        <f t="shared" si="366"/>
        <v>0</v>
      </c>
      <c r="BN130" s="4">
        <f t="shared" si="366"/>
        <v>0</v>
      </c>
      <c r="BO130" s="4">
        <f t="shared" si="366"/>
        <v>0</v>
      </c>
      <c r="BP130" s="4">
        <f t="shared" si="366"/>
        <v>0</v>
      </c>
      <c r="BQ130" s="4">
        <f t="shared" si="366"/>
        <v>0</v>
      </c>
      <c r="BR130" s="4">
        <f t="shared" si="366"/>
        <v>0</v>
      </c>
      <c r="BS130" s="4">
        <f t="shared" si="366"/>
        <v>0</v>
      </c>
      <c r="BT130" s="4">
        <f t="shared" si="366"/>
        <v>0</v>
      </c>
      <c r="BU130" s="4">
        <f t="shared" si="366"/>
        <v>0</v>
      </c>
      <c r="BV130" s="4">
        <f t="shared" si="367"/>
        <v>0</v>
      </c>
      <c r="BW130" s="4">
        <f t="shared" si="367"/>
        <v>0</v>
      </c>
      <c r="BX130" s="4">
        <f t="shared" si="367"/>
        <v>0</v>
      </c>
      <c r="BY130" s="4">
        <f t="shared" si="367"/>
        <v>0</v>
      </c>
      <c r="BZ130" s="4">
        <f t="shared" si="367"/>
        <v>0</v>
      </c>
      <c r="CA130" s="4">
        <f t="shared" si="367"/>
        <v>0</v>
      </c>
      <c r="CB130" s="4">
        <f t="shared" si="367"/>
        <v>0</v>
      </c>
      <c r="CC130" s="4">
        <f t="shared" si="367"/>
        <v>0</v>
      </c>
      <c r="CD130" s="4">
        <f t="shared" si="367"/>
        <v>0</v>
      </c>
      <c r="CE130" s="4">
        <f t="shared" si="367"/>
        <v>0</v>
      </c>
      <c r="CF130" s="4">
        <f t="shared" si="367"/>
        <v>0</v>
      </c>
      <c r="CG130" s="4">
        <f t="shared" si="367"/>
        <v>0</v>
      </c>
      <c r="CH130" s="4">
        <f t="shared" si="367"/>
        <v>1</v>
      </c>
      <c r="CI130" s="4">
        <f t="shared" si="367"/>
        <v>0</v>
      </c>
      <c r="CJ130" s="4">
        <f t="shared" si="367"/>
        <v>0</v>
      </c>
      <c r="CK130" s="4">
        <f t="shared" si="299"/>
        <v>0</v>
      </c>
      <c r="CL130" s="4">
        <f t="shared" si="299"/>
        <v>0</v>
      </c>
      <c r="CM130" s="4">
        <f t="shared" si="299"/>
        <v>0</v>
      </c>
      <c r="CN130" s="4">
        <f t="shared" si="299"/>
        <v>0</v>
      </c>
      <c r="CO130" s="4">
        <f t="shared" si="299"/>
        <v>0</v>
      </c>
      <c r="CP130" s="4">
        <f t="shared" si="299"/>
        <v>0</v>
      </c>
      <c r="CQ130" s="4">
        <f t="shared" si="299"/>
        <v>0</v>
      </c>
      <c r="CR130" s="4">
        <f t="shared" si="299"/>
        <v>0</v>
      </c>
      <c r="CS130" s="4">
        <f t="shared" si="299"/>
        <v>0</v>
      </c>
      <c r="CT130" s="4">
        <f t="shared" si="299"/>
        <v>0</v>
      </c>
      <c r="CU130" s="4">
        <f t="shared" si="299"/>
        <v>0</v>
      </c>
      <c r="CV130" s="4">
        <f t="shared" si="299"/>
        <v>0</v>
      </c>
      <c r="CW130" s="4">
        <f t="shared" si="299"/>
        <v>0</v>
      </c>
      <c r="CX130" s="4">
        <f t="shared" si="299"/>
        <v>0</v>
      </c>
      <c r="CY130" s="4">
        <f t="shared" si="299"/>
        <v>0</v>
      </c>
      <c r="CZ130" s="4">
        <f t="shared" si="299"/>
        <v>0</v>
      </c>
      <c r="DA130" s="4">
        <f t="shared" si="368"/>
        <v>0</v>
      </c>
      <c r="DB130" s="4">
        <f t="shared" si="368"/>
        <v>0</v>
      </c>
      <c r="DC130" s="4">
        <f t="shared" si="368"/>
        <v>0</v>
      </c>
      <c r="DD130" s="4">
        <f t="shared" si="368"/>
        <v>0</v>
      </c>
      <c r="DE130" s="4">
        <f t="shared" si="368"/>
        <v>0</v>
      </c>
      <c r="DF130" s="4">
        <f t="shared" si="368"/>
        <v>0</v>
      </c>
      <c r="DG130" s="4">
        <f t="shared" si="364"/>
        <v>0</v>
      </c>
      <c r="DH130" s="4">
        <f t="shared" si="364"/>
        <v>0</v>
      </c>
      <c r="DI130" s="4">
        <f t="shared" si="364"/>
        <v>0</v>
      </c>
      <c r="DJ130" s="4">
        <f t="shared" si="364"/>
        <v>0</v>
      </c>
      <c r="DK130" s="4">
        <f t="shared" si="364"/>
        <v>0</v>
      </c>
      <c r="DL130" s="4">
        <f t="shared" si="364"/>
        <v>0</v>
      </c>
      <c r="DM130" s="4">
        <f t="shared" si="364"/>
        <v>0</v>
      </c>
      <c r="DN130" s="4">
        <f t="shared" si="364"/>
        <v>0</v>
      </c>
      <c r="DO130" s="4">
        <f t="shared" si="364"/>
        <v>0</v>
      </c>
      <c r="DP130" s="4">
        <f t="shared" si="364"/>
        <v>0</v>
      </c>
      <c r="DQ130" s="4">
        <f t="shared" si="365"/>
        <v>0</v>
      </c>
      <c r="DR130" s="4">
        <f t="shared" si="365"/>
        <v>0</v>
      </c>
      <c r="DS130" s="4">
        <f t="shared" si="365"/>
        <v>0</v>
      </c>
      <c r="DT130" s="4">
        <f t="shared" si="365"/>
        <v>0</v>
      </c>
      <c r="DU130" s="4">
        <f t="shared" si="365"/>
        <v>0</v>
      </c>
      <c r="DV130" s="4">
        <f t="shared" si="365"/>
        <v>0</v>
      </c>
      <c r="DW130" s="4">
        <f t="shared" si="365"/>
        <v>0</v>
      </c>
      <c r="DX130" s="4">
        <f t="shared" si="365"/>
        <v>0</v>
      </c>
      <c r="DY130" s="4">
        <f t="shared" si="365"/>
        <v>0</v>
      </c>
      <c r="DZ130" s="4">
        <f t="shared" si="365"/>
        <v>0</v>
      </c>
      <c r="EA130" s="4">
        <f t="shared" si="365"/>
        <v>0</v>
      </c>
      <c r="EB130" s="4">
        <f t="shared" si="365"/>
        <v>0</v>
      </c>
      <c r="EC130" s="4">
        <f t="shared" si="365"/>
        <v>0</v>
      </c>
    </row>
    <row r="131" spans="2:133" x14ac:dyDescent="0.25">
      <c r="B131" s="13" t="s">
        <v>14</v>
      </c>
      <c r="C131" t="s">
        <v>291</v>
      </c>
      <c r="D131" s="4">
        <f t="shared" si="291"/>
        <v>0</v>
      </c>
      <c r="E131" s="4">
        <f t="shared" si="292"/>
        <v>0</v>
      </c>
      <c r="F131" s="4">
        <f t="shared" si="293"/>
        <v>0</v>
      </c>
      <c r="G131" s="4">
        <f t="shared" si="294"/>
        <v>1</v>
      </c>
      <c r="H131" s="4">
        <f t="shared" si="295"/>
        <v>0</v>
      </c>
      <c r="I131" s="4">
        <f t="shared" si="296"/>
        <v>1</v>
      </c>
      <c r="J131" s="4">
        <f t="shared" si="241"/>
        <v>0</v>
      </c>
      <c r="K131" s="4">
        <f t="shared" si="242"/>
        <v>0</v>
      </c>
      <c r="L131" s="4">
        <f t="shared" si="243"/>
        <v>0</v>
      </c>
      <c r="M131" s="4">
        <f t="shared" si="244"/>
        <v>0</v>
      </c>
      <c r="N131" s="4">
        <f t="shared" si="245"/>
        <v>0</v>
      </c>
      <c r="O131" s="4">
        <f t="shared" si="246"/>
        <v>0</v>
      </c>
      <c r="P131" s="4">
        <f t="shared" si="247"/>
        <v>0</v>
      </c>
      <c r="Q131" s="4">
        <f t="shared" si="248"/>
        <v>0</v>
      </c>
      <c r="R131" s="4">
        <f t="shared" si="249"/>
        <v>0</v>
      </c>
      <c r="S131" s="4">
        <f t="shared" si="250"/>
        <v>0</v>
      </c>
      <c r="T131" s="4">
        <f t="shared" si="251"/>
        <v>0</v>
      </c>
      <c r="U131" s="4">
        <f t="shared" si="252"/>
        <v>0</v>
      </c>
      <c r="V131" s="4">
        <f t="shared" si="253"/>
        <v>0</v>
      </c>
      <c r="W131" s="4">
        <f t="shared" si="254"/>
        <v>0</v>
      </c>
      <c r="X131" s="4">
        <f t="shared" si="255"/>
        <v>0</v>
      </c>
      <c r="Y131" s="4">
        <f t="shared" si="256"/>
        <v>0</v>
      </c>
      <c r="Z131" s="4">
        <f t="shared" si="257"/>
        <v>0</v>
      </c>
      <c r="AA131" s="4">
        <f t="shared" si="258"/>
        <v>0</v>
      </c>
      <c r="AB131" s="4">
        <f t="shared" si="259"/>
        <v>0</v>
      </c>
      <c r="AC131" s="4">
        <f t="shared" si="260"/>
        <v>0</v>
      </c>
      <c r="AD131" s="4">
        <f t="shared" si="261"/>
        <v>0</v>
      </c>
      <c r="AE131" s="4">
        <f t="shared" si="262"/>
        <v>1</v>
      </c>
      <c r="AF131" s="4">
        <f t="shared" si="263"/>
        <v>0</v>
      </c>
      <c r="AG131" s="4">
        <f t="shared" si="264"/>
        <v>1</v>
      </c>
      <c r="AH131" s="4">
        <f t="shared" si="265"/>
        <v>0</v>
      </c>
      <c r="AI131" s="4">
        <f t="shared" si="266"/>
        <v>0</v>
      </c>
      <c r="AJ131" s="4">
        <f t="shared" si="267"/>
        <v>0</v>
      </c>
      <c r="AK131" s="4">
        <f t="shared" si="268"/>
        <v>0</v>
      </c>
      <c r="AL131" s="4">
        <f t="shared" si="269"/>
        <v>0</v>
      </c>
      <c r="AM131" s="4">
        <f t="shared" si="270"/>
        <v>0</v>
      </c>
      <c r="AN131" s="4">
        <f t="shared" si="271"/>
        <v>0</v>
      </c>
      <c r="AO131" s="4">
        <f t="shared" si="272"/>
        <v>0</v>
      </c>
      <c r="AP131" s="4">
        <f t="shared" si="273"/>
        <v>0</v>
      </c>
      <c r="AQ131" s="4">
        <f t="shared" si="274"/>
        <v>0</v>
      </c>
      <c r="AR131" s="4">
        <f t="shared" si="275"/>
        <v>0</v>
      </c>
      <c r="AS131" s="4">
        <f t="shared" si="276"/>
        <v>0</v>
      </c>
      <c r="AT131" s="4">
        <f t="shared" si="277"/>
        <v>0</v>
      </c>
      <c r="AU131" s="4">
        <f t="shared" si="278"/>
        <v>0</v>
      </c>
      <c r="AV131" s="4">
        <f t="shared" si="279"/>
        <v>0</v>
      </c>
      <c r="AW131" s="4">
        <f t="shared" si="280"/>
        <v>0</v>
      </c>
      <c r="AX131" s="4">
        <f t="shared" si="281"/>
        <v>0</v>
      </c>
      <c r="AY131" s="4">
        <f t="shared" si="282"/>
        <v>0</v>
      </c>
      <c r="AZ131" s="4">
        <f t="shared" si="283"/>
        <v>0</v>
      </c>
      <c r="BA131" s="4">
        <f t="shared" si="284"/>
        <v>0</v>
      </c>
      <c r="BB131" s="4">
        <f t="shared" si="285"/>
        <v>0</v>
      </c>
      <c r="BC131" s="4">
        <f t="shared" si="286"/>
        <v>0</v>
      </c>
      <c r="BD131" s="4">
        <f t="shared" si="287"/>
        <v>0</v>
      </c>
      <c r="BE131" s="4">
        <f t="shared" si="288"/>
        <v>0</v>
      </c>
      <c r="BF131" s="4">
        <f t="shared" si="366"/>
        <v>0</v>
      </c>
      <c r="BG131" s="4">
        <f t="shared" si="366"/>
        <v>0</v>
      </c>
      <c r="BH131" s="4">
        <f t="shared" si="366"/>
        <v>1</v>
      </c>
      <c r="BI131" s="4">
        <f t="shared" si="366"/>
        <v>0</v>
      </c>
      <c r="BJ131" s="4">
        <f t="shared" si="366"/>
        <v>0</v>
      </c>
      <c r="BK131" s="4">
        <f t="shared" si="366"/>
        <v>0</v>
      </c>
      <c r="BL131" s="4">
        <f t="shared" si="366"/>
        <v>0</v>
      </c>
      <c r="BM131" s="4">
        <f t="shared" si="366"/>
        <v>0</v>
      </c>
      <c r="BN131" s="4">
        <f t="shared" si="366"/>
        <v>0</v>
      </c>
      <c r="BO131" s="4">
        <f t="shared" si="366"/>
        <v>0</v>
      </c>
      <c r="BP131" s="4">
        <f t="shared" si="366"/>
        <v>0</v>
      </c>
      <c r="BQ131" s="4">
        <f t="shared" si="366"/>
        <v>0</v>
      </c>
      <c r="BR131" s="4">
        <f t="shared" si="366"/>
        <v>0</v>
      </c>
      <c r="BS131" s="4">
        <f t="shared" si="366"/>
        <v>0</v>
      </c>
      <c r="BT131" s="4">
        <f t="shared" si="366"/>
        <v>0</v>
      </c>
      <c r="BU131" s="4">
        <f t="shared" si="366"/>
        <v>0</v>
      </c>
      <c r="BV131" s="4">
        <f t="shared" si="367"/>
        <v>0</v>
      </c>
      <c r="BW131" s="4">
        <f t="shared" si="367"/>
        <v>0</v>
      </c>
      <c r="BX131" s="4">
        <f t="shared" si="367"/>
        <v>0</v>
      </c>
      <c r="BY131" s="4">
        <f t="shared" si="367"/>
        <v>0</v>
      </c>
      <c r="BZ131" s="4">
        <f t="shared" si="367"/>
        <v>0</v>
      </c>
      <c r="CA131" s="4">
        <f t="shared" si="367"/>
        <v>0</v>
      </c>
      <c r="CB131" s="4">
        <f t="shared" si="367"/>
        <v>0</v>
      </c>
      <c r="CC131" s="4">
        <f t="shared" si="367"/>
        <v>0</v>
      </c>
      <c r="CD131" s="4">
        <f t="shared" si="367"/>
        <v>0</v>
      </c>
      <c r="CE131" s="4">
        <f t="shared" si="367"/>
        <v>0</v>
      </c>
      <c r="CF131" s="4">
        <f t="shared" si="367"/>
        <v>0</v>
      </c>
      <c r="CG131" s="4">
        <f t="shared" si="367"/>
        <v>0</v>
      </c>
      <c r="CH131" s="4">
        <f t="shared" si="367"/>
        <v>0</v>
      </c>
      <c r="CI131" s="4">
        <f t="shared" si="367"/>
        <v>1</v>
      </c>
      <c r="CJ131" s="4">
        <f t="shared" si="367"/>
        <v>0</v>
      </c>
      <c r="CK131" s="4">
        <f t="shared" si="299"/>
        <v>0</v>
      </c>
      <c r="CL131" s="4">
        <f t="shared" si="299"/>
        <v>0</v>
      </c>
      <c r="CM131" s="4">
        <f t="shared" si="299"/>
        <v>0</v>
      </c>
      <c r="CN131" s="4">
        <f t="shared" si="299"/>
        <v>0</v>
      </c>
      <c r="CO131" s="4">
        <f t="shared" si="299"/>
        <v>0</v>
      </c>
      <c r="CP131" s="4">
        <f t="shared" si="299"/>
        <v>0</v>
      </c>
      <c r="CQ131" s="4">
        <f t="shared" si="299"/>
        <v>0</v>
      </c>
      <c r="CR131" s="4">
        <f t="shared" si="299"/>
        <v>0</v>
      </c>
      <c r="CS131" s="4">
        <f t="shared" si="299"/>
        <v>0</v>
      </c>
      <c r="CT131" s="4">
        <f t="shared" si="299"/>
        <v>0</v>
      </c>
      <c r="CU131" s="4">
        <f t="shared" si="299"/>
        <v>0</v>
      </c>
      <c r="CV131" s="4">
        <f t="shared" si="299"/>
        <v>0</v>
      </c>
      <c r="CW131" s="4">
        <f t="shared" si="299"/>
        <v>0</v>
      </c>
      <c r="CX131" s="4">
        <f t="shared" si="299"/>
        <v>0</v>
      </c>
      <c r="CY131" s="4">
        <f t="shared" si="299"/>
        <v>0</v>
      </c>
      <c r="CZ131" s="4">
        <f t="shared" si="299"/>
        <v>0</v>
      </c>
      <c r="DA131" s="4">
        <f t="shared" si="368"/>
        <v>0</v>
      </c>
      <c r="DB131" s="4">
        <f t="shared" si="368"/>
        <v>0</v>
      </c>
      <c r="DC131" s="4">
        <f t="shared" si="368"/>
        <v>0</v>
      </c>
      <c r="DD131" s="4">
        <f t="shared" si="368"/>
        <v>0</v>
      </c>
      <c r="DE131" s="4">
        <f t="shared" si="368"/>
        <v>0</v>
      </c>
      <c r="DF131" s="4">
        <f t="shared" si="368"/>
        <v>0</v>
      </c>
      <c r="DG131" s="4">
        <f t="shared" si="364"/>
        <v>0</v>
      </c>
      <c r="DH131" s="4">
        <f t="shared" si="364"/>
        <v>0</v>
      </c>
      <c r="DI131" s="4">
        <f t="shared" si="364"/>
        <v>0</v>
      </c>
      <c r="DJ131" s="4">
        <f t="shared" si="364"/>
        <v>0</v>
      </c>
      <c r="DK131" s="4">
        <f t="shared" si="364"/>
        <v>0</v>
      </c>
      <c r="DL131" s="4">
        <f t="shared" si="364"/>
        <v>0</v>
      </c>
      <c r="DM131" s="4">
        <f t="shared" si="364"/>
        <v>0</v>
      </c>
      <c r="DN131" s="4">
        <f t="shared" si="364"/>
        <v>0</v>
      </c>
      <c r="DO131" s="4">
        <f t="shared" si="364"/>
        <v>0</v>
      </c>
      <c r="DP131" s="4">
        <f t="shared" si="364"/>
        <v>0</v>
      </c>
      <c r="DQ131" s="4">
        <f t="shared" si="365"/>
        <v>0</v>
      </c>
      <c r="DR131" s="4">
        <f t="shared" si="365"/>
        <v>0</v>
      </c>
      <c r="DS131" s="4">
        <f t="shared" si="365"/>
        <v>0</v>
      </c>
      <c r="DT131" s="4">
        <f t="shared" si="365"/>
        <v>0</v>
      </c>
      <c r="DU131" s="4">
        <f t="shared" si="365"/>
        <v>0</v>
      </c>
      <c r="DV131" s="4">
        <f t="shared" si="365"/>
        <v>0</v>
      </c>
      <c r="DW131" s="4">
        <f t="shared" si="365"/>
        <v>0</v>
      </c>
      <c r="DX131" s="4">
        <f t="shared" si="365"/>
        <v>0</v>
      </c>
      <c r="DY131" s="4">
        <f t="shared" si="365"/>
        <v>0</v>
      </c>
      <c r="DZ131" s="4">
        <f t="shared" si="365"/>
        <v>0</v>
      </c>
      <c r="EA131" s="4">
        <f t="shared" si="365"/>
        <v>0</v>
      </c>
      <c r="EB131" s="4">
        <f t="shared" si="365"/>
        <v>0</v>
      </c>
      <c r="EC131" s="4">
        <f t="shared" si="365"/>
        <v>0</v>
      </c>
    </row>
    <row r="132" spans="2:133" x14ac:dyDescent="0.25">
      <c r="B132" s="13" t="s">
        <v>14</v>
      </c>
      <c r="C132" t="s">
        <v>292</v>
      </c>
      <c r="D132" s="4">
        <f t="shared" si="291"/>
        <v>0</v>
      </c>
      <c r="E132" s="4">
        <f t="shared" si="292"/>
        <v>0</v>
      </c>
      <c r="F132" s="4">
        <f t="shared" si="293"/>
        <v>0</v>
      </c>
      <c r="G132" s="4">
        <f t="shared" si="294"/>
        <v>1</v>
      </c>
      <c r="H132" s="4">
        <f t="shared" si="295"/>
        <v>0</v>
      </c>
      <c r="I132" s="4">
        <f t="shared" si="296"/>
        <v>1</v>
      </c>
      <c r="J132" s="4">
        <f t="shared" si="241"/>
        <v>0</v>
      </c>
      <c r="K132" s="4">
        <f t="shared" si="242"/>
        <v>0</v>
      </c>
      <c r="L132" s="4">
        <f t="shared" si="243"/>
        <v>0</v>
      </c>
      <c r="M132" s="4">
        <f t="shared" si="244"/>
        <v>0</v>
      </c>
      <c r="N132" s="4">
        <f t="shared" si="245"/>
        <v>0</v>
      </c>
      <c r="O132" s="4">
        <f t="shared" si="246"/>
        <v>0</v>
      </c>
      <c r="P132" s="4">
        <f t="shared" si="247"/>
        <v>0</v>
      </c>
      <c r="Q132" s="4">
        <f t="shared" si="248"/>
        <v>0</v>
      </c>
      <c r="R132" s="4">
        <f t="shared" si="249"/>
        <v>0</v>
      </c>
      <c r="S132" s="4">
        <f t="shared" si="250"/>
        <v>0</v>
      </c>
      <c r="T132" s="4">
        <f t="shared" si="251"/>
        <v>0</v>
      </c>
      <c r="U132" s="4">
        <f t="shared" si="252"/>
        <v>0</v>
      </c>
      <c r="V132" s="4">
        <f t="shared" si="253"/>
        <v>0</v>
      </c>
      <c r="W132" s="4">
        <f t="shared" si="254"/>
        <v>0</v>
      </c>
      <c r="X132" s="4">
        <f t="shared" si="255"/>
        <v>0</v>
      </c>
      <c r="Y132" s="4">
        <f t="shared" si="256"/>
        <v>0</v>
      </c>
      <c r="Z132" s="4">
        <f t="shared" si="257"/>
        <v>0</v>
      </c>
      <c r="AA132" s="4">
        <f t="shared" si="258"/>
        <v>0</v>
      </c>
      <c r="AB132" s="4">
        <f t="shared" si="259"/>
        <v>0</v>
      </c>
      <c r="AC132" s="4">
        <f t="shared" si="260"/>
        <v>0</v>
      </c>
      <c r="AD132" s="4">
        <f t="shared" si="261"/>
        <v>0</v>
      </c>
      <c r="AE132" s="4">
        <f t="shared" si="262"/>
        <v>1</v>
      </c>
      <c r="AF132" s="4">
        <f t="shared" si="263"/>
        <v>0</v>
      </c>
      <c r="AG132" s="4">
        <f t="shared" si="264"/>
        <v>1</v>
      </c>
      <c r="AH132" s="4">
        <f t="shared" si="265"/>
        <v>0</v>
      </c>
      <c r="AI132" s="4">
        <f t="shared" si="266"/>
        <v>0</v>
      </c>
      <c r="AJ132" s="4">
        <f t="shared" si="267"/>
        <v>0</v>
      </c>
      <c r="AK132" s="4">
        <f t="shared" si="268"/>
        <v>0</v>
      </c>
      <c r="AL132" s="4">
        <f t="shared" si="269"/>
        <v>0</v>
      </c>
      <c r="AM132" s="4">
        <f t="shared" si="270"/>
        <v>0</v>
      </c>
      <c r="AN132" s="4">
        <f t="shared" si="271"/>
        <v>0</v>
      </c>
      <c r="AO132" s="4">
        <f t="shared" si="272"/>
        <v>0</v>
      </c>
      <c r="AP132" s="4">
        <f t="shared" si="273"/>
        <v>0</v>
      </c>
      <c r="AQ132" s="4">
        <f t="shared" si="274"/>
        <v>0</v>
      </c>
      <c r="AR132" s="4">
        <f t="shared" si="275"/>
        <v>0</v>
      </c>
      <c r="AS132" s="4">
        <f t="shared" si="276"/>
        <v>0</v>
      </c>
      <c r="AT132" s="4">
        <f t="shared" si="277"/>
        <v>0</v>
      </c>
      <c r="AU132" s="4">
        <f t="shared" si="278"/>
        <v>0</v>
      </c>
      <c r="AV132" s="4">
        <f t="shared" si="279"/>
        <v>0</v>
      </c>
      <c r="AW132" s="4">
        <f t="shared" si="280"/>
        <v>0</v>
      </c>
      <c r="AX132" s="4">
        <f t="shared" si="281"/>
        <v>0</v>
      </c>
      <c r="AY132" s="4">
        <f t="shared" si="282"/>
        <v>0</v>
      </c>
      <c r="AZ132" s="4">
        <f t="shared" si="283"/>
        <v>0</v>
      </c>
      <c r="BA132" s="4">
        <f t="shared" si="284"/>
        <v>0</v>
      </c>
      <c r="BB132" s="4">
        <f t="shared" si="285"/>
        <v>0</v>
      </c>
      <c r="BC132" s="4">
        <f t="shared" si="286"/>
        <v>0</v>
      </c>
      <c r="BD132" s="4">
        <f t="shared" si="287"/>
        <v>0</v>
      </c>
      <c r="BE132" s="4">
        <f t="shared" si="288"/>
        <v>0</v>
      </c>
      <c r="BF132" s="4">
        <f t="shared" si="366"/>
        <v>0</v>
      </c>
      <c r="BG132" s="4">
        <f t="shared" si="366"/>
        <v>0</v>
      </c>
      <c r="BH132" s="4">
        <f t="shared" si="366"/>
        <v>0</v>
      </c>
      <c r="BI132" s="4">
        <f t="shared" si="366"/>
        <v>1</v>
      </c>
      <c r="BJ132" s="4">
        <f t="shared" si="366"/>
        <v>0</v>
      </c>
      <c r="BK132" s="4">
        <f t="shared" si="366"/>
        <v>0</v>
      </c>
      <c r="BL132" s="4">
        <f t="shared" si="366"/>
        <v>0</v>
      </c>
      <c r="BM132" s="4">
        <f t="shared" si="366"/>
        <v>0</v>
      </c>
      <c r="BN132" s="4">
        <f t="shared" si="366"/>
        <v>0</v>
      </c>
      <c r="BO132" s="4">
        <f t="shared" si="366"/>
        <v>0</v>
      </c>
      <c r="BP132" s="4">
        <f t="shared" si="366"/>
        <v>0</v>
      </c>
      <c r="BQ132" s="4">
        <f t="shared" si="366"/>
        <v>0</v>
      </c>
      <c r="BR132" s="4">
        <f t="shared" si="366"/>
        <v>0</v>
      </c>
      <c r="BS132" s="4">
        <f t="shared" si="366"/>
        <v>0</v>
      </c>
      <c r="BT132" s="4">
        <f t="shared" si="366"/>
        <v>0</v>
      </c>
      <c r="BU132" s="4">
        <f t="shared" si="366"/>
        <v>0</v>
      </c>
      <c r="BV132" s="4">
        <f t="shared" si="367"/>
        <v>0</v>
      </c>
      <c r="BW132" s="4">
        <f t="shared" si="367"/>
        <v>0</v>
      </c>
      <c r="BX132" s="4">
        <f t="shared" si="367"/>
        <v>0</v>
      </c>
      <c r="BY132" s="4">
        <f t="shared" si="367"/>
        <v>0</v>
      </c>
      <c r="BZ132" s="4">
        <f t="shared" si="367"/>
        <v>0</v>
      </c>
      <c r="CA132" s="4">
        <f t="shared" si="367"/>
        <v>0</v>
      </c>
      <c r="CB132" s="4">
        <f t="shared" si="367"/>
        <v>0</v>
      </c>
      <c r="CC132" s="4">
        <f t="shared" si="367"/>
        <v>0</v>
      </c>
      <c r="CD132" s="4">
        <f t="shared" si="367"/>
        <v>0</v>
      </c>
      <c r="CE132" s="4">
        <f t="shared" si="367"/>
        <v>0</v>
      </c>
      <c r="CF132" s="4">
        <f t="shared" si="367"/>
        <v>0</v>
      </c>
      <c r="CG132" s="4">
        <f t="shared" si="367"/>
        <v>0</v>
      </c>
      <c r="CH132" s="4">
        <f t="shared" si="367"/>
        <v>0</v>
      </c>
      <c r="CI132" s="4">
        <f t="shared" si="367"/>
        <v>0</v>
      </c>
      <c r="CJ132" s="4">
        <f t="shared" si="367"/>
        <v>1</v>
      </c>
      <c r="CK132" s="4">
        <f t="shared" si="299"/>
        <v>0</v>
      </c>
      <c r="CL132" s="4">
        <f t="shared" si="299"/>
        <v>0</v>
      </c>
      <c r="CM132" s="4">
        <f t="shared" si="299"/>
        <v>0</v>
      </c>
      <c r="CN132" s="4">
        <f t="shared" si="299"/>
        <v>0</v>
      </c>
      <c r="CO132" s="4">
        <f t="shared" si="299"/>
        <v>0</v>
      </c>
      <c r="CP132" s="4">
        <f t="shared" si="299"/>
        <v>0</v>
      </c>
      <c r="CQ132" s="4">
        <f t="shared" si="299"/>
        <v>0</v>
      </c>
      <c r="CR132" s="4">
        <f t="shared" si="299"/>
        <v>0</v>
      </c>
      <c r="CS132" s="4">
        <f t="shared" si="299"/>
        <v>0</v>
      </c>
      <c r="CT132" s="4">
        <f t="shared" si="299"/>
        <v>0</v>
      </c>
      <c r="CU132" s="4">
        <f t="shared" si="299"/>
        <v>0</v>
      </c>
      <c r="CV132" s="4">
        <f t="shared" si="299"/>
        <v>0</v>
      </c>
      <c r="CW132" s="4">
        <f t="shared" si="299"/>
        <v>0</v>
      </c>
      <c r="CX132" s="4">
        <f t="shared" si="299"/>
        <v>0</v>
      </c>
      <c r="CY132" s="4">
        <f t="shared" si="299"/>
        <v>0</v>
      </c>
      <c r="CZ132" s="4">
        <f t="shared" si="299"/>
        <v>0</v>
      </c>
      <c r="DA132" s="4">
        <f t="shared" si="368"/>
        <v>0</v>
      </c>
      <c r="DB132" s="4">
        <f t="shared" si="368"/>
        <v>0</v>
      </c>
      <c r="DC132" s="4">
        <f t="shared" si="368"/>
        <v>0</v>
      </c>
      <c r="DD132" s="4">
        <f t="shared" si="368"/>
        <v>0</v>
      </c>
      <c r="DE132" s="4">
        <f t="shared" si="368"/>
        <v>0</v>
      </c>
      <c r="DF132" s="4">
        <f t="shared" si="368"/>
        <v>0</v>
      </c>
      <c r="DG132" s="4">
        <f t="shared" si="364"/>
        <v>0</v>
      </c>
      <c r="DH132" s="4">
        <f t="shared" si="364"/>
        <v>0</v>
      </c>
      <c r="DI132" s="4">
        <f t="shared" si="364"/>
        <v>0</v>
      </c>
      <c r="DJ132" s="4">
        <f t="shared" si="364"/>
        <v>0</v>
      </c>
      <c r="DK132" s="4">
        <f t="shared" si="364"/>
        <v>0</v>
      </c>
      <c r="DL132" s="4">
        <f t="shared" si="364"/>
        <v>0</v>
      </c>
      <c r="DM132" s="4">
        <f t="shared" si="364"/>
        <v>0</v>
      </c>
      <c r="DN132" s="4">
        <f t="shared" si="364"/>
        <v>0</v>
      </c>
      <c r="DO132" s="4">
        <f t="shared" si="364"/>
        <v>0</v>
      </c>
      <c r="DP132" s="4">
        <f t="shared" si="364"/>
        <v>0</v>
      </c>
      <c r="DQ132" s="4">
        <f t="shared" si="365"/>
        <v>0</v>
      </c>
      <c r="DR132" s="4">
        <f t="shared" si="365"/>
        <v>0</v>
      </c>
      <c r="DS132" s="4">
        <f t="shared" si="365"/>
        <v>0</v>
      </c>
      <c r="DT132" s="4">
        <f t="shared" si="365"/>
        <v>0</v>
      </c>
      <c r="DU132" s="4">
        <f t="shared" si="365"/>
        <v>0</v>
      </c>
      <c r="DV132" s="4">
        <f t="shared" si="365"/>
        <v>0</v>
      </c>
      <c r="DW132" s="4">
        <f t="shared" si="365"/>
        <v>0</v>
      </c>
      <c r="DX132" s="4">
        <f t="shared" si="365"/>
        <v>0</v>
      </c>
      <c r="DY132" s="4">
        <f t="shared" si="365"/>
        <v>0</v>
      </c>
      <c r="DZ132" s="4">
        <f t="shared" si="365"/>
        <v>0</v>
      </c>
      <c r="EA132" s="4">
        <f t="shared" si="365"/>
        <v>0</v>
      </c>
      <c r="EB132" s="4">
        <f t="shared" si="365"/>
        <v>0</v>
      </c>
      <c r="EC132" s="4">
        <f t="shared" si="365"/>
        <v>0</v>
      </c>
    </row>
    <row r="133" spans="2:133" x14ac:dyDescent="0.25">
      <c r="B133" s="13" t="s">
        <v>14</v>
      </c>
      <c r="C133" t="s">
        <v>293</v>
      </c>
      <c r="D133" s="4">
        <f t="shared" si="291"/>
        <v>0</v>
      </c>
      <c r="E133" s="4">
        <f t="shared" si="292"/>
        <v>0</v>
      </c>
      <c r="F133" s="4">
        <f t="shared" si="293"/>
        <v>0</v>
      </c>
      <c r="G133" s="4">
        <f t="shared" si="294"/>
        <v>1</v>
      </c>
      <c r="H133" s="4">
        <f t="shared" si="295"/>
        <v>0</v>
      </c>
      <c r="I133" s="4">
        <f t="shared" si="296"/>
        <v>1</v>
      </c>
      <c r="J133" s="4">
        <f t="shared" si="241"/>
        <v>0</v>
      </c>
      <c r="K133" s="4">
        <f t="shared" si="242"/>
        <v>0</v>
      </c>
      <c r="L133" s="4">
        <f t="shared" si="243"/>
        <v>0</v>
      </c>
      <c r="M133" s="4">
        <f t="shared" si="244"/>
        <v>0</v>
      </c>
      <c r="N133" s="4">
        <f t="shared" si="245"/>
        <v>0</v>
      </c>
      <c r="O133" s="4">
        <f t="shared" si="246"/>
        <v>0</v>
      </c>
      <c r="P133" s="4">
        <f t="shared" si="247"/>
        <v>0</v>
      </c>
      <c r="Q133" s="4">
        <f t="shared" si="248"/>
        <v>0</v>
      </c>
      <c r="R133" s="4">
        <f t="shared" si="249"/>
        <v>0</v>
      </c>
      <c r="S133" s="4">
        <f t="shared" si="250"/>
        <v>0</v>
      </c>
      <c r="T133" s="4">
        <f t="shared" si="251"/>
        <v>0</v>
      </c>
      <c r="U133" s="4">
        <f t="shared" si="252"/>
        <v>0</v>
      </c>
      <c r="V133" s="4">
        <f t="shared" si="253"/>
        <v>0</v>
      </c>
      <c r="W133" s="4">
        <f t="shared" si="254"/>
        <v>0</v>
      </c>
      <c r="X133" s="4">
        <f t="shared" si="255"/>
        <v>0</v>
      </c>
      <c r="Y133" s="4">
        <f t="shared" si="256"/>
        <v>0</v>
      </c>
      <c r="Z133" s="4">
        <f t="shared" si="257"/>
        <v>0</v>
      </c>
      <c r="AA133" s="4">
        <f t="shared" si="258"/>
        <v>0</v>
      </c>
      <c r="AB133" s="4">
        <f t="shared" si="259"/>
        <v>0</v>
      </c>
      <c r="AC133" s="4">
        <f t="shared" si="260"/>
        <v>0</v>
      </c>
      <c r="AD133" s="4">
        <f t="shared" si="261"/>
        <v>0</v>
      </c>
      <c r="AE133" s="4">
        <f t="shared" si="262"/>
        <v>1</v>
      </c>
      <c r="AF133" s="4">
        <f t="shared" si="263"/>
        <v>0</v>
      </c>
      <c r="AG133" s="4">
        <f t="shared" si="264"/>
        <v>1</v>
      </c>
      <c r="AH133" s="4">
        <f t="shared" si="265"/>
        <v>0</v>
      </c>
      <c r="AI133" s="4">
        <f t="shared" si="266"/>
        <v>0</v>
      </c>
      <c r="AJ133" s="4">
        <f t="shared" si="267"/>
        <v>0</v>
      </c>
      <c r="AK133" s="4">
        <f t="shared" si="268"/>
        <v>0</v>
      </c>
      <c r="AL133" s="4">
        <f t="shared" si="269"/>
        <v>0</v>
      </c>
      <c r="AM133" s="4">
        <f t="shared" si="270"/>
        <v>0</v>
      </c>
      <c r="AN133" s="4">
        <f t="shared" si="271"/>
        <v>0</v>
      </c>
      <c r="AO133" s="4">
        <f t="shared" si="272"/>
        <v>0</v>
      </c>
      <c r="AP133" s="4">
        <f t="shared" si="273"/>
        <v>0</v>
      </c>
      <c r="AQ133" s="4">
        <f t="shared" si="274"/>
        <v>0</v>
      </c>
      <c r="AR133" s="4">
        <f t="shared" si="275"/>
        <v>0</v>
      </c>
      <c r="AS133" s="4">
        <f t="shared" si="276"/>
        <v>0</v>
      </c>
      <c r="AT133" s="4">
        <f t="shared" si="277"/>
        <v>0</v>
      </c>
      <c r="AU133" s="4">
        <f t="shared" si="278"/>
        <v>0</v>
      </c>
      <c r="AV133" s="4">
        <f t="shared" si="279"/>
        <v>0</v>
      </c>
      <c r="AW133" s="4">
        <f t="shared" si="280"/>
        <v>0</v>
      </c>
      <c r="AX133" s="4">
        <f t="shared" si="281"/>
        <v>0</v>
      </c>
      <c r="AY133" s="4">
        <f t="shared" si="282"/>
        <v>0</v>
      </c>
      <c r="AZ133" s="4">
        <f t="shared" si="283"/>
        <v>0</v>
      </c>
      <c r="BA133" s="4">
        <f t="shared" si="284"/>
        <v>0</v>
      </c>
      <c r="BB133" s="4">
        <f t="shared" si="285"/>
        <v>0</v>
      </c>
      <c r="BC133" s="4">
        <f t="shared" si="286"/>
        <v>0</v>
      </c>
      <c r="BD133" s="4">
        <f t="shared" si="287"/>
        <v>0</v>
      </c>
      <c r="BE133" s="4">
        <f t="shared" si="288"/>
        <v>0</v>
      </c>
      <c r="BF133" s="4">
        <f t="shared" si="366"/>
        <v>0</v>
      </c>
      <c r="BG133" s="4">
        <f t="shared" si="366"/>
        <v>0</v>
      </c>
      <c r="BH133" s="4">
        <f t="shared" si="366"/>
        <v>0</v>
      </c>
      <c r="BI133" s="4">
        <f t="shared" si="366"/>
        <v>0</v>
      </c>
      <c r="BJ133" s="4">
        <f t="shared" si="366"/>
        <v>1</v>
      </c>
      <c r="BK133" s="4">
        <f t="shared" si="366"/>
        <v>0</v>
      </c>
      <c r="BL133" s="4">
        <f t="shared" si="366"/>
        <v>0</v>
      </c>
      <c r="BM133" s="4">
        <f t="shared" si="366"/>
        <v>0</v>
      </c>
      <c r="BN133" s="4">
        <f t="shared" si="366"/>
        <v>0</v>
      </c>
      <c r="BO133" s="4">
        <f t="shared" si="366"/>
        <v>0</v>
      </c>
      <c r="BP133" s="4">
        <f t="shared" si="366"/>
        <v>0</v>
      </c>
      <c r="BQ133" s="4">
        <f t="shared" si="366"/>
        <v>0</v>
      </c>
      <c r="BR133" s="4">
        <f t="shared" si="366"/>
        <v>0</v>
      </c>
      <c r="BS133" s="4">
        <f t="shared" si="366"/>
        <v>0</v>
      </c>
      <c r="BT133" s="4">
        <f t="shared" si="366"/>
        <v>0</v>
      </c>
      <c r="BU133" s="4">
        <f t="shared" si="366"/>
        <v>0</v>
      </c>
      <c r="BV133" s="4">
        <f t="shared" si="367"/>
        <v>0</v>
      </c>
      <c r="BW133" s="4">
        <f t="shared" si="367"/>
        <v>0</v>
      </c>
      <c r="BX133" s="4">
        <f t="shared" si="367"/>
        <v>0</v>
      </c>
      <c r="BY133" s="4">
        <f t="shared" si="367"/>
        <v>0</v>
      </c>
      <c r="BZ133" s="4">
        <f t="shared" si="367"/>
        <v>0</v>
      </c>
      <c r="CA133" s="4">
        <f t="shared" si="367"/>
        <v>0</v>
      </c>
      <c r="CB133" s="4">
        <f t="shared" si="367"/>
        <v>0</v>
      </c>
      <c r="CC133" s="4">
        <f t="shared" si="367"/>
        <v>0</v>
      </c>
      <c r="CD133" s="4">
        <f t="shared" si="367"/>
        <v>0</v>
      </c>
      <c r="CE133" s="4">
        <f t="shared" si="367"/>
        <v>0</v>
      </c>
      <c r="CF133" s="4">
        <f t="shared" si="367"/>
        <v>0</v>
      </c>
      <c r="CG133" s="4">
        <f t="shared" si="367"/>
        <v>0</v>
      </c>
      <c r="CH133" s="4">
        <f t="shared" si="367"/>
        <v>0</v>
      </c>
      <c r="CI133" s="4">
        <f t="shared" si="367"/>
        <v>0</v>
      </c>
      <c r="CJ133" s="4">
        <f t="shared" si="367"/>
        <v>0</v>
      </c>
      <c r="CK133" s="4">
        <f t="shared" si="299"/>
        <v>1</v>
      </c>
      <c r="CL133" s="4">
        <f t="shared" si="299"/>
        <v>0</v>
      </c>
      <c r="CM133" s="4">
        <f t="shared" si="299"/>
        <v>0</v>
      </c>
      <c r="CN133" s="4">
        <f t="shared" si="299"/>
        <v>0</v>
      </c>
      <c r="CO133" s="4">
        <f t="shared" si="299"/>
        <v>0</v>
      </c>
      <c r="CP133" s="4">
        <f t="shared" si="299"/>
        <v>0</v>
      </c>
      <c r="CQ133" s="4">
        <f t="shared" si="299"/>
        <v>0</v>
      </c>
      <c r="CR133" s="4">
        <f t="shared" si="299"/>
        <v>0</v>
      </c>
      <c r="CS133" s="4">
        <f t="shared" si="299"/>
        <v>0</v>
      </c>
      <c r="CT133" s="4">
        <f t="shared" si="299"/>
        <v>0</v>
      </c>
      <c r="CU133" s="4">
        <f t="shared" si="299"/>
        <v>0</v>
      </c>
      <c r="CV133" s="4">
        <f t="shared" si="299"/>
        <v>0</v>
      </c>
      <c r="CW133" s="4">
        <f t="shared" si="299"/>
        <v>0</v>
      </c>
      <c r="CX133" s="4">
        <f t="shared" si="299"/>
        <v>0</v>
      </c>
      <c r="CY133" s="4">
        <f t="shared" si="299"/>
        <v>0</v>
      </c>
      <c r="CZ133" s="4">
        <f t="shared" si="299"/>
        <v>0</v>
      </c>
      <c r="DA133" s="4">
        <f t="shared" si="368"/>
        <v>0</v>
      </c>
      <c r="DB133" s="4">
        <f t="shared" si="368"/>
        <v>0</v>
      </c>
      <c r="DC133" s="4">
        <f t="shared" si="368"/>
        <v>0</v>
      </c>
      <c r="DD133" s="4">
        <f t="shared" si="368"/>
        <v>0</v>
      </c>
      <c r="DE133" s="4">
        <f t="shared" si="368"/>
        <v>0</v>
      </c>
      <c r="DF133" s="4">
        <f t="shared" si="368"/>
        <v>0</v>
      </c>
      <c r="DG133" s="4">
        <f t="shared" si="364"/>
        <v>0</v>
      </c>
      <c r="DH133" s="4">
        <f t="shared" si="364"/>
        <v>0</v>
      </c>
      <c r="DI133" s="4">
        <f t="shared" si="364"/>
        <v>0</v>
      </c>
      <c r="DJ133" s="4">
        <f t="shared" si="364"/>
        <v>0</v>
      </c>
      <c r="DK133" s="4">
        <f t="shared" si="364"/>
        <v>0</v>
      </c>
      <c r="DL133" s="4">
        <f t="shared" si="364"/>
        <v>0</v>
      </c>
      <c r="DM133" s="4">
        <f t="shared" si="364"/>
        <v>0</v>
      </c>
      <c r="DN133" s="4">
        <f t="shared" si="364"/>
        <v>0</v>
      </c>
      <c r="DO133" s="4">
        <f t="shared" si="364"/>
        <v>0</v>
      </c>
      <c r="DP133" s="4">
        <f t="shared" si="364"/>
        <v>0</v>
      </c>
      <c r="DQ133" s="4">
        <f t="shared" si="365"/>
        <v>0</v>
      </c>
      <c r="DR133" s="4">
        <f t="shared" si="365"/>
        <v>0</v>
      </c>
      <c r="DS133" s="4">
        <f t="shared" si="365"/>
        <v>0</v>
      </c>
      <c r="DT133" s="4">
        <f t="shared" si="365"/>
        <v>0</v>
      </c>
      <c r="DU133" s="4">
        <f t="shared" si="365"/>
        <v>0</v>
      </c>
      <c r="DV133" s="4">
        <f t="shared" si="365"/>
        <v>0</v>
      </c>
      <c r="DW133" s="4">
        <f t="shared" si="365"/>
        <v>0</v>
      </c>
      <c r="DX133" s="4">
        <f t="shared" si="365"/>
        <v>0</v>
      </c>
      <c r="DY133" s="4">
        <f t="shared" si="365"/>
        <v>0</v>
      </c>
      <c r="DZ133" s="4">
        <f t="shared" si="365"/>
        <v>0</v>
      </c>
      <c r="EA133" s="4">
        <f t="shared" si="365"/>
        <v>0</v>
      </c>
      <c r="EB133" s="4">
        <f t="shared" si="365"/>
        <v>0</v>
      </c>
      <c r="EC133" s="4">
        <f t="shared" si="365"/>
        <v>0</v>
      </c>
    </row>
    <row r="134" spans="2:133" x14ac:dyDescent="0.25">
      <c r="B134" s="13" t="s">
        <v>14</v>
      </c>
      <c r="C134" t="s">
        <v>294</v>
      </c>
      <c r="D134" s="4">
        <f t="shared" si="291"/>
        <v>0</v>
      </c>
      <c r="E134" s="4">
        <f t="shared" si="292"/>
        <v>0</v>
      </c>
      <c r="F134" s="4">
        <f t="shared" si="293"/>
        <v>0</v>
      </c>
      <c r="G134" s="4">
        <f t="shared" si="294"/>
        <v>1</v>
      </c>
      <c r="H134" s="4">
        <f t="shared" si="295"/>
        <v>0</v>
      </c>
      <c r="I134" s="4">
        <f t="shared" si="296"/>
        <v>1</v>
      </c>
      <c r="J134" s="4">
        <f t="shared" si="241"/>
        <v>0</v>
      </c>
      <c r="K134" s="4">
        <f t="shared" si="242"/>
        <v>0</v>
      </c>
      <c r="L134" s="4">
        <f t="shared" si="243"/>
        <v>0</v>
      </c>
      <c r="M134" s="4">
        <f t="shared" si="244"/>
        <v>0</v>
      </c>
      <c r="N134" s="4">
        <f t="shared" si="245"/>
        <v>0</v>
      </c>
      <c r="O134" s="4">
        <f t="shared" si="246"/>
        <v>0</v>
      </c>
      <c r="P134" s="4">
        <f t="shared" si="247"/>
        <v>0</v>
      </c>
      <c r="Q134" s="4">
        <f t="shared" si="248"/>
        <v>0</v>
      </c>
      <c r="R134" s="4">
        <f t="shared" si="249"/>
        <v>0</v>
      </c>
      <c r="S134" s="4">
        <f t="shared" si="250"/>
        <v>0</v>
      </c>
      <c r="T134" s="4">
        <f t="shared" si="251"/>
        <v>0</v>
      </c>
      <c r="U134" s="4">
        <f t="shared" si="252"/>
        <v>0</v>
      </c>
      <c r="V134" s="4">
        <f t="shared" si="253"/>
        <v>0</v>
      </c>
      <c r="W134" s="4">
        <f t="shared" si="254"/>
        <v>0</v>
      </c>
      <c r="X134" s="4">
        <f t="shared" si="255"/>
        <v>0</v>
      </c>
      <c r="Y134" s="4">
        <f t="shared" si="256"/>
        <v>0</v>
      </c>
      <c r="Z134" s="4">
        <f t="shared" si="257"/>
        <v>0</v>
      </c>
      <c r="AA134" s="4">
        <f t="shared" si="258"/>
        <v>0</v>
      </c>
      <c r="AB134" s="4">
        <f t="shared" si="259"/>
        <v>0</v>
      </c>
      <c r="AC134" s="4">
        <f t="shared" si="260"/>
        <v>0</v>
      </c>
      <c r="AD134" s="4">
        <f t="shared" si="261"/>
        <v>0</v>
      </c>
      <c r="AE134" s="4">
        <f t="shared" si="262"/>
        <v>1</v>
      </c>
      <c r="AF134" s="4">
        <f t="shared" si="263"/>
        <v>0</v>
      </c>
      <c r="AG134" s="4">
        <f t="shared" si="264"/>
        <v>1</v>
      </c>
      <c r="AH134" s="4">
        <f t="shared" si="265"/>
        <v>0</v>
      </c>
      <c r="AI134" s="4">
        <f t="shared" si="266"/>
        <v>0</v>
      </c>
      <c r="AJ134" s="4">
        <f t="shared" si="267"/>
        <v>0</v>
      </c>
      <c r="AK134" s="4">
        <f t="shared" si="268"/>
        <v>0</v>
      </c>
      <c r="AL134" s="4">
        <f t="shared" si="269"/>
        <v>0</v>
      </c>
      <c r="AM134" s="4">
        <f t="shared" si="270"/>
        <v>0</v>
      </c>
      <c r="AN134" s="4">
        <f t="shared" si="271"/>
        <v>0</v>
      </c>
      <c r="AO134" s="4">
        <f t="shared" si="272"/>
        <v>0</v>
      </c>
      <c r="AP134" s="4">
        <f t="shared" si="273"/>
        <v>0</v>
      </c>
      <c r="AQ134" s="4">
        <f t="shared" si="274"/>
        <v>0</v>
      </c>
      <c r="AR134" s="4">
        <f t="shared" si="275"/>
        <v>0</v>
      </c>
      <c r="AS134" s="4">
        <f t="shared" si="276"/>
        <v>0</v>
      </c>
      <c r="AT134" s="4">
        <f t="shared" si="277"/>
        <v>0</v>
      </c>
      <c r="AU134" s="4">
        <f t="shared" si="278"/>
        <v>0</v>
      </c>
      <c r="AV134" s="4">
        <f t="shared" si="279"/>
        <v>0</v>
      </c>
      <c r="AW134" s="4">
        <f t="shared" si="280"/>
        <v>0</v>
      </c>
      <c r="AX134" s="4">
        <f t="shared" si="281"/>
        <v>0</v>
      </c>
      <c r="AY134" s="4">
        <f t="shared" si="282"/>
        <v>0</v>
      </c>
      <c r="AZ134" s="4">
        <f t="shared" si="283"/>
        <v>0</v>
      </c>
      <c r="BA134" s="4">
        <f t="shared" si="284"/>
        <v>0</v>
      </c>
      <c r="BB134" s="4">
        <f t="shared" si="285"/>
        <v>0</v>
      </c>
      <c r="BC134" s="4">
        <f t="shared" si="286"/>
        <v>0</v>
      </c>
      <c r="BD134" s="4">
        <f t="shared" si="287"/>
        <v>0</v>
      </c>
      <c r="BE134" s="4">
        <f t="shared" si="288"/>
        <v>0</v>
      </c>
      <c r="BF134" s="4">
        <f t="shared" si="366"/>
        <v>0</v>
      </c>
      <c r="BG134" s="4">
        <f t="shared" si="366"/>
        <v>0</v>
      </c>
      <c r="BH134" s="4">
        <f t="shared" si="366"/>
        <v>0</v>
      </c>
      <c r="BI134" s="4">
        <f t="shared" si="366"/>
        <v>0</v>
      </c>
      <c r="BJ134" s="4">
        <f t="shared" si="366"/>
        <v>0</v>
      </c>
      <c r="BK134" s="4">
        <f t="shared" si="366"/>
        <v>1</v>
      </c>
      <c r="BL134" s="4">
        <f t="shared" si="366"/>
        <v>0</v>
      </c>
      <c r="BM134" s="4">
        <f t="shared" si="366"/>
        <v>0</v>
      </c>
      <c r="BN134" s="4">
        <f t="shared" si="366"/>
        <v>0</v>
      </c>
      <c r="BO134" s="4">
        <f t="shared" si="366"/>
        <v>0</v>
      </c>
      <c r="BP134" s="4">
        <f t="shared" si="366"/>
        <v>0</v>
      </c>
      <c r="BQ134" s="4">
        <f t="shared" si="366"/>
        <v>0</v>
      </c>
      <c r="BR134" s="4">
        <f t="shared" si="366"/>
        <v>0</v>
      </c>
      <c r="BS134" s="4">
        <f t="shared" si="366"/>
        <v>0</v>
      </c>
      <c r="BT134" s="4">
        <f t="shared" si="366"/>
        <v>0</v>
      </c>
      <c r="BU134" s="4">
        <f t="shared" si="366"/>
        <v>0</v>
      </c>
      <c r="BV134" s="4">
        <f t="shared" si="367"/>
        <v>0</v>
      </c>
      <c r="BW134" s="4">
        <f t="shared" si="367"/>
        <v>0</v>
      </c>
      <c r="BX134" s="4">
        <f t="shared" si="367"/>
        <v>0</v>
      </c>
      <c r="BY134" s="4">
        <f t="shared" si="367"/>
        <v>0</v>
      </c>
      <c r="BZ134" s="4">
        <f t="shared" si="367"/>
        <v>0</v>
      </c>
      <c r="CA134" s="4">
        <f t="shared" si="367"/>
        <v>0</v>
      </c>
      <c r="CB134" s="4">
        <f t="shared" si="367"/>
        <v>0</v>
      </c>
      <c r="CC134" s="4">
        <f t="shared" si="367"/>
        <v>0</v>
      </c>
      <c r="CD134" s="4">
        <f t="shared" si="367"/>
        <v>0</v>
      </c>
      <c r="CE134" s="4">
        <f t="shared" si="367"/>
        <v>0</v>
      </c>
      <c r="CF134" s="4">
        <f t="shared" si="367"/>
        <v>0</v>
      </c>
      <c r="CG134" s="4">
        <f t="shared" si="367"/>
        <v>0</v>
      </c>
      <c r="CH134" s="4">
        <f t="shared" si="367"/>
        <v>0</v>
      </c>
      <c r="CI134" s="4">
        <f t="shared" si="367"/>
        <v>0</v>
      </c>
      <c r="CJ134" s="4">
        <f t="shared" si="367"/>
        <v>0</v>
      </c>
      <c r="CK134" s="4">
        <f t="shared" si="299"/>
        <v>0</v>
      </c>
      <c r="CL134" s="4">
        <f t="shared" si="299"/>
        <v>1</v>
      </c>
      <c r="CM134" s="4">
        <f t="shared" si="299"/>
        <v>0</v>
      </c>
      <c r="CN134" s="4">
        <f t="shared" si="299"/>
        <v>0</v>
      </c>
      <c r="CO134" s="4">
        <f t="shared" si="299"/>
        <v>0</v>
      </c>
      <c r="CP134" s="4">
        <f t="shared" si="299"/>
        <v>0</v>
      </c>
      <c r="CQ134" s="4">
        <f t="shared" si="299"/>
        <v>0</v>
      </c>
      <c r="CR134" s="4">
        <f t="shared" si="299"/>
        <v>0</v>
      </c>
      <c r="CS134" s="4">
        <f t="shared" si="299"/>
        <v>0</v>
      </c>
      <c r="CT134" s="4">
        <f t="shared" si="299"/>
        <v>0</v>
      </c>
      <c r="CU134" s="4">
        <f t="shared" si="299"/>
        <v>0</v>
      </c>
      <c r="CV134" s="4">
        <f t="shared" si="299"/>
        <v>0</v>
      </c>
      <c r="CW134" s="4">
        <f t="shared" si="299"/>
        <v>0</v>
      </c>
      <c r="CX134" s="4">
        <f t="shared" si="299"/>
        <v>0</v>
      </c>
      <c r="CY134" s="4">
        <f t="shared" si="299"/>
        <v>0</v>
      </c>
      <c r="CZ134" s="4">
        <f t="shared" ref="CZ134:DF149" si="369">IF(CZ$3=$C134,1,0)</f>
        <v>0</v>
      </c>
      <c r="DA134" s="4">
        <f t="shared" si="369"/>
        <v>0</v>
      </c>
      <c r="DB134" s="4">
        <f t="shared" si="369"/>
        <v>0</v>
      </c>
      <c r="DC134" s="4">
        <f t="shared" si="369"/>
        <v>0</v>
      </c>
      <c r="DD134" s="4">
        <f t="shared" ref="DD134:DD155" si="370">IF(DD$3=$C134,1,0)</f>
        <v>0</v>
      </c>
      <c r="DE134" s="4">
        <f t="shared" si="369"/>
        <v>0</v>
      </c>
      <c r="DF134" s="4">
        <f t="shared" si="369"/>
        <v>0</v>
      </c>
      <c r="DG134" s="4">
        <f t="shared" si="364"/>
        <v>0</v>
      </c>
      <c r="DH134" s="4">
        <f t="shared" si="364"/>
        <v>0</v>
      </c>
      <c r="DI134" s="4">
        <f t="shared" si="364"/>
        <v>0</v>
      </c>
      <c r="DJ134" s="4">
        <f t="shared" si="364"/>
        <v>0</v>
      </c>
      <c r="DK134" s="4">
        <f t="shared" si="364"/>
        <v>0</v>
      </c>
      <c r="DL134" s="4">
        <f t="shared" si="364"/>
        <v>0</v>
      </c>
      <c r="DM134" s="4">
        <f t="shared" si="364"/>
        <v>0</v>
      </c>
      <c r="DN134" s="4">
        <f t="shared" si="364"/>
        <v>0</v>
      </c>
      <c r="DO134" s="4">
        <f t="shared" si="364"/>
        <v>0</v>
      </c>
      <c r="DP134" s="4">
        <f t="shared" si="364"/>
        <v>0</v>
      </c>
      <c r="DQ134" s="4">
        <f t="shared" si="365"/>
        <v>0</v>
      </c>
      <c r="DR134" s="4">
        <f t="shared" si="365"/>
        <v>0</v>
      </c>
      <c r="DS134" s="4">
        <f t="shared" si="365"/>
        <v>0</v>
      </c>
      <c r="DT134" s="4">
        <f t="shared" si="365"/>
        <v>0</v>
      </c>
      <c r="DU134" s="4">
        <f t="shared" si="365"/>
        <v>0</v>
      </c>
      <c r="DV134" s="4">
        <f t="shared" si="365"/>
        <v>0</v>
      </c>
      <c r="DW134" s="4">
        <f t="shared" si="365"/>
        <v>0</v>
      </c>
      <c r="DX134" s="4">
        <f t="shared" si="365"/>
        <v>0</v>
      </c>
      <c r="DY134" s="4">
        <f t="shared" si="365"/>
        <v>0</v>
      </c>
      <c r="DZ134" s="4">
        <f t="shared" si="365"/>
        <v>0</v>
      </c>
      <c r="EA134" s="4">
        <f t="shared" si="365"/>
        <v>0</v>
      </c>
      <c r="EB134" s="4">
        <f t="shared" si="365"/>
        <v>0</v>
      </c>
      <c r="EC134" s="4">
        <f t="shared" si="365"/>
        <v>0</v>
      </c>
    </row>
    <row r="135" spans="2:133" x14ac:dyDescent="0.25">
      <c r="B135" s="13" t="s">
        <v>14</v>
      </c>
      <c r="C135" t="s">
        <v>295</v>
      </c>
      <c r="D135" s="4">
        <f t="shared" si="291"/>
        <v>0</v>
      </c>
      <c r="E135" s="4">
        <f t="shared" si="292"/>
        <v>0</v>
      </c>
      <c r="F135" s="4">
        <f t="shared" si="293"/>
        <v>0</v>
      </c>
      <c r="G135" s="4">
        <f t="shared" si="294"/>
        <v>1</v>
      </c>
      <c r="H135" s="4">
        <f t="shared" si="295"/>
        <v>0</v>
      </c>
      <c r="I135" s="4">
        <f t="shared" si="296"/>
        <v>1</v>
      </c>
      <c r="J135" s="4">
        <f t="shared" si="241"/>
        <v>0</v>
      </c>
      <c r="K135" s="4">
        <f t="shared" si="242"/>
        <v>0</v>
      </c>
      <c r="L135" s="4">
        <f t="shared" si="243"/>
        <v>0</v>
      </c>
      <c r="M135" s="4">
        <f t="shared" si="244"/>
        <v>0</v>
      </c>
      <c r="N135" s="4">
        <f t="shared" si="245"/>
        <v>0</v>
      </c>
      <c r="O135" s="4">
        <f t="shared" si="246"/>
        <v>0</v>
      </c>
      <c r="P135" s="4">
        <f t="shared" si="247"/>
        <v>0</v>
      </c>
      <c r="Q135" s="4">
        <f t="shared" si="248"/>
        <v>0</v>
      </c>
      <c r="R135" s="4">
        <f t="shared" si="249"/>
        <v>0</v>
      </c>
      <c r="S135" s="4">
        <f t="shared" si="250"/>
        <v>0</v>
      </c>
      <c r="T135" s="4">
        <f t="shared" si="251"/>
        <v>0</v>
      </c>
      <c r="U135" s="4">
        <f t="shared" si="252"/>
        <v>0</v>
      </c>
      <c r="V135" s="4">
        <f t="shared" si="253"/>
        <v>0</v>
      </c>
      <c r="W135" s="4">
        <f t="shared" si="254"/>
        <v>0</v>
      </c>
      <c r="X135" s="4">
        <f t="shared" si="255"/>
        <v>0</v>
      </c>
      <c r="Y135" s="4">
        <f t="shared" si="256"/>
        <v>0</v>
      </c>
      <c r="Z135" s="4">
        <f t="shared" si="257"/>
        <v>0</v>
      </c>
      <c r="AA135" s="4">
        <f t="shared" si="258"/>
        <v>0</v>
      </c>
      <c r="AB135" s="4">
        <f t="shared" si="259"/>
        <v>0</v>
      </c>
      <c r="AC135" s="4">
        <f t="shared" si="260"/>
        <v>0</v>
      </c>
      <c r="AD135" s="4">
        <f t="shared" si="261"/>
        <v>0</v>
      </c>
      <c r="AE135" s="4">
        <f t="shared" si="262"/>
        <v>1</v>
      </c>
      <c r="AF135" s="4">
        <f t="shared" si="263"/>
        <v>0</v>
      </c>
      <c r="AG135" s="4">
        <f t="shared" si="264"/>
        <v>1</v>
      </c>
      <c r="AH135" s="4">
        <f t="shared" si="265"/>
        <v>0</v>
      </c>
      <c r="AI135" s="4">
        <f t="shared" si="266"/>
        <v>0</v>
      </c>
      <c r="AJ135" s="4">
        <f t="shared" si="267"/>
        <v>0</v>
      </c>
      <c r="AK135" s="4">
        <f t="shared" si="268"/>
        <v>0</v>
      </c>
      <c r="AL135" s="4">
        <f t="shared" si="269"/>
        <v>0</v>
      </c>
      <c r="AM135" s="4">
        <f t="shared" si="270"/>
        <v>0</v>
      </c>
      <c r="AN135" s="4">
        <f t="shared" si="271"/>
        <v>0</v>
      </c>
      <c r="AO135" s="4">
        <f t="shared" si="272"/>
        <v>0</v>
      </c>
      <c r="AP135" s="4">
        <f t="shared" si="273"/>
        <v>0</v>
      </c>
      <c r="AQ135" s="4">
        <f t="shared" si="274"/>
        <v>0</v>
      </c>
      <c r="AR135" s="4">
        <f t="shared" si="275"/>
        <v>0</v>
      </c>
      <c r="AS135" s="4">
        <f t="shared" si="276"/>
        <v>0</v>
      </c>
      <c r="AT135" s="4">
        <f t="shared" si="277"/>
        <v>0</v>
      </c>
      <c r="AU135" s="4">
        <f t="shared" si="278"/>
        <v>0</v>
      </c>
      <c r="AV135" s="4">
        <f t="shared" si="279"/>
        <v>0</v>
      </c>
      <c r="AW135" s="4">
        <f t="shared" si="280"/>
        <v>0</v>
      </c>
      <c r="AX135" s="4">
        <f t="shared" si="281"/>
        <v>0</v>
      </c>
      <c r="AY135" s="4">
        <f t="shared" si="282"/>
        <v>0</v>
      </c>
      <c r="AZ135" s="4">
        <f t="shared" si="283"/>
        <v>0</v>
      </c>
      <c r="BA135" s="4">
        <f t="shared" si="284"/>
        <v>0</v>
      </c>
      <c r="BB135" s="4">
        <f t="shared" si="285"/>
        <v>0</v>
      </c>
      <c r="BC135" s="4">
        <f t="shared" si="286"/>
        <v>0</v>
      </c>
      <c r="BD135" s="4">
        <f t="shared" si="287"/>
        <v>0</v>
      </c>
      <c r="BE135" s="4">
        <f t="shared" si="288"/>
        <v>0</v>
      </c>
      <c r="BF135" s="4">
        <f t="shared" si="366"/>
        <v>0</v>
      </c>
      <c r="BG135" s="4">
        <f t="shared" si="366"/>
        <v>0</v>
      </c>
      <c r="BH135" s="4">
        <f t="shared" si="366"/>
        <v>0</v>
      </c>
      <c r="BI135" s="4">
        <f t="shared" si="366"/>
        <v>0</v>
      </c>
      <c r="BJ135" s="4">
        <f t="shared" si="366"/>
        <v>0</v>
      </c>
      <c r="BK135" s="4">
        <f t="shared" si="366"/>
        <v>0</v>
      </c>
      <c r="BL135" s="4">
        <f t="shared" si="366"/>
        <v>1</v>
      </c>
      <c r="BM135" s="4">
        <f t="shared" si="366"/>
        <v>0</v>
      </c>
      <c r="BN135" s="4">
        <f t="shared" si="366"/>
        <v>0</v>
      </c>
      <c r="BO135" s="4">
        <f t="shared" si="366"/>
        <v>0</v>
      </c>
      <c r="BP135" s="4">
        <f t="shared" si="366"/>
        <v>0</v>
      </c>
      <c r="BQ135" s="4">
        <f t="shared" si="366"/>
        <v>0</v>
      </c>
      <c r="BR135" s="4">
        <f t="shared" si="366"/>
        <v>0</v>
      </c>
      <c r="BS135" s="4">
        <f t="shared" si="366"/>
        <v>0</v>
      </c>
      <c r="BT135" s="4">
        <f t="shared" si="366"/>
        <v>0</v>
      </c>
      <c r="BU135" s="4">
        <f t="shared" si="366"/>
        <v>0</v>
      </c>
      <c r="BV135" s="4">
        <f t="shared" si="367"/>
        <v>0</v>
      </c>
      <c r="BW135" s="4">
        <f t="shared" si="367"/>
        <v>0</v>
      </c>
      <c r="BX135" s="4">
        <f t="shared" si="367"/>
        <v>0</v>
      </c>
      <c r="BY135" s="4">
        <f t="shared" si="367"/>
        <v>0</v>
      </c>
      <c r="BZ135" s="4">
        <f t="shared" si="367"/>
        <v>0</v>
      </c>
      <c r="CA135" s="4">
        <f t="shared" si="367"/>
        <v>0</v>
      </c>
      <c r="CB135" s="4">
        <f t="shared" si="367"/>
        <v>0</v>
      </c>
      <c r="CC135" s="4">
        <f t="shared" si="367"/>
        <v>0</v>
      </c>
      <c r="CD135" s="4">
        <f t="shared" si="367"/>
        <v>0</v>
      </c>
      <c r="CE135" s="4">
        <f t="shared" si="367"/>
        <v>0</v>
      </c>
      <c r="CF135" s="4">
        <f t="shared" si="367"/>
        <v>0</v>
      </c>
      <c r="CG135" s="4">
        <f t="shared" si="367"/>
        <v>0</v>
      </c>
      <c r="CH135" s="4">
        <f t="shared" si="367"/>
        <v>0</v>
      </c>
      <c r="CI135" s="4">
        <f t="shared" si="367"/>
        <v>0</v>
      </c>
      <c r="CJ135" s="4">
        <f t="shared" si="367"/>
        <v>0</v>
      </c>
      <c r="CK135" s="4">
        <f t="shared" ref="CK135:CZ150" si="371">IF(CK$3=$C135,1,0)</f>
        <v>0</v>
      </c>
      <c r="CL135" s="4">
        <f t="shared" si="371"/>
        <v>0</v>
      </c>
      <c r="CM135" s="4">
        <f t="shared" si="371"/>
        <v>1</v>
      </c>
      <c r="CN135" s="4">
        <f t="shared" si="371"/>
        <v>0</v>
      </c>
      <c r="CO135" s="4">
        <f t="shared" si="371"/>
        <v>0</v>
      </c>
      <c r="CP135" s="4">
        <f t="shared" si="371"/>
        <v>0</v>
      </c>
      <c r="CQ135" s="4">
        <f t="shared" si="371"/>
        <v>0</v>
      </c>
      <c r="CR135" s="4">
        <f t="shared" si="371"/>
        <v>0</v>
      </c>
      <c r="CS135" s="4">
        <f t="shared" si="371"/>
        <v>0</v>
      </c>
      <c r="CT135" s="4">
        <f t="shared" si="371"/>
        <v>0</v>
      </c>
      <c r="CU135" s="4">
        <f t="shared" si="371"/>
        <v>0</v>
      </c>
      <c r="CV135" s="4">
        <f t="shared" si="371"/>
        <v>0</v>
      </c>
      <c r="CW135" s="4">
        <f t="shared" si="371"/>
        <v>0</v>
      </c>
      <c r="CX135" s="4">
        <f t="shared" si="371"/>
        <v>0</v>
      </c>
      <c r="CY135" s="4">
        <f t="shared" si="371"/>
        <v>0</v>
      </c>
      <c r="CZ135" s="4">
        <f t="shared" si="371"/>
        <v>0</v>
      </c>
      <c r="DA135" s="4">
        <f t="shared" si="369"/>
        <v>0</v>
      </c>
      <c r="DB135" s="4">
        <f t="shared" si="369"/>
        <v>0</v>
      </c>
      <c r="DC135" s="4">
        <f t="shared" si="369"/>
        <v>0</v>
      </c>
      <c r="DD135" s="4">
        <f t="shared" si="370"/>
        <v>0</v>
      </c>
      <c r="DE135" s="4">
        <f t="shared" si="369"/>
        <v>0</v>
      </c>
      <c r="DF135" s="4">
        <f t="shared" si="369"/>
        <v>0</v>
      </c>
      <c r="DG135" s="4">
        <f t="shared" ref="DG135:DP144" si="372">IF(DG$3=$C135,1,0)</f>
        <v>0</v>
      </c>
      <c r="DH135" s="4">
        <f t="shared" si="372"/>
        <v>0</v>
      </c>
      <c r="DI135" s="4">
        <f t="shared" si="372"/>
        <v>0</v>
      </c>
      <c r="DJ135" s="4">
        <f t="shared" si="372"/>
        <v>0</v>
      </c>
      <c r="DK135" s="4">
        <f t="shared" si="372"/>
        <v>0</v>
      </c>
      <c r="DL135" s="4">
        <f t="shared" si="372"/>
        <v>0</v>
      </c>
      <c r="DM135" s="4">
        <f t="shared" si="372"/>
        <v>0</v>
      </c>
      <c r="DN135" s="4">
        <f t="shared" si="372"/>
        <v>0</v>
      </c>
      <c r="DO135" s="4">
        <f t="shared" si="372"/>
        <v>0</v>
      </c>
      <c r="DP135" s="4">
        <f t="shared" si="372"/>
        <v>0</v>
      </c>
      <c r="DQ135" s="4">
        <f t="shared" ref="DQ135:EC144" si="373">IF(DQ$3=$C135,1,0)</f>
        <v>0</v>
      </c>
      <c r="DR135" s="4">
        <f t="shared" si="373"/>
        <v>0</v>
      </c>
      <c r="DS135" s="4">
        <f t="shared" si="373"/>
        <v>0</v>
      </c>
      <c r="DT135" s="4">
        <f t="shared" si="373"/>
        <v>0</v>
      </c>
      <c r="DU135" s="4">
        <f t="shared" si="373"/>
        <v>0</v>
      </c>
      <c r="DV135" s="4">
        <f t="shared" si="373"/>
        <v>0</v>
      </c>
      <c r="DW135" s="4">
        <f t="shared" si="373"/>
        <v>0</v>
      </c>
      <c r="DX135" s="4">
        <f t="shared" si="373"/>
        <v>0</v>
      </c>
      <c r="DY135" s="4">
        <f t="shared" si="373"/>
        <v>0</v>
      </c>
      <c r="DZ135" s="4">
        <f t="shared" si="373"/>
        <v>0</v>
      </c>
      <c r="EA135" s="4">
        <f t="shared" si="373"/>
        <v>0</v>
      </c>
      <c r="EB135" s="4">
        <f t="shared" si="373"/>
        <v>0</v>
      </c>
      <c r="EC135" s="4">
        <f t="shared" si="373"/>
        <v>0</v>
      </c>
    </row>
    <row r="136" spans="2:133" x14ac:dyDescent="0.25">
      <c r="B136" s="13" t="s">
        <v>14</v>
      </c>
      <c r="C136" t="s">
        <v>296</v>
      </c>
      <c r="D136" s="4">
        <f t="shared" si="291"/>
        <v>0</v>
      </c>
      <c r="E136" s="4">
        <f t="shared" si="292"/>
        <v>0</v>
      </c>
      <c r="F136" s="4">
        <f t="shared" si="293"/>
        <v>0</v>
      </c>
      <c r="G136" s="4">
        <f t="shared" si="294"/>
        <v>1</v>
      </c>
      <c r="H136" s="4">
        <f t="shared" si="295"/>
        <v>0</v>
      </c>
      <c r="I136" s="4">
        <f t="shared" si="296"/>
        <v>1</v>
      </c>
      <c r="J136" s="4">
        <f t="shared" si="241"/>
        <v>0</v>
      </c>
      <c r="K136" s="4">
        <f t="shared" si="242"/>
        <v>0</v>
      </c>
      <c r="L136" s="4">
        <f t="shared" si="243"/>
        <v>0</v>
      </c>
      <c r="M136" s="4">
        <f t="shared" si="244"/>
        <v>0</v>
      </c>
      <c r="N136" s="4">
        <f t="shared" si="245"/>
        <v>0</v>
      </c>
      <c r="O136" s="4">
        <f t="shared" si="246"/>
        <v>0</v>
      </c>
      <c r="P136" s="4">
        <f t="shared" si="247"/>
        <v>0</v>
      </c>
      <c r="Q136" s="4">
        <f t="shared" si="248"/>
        <v>0</v>
      </c>
      <c r="R136" s="4">
        <f t="shared" si="249"/>
        <v>0</v>
      </c>
      <c r="S136" s="4">
        <f t="shared" si="250"/>
        <v>0</v>
      </c>
      <c r="T136" s="4">
        <f t="shared" si="251"/>
        <v>0</v>
      </c>
      <c r="U136" s="4">
        <f t="shared" si="252"/>
        <v>0</v>
      </c>
      <c r="V136" s="4">
        <f t="shared" si="253"/>
        <v>0</v>
      </c>
      <c r="W136" s="4">
        <f t="shared" si="254"/>
        <v>0</v>
      </c>
      <c r="X136" s="4">
        <f t="shared" si="255"/>
        <v>0</v>
      </c>
      <c r="Y136" s="4">
        <f t="shared" si="256"/>
        <v>0</v>
      </c>
      <c r="Z136" s="4">
        <f t="shared" si="257"/>
        <v>0</v>
      </c>
      <c r="AA136" s="4">
        <f t="shared" si="258"/>
        <v>0</v>
      </c>
      <c r="AB136" s="4">
        <f t="shared" si="259"/>
        <v>0</v>
      </c>
      <c r="AC136" s="4">
        <f t="shared" si="260"/>
        <v>0</v>
      </c>
      <c r="AD136" s="4">
        <f t="shared" si="261"/>
        <v>0</v>
      </c>
      <c r="AE136" s="4">
        <f t="shared" si="262"/>
        <v>1</v>
      </c>
      <c r="AF136" s="4">
        <f t="shared" si="263"/>
        <v>0</v>
      </c>
      <c r="AG136" s="4">
        <f t="shared" si="264"/>
        <v>1</v>
      </c>
      <c r="AH136" s="4">
        <f t="shared" si="265"/>
        <v>0</v>
      </c>
      <c r="AI136" s="4">
        <f t="shared" si="266"/>
        <v>0</v>
      </c>
      <c r="AJ136" s="4">
        <f t="shared" si="267"/>
        <v>0</v>
      </c>
      <c r="AK136" s="4">
        <f t="shared" si="268"/>
        <v>0</v>
      </c>
      <c r="AL136" s="4">
        <f t="shared" si="269"/>
        <v>0</v>
      </c>
      <c r="AM136" s="4">
        <f t="shared" si="270"/>
        <v>0</v>
      </c>
      <c r="AN136" s="4">
        <f t="shared" si="271"/>
        <v>0</v>
      </c>
      <c r="AO136" s="4">
        <f t="shared" si="272"/>
        <v>0</v>
      </c>
      <c r="AP136" s="4">
        <f t="shared" si="273"/>
        <v>0</v>
      </c>
      <c r="AQ136" s="4">
        <f t="shared" si="274"/>
        <v>0</v>
      </c>
      <c r="AR136" s="4">
        <f t="shared" si="275"/>
        <v>0</v>
      </c>
      <c r="AS136" s="4">
        <f t="shared" si="276"/>
        <v>0</v>
      </c>
      <c r="AT136" s="4">
        <f t="shared" si="277"/>
        <v>0</v>
      </c>
      <c r="AU136" s="4">
        <f t="shared" si="278"/>
        <v>0</v>
      </c>
      <c r="AV136" s="4">
        <f t="shared" si="279"/>
        <v>0</v>
      </c>
      <c r="AW136" s="4">
        <f t="shared" si="280"/>
        <v>0</v>
      </c>
      <c r="AX136" s="4">
        <f t="shared" si="281"/>
        <v>0</v>
      </c>
      <c r="AY136" s="4">
        <f t="shared" si="282"/>
        <v>0</v>
      </c>
      <c r="AZ136" s="4">
        <f t="shared" si="283"/>
        <v>0</v>
      </c>
      <c r="BA136" s="4">
        <f t="shared" si="284"/>
        <v>0</v>
      </c>
      <c r="BB136" s="4">
        <f t="shared" si="285"/>
        <v>0</v>
      </c>
      <c r="BC136" s="4">
        <f t="shared" si="286"/>
        <v>0</v>
      </c>
      <c r="BD136" s="4">
        <f t="shared" si="287"/>
        <v>0</v>
      </c>
      <c r="BE136" s="4">
        <f t="shared" si="288"/>
        <v>0</v>
      </c>
      <c r="BF136" s="4">
        <f t="shared" si="366"/>
        <v>0</v>
      </c>
      <c r="BG136" s="4">
        <f t="shared" si="366"/>
        <v>0</v>
      </c>
      <c r="BH136" s="4">
        <f t="shared" si="366"/>
        <v>0</v>
      </c>
      <c r="BI136" s="4">
        <f t="shared" si="366"/>
        <v>0</v>
      </c>
      <c r="BJ136" s="4">
        <f t="shared" si="366"/>
        <v>0</v>
      </c>
      <c r="BK136" s="4">
        <f t="shared" si="366"/>
        <v>0</v>
      </c>
      <c r="BL136" s="4">
        <f t="shared" si="366"/>
        <v>0</v>
      </c>
      <c r="BM136" s="4">
        <f t="shared" si="366"/>
        <v>1</v>
      </c>
      <c r="BN136" s="4">
        <f t="shared" si="366"/>
        <v>0</v>
      </c>
      <c r="BO136" s="4">
        <f t="shared" si="366"/>
        <v>0</v>
      </c>
      <c r="BP136" s="4">
        <f t="shared" si="366"/>
        <v>0</v>
      </c>
      <c r="BQ136" s="4">
        <f t="shared" si="366"/>
        <v>0</v>
      </c>
      <c r="BR136" s="4">
        <f t="shared" si="366"/>
        <v>0</v>
      </c>
      <c r="BS136" s="4">
        <f t="shared" si="366"/>
        <v>0</v>
      </c>
      <c r="BT136" s="4">
        <f t="shared" si="366"/>
        <v>0</v>
      </c>
      <c r="BU136" s="4">
        <f t="shared" si="366"/>
        <v>0</v>
      </c>
      <c r="BV136" s="4">
        <f t="shared" si="367"/>
        <v>0</v>
      </c>
      <c r="BW136" s="4">
        <f t="shared" si="367"/>
        <v>0</v>
      </c>
      <c r="BX136" s="4">
        <f t="shared" si="367"/>
        <v>0</v>
      </c>
      <c r="BY136" s="4">
        <f t="shared" si="367"/>
        <v>0</v>
      </c>
      <c r="BZ136" s="4">
        <f t="shared" si="367"/>
        <v>0</v>
      </c>
      <c r="CA136" s="4">
        <f t="shared" si="367"/>
        <v>0</v>
      </c>
      <c r="CB136" s="4">
        <f t="shared" si="367"/>
        <v>0</v>
      </c>
      <c r="CC136" s="4">
        <f t="shared" si="367"/>
        <v>0</v>
      </c>
      <c r="CD136" s="4">
        <f t="shared" si="367"/>
        <v>0</v>
      </c>
      <c r="CE136" s="4">
        <f t="shared" si="367"/>
        <v>0</v>
      </c>
      <c r="CF136" s="4">
        <f t="shared" si="367"/>
        <v>0</v>
      </c>
      <c r="CG136" s="4">
        <f t="shared" si="367"/>
        <v>0</v>
      </c>
      <c r="CH136" s="4">
        <f t="shared" si="367"/>
        <v>0</v>
      </c>
      <c r="CI136" s="4">
        <f t="shared" si="367"/>
        <v>0</v>
      </c>
      <c r="CJ136" s="4">
        <f t="shared" si="367"/>
        <v>0</v>
      </c>
      <c r="CK136" s="4">
        <f t="shared" si="371"/>
        <v>0</v>
      </c>
      <c r="CL136" s="4">
        <f t="shared" si="371"/>
        <v>0</v>
      </c>
      <c r="CM136" s="4">
        <f t="shared" si="371"/>
        <v>0</v>
      </c>
      <c r="CN136" s="4">
        <f t="shared" si="371"/>
        <v>1</v>
      </c>
      <c r="CO136" s="4">
        <f t="shared" si="371"/>
        <v>0</v>
      </c>
      <c r="CP136" s="4">
        <f t="shared" si="371"/>
        <v>0</v>
      </c>
      <c r="CQ136" s="4">
        <f t="shared" si="371"/>
        <v>0</v>
      </c>
      <c r="CR136" s="4">
        <f t="shared" si="371"/>
        <v>0</v>
      </c>
      <c r="CS136" s="4">
        <f t="shared" si="371"/>
        <v>0</v>
      </c>
      <c r="CT136" s="4">
        <f t="shared" si="371"/>
        <v>0</v>
      </c>
      <c r="CU136" s="4">
        <f t="shared" si="371"/>
        <v>0</v>
      </c>
      <c r="CV136" s="4">
        <f t="shared" si="371"/>
        <v>0</v>
      </c>
      <c r="CW136" s="4">
        <f t="shared" si="371"/>
        <v>0</v>
      </c>
      <c r="CX136" s="4">
        <f t="shared" si="371"/>
        <v>0</v>
      </c>
      <c r="CY136" s="4">
        <f t="shared" si="371"/>
        <v>0</v>
      </c>
      <c r="CZ136" s="4">
        <f t="shared" si="371"/>
        <v>0</v>
      </c>
      <c r="DA136" s="4">
        <f t="shared" si="369"/>
        <v>0</v>
      </c>
      <c r="DB136" s="4">
        <f t="shared" si="369"/>
        <v>0</v>
      </c>
      <c r="DC136" s="4">
        <f t="shared" si="369"/>
        <v>0</v>
      </c>
      <c r="DD136" s="4">
        <f t="shared" si="370"/>
        <v>0</v>
      </c>
      <c r="DE136" s="4">
        <f t="shared" si="369"/>
        <v>0</v>
      </c>
      <c r="DF136" s="4">
        <f t="shared" si="369"/>
        <v>0</v>
      </c>
      <c r="DG136" s="4">
        <f t="shared" si="372"/>
        <v>0</v>
      </c>
      <c r="DH136" s="4">
        <f t="shared" si="372"/>
        <v>0</v>
      </c>
      <c r="DI136" s="4">
        <f t="shared" si="372"/>
        <v>0</v>
      </c>
      <c r="DJ136" s="4">
        <f t="shared" si="372"/>
        <v>0</v>
      </c>
      <c r="DK136" s="4">
        <f t="shared" si="372"/>
        <v>0</v>
      </c>
      <c r="DL136" s="4">
        <f t="shared" si="372"/>
        <v>0</v>
      </c>
      <c r="DM136" s="4">
        <f t="shared" si="372"/>
        <v>0</v>
      </c>
      <c r="DN136" s="4">
        <f t="shared" si="372"/>
        <v>0</v>
      </c>
      <c r="DO136" s="4">
        <f t="shared" si="372"/>
        <v>0</v>
      </c>
      <c r="DP136" s="4">
        <f t="shared" si="372"/>
        <v>0</v>
      </c>
      <c r="DQ136" s="4">
        <f t="shared" si="373"/>
        <v>0</v>
      </c>
      <c r="DR136" s="4">
        <f t="shared" si="373"/>
        <v>0</v>
      </c>
      <c r="DS136" s="4">
        <f t="shared" si="373"/>
        <v>0</v>
      </c>
      <c r="DT136" s="4">
        <f t="shared" si="373"/>
        <v>0</v>
      </c>
      <c r="DU136" s="4">
        <f t="shared" si="373"/>
        <v>0</v>
      </c>
      <c r="DV136" s="4">
        <f t="shared" si="373"/>
        <v>0</v>
      </c>
      <c r="DW136" s="4">
        <f t="shared" si="373"/>
        <v>0</v>
      </c>
      <c r="DX136" s="4">
        <f t="shared" si="373"/>
        <v>0</v>
      </c>
      <c r="DY136" s="4">
        <f t="shared" si="373"/>
        <v>0</v>
      </c>
      <c r="DZ136" s="4">
        <f t="shared" si="373"/>
        <v>0</v>
      </c>
      <c r="EA136" s="4">
        <f t="shared" si="373"/>
        <v>0</v>
      </c>
      <c r="EB136" s="4">
        <f t="shared" si="373"/>
        <v>0</v>
      </c>
      <c r="EC136" s="4">
        <f t="shared" si="373"/>
        <v>0</v>
      </c>
    </row>
    <row r="137" spans="2:133" x14ac:dyDescent="0.25">
      <c r="B137" s="13" t="s">
        <v>14</v>
      </c>
      <c r="C137" t="s">
        <v>297</v>
      </c>
      <c r="D137" s="4">
        <f t="shared" si="291"/>
        <v>0</v>
      </c>
      <c r="E137" s="4">
        <f t="shared" si="292"/>
        <v>0</v>
      </c>
      <c r="F137" s="4">
        <f t="shared" si="293"/>
        <v>0</v>
      </c>
      <c r="G137" s="4">
        <f t="shared" si="294"/>
        <v>1</v>
      </c>
      <c r="H137" s="4">
        <f t="shared" si="295"/>
        <v>0</v>
      </c>
      <c r="I137" s="4">
        <f t="shared" si="296"/>
        <v>1</v>
      </c>
      <c r="J137" s="4">
        <f t="shared" si="241"/>
        <v>0</v>
      </c>
      <c r="K137" s="4">
        <f t="shared" si="242"/>
        <v>0</v>
      </c>
      <c r="L137" s="4">
        <f t="shared" si="243"/>
        <v>0</v>
      </c>
      <c r="M137" s="4">
        <f t="shared" si="244"/>
        <v>0</v>
      </c>
      <c r="N137" s="4">
        <f t="shared" si="245"/>
        <v>0</v>
      </c>
      <c r="O137" s="4">
        <f t="shared" si="246"/>
        <v>0</v>
      </c>
      <c r="P137" s="4">
        <f t="shared" si="247"/>
        <v>0</v>
      </c>
      <c r="Q137" s="4">
        <f t="shared" si="248"/>
        <v>0</v>
      </c>
      <c r="R137" s="4">
        <f t="shared" si="249"/>
        <v>0</v>
      </c>
      <c r="S137" s="4">
        <f t="shared" si="250"/>
        <v>0</v>
      </c>
      <c r="T137" s="4">
        <f t="shared" si="251"/>
        <v>0</v>
      </c>
      <c r="U137" s="4">
        <f t="shared" si="252"/>
        <v>0</v>
      </c>
      <c r="V137" s="4">
        <f t="shared" si="253"/>
        <v>0</v>
      </c>
      <c r="W137" s="4">
        <f t="shared" si="254"/>
        <v>0</v>
      </c>
      <c r="X137" s="4">
        <f t="shared" si="255"/>
        <v>0</v>
      </c>
      <c r="Y137" s="4">
        <f t="shared" si="256"/>
        <v>0</v>
      </c>
      <c r="Z137" s="4">
        <f t="shared" si="257"/>
        <v>0</v>
      </c>
      <c r="AA137" s="4">
        <f t="shared" si="258"/>
        <v>0</v>
      </c>
      <c r="AB137" s="4">
        <f t="shared" si="259"/>
        <v>0</v>
      </c>
      <c r="AC137" s="4">
        <f t="shared" si="260"/>
        <v>0</v>
      </c>
      <c r="AD137" s="4">
        <f t="shared" si="261"/>
        <v>0</v>
      </c>
      <c r="AE137" s="4">
        <f t="shared" si="262"/>
        <v>1</v>
      </c>
      <c r="AF137" s="4">
        <f t="shared" si="263"/>
        <v>0</v>
      </c>
      <c r="AG137" s="4">
        <f t="shared" si="264"/>
        <v>1</v>
      </c>
      <c r="AH137" s="4">
        <f t="shared" si="265"/>
        <v>0</v>
      </c>
      <c r="AI137" s="4">
        <f t="shared" si="266"/>
        <v>0</v>
      </c>
      <c r="AJ137" s="4">
        <f t="shared" si="267"/>
        <v>0</v>
      </c>
      <c r="AK137" s="4">
        <f t="shared" si="268"/>
        <v>0</v>
      </c>
      <c r="AL137" s="4">
        <f t="shared" si="269"/>
        <v>0</v>
      </c>
      <c r="AM137" s="4">
        <f t="shared" si="270"/>
        <v>0</v>
      </c>
      <c r="AN137" s="4">
        <f t="shared" si="271"/>
        <v>0</v>
      </c>
      <c r="AO137" s="4">
        <f t="shared" si="272"/>
        <v>0</v>
      </c>
      <c r="AP137" s="4">
        <f t="shared" si="273"/>
        <v>0</v>
      </c>
      <c r="AQ137" s="4">
        <f t="shared" si="274"/>
        <v>0</v>
      </c>
      <c r="AR137" s="4">
        <f t="shared" si="275"/>
        <v>0</v>
      </c>
      <c r="AS137" s="4">
        <f t="shared" si="276"/>
        <v>0</v>
      </c>
      <c r="AT137" s="4">
        <f t="shared" si="277"/>
        <v>0</v>
      </c>
      <c r="AU137" s="4">
        <f t="shared" si="278"/>
        <v>0</v>
      </c>
      <c r="AV137" s="4">
        <f t="shared" si="279"/>
        <v>0</v>
      </c>
      <c r="AW137" s="4">
        <f t="shared" si="280"/>
        <v>0</v>
      </c>
      <c r="AX137" s="4">
        <f t="shared" si="281"/>
        <v>0</v>
      </c>
      <c r="AY137" s="4">
        <f t="shared" si="282"/>
        <v>0</v>
      </c>
      <c r="AZ137" s="4">
        <f t="shared" si="283"/>
        <v>0</v>
      </c>
      <c r="BA137" s="4">
        <f t="shared" si="284"/>
        <v>0</v>
      </c>
      <c r="BB137" s="4">
        <f t="shared" si="285"/>
        <v>0</v>
      </c>
      <c r="BC137" s="4">
        <f t="shared" si="286"/>
        <v>0</v>
      </c>
      <c r="BD137" s="4">
        <f t="shared" si="287"/>
        <v>0</v>
      </c>
      <c r="BE137" s="4">
        <f t="shared" si="288"/>
        <v>0</v>
      </c>
      <c r="BF137" s="4">
        <f t="shared" si="366"/>
        <v>0</v>
      </c>
      <c r="BG137" s="4">
        <f t="shared" si="366"/>
        <v>0</v>
      </c>
      <c r="BH137" s="4">
        <f t="shared" si="366"/>
        <v>0</v>
      </c>
      <c r="BI137" s="4">
        <f t="shared" si="366"/>
        <v>0</v>
      </c>
      <c r="BJ137" s="4">
        <f t="shared" si="366"/>
        <v>0</v>
      </c>
      <c r="BK137" s="4">
        <f t="shared" si="366"/>
        <v>0</v>
      </c>
      <c r="BL137" s="4">
        <f t="shared" si="366"/>
        <v>0</v>
      </c>
      <c r="BM137" s="4">
        <f t="shared" si="366"/>
        <v>0</v>
      </c>
      <c r="BN137" s="4">
        <f t="shared" si="366"/>
        <v>1</v>
      </c>
      <c r="BO137" s="4">
        <f t="shared" si="366"/>
        <v>0</v>
      </c>
      <c r="BP137" s="4">
        <f t="shared" si="366"/>
        <v>0</v>
      </c>
      <c r="BQ137" s="4">
        <f t="shared" si="366"/>
        <v>0</v>
      </c>
      <c r="BR137" s="4">
        <f t="shared" si="366"/>
        <v>0</v>
      </c>
      <c r="BS137" s="4">
        <f t="shared" si="366"/>
        <v>0</v>
      </c>
      <c r="BT137" s="4">
        <f t="shared" si="366"/>
        <v>0</v>
      </c>
      <c r="BU137" s="4">
        <f t="shared" si="366"/>
        <v>0</v>
      </c>
      <c r="BV137" s="4">
        <f t="shared" si="367"/>
        <v>0</v>
      </c>
      <c r="BW137" s="4">
        <f t="shared" si="367"/>
        <v>0</v>
      </c>
      <c r="BX137" s="4">
        <f t="shared" si="367"/>
        <v>0</v>
      </c>
      <c r="BY137" s="4">
        <f t="shared" si="367"/>
        <v>0</v>
      </c>
      <c r="BZ137" s="4">
        <f t="shared" si="367"/>
        <v>0</v>
      </c>
      <c r="CA137" s="4">
        <f t="shared" si="367"/>
        <v>0</v>
      </c>
      <c r="CB137" s="4">
        <f t="shared" si="367"/>
        <v>0</v>
      </c>
      <c r="CC137" s="4">
        <f t="shared" si="367"/>
        <v>0</v>
      </c>
      <c r="CD137" s="4">
        <f t="shared" si="367"/>
        <v>0</v>
      </c>
      <c r="CE137" s="4">
        <f t="shared" si="367"/>
        <v>0</v>
      </c>
      <c r="CF137" s="4">
        <f t="shared" si="367"/>
        <v>0</v>
      </c>
      <c r="CG137" s="4">
        <f t="shared" si="367"/>
        <v>0</v>
      </c>
      <c r="CH137" s="4">
        <f t="shared" si="367"/>
        <v>0</v>
      </c>
      <c r="CI137" s="4">
        <f t="shared" si="367"/>
        <v>0</v>
      </c>
      <c r="CJ137" s="4">
        <f t="shared" si="367"/>
        <v>0</v>
      </c>
      <c r="CK137" s="4">
        <f t="shared" si="371"/>
        <v>0</v>
      </c>
      <c r="CL137" s="4">
        <f t="shared" si="371"/>
        <v>0</v>
      </c>
      <c r="CM137" s="4">
        <f t="shared" si="371"/>
        <v>0</v>
      </c>
      <c r="CN137" s="4">
        <f t="shared" si="371"/>
        <v>0</v>
      </c>
      <c r="CO137" s="4">
        <f t="shared" si="371"/>
        <v>1</v>
      </c>
      <c r="CP137" s="4">
        <f t="shared" si="371"/>
        <v>0</v>
      </c>
      <c r="CQ137" s="4">
        <f t="shared" si="371"/>
        <v>0</v>
      </c>
      <c r="CR137" s="4">
        <f t="shared" si="371"/>
        <v>0</v>
      </c>
      <c r="CS137" s="4">
        <f t="shared" si="371"/>
        <v>0</v>
      </c>
      <c r="CT137" s="4">
        <f t="shared" si="371"/>
        <v>0</v>
      </c>
      <c r="CU137" s="4">
        <f t="shared" si="371"/>
        <v>0</v>
      </c>
      <c r="CV137" s="4">
        <f t="shared" si="371"/>
        <v>0</v>
      </c>
      <c r="CW137" s="4">
        <f t="shared" si="371"/>
        <v>0</v>
      </c>
      <c r="CX137" s="4">
        <f t="shared" si="371"/>
        <v>0</v>
      </c>
      <c r="CY137" s="4">
        <f t="shared" si="371"/>
        <v>0</v>
      </c>
      <c r="CZ137" s="4">
        <f t="shared" si="371"/>
        <v>0</v>
      </c>
      <c r="DA137" s="4">
        <f t="shared" si="369"/>
        <v>0</v>
      </c>
      <c r="DB137" s="4">
        <f t="shared" si="369"/>
        <v>0</v>
      </c>
      <c r="DC137" s="4">
        <f t="shared" si="369"/>
        <v>0</v>
      </c>
      <c r="DD137" s="4">
        <f t="shared" si="370"/>
        <v>0</v>
      </c>
      <c r="DE137" s="4">
        <f t="shared" si="369"/>
        <v>0</v>
      </c>
      <c r="DF137" s="4">
        <f t="shared" si="369"/>
        <v>0</v>
      </c>
      <c r="DG137" s="4">
        <f t="shared" si="372"/>
        <v>0</v>
      </c>
      <c r="DH137" s="4">
        <f t="shared" si="372"/>
        <v>0</v>
      </c>
      <c r="DI137" s="4">
        <f t="shared" si="372"/>
        <v>0</v>
      </c>
      <c r="DJ137" s="4">
        <f t="shared" si="372"/>
        <v>0</v>
      </c>
      <c r="DK137" s="4">
        <f t="shared" si="372"/>
        <v>0</v>
      </c>
      <c r="DL137" s="4">
        <f t="shared" si="372"/>
        <v>0</v>
      </c>
      <c r="DM137" s="4">
        <f t="shared" si="372"/>
        <v>0</v>
      </c>
      <c r="DN137" s="4">
        <f t="shared" si="372"/>
        <v>0</v>
      </c>
      <c r="DO137" s="4">
        <f t="shared" si="372"/>
        <v>0</v>
      </c>
      <c r="DP137" s="4">
        <f t="shared" si="372"/>
        <v>0</v>
      </c>
      <c r="DQ137" s="4">
        <f t="shared" si="373"/>
        <v>0</v>
      </c>
      <c r="DR137" s="4">
        <f t="shared" si="373"/>
        <v>0</v>
      </c>
      <c r="DS137" s="4">
        <f t="shared" si="373"/>
        <v>0</v>
      </c>
      <c r="DT137" s="4">
        <f t="shared" si="373"/>
        <v>0</v>
      </c>
      <c r="DU137" s="4">
        <f t="shared" si="373"/>
        <v>0</v>
      </c>
      <c r="DV137" s="4">
        <f t="shared" si="373"/>
        <v>0</v>
      </c>
      <c r="DW137" s="4">
        <f t="shared" si="373"/>
        <v>0</v>
      </c>
      <c r="DX137" s="4">
        <f t="shared" si="373"/>
        <v>0</v>
      </c>
      <c r="DY137" s="4">
        <f t="shared" si="373"/>
        <v>0</v>
      </c>
      <c r="DZ137" s="4">
        <f t="shared" si="373"/>
        <v>0</v>
      </c>
      <c r="EA137" s="4">
        <f t="shared" si="373"/>
        <v>0</v>
      </c>
      <c r="EB137" s="4">
        <f t="shared" si="373"/>
        <v>0</v>
      </c>
      <c r="EC137" s="4">
        <f t="shared" si="373"/>
        <v>0</v>
      </c>
    </row>
    <row r="138" spans="2:133" x14ac:dyDescent="0.25">
      <c r="B138" s="13" t="s">
        <v>14</v>
      </c>
      <c r="C138" t="s">
        <v>298</v>
      </c>
      <c r="D138" s="4">
        <f t="shared" si="291"/>
        <v>0</v>
      </c>
      <c r="E138" s="4">
        <f t="shared" si="292"/>
        <v>0</v>
      </c>
      <c r="F138" s="4">
        <f t="shared" si="293"/>
        <v>0</v>
      </c>
      <c r="G138" s="4">
        <f t="shared" si="294"/>
        <v>1</v>
      </c>
      <c r="H138" s="4">
        <f t="shared" si="295"/>
        <v>0</v>
      </c>
      <c r="I138" s="4">
        <f t="shared" si="296"/>
        <v>1</v>
      </c>
      <c r="J138" s="4">
        <f t="shared" si="241"/>
        <v>0</v>
      </c>
      <c r="K138" s="4">
        <f t="shared" si="242"/>
        <v>0</v>
      </c>
      <c r="L138" s="4">
        <f t="shared" si="243"/>
        <v>0</v>
      </c>
      <c r="M138" s="4">
        <f t="shared" si="244"/>
        <v>0</v>
      </c>
      <c r="N138" s="4">
        <f t="shared" si="245"/>
        <v>0</v>
      </c>
      <c r="O138" s="4">
        <f t="shared" si="246"/>
        <v>0</v>
      </c>
      <c r="P138" s="4">
        <f t="shared" si="247"/>
        <v>0</v>
      </c>
      <c r="Q138" s="4">
        <f t="shared" si="248"/>
        <v>0</v>
      </c>
      <c r="R138" s="4">
        <f t="shared" si="249"/>
        <v>0</v>
      </c>
      <c r="S138" s="4">
        <f t="shared" si="250"/>
        <v>0</v>
      </c>
      <c r="T138" s="4">
        <f t="shared" si="251"/>
        <v>0</v>
      </c>
      <c r="U138" s="4">
        <f t="shared" si="252"/>
        <v>0</v>
      </c>
      <c r="V138" s="4">
        <f t="shared" si="253"/>
        <v>0</v>
      </c>
      <c r="W138" s="4">
        <f t="shared" si="254"/>
        <v>0</v>
      </c>
      <c r="X138" s="4">
        <f t="shared" si="255"/>
        <v>0</v>
      </c>
      <c r="Y138" s="4">
        <f t="shared" si="256"/>
        <v>0</v>
      </c>
      <c r="Z138" s="4">
        <f t="shared" si="257"/>
        <v>0</v>
      </c>
      <c r="AA138" s="4">
        <f t="shared" si="258"/>
        <v>0</v>
      </c>
      <c r="AB138" s="4">
        <f t="shared" si="259"/>
        <v>0</v>
      </c>
      <c r="AC138" s="4">
        <f t="shared" si="260"/>
        <v>0</v>
      </c>
      <c r="AD138" s="4">
        <f t="shared" si="261"/>
        <v>0</v>
      </c>
      <c r="AE138" s="4">
        <f t="shared" si="262"/>
        <v>1</v>
      </c>
      <c r="AF138" s="4">
        <f t="shared" si="263"/>
        <v>0</v>
      </c>
      <c r="AG138" s="4">
        <f t="shared" si="264"/>
        <v>1</v>
      </c>
      <c r="AH138" s="4">
        <f t="shared" si="265"/>
        <v>0</v>
      </c>
      <c r="AI138" s="4">
        <f t="shared" si="266"/>
        <v>0</v>
      </c>
      <c r="AJ138" s="4">
        <f t="shared" si="267"/>
        <v>0</v>
      </c>
      <c r="AK138" s="4">
        <f t="shared" si="268"/>
        <v>0</v>
      </c>
      <c r="AL138" s="4">
        <f t="shared" si="269"/>
        <v>0</v>
      </c>
      <c r="AM138" s="4">
        <f t="shared" si="270"/>
        <v>0</v>
      </c>
      <c r="AN138" s="4">
        <f t="shared" si="271"/>
        <v>0</v>
      </c>
      <c r="AO138" s="4">
        <f t="shared" si="272"/>
        <v>0</v>
      </c>
      <c r="AP138" s="4">
        <f t="shared" si="273"/>
        <v>0</v>
      </c>
      <c r="AQ138" s="4">
        <f t="shared" si="274"/>
        <v>0</v>
      </c>
      <c r="AR138" s="4">
        <f t="shared" si="275"/>
        <v>0</v>
      </c>
      <c r="AS138" s="4">
        <f t="shared" si="276"/>
        <v>0</v>
      </c>
      <c r="AT138" s="4">
        <f t="shared" si="277"/>
        <v>0</v>
      </c>
      <c r="AU138" s="4">
        <f t="shared" si="278"/>
        <v>0</v>
      </c>
      <c r="AV138" s="4">
        <f t="shared" si="279"/>
        <v>0</v>
      </c>
      <c r="AW138" s="4">
        <f t="shared" si="280"/>
        <v>0</v>
      </c>
      <c r="AX138" s="4">
        <f t="shared" si="281"/>
        <v>0</v>
      </c>
      <c r="AY138" s="4">
        <f t="shared" si="282"/>
        <v>0</v>
      </c>
      <c r="AZ138" s="4">
        <f t="shared" si="283"/>
        <v>0</v>
      </c>
      <c r="BA138" s="4">
        <f t="shared" si="284"/>
        <v>0</v>
      </c>
      <c r="BB138" s="4">
        <f t="shared" si="285"/>
        <v>0</v>
      </c>
      <c r="BC138" s="4">
        <f t="shared" si="286"/>
        <v>0</v>
      </c>
      <c r="BD138" s="4">
        <f t="shared" si="287"/>
        <v>0</v>
      </c>
      <c r="BE138" s="4">
        <f t="shared" si="288"/>
        <v>0</v>
      </c>
      <c r="BF138" s="4">
        <f t="shared" si="366"/>
        <v>0</v>
      </c>
      <c r="BG138" s="4">
        <f t="shared" si="366"/>
        <v>0</v>
      </c>
      <c r="BH138" s="4">
        <f t="shared" si="366"/>
        <v>0</v>
      </c>
      <c r="BI138" s="4">
        <f t="shared" si="366"/>
        <v>0</v>
      </c>
      <c r="BJ138" s="4">
        <f t="shared" si="366"/>
        <v>0</v>
      </c>
      <c r="BK138" s="4">
        <f t="shared" si="366"/>
        <v>0</v>
      </c>
      <c r="BL138" s="4">
        <f t="shared" si="366"/>
        <v>0</v>
      </c>
      <c r="BM138" s="4">
        <f t="shared" si="366"/>
        <v>0</v>
      </c>
      <c r="BN138" s="4">
        <f t="shared" si="366"/>
        <v>0</v>
      </c>
      <c r="BO138" s="4">
        <f t="shared" si="366"/>
        <v>1</v>
      </c>
      <c r="BP138" s="4">
        <f t="shared" si="366"/>
        <v>0</v>
      </c>
      <c r="BQ138" s="4">
        <f t="shared" si="366"/>
        <v>0</v>
      </c>
      <c r="BR138" s="4">
        <f t="shared" si="366"/>
        <v>0</v>
      </c>
      <c r="BS138" s="4">
        <f t="shared" si="366"/>
        <v>0</v>
      </c>
      <c r="BT138" s="4">
        <f t="shared" si="366"/>
        <v>0</v>
      </c>
      <c r="BU138" s="4">
        <f t="shared" si="366"/>
        <v>0</v>
      </c>
      <c r="BV138" s="4">
        <f t="shared" si="367"/>
        <v>0</v>
      </c>
      <c r="BW138" s="4">
        <f t="shared" si="367"/>
        <v>0</v>
      </c>
      <c r="BX138" s="4">
        <f t="shared" si="367"/>
        <v>0</v>
      </c>
      <c r="BY138" s="4">
        <f t="shared" si="367"/>
        <v>0</v>
      </c>
      <c r="BZ138" s="4">
        <f t="shared" si="367"/>
        <v>0</v>
      </c>
      <c r="CA138" s="4">
        <f t="shared" si="367"/>
        <v>0</v>
      </c>
      <c r="CB138" s="4">
        <f t="shared" si="367"/>
        <v>0</v>
      </c>
      <c r="CC138" s="4">
        <f t="shared" si="367"/>
        <v>0</v>
      </c>
      <c r="CD138" s="4">
        <f t="shared" si="367"/>
        <v>0</v>
      </c>
      <c r="CE138" s="4">
        <f t="shared" si="367"/>
        <v>0</v>
      </c>
      <c r="CF138" s="4">
        <f t="shared" si="367"/>
        <v>0</v>
      </c>
      <c r="CG138" s="4">
        <f t="shared" si="367"/>
        <v>0</v>
      </c>
      <c r="CH138" s="4">
        <f t="shared" si="367"/>
        <v>0</v>
      </c>
      <c r="CI138" s="4">
        <f t="shared" si="367"/>
        <v>0</v>
      </c>
      <c r="CJ138" s="4">
        <f t="shared" si="367"/>
        <v>0</v>
      </c>
      <c r="CK138" s="4">
        <f t="shared" si="371"/>
        <v>0</v>
      </c>
      <c r="CL138" s="4">
        <f t="shared" si="371"/>
        <v>0</v>
      </c>
      <c r="CM138" s="4">
        <f t="shared" si="371"/>
        <v>0</v>
      </c>
      <c r="CN138" s="4">
        <f t="shared" si="371"/>
        <v>0</v>
      </c>
      <c r="CO138" s="4">
        <f t="shared" si="371"/>
        <v>0</v>
      </c>
      <c r="CP138" s="4">
        <f t="shared" si="371"/>
        <v>1</v>
      </c>
      <c r="CQ138" s="4">
        <f t="shared" si="371"/>
        <v>0</v>
      </c>
      <c r="CR138" s="4">
        <f t="shared" si="371"/>
        <v>0</v>
      </c>
      <c r="CS138" s="4">
        <f t="shared" si="371"/>
        <v>0</v>
      </c>
      <c r="CT138" s="4">
        <f t="shared" si="371"/>
        <v>0</v>
      </c>
      <c r="CU138" s="4">
        <f t="shared" si="371"/>
        <v>0</v>
      </c>
      <c r="CV138" s="4">
        <f t="shared" si="371"/>
        <v>0</v>
      </c>
      <c r="CW138" s="4">
        <f t="shared" si="371"/>
        <v>0</v>
      </c>
      <c r="CX138" s="4">
        <f t="shared" si="371"/>
        <v>0</v>
      </c>
      <c r="CY138" s="4">
        <f t="shared" si="371"/>
        <v>0</v>
      </c>
      <c r="CZ138" s="4">
        <f t="shared" si="371"/>
        <v>0</v>
      </c>
      <c r="DA138" s="4">
        <f t="shared" si="369"/>
        <v>0</v>
      </c>
      <c r="DB138" s="4">
        <f t="shared" si="369"/>
        <v>0</v>
      </c>
      <c r="DC138" s="4">
        <f t="shared" si="369"/>
        <v>0</v>
      </c>
      <c r="DD138" s="4">
        <f t="shared" si="370"/>
        <v>0</v>
      </c>
      <c r="DE138" s="4">
        <f t="shared" si="369"/>
        <v>0</v>
      </c>
      <c r="DF138" s="4">
        <f t="shared" si="369"/>
        <v>0</v>
      </c>
      <c r="DG138" s="4">
        <f t="shared" si="372"/>
        <v>0</v>
      </c>
      <c r="DH138" s="4">
        <f t="shared" si="372"/>
        <v>0</v>
      </c>
      <c r="DI138" s="4">
        <f t="shared" si="372"/>
        <v>0</v>
      </c>
      <c r="DJ138" s="4">
        <f t="shared" si="372"/>
        <v>0</v>
      </c>
      <c r="DK138" s="4">
        <f t="shared" si="372"/>
        <v>0</v>
      </c>
      <c r="DL138" s="4">
        <f t="shared" si="372"/>
        <v>0</v>
      </c>
      <c r="DM138" s="4">
        <f t="shared" si="372"/>
        <v>0</v>
      </c>
      <c r="DN138" s="4">
        <f t="shared" si="372"/>
        <v>0</v>
      </c>
      <c r="DO138" s="4">
        <f t="shared" si="372"/>
        <v>0</v>
      </c>
      <c r="DP138" s="4">
        <f t="shared" si="372"/>
        <v>0</v>
      </c>
      <c r="DQ138" s="4">
        <f t="shared" si="373"/>
        <v>0</v>
      </c>
      <c r="DR138" s="4">
        <f t="shared" si="373"/>
        <v>0</v>
      </c>
      <c r="DS138" s="4">
        <f t="shared" si="373"/>
        <v>0</v>
      </c>
      <c r="DT138" s="4">
        <f t="shared" si="373"/>
        <v>0</v>
      </c>
      <c r="DU138" s="4">
        <f t="shared" si="373"/>
        <v>0</v>
      </c>
      <c r="DV138" s="4">
        <f t="shared" si="373"/>
        <v>0</v>
      </c>
      <c r="DW138" s="4">
        <f t="shared" si="373"/>
        <v>0</v>
      </c>
      <c r="DX138" s="4">
        <f t="shared" si="373"/>
        <v>0</v>
      </c>
      <c r="DY138" s="4">
        <f t="shared" si="373"/>
        <v>0</v>
      </c>
      <c r="DZ138" s="4">
        <f t="shared" si="373"/>
        <v>0</v>
      </c>
      <c r="EA138" s="4">
        <f t="shared" si="373"/>
        <v>0</v>
      </c>
      <c r="EB138" s="4">
        <f t="shared" si="373"/>
        <v>0</v>
      </c>
      <c r="EC138" s="4">
        <f t="shared" si="373"/>
        <v>0</v>
      </c>
    </row>
    <row r="139" spans="2:133" x14ac:dyDescent="0.25">
      <c r="B139" s="13" t="s">
        <v>14</v>
      </c>
      <c r="C139" t="s">
        <v>299</v>
      </c>
      <c r="D139" s="4">
        <f t="shared" si="291"/>
        <v>0</v>
      </c>
      <c r="E139" s="4">
        <f t="shared" si="292"/>
        <v>0</v>
      </c>
      <c r="F139" s="4">
        <f t="shared" si="293"/>
        <v>0</v>
      </c>
      <c r="G139" s="4">
        <f t="shared" si="294"/>
        <v>1</v>
      </c>
      <c r="H139" s="4">
        <f t="shared" si="295"/>
        <v>0</v>
      </c>
      <c r="I139" s="4">
        <f t="shared" si="296"/>
        <v>1</v>
      </c>
      <c r="J139" s="4">
        <f t="shared" si="241"/>
        <v>0</v>
      </c>
      <c r="K139" s="4">
        <f t="shared" si="242"/>
        <v>0</v>
      </c>
      <c r="L139" s="4">
        <f t="shared" si="243"/>
        <v>0</v>
      </c>
      <c r="M139" s="4">
        <f t="shared" si="244"/>
        <v>0</v>
      </c>
      <c r="N139" s="4">
        <f t="shared" si="245"/>
        <v>0</v>
      </c>
      <c r="O139" s="4">
        <f t="shared" si="246"/>
        <v>0</v>
      </c>
      <c r="P139" s="4">
        <f t="shared" si="247"/>
        <v>0</v>
      </c>
      <c r="Q139" s="4">
        <f t="shared" si="248"/>
        <v>0</v>
      </c>
      <c r="R139" s="4">
        <f t="shared" si="249"/>
        <v>0</v>
      </c>
      <c r="S139" s="4">
        <f t="shared" si="250"/>
        <v>0</v>
      </c>
      <c r="T139" s="4">
        <f t="shared" si="251"/>
        <v>0</v>
      </c>
      <c r="U139" s="4">
        <f t="shared" si="252"/>
        <v>0</v>
      </c>
      <c r="V139" s="4">
        <f t="shared" si="253"/>
        <v>0</v>
      </c>
      <c r="W139" s="4">
        <f t="shared" si="254"/>
        <v>0</v>
      </c>
      <c r="X139" s="4">
        <f t="shared" si="255"/>
        <v>0</v>
      </c>
      <c r="Y139" s="4">
        <f t="shared" si="256"/>
        <v>0</v>
      </c>
      <c r="Z139" s="4">
        <f t="shared" si="257"/>
        <v>0</v>
      </c>
      <c r="AA139" s="4">
        <f t="shared" si="258"/>
        <v>0</v>
      </c>
      <c r="AB139" s="4">
        <f t="shared" si="259"/>
        <v>0</v>
      </c>
      <c r="AC139" s="4">
        <f t="shared" si="260"/>
        <v>0</v>
      </c>
      <c r="AD139" s="4">
        <f t="shared" si="261"/>
        <v>0</v>
      </c>
      <c r="AE139" s="4">
        <f t="shared" si="262"/>
        <v>1</v>
      </c>
      <c r="AF139" s="4">
        <f t="shared" si="263"/>
        <v>0</v>
      </c>
      <c r="AG139" s="4">
        <f t="shared" si="264"/>
        <v>1</v>
      </c>
      <c r="AH139" s="4">
        <f t="shared" si="265"/>
        <v>0</v>
      </c>
      <c r="AI139" s="4">
        <f t="shared" si="266"/>
        <v>0</v>
      </c>
      <c r="AJ139" s="4">
        <f t="shared" si="267"/>
        <v>0</v>
      </c>
      <c r="AK139" s="4">
        <f t="shared" si="268"/>
        <v>0</v>
      </c>
      <c r="AL139" s="4">
        <f t="shared" si="269"/>
        <v>0</v>
      </c>
      <c r="AM139" s="4">
        <f t="shared" si="270"/>
        <v>0</v>
      </c>
      <c r="AN139" s="4">
        <f t="shared" si="271"/>
        <v>0</v>
      </c>
      <c r="AO139" s="4">
        <f t="shared" si="272"/>
        <v>0</v>
      </c>
      <c r="AP139" s="4">
        <f t="shared" si="273"/>
        <v>0</v>
      </c>
      <c r="AQ139" s="4">
        <f t="shared" si="274"/>
        <v>0</v>
      </c>
      <c r="AR139" s="4">
        <f t="shared" si="275"/>
        <v>0</v>
      </c>
      <c r="AS139" s="4">
        <f t="shared" si="276"/>
        <v>0</v>
      </c>
      <c r="AT139" s="4">
        <f t="shared" si="277"/>
        <v>0</v>
      </c>
      <c r="AU139" s="4">
        <f t="shared" si="278"/>
        <v>0</v>
      </c>
      <c r="AV139" s="4">
        <f t="shared" si="279"/>
        <v>0</v>
      </c>
      <c r="AW139" s="4">
        <f t="shared" si="280"/>
        <v>0</v>
      </c>
      <c r="AX139" s="4">
        <f t="shared" si="281"/>
        <v>0</v>
      </c>
      <c r="AY139" s="4">
        <f t="shared" si="282"/>
        <v>0</v>
      </c>
      <c r="AZ139" s="4">
        <f t="shared" si="283"/>
        <v>0</v>
      </c>
      <c r="BA139" s="4">
        <f t="shared" si="284"/>
        <v>0</v>
      </c>
      <c r="BB139" s="4">
        <f t="shared" si="285"/>
        <v>0</v>
      </c>
      <c r="BC139" s="4">
        <f t="shared" si="286"/>
        <v>0</v>
      </c>
      <c r="BD139" s="4">
        <f t="shared" si="287"/>
        <v>0</v>
      </c>
      <c r="BE139" s="4">
        <f t="shared" si="288"/>
        <v>0</v>
      </c>
      <c r="BF139" s="4">
        <f t="shared" si="366"/>
        <v>0</v>
      </c>
      <c r="BG139" s="4">
        <f t="shared" si="366"/>
        <v>0</v>
      </c>
      <c r="BH139" s="4">
        <f t="shared" si="366"/>
        <v>0</v>
      </c>
      <c r="BI139" s="4">
        <f t="shared" si="366"/>
        <v>0</v>
      </c>
      <c r="BJ139" s="4">
        <f t="shared" si="366"/>
        <v>0</v>
      </c>
      <c r="BK139" s="4">
        <f t="shared" si="366"/>
        <v>0</v>
      </c>
      <c r="BL139" s="4">
        <f t="shared" si="366"/>
        <v>0</v>
      </c>
      <c r="BM139" s="4">
        <f t="shared" si="366"/>
        <v>0</v>
      </c>
      <c r="BN139" s="4">
        <f t="shared" si="366"/>
        <v>0</v>
      </c>
      <c r="BO139" s="4">
        <f t="shared" si="366"/>
        <v>0</v>
      </c>
      <c r="BP139" s="4">
        <f t="shared" si="366"/>
        <v>1</v>
      </c>
      <c r="BQ139" s="4">
        <f t="shared" si="366"/>
        <v>0</v>
      </c>
      <c r="BR139" s="4">
        <f t="shared" si="366"/>
        <v>0</v>
      </c>
      <c r="BS139" s="4">
        <f t="shared" si="366"/>
        <v>0</v>
      </c>
      <c r="BT139" s="4">
        <f t="shared" si="366"/>
        <v>0</v>
      </c>
      <c r="BU139" s="4">
        <f t="shared" si="366"/>
        <v>0</v>
      </c>
      <c r="BV139" s="4">
        <f t="shared" ref="BV139:CJ148" si="374">IF(BV$3=$C139,1,0)</f>
        <v>0</v>
      </c>
      <c r="BW139" s="4">
        <f t="shared" si="374"/>
        <v>0</v>
      </c>
      <c r="BX139" s="4">
        <f t="shared" si="374"/>
        <v>0</v>
      </c>
      <c r="BY139" s="4">
        <f t="shared" si="374"/>
        <v>0</v>
      </c>
      <c r="BZ139" s="4">
        <f t="shared" si="374"/>
        <v>0</v>
      </c>
      <c r="CA139" s="4">
        <f t="shared" si="374"/>
        <v>0</v>
      </c>
      <c r="CB139" s="4">
        <f t="shared" si="374"/>
        <v>0</v>
      </c>
      <c r="CC139" s="4">
        <f t="shared" si="374"/>
        <v>0</v>
      </c>
      <c r="CD139" s="4">
        <f t="shared" si="374"/>
        <v>0</v>
      </c>
      <c r="CE139" s="4">
        <f t="shared" si="374"/>
        <v>0</v>
      </c>
      <c r="CF139" s="4">
        <f t="shared" si="374"/>
        <v>0</v>
      </c>
      <c r="CG139" s="4">
        <f t="shared" si="374"/>
        <v>0</v>
      </c>
      <c r="CH139" s="4">
        <f t="shared" si="374"/>
        <v>0</v>
      </c>
      <c r="CI139" s="4">
        <f t="shared" si="374"/>
        <v>0</v>
      </c>
      <c r="CJ139" s="4">
        <f t="shared" si="374"/>
        <v>0</v>
      </c>
      <c r="CK139" s="4">
        <f t="shared" si="371"/>
        <v>0</v>
      </c>
      <c r="CL139" s="4">
        <f t="shared" si="371"/>
        <v>0</v>
      </c>
      <c r="CM139" s="4">
        <f t="shared" si="371"/>
        <v>0</v>
      </c>
      <c r="CN139" s="4">
        <f t="shared" si="371"/>
        <v>0</v>
      </c>
      <c r="CO139" s="4">
        <f t="shared" si="371"/>
        <v>0</v>
      </c>
      <c r="CP139" s="4">
        <f t="shared" si="371"/>
        <v>0</v>
      </c>
      <c r="CQ139" s="4">
        <f t="shared" si="371"/>
        <v>1</v>
      </c>
      <c r="CR139" s="4">
        <f t="shared" si="371"/>
        <v>0</v>
      </c>
      <c r="CS139" s="4">
        <f t="shared" si="371"/>
        <v>0</v>
      </c>
      <c r="CT139" s="4">
        <f t="shared" si="371"/>
        <v>0</v>
      </c>
      <c r="CU139" s="4">
        <f t="shared" si="371"/>
        <v>0</v>
      </c>
      <c r="CV139" s="4">
        <f t="shared" si="371"/>
        <v>0</v>
      </c>
      <c r="CW139" s="4">
        <f t="shared" si="371"/>
        <v>0</v>
      </c>
      <c r="CX139" s="4">
        <f t="shared" si="371"/>
        <v>0</v>
      </c>
      <c r="CY139" s="4">
        <f t="shared" si="371"/>
        <v>0</v>
      </c>
      <c r="CZ139" s="4">
        <f t="shared" si="371"/>
        <v>0</v>
      </c>
      <c r="DA139" s="4">
        <f t="shared" si="369"/>
        <v>0</v>
      </c>
      <c r="DB139" s="4">
        <f t="shared" si="369"/>
        <v>0</v>
      </c>
      <c r="DC139" s="4">
        <f t="shared" si="369"/>
        <v>0</v>
      </c>
      <c r="DD139" s="4">
        <f t="shared" si="370"/>
        <v>0</v>
      </c>
      <c r="DE139" s="4">
        <f t="shared" si="369"/>
        <v>0</v>
      </c>
      <c r="DF139" s="4">
        <f t="shared" si="369"/>
        <v>0</v>
      </c>
      <c r="DG139" s="4">
        <f t="shared" si="372"/>
        <v>0</v>
      </c>
      <c r="DH139" s="4">
        <f t="shared" si="372"/>
        <v>0</v>
      </c>
      <c r="DI139" s="4">
        <f t="shared" si="372"/>
        <v>0</v>
      </c>
      <c r="DJ139" s="4">
        <f t="shared" si="372"/>
        <v>0</v>
      </c>
      <c r="DK139" s="4">
        <f t="shared" si="372"/>
        <v>0</v>
      </c>
      <c r="DL139" s="4">
        <f t="shared" si="372"/>
        <v>0</v>
      </c>
      <c r="DM139" s="4">
        <f t="shared" si="372"/>
        <v>0</v>
      </c>
      <c r="DN139" s="4">
        <f t="shared" si="372"/>
        <v>0</v>
      </c>
      <c r="DO139" s="4">
        <f t="shared" si="372"/>
        <v>0</v>
      </c>
      <c r="DP139" s="4">
        <f t="shared" si="372"/>
        <v>0</v>
      </c>
      <c r="DQ139" s="4">
        <f t="shared" si="373"/>
        <v>0</v>
      </c>
      <c r="DR139" s="4">
        <f t="shared" si="373"/>
        <v>0</v>
      </c>
      <c r="DS139" s="4">
        <f t="shared" si="373"/>
        <v>0</v>
      </c>
      <c r="DT139" s="4">
        <f t="shared" si="373"/>
        <v>0</v>
      </c>
      <c r="DU139" s="4">
        <f t="shared" si="373"/>
        <v>0</v>
      </c>
      <c r="DV139" s="4">
        <f t="shared" si="373"/>
        <v>0</v>
      </c>
      <c r="DW139" s="4">
        <f t="shared" si="373"/>
        <v>0</v>
      </c>
      <c r="DX139" s="4">
        <f t="shared" si="373"/>
        <v>0</v>
      </c>
      <c r="DY139" s="4">
        <f t="shared" si="373"/>
        <v>0</v>
      </c>
      <c r="DZ139" s="4">
        <f t="shared" si="373"/>
        <v>0</v>
      </c>
      <c r="EA139" s="4">
        <f t="shared" si="373"/>
        <v>0</v>
      </c>
      <c r="EB139" s="4">
        <f t="shared" si="373"/>
        <v>0</v>
      </c>
      <c r="EC139" s="4">
        <f t="shared" si="373"/>
        <v>0</v>
      </c>
    </row>
    <row r="140" spans="2:133" x14ac:dyDescent="0.25">
      <c r="B140" s="13" t="s">
        <v>14</v>
      </c>
      <c r="C140" t="s">
        <v>300</v>
      </c>
      <c r="D140" s="4">
        <f t="shared" si="291"/>
        <v>0</v>
      </c>
      <c r="E140" s="4">
        <f t="shared" si="292"/>
        <v>0</v>
      </c>
      <c r="F140" s="4">
        <f t="shared" si="293"/>
        <v>0</v>
      </c>
      <c r="G140" s="4">
        <f t="shared" si="294"/>
        <v>1</v>
      </c>
      <c r="H140" s="4">
        <f t="shared" si="295"/>
        <v>0</v>
      </c>
      <c r="I140" s="4">
        <f t="shared" si="296"/>
        <v>1</v>
      </c>
      <c r="J140" s="4">
        <f t="shared" si="241"/>
        <v>0</v>
      </c>
      <c r="K140" s="4">
        <f t="shared" si="242"/>
        <v>0</v>
      </c>
      <c r="L140" s="4">
        <f t="shared" si="243"/>
        <v>0</v>
      </c>
      <c r="M140" s="4">
        <f t="shared" si="244"/>
        <v>0</v>
      </c>
      <c r="N140" s="4">
        <f t="shared" si="245"/>
        <v>0</v>
      </c>
      <c r="O140" s="4">
        <f t="shared" si="246"/>
        <v>0</v>
      </c>
      <c r="P140" s="4">
        <f t="shared" si="247"/>
        <v>0</v>
      </c>
      <c r="Q140" s="4">
        <f t="shared" si="248"/>
        <v>0</v>
      </c>
      <c r="R140" s="4">
        <f t="shared" si="249"/>
        <v>0</v>
      </c>
      <c r="S140" s="4">
        <f t="shared" si="250"/>
        <v>0</v>
      </c>
      <c r="T140" s="4">
        <f t="shared" si="251"/>
        <v>0</v>
      </c>
      <c r="U140" s="4">
        <f t="shared" si="252"/>
        <v>0</v>
      </c>
      <c r="V140" s="4">
        <f t="shared" si="253"/>
        <v>0</v>
      </c>
      <c r="W140" s="4">
        <f t="shared" si="254"/>
        <v>0</v>
      </c>
      <c r="X140" s="4">
        <f t="shared" si="255"/>
        <v>0</v>
      </c>
      <c r="Y140" s="4">
        <f t="shared" si="256"/>
        <v>0</v>
      </c>
      <c r="Z140" s="4">
        <f t="shared" si="257"/>
        <v>0</v>
      </c>
      <c r="AA140" s="4">
        <f t="shared" si="258"/>
        <v>0</v>
      </c>
      <c r="AB140" s="4">
        <f t="shared" si="259"/>
        <v>0</v>
      </c>
      <c r="AC140" s="4">
        <f t="shared" si="260"/>
        <v>0</v>
      </c>
      <c r="AD140" s="4">
        <f t="shared" si="261"/>
        <v>0</v>
      </c>
      <c r="AE140" s="4">
        <f t="shared" si="262"/>
        <v>1</v>
      </c>
      <c r="AF140" s="4">
        <f t="shared" si="263"/>
        <v>0</v>
      </c>
      <c r="AG140" s="4">
        <f t="shared" si="264"/>
        <v>1</v>
      </c>
      <c r="AH140" s="4">
        <f t="shared" si="265"/>
        <v>0</v>
      </c>
      <c r="AI140" s="4">
        <f t="shared" si="266"/>
        <v>0</v>
      </c>
      <c r="AJ140" s="4">
        <f t="shared" si="267"/>
        <v>0</v>
      </c>
      <c r="AK140" s="4">
        <f t="shared" si="268"/>
        <v>0</v>
      </c>
      <c r="AL140" s="4">
        <f t="shared" si="269"/>
        <v>0</v>
      </c>
      <c r="AM140" s="4">
        <f t="shared" si="270"/>
        <v>0</v>
      </c>
      <c r="AN140" s="4">
        <f t="shared" si="271"/>
        <v>0</v>
      </c>
      <c r="AO140" s="4">
        <f t="shared" si="272"/>
        <v>0</v>
      </c>
      <c r="AP140" s="4">
        <f t="shared" si="273"/>
        <v>0</v>
      </c>
      <c r="AQ140" s="4">
        <f t="shared" si="274"/>
        <v>0</v>
      </c>
      <c r="AR140" s="4">
        <f t="shared" si="275"/>
        <v>0</v>
      </c>
      <c r="AS140" s="4">
        <f t="shared" si="276"/>
        <v>0</v>
      </c>
      <c r="AT140" s="4">
        <f t="shared" si="277"/>
        <v>0</v>
      </c>
      <c r="AU140" s="4">
        <f t="shared" si="278"/>
        <v>0</v>
      </c>
      <c r="AV140" s="4">
        <f t="shared" si="279"/>
        <v>0</v>
      </c>
      <c r="AW140" s="4">
        <f t="shared" si="280"/>
        <v>0</v>
      </c>
      <c r="AX140" s="4">
        <f t="shared" si="281"/>
        <v>0</v>
      </c>
      <c r="AY140" s="4">
        <f t="shared" si="282"/>
        <v>0</v>
      </c>
      <c r="AZ140" s="4">
        <f t="shared" si="283"/>
        <v>0</v>
      </c>
      <c r="BA140" s="4">
        <f t="shared" si="284"/>
        <v>0</v>
      </c>
      <c r="BB140" s="4">
        <f t="shared" si="285"/>
        <v>0</v>
      </c>
      <c r="BC140" s="4">
        <f t="shared" si="286"/>
        <v>0</v>
      </c>
      <c r="BD140" s="4">
        <f t="shared" si="287"/>
        <v>0</v>
      </c>
      <c r="BE140" s="4">
        <f t="shared" si="288"/>
        <v>0</v>
      </c>
      <c r="BF140" s="4">
        <f t="shared" si="366"/>
        <v>0</v>
      </c>
      <c r="BG140" s="4">
        <f t="shared" si="366"/>
        <v>0</v>
      </c>
      <c r="BH140" s="4">
        <f t="shared" si="366"/>
        <v>0</v>
      </c>
      <c r="BI140" s="4">
        <f t="shared" si="366"/>
        <v>0</v>
      </c>
      <c r="BJ140" s="4">
        <f t="shared" si="366"/>
        <v>0</v>
      </c>
      <c r="BK140" s="4">
        <f t="shared" si="366"/>
        <v>0</v>
      </c>
      <c r="BL140" s="4">
        <f t="shared" si="366"/>
        <v>0</v>
      </c>
      <c r="BM140" s="4">
        <f t="shared" si="366"/>
        <v>0</v>
      </c>
      <c r="BN140" s="4">
        <f t="shared" si="366"/>
        <v>0</v>
      </c>
      <c r="BO140" s="4">
        <f t="shared" si="366"/>
        <v>0</v>
      </c>
      <c r="BP140" s="4">
        <f t="shared" si="366"/>
        <v>0</v>
      </c>
      <c r="BQ140" s="4">
        <f t="shared" si="366"/>
        <v>1</v>
      </c>
      <c r="BR140" s="4">
        <f t="shared" si="366"/>
        <v>0</v>
      </c>
      <c r="BS140" s="4">
        <f t="shared" si="366"/>
        <v>0</v>
      </c>
      <c r="BT140" s="4">
        <f t="shared" si="366"/>
        <v>0</v>
      </c>
      <c r="BU140" s="4">
        <f t="shared" si="366"/>
        <v>0</v>
      </c>
      <c r="BV140" s="4">
        <f t="shared" si="374"/>
        <v>0</v>
      </c>
      <c r="BW140" s="4">
        <f t="shared" si="374"/>
        <v>0</v>
      </c>
      <c r="BX140" s="4">
        <f t="shared" si="374"/>
        <v>0</v>
      </c>
      <c r="BY140" s="4">
        <f t="shared" si="374"/>
        <v>0</v>
      </c>
      <c r="BZ140" s="4">
        <f t="shared" si="374"/>
        <v>0</v>
      </c>
      <c r="CA140" s="4">
        <f t="shared" si="374"/>
        <v>0</v>
      </c>
      <c r="CB140" s="4">
        <f t="shared" si="374"/>
        <v>0</v>
      </c>
      <c r="CC140" s="4">
        <f t="shared" si="374"/>
        <v>0</v>
      </c>
      <c r="CD140" s="4">
        <f t="shared" si="374"/>
        <v>0</v>
      </c>
      <c r="CE140" s="4">
        <f t="shared" si="374"/>
        <v>0</v>
      </c>
      <c r="CF140" s="4">
        <f t="shared" si="374"/>
        <v>0</v>
      </c>
      <c r="CG140" s="4">
        <f t="shared" si="374"/>
        <v>0</v>
      </c>
      <c r="CH140" s="4">
        <f t="shared" si="374"/>
        <v>0</v>
      </c>
      <c r="CI140" s="4">
        <f t="shared" si="374"/>
        <v>0</v>
      </c>
      <c r="CJ140" s="4">
        <f t="shared" si="374"/>
        <v>0</v>
      </c>
      <c r="CK140" s="4">
        <f t="shared" si="371"/>
        <v>0</v>
      </c>
      <c r="CL140" s="4">
        <f t="shared" si="371"/>
        <v>0</v>
      </c>
      <c r="CM140" s="4">
        <f t="shared" si="371"/>
        <v>0</v>
      </c>
      <c r="CN140" s="4">
        <f t="shared" si="371"/>
        <v>0</v>
      </c>
      <c r="CO140" s="4">
        <f t="shared" si="371"/>
        <v>0</v>
      </c>
      <c r="CP140" s="4">
        <f t="shared" si="371"/>
        <v>0</v>
      </c>
      <c r="CQ140" s="4">
        <f t="shared" si="371"/>
        <v>0</v>
      </c>
      <c r="CR140" s="4">
        <f t="shared" si="371"/>
        <v>1</v>
      </c>
      <c r="CS140" s="4">
        <f t="shared" si="371"/>
        <v>0</v>
      </c>
      <c r="CT140" s="4">
        <f t="shared" si="371"/>
        <v>0</v>
      </c>
      <c r="CU140" s="4">
        <f t="shared" si="371"/>
        <v>0</v>
      </c>
      <c r="CV140" s="4">
        <f t="shared" si="371"/>
        <v>0</v>
      </c>
      <c r="CW140" s="4">
        <f t="shared" si="371"/>
        <v>0</v>
      </c>
      <c r="CX140" s="4">
        <f t="shared" si="371"/>
        <v>0</v>
      </c>
      <c r="CY140" s="4">
        <f t="shared" si="371"/>
        <v>0</v>
      </c>
      <c r="CZ140" s="4">
        <f t="shared" si="371"/>
        <v>0</v>
      </c>
      <c r="DA140" s="4">
        <f t="shared" si="369"/>
        <v>0</v>
      </c>
      <c r="DB140" s="4">
        <f t="shared" si="369"/>
        <v>0</v>
      </c>
      <c r="DC140" s="4">
        <f t="shared" si="369"/>
        <v>0</v>
      </c>
      <c r="DD140" s="4">
        <f t="shared" si="370"/>
        <v>0</v>
      </c>
      <c r="DE140" s="4">
        <f t="shared" si="369"/>
        <v>0</v>
      </c>
      <c r="DF140" s="4">
        <f t="shared" si="369"/>
        <v>0</v>
      </c>
      <c r="DG140" s="4">
        <f t="shared" si="372"/>
        <v>0</v>
      </c>
      <c r="DH140" s="4">
        <f t="shared" si="372"/>
        <v>0</v>
      </c>
      <c r="DI140" s="4">
        <f t="shared" si="372"/>
        <v>0</v>
      </c>
      <c r="DJ140" s="4">
        <f t="shared" si="372"/>
        <v>0</v>
      </c>
      <c r="DK140" s="4">
        <f t="shared" si="372"/>
        <v>0</v>
      </c>
      <c r="DL140" s="4">
        <f t="shared" si="372"/>
        <v>0</v>
      </c>
      <c r="DM140" s="4">
        <f t="shared" si="372"/>
        <v>0</v>
      </c>
      <c r="DN140" s="4">
        <f t="shared" si="372"/>
        <v>0</v>
      </c>
      <c r="DO140" s="4">
        <f t="shared" si="372"/>
        <v>0</v>
      </c>
      <c r="DP140" s="4">
        <f t="shared" si="372"/>
        <v>0</v>
      </c>
      <c r="DQ140" s="4">
        <f t="shared" si="373"/>
        <v>0</v>
      </c>
      <c r="DR140" s="4">
        <f t="shared" si="373"/>
        <v>0</v>
      </c>
      <c r="DS140" s="4">
        <f t="shared" si="373"/>
        <v>0</v>
      </c>
      <c r="DT140" s="4">
        <f t="shared" si="373"/>
        <v>0</v>
      </c>
      <c r="DU140" s="4">
        <f t="shared" si="373"/>
        <v>0</v>
      </c>
      <c r="DV140" s="4">
        <f t="shared" si="373"/>
        <v>0</v>
      </c>
      <c r="DW140" s="4">
        <f t="shared" si="373"/>
        <v>0</v>
      </c>
      <c r="DX140" s="4">
        <f t="shared" si="373"/>
        <v>0</v>
      </c>
      <c r="DY140" s="4">
        <f t="shared" si="373"/>
        <v>0</v>
      </c>
      <c r="DZ140" s="4">
        <f t="shared" si="373"/>
        <v>0</v>
      </c>
      <c r="EA140" s="4">
        <f t="shared" si="373"/>
        <v>0</v>
      </c>
      <c r="EB140" s="4">
        <f t="shared" si="373"/>
        <v>0</v>
      </c>
      <c r="EC140" s="4">
        <f t="shared" si="373"/>
        <v>0</v>
      </c>
    </row>
    <row r="141" spans="2:133" x14ac:dyDescent="0.25">
      <c r="B141" s="13" t="s">
        <v>14</v>
      </c>
      <c r="C141" t="s">
        <v>301</v>
      </c>
      <c r="D141" s="4">
        <f t="shared" si="291"/>
        <v>0</v>
      </c>
      <c r="E141" s="4">
        <f t="shared" si="292"/>
        <v>0</v>
      </c>
      <c r="F141" s="4">
        <f t="shared" si="293"/>
        <v>0</v>
      </c>
      <c r="G141" s="4">
        <f t="shared" si="294"/>
        <v>1</v>
      </c>
      <c r="H141" s="4">
        <f t="shared" si="295"/>
        <v>0</v>
      </c>
      <c r="I141" s="4">
        <f t="shared" si="296"/>
        <v>1</v>
      </c>
      <c r="J141" s="4">
        <f t="shared" si="241"/>
        <v>0</v>
      </c>
      <c r="K141" s="4">
        <f t="shared" si="242"/>
        <v>0</v>
      </c>
      <c r="L141" s="4">
        <f t="shared" si="243"/>
        <v>0</v>
      </c>
      <c r="M141" s="4">
        <f t="shared" si="244"/>
        <v>0</v>
      </c>
      <c r="N141" s="4">
        <f t="shared" si="245"/>
        <v>0</v>
      </c>
      <c r="O141" s="4">
        <f t="shared" si="246"/>
        <v>0</v>
      </c>
      <c r="P141" s="4">
        <f t="shared" si="247"/>
        <v>0</v>
      </c>
      <c r="Q141" s="4">
        <f t="shared" si="248"/>
        <v>0</v>
      </c>
      <c r="R141" s="4">
        <f t="shared" si="249"/>
        <v>0</v>
      </c>
      <c r="S141" s="4">
        <f t="shared" si="250"/>
        <v>0</v>
      </c>
      <c r="T141" s="4">
        <f t="shared" si="251"/>
        <v>0</v>
      </c>
      <c r="U141" s="4">
        <f t="shared" si="252"/>
        <v>0</v>
      </c>
      <c r="V141" s="4">
        <f t="shared" si="253"/>
        <v>0</v>
      </c>
      <c r="W141" s="4">
        <f t="shared" si="254"/>
        <v>0</v>
      </c>
      <c r="X141" s="4">
        <f t="shared" si="255"/>
        <v>0</v>
      </c>
      <c r="Y141" s="4">
        <f t="shared" si="256"/>
        <v>0</v>
      </c>
      <c r="Z141" s="4">
        <f t="shared" si="257"/>
        <v>0</v>
      </c>
      <c r="AA141" s="4">
        <f t="shared" si="258"/>
        <v>0</v>
      </c>
      <c r="AB141" s="4">
        <f t="shared" si="259"/>
        <v>0</v>
      </c>
      <c r="AC141" s="4">
        <f t="shared" si="260"/>
        <v>0</v>
      </c>
      <c r="AD141" s="4">
        <f t="shared" si="261"/>
        <v>0</v>
      </c>
      <c r="AE141" s="4">
        <f t="shared" si="262"/>
        <v>1</v>
      </c>
      <c r="AF141" s="4">
        <f t="shared" si="263"/>
        <v>0</v>
      </c>
      <c r="AG141" s="4">
        <f t="shared" si="264"/>
        <v>1</v>
      </c>
      <c r="AH141" s="4">
        <f t="shared" si="265"/>
        <v>0</v>
      </c>
      <c r="AI141" s="4">
        <f t="shared" si="266"/>
        <v>0</v>
      </c>
      <c r="AJ141" s="4">
        <f t="shared" si="267"/>
        <v>0</v>
      </c>
      <c r="AK141" s="4">
        <f t="shared" si="268"/>
        <v>0</v>
      </c>
      <c r="AL141" s="4">
        <f t="shared" si="269"/>
        <v>0</v>
      </c>
      <c r="AM141" s="4">
        <f t="shared" si="270"/>
        <v>0</v>
      </c>
      <c r="AN141" s="4">
        <f t="shared" si="271"/>
        <v>0</v>
      </c>
      <c r="AO141" s="4">
        <f t="shared" si="272"/>
        <v>0</v>
      </c>
      <c r="AP141" s="4">
        <f t="shared" si="273"/>
        <v>0</v>
      </c>
      <c r="AQ141" s="4">
        <f t="shared" si="274"/>
        <v>0</v>
      </c>
      <c r="AR141" s="4">
        <f t="shared" si="275"/>
        <v>0</v>
      </c>
      <c r="AS141" s="4">
        <f t="shared" si="276"/>
        <v>0</v>
      </c>
      <c r="AT141" s="4">
        <f t="shared" si="277"/>
        <v>0</v>
      </c>
      <c r="AU141" s="4">
        <f t="shared" si="278"/>
        <v>0</v>
      </c>
      <c r="AV141" s="4">
        <f t="shared" si="279"/>
        <v>0</v>
      </c>
      <c r="AW141" s="4">
        <f t="shared" si="280"/>
        <v>0</v>
      </c>
      <c r="AX141" s="4">
        <f t="shared" si="281"/>
        <v>0</v>
      </c>
      <c r="AY141" s="4">
        <f t="shared" si="282"/>
        <v>0</v>
      </c>
      <c r="AZ141" s="4">
        <f t="shared" si="283"/>
        <v>0</v>
      </c>
      <c r="BA141" s="4">
        <f t="shared" si="284"/>
        <v>0</v>
      </c>
      <c r="BB141" s="4">
        <f t="shared" si="285"/>
        <v>0</v>
      </c>
      <c r="BC141" s="4">
        <f t="shared" si="286"/>
        <v>0</v>
      </c>
      <c r="BD141" s="4">
        <f t="shared" si="287"/>
        <v>0</v>
      </c>
      <c r="BE141" s="4">
        <f t="shared" si="288"/>
        <v>0</v>
      </c>
      <c r="BF141" s="4">
        <f t="shared" si="366"/>
        <v>0</v>
      </c>
      <c r="BG141" s="4">
        <f t="shared" si="366"/>
        <v>0</v>
      </c>
      <c r="BH141" s="4">
        <f t="shared" si="366"/>
        <v>0</v>
      </c>
      <c r="BI141" s="4">
        <f t="shared" si="366"/>
        <v>0</v>
      </c>
      <c r="BJ141" s="4">
        <f t="shared" si="366"/>
        <v>0</v>
      </c>
      <c r="BK141" s="4">
        <f t="shared" si="366"/>
        <v>0</v>
      </c>
      <c r="BL141" s="4">
        <f t="shared" si="366"/>
        <v>0</v>
      </c>
      <c r="BM141" s="4">
        <f t="shared" si="366"/>
        <v>0</v>
      </c>
      <c r="BN141" s="4">
        <f t="shared" si="366"/>
        <v>0</v>
      </c>
      <c r="BO141" s="4">
        <f t="shared" si="366"/>
        <v>0</v>
      </c>
      <c r="BP141" s="4">
        <f t="shared" si="366"/>
        <v>0</v>
      </c>
      <c r="BQ141" s="4">
        <f t="shared" si="366"/>
        <v>0</v>
      </c>
      <c r="BR141" s="4">
        <f t="shared" si="366"/>
        <v>1</v>
      </c>
      <c r="BS141" s="4">
        <f t="shared" si="366"/>
        <v>0</v>
      </c>
      <c r="BT141" s="4">
        <f t="shared" si="366"/>
        <v>0</v>
      </c>
      <c r="BU141" s="4">
        <f t="shared" si="366"/>
        <v>0</v>
      </c>
      <c r="BV141" s="4">
        <f t="shared" si="374"/>
        <v>0</v>
      </c>
      <c r="BW141" s="4">
        <f t="shared" si="374"/>
        <v>0</v>
      </c>
      <c r="BX141" s="4">
        <f t="shared" si="374"/>
        <v>0</v>
      </c>
      <c r="BY141" s="4">
        <f t="shared" si="374"/>
        <v>0</v>
      </c>
      <c r="BZ141" s="4">
        <f t="shared" si="374"/>
        <v>0</v>
      </c>
      <c r="CA141" s="4">
        <f t="shared" si="374"/>
        <v>0</v>
      </c>
      <c r="CB141" s="4">
        <f t="shared" si="374"/>
        <v>0</v>
      </c>
      <c r="CC141" s="4">
        <f t="shared" si="374"/>
        <v>0</v>
      </c>
      <c r="CD141" s="4">
        <f t="shared" si="374"/>
        <v>0</v>
      </c>
      <c r="CE141" s="4">
        <f t="shared" si="374"/>
        <v>0</v>
      </c>
      <c r="CF141" s="4">
        <f t="shared" si="374"/>
        <v>0</v>
      </c>
      <c r="CG141" s="4">
        <f t="shared" si="374"/>
        <v>0</v>
      </c>
      <c r="CH141" s="4">
        <f t="shared" si="374"/>
        <v>0</v>
      </c>
      <c r="CI141" s="4">
        <f t="shared" si="374"/>
        <v>0</v>
      </c>
      <c r="CJ141" s="4">
        <f t="shared" si="374"/>
        <v>0</v>
      </c>
      <c r="CK141" s="4">
        <f t="shared" si="371"/>
        <v>0</v>
      </c>
      <c r="CL141" s="4">
        <f t="shared" si="371"/>
        <v>0</v>
      </c>
      <c r="CM141" s="4">
        <f t="shared" si="371"/>
        <v>0</v>
      </c>
      <c r="CN141" s="4">
        <f t="shared" si="371"/>
        <v>0</v>
      </c>
      <c r="CO141" s="4">
        <f t="shared" si="371"/>
        <v>0</v>
      </c>
      <c r="CP141" s="4">
        <f t="shared" si="371"/>
        <v>0</v>
      </c>
      <c r="CQ141" s="4">
        <f t="shared" si="371"/>
        <v>0</v>
      </c>
      <c r="CR141" s="4">
        <f t="shared" si="371"/>
        <v>0</v>
      </c>
      <c r="CS141" s="4">
        <f t="shared" si="371"/>
        <v>1</v>
      </c>
      <c r="CT141" s="4">
        <f t="shared" si="371"/>
        <v>0</v>
      </c>
      <c r="CU141" s="4">
        <f t="shared" si="371"/>
        <v>0</v>
      </c>
      <c r="CV141" s="4">
        <f t="shared" si="371"/>
        <v>0</v>
      </c>
      <c r="CW141" s="4">
        <f t="shared" si="371"/>
        <v>0</v>
      </c>
      <c r="CX141" s="4">
        <f t="shared" si="371"/>
        <v>0</v>
      </c>
      <c r="CY141" s="4">
        <f t="shared" si="371"/>
        <v>0</v>
      </c>
      <c r="CZ141" s="4">
        <f t="shared" si="371"/>
        <v>0</v>
      </c>
      <c r="DA141" s="4">
        <f t="shared" si="369"/>
        <v>0</v>
      </c>
      <c r="DB141" s="4">
        <f t="shared" si="369"/>
        <v>0</v>
      </c>
      <c r="DC141" s="4">
        <f t="shared" si="369"/>
        <v>0</v>
      </c>
      <c r="DD141" s="4">
        <f t="shared" si="370"/>
        <v>0</v>
      </c>
      <c r="DE141" s="4">
        <f t="shared" si="369"/>
        <v>0</v>
      </c>
      <c r="DF141" s="4">
        <f t="shared" si="369"/>
        <v>0</v>
      </c>
      <c r="DG141" s="4">
        <f t="shared" si="372"/>
        <v>0</v>
      </c>
      <c r="DH141" s="4">
        <f t="shared" si="372"/>
        <v>0</v>
      </c>
      <c r="DI141" s="4">
        <f t="shared" si="372"/>
        <v>0</v>
      </c>
      <c r="DJ141" s="4">
        <f t="shared" si="372"/>
        <v>0</v>
      </c>
      <c r="DK141" s="4">
        <f t="shared" si="372"/>
        <v>0</v>
      </c>
      <c r="DL141" s="4">
        <f t="shared" si="372"/>
        <v>0</v>
      </c>
      <c r="DM141" s="4">
        <f t="shared" si="372"/>
        <v>0</v>
      </c>
      <c r="DN141" s="4">
        <f t="shared" si="372"/>
        <v>0</v>
      </c>
      <c r="DO141" s="4">
        <f t="shared" si="372"/>
        <v>0</v>
      </c>
      <c r="DP141" s="4">
        <f t="shared" si="372"/>
        <v>0</v>
      </c>
      <c r="DQ141" s="4">
        <f t="shared" si="373"/>
        <v>0</v>
      </c>
      <c r="DR141" s="4">
        <f t="shared" si="373"/>
        <v>0</v>
      </c>
      <c r="DS141" s="4">
        <f t="shared" si="373"/>
        <v>0</v>
      </c>
      <c r="DT141" s="4">
        <f t="shared" si="373"/>
        <v>0</v>
      </c>
      <c r="DU141" s="4">
        <f t="shared" si="373"/>
        <v>0</v>
      </c>
      <c r="DV141" s="4">
        <f t="shared" si="373"/>
        <v>0</v>
      </c>
      <c r="DW141" s="4">
        <f t="shared" si="373"/>
        <v>0</v>
      </c>
      <c r="DX141" s="4">
        <f t="shared" si="373"/>
        <v>0</v>
      </c>
      <c r="DY141" s="4">
        <f t="shared" si="373"/>
        <v>0</v>
      </c>
      <c r="DZ141" s="4">
        <f t="shared" si="373"/>
        <v>0</v>
      </c>
      <c r="EA141" s="4">
        <f t="shared" si="373"/>
        <v>0</v>
      </c>
      <c r="EB141" s="4">
        <f t="shared" si="373"/>
        <v>0</v>
      </c>
      <c r="EC141" s="4">
        <f t="shared" si="373"/>
        <v>0</v>
      </c>
    </row>
    <row r="142" spans="2:133" x14ac:dyDescent="0.25">
      <c r="B142" s="13" t="s">
        <v>14</v>
      </c>
      <c r="C142" t="s">
        <v>302</v>
      </c>
      <c r="D142" s="4">
        <f t="shared" si="291"/>
        <v>0</v>
      </c>
      <c r="E142" s="4">
        <f t="shared" si="292"/>
        <v>0</v>
      </c>
      <c r="F142" s="4">
        <f t="shared" si="293"/>
        <v>0</v>
      </c>
      <c r="G142" s="4">
        <f t="shared" si="294"/>
        <v>1</v>
      </c>
      <c r="H142" s="4">
        <f t="shared" si="295"/>
        <v>0</v>
      </c>
      <c r="I142" s="4">
        <f t="shared" si="296"/>
        <v>1</v>
      </c>
      <c r="J142" s="4">
        <f t="shared" si="241"/>
        <v>0</v>
      </c>
      <c r="K142" s="4">
        <f t="shared" si="242"/>
        <v>0</v>
      </c>
      <c r="L142" s="4">
        <f t="shared" si="243"/>
        <v>0</v>
      </c>
      <c r="M142" s="4">
        <f t="shared" si="244"/>
        <v>0</v>
      </c>
      <c r="N142" s="4">
        <f t="shared" si="245"/>
        <v>0</v>
      </c>
      <c r="O142" s="4">
        <f t="shared" si="246"/>
        <v>0</v>
      </c>
      <c r="P142" s="4">
        <f t="shared" si="247"/>
        <v>0</v>
      </c>
      <c r="Q142" s="4">
        <f t="shared" si="248"/>
        <v>0</v>
      </c>
      <c r="R142" s="4">
        <f t="shared" si="249"/>
        <v>0</v>
      </c>
      <c r="S142" s="4">
        <f t="shared" si="250"/>
        <v>0</v>
      </c>
      <c r="T142" s="4">
        <f t="shared" si="251"/>
        <v>0</v>
      </c>
      <c r="U142" s="4">
        <f t="shared" si="252"/>
        <v>0</v>
      </c>
      <c r="V142" s="4">
        <f t="shared" si="253"/>
        <v>0</v>
      </c>
      <c r="W142" s="4">
        <f t="shared" si="254"/>
        <v>0</v>
      </c>
      <c r="X142" s="4">
        <f t="shared" si="255"/>
        <v>0</v>
      </c>
      <c r="Y142" s="4">
        <f t="shared" si="256"/>
        <v>0</v>
      </c>
      <c r="Z142" s="4">
        <f t="shared" si="257"/>
        <v>0</v>
      </c>
      <c r="AA142" s="4">
        <f t="shared" si="258"/>
        <v>0</v>
      </c>
      <c r="AB142" s="4">
        <f t="shared" si="259"/>
        <v>0</v>
      </c>
      <c r="AC142" s="4">
        <f t="shared" si="260"/>
        <v>0</v>
      </c>
      <c r="AD142" s="4">
        <f t="shared" si="261"/>
        <v>0</v>
      </c>
      <c r="AE142" s="4">
        <f t="shared" si="262"/>
        <v>1</v>
      </c>
      <c r="AF142" s="4">
        <f t="shared" si="263"/>
        <v>0</v>
      </c>
      <c r="AG142" s="4">
        <f t="shared" si="264"/>
        <v>1</v>
      </c>
      <c r="AH142" s="4">
        <f t="shared" si="265"/>
        <v>0</v>
      </c>
      <c r="AI142" s="4">
        <f t="shared" si="266"/>
        <v>0</v>
      </c>
      <c r="AJ142" s="4">
        <f t="shared" si="267"/>
        <v>0</v>
      </c>
      <c r="AK142" s="4">
        <f t="shared" si="268"/>
        <v>0</v>
      </c>
      <c r="AL142" s="4">
        <f t="shared" si="269"/>
        <v>0</v>
      </c>
      <c r="AM142" s="4">
        <f t="shared" si="270"/>
        <v>0</v>
      </c>
      <c r="AN142" s="4">
        <f t="shared" si="271"/>
        <v>0</v>
      </c>
      <c r="AO142" s="4">
        <f t="shared" si="272"/>
        <v>0</v>
      </c>
      <c r="AP142" s="4">
        <f t="shared" si="273"/>
        <v>0</v>
      </c>
      <c r="AQ142" s="4">
        <f t="shared" si="274"/>
        <v>0</v>
      </c>
      <c r="AR142" s="4">
        <f t="shared" si="275"/>
        <v>0</v>
      </c>
      <c r="AS142" s="4">
        <f t="shared" si="276"/>
        <v>0</v>
      </c>
      <c r="AT142" s="4">
        <f t="shared" si="277"/>
        <v>0</v>
      </c>
      <c r="AU142" s="4">
        <f t="shared" si="278"/>
        <v>0</v>
      </c>
      <c r="AV142" s="4">
        <f t="shared" si="279"/>
        <v>0</v>
      </c>
      <c r="AW142" s="4">
        <f t="shared" si="280"/>
        <v>0</v>
      </c>
      <c r="AX142" s="4">
        <f t="shared" si="281"/>
        <v>0</v>
      </c>
      <c r="AY142" s="4">
        <f t="shared" si="282"/>
        <v>0</v>
      </c>
      <c r="AZ142" s="4">
        <f t="shared" si="283"/>
        <v>0</v>
      </c>
      <c r="BA142" s="4">
        <f t="shared" si="284"/>
        <v>0</v>
      </c>
      <c r="BB142" s="4">
        <f t="shared" si="285"/>
        <v>0</v>
      </c>
      <c r="BC142" s="4">
        <f t="shared" si="286"/>
        <v>0</v>
      </c>
      <c r="BD142" s="4">
        <f t="shared" si="287"/>
        <v>0</v>
      </c>
      <c r="BE142" s="4">
        <f t="shared" si="288"/>
        <v>0</v>
      </c>
      <c r="BF142" s="4">
        <f t="shared" si="366"/>
        <v>0</v>
      </c>
      <c r="BG142" s="4">
        <f t="shared" si="366"/>
        <v>0</v>
      </c>
      <c r="BH142" s="4">
        <f t="shared" si="366"/>
        <v>0</v>
      </c>
      <c r="BI142" s="4">
        <f t="shared" si="366"/>
        <v>0</v>
      </c>
      <c r="BJ142" s="4">
        <f t="shared" si="366"/>
        <v>0</v>
      </c>
      <c r="BK142" s="4">
        <f t="shared" si="366"/>
        <v>0</v>
      </c>
      <c r="BL142" s="4">
        <f t="shared" si="366"/>
        <v>0</v>
      </c>
      <c r="BM142" s="4">
        <f t="shared" si="366"/>
        <v>0</v>
      </c>
      <c r="BN142" s="4">
        <f t="shared" si="366"/>
        <v>0</v>
      </c>
      <c r="BO142" s="4">
        <f t="shared" si="366"/>
        <v>0</v>
      </c>
      <c r="BP142" s="4">
        <f t="shared" si="366"/>
        <v>0</v>
      </c>
      <c r="BQ142" s="4">
        <f t="shared" si="366"/>
        <v>0</v>
      </c>
      <c r="BR142" s="4">
        <f t="shared" si="366"/>
        <v>0</v>
      </c>
      <c r="BS142" s="4">
        <f t="shared" si="366"/>
        <v>1</v>
      </c>
      <c r="BT142" s="4">
        <f t="shared" si="366"/>
        <v>0</v>
      </c>
      <c r="BU142" s="4">
        <f t="shared" si="366"/>
        <v>0</v>
      </c>
      <c r="BV142" s="4">
        <f t="shared" si="374"/>
        <v>0</v>
      </c>
      <c r="BW142" s="4">
        <f t="shared" si="374"/>
        <v>0</v>
      </c>
      <c r="BX142" s="4">
        <f t="shared" si="374"/>
        <v>0</v>
      </c>
      <c r="BY142" s="4">
        <f t="shared" si="374"/>
        <v>0</v>
      </c>
      <c r="BZ142" s="4">
        <f t="shared" si="374"/>
        <v>0</v>
      </c>
      <c r="CA142" s="4">
        <f t="shared" si="374"/>
        <v>0</v>
      </c>
      <c r="CB142" s="4">
        <f t="shared" si="374"/>
        <v>0</v>
      </c>
      <c r="CC142" s="4">
        <f t="shared" si="374"/>
        <v>0</v>
      </c>
      <c r="CD142" s="4">
        <f t="shared" si="374"/>
        <v>0</v>
      </c>
      <c r="CE142" s="4">
        <f t="shared" si="374"/>
        <v>0</v>
      </c>
      <c r="CF142" s="4">
        <f t="shared" si="374"/>
        <v>0</v>
      </c>
      <c r="CG142" s="4">
        <f t="shared" si="374"/>
        <v>0</v>
      </c>
      <c r="CH142" s="4">
        <f t="shared" si="374"/>
        <v>0</v>
      </c>
      <c r="CI142" s="4">
        <f t="shared" si="374"/>
        <v>0</v>
      </c>
      <c r="CJ142" s="4">
        <f t="shared" si="374"/>
        <v>0</v>
      </c>
      <c r="CK142" s="4">
        <f t="shared" si="371"/>
        <v>0</v>
      </c>
      <c r="CL142" s="4">
        <f t="shared" si="371"/>
        <v>0</v>
      </c>
      <c r="CM142" s="4">
        <f t="shared" si="371"/>
        <v>0</v>
      </c>
      <c r="CN142" s="4">
        <f t="shared" si="371"/>
        <v>0</v>
      </c>
      <c r="CO142" s="4">
        <f t="shared" si="371"/>
        <v>0</v>
      </c>
      <c r="CP142" s="4">
        <f t="shared" si="371"/>
        <v>0</v>
      </c>
      <c r="CQ142" s="4">
        <f t="shared" si="371"/>
        <v>0</v>
      </c>
      <c r="CR142" s="4">
        <f t="shared" si="371"/>
        <v>0</v>
      </c>
      <c r="CS142" s="4">
        <f t="shared" si="371"/>
        <v>0</v>
      </c>
      <c r="CT142" s="4">
        <f t="shared" si="371"/>
        <v>1</v>
      </c>
      <c r="CU142" s="4">
        <f t="shared" si="371"/>
        <v>0</v>
      </c>
      <c r="CV142" s="4">
        <f t="shared" si="371"/>
        <v>0</v>
      </c>
      <c r="CW142" s="4">
        <f t="shared" si="371"/>
        <v>0</v>
      </c>
      <c r="CX142" s="4">
        <f t="shared" si="371"/>
        <v>0</v>
      </c>
      <c r="CY142" s="4">
        <f t="shared" si="371"/>
        <v>0</v>
      </c>
      <c r="CZ142" s="4">
        <f t="shared" si="371"/>
        <v>0</v>
      </c>
      <c r="DA142" s="4">
        <f t="shared" si="369"/>
        <v>0</v>
      </c>
      <c r="DB142" s="4">
        <f t="shared" si="369"/>
        <v>0</v>
      </c>
      <c r="DC142" s="4">
        <f t="shared" si="369"/>
        <v>0</v>
      </c>
      <c r="DD142" s="4">
        <f t="shared" si="370"/>
        <v>0</v>
      </c>
      <c r="DE142" s="4">
        <f t="shared" si="369"/>
        <v>0</v>
      </c>
      <c r="DF142" s="4">
        <f t="shared" si="369"/>
        <v>0</v>
      </c>
      <c r="DG142" s="4">
        <f t="shared" si="372"/>
        <v>0</v>
      </c>
      <c r="DH142" s="4">
        <f t="shared" si="372"/>
        <v>0</v>
      </c>
      <c r="DI142" s="4">
        <f t="shared" si="372"/>
        <v>0</v>
      </c>
      <c r="DJ142" s="4">
        <f t="shared" si="372"/>
        <v>0</v>
      </c>
      <c r="DK142" s="4">
        <f t="shared" si="372"/>
        <v>0</v>
      </c>
      <c r="DL142" s="4">
        <f t="shared" si="372"/>
        <v>0</v>
      </c>
      <c r="DM142" s="4">
        <f t="shared" si="372"/>
        <v>0</v>
      </c>
      <c r="DN142" s="4">
        <f t="shared" si="372"/>
        <v>0</v>
      </c>
      <c r="DO142" s="4">
        <f t="shared" si="372"/>
        <v>0</v>
      </c>
      <c r="DP142" s="4">
        <f t="shared" si="372"/>
        <v>0</v>
      </c>
      <c r="DQ142" s="4">
        <f t="shared" si="373"/>
        <v>0</v>
      </c>
      <c r="DR142" s="4">
        <f t="shared" si="373"/>
        <v>0</v>
      </c>
      <c r="DS142" s="4">
        <f t="shared" si="373"/>
        <v>0</v>
      </c>
      <c r="DT142" s="4">
        <f t="shared" si="373"/>
        <v>0</v>
      </c>
      <c r="DU142" s="4">
        <f t="shared" si="373"/>
        <v>0</v>
      </c>
      <c r="DV142" s="4">
        <f t="shared" si="373"/>
        <v>0</v>
      </c>
      <c r="DW142" s="4">
        <f t="shared" si="373"/>
        <v>0</v>
      </c>
      <c r="DX142" s="4">
        <f t="shared" si="373"/>
        <v>0</v>
      </c>
      <c r="DY142" s="4">
        <f t="shared" si="373"/>
        <v>0</v>
      </c>
      <c r="DZ142" s="4">
        <f t="shared" si="373"/>
        <v>0</v>
      </c>
      <c r="EA142" s="4">
        <f t="shared" si="373"/>
        <v>0</v>
      </c>
      <c r="EB142" s="4">
        <f t="shared" si="373"/>
        <v>0</v>
      </c>
      <c r="EC142" s="4">
        <f t="shared" si="373"/>
        <v>0</v>
      </c>
    </row>
    <row r="143" spans="2:133" x14ac:dyDescent="0.25">
      <c r="B143" s="13" t="s">
        <v>14</v>
      </c>
      <c r="C143" t="s">
        <v>303</v>
      </c>
      <c r="D143" s="4">
        <f t="shared" si="291"/>
        <v>0</v>
      </c>
      <c r="E143" s="4">
        <f t="shared" si="292"/>
        <v>0</v>
      </c>
      <c r="F143" s="4">
        <f t="shared" si="293"/>
        <v>0</v>
      </c>
      <c r="G143" s="4">
        <f t="shared" si="294"/>
        <v>1</v>
      </c>
      <c r="H143" s="4">
        <f t="shared" si="295"/>
        <v>0</v>
      </c>
      <c r="I143" s="4">
        <f t="shared" si="296"/>
        <v>1</v>
      </c>
      <c r="J143" s="4">
        <f t="shared" si="241"/>
        <v>0</v>
      </c>
      <c r="K143" s="4">
        <f t="shared" si="242"/>
        <v>0</v>
      </c>
      <c r="L143" s="4">
        <f t="shared" si="243"/>
        <v>0</v>
      </c>
      <c r="M143" s="4">
        <f t="shared" si="244"/>
        <v>0</v>
      </c>
      <c r="N143" s="4">
        <f t="shared" si="245"/>
        <v>0</v>
      </c>
      <c r="O143" s="4">
        <f t="shared" si="246"/>
        <v>0</v>
      </c>
      <c r="P143" s="4">
        <f t="shared" si="247"/>
        <v>0</v>
      </c>
      <c r="Q143" s="4">
        <f t="shared" si="248"/>
        <v>0</v>
      </c>
      <c r="R143" s="4">
        <f t="shared" si="249"/>
        <v>0</v>
      </c>
      <c r="S143" s="4">
        <f t="shared" si="250"/>
        <v>0</v>
      </c>
      <c r="T143" s="4">
        <f t="shared" si="251"/>
        <v>0</v>
      </c>
      <c r="U143" s="4">
        <f t="shared" si="252"/>
        <v>0</v>
      </c>
      <c r="V143" s="4">
        <f t="shared" si="253"/>
        <v>0</v>
      </c>
      <c r="W143" s="4">
        <f t="shared" si="254"/>
        <v>0</v>
      </c>
      <c r="X143" s="4">
        <f t="shared" si="255"/>
        <v>0</v>
      </c>
      <c r="Y143" s="4">
        <f t="shared" si="256"/>
        <v>0</v>
      </c>
      <c r="Z143" s="4">
        <f t="shared" si="257"/>
        <v>0</v>
      </c>
      <c r="AA143" s="4">
        <f t="shared" si="258"/>
        <v>0</v>
      </c>
      <c r="AB143" s="4">
        <f t="shared" si="259"/>
        <v>0</v>
      </c>
      <c r="AC143" s="4">
        <f t="shared" si="260"/>
        <v>0</v>
      </c>
      <c r="AD143" s="4">
        <f t="shared" si="261"/>
        <v>0</v>
      </c>
      <c r="AE143" s="4">
        <f t="shared" si="262"/>
        <v>1</v>
      </c>
      <c r="AF143" s="4">
        <f t="shared" si="263"/>
        <v>0</v>
      </c>
      <c r="AG143" s="4">
        <f t="shared" si="264"/>
        <v>1</v>
      </c>
      <c r="AH143" s="4">
        <f t="shared" si="265"/>
        <v>0</v>
      </c>
      <c r="AI143" s="4">
        <f t="shared" si="266"/>
        <v>0</v>
      </c>
      <c r="AJ143" s="4">
        <f t="shared" si="267"/>
        <v>0</v>
      </c>
      <c r="AK143" s="4">
        <f t="shared" si="268"/>
        <v>0</v>
      </c>
      <c r="AL143" s="4">
        <f t="shared" si="269"/>
        <v>0</v>
      </c>
      <c r="AM143" s="4">
        <f t="shared" si="270"/>
        <v>0</v>
      </c>
      <c r="AN143" s="4">
        <f t="shared" si="271"/>
        <v>0</v>
      </c>
      <c r="AO143" s="4">
        <f t="shared" si="272"/>
        <v>0</v>
      </c>
      <c r="AP143" s="4">
        <f t="shared" si="273"/>
        <v>0</v>
      </c>
      <c r="AQ143" s="4">
        <f t="shared" si="274"/>
        <v>0</v>
      </c>
      <c r="AR143" s="4">
        <f t="shared" si="275"/>
        <v>0</v>
      </c>
      <c r="AS143" s="4">
        <f t="shared" si="276"/>
        <v>0</v>
      </c>
      <c r="AT143" s="4">
        <f t="shared" si="277"/>
        <v>0</v>
      </c>
      <c r="AU143" s="4">
        <f t="shared" si="278"/>
        <v>0</v>
      </c>
      <c r="AV143" s="4">
        <f t="shared" si="279"/>
        <v>0</v>
      </c>
      <c r="AW143" s="4">
        <f t="shared" si="280"/>
        <v>0</v>
      </c>
      <c r="AX143" s="4">
        <f t="shared" si="281"/>
        <v>0</v>
      </c>
      <c r="AY143" s="4">
        <f t="shared" si="282"/>
        <v>0</v>
      </c>
      <c r="AZ143" s="4">
        <f t="shared" si="283"/>
        <v>0</v>
      </c>
      <c r="BA143" s="4">
        <f t="shared" si="284"/>
        <v>0</v>
      </c>
      <c r="BB143" s="4">
        <f t="shared" si="285"/>
        <v>0</v>
      </c>
      <c r="BC143" s="4">
        <f t="shared" si="286"/>
        <v>0</v>
      </c>
      <c r="BD143" s="4">
        <f t="shared" si="287"/>
        <v>0</v>
      </c>
      <c r="BE143" s="4">
        <f t="shared" si="288"/>
        <v>0</v>
      </c>
      <c r="BF143" s="4">
        <f t="shared" si="366"/>
        <v>0</v>
      </c>
      <c r="BG143" s="4">
        <f t="shared" si="366"/>
        <v>0</v>
      </c>
      <c r="BH143" s="4">
        <f t="shared" si="366"/>
        <v>0</v>
      </c>
      <c r="BI143" s="4">
        <f t="shared" si="366"/>
        <v>0</v>
      </c>
      <c r="BJ143" s="4">
        <f t="shared" si="366"/>
        <v>0</v>
      </c>
      <c r="BK143" s="4">
        <f t="shared" si="366"/>
        <v>0</v>
      </c>
      <c r="BL143" s="4">
        <f t="shared" si="366"/>
        <v>0</v>
      </c>
      <c r="BM143" s="4">
        <f t="shared" si="366"/>
        <v>0</v>
      </c>
      <c r="BN143" s="4">
        <f t="shared" si="366"/>
        <v>0</v>
      </c>
      <c r="BO143" s="4">
        <f t="shared" si="366"/>
        <v>0</v>
      </c>
      <c r="BP143" s="4">
        <f t="shared" si="366"/>
        <v>0</v>
      </c>
      <c r="BQ143" s="4">
        <f t="shared" si="366"/>
        <v>0</v>
      </c>
      <c r="BR143" s="4">
        <f t="shared" si="366"/>
        <v>0</v>
      </c>
      <c r="BS143" s="4">
        <f t="shared" si="366"/>
        <v>0</v>
      </c>
      <c r="BT143" s="4">
        <f t="shared" si="366"/>
        <v>1</v>
      </c>
      <c r="BU143" s="4">
        <f t="shared" si="366"/>
        <v>0</v>
      </c>
      <c r="BV143" s="4">
        <f t="shared" si="374"/>
        <v>0</v>
      </c>
      <c r="BW143" s="4">
        <f t="shared" si="374"/>
        <v>0</v>
      </c>
      <c r="BX143" s="4">
        <f t="shared" si="374"/>
        <v>0</v>
      </c>
      <c r="BY143" s="4">
        <f t="shared" si="374"/>
        <v>0</v>
      </c>
      <c r="BZ143" s="4">
        <f t="shared" si="374"/>
        <v>0</v>
      </c>
      <c r="CA143" s="4">
        <f t="shared" si="374"/>
        <v>0</v>
      </c>
      <c r="CB143" s="4">
        <f t="shared" si="374"/>
        <v>0</v>
      </c>
      <c r="CC143" s="4">
        <f t="shared" si="374"/>
        <v>0</v>
      </c>
      <c r="CD143" s="4">
        <f t="shared" si="374"/>
        <v>0</v>
      </c>
      <c r="CE143" s="4">
        <f t="shared" si="374"/>
        <v>0</v>
      </c>
      <c r="CF143" s="4">
        <f t="shared" si="374"/>
        <v>0</v>
      </c>
      <c r="CG143" s="4">
        <f t="shared" si="374"/>
        <v>0</v>
      </c>
      <c r="CH143" s="4">
        <f t="shared" si="374"/>
        <v>0</v>
      </c>
      <c r="CI143" s="4">
        <f t="shared" si="374"/>
        <v>0</v>
      </c>
      <c r="CJ143" s="4">
        <f t="shared" si="374"/>
        <v>0</v>
      </c>
      <c r="CK143" s="4">
        <f t="shared" si="371"/>
        <v>0</v>
      </c>
      <c r="CL143" s="4">
        <f t="shared" si="371"/>
        <v>0</v>
      </c>
      <c r="CM143" s="4">
        <f t="shared" si="371"/>
        <v>0</v>
      </c>
      <c r="CN143" s="4">
        <f t="shared" si="371"/>
        <v>0</v>
      </c>
      <c r="CO143" s="4">
        <f t="shared" si="371"/>
        <v>0</v>
      </c>
      <c r="CP143" s="4">
        <f t="shared" si="371"/>
        <v>0</v>
      </c>
      <c r="CQ143" s="4">
        <f t="shared" si="371"/>
        <v>0</v>
      </c>
      <c r="CR143" s="4">
        <f t="shared" si="371"/>
        <v>0</v>
      </c>
      <c r="CS143" s="4">
        <f t="shared" si="371"/>
        <v>0</v>
      </c>
      <c r="CT143" s="4">
        <f t="shared" si="371"/>
        <v>0</v>
      </c>
      <c r="CU143" s="4">
        <f t="shared" si="371"/>
        <v>1</v>
      </c>
      <c r="CV143" s="4">
        <f t="shared" si="371"/>
        <v>0</v>
      </c>
      <c r="CW143" s="4">
        <f t="shared" si="371"/>
        <v>0</v>
      </c>
      <c r="CX143" s="4">
        <f t="shared" si="371"/>
        <v>0</v>
      </c>
      <c r="CY143" s="4">
        <f t="shared" si="371"/>
        <v>0</v>
      </c>
      <c r="CZ143" s="4">
        <f t="shared" si="371"/>
        <v>0</v>
      </c>
      <c r="DA143" s="4">
        <f t="shared" si="369"/>
        <v>0</v>
      </c>
      <c r="DB143" s="4">
        <f t="shared" si="369"/>
        <v>0</v>
      </c>
      <c r="DC143" s="4">
        <f t="shared" si="369"/>
        <v>0</v>
      </c>
      <c r="DD143" s="4">
        <f t="shared" si="370"/>
        <v>0</v>
      </c>
      <c r="DE143" s="4">
        <f t="shared" si="369"/>
        <v>0</v>
      </c>
      <c r="DF143" s="4">
        <f t="shared" si="369"/>
        <v>0</v>
      </c>
      <c r="DG143" s="4">
        <f t="shared" si="372"/>
        <v>0</v>
      </c>
      <c r="DH143" s="4">
        <f t="shared" si="372"/>
        <v>0</v>
      </c>
      <c r="DI143" s="4">
        <f t="shared" si="372"/>
        <v>0</v>
      </c>
      <c r="DJ143" s="4">
        <f t="shared" si="372"/>
        <v>0</v>
      </c>
      <c r="DK143" s="4">
        <f t="shared" si="372"/>
        <v>0</v>
      </c>
      <c r="DL143" s="4">
        <f t="shared" si="372"/>
        <v>0</v>
      </c>
      <c r="DM143" s="4">
        <f t="shared" si="372"/>
        <v>0</v>
      </c>
      <c r="DN143" s="4">
        <f t="shared" si="372"/>
        <v>0</v>
      </c>
      <c r="DO143" s="4">
        <f t="shared" si="372"/>
        <v>0</v>
      </c>
      <c r="DP143" s="4">
        <f t="shared" si="372"/>
        <v>0</v>
      </c>
      <c r="DQ143" s="4">
        <f t="shared" si="373"/>
        <v>0</v>
      </c>
      <c r="DR143" s="4">
        <f t="shared" si="373"/>
        <v>0</v>
      </c>
      <c r="DS143" s="4">
        <f t="shared" si="373"/>
        <v>0</v>
      </c>
      <c r="DT143" s="4">
        <f t="shared" si="373"/>
        <v>0</v>
      </c>
      <c r="DU143" s="4">
        <f t="shared" si="373"/>
        <v>0</v>
      </c>
      <c r="DV143" s="4">
        <f t="shared" si="373"/>
        <v>0</v>
      </c>
      <c r="DW143" s="4">
        <f t="shared" si="373"/>
        <v>0</v>
      </c>
      <c r="DX143" s="4">
        <f t="shared" si="373"/>
        <v>0</v>
      </c>
      <c r="DY143" s="4">
        <f t="shared" si="373"/>
        <v>0</v>
      </c>
      <c r="DZ143" s="4">
        <f t="shared" si="373"/>
        <v>0</v>
      </c>
      <c r="EA143" s="4">
        <f t="shared" si="373"/>
        <v>0</v>
      </c>
      <c r="EB143" s="4">
        <f t="shared" si="373"/>
        <v>0</v>
      </c>
      <c r="EC143" s="4">
        <f t="shared" si="373"/>
        <v>0</v>
      </c>
    </row>
    <row r="144" spans="2:133" x14ac:dyDescent="0.25">
      <c r="B144" s="13" t="s">
        <v>14</v>
      </c>
      <c r="C144" t="s">
        <v>304</v>
      </c>
      <c r="D144" s="4">
        <f t="shared" si="291"/>
        <v>1</v>
      </c>
      <c r="E144" s="4">
        <f t="shared" si="292"/>
        <v>0</v>
      </c>
      <c r="F144" s="4">
        <f t="shared" si="293"/>
        <v>1</v>
      </c>
      <c r="G144" s="4">
        <f t="shared" si="294"/>
        <v>1</v>
      </c>
      <c r="H144" s="4">
        <f t="shared" si="295"/>
        <v>0</v>
      </c>
      <c r="I144" s="4">
        <f t="shared" si="296"/>
        <v>1</v>
      </c>
      <c r="J144" s="4">
        <f t="shared" si="241"/>
        <v>0</v>
      </c>
      <c r="K144" s="4">
        <f t="shared" si="242"/>
        <v>0</v>
      </c>
      <c r="L144" s="4">
        <f t="shared" si="243"/>
        <v>0</v>
      </c>
      <c r="M144" s="4">
        <f t="shared" si="244"/>
        <v>0</v>
      </c>
      <c r="N144" s="4">
        <f t="shared" si="245"/>
        <v>0</v>
      </c>
      <c r="O144" s="4">
        <f t="shared" si="246"/>
        <v>0</v>
      </c>
      <c r="P144" s="4">
        <f t="shared" si="247"/>
        <v>0</v>
      </c>
      <c r="Q144" s="4">
        <f t="shared" si="248"/>
        <v>0</v>
      </c>
      <c r="R144" s="4">
        <f t="shared" si="249"/>
        <v>0</v>
      </c>
      <c r="S144" s="4">
        <f t="shared" si="250"/>
        <v>0</v>
      </c>
      <c r="T144" s="4">
        <f t="shared" si="251"/>
        <v>0</v>
      </c>
      <c r="U144" s="4">
        <f t="shared" si="252"/>
        <v>0</v>
      </c>
      <c r="V144" s="4">
        <f t="shared" si="253"/>
        <v>0</v>
      </c>
      <c r="W144" s="4">
        <f t="shared" si="254"/>
        <v>0</v>
      </c>
      <c r="X144" s="4">
        <f t="shared" si="255"/>
        <v>0</v>
      </c>
      <c r="Y144" s="4">
        <f t="shared" si="256"/>
        <v>0</v>
      </c>
      <c r="Z144" s="4">
        <f t="shared" si="257"/>
        <v>0</v>
      </c>
      <c r="AA144" s="4">
        <f t="shared" si="258"/>
        <v>0</v>
      </c>
      <c r="AB144" s="4">
        <f t="shared" si="259"/>
        <v>1</v>
      </c>
      <c r="AC144" s="4">
        <f t="shared" si="260"/>
        <v>0</v>
      </c>
      <c r="AD144" s="4">
        <f t="shared" si="261"/>
        <v>1</v>
      </c>
      <c r="AE144" s="4">
        <f t="shared" si="262"/>
        <v>1</v>
      </c>
      <c r="AF144" s="4">
        <f t="shared" si="263"/>
        <v>0</v>
      </c>
      <c r="AG144" s="4">
        <f t="shared" si="264"/>
        <v>1</v>
      </c>
      <c r="AH144" s="4">
        <f t="shared" si="265"/>
        <v>0</v>
      </c>
      <c r="AI144" s="4">
        <f t="shared" si="266"/>
        <v>0</v>
      </c>
      <c r="AJ144" s="4">
        <f t="shared" si="267"/>
        <v>0</v>
      </c>
      <c r="AK144" s="4">
        <f t="shared" si="268"/>
        <v>0</v>
      </c>
      <c r="AL144" s="4">
        <f t="shared" si="269"/>
        <v>0</v>
      </c>
      <c r="AM144" s="4">
        <f t="shared" si="270"/>
        <v>0</v>
      </c>
      <c r="AN144" s="4">
        <f t="shared" si="271"/>
        <v>0</v>
      </c>
      <c r="AO144" s="4">
        <f t="shared" si="272"/>
        <v>0</v>
      </c>
      <c r="AP144" s="4">
        <f t="shared" si="273"/>
        <v>0</v>
      </c>
      <c r="AQ144" s="4">
        <f t="shared" si="274"/>
        <v>0</v>
      </c>
      <c r="AR144" s="4">
        <f t="shared" si="275"/>
        <v>0</v>
      </c>
      <c r="AS144" s="4">
        <f t="shared" si="276"/>
        <v>0</v>
      </c>
      <c r="AT144" s="4">
        <f t="shared" si="277"/>
        <v>0</v>
      </c>
      <c r="AU144" s="4">
        <f t="shared" si="278"/>
        <v>0</v>
      </c>
      <c r="AV144" s="4">
        <f t="shared" si="279"/>
        <v>0</v>
      </c>
      <c r="AW144" s="4">
        <f t="shared" si="280"/>
        <v>0</v>
      </c>
      <c r="AX144" s="4">
        <f t="shared" si="281"/>
        <v>0</v>
      </c>
      <c r="AY144" s="4">
        <f t="shared" si="282"/>
        <v>0</v>
      </c>
      <c r="AZ144" s="4">
        <f t="shared" si="283"/>
        <v>0</v>
      </c>
      <c r="BA144" s="4">
        <f t="shared" si="284"/>
        <v>0</v>
      </c>
      <c r="BB144" s="4">
        <f t="shared" si="285"/>
        <v>0</v>
      </c>
      <c r="BC144" s="4">
        <f t="shared" si="286"/>
        <v>0</v>
      </c>
      <c r="BD144" s="4">
        <f t="shared" si="287"/>
        <v>0</v>
      </c>
      <c r="BE144" s="4">
        <f t="shared" si="288"/>
        <v>0</v>
      </c>
      <c r="BF144" s="4">
        <f t="shared" si="366"/>
        <v>0</v>
      </c>
      <c r="BG144" s="4">
        <f t="shared" si="366"/>
        <v>0</v>
      </c>
      <c r="BH144" s="4">
        <f t="shared" si="366"/>
        <v>0</v>
      </c>
      <c r="BI144" s="4">
        <f t="shared" si="366"/>
        <v>0</v>
      </c>
      <c r="BJ144" s="4">
        <f t="shared" si="366"/>
        <v>0</v>
      </c>
      <c r="BK144" s="4">
        <f t="shared" si="366"/>
        <v>0</v>
      </c>
      <c r="BL144" s="4">
        <f t="shared" si="366"/>
        <v>0</v>
      </c>
      <c r="BM144" s="4">
        <f t="shared" si="366"/>
        <v>0</v>
      </c>
      <c r="BN144" s="4">
        <f t="shared" si="366"/>
        <v>0</v>
      </c>
      <c r="BO144" s="4">
        <f t="shared" si="366"/>
        <v>0</v>
      </c>
      <c r="BP144" s="4">
        <f t="shared" si="366"/>
        <v>0</v>
      </c>
      <c r="BQ144" s="4">
        <f t="shared" si="366"/>
        <v>0</v>
      </c>
      <c r="BR144" s="4">
        <f t="shared" si="366"/>
        <v>0</v>
      </c>
      <c r="BS144" s="4">
        <f t="shared" si="366"/>
        <v>0</v>
      </c>
      <c r="BT144" s="4">
        <f t="shared" si="366"/>
        <v>0</v>
      </c>
      <c r="BU144" s="4">
        <f>IF(BU$3=$C144,1,0)</f>
        <v>1</v>
      </c>
      <c r="BV144" s="4">
        <f t="shared" si="374"/>
        <v>0</v>
      </c>
      <c r="BW144" s="4">
        <f t="shared" si="374"/>
        <v>0</v>
      </c>
      <c r="BX144" s="4">
        <f t="shared" si="374"/>
        <v>0</v>
      </c>
      <c r="BY144" s="4">
        <f t="shared" si="374"/>
        <v>0</v>
      </c>
      <c r="BZ144" s="4">
        <f t="shared" si="374"/>
        <v>0</v>
      </c>
      <c r="CA144" s="4">
        <f t="shared" si="374"/>
        <v>0</v>
      </c>
      <c r="CB144" s="4">
        <f t="shared" si="374"/>
        <v>0</v>
      </c>
      <c r="CC144" s="4">
        <f t="shared" si="374"/>
        <v>0</v>
      </c>
      <c r="CD144" s="4">
        <f t="shared" si="374"/>
        <v>0</v>
      </c>
      <c r="CE144" s="4">
        <f t="shared" si="374"/>
        <v>0</v>
      </c>
      <c r="CF144" s="4">
        <f t="shared" si="374"/>
        <v>0</v>
      </c>
      <c r="CG144" s="4">
        <f t="shared" si="374"/>
        <v>0</v>
      </c>
      <c r="CH144" s="4">
        <f t="shared" si="374"/>
        <v>0</v>
      </c>
      <c r="CI144" s="4">
        <f t="shared" si="374"/>
        <v>0</v>
      </c>
      <c r="CJ144" s="4">
        <f t="shared" si="374"/>
        <v>0</v>
      </c>
      <c r="CK144" s="4">
        <f t="shared" si="371"/>
        <v>0</v>
      </c>
      <c r="CL144" s="4">
        <f t="shared" si="371"/>
        <v>0</v>
      </c>
      <c r="CM144" s="4">
        <f t="shared" si="371"/>
        <v>0</v>
      </c>
      <c r="CN144" s="4">
        <f t="shared" si="371"/>
        <v>0</v>
      </c>
      <c r="CO144" s="4">
        <f t="shared" si="371"/>
        <v>0</v>
      </c>
      <c r="CP144" s="4">
        <f t="shared" si="371"/>
        <v>0</v>
      </c>
      <c r="CQ144" s="4">
        <f t="shared" si="371"/>
        <v>0</v>
      </c>
      <c r="CR144" s="4">
        <f t="shared" si="371"/>
        <v>0</v>
      </c>
      <c r="CS144" s="4">
        <f t="shared" si="371"/>
        <v>0</v>
      </c>
      <c r="CT144" s="4">
        <f t="shared" si="371"/>
        <v>0</v>
      </c>
      <c r="CU144" s="4">
        <f t="shared" si="371"/>
        <v>0</v>
      </c>
      <c r="CV144" s="4">
        <f t="shared" si="371"/>
        <v>1</v>
      </c>
      <c r="CW144" s="4">
        <f t="shared" si="371"/>
        <v>0</v>
      </c>
      <c r="CX144" s="4">
        <f t="shared" si="371"/>
        <v>0</v>
      </c>
      <c r="CY144" s="4">
        <f t="shared" si="371"/>
        <v>0</v>
      </c>
      <c r="CZ144" s="4">
        <f t="shared" si="371"/>
        <v>0</v>
      </c>
      <c r="DA144" s="4">
        <f t="shared" si="369"/>
        <v>0</v>
      </c>
      <c r="DB144" s="4">
        <f t="shared" si="369"/>
        <v>0</v>
      </c>
      <c r="DC144" s="4">
        <f t="shared" si="369"/>
        <v>0</v>
      </c>
      <c r="DD144" s="4">
        <f t="shared" si="370"/>
        <v>0</v>
      </c>
      <c r="DE144" s="4">
        <f t="shared" si="369"/>
        <v>0</v>
      </c>
      <c r="DF144" s="4">
        <f t="shared" si="369"/>
        <v>0</v>
      </c>
      <c r="DG144" s="4">
        <f t="shared" si="372"/>
        <v>0</v>
      </c>
      <c r="DH144" s="4">
        <f t="shared" si="372"/>
        <v>0</v>
      </c>
      <c r="DI144" s="4">
        <f t="shared" si="372"/>
        <v>0</v>
      </c>
      <c r="DJ144" s="4">
        <f t="shared" si="372"/>
        <v>0</v>
      </c>
      <c r="DK144" s="4">
        <f t="shared" si="372"/>
        <v>0</v>
      </c>
      <c r="DL144" s="4">
        <f t="shared" si="372"/>
        <v>0</v>
      </c>
      <c r="DM144" s="4">
        <f t="shared" si="372"/>
        <v>0</v>
      </c>
      <c r="DN144" s="4">
        <f t="shared" si="372"/>
        <v>0</v>
      </c>
      <c r="DO144" s="4">
        <f t="shared" si="372"/>
        <v>0</v>
      </c>
      <c r="DP144" s="4">
        <f t="shared" si="372"/>
        <v>0</v>
      </c>
      <c r="DQ144" s="4">
        <f t="shared" si="373"/>
        <v>0</v>
      </c>
      <c r="DR144" s="4">
        <f t="shared" si="373"/>
        <v>0</v>
      </c>
      <c r="DS144" s="4">
        <f t="shared" si="373"/>
        <v>0</v>
      </c>
      <c r="DT144" s="4">
        <f t="shared" si="373"/>
        <v>0</v>
      </c>
      <c r="DU144" s="4">
        <f t="shared" si="373"/>
        <v>0</v>
      </c>
      <c r="DV144" s="4">
        <f t="shared" si="373"/>
        <v>0</v>
      </c>
      <c r="DW144" s="4">
        <f t="shared" si="373"/>
        <v>0</v>
      </c>
      <c r="DX144" s="4">
        <f t="shared" si="373"/>
        <v>0</v>
      </c>
      <c r="DY144" s="4">
        <f t="shared" si="373"/>
        <v>0</v>
      </c>
      <c r="DZ144" s="4">
        <f t="shared" si="373"/>
        <v>0</v>
      </c>
      <c r="EA144" s="4">
        <f t="shared" si="373"/>
        <v>0</v>
      </c>
      <c r="EB144" s="4">
        <f t="shared" si="373"/>
        <v>0</v>
      </c>
      <c r="EC144" s="4">
        <f t="shared" si="373"/>
        <v>0</v>
      </c>
    </row>
    <row r="145" spans="2:133" x14ac:dyDescent="0.25">
      <c r="B145" s="13" t="s">
        <v>14</v>
      </c>
      <c r="C145" t="s">
        <v>305</v>
      </c>
      <c r="D145" s="4">
        <f t="shared" si="291"/>
        <v>0</v>
      </c>
      <c r="E145" s="4">
        <f t="shared" si="292"/>
        <v>0</v>
      </c>
      <c r="F145" s="4">
        <f t="shared" si="293"/>
        <v>0</v>
      </c>
      <c r="G145" s="4">
        <f t="shared" si="294"/>
        <v>1</v>
      </c>
      <c r="H145" s="4">
        <f t="shared" si="295"/>
        <v>0</v>
      </c>
      <c r="I145" s="4">
        <f t="shared" si="296"/>
        <v>1</v>
      </c>
      <c r="J145" s="4">
        <f t="shared" si="241"/>
        <v>0</v>
      </c>
      <c r="K145" s="4">
        <f t="shared" si="242"/>
        <v>0</v>
      </c>
      <c r="L145" s="4">
        <f t="shared" si="243"/>
        <v>0</v>
      </c>
      <c r="M145" s="4">
        <f t="shared" si="244"/>
        <v>0</v>
      </c>
      <c r="N145" s="4">
        <f t="shared" si="245"/>
        <v>0</v>
      </c>
      <c r="O145" s="4">
        <f t="shared" si="246"/>
        <v>0</v>
      </c>
      <c r="P145" s="4">
        <f t="shared" si="247"/>
        <v>0</v>
      </c>
      <c r="Q145" s="4">
        <f t="shared" si="248"/>
        <v>0</v>
      </c>
      <c r="R145" s="4">
        <f t="shared" si="249"/>
        <v>0</v>
      </c>
      <c r="S145" s="4">
        <f t="shared" si="250"/>
        <v>0</v>
      </c>
      <c r="T145" s="4">
        <f t="shared" si="251"/>
        <v>0</v>
      </c>
      <c r="U145" s="4">
        <f t="shared" si="252"/>
        <v>0</v>
      </c>
      <c r="V145" s="4">
        <f t="shared" si="253"/>
        <v>0</v>
      </c>
      <c r="W145" s="4">
        <f t="shared" si="254"/>
        <v>0</v>
      </c>
      <c r="X145" s="4">
        <f t="shared" si="255"/>
        <v>0</v>
      </c>
      <c r="Y145" s="4">
        <f t="shared" si="256"/>
        <v>0</v>
      </c>
      <c r="Z145" s="4">
        <f t="shared" si="257"/>
        <v>0</v>
      </c>
      <c r="AA145" s="4">
        <f t="shared" si="258"/>
        <v>0</v>
      </c>
      <c r="AB145" s="4">
        <f t="shared" si="259"/>
        <v>0</v>
      </c>
      <c r="AC145" s="4">
        <f t="shared" si="260"/>
        <v>0</v>
      </c>
      <c r="AD145" s="4">
        <f t="shared" si="261"/>
        <v>0</v>
      </c>
      <c r="AE145" s="4">
        <f t="shared" si="262"/>
        <v>1</v>
      </c>
      <c r="AF145" s="4">
        <f t="shared" si="263"/>
        <v>0</v>
      </c>
      <c r="AG145" s="4">
        <f t="shared" si="264"/>
        <v>1</v>
      </c>
      <c r="AH145" s="4">
        <f t="shared" si="265"/>
        <v>0</v>
      </c>
      <c r="AI145" s="4">
        <f t="shared" si="266"/>
        <v>0</v>
      </c>
      <c r="AJ145" s="4">
        <f t="shared" si="267"/>
        <v>0</v>
      </c>
      <c r="AK145" s="4">
        <f t="shared" si="268"/>
        <v>0</v>
      </c>
      <c r="AL145" s="4">
        <f t="shared" si="269"/>
        <v>0</v>
      </c>
      <c r="AM145" s="4">
        <f t="shared" si="270"/>
        <v>0</v>
      </c>
      <c r="AN145" s="4">
        <f t="shared" si="271"/>
        <v>0</v>
      </c>
      <c r="AO145" s="4">
        <f t="shared" si="272"/>
        <v>0</v>
      </c>
      <c r="AP145" s="4">
        <f t="shared" si="273"/>
        <v>0</v>
      </c>
      <c r="AQ145" s="4">
        <f t="shared" si="274"/>
        <v>0</v>
      </c>
      <c r="AR145" s="4">
        <f t="shared" si="275"/>
        <v>0</v>
      </c>
      <c r="AS145" s="4">
        <f t="shared" si="276"/>
        <v>0</v>
      </c>
      <c r="AT145" s="4">
        <f t="shared" si="277"/>
        <v>0</v>
      </c>
      <c r="AU145" s="4">
        <f t="shared" si="278"/>
        <v>0</v>
      </c>
      <c r="AV145" s="4">
        <f t="shared" si="279"/>
        <v>0</v>
      </c>
      <c r="AW145" s="4">
        <f t="shared" si="280"/>
        <v>0</v>
      </c>
      <c r="AX145" s="4">
        <f t="shared" si="281"/>
        <v>0</v>
      </c>
      <c r="AY145" s="4">
        <f t="shared" si="282"/>
        <v>0</v>
      </c>
      <c r="AZ145" s="4">
        <f t="shared" si="283"/>
        <v>0</v>
      </c>
      <c r="BA145" s="4">
        <f t="shared" si="284"/>
        <v>0</v>
      </c>
      <c r="BB145" s="4">
        <f t="shared" si="285"/>
        <v>0</v>
      </c>
      <c r="BC145" s="4">
        <f t="shared" si="286"/>
        <v>0</v>
      </c>
      <c r="BD145" s="4">
        <f t="shared" si="287"/>
        <v>0</v>
      </c>
      <c r="BE145" s="4">
        <f t="shared" si="288"/>
        <v>0</v>
      </c>
      <c r="BF145" s="4">
        <f t="shared" ref="BF145:BU171" si="375">IF(BF$3=$C145,1,0)</f>
        <v>0</v>
      </c>
      <c r="BG145" s="4">
        <f t="shared" si="375"/>
        <v>0</v>
      </c>
      <c r="BH145" s="4">
        <f t="shared" si="375"/>
        <v>0</v>
      </c>
      <c r="BI145" s="4">
        <f t="shared" si="375"/>
        <v>0</v>
      </c>
      <c r="BJ145" s="4">
        <f t="shared" si="375"/>
        <v>0</v>
      </c>
      <c r="BK145" s="4">
        <f t="shared" si="375"/>
        <v>0</v>
      </c>
      <c r="BL145" s="4">
        <f t="shared" si="375"/>
        <v>0</v>
      </c>
      <c r="BM145" s="4">
        <f t="shared" si="375"/>
        <v>0</v>
      </c>
      <c r="BN145" s="4">
        <f t="shared" si="375"/>
        <v>0</v>
      </c>
      <c r="BO145" s="4">
        <f t="shared" si="375"/>
        <v>0</v>
      </c>
      <c r="BP145" s="4">
        <f t="shared" si="375"/>
        <v>0</v>
      </c>
      <c r="BQ145" s="4">
        <f t="shared" si="375"/>
        <v>0</v>
      </c>
      <c r="BR145" s="4">
        <f t="shared" si="375"/>
        <v>0</v>
      </c>
      <c r="BS145" s="4">
        <f t="shared" si="375"/>
        <v>0</v>
      </c>
      <c r="BT145" s="4">
        <f t="shared" si="375"/>
        <v>0</v>
      </c>
      <c r="BU145" s="4">
        <f t="shared" si="375"/>
        <v>0</v>
      </c>
      <c r="BV145" s="4">
        <f t="shared" si="374"/>
        <v>1</v>
      </c>
      <c r="BW145" s="4">
        <f t="shared" si="374"/>
        <v>0</v>
      </c>
      <c r="BX145" s="4">
        <f t="shared" si="374"/>
        <v>0</v>
      </c>
      <c r="BY145" s="4">
        <f t="shared" si="374"/>
        <v>0</v>
      </c>
      <c r="BZ145" s="4">
        <f t="shared" si="374"/>
        <v>0</v>
      </c>
      <c r="CA145" s="4">
        <f t="shared" si="374"/>
        <v>0</v>
      </c>
      <c r="CB145" s="4">
        <f t="shared" si="374"/>
        <v>0</v>
      </c>
      <c r="CC145" s="4">
        <f t="shared" si="374"/>
        <v>0</v>
      </c>
      <c r="CD145" s="4">
        <f t="shared" si="374"/>
        <v>0</v>
      </c>
      <c r="CE145" s="4">
        <f t="shared" si="374"/>
        <v>0</v>
      </c>
      <c r="CF145" s="4">
        <f t="shared" si="374"/>
        <v>0</v>
      </c>
      <c r="CG145" s="4">
        <f t="shared" si="374"/>
        <v>0</v>
      </c>
      <c r="CH145" s="4">
        <f t="shared" si="374"/>
        <v>0</v>
      </c>
      <c r="CI145" s="4">
        <f t="shared" si="374"/>
        <v>0</v>
      </c>
      <c r="CJ145" s="4">
        <f t="shared" si="374"/>
        <v>0</v>
      </c>
      <c r="CK145" s="4">
        <f t="shared" si="371"/>
        <v>0</v>
      </c>
      <c r="CL145" s="4">
        <f t="shared" si="371"/>
        <v>0</v>
      </c>
      <c r="CM145" s="4">
        <f t="shared" si="371"/>
        <v>0</v>
      </c>
      <c r="CN145" s="4">
        <f t="shared" si="371"/>
        <v>0</v>
      </c>
      <c r="CO145" s="4">
        <f t="shared" si="371"/>
        <v>0</v>
      </c>
      <c r="CP145" s="4">
        <f t="shared" si="371"/>
        <v>0</v>
      </c>
      <c r="CQ145" s="4">
        <f t="shared" si="371"/>
        <v>0</v>
      </c>
      <c r="CR145" s="4">
        <f t="shared" si="371"/>
        <v>0</v>
      </c>
      <c r="CS145" s="4">
        <f t="shared" si="371"/>
        <v>0</v>
      </c>
      <c r="CT145" s="4">
        <f t="shared" si="371"/>
        <v>0</v>
      </c>
      <c r="CU145" s="4">
        <f t="shared" si="371"/>
        <v>0</v>
      </c>
      <c r="CV145" s="4">
        <f t="shared" si="371"/>
        <v>0</v>
      </c>
      <c r="CW145" s="4">
        <f t="shared" si="371"/>
        <v>1</v>
      </c>
      <c r="CX145" s="4">
        <f t="shared" si="371"/>
        <v>0</v>
      </c>
      <c r="CY145" s="4">
        <f t="shared" si="371"/>
        <v>0</v>
      </c>
      <c r="CZ145" s="4">
        <f t="shared" si="371"/>
        <v>0</v>
      </c>
      <c r="DA145" s="4">
        <f t="shared" si="369"/>
        <v>0</v>
      </c>
      <c r="DB145" s="4">
        <f t="shared" si="369"/>
        <v>0</v>
      </c>
      <c r="DC145" s="4">
        <f t="shared" si="369"/>
        <v>0</v>
      </c>
      <c r="DD145" s="4">
        <f t="shared" si="370"/>
        <v>0</v>
      </c>
      <c r="DE145" s="4">
        <f t="shared" si="369"/>
        <v>0</v>
      </c>
      <c r="DF145" s="4">
        <f t="shared" si="369"/>
        <v>0</v>
      </c>
      <c r="DG145" s="4">
        <f t="shared" ref="DG145:DP154" si="376">IF(DG$3=$C145,1,0)</f>
        <v>0</v>
      </c>
      <c r="DH145" s="4">
        <f t="shared" si="376"/>
        <v>0</v>
      </c>
      <c r="DI145" s="4">
        <f t="shared" si="376"/>
        <v>0</v>
      </c>
      <c r="DJ145" s="4">
        <f t="shared" si="376"/>
        <v>0</v>
      </c>
      <c r="DK145" s="4">
        <f t="shared" si="376"/>
        <v>0</v>
      </c>
      <c r="DL145" s="4">
        <f t="shared" si="376"/>
        <v>0</v>
      </c>
      <c r="DM145" s="4">
        <f t="shared" si="376"/>
        <v>0</v>
      </c>
      <c r="DN145" s="4">
        <f t="shared" si="376"/>
        <v>0</v>
      </c>
      <c r="DO145" s="4">
        <f t="shared" si="376"/>
        <v>0</v>
      </c>
      <c r="DP145" s="4">
        <f t="shared" si="376"/>
        <v>0</v>
      </c>
      <c r="DQ145" s="4">
        <f t="shared" ref="DQ145:EC154" si="377">IF(DQ$3=$C145,1,0)</f>
        <v>0</v>
      </c>
      <c r="DR145" s="4">
        <f t="shared" si="377"/>
        <v>0</v>
      </c>
      <c r="DS145" s="4">
        <f t="shared" si="377"/>
        <v>0</v>
      </c>
      <c r="DT145" s="4">
        <f t="shared" si="377"/>
        <v>0</v>
      </c>
      <c r="DU145" s="4">
        <f t="shared" si="377"/>
        <v>0</v>
      </c>
      <c r="DV145" s="4">
        <f t="shared" si="377"/>
        <v>0</v>
      </c>
      <c r="DW145" s="4">
        <f t="shared" si="377"/>
        <v>0</v>
      </c>
      <c r="DX145" s="4">
        <f t="shared" si="377"/>
        <v>0</v>
      </c>
      <c r="DY145" s="4">
        <f t="shared" si="377"/>
        <v>0</v>
      </c>
      <c r="DZ145" s="4">
        <f t="shared" si="377"/>
        <v>0</v>
      </c>
      <c r="EA145" s="4">
        <f t="shared" si="377"/>
        <v>0</v>
      </c>
      <c r="EB145" s="4">
        <f t="shared" si="377"/>
        <v>0</v>
      </c>
      <c r="EC145" s="4">
        <f t="shared" si="377"/>
        <v>0</v>
      </c>
    </row>
    <row r="146" spans="2:133" x14ac:dyDescent="0.25">
      <c r="B146" s="13" t="s">
        <v>14</v>
      </c>
      <c r="C146" t="s">
        <v>306</v>
      </c>
      <c r="D146" s="4">
        <f t="shared" si="291"/>
        <v>0</v>
      </c>
      <c r="E146" s="4">
        <f t="shared" si="292"/>
        <v>0</v>
      </c>
      <c r="F146" s="4">
        <f t="shared" si="293"/>
        <v>0</v>
      </c>
      <c r="G146" s="4">
        <f t="shared" si="294"/>
        <v>1</v>
      </c>
      <c r="H146" s="4">
        <f t="shared" si="295"/>
        <v>0</v>
      </c>
      <c r="I146" s="4">
        <f t="shared" si="296"/>
        <v>1</v>
      </c>
      <c r="J146" s="4">
        <f t="shared" si="241"/>
        <v>0</v>
      </c>
      <c r="K146" s="4">
        <f t="shared" si="242"/>
        <v>0</v>
      </c>
      <c r="L146" s="4">
        <f t="shared" si="243"/>
        <v>0</v>
      </c>
      <c r="M146" s="4">
        <f t="shared" si="244"/>
        <v>0</v>
      </c>
      <c r="N146" s="4">
        <f t="shared" si="245"/>
        <v>0</v>
      </c>
      <c r="O146" s="4">
        <f t="shared" si="246"/>
        <v>0</v>
      </c>
      <c r="P146" s="4">
        <f t="shared" si="247"/>
        <v>0</v>
      </c>
      <c r="Q146" s="4">
        <f t="shared" si="248"/>
        <v>0</v>
      </c>
      <c r="R146" s="4">
        <f t="shared" si="249"/>
        <v>0</v>
      </c>
      <c r="S146" s="4">
        <f t="shared" si="250"/>
        <v>0</v>
      </c>
      <c r="T146" s="4">
        <f t="shared" si="251"/>
        <v>0</v>
      </c>
      <c r="U146" s="4">
        <f t="shared" si="252"/>
        <v>0</v>
      </c>
      <c r="V146" s="4">
        <f t="shared" si="253"/>
        <v>0</v>
      </c>
      <c r="W146" s="4">
        <f t="shared" si="254"/>
        <v>0</v>
      </c>
      <c r="X146" s="4">
        <f t="shared" si="255"/>
        <v>0</v>
      </c>
      <c r="Y146" s="4">
        <f t="shared" si="256"/>
        <v>0</v>
      </c>
      <c r="Z146" s="4">
        <f t="shared" si="257"/>
        <v>0</v>
      </c>
      <c r="AA146" s="4">
        <f t="shared" si="258"/>
        <v>0</v>
      </c>
      <c r="AB146" s="4">
        <f t="shared" si="259"/>
        <v>0</v>
      </c>
      <c r="AC146" s="4">
        <f t="shared" si="260"/>
        <v>0</v>
      </c>
      <c r="AD146" s="4">
        <f t="shared" si="261"/>
        <v>0</v>
      </c>
      <c r="AE146" s="4">
        <f t="shared" si="262"/>
        <v>1</v>
      </c>
      <c r="AF146" s="4">
        <f t="shared" si="263"/>
        <v>0</v>
      </c>
      <c r="AG146" s="4">
        <f t="shared" si="264"/>
        <v>1</v>
      </c>
      <c r="AH146" s="4">
        <f t="shared" si="265"/>
        <v>0</v>
      </c>
      <c r="AI146" s="4">
        <f t="shared" si="266"/>
        <v>0</v>
      </c>
      <c r="AJ146" s="4">
        <f t="shared" si="267"/>
        <v>0</v>
      </c>
      <c r="AK146" s="4">
        <f t="shared" si="268"/>
        <v>0</v>
      </c>
      <c r="AL146" s="4">
        <f t="shared" si="269"/>
        <v>0</v>
      </c>
      <c r="AM146" s="4">
        <f t="shared" si="270"/>
        <v>0</v>
      </c>
      <c r="AN146" s="4">
        <f t="shared" si="271"/>
        <v>0</v>
      </c>
      <c r="AO146" s="4">
        <f t="shared" si="272"/>
        <v>0</v>
      </c>
      <c r="AP146" s="4">
        <f t="shared" si="273"/>
        <v>0</v>
      </c>
      <c r="AQ146" s="4">
        <f t="shared" si="274"/>
        <v>0</v>
      </c>
      <c r="AR146" s="4">
        <f t="shared" si="275"/>
        <v>0</v>
      </c>
      <c r="AS146" s="4">
        <f t="shared" si="276"/>
        <v>0</v>
      </c>
      <c r="AT146" s="4">
        <f t="shared" si="277"/>
        <v>0</v>
      </c>
      <c r="AU146" s="4">
        <f t="shared" si="278"/>
        <v>0</v>
      </c>
      <c r="AV146" s="4">
        <f t="shared" si="279"/>
        <v>0</v>
      </c>
      <c r="AW146" s="4">
        <f t="shared" si="280"/>
        <v>0</v>
      </c>
      <c r="AX146" s="4">
        <f t="shared" si="281"/>
        <v>0</v>
      </c>
      <c r="AY146" s="4">
        <f t="shared" si="282"/>
        <v>0</v>
      </c>
      <c r="AZ146" s="4">
        <f t="shared" si="283"/>
        <v>0</v>
      </c>
      <c r="BA146" s="4">
        <f t="shared" si="284"/>
        <v>0</v>
      </c>
      <c r="BB146" s="4">
        <f t="shared" si="285"/>
        <v>0</v>
      </c>
      <c r="BC146" s="4">
        <f t="shared" si="286"/>
        <v>0</v>
      </c>
      <c r="BD146" s="4">
        <f t="shared" si="287"/>
        <v>0</v>
      </c>
      <c r="BE146" s="4">
        <f t="shared" si="288"/>
        <v>0</v>
      </c>
      <c r="BF146" s="4">
        <f t="shared" si="375"/>
        <v>0</v>
      </c>
      <c r="BG146" s="4">
        <f t="shared" si="375"/>
        <v>0</v>
      </c>
      <c r="BH146" s="4">
        <f t="shared" si="375"/>
        <v>0</v>
      </c>
      <c r="BI146" s="4">
        <f t="shared" si="375"/>
        <v>0</v>
      </c>
      <c r="BJ146" s="4">
        <f t="shared" si="375"/>
        <v>0</v>
      </c>
      <c r="BK146" s="4">
        <f t="shared" si="375"/>
        <v>0</v>
      </c>
      <c r="BL146" s="4">
        <f t="shared" si="375"/>
        <v>0</v>
      </c>
      <c r="BM146" s="4">
        <f t="shared" si="375"/>
        <v>0</v>
      </c>
      <c r="BN146" s="4">
        <f t="shared" si="375"/>
        <v>0</v>
      </c>
      <c r="BO146" s="4">
        <f t="shared" si="375"/>
        <v>0</v>
      </c>
      <c r="BP146" s="4">
        <f t="shared" si="375"/>
        <v>0</v>
      </c>
      <c r="BQ146" s="4">
        <f t="shared" si="375"/>
        <v>0</v>
      </c>
      <c r="BR146" s="4">
        <f t="shared" si="375"/>
        <v>0</v>
      </c>
      <c r="BS146" s="4">
        <f t="shared" si="375"/>
        <v>0</v>
      </c>
      <c r="BT146" s="4">
        <f t="shared" si="375"/>
        <v>0</v>
      </c>
      <c r="BU146" s="4">
        <f t="shared" si="375"/>
        <v>0</v>
      </c>
      <c r="BV146" s="4">
        <f t="shared" si="374"/>
        <v>0</v>
      </c>
      <c r="BW146" s="4">
        <f t="shared" si="374"/>
        <v>1</v>
      </c>
      <c r="BX146" s="4">
        <f t="shared" si="374"/>
        <v>0</v>
      </c>
      <c r="BY146" s="4">
        <f t="shared" si="374"/>
        <v>0</v>
      </c>
      <c r="BZ146" s="4">
        <f t="shared" si="374"/>
        <v>0</v>
      </c>
      <c r="CA146" s="4">
        <f t="shared" si="374"/>
        <v>0</v>
      </c>
      <c r="CB146" s="4">
        <f t="shared" si="374"/>
        <v>0</v>
      </c>
      <c r="CC146" s="4">
        <f t="shared" si="374"/>
        <v>0</v>
      </c>
      <c r="CD146" s="4">
        <f t="shared" si="374"/>
        <v>0</v>
      </c>
      <c r="CE146" s="4">
        <f t="shared" si="374"/>
        <v>0</v>
      </c>
      <c r="CF146" s="4">
        <f t="shared" si="374"/>
        <v>0</v>
      </c>
      <c r="CG146" s="4">
        <f t="shared" si="374"/>
        <v>0</v>
      </c>
      <c r="CH146" s="4">
        <f t="shared" si="374"/>
        <v>0</v>
      </c>
      <c r="CI146" s="4">
        <f t="shared" si="374"/>
        <v>0</v>
      </c>
      <c r="CJ146" s="4">
        <f t="shared" si="374"/>
        <v>0</v>
      </c>
      <c r="CK146" s="4">
        <f t="shared" si="371"/>
        <v>0</v>
      </c>
      <c r="CL146" s="4">
        <f t="shared" si="371"/>
        <v>0</v>
      </c>
      <c r="CM146" s="4">
        <f t="shared" si="371"/>
        <v>0</v>
      </c>
      <c r="CN146" s="4">
        <f t="shared" si="371"/>
        <v>0</v>
      </c>
      <c r="CO146" s="4">
        <f t="shared" si="371"/>
        <v>0</v>
      </c>
      <c r="CP146" s="4">
        <f t="shared" si="371"/>
        <v>0</v>
      </c>
      <c r="CQ146" s="4">
        <f t="shared" si="371"/>
        <v>0</v>
      </c>
      <c r="CR146" s="4">
        <f t="shared" si="371"/>
        <v>0</v>
      </c>
      <c r="CS146" s="4">
        <f t="shared" si="371"/>
        <v>0</v>
      </c>
      <c r="CT146" s="4">
        <f t="shared" si="371"/>
        <v>0</v>
      </c>
      <c r="CU146" s="4">
        <f t="shared" si="371"/>
        <v>0</v>
      </c>
      <c r="CV146" s="4">
        <f t="shared" si="371"/>
        <v>0</v>
      </c>
      <c r="CW146" s="4">
        <f t="shared" si="371"/>
        <v>0</v>
      </c>
      <c r="CX146" s="4">
        <f t="shared" si="371"/>
        <v>1</v>
      </c>
      <c r="CY146" s="4">
        <f t="shared" si="371"/>
        <v>0</v>
      </c>
      <c r="CZ146" s="4">
        <f t="shared" si="371"/>
        <v>0</v>
      </c>
      <c r="DA146" s="4">
        <f t="shared" si="369"/>
        <v>0</v>
      </c>
      <c r="DB146" s="4">
        <f t="shared" si="369"/>
        <v>0</v>
      </c>
      <c r="DC146" s="4">
        <f t="shared" si="369"/>
        <v>0</v>
      </c>
      <c r="DD146" s="4">
        <f t="shared" si="370"/>
        <v>0</v>
      </c>
      <c r="DE146" s="4">
        <f t="shared" si="369"/>
        <v>0</v>
      </c>
      <c r="DF146" s="4">
        <f t="shared" si="369"/>
        <v>0</v>
      </c>
      <c r="DG146" s="4">
        <f t="shared" si="376"/>
        <v>0</v>
      </c>
      <c r="DH146" s="4">
        <f t="shared" si="376"/>
        <v>0</v>
      </c>
      <c r="DI146" s="4">
        <f t="shared" si="376"/>
        <v>0</v>
      </c>
      <c r="DJ146" s="4">
        <f t="shared" si="376"/>
        <v>0</v>
      </c>
      <c r="DK146" s="4">
        <f t="shared" si="376"/>
        <v>0</v>
      </c>
      <c r="DL146" s="4">
        <f t="shared" si="376"/>
        <v>0</v>
      </c>
      <c r="DM146" s="4">
        <f t="shared" si="376"/>
        <v>0</v>
      </c>
      <c r="DN146" s="4">
        <f t="shared" si="376"/>
        <v>0</v>
      </c>
      <c r="DO146" s="4">
        <f t="shared" si="376"/>
        <v>0</v>
      </c>
      <c r="DP146" s="4">
        <f t="shared" si="376"/>
        <v>0</v>
      </c>
      <c r="DQ146" s="4">
        <f t="shared" si="377"/>
        <v>0</v>
      </c>
      <c r="DR146" s="4">
        <f t="shared" si="377"/>
        <v>0</v>
      </c>
      <c r="DS146" s="4">
        <f t="shared" si="377"/>
        <v>0</v>
      </c>
      <c r="DT146" s="4">
        <f t="shared" si="377"/>
        <v>0</v>
      </c>
      <c r="DU146" s="4">
        <f t="shared" si="377"/>
        <v>0</v>
      </c>
      <c r="DV146" s="4">
        <f t="shared" si="377"/>
        <v>0</v>
      </c>
      <c r="DW146" s="4">
        <f t="shared" si="377"/>
        <v>0</v>
      </c>
      <c r="DX146" s="4">
        <f t="shared" si="377"/>
        <v>0</v>
      </c>
      <c r="DY146" s="4">
        <f t="shared" si="377"/>
        <v>0</v>
      </c>
      <c r="DZ146" s="4">
        <f t="shared" si="377"/>
        <v>0</v>
      </c>
      <c r="EA146" s="4">
        <f t="shared" si="377"/>
        <v>0</v>
      </c>
      <c r="EB146" s="4">
        <f t="shared" si="377"/>
        <v>0</v>
      </c>
      <c r="EC146" s="4">
        <f t="shared" si="377"/>
        <v>0</v>
      </c>
    </row>
    <row r="147" spans="2:133" x14ac:dyDescent="0.25">
      <c r="B147" s="13" t="s">
        <v>14</v>
      </c>
      <c r="C147" t="s">
        <v>307</v>
      </c>
      <c r="D147" s="4">
        <f t="shared" si="291"/>
        <v>0</v>
      </c>
      <c r="E147" s="4">
        <f t="shared" si="292"/>
        <v>0</v>
      </c>
      <c r="F147" s="4">
        <f t="shared" si="293"/>
        <v>0</v>
      </c>
      <c r="G147" s="4">
        <f t="shared" si="294"/>
        <v>1</v>
      </c>
      <c r="H147" s="4">
        <f t="shared" si="295"/>
        <v>0</v>
      </c>
      <c r="I147" s="4">
        <f t="shared" si="296"/>
        <v>1</v>
      </c>
      <c r="J147" s="4">
        <f t="shared" si="241"/>
        <v>0</v>
      </c>
      <c r="K147" s="4">
        <f t="shared" si="242"/>
        <v>0</v>
      </c>
      <c r="L147" s="4">
        <f t="shared" si="243"/>
        <v>0</v>
      </c>
      <c r="M147" s="4">
        <f t="shared" si="244"/>
        <v>0</v>
      </c>
      <c r="N147" s="4">
        <f t="shared" si="245"/>
        <v>0</v>
      </c>
      <c r="O147" s="4">
        <f t="shared" si="246"/>
        <v>0</v>
      </c>
      <c r="P147" s="4">
        <f t="shared" si="247"/>
        <v>0</v>
      </c>
      <c r="Q147" s="4">
        <f t="shared" si="248"/>
        <v>0</v>
      </c>
      <c r="R147" s="4">
        <f t="shared" si="249"/>
        <v>0</v>
      </c>
      <c r="S147" s="4">
        <f t="shared" si="250"/>
        <v>0</v>
      </c>
      <c r="T147" s="4">
        <f t="shared" si="251"/>
        <v>0</v>
      </c>
      <c r="U147" s="4">
        <f t="shared" si="252"/>
        <v>0</v>
      </c>
      <c r="V147" s="4">
        <f t="shared" si="253"/>
        <v>0</v>
      </c>
      <c r="W147" s="4">
        <f t="shared" si="254"/>
        <v>0</v>
      </c>
      <c r="X147" s="4">
        <f t="shared" si="255"/>
        <v>0</v>
      </c>
      <c r="Y147" s="4">
        <f t="shared" si="256"/>
        <v>0</v>
      </c>
      <c r="Z147" s="4">
        <f t="shared" si="257"/>
        <v>0</v>
      </c>
      <c r="AA147" s="4">
        <f t="shared" si="258"/>
        <v>0</v>
      </c>
      <c r="AB147" s="4">
        <f t="shared" si="259"/>
        <v>0</v>
      </c>
      <c r="AC147" s="4">
        <f t="shared" si="260"/>
        <v>0</v>
      </c>
      <c r="AD147" s="4">
        <f t="shared" si="261"/>
        <v>0</v>
      </c>
      <c r="AE147" s="4">
        <f t="shared" si="262"/>
        <v>1</v>
      </c>
      <c r="AF147" s="4">
        <f t="shared" si="263"/>
        <v>0</v>
      </c>
      <c r="AG147" s="4">
        <f t="shared" si="264"/>
        <v>1</v>
      </c>
      <c r="AH147" s="4">
        <f t="shared" si="265"/>
        <v>0</v>
      </c>
      <c r="AI147" s="4">
        <f t="shared" si="266"/>
        <v>0</v>
      </c>
      <c r="AJ147" s="4">
        <f t="shared" si="267"/>
        <v>0</v>
      </c>
      <c r="AK147" s="4">
        <f t="shared" si="268"/>
        <v>0</v>
      </c>
      <c r="AL147" s="4">
        <f t="shared" si="269"/>
        <v>0</v>
      </c>
      <c r="AM147" s="4">
        <f t="shared" si="270"/>
        <v>0</v>
      </c>
      <c r="AN147" s="4">
        <f t="shared" si="271"/>
        <v>0</v>
      </c>
      <c r="AO147" s="4">
        <f t="shared" si="272"/>
        <v>0</v>
      </c>
      <c r="AP147" s="4">
        <f t="shared" si="273"/>
        <v>0</v>
      </c>
      <c r="AQ147" s="4">
        <f t="shared" si="274"/>
        <v>0</v>
      </c>
      <c r="AR147" s="4">
        <f t="shared" si="275"/>
        <v>0</v>
      </c>
      <c r="AS147" s="4">
        <f t="shared" si="276"/>
        <v>0</v>
      </c>
      <c r="AT147" s="4">
        <f t="shared" si="277"/>
        <v>0</v>
      </c>
      <c r="AU147" s="4">
        <f t="shared" si="278"/>
        <v>0</v>
      </c>
      <c r="AV147" s="4">
        <f t="shared" si="279"/>
        <v>0</v>
      </c>
      <c r="AW147" s="4">
        <f t="shared" si="280"/>
        <v>0</v>
      </c>
      <c r="AX147" s="4">
        <f t="shared" si="281"/>
        <v>0</v>
      </c>
      <c r="AY147" s="4">
        <f t="shared" si="282"/>
        <v>0</v>
      </c>
      <c r="AZ147" s="4">
        <f t="shared" si="283"/>
        <v>0</v>
      </c>
      <c r="BA147" s="4">
        <f t="shared" si="284"/>
        <v>0</v>
      </c>
      <c r="BB147" s="4">
        <f t="shared" si="285"/>
        <v>0</v>
      </c>
      <c r="BC147" s="4">
        <f t="shared" si="286"/>
        <v>0</v>
      </c>
      <c r="BD147" s="4">
        <f t="shared" si="287"/>
        <v>0</v>
      </c>
      <c r="BE147" s="4">
        <f t="shared" si="288"/>
        <v>0</v>
      </c>
      <c r="BF147" s="4">
        <f t="shared" si="375"/>
        <v>0</v>
      </c>
      <c r="BG147" s="4">
        <f t="shared" si="375"/>
        <v>0</v>
      </c>
      <c r="BH147" s="4">
        <f t="shared" si="375"/>
        <v>0</v>
      </c>
      <c r="BI147" s="4">
        <f t="shared" si="375"/>
        <v>0</v>
      </c>
      <c r="BJ147" s="4">
        <f t="shared" si="375"/>
        <v>0</v>
      </c>
      <c r="BK147" s="4">
        <f t="shared" si="375"/>
        <v>0</v>
      </c>
      <c r="BL147" s="4">
        <f t="shared" si="375"/>
        <v>0</v>
      </c>
      <c r="BM147" s="4">
        <f t="shared" si="375"/>
        <v>0</v>
      </c>
      <c r="BN147" s="4">
        <f t="shared" si="375"/>
        <v>0</v>
      </c>
      <c r="BO147" s="4">
        <f t="shared" si="375"/>
        <v>0</v>
      </c>
      <c r="BP147" s="4">
        <f t="shared" si="375"/>
        <v>0</v>
      </c>
      <c r="BQ147" s="4">
        <f t="shared" si="375"/>
        <v>0</v>
      </c>
      <c r="BR147" s="4">
        <f t="shared" si="375"/>
        <v>0</v>
      </c>
      <c r="BS147" s="4">
        <f t="shared" si="375"/>
        <v>0</v>
      </c>
      <c r="BT147" s="4">
        <f t="shared" si="375"/>
        <v>0</v>
      </c>
      <c r="BU147" s="4">
        <f t="shared" si="375"/>
        <v>0</v>
      </c>
      <c r="BV147" s="4">
        <f t="shared" si="374"/>
        <v>0</v>
      </c>
      <c r="BW147" s="4">
        <f t="shared" si="374"/>
        <v>0</v>
      </c>
      <c r="BX147" s="4">
        <f t="shared" si="374"/>
        <v>1</v>
      </c>
      <c r="BY147" s="4">
        <f t="shared" si="374"/>
        <v>0</v>
      </c>
      <c r="BZ147" s="4">
        <f t="shared" si="374"/>
        <v>0</v>
      </c>
      <c r="CA147" s="4">
        <f t="shared" si="374"/>
        <v>0</v>
      </c>
      <c r="CB147" s="4">
        <f t="shared" si="374"/>
        <v>0</v>
      </c>
      <c r="CC147" s="4">
        <f t="shared" si="374"/>
        <v>0</v>
      </c>
      <c r="CD147" s="4">
        <f t="shared" si="374"/>
        <v>0</v>
      </c>
      <c r="CE147" s="4">
        <f t="shared" si="374"/>
        <v>0</v>
      </c>
      <c r="CF147" s="4">
        <f t="shared" si="374"/>
        <v>0</v>
      </c>
      <c r="CG147" s="4">
        <f t="shared" si="374"/>
        <v>0</v>
      </c>
      <c r="CH147" s="4">
        <f t="shared" si="374"/>
        <v>0</v>
      </c>
      <c r="CI147" s="4">
        <f t="shared" si="374"/>
        <v>0</v>
      </c>
      <c r="CJ147" s="4">
        <f t="shared" si="374"/>
        <v>0</v>
      </c>
      <c r="CK147" s="4">
        <f t="shared" si="371"/>
        <v>0</v>
      </c>
      <c r="CL147" s="4">
        <f t="shared" si="371"/>
        <v>0</v>
      </c>
      <c r="CM147" s="4">
        <f t="shared" si="371"/>
        <v>0</v>
      </c>
      <c r="CN147" s="4">
        <f t="shared" si="371"/>
        <v>0</v>
      </c>
      <c r="CO147" s="4">
        <f t="shared" si="371"/>
        <v>0</v>
      </c>
      <c r="CP147" s="4">
        <f t="shared" si="371"/>
        <v>0</v>
      </c>
      <c r="CQ147" s="4">
        <f t="shared" si="371"/>
        <v>0</v>
      </c>
      <c r="CR147" s="4">
        <f t="shared" si="371"/>
        <v>0</v>
      </c>
      <c r="CS147" s="4">
        <f t="shared" si="371"/>
        <v>0</v>
      </c>
      <c r="CT147" s="4">
        <f t="shared" si="371"/>
        <v>0</v>
      </c>
      <c r="CU147" s="4">
        <f t="shared" si="371"/>
        <v>0</v>
      </c>
      <c r="CV147" s="4">
        <f t="shared" si="371"/>
        <v>0</v>
      </c>
      <c r="CW147" s="4">
        <f t="shared" si="371"/>
        <v>0</v>
      </c>
      <c r="CX147" s="4">
        <f t="shared" si="371"/>
        <v>0</v>
      </c>
      <c r="CY147" s="4">
        <f t="shared" si="371"/>
        <v>1</v>
      </c>
      <c r="CZ147" s="4">
        <f t="shared" si="371"/>
        <v>0</v>
      </c>
      <c r="DA147" s="4">
        <f t="shared" si="369"/>
        <v>0</v>
      </c>
      <c r="DB147" s="4">
        <f t="shared" si="369"/>
        <v>0</v>
      </c>
      <c r="DC147" s="4">
        <f t="shared" si="369"/>
        <v>0</v>
      </c>
      <c r="DD147" s="4">
        <f t="shared" si="370"/>
        <v>0</v>
      </c>
      <c r="DE147" s="4">
        <f t="shared" si="369"/>
        <v>0</v>
      </c>
      <c r="DF147" s="4">
        <f t="shared" si="369"/>
        <v>0</v>
      </c>
      <c r="DG147" s="4">
        <f t="shared" si="376"/>
        <v>0</v>
      </c>
      <c r="DH147" s="4">
        <f t="shared" si="376"/>
        <v>0</v>
      </c>
      <c r="DI147" s="4">
        <f t="shared" si="376"/>
        <v>0</v>
      </c>
      <c r="DJ147" s="4">
        <f t="shared" si="376"/>
        <v>0</v>
      </c>
      <c r="DK147" s="4">
        <f t="shared" si="376"/>
        <v>0</v>
      </c>
      <c r="DL147" s="4">
        <f t="shared" si="376"/>
        <v>0</v>
      </c>
      <c r="DM147" s="4">
        <f t="shared" si="376"/>
        <v>0</v>
      </c>
      <c r="DN147" s="4">
        <f t="shared" si="376"/>
        <v>0</v>
      </c>
      <c r="DO147" s="4">
        <f t="shared" si="376"/>
        <v>0</v>
      </c>
      <c r="DP147" s="4">
        <f t="shared" si="376"/>
        <v>0</v>
      </c>
      <c r="DQ147" s="4">
        <f t="shared" si="377"/>
        <v>0</v>
      </c>
      <c r="DR147" s="4">
        <f t="shared" si="377"/>
        <v>0</v>
      </c>
      <c r="DS147" s="4">
        <f t="shared" si="377"/>
        <v>0</v>
      </c>
      <c r="DT147" s="4">
        <f t="shared" si="377"/>
        <v>0</v>
      </c>
      <c r="DU147" s="4">
        <f t="shared" si="377"/>
        <v>0</v>
      </c>
      <c r="DV147" s="4">
        <f t="shared" si="377"/>
        <v>0</v>
      </c>
      <c r="DW147" s="4">
        <f t="shared" si="377"/>
        <v>0</v>
      </c>
      <c r="DX147" s="4">
        <f t="shared" si="377"/>
        <v>0</v>
      </c>
      <c r="DY147" s="4">
        <f t="shared" si="377"/>
        <v>0</v>
      </c>
      <c r="DZ147" s="4">
        <f t="shared" si="377"/>
        <v>0</v>
      </c>
      <c r="EA147" s="4">
        <f t="shared" si="377"/>
        <v>0</v>
      </c>
      <c r="EB147" s="4">
        <f t="shared" si="377"/>
        <v>0</v>
      </c>
      <c r="EC147" s="4">
        <f t="shared" si="377"/>
        <v>0</v>
      </c>
    </row>
    <row r="148" spans="2:133" x14ac:dyDescent="0.25">
      <c r="B148" s="13" t="s">
        <v>14</v>
      </c>
      <c r="C148" t="s">
        <v>308</v>
      </c>
      <c r="D148" s="4">
        <f t="shared" si="291"/>
        <v>0</v>
      </c>
      <c r="E148" s="4">
        <f t="shared" si="292"/>
        <v>0</v>
      </c>
      <c r="F148" s="4">
        <f t="shared" si="293"/>
        <v>0</v>
      </c>
      <c r="G148" s="4">
        <f t="shared" si="294"/>
        <v>1</v>
      </c>
      <c r="H148" s="4">
        <f t="shared" si="295"/>
        <v>0</v>
      </c>
      <c r="I148" s="4">
        <f t="shared" si="296"/>
        <v>1</v>
      </c>
      <c r="J148" s="4">
        <f t="shared" si="241"/>
        <v>0</v>
      </c>
      <c r="K148" s="4">
        <f t="shared" si="242"/>
        <v>0</v>
      </c>
      <c r="L148" s="4">
        <f t="shared" si="243"/>
        <v>0</v>
      </c>
      <c r="M148" s="4">
        <f t="shared" si="244"/>
        <v>0</v>
      </c>
      <c r="N148" s="4">
        <f t="shared" si="245"/>
        <v>0</v>
      </c>
      <c r="O148" s="4">
        <f t="shared" si="246"/>
        <v>0</v>
      </c>
      <c r="P148" s="4">
        <f t="shared" si="247"/>
        <v>0</v>
      </c>
      <c r="Q148" s="4">
        <f t="shared" si="248"/>
        <v>0</v>
      </c>
      <c r="R148" s="4">
        <f t="shared" si="249"/>
        <v>0</v>
      </c>
      <c r="S148" s="4">
        <f t="shared" si="250"/>
        <v>0</v>
      </c>
      <c r="T148" s="4">
        <f t="shared" si="251"/>
        <v>0</v>
      </c>
      <c r="U148" s="4">
        <f t="shared" si="252"/>
        <v>0</v>
      </c>
      <c r="V148" s="4">
        <f t="shared" si="253"/>
        <v>0</v>
      </c>
      <c r="W148" s="4">
        <f t="shared" si="254"/>
        <v>0</v>
      </c>
      <c r="X148" s="4">
        <f t="shared" si="255"/>
        <v>0</v>
      </c>
      <c r="Y148" s="4">
        <f t="shared" si="256"/>
        <v>0</v>
      </c>
      <c r="Z148" s="4">
        <f t="shared" si="257"/>
        <v>0</v>
      </c>
      <c r="AA148" s="4">
        <f t="shared" si="258"/>
        <v>0</v>
      </c>
      <c r="AB148" s="4">
        <f t="shared" si="259"/>
        <v>0</v>
      </c>
      <c r="AC148" s="4">
        <f t="shared" si="260"/>
        <v>0</v>
      </c>
      <c r="AD148" s="4">
        <f t="shared" si="261"/>
        <v>0</v>
      </c>
      <c r="AE148" s="4">
        <f t="shared" si="262"/>
        <v>1</v>
      </c>
      <c r="AF148" s="4">
        <f t="shared" si="263"/>
        <v>0</v>
      </c>
      <c r="AG148" s="4">
        <f t="shared" si="264"/>
        <v>1</v>
      </c>
      <c r="AH148" s="4">
        <f t="shared" si="265"/>
        <v>0</v>
      </c>
      <c r="AI148" s="4">
        <f t="shared" si="266"/>
        <v>0</v>
      </c>
      <c r="AJ148" s="4">
        <f t="shared" si="267"/>
        <v>0</v>
      </c>
      <c r="AK148" s="4">
        <f t="shared" si="268"/>
        <v>0</v>
      </c>
      <c r="AL148" s="4">
        <f t="shared" si="269"/>
        <v>0</v>
      </c>
      <c r="AM148" s="4">
        <f t="shared" si="270"/>
        <v>0</v>
      </c>
      <c r="AN148" s="4">
        <f t="shared" si="271"/>
        <v>0</v>
      </c>
      <c r="AO148" s="4">
        <f t="shared" si="272"/>
        <v>0</v>
      </c>
      <c r="AP148" s="4">
        <f t="shared" si="273"/>
        <v>0</v>
      </c>
      <c r="AQ148" s="4">
        <f t="shared" si="274"/>
        <v>0</v>
      </c>
      <c r="AR148" s="4">
        <f t="shared" si="275"/>
        <v>0</v>
      </c>
      <c r="AS148" s="4">
        <f t="shared" si="276"/>
        <v>0</v>
      </c>
      <c r="AT148" s="4">
        <f t="shared" si="277"/>
        <v>0</v>
      </c>
      <c r="AU148" s="4">
        <f t="shared" si="278"/>
        <v>0</v>
      </c>
      <c r="AV148" s="4">
        <f t="shared" si="279"/>
        <v>0</v>
      </c>
      <c r="AW148" s="4">
        <f t="shared" si="280"/>
        <v>0</v>
      </c>
      <c r="AX148" s="4">
        <f t="shared" si="281"/>
        <v>0</v>
      </c>
      <c r="AY148" s="4">
        <f t="shared" si="282"/>
        <v>0</v>
      </c>
      <c r="AZ148" s="4">
        <f t="shared" si="283"/>
        <v>0</v>
      </c>
      <c r="BA148" s="4">
        <f t="shared" si="284"/>
        <v>0</v>
      </c>
      <c r="BB148" s="4">
        <f t="shared" si="285"/>
        <v>0</v>
      </c>
      <c r="BC148" s="4">
        <f t="shared" si="286"/>
        <v>0</v>
      </c>
      <c r="BD148" s="4">
        <f t="shared" si="287"/>
        <v>0</v>
      </c>
      <c r="BE148" s="4">
        <f t="shared" si="288"/>
        <v>0</v>
      </c>
      <c r="BF148" s="4">
        <f t="shared" si="375"/>
        <v>0</v>
      </c>
      <c r="BG148" s="4">
        <f t="shared" si="375"/>
        <v>0</v>
      </c>
      <c r="BH148" s="4">
        <f t="shared" si="375"/>
        <v>0</v>
      </c>
      <c r="BI148" s="4">
        <f t="shared" si="375"/>
        <v>0</v>
      </c>
      <c r="BJ148" s="4">
        <f t="shared" si="375"/>
        <v>0</v>
      </c>
      <c r="BK148" s="4">
        <f t="shared" si="375"/>
        <v>0</v>
      </c>
      <c r="BL148" s="4">
        <f t="shared" si="375"/>
        <v>0</v>
      </c>
      <c r="BM148" s="4">
        <f t="shared" si="375"/>
        <v>0</v>
      </c>
      <c r="BN148" s="4">
        <f t="shared" si="375"/>
        <v>0</v>
      </c>
      <c r="BO148" s="4">
        <f t="shared" si="375"/>
        <v>0</v>
      </c>
      <c r="BP148" s="4">
        <f t="shared" si="375"/>
        <v>0</v>
      </c>
      <c r="BQ148" s="4">
        <f t="shared" si="375"/>
        <v>0</v>
      </c>
      <c r="BR148" s="4">
        <f t="shared" si="375"/>
        <v>0</v>
      </c>
      <c r="BS148" s="4">
        <f t="shared" si="375"/>
        <v>0</v>
      </c>
      <c r="BT148" s="4">
        <f t="shared" si="375"/>
        <v>0</v>
      </c>
      <c r="BU148" s="4">
        <f t="shared" si="375"/>
        <v>0</v>
      </c>
      <c r="BV148" s="4">
        <f t="shared" si="374"/>
        <v>0</v>
      </c>
      <c r="BW148" s="4">
        <f t="shared" si="374"/>
        <v>0</v>
      </c>
      <c r="BX148" s="4">
        <f t="shared" si="374"/>
        <v>0</v>
      </c>
      <c r="BY148" s="4">
        <f t="shared" si="374"/>
        <v>1</v>
      </c>
      <c r="BZ148" s="4">
        <f t="shared" si="374"/>
        <v>0</v>
      </c>
      <c r="CA148" s="4">
        <f t="shared" si="374"/>
        <v>0</v>
      </c>
      <c r="CB148" s="4">
        <f t="shared" si="374"/>
        <v>0</v>
      </c>
      <c r="CC148" s="4">
        <f t="shared" si="374"/>
        <v>0</v>
      </c>
      <c r="CD148" s="4">
        <f t="shared" si="374"/>
        <v>0</v>
      </c>
      <c r="CE148" s="4">
        <f t="shared" si="374"/>
        <v>0</v>
      </c>
      <c r="CF148" s="4">
        <f t="shared" si="374"/>
        <v>0</v>
      </c>
      <c r="CG148" s="4">
        <f t="shared" si="374"/>
        <v>0</v>
      </c>
      <c r="CH148" s="4">
        <f t="shared" si="374"/>
        <v>0</v>
      </c>
      <c r="CI148" s="4">
        <f t="shared" si="374"/>
        <v>0</v>
      </c>
      <c r="CJ148" s="4">
        <f t="shared" si="374"/>
        <v>0</v>
      </c>
      <c r="CK148" s="4">
        <f t="shared" si="371"/>
        <v>0</v>
      </c>
      <c r="CL148" s="4">
        <f t="shared" si="371"/>
        <v>0</v>
      </c>
      <c r="CM148" s="4">
        <f t="shared" si="371"/>
        <v>0</v>
      </c>
      <c r="CN148" s="4">
        <f t="shared" si="371"/>
        <v>0</v>
      </c>
      <c r="CO148" s="4">
        <f t="shared" si="371"/>
        <v>0</v>
      </c>
      <c r="CP148" s="4">
        <f t="shared" si="371"/>
        <v>0</v>
      </c>
      <c r="CQ148" s="4">
        <f t="shared" si="371"/>
        <v>0</v>
      </c>
      <c r="CR148" s="4">
        <f t="shared" si="371"/>
        <v>0</v>
      </c>
      <c r="CS148" s="4">
        <f t="shared" si="371"/>
        <v>0</v>
      </c>
      <c r="CT148" s="4">
        <f t="shared" si="371"/>
        <v>0</v>
      </c>
      <c r="CU148" s="4">
        <f t="shared" si="371"/>
        <v>0</v>
      </c>
      <c r="CV148" s="4">
        <f t="shared" si="371"/>
        <v>0</v>
      </c>
      <c r="CW148" s="4">
        <f t="shared" si="371"/>
        <v>0</v>
      </c>
      <c r="CX148" s="4">
        <f t="shared" si="371"/>
        <v>0</v>
      </c>
      <c r="CY148" s="4">
        <f t="shared" si="371"/>
        <v>0</v>
      </c>
      <c r="CZ148" s="4">
        <f t="shared" si="371"/>
        <v>1</v>
      </c>
      <c r="DA148" s="4">
        <f t="shared" si="369"/>
        <v>0</v>
      </c>
      <c r="DB148" s="4">
        <f t="shared" si="369"/>
        <v>0</v>
      </c>
      <c r="DC148" s="4">
        <f t="shared" si="369"/>
        <v>0</v>
      </c>
      <c r="DD148" s="4">
        <f t="shared" si="370"/>
        <v>0</v>
      </c>
      <c r="DE148" s="4">
        <f t="shared" si="369"/>
        <v>0</v>
      </c>
      <c r="DF148" s="4">
        <f t="shared" si="369"/>
        <v>0</v>
      </c>
      <c r="DG148" s="4">
        <f t="shared" si="376"/>
        <v>0</v>
      </c>
      <c r="DH148" s="4">
        <f t="shared" si="376"/>
        <v>0</v>
      </c>
      <c r="DI148" s="4">
        <f t="shared" si="376"/>
        <v>0</v>
      </c>
      <c r="DJ148" s="4">
        <f t="shared" si="376"/>
        <v>0</v>
      </c>
      <c r="DK148" s="4">
        <f t="shared" si="376"/>
        <v>0</v>
      </c>
      <c r="DL148" s="4">
        <f t="shared" si="376"/>
        <v>0</v>
      </c>
      <c r="DM148" s="4">
        <f t="shared" si="376"/>
        <v>0</v>
      </c>
      <c r="DN148" s="4">
        <f t="shared" si="376"/>
        <v>0</v>
      </c>
      <c r="DO148" s="4">
        <f t="shared" si="376"/>
        <v>0</v>
      </c>
      <c r="DP148" s="4">
        <f t="shared" si="376"/>
        <v>0</v>
      </c>
      <c r="DQ148" s="4">
        <f t="shared" si="377"/>
        <v>0</v>
      </c>
      <c r="DR148" s="4">
        <f t="shared" si="377"/>
        <v>0</v>
      </c>
      <c r="DS148" s="4">
        <f t="shared" si="377"/>
        <v>0</v>
      </c>
      <c r="DT148" s="4">
        <f t="shared" si="377"/>
        <v>0</v>
      </c>
      <c r="DU148" s="4">
        <f t="shared" si="377"/>
        <v>0</v>
      </c>
      <c r="DV148" s="4">
        <f t="shared" si="377"/>
        <v>0</v>
      </c>
      <c r="DW148" s="4">
        <f t="shared" si="377"/>
        <v>0</v>
      </c>
      <c r="DX148" s="4">
        <f t="shared" si="377"/>
        <v>0</v>
      </c>
      <c r="DY148" s="4">
        <f t="shared" si="377"/>
        <v>0</v>
      </c>
      <c r="DZ148" s="4">
        <f t="shared" si="377"/>
        <v>0</v>
      </c>
      <c r="EA148" s="4">
        <f t="shared" si="377"/>
        <v>0</v>
      </c>
      <c r="EB148" s="4">
        <f t="shared" si="377"/>
        <v>0</v>
      </c>
      <c r="EC148" s="4">
        <f t="shared" si="377"/>
        <v>0</v>
      </c>
    </row>
    <row r="149" spans="2:133" x14ac:dyDescent="0.25">
      <c r="B149" s="13" t="s">
        <v>14</v>
      </c>
      <c r="C149" t="s">
        <v>309</v>
      </c>
      <c r="D149" s="4">
        <f t="shared" si="291"/>
        <v>0</v>
      </c>
      <c r="E149" s="4">
        <f t="shared" si="292"/>
        <v>0</v>
      </c>
      <c r="F149" s="4">
        <f t="shared" si="293"/>
        <v>0</v>
      </c>
      <c r="G149" s="4">
        <f t="shared" si="294"/>
        <v>1</v>
      </c>
      <c r="H149" s="4">
        <f t="shared" si="295"/>
        <v>0</v>
      </c>
      <c r="I149" s="4">
        <f t="shared" si="296"/>
        <v>1</v>
      </c>
      <c r="J149" s="4">
        <f t="shared" si="241"/>
        <v>0</v>
      </c>
      <c r="K149" s="4">
        <f t="shared" si="242"/>
        <v>0</v>
      </c>
      <c r="L149" s="4">
        <f t="shared" si="243"/>
        <v>0</v>
      </c>
      <c r="M149" s="4">
        <f t="shared" si="244"/>
        <v>0</v>
      </c>
      <c r="N149" s="4">
        <f t="shared" si="245"/>
        <v>0</v>
      </c>
      <c r="O149" s="4">
        <f t="shared" si="246"/>
        <v>0</v>
      </c>
      <c r="P149" s="4">
        <f t="shared" si="247"/>
        <v>0</v>
      </c>
      <c r="Q149" s="4">
        <f t="shared" si="248"/>
        <v>0</v>
      </c>
      <c r="R149" s="4">
        <f t="shared" si="249"/>
        <v>0</v>
      </c>
      <c r="S149" s="4">
        <f t="shared" si="250"/>
        <v>0</v>
      </c>
      <c r="T149" s="4">
        <f t="shared" si="251"/>
        <v>0</v>
      </c>
      <c r="U149" s="4">
        <f t="shared" si="252"/>
        <v>0</v>
      </c>
      <c r="V149" s="4">
        <f t="shared" si="253"/>
        <v>0</v>
      </c>
      <c r="W149" s="4">
        <f t="shared" si="254"/>
        <v>0</v>
      </c>
      <c r="X149" s="4">
        <f t="shared" si="255"/>
        <v>0</v>
      </c>
      <c r="Y149" s="4">
        <f t="shared" si="256"/>
        <v>0</v>
      </c>
      <c r="Z149" s="4">
        <f t="shared" si="257"/>
        <v>0</v>
      </c>
      <c r="AA149" s="4">
        <f t="shared" si="258"/>
        <v>0</v>
      </c>
      <c r="AB149" s="4">
        <f t="shared" si="259"/>
        <v>0</v>
      </c>
      <c r="AC149" s="4">
        <f t="shared" si="260"/>
        <v>0</v>
      </c>
      <c r="AD149" s="4">
        <f t="shared" si="261"/>
        <v>0</v>
      </c>
      <c r="AE149" s="4">
        <f t="shared" si="262"/>
        <v>1</v>
      </c>
      <c r="AF149" s="4">
        <f t="shared" si="263"/>
        <v>0</v>
      </c>
      <c r="AG149" s="4">
        <f t="shared" si="264"/>
        <v>1</v>
      </c>
      <c r="AH149" s="4">
        <f t="shared" si="265"/>
        <v>0</v>
      </c>
      <c r="AI149" s="4">
        <f t="shared" si="266"/>
        <v>0</v>
      </c>
      <c r="AJ149" s="4">
        <f t="shared" si="267"/>
        <v>0</v>
      </c>
      <c r="AK149" s="4">
        <f t="shared" si="268"/>
        <v>0</v>
      </c>
      <c r="AL149" s="4">
        <f t="shared" si="269"/>
        <v>0</v>
      </c>
      <c r="AM149" s="4">
        <f t="shared" si="270"/>
        <v>0</v>
      </c>
      <c r="AN149" s="4">
        <f t="shared" si="271"/>
        <v>0</v>
      </c>
      <c r="AO149" s="4">
        <f t="shared" si="272"/>
        <v>0</v>
      </c>
      <c r="AP149" s="4">
        <f t="shared" si="273"/>
        <v>0</v>
      </c>
      <c r="AQ149" s="4">
        <f t="shared" si="274"/>
        <v>0</v>
      </c>
      <c r="AR149" s="4">
        <f t="shared" si="275"/>
        <v>0</v>
      </c>
      <c r="AS149" s="4">
        <f t="shared" si="276"/>
        <v>0</v>
      </c>
      <c r="AT149" s="4">
        <f t="shared" si="277"/>
        <v>0</v>
      </c>
      <c r="AU149" s="4">
        <f t="shared" si="278"/>
        <v>0</v>
      </c>
      <c r="AV149" s="4">
        <f t="shared" si="279"/>
        <v>0</v>
      </c>
      <c r="AW149" s="4">
        <f t="shared" si="280"/>
        <v>0</v>
      </c>
      <c r="AX149" s="4">
        <f t="shared" si="281"/>
        <v>0</v>
      </c>
      <c r="AY149" s="4">
        <f t="shared" si="282"/>
        <v>0</v>
      </c>
      <c r="AZ149" s="4">
        <f t="shared" si="283"/>
        <v>0</v>
      </c>
      <c r="BA149" s="4">
        <f t="shared" si="284"/>
        <v>0</v>
      </c>
      <c r="BB149" s="4">
        <f t="shared" si="285"/>
        <v>0</v>
      </c>
      <c r="BC149" s="4">
        <f t="shared" si="286"/>
        <v>0</v>
      </c>
      <c r="BD149" s="4">
        <f t="shared" si="287"/>
        <v>0</v>
      </c>
      <c r="BE149" s="4">
        <f t="shared" si="288"/>
        <v>0</v>
      </c>
      <c r="BF149" s="4">
        <f t="shared" si="375"/>
        <v>0</v>
      </c>
      <c r="BG149" s="4">
        <f t="shared" si="375"/>
        <v>0</v>
      </c>
      <c r="BH149" s="4">
        <f t="shared" si="375"/>
        <v>0</v>
      </c>
      <c r="BI149" s="4">
        <f t="shared" si="375"/>
        <v>0</v>
      </c>
      <c r="BJ149" s="4">
        <f t="shared" si="375"/>
        <v>0</v>
      </c>
      <c r="BK149" s="4">
        <f t="shared" si="375"/>
        <v>0</v>
      </c>
      <c r="BL149" s="4">
        <f t="shared" si="375"/>
        <v>0</v>
      </c>
      <c r="BM149" s="4">
        <f t="shared" si="375"/>
        <v>0</v>
      </c>
      <c r="BN149" s="4">
        <f t="shared" si="375"/>
        <v>0</v>
      </c>
      <c r="BO149" s="4">
        <f t="shared" si="375"/>
        <v>0</v>
      </c>
      <c r="BP149" s="4">
        <f t="shared" si="375"/>
        <v>0</v>
      </c>
      <c r="BQ149" s="4">
        <f t="shared" si="375"/>
        <v>0</v>
      </c>
      <c r="BR149" s="4">
        <f t="shared" si="375"/>
        <v>0</v>
      </c>
      <c r="BS149" s="4">
        <f t="shared" si="375"/>
        <v>0</v>
      </c>
      <c r="BT149" s="4">
        <f t="shared" si="375"/>
        <v>0</v>
      </c>
      <c r="BU149" s="4">
        <f t="shared" si="375"/>
        <v>0</v>
      </c>
      <c r="BV149" s="4">
        <f t="shared" ref="BV149:CJ155" si="378">IF(BV$3=$C149,1,0)</f>
        <v>0</v>
      </c>
      <c r="BW149" s="4">
        <f t="shared" si="378"/>
        <v>0</v>
      </c>
      <c r="BX149" s="4">
        <f t="shared" si="378"/>
        <v>0</v>
      </c>
      <c r="BY149" s="4">
        <f t="shared" si="378"/>
        <v>0</v>
      </c>
      <c r="BZ149" s="4">
        <f t="shared" si="378"/>
        <v>1</v>
      </c>
      <c r="CA149" s="4">
        <f t="shared" si="378"/>
        <v>0</v>
      </c>
      <c r="CB149" s="4">
        <f t="shared" si="378"/>
        <v>0</v>
      </c>
      <c r="CC149" s="4">
        <f t="shared" si="378"/>
        <v>0</v>
      </c>
      <c r="CD149" s="4">
        <f t="shared" si="378"/>
        <v>0</v>
      </c>
      <c r="CE149" s="4">
        <f t="shared" si="378"/>
        <v>0</v>
      </c>
      <c r="CF149" s="4">
        <f t="shared" si="378"/>
        <v>0</v>
      </c>
      <c r="CG149" s="4">
        <f t="shared" si="378"/>
        <v>0</v>
      </c>
      <c r="CH149" s="4">
        <f t="shared" si="378"/>
        <v>0</v>
      </c>
      <c r="CI149" s="4">
        <f t="shared" si="378"/>
        <v>0</v>
      </c>
      <c r="CJ149" s="4">
        <f t="shared" si="378"/>
        <v>0</v>
      </c>
      <c r="CK149" s="4">
        <f t="shared" si="371"/>
        <v>0</v>
      </c>
      <c r="CL149" s="4">
        <f t="shared" si="371"/>
        <v>0</v>
      </c>
      <c r="CM149" s="4">
        <f t="shared" si="371"/>
        <v>0</v>
      </c>
      <c r="CN149" s="4">
        <f t="shared" si="371"/>
        <v>0</v>
      </c>
      <c r="CO149" s="4">
        <f t="shared" si="371"/>
        <v>0</v>
      </c>
      <c r="CP149" s="4">
        <f t="shared" si="371"/>
        <v>0</v>
      </c>
      <c r="CQ149" s="4">
        <f t="shared" si="371"/>
        <v>0</v>
      </c>
      <c r="CR149" s="4">
        <f t="shared" si="371"/>
        <v>0</v>
      </c>
      <c r="CS149" s="4">
        <f t="shared" si="371"/>
        <v>0</v>
      </c>
      <c r="CT149" s="4">
        <f t="shared" si="371"/>
        <v>0</v>
      </c>
      <c r="CU149" s="4">
        <f t="shared" si="371"/>
        <v>0</v>
      </c>
      <c r="CV149" s="4">
        <f t="shared" si="371"/>
        <v>0</v>
      </c>
      <c r="CW149" s="4">
        <f t="shared" si="371"/>
        <v>0</v>
      </c>
      <c r="CX149" s="4">
        <f t="shared" si="371"/>
        <v>0</v>
      </c>
      <c r="CY149" s="4">
        <f t="shared" si="371"/>
        <v>0</v>
      </c>
      <c r="CZ149" s="4">
        <f t="shared" si="371"/>
        <v>0</v>
      </c>
      <c r="DA149" s="4">
        <f t="shared" si="369"/>
        <v>1</v>
      </c>
      <c r="DB149" s="4">
        <f t="shared" si="369"/>
        <v>0</v>
      </c>
      <c r="DC149" s="4">
        <f t="shared" si="369"/>
        <v>0</v>
      </c>
      <c r="DD149" s="4">
        <f t="shared" si="370"/>
        <v>0</v>
      </c>
      <c r="DE149" s="4">
        <f t="shared" si="369"/>
        <v>0</v>
      </c>
      <c r="DF149" s="4">
        <f t="shared" si="369"/>
        <v>0</v>
      </c>
      <c r="DG149" s="4">
        <f t="shared" si="376"/>
        <v>0</v>
      </c>
      <c r="DH149" s="4">
        <f t="shared" si="376"/>
        <v>0</v>
      </c>
      <c r="DI149" s="4">
        <f t="shared" si="376"/>
        <v>0</v>
      </c>
      <c r="DJ149" s="4">
        <f t="shared" si="376"/>
        <v>0</v>
      </c>
      <c r="DK149" s="4">
        <f t="shared" si="376"/>
        <v>0</v>
      </c>
      <c r="DL149" s="4">
        <f t="shared" si="376"/>
        <v>0</v>
      </c>
      <c r="DM149" s="4">
        <f t="shared" si="376"/>
        <v>0</v>
      </c>
      <c r="DN149" s="4">
        <f t="shared" si="376"/>
        <v>0</v>
      </c>
      <c r="DO149" s="4">
        <f t="shared" si="376"/>
        <v>0</v>
      </c>
      <c r="DP149" s="4">
        <f t="shared" si="376"/>
        <v>0</v>
      </c>
      <c r="DQ149" s="4">
        <f t="shared" si="377"/>
        <v>0</v>
      </c>
      <c r="DR149" s="4">
        <f t="shared" si="377"/>
        <v>0</v>
      </c>
      <c r="DS149" s="4">
        <f t="shared" si="377"/>
        <v>0</v>
      </c>
      <c r="DT149" s="4">
        <f t="shared" si="377"/>
        <v>0</v>
      </c>
      <c r="DU149" s="4">
        <f t="shared" si="377"/>
        <v>0</v>
      </c>
      <c r="DV149" s="4">
        <f t="shared" si="377"/>
        <v>0</v>
      </c>
      <c r="DW149" s="4">
        <f t="shared" si="377"/>
        <v>0</v>
      </c>
      <c r="DX149" s="4">
        <f t="shared" si="377"/>
        <v>0</v>
      </c>
      <c r="DY149" s="4">
        <f t="shared" si="377"/>
        <v>0</v>
      </c>
      <c r="DZ149" s="4">
        <f t="shared" si="377"/>
        <v>0</v>
      </c>
      <c r="EA149" s="4">
        <f t="shared" si="377"/>
        <v>0</v>
      </c>
      <c r="EB149" s="4">
        <f t="shared" si="377"/>
        <v>0</v>
      </c>
      <c r="EC149" s="4">
        <f t="shared" si="377"/>
        <v>0</v>
      </c>
    </row>
    <row r="150" spans="2:133" x14ac:dyDescent="0.25">
      <c r="B150" s="13" t="s">
        <v>14</v>
      </c>
      <c r="C150" t="s">
        <v>310</v>
      </c>
      <c r="D150" s="4">
        <f t="shared" si="291"/>
        <v>0</v>
      </c>
      <c r="E150" s="4">
        <f t="shared" si="292"/>
        <v>0</v>
      </c>
      <c r="F150" s="4">
        <f t="shared" si="293"/>
        <v>0</v>
      </c>
      <c r="G150" s="4">
        <f t="shared" si="294"/>
        <v>1</v>
      </c>
      <c r="H150" s="4">
        <f t="shared" si="295"/>
        <v>0</v>
      </c>
      <c r="I150" s="4">
        <f t="shared" si="296"/>
        <v>1</v>
      </c>
      <c r="J150" s="4">
        <f t="shared" si="241"/>
        <v>0</v>
      </c>
      <c r="K150" s="4">
        <f t="shared" si="242"/>
        <v>0</v>
      </c>
      <c r="L150" s="4">
        <f t="shared" si="243"/>
        <v>0</v>
      </c>
      <c r="M150" s="4">
        <f t="shared" si="244"/>
        <v>0</v>
      </c>
      <c r="N150" s="4">
        <f t="shared" si="245"/>
        <v>0</v>
      </c>
      <c r="O150" s="4">
        <f t="shared" si="246"/>
        <v>0</v>
      </c>
      <c r="P150" s="4">
        <f t="shared" si="247"/>
        <v>0</v>
      </c>
      <c r="Q150" s="4">
        <f t="shared" si="248"/>
        <v>0</v>
      </c>
      <c r="R150" s="4">
        <f t="shared" si="249"/>
        <v>0</v>
      </c>
      <c r="S150" s="4">
        <f t="shared" si="250"/>
        <v>0</v>
      </c>
      <c r="T150" s="4">
        <f t="shared" si="251"/>
        <v>0</v>
      </c>
      <c r="U150" s="4">
        <f t="shared" si="252"/>
        <v>0</v>
      </c>
      <c r="V150" s="4">
        <f t="shared" si="253"/>
        <v>0</v>
      </c>
      <c r="W150" s="4">
        <f t="shared" si="254"/>
        <v>0</v>
      </c>
      <c r="X150" s="4">
        <f t="shared" si="255"/>
        <v>0</v>
      </c>
      <c r="Y150" s="4">
        <f t="shared" si="256"/>
        <v>0</v>
      </c>
      <c r="Z150" s="4">
        <f t="shared" si="257"/>
        <v>0</v>
      </c>
      <c r="AA150" s="4">
        <f t="shared" si="258"/>
        <v>0</v>
      </c>
      <c r="AB150" s="4">
        <f t="shared" si="259"/>
        <v>0</v>
      </c>
      <c r="AC150" s="4">
        <f t="shared" si="260"/>
        <v>0</v>
      </c>
      <c r="AD150" s="4">
        <f t="shared" si="261"/>
        <v>0</v>
      </c>
      <c r="AE150" s="4">
        <f t="shared" si="262"/>
        <v>1</v>
      </c>
      <c r="AF150" s="4">
        <f t="shared" si="263"/>
        <v>0</v>
      </c>
      <c r="AG150" s="4">
        <f t="shared" si="264"/>
        <v>1</v>
      </c>
      <c r="AH150" s="4">
        <f t="shared" si="265"/>
        <v>0</v>
      </c>
      <c r="AI150" s="4">
        <f t="shared" si="266"/>
        <v>0</v>
      </c>
      <c r="AJ150" s="4">
        <f t="shared" si="267"/>
        <v>0</v>
      </c>
      <c r="AK150" s="4">
        <f t="shared" si="268"/>
        <v>0</v>
      </c>
      <c r="AL150" s="4">
        <f t="shared" si="269"/>
        <v>0</v>
      </c>
      <c r="AM150" s="4">
        <f t="shared" si="270"/>
        <v>0</v>
      </c>
      <c r="AN150" s="4">
        <f t="shared" si="271"/>
        <v>0</v>
      </c>
      <c r="AO150" s="4">
        <f t="shared" si="272"/>
        <v>0</v>
      </c>
      <c r="AP150" s="4">
        <f t="shared" si="273"/>
        <v>0</v>
      </c>
      <c r="AQ150" s="4">
        <f t="shared" si="274"/>
        <v>0</v>
      </c>
      <c r="AR150" s="4">
        <f t="shared" si="275"/>
        <v>0</v>
      </c>
      <c r="AS150" s="4">
        <f t="shared" si="276"/>
        <v>0</v>
      </c>
      <c r="AT150" s="4">
        <f t="shared" si="277"/>
        <v>0</v>
      </c>
      <c r="AU150" s="4">
        <f t="shared" si="278"/>
        <v>0</v>
      </c>
      <c r="AV150" s="4">
        <f t="shared" si="279"/>
        <v>0</v>
      </c>
      <c r="AW150" s="4">
        <f t="shared" si="280"/>
        <v>0</v>
      </c>
      <c r="AX150" s="4">
        <f t="shared" si="281"/>
        <v>0</v>
      </c>
      <c r="AY150" s="4">
        <f t="shared" si="282"/>
        <v>0</v>
      </c>
      <c r="AZ150" s="4">
        <f t="shared" si="283"/>
        <v>0</v>
      </c>
      <c r="BA150" s="4">
        <f t="shared" si="284"/>
        <v>0</v>
      </c>
      <c r="BB150" s="4">
        <f t="shared" si="285"/>
        <v>0</v>
      </c>
      <c r="BC150" s="4">
        <f t="shared" si="286"/>
        <v>0</v>
      </c>
      <c r="BD150" s="4">
        <f t="shared" si="287"/>
        <v>0</v>
      </c>
      <c r="BE150" s="4">
        <f t="shared" si="288"/>
        <v>0</v>
      </c>
      <c r="BF150" s="4">
        <f t="shared" si="375"/>
        <v>0</v>
      </c>
      <c r="BG150" s="4">
        <f t="shared" si="375"/>
        <v>0</v>
      </c>
      <c r="BH150" s="4">
        <f t="shared" si="375"/>
        <v>0</v>
      </c>
      <c r="BI150" s="4">
        <f t="shared" si="375"/>
        <v>0</v>
      </c>
      <c r="BJ150" s="4">
        <f t="shared" si="375"/>
        <v>0</v>
      </c>
      <c r="BK150" s="4">
        <f t="shared" si="375"/>
        <v>0</v>
      </c>
      <c r="BL150" s="4">
        <f t="shared" si="375"/>
        <v>0</v>
      </c>
      <c r="BM150" s="4">
        <f t="shared" si="375"/>
        <v>0</v>
      </c>
      <c r="BN150" s="4">
        <f t="shared" si="375"/>
        <v>0</v>
      </c>
      <c r="BO150" s="4">
        <f t="shared" si="375"/>
        <v>0</v>
      </c>
      <c r="BP150" s="4">
        <f t="shared" si="375"/>
        <v>0</v>
      </c>
      <c r="BQ150" s="4">
        <f t="shared" si="375"/>
        <v>0</v>
      </c>
      <c r="BR150" s="4">
        <f t="shared" si="375"/>
        <v>0</v>
      </c>
      <c r="BS150" s="4">
        <f t="shared" si="375"/>
        <v>0</v>
      </c>
      <c r="BT150" s="4">
        <f t="shared" si="375"/>
        <v>0</v>
      </c>
      <c r="BU150" s="4">
        <f t="shared" si="375"/>
        <v>0</v>
      </c>
      <c r="BV150" s="4">
        <f t="shared" si="378"/>
        <v>0</v>
      </c>
      <c r="BW150" s="4">
        <f t="shared" si="378"/>
        <v>0</v>
      </c>
      <c r="BX150" s="4">
        <f t="shared" si="378"/>
        <v>0</v>
      </c>
      <c r="BY150" s="4">
        <f t="shared" si="378"/>
        <v>0</v>
      </c>
      <c r="BZ150" s="4">
        <f t="shared" si="378"/>
        <v>0</v>
      </c>
      <c r="CA150" s="4">
        <f t="shared" si="378"/>
        <v>1</v>
      </c>
      <c r="CB150" s="4">
        <f t="shared" si="378"/>
        <v>0</v>
      </c>
      <c r="CC150" s="4">
        <f t="shared" si="378"/>
        <v>0</v>
      </c>
      <c r="CD150" s="4">
        <f t="shared" si="378"/>
        <v>0</v>
      </c>
      <c r="CE150" s="4">
        <f t="shared" si="378"/>
        <v>0</v>
      </c>
      <c r="CF150" s="4">
        <f t="shared" si="378"/>
        <v>0</v>
      </c>
      <c r="CG150" s="4">
        <f t="shared" si="378"/>
        <v>0</v>
      </c>
      <c r="CH150" s="4">
        <f t="shared" si="378"/>
        <v>0</v>
      </c>
      <c r="CI150" s="4">
        <f t="shared" si="378"/>
        <v>0</v>
      </c>
      <c r="CJ150" s="4">
        <f t="shared" si="378"/>
        <v>0</v>
      </c>
      <c r="CK150" s="4">
        <f t="shared" si="371"/>
        <v>0</v>
      </c>
      <c r="CL150" s="4">
        <f t="shared" si="371"/>
        <v>0</v>
      </c>
      <c r="CM150" s="4">
        <f t="shared" si="371"/>
        <v>0</v>
      </c>
      <c r="CN150" s="4">
        <f t="shared" si="371"/>
        <v>0</v>
      </c>
      <c r="CO150" s="4">
        <f t="shared" si="371"/>
        <v>0</v>
      </c>
      <c r="CP150" s="4">
        <f t="shared" si="371"/>
        <v>0</v>
      </c>
      <c r="CQ150" s="4">
        <f t="shared" si="371"/>
        <v>0</v>
      </c>
      <c r="CR150" s="4">
        <f t="shared" si="371"/>
        <v>0</v>
      </c>
      <c r="CS150" s="4">
        <f t="shared" si="371"/>
        <v>0</v>
      </c>
      <c r="CT150" s="4">
        <f t="shared" si="371"/>
        <v>0</v>
      </c>
      <c r="CU150" s="4">
        <f t="shared" si="371"/>
        <v>0</v>
      </c>
      <c r="CV150" s="4">
        <f t="shared" si="371"/>
        <v>0</v>
      </c>
      <c r="CW150" s="4">
        <f t="shared" si="371"/>
        <v>0</v>
      </c>
      <c r="CX150" s="4">
        <f t="shared" si="371"/>
        <v>0</v>
      </c>
      <c r="CY150" s="4">
        <f t="shared" si="371"/>
        <v>0</v>
      </c>
      <c r="CZ150" s="4">
        <f>IF(CZ$3=$C150,1,0)</f>
        <v>0</v>
      </c>
      <c r="DA150" s="4">
        <f>IF(DA$3=$C150,1,0)</f>
        <v>0</v>
      </c>
      <c r="DB150" s="4">
        <f>IF(DB$3=$C150,1,0)</f>
        <v>1</v>
      </c>
      <c r="DC150" s="4">
        <f>IF(DC$3=$C150,1,0)</f>
        <v>0</v>
      </c>
      <c r="DD150" s="4">
        <f t="shared" si="370"/>
        <v>0</v>
      </c>
      <c r="DE150" s="4">
        <f t="shared" ref="DE150:DF155" si="379">IF(DE$3=$C150,1,0)</f>
        <v>0</v>
      </c>
      <c r="DF150" s="4">
        <f t="shared" si="379"/>
        <v>0</v>
      </c>
      <c r="DG150" s="4">
        <f t="shared" si="376"/>
        <v>0</v>
      </c>
      <c r="DH150" s="4">
        <f t="shared" si="376"/>
        <v>0</v>
      </c>
      <c r="DI150" s="4">
        <f t="shared" si="376"/>
        <v>0</v>
      </c>
      <c r="DJ150" s="4">
        <f t="shared" si="376"/>
        <v>0</v>
      </c>
      <c r="DK150" s="4">
        <f t="shared" si="376"/>
        <v>0</v>
      </c>
      <c r="DL150" s="4">
        <f t="shared" si="376"/>
        <v>0</v>
      </c>
      <c r="DM150" s="4">
        <f t="shared" si="376"/>
        <v>0</v>
      </c>
      <c r="DN150" s="4">
        <f t="shared" si="376"/>
        <v>0</v>
      </c>
      <c r="DO150" s="4">
        <f t="shared" si="376"/>
        <v>0</v>
      </c>
      <c r="DP150" s="4">
        <f t="shared" si="376"/>
        <v>0</v>
      </c>
      <c r="DQ150" s="4">
        <f t="shared" si="377"/>
        <v>0</v>
      </c>
      <c r="DR150" s="4">
        <f t="shared" si="377"/>
        <v>0</v>
      </c>
      <c r="DS150" s="4">
        <f t="shared" si="377"/>
        <v>0</v>
      </c>
      <c r="DT150" s="4">
        <f t="shared" si="377"/>
        <v>0</v>
      </c>
      <c r="DU150" s="4">
        <f t="shared" si="377"/>
        <v>0</v>
      </c>
      <c r="DV150" s="4">
        <f t="shared" si="377"/>
        <v>0</v>
      </c>
      <c r="DW150" s="4">
        <f t="shared" si="377"/>
        <v>0</v>
      </c>
      <c r="DX150" s="4">
        <f t="shared" si="377"/>
        <v>0</v>
      </c>
      <c r="DY150" s="4">
        <f t="shared" si="377"/>
        <v>0</v>
      </c>
      <c r="DZ150" s="4">
        <f t="shared" si="377"/>
        <v>0</v>
      </c>
      <c r="EA150" s="4">
        <f t="shared" si="377"/>
        <v>0</v>
      </c>
      <c r="EB150" s="4">
        <f t="shared" si="377"/>
        <v>0</v>
      </c>
      <c r="EC150" s="4">
        <f t="shared" si="377"/>
        <v>0</v>
      </c>
    </row>
    <row r="151" spans="2:133" x14ac:dyDescent="0.25">
      <c r="B151" s="13" t="s">
        <v>14</v>
      </c>
      <c r="C151" t="s">
        <v>311</v>
      </c>
      <c r="D151" s="4">
        <f t="shared" si="291"/>
        <v>0</v>
      </c>
      <c r="E151" s="4">
        <f t="shared" si="292"/>
        <v>0</v>
      </c>
      <c r="F151" s="4">
        <f t="shared" si="293"/>
        <v>0</v>
      </c>
      <c r="G151" s="4">
        <f t="shared" si="294"/>
        <v>1</v>
      </c>
      <c r="H151" s="4">
        <f t="shared" si="295"/>
        <v>0</v>
      </c>
      <c r="I151" s="4">
        <f t="shared" si="296"/>
        <v>1</v>
      </c>
      <c r="J151" s="4">
        <f t="shared" si="241"/>
        <v>0</v>
      </c>
      <c r="K151" s="4">
        <f t="shared" si="242"/>
        <v>0</v>
      </c>
      <c r="L151" s="4">
        <f t="shared" si="243"/>
        <v>0</v>
      </c>
      <c r="M151" s="4">
        <f t="shared" si="244"/>
        <v>0</v>
      </c>
      <c r="N151" s="4">
        <f t="shared" si="245"/>
        <v>0</v>
      </c>
      <c r="O151" s="4">
        <f t="shared" si="246"/>
        <v>0</v>
      </c>
      <c r="P151" s="4">
        <f t="shared" si="247"/>
        <v>0</v>
      </c>
      <c r="Q151" s="4">
        <f t="shared" si="248"/>
        <v>0</v>
      </c>
      <c r="R151" s="4">
        <f t="shared" si="249"/>
        <v>0</v>
      </c>
      <c r="S151" s="4">
        <f t="shared" si="250"/>
        <v>0</v>
      </c>
      <c r="T151" s="4">
        <f t="shared" si="251"/>
        <v>0</v>
      </c>
      <c r="U151" s="4">
        <f t="shared" si="252"/>
        <v>0</v>
      </c>
      <c r="V151" s="4">
        <f t="shared" si="253"/>
        <v>0</v>
      </c>
      <c r="W151" s="4">
        <f t="shared" si="254"/>
        <v>0</v>
      </c>
      <c r="X151" s="4">
        <f t="shared" si="255"/>
        <v>0</v>
      </c>
      <c r="Y151" s="4">
        <f t="shared" si="256"/>
        <v>0</v>
      </c>
      <c r="Z151" s="4">
        <f t="shared" si="257"/>
        <v>0</v>
      </c>
      <c r="AA151" s="4">
        <f t="shared" si="258"/>
        <v>0</v>
      </c>
      <c r="AB151" s="4">
        <f t="shared" si="259"/>
        <v>0</v>
      </c>
      <c r="AC151" s="4">
        <f t="shared" si="260"/>
        <v>0</v>
      </c>
      <c r="AD151" s="4">
        <f t="shared" si="261"/>
        <v>0</v>
      </c>
      <c r="AE151" s="4">
        <f t="shared" si="262"/>
        <v>1</v>
      </c>
      <c r="AF151" s="4">
        <f t="shared" si="263"/>
        <v>0</v>
      </c>
      <c r="AG151" s="4">
        <f t="shared" si="264"/>
        <v>1</v>
      </c>
      <c r="AH151" s="4">
        <f t="shared" si="265"/>
        <v>0</v>
      </c>
      <c r="AI151" s="4">
        <f t="shared" si="266"/>
        <v>0</v>
      </c>
      <c r="AJ151" s="4">
        <f t="shared" si="267"/>
        <v>0</v>
      </c>
      <c r="AK151" s="4">
        <f t="shared" si="268"/>
        <v>0</v>
      </c>
      <c r="AL151" s="4">
        <f t="shared" si="269"/>
        <v>0</v>
      </c>
      <c r="AM151" s="4">
        <f t="shared" si="270"/>
        <v>0</v>
      </c>
      <c r="AN151" s="4">
        <f t="shared" si="271"/>
        <v>0</v>
      </c>
      <c r="AO151" s="4">
        <f t="shared" si="272"/>
        <v>0</v>
      </c>
      <c r="AP151" s="4">
        <f t="shared" si="273"/>
        <v>0</v>
      </c>
      <c r="AQ151" s="4">
        <f t="shared" si="274"/>
        <v>0</v>
      </c>
      <c r="AR151" s="4">
        <f t="shared" si="275"/>
        <v>0</v>
      </c>
      <c r="AS151" s="4">
        <f t="shared" si="276"/>
        <v>0</v>
      </c>
      <c r="AT151" s="4">
        <f t="shared" si="277"/>
        <v>0</v>
      </c>
      <c r="AU151" s="4">
        <f t="shared" si="278"/>
        <v>0</v>
      </c>
      <c r="AV151" s="4">
        <f t="shared" si="279"/>
        <v>0</v>
      </c>
      <c r="AW151" s="4">
        <f t="shared" si="280"/>
        <v>0</v>
      </c>
      <c r="AX151" s="4">
        <f t="shared" si="281"/>
        <v>0</v>
      </c>
      <c r="AY151" s="4">
        <f t="shared" si="282"/>
        <v>0</v>
      </c>
      <c r="AZ151" s="4">
        <f t="shared" si="283"/>
        <v>0</v>
      </c>
      <c r="BA151" s="4">
        <f t="shared" si="284"/>
        <v>0</v>
      </c>
      <c r="BB151" s="4">
        <f t="shared" si="285"/>
        <v>0</v>
      </c>
      <c r="BC151" s="4">
        <f t="shared" si="286"/>
        <v>0</v>
      </c>
      <c r="BD151" s="4">
        <f t="shared" si="287"/>
        <v>0</v>
      </c>
      <c r="BE151" s="4">
        <f t="shared" si="288"/>
        <v>0</v>
      </c>
      <c r="BF151" s="4">
        <f t="shared" si="375"/>
        <v>0</v>
      </c>
      <c r="BG151" s="4">
        <f t="shared" si="375"/>
        <v>0</v>
      </c>
      <c r="BH151" s="4">
        <f t="shared" si="375"/>
        <v>0</v>
      </c>
      <c r="BI151" s="4">
        <f t="shared" si="375"/>
        <v>0</v>
      </c>
      <c r="BJ151" s="4">
        <f t="shared" si="375"/>
        <v>0</v>
      </c>
      <c r="BK151" s="4">
        <f t="shared" si="375"/>
        <v>0</v>
      </c>
      <c r="BL151" s="4">
        <f t="shared" si="375"/>
        <v>0</v>
      </c>
      <c r="BM151" s="4">
        <f t="shared" si="375"/>
        <v>0</v>
      </c>
      <c r="BN151" s="4">
        <f t="shared" si="375"/>
        <v>0</v>
      </c>
      <c r="BO151" s="4">
        <f t="shared" si="375"/>
        <v>0</v>
      </c>
      <c r="BP151" s="4">
        <f t="shared" si="375"/>
        <v>0</v>
      </c>
      <c r="BQ151" s="4">
        <f t="shared" si="375"/>
        <v>0</v>
      </c>
      <c r="BR151" s="4">
        <f t="shared" si="375"/>
        <v>0</v>
      </c>
      <c r="BS151" s="4">
        <f t="shared" si="375"/>
        <v>0</v>
      </c>
      <c r="BT151" s="4">
        <f t="shared" si="375"/>
        <v>0</v>
      </c>
      <c r="BU151" s="4">
        <f t="shared" si="375"/>
        <v>0</v>
      </c>
      <c r="BV151" s="4">
        <f t="shared" si="378"/>
        <v>0</v>
      </c>
      <c r="BW151" s="4">
        <f t="shared" si="378"/>
        <v>0</v>
      </c>
      <c r="BX151" s="4">
        <f t="shared" si="378"/>
        <v>0</v>
      </c>
      <c r="BY151" s="4">
        <f t="shared" si="378"/>
        <v>0</v>
      </c>
      <c r="BZ151" s="4">
        <f t="shared" si="378"/>
        <v>0</v>
      </c>
      <c r="CA151" s="4">
        <f t="shared" si="378"/>
        <v>0</v>
      </c>
      <c r="CB151" s="4">
        <f t="shared" si="378"/>
        <v>1</v>
      </c>
      <c r="CC151" s="4">
        <f t="shared" si="378"/>
        <v>0</v>
      </c>
      <c r="CD151" s="4">
        <f t="shared" si="378"/>
        <v>0</v>
      </c>
      <c r="CE151" s="4">
        <f t="shared" si="378"/>
        <v>0</v>
      </c>
      <c r="CF151" s="4">
        <f t="shared" si="378"/>
        <v>0</v>
      </c>
      <c r="CG151" s="4">
        <f t="shared" si="378"/>
        <v>0</v>
      </c>
      <c r="CH151" s="4">
        <f t="shared" si="378"/>
        <v>0</v>
      </c>
      <c r="CI151" s="4">
        <f t="shared" si="378"/>
        <v>0</v>
      </c>
      <c r="CJ151" s="4">
        <f t="shared" si="378"/>
        <v>0</v>
      </c>
      <c r="CK151" s="4">
        <f t="shared" ref="CK151:CZ177" si="380">IF(CK$3=$C151,1,0)</f>
        <v>0</v>
      </c>
      <c r="CL151" s="4">
        <f t="shared" si="380"/>
        <v>0</v>
      </c>
      <c r="CM151" s="4">
        <f t="shared" si="380"/>
        <v>0</v>
      </c>
      <c r="CN151" s="4">
        <f t="shared" si="380"/>
        <v>0</v>
      </c>
      <c r="CO151" s="4">
        <f t="shared" si="380"/>
        <v>0</v>
      </c>
      <c r="CP151" s="4">
        <f t="shared" si="380"/>
        <v>0</v>
      </c>
      <c r="CQ151" s="4">
        <f t="shared" si="380"/>
        <v>0</v>
      </c>
      <c r="CR151" s="4">
        <f t="shared" si="380"/>
        <v>0</v>
      </c>
      <c r="CS151" s="4">
        <f t="shared" si="380"/>
        <v>0</v>
      </c>
      <c r="CT151" s="4">
        <f t="shared" si="380"/>
        <v>0</v>
      </c>
      <c r="CU151" s="4">
        <f t="shared" si="380"/>
        <v>0</v>
      </c>
      <c r="CV151" s="4">
        <f t="shared" si="380"/>
        <v>0</v>
      </c>
      <c r="CW151" s="4">
        <f t="shared" si="380"/>
        <v>0</v>
      </c>
      <c r="CX151" s="4">
        <f t="shared" si="380"/>
        <v>0</v>
      </c>
      <c r="CY151" s="4">
        <f t="shared" si="380"/>
        <v>0</v>
      </c>
      <c r="CZ151" s="4">
        <f t="shared" si="380"/>
        <v>0</v>
      </c>
      <c r="DA151" s="4">
        <f t="shared" ref="DA151:DC155" si="381">IF(DA$3=$C151,1,0)</f>
        <v>0</v>
      </c>
      <c r="DB151" s="4">
        <f t="shared" si="381"/>
        <v>0</v>
      </c>
      <c r="DC151" s="4">
        <f t="shared" si="381"/>
        <v>1</v>
      </c>
      <c r="DD151" s="4">
        <f t="shared" si="370"/>
        <v>0</v>
      </c>
      <c r="DE151" s="4">
        <f t="shared" si="379"/>
        <v>0</v>
      </c>
      <c r="DF151" s="4">
        <f t="shared" si="379"/>
        <v>0</v>
      </c>
      <c r="DG151" s="4">
        <f t="shared" si="376"/>
        <v>0</v>
      </c>
      <c r="DH151" s="4">
        <f t="shared" si="376"/>
        <v>0</v>
      </c>
      <c r="DI151" s="4">
        <f t="shared" si="376"/>
        <v>0</v>
      </c>
      <c r="DJ151" s="4">
        <f t="shared" si="376"/>
        <v>0</v>
      </c>
      <c r="DK151" s="4">
        <f t="shared" si="376"/>
        <v>0</v>
      </c>
      <c r="DL151" s="4">
        <f t="shared" si="376"/>
        <v>0</v>
      </c>
      <c r="DM151" s="4">
        <f t="shared" si="376"/>
        <v>0</v>
      </c>
      <c r="DN151" s="4">
        <f t="shared" si="376"/>
        <v>0</v>
      </c>
      <c r="DO151" s="4">
        <f t="shared" si="376"/>
        <v>0</v>
      </c>
      <c r="DP151" s="4">
        <f t="shared" si="376"/>
        <v>0</v>
      </c>
      <c r="DQ151" s="4">
        <f t="shared" si="377"/>
        <v>0</v>
      </c>
      <c r="DR151" s="4">
        <f t="shared" si="377"/>
        <v>0</v>
      </c>
      <c r="DS151" s="4">
        <f t="shared" si="377"/>
        <v>0</v>
      </c>
      <c r="DT151" s="4">
        <f t="shared" si="377"/>
        <v>0</v>
      </c>
      <c r="DU151" s="4">
        <f t="shared" si="377"/>
        <v>0</v>
      </c>
      <c r="DV151" s="4">
        <f t="shared" si="377"/>
        <v>0</v>
      </c>
      <c r="DW151" s="4">
        <f t="shared" si="377"/>
        <v>0</v>
      </c>
      <c r="DX151" s="4">
        <f t="shared" si="377"/>
        <v>0</v>
      </c>
      <c r="DY151" s="4">
        <f t="shared" si="377"/>
        <v>0</v>
      </c>
      <c r="DZ151" s="4">
        <f t="shared" si="377"/>
        <v>0</v>
      </c>
      <c r="EA151" s="4">
        <f t="shared" si="377"/>
        <v>0</v>
      </c>
      <c r="EB151" s="4">
        <f t="shared" si="377"/>
        <v>0</v>
      </c>
      <c r="EC151" s="4">
        <f t="shared" si="377"/>
        <v>0</v>
      </c>
    </row>
    <row r="152" spans="2:133" x14ac:dyDescent="0.25">
      <c r="B152" s="13" t="s">
        <v>14</v>
      </c>
      <c r="C152" t="s">
        <v>312</v>
      </c>
      <c r="D152" s="4">
        <f t="shared" si="291"/>
        <v>0</v>
      </c>
      <c r="E152" s="4">
        <f t="shared" si="292"/>
        <v>0</v>
      </c>
      <c r="F152" s="4">
        <f t="shared" si="293"/>
        <v>0</v>
      </c>
      <c r="G152" s="4">
        <f t="shared" si="294"/>
        <v>0</v>
      </c>
      <c r="H152" s="4">
        <f t="shared" si="295"/>
        <v>1</v>
      </c>
      <c r="I152" s="4">
        <f t="shared" si="296"/>
        <v>1</v>
      </c>
      <c r="J152" s="4">
        <f t="shared" si="241"/>
        <v>0</v>
      </c>
      <c r="K152" s="4">
        <f t="shared" si="242"/>
        <v>0</v>
      </c>
      <c r="L152" s="4">
        <f t="shared" si="243"/>
        <v>0</v>
      </c>
      <c r="M152" s="4">
        <f t="shared" si="244"/>
        <v>0</v>
      </c>
      <c r="N152" s="4">
        <f t="shared" si="245"/>
        <v>0</v>
      </c>
      <c r="O152" s="4">
        <f t="shared" si="246"/>
        <v>0</v>
      </c>
      <c r="P152" s="4">
        <f t="shared" si="247"/>
        <v>0</v>
      </c>
      <c r="Q152" s="4">
        <f t="shared" si="248"/>
        <v>0</v>
      </c>
      <c r="R152" s="4">
        <f t="shared" si="249"/>
        <v>0</v>
      </c>
      <c r="S152" s="4">
        <f t="shared" si="250"/>
        <v>0</v>
      </c>
      <c r="T152" s="4">
        <f t="shared" si="251"/>
        <v>0</v>
      </c>
      <c r="U152" s="4">
        <f t="shared" si="252"/>
        <v>0</v>
      </c>
      <c r="V152" s="4">
        <f t="shared" si="253"/>
        <v>0</v>
      </c>
      <c r="W152" s="4">
        <f t="shared" si="254"/>
        <v>0</v>
      </c>
      <c r="X152" s="4">
        <f t="shared" si="255"/>
        <v>0</v>
      </c>
      <c r="Y152" s="4">
        <f t="shared" si="256"/>
        <v>0</v>
      </c>
      <c r="Z152" s="4">
        <f t="shared" si="257"/>
        <v>0</v>
      </c>
      <c r="AA152" s="4">
        <f t="shared" si="258"/>
        <v>0</v>
      </c>
      <c r="AB152" s="4">
        <f t="shared" si="259"/>
        <v>0</v>
      </c>
      <c r="AC152" s="4">
        <f t="shared" si="260"/>
        <v>0</v>
      </c>
      <c r="AD152" s="4">
        <f t="shared" si="261"/>
        <v>0</v>
      </c>
      <c r="AE152" s="4">
        <f t="shared" si="262"/>
        <v>0</v>
      </c>
      <c r="AF152" s="4">
        <f t="shared" si="263"/>
        <v>1</v>
      </c>
      <c r="AG152" s="4">
        <f t="shared" si="264"/>
        <v>1</v>
      </c>
      <c r="AH152" s="4">
        <f t="shared" si="265"/>
        <v>0</v>
      </c>
      <c r="AI152" s="4">
        <f t="shared" si="266"/>
        <v>0</v>
      </c>
      <c r="AJ152" s="4">
        <f t="shared" si="267"/>
        <v>0</v>
      </c>
      <c r="AK152" s="4">
        <f t="shared" si="268"/>
        <v>0</v>
      </c>
      <c r="AL152" s="4">
        <f t="shared" si="269"/>
        <v>0</v>
      </c>
      <c r="AM152" s="4">
        <f t="shared" si="270"/>
        <v>0</v>
      </c>
      <c r="AN152" s="4">
        <f t="shared" si="271"/>
        <v>0</v>
      </c>
      <c r="AO152" s="4">
        <f t="shared" si="272"/>
        <v>0</v>
      </c>
      <c r="AP152" s="4">
        <f t="shared" si="273"/>
        <v>0</v>
      </c>
      <c r="AQ152" s="4">
        <f t="shared" si="274"/>
        <v>0</v>
      </c>
      <c r="AR152" s="4">
        <f t="shared" si="275"/>
        <v>0</v>
      </c>
      <c r="AS152" s="4">
        <f t="shared" si="276"/>
        <v>0</v>
      </c>
      <c r="AT152" s="4">
        <f t="shared" si="277"/>
        <v>0</v>
      </c>
      <c r="AU152" s="4">
        <f t="shared" si="278"/>
        <v>0</v>
      </c>
      <c r="AV152" s="4">
        <f t="shared" si="279"/>
        <v>0</v>
      </c>
      <c r="AW152" s="4">
        <f t="shared" si="280"/>
        <v>0</v>
      </c>
      <c r="AX152" s="4">
        <f t="shared" si="281"/>
        <v>0</v>
      </c>
      <c r="AY152" s="4">
        <f t="shared" si="282"/>
        <v>0</v>
      </c>
      <c r="AZ152" s="4">
        <f t="shared" si="283"/>
        <v>0</v>
      </c>
      <c r="BA152" s="4">
        <f t="shared" si="284"/>
        <v>0</v>
      </c>
      <c r="BB152" s="4">
        <f t="shared" si="285"/>
        <v>0</v>
      </c>
      <c r="BC152" s="4">
        <f t="shared" si="286"/>
        <v>0</v>
      </c>
      <c r="BD152" s="4">
        <f t="shared" si="287"/>
        <v>0</v>
      </c>
      <c r="BE152" s="4">
        <f t="shared" si="288"/>
        <v>0</v>
      </c>
      <c r="BF152" s="4">
        <f t="shared" si="375"/>
        <v>0</v>
      </c>
      <c r="BG152" s="4">
        <f t="shared" si="375"/>
        <v>0</v>
      </c>
      <c r="BH152" s="4">
        <f t="shared" si="375"/>
        <v>0</v>
      </c>
      <c r="BI152" s="4">
        <f t="shared" si="375"/>
        <v>0</v>
      </c>
      <c r="BJ152" s="4">
        <f t="shared" si="375"/>
        <v>0</v>
      </c>
      <c r="BK152" s="4">
        <f t="shared" si="375"/>
        <v>0</v>
      </c>
      <c r="BL152" s="4">
        <f t="shared" si="375"/>
        <v>0</v>
      </c>
      <c r="BM152" s="4">
        <f t="shared" si="375"/>
        <v>0</v>
      </c>
      <c r="BN152" s="4">
        <f t="shared" si="375"/>
        <v>0</v>
      </c>
      <c r="BO152" s="4">
        <f t="shared" si="375"/>
        <v>0</v>
      </c>
      <c r="BP152" s="4">
        <f t="shared" si="375"/>
        <v>0</v>
      </c>
      <c r="BQ152" s="4">
        <f t="shared" si="375"/>
        <v>0</v>
      </c>
      <c r="BR152" s="4">
        <f t="shared" si="375"/>
        <v>0</v>
      </c>
      <c r="BS152" s="4">
        <f t="shared" si="375"/>
        <v>0</v>
      </c>
      <c r="BT152" s="4">
        <f t="shared" si="375"/>
        <v>0</v>
      </c>
      <c r="BU152" s="4">
        <f t="shared" si="375"/>
        <v>0</v>
      </c>
      <c r="BV152" s="4">
        <f t="shared" si="378"/>
        <v>0</v>
      </c>
      <c r="BW152" s="4">
        <f t="shared" si="378"/>
        <v>0</v>
      </c>
      <c r="BX152" s="4">
        <f t="shared" si="378"/>
        <v>0</v>
      </c>
      <c r="BY152" s="4">
        <f t="shared" si="378"/>
        <v>0</v>
      </c>
      <c r="BZ152" s="4">
        <f t="shared" si="378"/>
        <v>0</v>
      </c>
      <c r="CA152" s="4">
        <f t="shared" si="378"/>
        <v>0</v>
      </c>
      <c r="CB152" s="4">
        <f t="shared" si="378"/>
        <v>0</v>
      </c>
      <c r="CC152" s="4">
        <f t="shared" si="378"/>
        <v>1</v>
      </c>
      <c r="CD152" s="4">
        <f t="shared" si="378"/>
        <v>0</v>
      </c>
      <c r="CE152" s="4">
        <f t="shared" si="378"/>
        <v>0</v>
      </c>
      <c r="CF152" s="4">
        <f t="shared" si="378"/>
        <v>0</v>
      </c>
      <c r="CG152" s="4">
        <f t="shared" si="378"/>
        <v>0</v>
      </c>
      <c r="CH152" s="4">
        <f t="shared" si="378"/>
        <v>0</v>
      </c>
      <c r="CI152" s="4">
        <f t="shared" si="378"/>
        <v>0</v>
      </c>
      <c r="CJ152" s="4">
        <f t="shared" si="378"/>
        <v>0</v>
      </c>
      <c r="CK152" s="4">
        <f t="shared" si="380"/>
        <v>0</v>
      </c>
      <c r="CL152" s="4">
        <f t="shared" si="380"/>
        <v>0</v>
      </c>
      <c r="CM152" s="4">
        <f t="shared" si="380"/>
        <v>0</v>
      </c>
      <c r="CN152" s="4">
        <f t="shared" si="380"/>
        <v>0</v>
      </c>
      <c r="CO152" s="4">
        <f t="shared" si="380"/>
        <v>0</v>
      </c>
      <c r="CP152" s="4">
        <f t="shared" si="380"/>
        <v>0</v>
      </c>
      <c r="CQ152" s="4">
        <f t="shared" si="380"/>
        <v>0</v>
      </c>
      <c r="CR152" s="4">
        <f t="shared" si="380"/>
        <v>0</v>
      </c>
      <c r="CS152" s="4">
        <f t="shared" si="380"/>
        <v>0</v>
      </c>
      <c r="CT152" s="4">
        <f t="shared" si="380"/>
        <v>0</v>
      </c>
      <c r="CU152" s="4">
        <f t="shared" si="380"/>
        <v>0</v>
      </c>
      <c r="CV152" s="4">
        <f t="shared" si="380"/>
        <v>0</v>
      </c>
      <c r="CW152" s="4">
        <f t="shared" si="380"/>
        <v>0</v>
      </c>
      <c r="CX152" s="4">
        <f t="shared" si="380"/>
        <v>0</v>
      </c>
      <c r="CY152" s="4">
        <f t="shared" si="380"/>
        <v>0</v>
      </c>
      <c r="CZ152" s="4">
        <f t="shared" si="380"/>
        <v>0</v>
      </c>
      <c r="DA152" s="4">
        <f t="shared" si="381"/>
        <v>0</v>
      </c>
      <c r="DB152" s="4">
        <f t="shared" si="381"/>
        <v>0</v>
      </c>
      <c r="DC152" s="4">
        <f t="shared" si="381"/>
        <v>0</v>
      </c>
      <c r="DD152" s="4">
        <f t="shared" si="370"/>
        <v>1</v>
      </c>
      <c r="DE152" s="4">
        <f t="shared" si="379"/>
        <v>0</v>
      </c>
      <c r="DF152" s="4">
        <f t="shared" si="379"/>
        <v>0</v>
      </c>
      <c r="DG152" s="4">
        <f t="shared" si="376"/>
        <v>0</v>
      </c>
      <c r="DH152" s="4">
        <f t="shared" si="376"/>
        <v>0</v>
      </c>
      <c r="DI152" s="4">
        <f t="shared" si="376"/>
        <v>0</v>
      </c>
      <c r="DJ152" s="4">
        <f t="shared" si="376"/>
        <v>0</v>
      </c>
      <c r="DK152" s="4">
        <f t="shared" si="376"/>
        <v>0</v>
      </c>
      <c r="DL152" s="4">
        <f t="shared" si="376"/>
        <v>0</v>
      </c>
      <c r="DM152" s="4">
        <f t="shared" si="376"/>
        <v>0</v>
      </c>
      <c r="DN152" s="4">
        <f t="shared" si="376"/>
        <v>0</v>
      </c>
      <c r="DO152" s="4">
        <f t="shared" si="376"/>
        <v>0</v>
      </c>
      <c r="DP152" s="4">
        <f t="shared" si="376"/>
        <v>0</v>
      </c>
      <c r="DQ152" s="4">
        <f t="shared" si="377"/>
        <v>0</v>
      </c>
      <c r="DR152" s="4">
        <f t="shared" si="377"/>
        <v>0</v>
      </c>
      <c r="DS152" s="4">
        <f t="shared" si="377"/>
        <v>0</v>
      </c>
      <c r="DT152" s="4">
        <f t="shared" si="377"/>
        <v>0</v>
      </c>
      <c r="DU152" s="4">
        <f t="shared" si="377"/>
        <v>0</v>
      </c>
      <c r="DV152" s="4">
        <f t="shared" si="377"/>
        <v>0</v>
      </c>
      <c r="DW152" s="4">
        <f t="shared" si="377"/>
        <v>0</v>
      </c>
      <c r="DX152" s="4">
        <f t="shared" si="377"/>
        <v>0</v>
      </c>
      <c r="DY152" s="4">
        <f t="shared" si="377"/>
        <v>0</v>
      </c>
      <c r="DZ152" s="4">
        <f t="shared" si="377"/>
        <v>0</v>
      </c>
      <c r="EA152" s="4">
        <f t="shared" si="377"/>
        <v>0</v>
      </c>
      <c r="EB152" s="4">
        <f t="shared" si="377"/>
        <v>0</v>
      </c>
      <c r="EC152" s="4">
        <f t="shared" si="377"/>
        <v>0</v>
      </c>
    </row>
    <row r="153" spans="2:133" x14ac:dyDescent="0.25">
      <c r="B153" s="13" t="s">
        <v>14</v>
      </c>
      <c r="C153" t="s">
        <v>2687</v>
      </c>
      <c r="D153" s="4">
        <f t="shared" si="291"/>
        <v>0</v>
      </c>
      <c r="E153" s="4">
        <f t="shared" si="292"/>
        <v>0</v>
      </c>
      <c r="F153" s="4">
        <f t="shared" si="293"/>
        <v>0</v>
      </c>
      <c r="G153" s="4">
        <f t="shared" si="294"/>
        <v>0</v>
      </c>
      <c r="H153" s="4">
        <f t="shared" si="295"/>
        <v>1</v>
      </c>
      <c r="I153" s="4">
        <f t="shared" si="296"/>
        <v>1</v>
      </c>
      <c r="J153" s="4">
        <f t="shared" si="241"/>
        <v>0</v>
      </c>
      <c r="K153" s="4">
        <f t="shared" si="242"/>
        <v>0</v>
      </c>
      <c r="L153" s="4">
        <f t="shared" si="243"/>
        <v>0</v>
      </c>
      <c r="M153" s="4">
        <f t="shared" si="244"/>
        <v>0</v>
      </c>
      <c r="N153" s="4">
        <f t="shared" si="245"/>
        <v>0</v>
      </c>
      <c r="O153" s="4">
        <f t="shared" si="246"/>
        <v>0</v>
      </c>
      <c r="P153" s="4">
        <f t="shared" si="247"/>
        <v>0</v>
      </c>
      <c r="Q153" s="4">
        <f t="shared" si="248"/>
        <v>0</v>
      </c>
      <c r="R153" s="4">
        <f t="shared" si="249"/>
        <v>0</v>
      </c>
      <c r="S153" s="4">
        <f t="shared" si="250"/>
        <v>0</v>
      </c>
      <c r="T153" s="4">
        <f t="shared" si="251"/>
        <v>0</v>
      </c>
      <c r="U153" s="4">
        <f t="shared" si="252"/>
        <v>0</v>
      </c>
      <c r="V153" s="4">
        <f t="shared" si="253"/>
        <v>0</v>
      </c>
      <c r="W153" s="4">
        <f t="shared" si="254"/>
        <v>0</v>
      </c>
      <c r="X153" s="4">
        <f t="shared" si="255"/>
        <v>0</v>
      </c>
      <c r="Y153" s="4">
        <f t="shared" si="256"/>
        <v>0</v>
      </c>
      <c r="Z153" s="4">
        <f t="shared" si="257"/>
        <v>0</v>
      </c>
      <c r="AA153" s="4">
        <f t="shared" si="258"/>
        <v>0</v>
      </c>
      <c r="AB153" s="4">
        <f t="shared" si="259"/>
        <v>0</v>
      </c>
      <c r="AC153" s="4">
        <f t="shared" si="260"/>
        <v>0</v>
      </c>
      <c r="AD153" s="4">
        <f t="shared" si="261"/>
        <v>0</v>
      </c>
      <c r="AE153" s="4">
        <f t="shared" si="262"/>
        <v>0</v>
      </c>
      <c r="AF153" s="4">
        <f t="shared" si="263"/>
        <v>1</v>
      </c>
      <c r="AG153" s="4">
        <f t="shared" si="264"/>
        <v>1</v>
      </c>
      <c r="AH153" s="4">
        <f t="shared" si="265"/>
        <v>0</v>
      </c>
      <c r="AI153" s="4">
        <f t="shared" si="266"/>
        <v>0</v>
      </c>
      <c r="AJ153" s="4">
        <f t="shared" si="267"/>
        <v>0</v>
      </c>
      <c r="AK153" s="4">
        <f t="shared" si="268"/>
        <v>0</v>
      </c>
      <c r="AL153" s="4">
        <f t="shared" si="269"/>
        <v>0</v>
      </c>
      <c r="AM153" s="4">
        <f t="shared" si="270"/>
        <v>0</v>
      </c>
      <c r="AN153" s="4">
        <f t="shared" si="271"/>
        <v>0</v>
      </c>
      <c r="AO153" s="4">
        <f t="shared" si="272"/>
        <v>0</v>
      </c>
      <c r="AP153" s="4">
        <f t="shared" si="273"/>
        <v>0</v>
      </c>
      <c r="AQ153" s="4">
        <f t="shared" si="274"/>
        <v>0</v>
      </c>
      <c r="AR153" s="4">
        <f t="shared" si="275"/>
        <v>0</v>
      </c>
      <c r="AS153" s="4">
        <f t="shared" si="276"/>
        <v>0</v>
      </c>
      <c r="AT153" s="4">
        <f t="shared" si="277"/>
        <v>0</v>
      </c>
      <c r="AU153" s="4">
        <f t="shared" si="278"/>
        <v>0</v>
      </c>
      <c r="AV153" s="4">
        <f t="shared" si="279"/>
        <v>0</v>
      </c>
      <c r="AW153" s="4">
        <f t="shared" si="280"/>
        <v>0</v>
      </c>
      <c r="AX153" s="4">
        <f t="shared" si="281"/>
        <v>0</v>
      </c>
      <c r="AY153" s="4">
        <f t="shared" si="282"/>
        <v>0</v>
      </c>
      <c r="AZ153" s="4">
        <f t="shared" si="283"/>
        <v>0</v>
      </c>
      <c r="BA153" s="4">
        <f t="shared" si="284"/>
        <v>0</v>
      </c>
      <c r="BB153" s="4">
        <f t="shared" si="285"/>
        <v>0</v>
      </c>
      <c r="BC153" s="4">
        <f t="shared" si="286"/>
        <v>0</v>
      </c>
      <c r="BD153" s="4">
        <f t="shared" si="287"/>
        <v>0</v>
      </c>
      <c r="BE153" s="4">
        <f t="shared" si="288"/>
        <v>0</v>
      </c>
      <c r="BF153" s="4">
        <f t="shared" si="375"/>
        <v>0</v>
      </c>
      <c r="BG153" s="4">
        <f t="shared" si="375"/>
        <v>0</v>
      </c>
      <c r="BH153" s="4">
        <f t="shared" si="375"/>
        <v>0</v>
      </c>
      <c r="BI153" s="4">
        <f t="shared" si="375"/>
        <v>0</v>
      </c>
      <c r="BJ153" s="4">
        <f t="shared" si="375"/>
        <v>0</v>
      </c>
      <c r="BK153" s="4">
        <f t="shared" si="375"/>
        <v>0</v>
      </c>
      <c r="BL153" s="4">
        <f t="shared" si="375"/>
        <v>0</v>
      </c>
      <c r="BM153" s="4">
        <f t="shared" si="375"/>
        <v>0</v>
      </c>
      <c r="BN153" s="4">
        <f t="shared" si="375"/>
        <v>0</v>
      </c>
      <c r="BO153" s="4">
        <f t="shared" si="375"/>
        <v>0</v>
      </c>
      <c r="BP153" s="4">
        <f t="shared" si="375"/>
        <v>0</v>
      </c>
      <c r="BQ153" s="4">
        <f t="shared" si="375"/>
        <v>0</v>
      </c>
      <c r="BR153" s="4">
        <f t="shared" si="375"/>
        <v>0</v>
      </c>
      <c r="BS153" s="4">
        <f t="shared" si="375"/>
        <v>0</v>
      </c>
      <c r="BT153" s="4">
        <f t="shared" si="375"/>
        <v>0</v>
      </c>
      <c r="BU153" s="4">
        <f t="shared" si="375"/>
        <v>0</v>
      </c>
      <c r="BV153" s="4">
        <f t="shared" si="378"/>
        <v>0</v>
      </c>
      <c r="BW153" s="4">
        <f t="shared" si="378"/>
        <v>0</v>
      </c>
      <c r="BX153" s="4">
        <f t="shared" si="378"/>
        <v>0</v>
      </c>
      <c r="BY153" s="4">
        <f t="shared" si="378"/>
        <v>0</v>
      </c>
      <c r="BZ153" s="4">
        <f t="shared" si="378"/>
        <v>0</v>
      </c>
      <c r="CA153" s="4">
        <f t="shared" si="378"/>
        <v>0</v>
      </c>
      <c r="CB153" s="4">
        <f t="shared" si="378"/>
        <v>0</v>
      </c>
      <c r="CC153" s="4">
        <f t="shared" si="378"/>
        <v>0</v>
      </c>
      <c r="CD153" s="4">
        <f t="shared" si="378"/>
        <v>1</v>
      </c>
      <c r="CE153" s="4">
        <f t="shared" si="378"/>
        <v>0</v>
      </c>
      <c r="CF153" s="4">
        <f t="shared" si="378"/>
        <v>0</v>
      </c>
      <c r="CG153" s="4">
        <f t="shared" si="378"/>
        <v>0</v>
      </c>
      <c r="CH153" s="4">
        <f t="shared" si="378"/>
        <v>0</v>
      </c>
      <c r="CI153" s="4">
        <f t="shared" si="378"/>
        <v>0</v>
      </c>
      <c r="CJ153" s="4">
        <f t="shared" si="378"/>
        <v>0</v>
      </c>
      <c r="CK153" s="4">
        <f t="shared" si="380"/>
        <v>0</v>
      </c>
      <c r="CL153" s="4">
        <f t="shared" si="380"/>
        <v>0</v>
      </c>
      <c r="CM153" s="4">
        <f t="shared" si="380"/>
        <v>0</v>
      </c>
      <c r="CN153" s="4">
        <f t="shared" si="380"/>
        <v>0</v>
      </c>
      <c r="CO153" s="4">
        <f t="shared" si="380"/>
        <v>0</v>
      </c>
      <c r="CP153" s="4">
        <f t="shared" si="380"/>
        <v>0</v>
      </c>
      <c r="CQ153" s="4">
        <f t="shared" si="380"/>
        <v>0</v>
      </c>
      <c r="CR153" s="4">
        <f t="shared" si="380"/>
        <v>0</v>
      </c>
      <c r="CS153" s="4">
        <f t="shared" si="380"/>
        <v>0</v>
      </c>
      <c r="CT153" s="4">
        <f t="shared" si="380"/>
        <v>0</v>
      </c>
      <c r="CU153" s="4">
        <f t="shared" si="380"/>
        <v>0</v>
      </c>
      <c r="CV153" s="4">
        <f t="shared" si="380"/>
        <v>0</v>
      </c>
      <c r="CW153" s="4">
        <f t="shared" si="380"/>
        <v>0</v>
      </c>
      <c r="CX153" s="4">
        <f t="shared" si="380"/>
        <v>0</v>
      </c>
      <c r="CY153" s="4">
        <f t="shared" si="380"/>
        <v>0</v>
      </c>
      <c r="CZ153" s="4">
        <f t="shared" si="380"/>
        <v>0</v>
      </c>
      <c r="DA153" s="4">
        <f t="shared" si="381"/>
        <v>0</v>
      </c>
      <c r="DB153" s="4">
        <f t="shared" si="381"/>
        <v>0</v>
      </c>
      <c r="DC153" s="4">
        <f t="shared" si="381"/>
        <v>0</v>
      </c>
      <c r="DD153" s="4">
        <f t="shared" si="370"/>
        <v>0</v>
      </c>
      <c r="DE153" s="4">
        <f t="shared" si="379"/>
        <v>1</v>
      </c>
      <c r="DF153" s="4">
        <f t="shared" si="379"/>
        <v>0</v>
      </c>
      <c r="DG153" s="4">
        <f t="shared" si="376"/>
        <v>0</v>
      </c>
      <c r="DH153" s="4">
        <f t="shared" si="376"/>
        <v>0</v>
      </c>
      <c r="DI153" s="4">
        <f t="shared" si="376"/>
        <v>0</v>
      </c>
      <c r="DJ153" s="4">
        <f t="shared" si="376"/>
        <v>0</v>
      </c>
      <c r="DK153" s="4">
        <f t="shared" si="376"/>
        <v>0</v>
      </c>
      <c r="DL153" s="4">
        <f t="shared" si="376"/>
        <v>0</v>
      </c>
      <c r="DM153" s="4">
        <f t="shared" si="376"/>
        <v>0</v>
      </c>
      <c r="DN153" s="4">
        <f t="shared" si="376"/>
        <v>0</v>
      </c>
      <c r="DO153" s="4">
        <f t="shared" si="376"/>
        <v>0</v>
      </c>
      <c r="DP153" s="4">
        <f t="shared" si="376"/>
        <v>0</v>
      </c>
      <c r="DQ153" s="4">
        <f t="shared" si="377"/>
        <v>0</v>
      </c>
      <c r="DR153" s="4">
        <f t="shared" si="377"/>
        <v>0</v>
      </c>
      <c r="DS153" s="4">
        <f t="shared" si="377"/>
        <v>0</v>
      </c>
      <c r="DT153" s="4">
        <f t="shared" si="377"/>
        <v>0</v>
      </c>
      <c r="DU153" s="4">
        <f t="shared" si="377"/>
        <v>0</v>
      </c>
      <c r="DV153" s="4">
        <f t="shared" si="377"/>
        <v>0</v>
      </c>
      <c r="DW153" s="4">
        <f t="shared" si="377"/>
        <v>0</v>
      </c>
      <c r="DX153" s="4">
        <f t="shared" si="377"/>
        <v>0</v>
      </c>
      <c r="DY153" s="4">
        <f t="shared" si="377"/>
        <v>0</v>
      </c>
      <c r="DZ153" s="4">
        <f t="shared" si="377"/>
        <v>0</v>
      </c>
      <c r="EA153" s="4">
        <f t="shared" si="377"/>
        <v>0</v>
      </c>
      <c r="EB153" s="4">
        <f t="shared" si="377"/>
        <v>0</v>
      </c>
      <c r="EC153" s="4">
        <f t="shared" si="377"/>
        <v>0</v>
      </c>
    </row>
    <row r="154" spans="2:133" x14ac:dyDescent="0.25">
      <c r="B154" s="13" t="s">
        <v>14</v>
      </c>
      <c r="C154" t="s">
        <v>2688</v>
      </c>
      <c r="D154" s="4">
        <f t="shared" si="291"/>
        <v>0</v>
      </c>
      <c r="E154" s="4">
        <f t="shared" si="292"/>
        <v>0</v>
      </c>
      <c r="F154" s="4">
        <f t="shared" si="293"/>
        <v>0</v>
      </c>
      <c r="G154" s="4">
        <f t="shared" si="294"/>
        <v>0</v>
      </c>
      <c r="H154" s="4">
        <f t="shared" si="295"/>
        <v>1</v>
      </c>
      <c r="I154" s="4">
        <f t="shared" si="296"/>
        <v>1</v>
      </c>
      <c r="J154" s="4">
        <f t="shared" si="241"/>
        <v>0</v>
      </c>
      <c r="K154" s="4">
        <f t="shared" si="242"/>
        <v>0</v>
      </c>
      <c r="L154" s="4">
        <f t="shared" si="243"/>
        <v>0</v>
      </c>
      <c r="M154" s="4">
        <f t="shared" si="244"/>
        <v>0</v>
      </c>
      <c r="N154" s="4">
        <f t="shared" si="245"/>
        <v>0</v>
      </c>
      <c r="O154" s="4">
        <f t="shared" si="246"/>
        <v>0</v>
      </c>
      <c r="P154" s="4">
        <f t="shared" si="247"/>
        <v>0</v>
      </c>
      <c r="Q154" s="4">
        <f t="shared" si="248"/>
        <v>0</v>
      </c>
      <c r="R154" s="4">
        <f t="shared" si="249"/>
        <v>0</v>
      </c>
      <c r="S154" s="4">
        <f t="shared" si="250"/>
        <v>0</v>
      </c>
      <c r="T154" s="4">
        <f t="shared" si="251"/>
        <v>0</v>
      </c>
      <c r="U154" s="4">
        <f t="shared" si="252"/>
        <v>0</v>
      </c>
      <c r="V154" s="4">
        <f t="shared" si="253"/>
        <v>0</v>
      </c>
      <c r="W154" s="4">
        <f t="shared" si="254"/>
        <v>0</v>
      </c>
      <c r="X154" s="4">
        <f t="shared" si="255"/>
        <v>0</v>
      </c>
      <c r="Y154" s="4">
        <f t="shared" si="256"/>
        <v>0</v>
      </c>
      <c r="Z154" s="4">
        <f t="shared" si="257"/>
        <v>0</v>
      </c>
      <c r="AA154" s="4">
        <f t="shared" si="258"/>
        <v>0</v>
      </c>
      <c r="AB154" s="4">
        <f t="shared" si="259"/>
        <v>0</v>
      </c>
      <c r="AC154" s="4">
        <f t="shared" si="260"/>
        <v>0</v>
      </c>
      <c r="AD154" s="4">
        <f t="shared" si="261"/>
        <v>0</v>
      </c>
      <c r="AE154" s="4">
        <f t="shared" si="262"/>
        <v>0</v>
      </c>
      <c r="AF154" s="4">
        <f t="shared" si="263"/>
        <v>1</v>
      </c>
      <c r="AG154" s="4">
        <f t="shared" si="264"/>
        <v>1</v>
      </c>
      <c r="AH154" s="4">
        <f t="shared" si="265"/>
        <v>0</v>
      </c>
      <c r="AI154" s="4">
        <f t="shared" si="266"/>
        <v>0</v>
      </c>
      <c r="AJ154" s="4">
        <f t="shared" si="267"/>
        <v>0</v>
      </c>
      <c r="AK154" s="4">
        <f t="shared" si="268"/>
        <v>0</v>
      </c>
      <c r="AL154" s="4">
        <f t="shared" si="269"/>
        <v>0</v>
      </c>
      <c r="AM154" s="4">
        <f t="shared" si="270"/>
        <v>0</v>
      </c>
      <c r="AN154" s="4">
        <f t="shared" si="271"/>
        <v>0</v>
      </c>
      <c r="AO154" s="4">
        <f t="shared" si="272"/>
        <v>0</v>
      </c>
      <c r="AP154" s="4">
        <f t="shared" si="273"/>
        <v>0</v>
      </c>
      <c r="AQ154" s="4">
        <f t="shared" si="274"/>
        <v>0</v>
      </c>
      <c r="AR154" s="4">
        <f t="shared" si="275"/>
        <v>0</v>
      </c>
      <c r="AS154" s="4">
        <f t="shared" si="276"/>
        <v>0</v>
      </c>
      <c r="AT154" s="4">
        <f t="shared" si="277"/>
        <v>0</v>
      </c>
      <c r="AU154" s="4">
        <f t="shared" si="278"/>
        <v>0</v>
      </c>
      <c r="AV154" s="4">
        <f t="shared" si="279"/>
        <v>0</v>
      </c>
      <c r="AW154" s="4">
        <f t="shared" si="280"/>
        <v>0</v>
      </c>
      <c r="AX154" s="4">
        <f t="shared" si="281"/>
        <v>0</v>
      </c>
      <c r="AY154" s="4">
        <f t="shared" si="282"/>
        <v>0</v>
      </c>
      <c r="AZ154" s="4">
        <f t="shared" si="283"/>
        <v>0</v>
      </c>
      <c r="BA154" s="4">
        <f t="shared" si="284"/>
        <v>0</v>
      </c>
      <c r="BB154" s="4">
        <f t="shared" si="285"/>
        <v>0</v>
      </c>
      <c r="BC154" s="4">
        <f t="shared" si="286"/>
        <v>0</v>
      </c>
      <c r="BD154" s="4">
        <f t="shared" si="287"/>
        <v>0</v>
      </c>
      <c r="BE154" s="4">
        <f t="shared" si="288"/>
        <v>0</v>
      </c>
      <c r="BF154" s="4">
        <f t="shared" si="375"/>
        <v>0</v>
      </c>
      <c r="BG154" s="4">
        <f t="shared" si="375"/>
        <v>0</v>
      </c>
      <c r="BH154" s="4">
        <f t="shared" si="375"/>
        <v>0</v>
      </c>
      <c r="BI154" s="4">
        <f t="shared" si="375"/>
        <v>0</v>
      </c>
      <c r="BJ154" s="4">
        <f t="shared" si="375"/>
        <v>0</v>
      </c>
      <c r="BK154" s="4">
        <f t="shared" si="375"/>
        <v>0</v>
      </c>
      <c r="BL154" s="4">
        <f t="shared" si="375"/>
        <v>0</v>
      </c>
      <c r="BM154" s="4">
        <f t="shared" si="375"/>
        <v>0</v>
      </c>
      <c r="BN154" s="4">
        <f t="shared" si="375"/>
        <v>0</v>
      </c>
      <c r="BO154" s="4">
        <f t="shared" si="375"/>
        <v>0</v>
      </c>
      <c r="BP154" s="4">
        <f t="shared" si="375"/>
        <v>0</v>
      </c>
      <c r="BQ154" s="4">
        <f t="shared" si="375"/>
        <v>0</v>
      </c>
      <c r="BR154" s="4">
        <f t="shared" si="375"/>
        <v>0</v>
      </c>
      <c r="BS154" s="4">
        <f t="shared" si="375"/>
        <v>0</v>
      </c>
      <c r="BT154" s="4">
        <f t="shared" si="375"/>
        <v>0</v>
      </c>
      <c r="BU154" s="4">
        <f t="shared" si="375"/>
        <v>0</v>
      </c>
      <c r="BV154" s="4">
        <f t="shared" si="378"/>
        <v>0</v>
      </c>
      <c r="BW154" s="4">
        <f t="shared" si="378"/>
        <v>0</v>
      </c>
      <c r="BX154" s="4">
        <f t="shared" si="378"/>
        <v>0</v>
      </c>
      <c r="BY154" s="4">
        <f t="shared" si="378"/>
        <v>0</v>
      </c>
      <c r="BZ154" s="4">
        <f t="shared" si="378"/>
        <v>0</v>
      </c>
      <c r="CA154" s="4">
        <f t="shared" si="378"/>
        <v>0</v>
      </c>
      <c r="CB154" s="4">
        <f t="shared" si="378"/>
        <v>0</v>
      </c>
      <c r="CC154" s="4">
        <f t="shared" si="378"/>
        <v>0</v>
      </c>
      <c r="CD154" s="4">
        <f t="shared" si="378"/>
        <v>0</v>
      </c>
      <c r="CE154" s="4">
        <f t="shared" si="378"/>
        <v>1</v>
      </c>
      <c r="CF154" s="4">
        <f t="shared" si="378"/>
        <v>0</v>
      </c>
      <c r="CG154" s="4">
        <f t="shared" si="378"/>
        <v>0</v>
      </c>
      <c r="CH154" s="4">
        <f t="shared" si="378"/>
        <v>0</v>
      </c>
      <c r="CI154" s="4">
        <f t="shared" si="378"/>
        <v>0</v>
      </c>
      <c r="CJ154" s="4">
        <f t="shared" si="378"/>
        <v>0</v>
      </c>
      <c r="CK154" s="4">
        <f t="shared" si="380"/>
        <v>0</v>
      </c>
      <c r="CL154" s="4">
        <f t="shared" si="380"/>
        <v>0</v>
      </c>
      <c r="CM154" s="4">
        <f t="shared" si="380"/>
        <v>0</v>
      </c>
      <c r="CN154" s="4">
        <f t="shared" si="380"/>
        <v>0</v>
      </c>
      <c r="CO154" s="4">
        <f t="shared" si="380"/>
        <v>0</v>
      </c>
      <c r="CP154" s="4">
        <f t="shared" si="380"/>
        <v>0</v>
      </c>
      <c r="CQ154" s="4">
        <f t="shared" si="380"/>
        <v>0</v>
      </c>
      <c r="CR154" s="4">
        <f t="shared" si="380"/>
        <v>0</v>
      </c>
      <c r="CS154" s="4">
        <f t="shared" si="380"/>
        <v>0</v>
      </c>
      <c r="CT154" s="4">
        <f t="shared" si="380"/>
        <v>0</v>
      </c>
      <c r="CU154" s="4">
        <f t="shared" si="380"/>
        <v>0</v>
      </c>
      <c r="CV154" s="4">
        <f t="shared" si="380"/>
        <v>0</v>
      </c>
      <c r="CW154" s="4">
        <f t="shared" si="380"/>
        <v>0</v>
      </c>
      <c r="CX154" s="4">
        <f t="shared" si="380"/>
        <v>0</v>
      </c>
      <c r="CY154" s="4">
        <f t="shared" si="380"/>
        <v>0</v>
      </c>
      <c r="CZ154" s="4">
        <f t="shared" si="380"/>
        <v>0</v>
      </c>
      <c r="DA154" s="4">
        <f t="shared" si="381"/>
        <v>0</v>
      </c>
      <c r="DB154" s="4">
        <f t="shared" si="381"/>
        <v>0</v>
      </c>
      <c r="DC154" s="4">
        <f t="shared" si="381"/>
        <v>0</v>
      </c>
      <c r="DD154" s="4">
        <f t="shared" si="370"/>
        <v>0</v>
      </c>
      <c r="DE154" s="4">
        <f t="shared" si="379"/>
        <v>0</v>
      </c>
      <c r="DF154" s="4">
        <f t="shared" si="379"/>
        <v>1</v>
      </c>
      <c r="DG154" s="4">
        <f t="shared" si="376"/>
        <v>0</v>
      </c>
      <c r="DH154" s="4">
        <f t="shared" si="376"/>
        <v>0</v>
      </c>
      <c r="DI154" s="4">
        <f t="shared" si="376"/>
        <v>0</v>
      </c>
      <c r="DJ154" s="4">
        <f t="shared" si="376"/>
        <v>0</v>
      </c>
      <c r="DK154" s="4">
        <f t="shared" si="376"/>
        <v>0</v>
      </c>
      <c r="DL154" s="4">
        <f t="shared" si="376"/>
        <v>0</v>
      </c>
      <c r="DM154" s="4">
        <f t="shared" si="376"/>
        <v>0</v>
      </c>
      <c r="DN154" s="4">
        <f t="shared" si="376"/>
        <v>0</v>
      </c>
      <c r="DO154" s="4">
        <f t="shared" si="376"/>
        <v>0</v>
      </c>
      <c r="DP154" s="4">
        <f t="shared" si="376"/>
        <v>0</v>
      </c>
      <c r="DQ154" s="4">
        <f t="shared" si="377"/>
        <v>0</v>
      </c>
      <c r="DR154" s="4">
        <f t="shared" si="377"/>
        <v>0</v>
      </c>
      <c r="DS154" s="4">
        <f t="shared" si="377"/>
        <v>0</v>
      </c>
      <c r="DT154" s="4">
        <f t="shared" si="377"/>
        <v>0</v>
      </c>
      <c r="DU154" s="4">
        <f t="shared" si="377"/>
        <v>0</v>
      </c>
      <c r="DV154" s="4">
        <f t="shared" si="377"/>
        <v>0</v>
      </c>
      <c r="DW154" s="4">
        <f t="shared" si="377"/>
        <v>0</v>
      </c>
      <c r="DX154" s="4">
        <f t="shared" si="377"/>
        <v>0</v>
      </c>
      <c r="DY154" s="4">
        <f t="shared" si="377"/>
        <v>0</v>
      </c>
      <c r="DZ154" s="4">
        <f t="shared" si="377"/>
        <v>0</v>
      </c>
      <c r="EA154" s="4">
        <f t="shared" si="377"/>
        <v>0</v>
      </c>
      <c r="EB154" s="4">
        <f t="shared" si="377"/>
        <v>0</v>
      </c>
      <c r="EC154" s="4">
        <f t="shared" si="377"/>
        <v>0</v>
      </c>
    </row>
    <row r="155" spans="2:133" x14ac:dyDescent="0.25">
      <c r="B155" s="13" t="s">
        <v>14</v>
      </c>
      <c r="C155" t="s">
        <v>313</v>
      </c>
      <c r="D155" s="4">
        <f t="shared" si="291"/>
        <v>0</v>
      </c>
      <c r="E155" s="4">
        <f t="shared" si="292"/>
        <v>0</v>
      </c>
      <c r="F155" s="4">
        <f t="shared" si="293"/>
        <v>0</v>
      </c>
      <c r="G155" s="4">
        <f t="shared" si="294"/>
        <v>0</v>
      </c>
      <c r="H155" s="4">
        <f t="shared" si="295"/>
        <v>1</v>
      </c>
      <c r="I155" s="4">
        <f t="shared" si="296"/>
        <v>1</v>
      </c>
      <c r="J155" s="4">
        <f t="shared" si="241"/>
        <v>0</v>
      </c>
      <c r="K155" s="4">
        <f t="shared" si="242"/>
        <v>0</v>
      </c>
      <c r="L155" s="4">
        <f t="shared" si="243"/>
        <v>0</v>
      </c>
      <c r="M155" s="4">
        <f t="shared" si="244"/>
        <v>0</v>
      </c>
      <c r="N155" s="4">
        <f t="shared" si="245"/>
        <v>0</v>
      </c>
      <c r="O155" s="4">
        <f t="shared" si="246"/>
        <v>0</v>
      </c>
      <c r="P155" s="4">
        <f t="shared" si="247"/>
        <v>0</v>
      </c>
      <c r="Q155" s="4">
        <f t="shared" si="248"/>
        <v>0</v>
      </c>
      <c r="R155" s="4">
        <f t="shared" si="249"/>
        <v>0</v>
      </c>
      <c r="S155" s="4">
        <f t="shared" si="250"/>
        <v>0</v>
      </c>
      <c r="T155" s="4">
        <f t="shared" si="251"/>
        <v>0</v>
      </c>
      <c r="U155" s="4">
        <f t="shared" si="252"/>
        <v>0</v>
      </c>
      <c r="V155" s="4">
        <f t="shared" si="253"/>
        <v>0</v>
      </c>
      <c r="W155" s="4">
        <f t="shared" si="254"/>
        <v>0</v>
      </c>
      <c r="X155" s="4">
        <f t="shared" si="255"/>
        <v>0</v>
      </c>
      <c r="Y155" s="4">
        <f t="shared" si="256"/>
        <v>0</v>
      </c>
      <c r="Z155" s="4">
        <f t="shared" si="257"/>
        <v>0</v>
      </c>
      <c r="AA155" s="4">
        <f t="shared" si="258"/>
        <v>0</v>
      </c>
      <c r="AB155" s="4">
        <f t="shared" si="259"/>
        <v>0</v>
      </c>
      <c r="AC155" s="4">
        <f t="shared" si="260"/>
        <v>0</v>
      </c>
      <c r="AD155" s="4">
        <f t="shared" si="261"/>
        <v>0</v>
      </c>
      <c r="AE155" s="4">
        <f t="shared" si="262"/>
        <v>0</v>
      </c>
      <c r="AF155" s="4">
        <f t="shared" si="263"/>
        <v>1</v>
      </c>
      <c r="AG155" s="4">
        <f t="shared" si="264"/>
        <v>1</v>
      </c>
      <c r="AH155" s="4">
        <f t="shared" si="265"/>
        <v>0</v>
      </c>
      <c r="AI155" s="4">
        <f t="shared" si="266"/>
        <v>0</v>
      </c>
      <c r="AJ155" s="4">
        <f t="shared" si="267"/>
        <v>0</v>
      </c>
      <c r="AK155" s="4">
        <f t="shared" si="268"/>
        <v>0</v>
      </c>
      <c r="AL155" s="4">
        <f t="shared" si="269"/>
        <v>0</v>
      </c>
      <c r="AM155" s="4">
        <f t="shared" si="270"/>
        <v>0</v>
      </c>
      <c r="AN155" s="4">
        <f t="shared" si="271"/>
        <v>0</v>
      </c>
      <c r="AO155" s="4">
        <f t="shared" si="272"/>
        <v>0</v>
      </c>
      <c r="AP155" s="4">
        <f t="shared" si="273"/>
        <v>0</v>
      </c>
      <c r="AQ155" s="4">
        <f t="shared" si="274"/>
        <v>0</v>
      </c>
      <c r="AR155" s="4">
        <f t="shared" si="275"/>
        <v>0</v>
      </c>
      <c r="AS155" s="4">
        <f t="shared" si="276"/>
        <v>0</v>
      </c>
      <c r="AT155" s="4">
        <f t="shared" si="277"/>
        <v>0</v>
      </c>
      <c r="AU155" s="4">
        <f t="shared" si="278"/>
        <v>0</v>
      </c>
      <c r="AV155" s="4">
        <f t="shared" si="279"/>
        <v>0</v>
      </c>
      <c r="AW155" s="4">
        <f t="shared" si="280"/>
        <v>0</v>
      </c>
      <c r="AX155" s="4">
        <f t="shared" si="281"/>
        <v>0</v>
      </c>
      <c r="AY155" s="4">
        <f t="shared" si="282"/>
        <v>0</v>
      </c>
      <c r="AZ155" s="4">
        <f t="shared" si="283"/>
        <v>0</v>
      </c>
      <c r="BA155" s="4">
        <f t="shared" si="284"/>
        <v>0</v>
      </c>
      <c r="BB155" s="4">
        <f t="shared" si="285"/>
        <v>0</v>
      </c>
      <c r="BC155" s="4">
        <f t="shared" si="286"/>
        <v>0</v>
      </c>
      <c r="BD155" s="4">
        <f t="shared" si="287"/>
        <v>0</v>
      </c>
      <c r="BE155" s="4">
        <f t="shared" si="288"/>
        <v>0</v>
      </c>
      <c r="BF155" s="4">
        <f t="shared" si="375"/>
        <v>0</v>
      </c>
      <c r="BG155" s="4">
        <f t="shared" si="375"/>
        <v>0</v>
      </c>
      <c r="BH155" s="4">
        <f t="shared" si="375"/>
        <v>0</v>
      </c>
      <c r="BI155" s="4">
        <f t="shared" si="375"/>
        <v>0</v>
      </c>
      <c r="BJ155" s="4">
        <f t="shared" si="375"/>
        <v>0</v>
      </c>
      <c r="BK155" s="4">
        <f t="shared" si="375"/>
        <v>0</v>
      </c>
      <c r="BL155" s="4">
        <f t="shared" si="375"/>
        <v>0</v>
      </c>
      <c r="BM155" s="4">
        <f t="shared" si="375"/>
        <v>0</v>
      </c>
      <c r="BN155" s="4">
        <f t="shared" si="375"/>
        <v>0</v>
      </c>
      <c r="BO155" s="4">
        <f t="shared" si="375"/>
        <v>0</v>
      </c>
      <c r="BP155" s="4">
        <f t="shared" si="375"/>
        <v>0</v>
      </c>
      <c r="BQ155" s="4">
        <f t="shared" si="375"/>
        <v>0</v>
      </c>
      <c r="BR155" s="4">
        <f t="shared" si="375"/>
        <v>0</v>
      </c>
      <c r="BS155" s="4">
        <f t="shared" si="375"/>
        <v>0</v>
      </c>
      <c r="BT155" s="4">
        <f t="shared" si="375"/>
        <v>0</v>
      </c>
      <c r="BU155" s="4">
        <f t="shared" si="375"/>
        <v>0</v>
      </c>
      <c r="BV155" s="4">
        <f t="shared" si="378"/>
        <v>0</v>
      </c>
      <c r="BW155" s="4">
        <f t="shared" si="378"/>
        <v>0</v>
      </c>
      <c r="BX155" s="4">
        <f t="shared" si="378"/>
        <v>0</v>
      </c>
      <c r="BY155" s="4">
        <f t="shared" si="378"/>
        <v>0</v>
      </c>
      <c r="BZ155" s="4">
        <f t="shared" si="378"/>
        <v>0</v>
      </c>
      <c r="CA155" s="4">
        <f t="shared" si="378"/>
        <v>0</v>
      </c>
      <c r="CB155" s="4">
        <f t="shared" si="378"/>
        <v>0</v>
      </c>
      <c r="CC155" s="4">
        <f t="shared" si="378"/>
        <v>0</v>
      </c>
      <c r="CD155" s="4">
        <f t="shared" si="378"/>
        <v>0</v>
      </c>
      <c r="CE155" s="4">
        <f t="shared" si="378"/>
        <v>0</v>
      </c>
      <c r="CF155" s="4">
        <f t="shared" si="378"/>
        <v>1</v>
      </c>
      <c r="CG155" s="4">
        <f t="shared" si="378"/>
        <v>0</v>
      </c>
      <c r="CH155" s="4">
        <f t="shared" si="378"/>
        <v>0</v>
      </c>
      <c r="CI155" s="4">
        <f t="shared" si="378"/>
        <v>0</v>
      </c>
      <c r="CJ155" s="4">
        <f t="shared" si="378"/>
        <v>0</v>
      </c>
      <c r="CK155" s="4">
        <f t="shared" si="380"/>
        <v>0</v>
      </c>
      <c r="CL155" s="4">
        <f t="shared" si="380"/>
        <v>0</v>
      </c>
      <c r="CM155" s="4">
        <f t="shared" si="380"/>
        <v>0</v>
      </c>
      <c r="CN155" s="4">
        <f t="shared" si="380"/>
        <v>0</v>
      </c>
      <c r="CO155" s="4">
        <f t="shared" si="380"/>
        <v>0</v>
      </c>
      <c r="CP155" s="4">
        <f t="shared" si="380"/>
        <v>0</v>
      </c>
      <c r="CQ155" s="4">
        <f t="shared" si="380"/>
        <v>0</v>
      </c>
      <c r="CR155" s="4">
        <f t="shared" si="380"/>
        <v>0</v>
      </c>
      <c r="CS155" s="4">
        <f t="shared" si="380"/>
        <v>0</v>
      </c>
      <c r="CT155" s="4">
        <f t="shared" si="380"/>
        <v>0</v>
      </c>
      <c r="CU155" s="4">
        <f t="shared" si="380"/>
        <v>0</v>
      </c>
      <c r="CV155" s="4">
        <f t="shared" si="380"/>
        <v>0</v>
      </c>
      <c r="CW155" s="4">
        <f t="shared" si="380"/>
        <v>0</v>
      </c>
      <c r="CX155" s="4">
        <f t="shared" si="380"/>
        <v>0</v>
      </c>
      <c r="CY155" s="4">
        <f t="shared" si="380"/>
        <v>0</v>
      </c>
      <c r="CZ155" s="4">
        <f t="shared" si="380"/>
        <v>0</v>
      </c>
      <c r="DA155" s="4">
        <f t="shared" si="381"/>
        <v>0</v>
      </c>
      <c r="DB155" s="4">
        <f t="shared" si="381"/>
        <v>0</v>
      </c>
      <c r="DC155" s="4">
        <f t="shared" si="381"/>
        <v>0</v>
      </c>
      <c r="DD155" s="4">
        <f t="shared" si="370"/>
        <v>0</v>
      </c>
      <c r="DE155" s="4">
        <f t="shared" si="379"/>
        <v>0</v>
      </c>
      <c r="DF155" s="4">
        <f t="shared" si="379"/>
        <v>0</v>
      </c>
      <c r="DG155" s="4">
        <f t="shared" ref="DG155:DP164" si="382">IF(DG$3=$C155,1,0)</f>
        <v>1</v>
      </c>
      <c r="DH155" s="4">
        <f t="shared" si="382"/>
        <v>0</v>
      </c>
      <c r="DI155" s="4">
        <f t="shared" si="382"/>
        <v>0</v>
      </c>
      <c r="DJ155" s="4">
        <f t="shared" si="382"/>
        <v>0</v>
      </c>
      <c r="DK155" s="4">
        <f t="shared" si="382"/>
        <v>0</v>
      </c>
      <c r="DL155" s="4">
        <f t="shared" si="382"/>
        <v>0</v>
      </c>
      <c r="DM155" s="4">
        <f t="shared" si="382"/>
        <v>0</v>
      </c>
      <c r="DN155" s="4">
        <f t="shared" si="382"/>
        <v>0</v>
      </c>
      <c r="DO155" s="4">
        <f t="shared" si="382"/>
        <v>0</v>
      </c>
      <c r="DP155" s="4">
        <f t="shared" si="382"/>
        <v>0</v>
      </c>
      <c r="DQ155" s="4">
        <f t="shared" ref="DQ155:EC164" si="383">IF(DQ$3=$C155,1,0)</f>
        <v>0</v>
      </c>
      <c r="DR155" s="4">
        <f t="shared" si="383"/>
        <v>0</v>
      </c>
      <c r="DS155" s="4">
        <f t="shared" si="383"/>
        <v>0</v>
      </c>
      <c r="DT155" s="4">
        <f t="shared" si="383"/>
        <v>0</v>
      </c>
      <c r="DU155" s="4">
        <f t="shared" si="383"/>
        <v>0</v>
      </c>
      <c r="DV155" s="4">
        <f t="shared" si="383"/>
        <v>0</v>
      </c>
      <c r="DW155" s="4">
        <f t="shared" si="383"/>
        <v>0</v>
      </c>
      <c r="DX155" s="4">
        <f t="shared" si="383"/>
        <v>0</v>
      </c>
      <c r="DY155" s="4">
        <f t="shared" si="383"/>
        <v>0</v>
      </c>
      <c r="DZ155" s="4">
        <f t="shared" si="383"/>
        <v>0</v>
      </c>
      <c r="EA155" s="4">
        <f t="shared" si="383"/>
        <v>0</v>
      </c>
      <c r="EB155" s="4">
        <f t="shared" si="383"/>
        <v>0</v>
      </c>
      <c r="EC155" s="4">
        <f t="shared" si="383"/>
        <v>0</v>
      </c>
    </row>
    <row r="156" spans="2:133" x14ac:dyDescent="0.25">
      <c r="B156" s="13" t="s">
        <v>14</v>
      </c>
      <c r="C156" t="s">
        <v>2690</v>
      </c>
      <c r="D156" s="4">
        <f t="shared" ref="D156:D166" si="384">IF(MID($C156,1,2)="rx",0,IF(VLOOKUP($C156,TierCSLUP,4,FALSE)="yes",1,0))</f>
        <v>0</v>
      </c>
      <c r="E156" s="4">
        <f t="shared" ref="E156:E166" si="385">IF(MID($C156,1,2)="rx",IF(VLOOKUP($C156,TierCSLUP,4,FALSE)="yes",1,0),0)</f>
        <v>0</v>
      </c>
      <c r="F156" s="4">
        <f t="shared" ref="F156:F166" si="386">IF(VLOOKUP($C156,TierCSLUP,4,FALSE)="yes",1,0)</f>
        <v>0</v>
      </c>
      <c r="G156" s="4">
        <f t="shared" ref="G156:G166" si="387">IF(MID($C156,1,2)="rx",0,IF(VLOOKUP($C156,TierCSLUP,5,FALSE)="yes",1,0))</f>
        <v>0</v>
      </c>
      <c r="H156" s="4">
        <f t="shared" ref="H156:H166" si="388">IF(MID($C156,1,2)="rx",IF(VLOOKUP($C156,TierCSLUP,5,FALSE)="yes",1,0),0)</f>
        <v>1</v>
      </c>
      <c r="I156" s="4">
        <f t="shared" ref="I156:I166" si="389">IF(VLOOKUP($C156,TierCSLUP,5,FALSE)="yes",1,0)</f>
        <v>1</v>
      </c>
      <c r="J156" s="4">
        <f t="shared" ref="J156:J166" si="390">IF($B156=J$3,$D156,0)</f>
        <v>0</v>
      </c>
      <c r="K156" s="4">
        <f t="shared" ref="K156:K166" si="391">IF($B156=K$3,$E156,0)</f>
        <v>0</v>
      </c>
      <c r="L156" s="4">
        <f t="shared" ref="L156:L166" si="392">IF($B156=L$3,$F156,0)</f>
        <v>0</v>
      </c>
      <c r="M156" s="4">
        <f t="shared" ref="M156:M166" si="393">IF($B156=M$3,$G156,0)</f>
        <v>0</v>
      </c>
      <c r="N156" s="4">
        <f t="shared" ref="N156:N166" si="394">IF($B156=N$3,$H156,0)</f>
        <v>0</v>
      </c>
      <c r="O156" s="4">
        <f t="shared" ref="O156:O166" si="395">IF($B156=O$3,$I156,0)</f>
        <v>0</v>
      </c>
      <c r="P156" s="4">
        <f t="shared" ref="P156:P166" si="396">IF($B156=P$3,$D156,0)</f>
        <v>0</v>
      </c>
      <c r="Q156" s="4">
        <f t="shared" ref="Q156:Q166" si="397">IF($B156=Q$3,$E156,0)</f>
        <v>0</v>
      </c>
      <c r="R156" s="4">
        <f t="shared" ref="R156:R166" si="398">IF($B156=R$3,$F156,0)</f>
        <v>0</v>
      </c>
      <c r="S156" s="4">
        <f t="shared" ref="S156:S166" si="399">IF($B156=S$3,$G156,0)</f>
        <v>0</v>
      </c>
      <c r="T156" s="4">
        <f t="shared" ref="T156:T166" si="400">IF($B156=T$3,$H156,0)</f>
        <v>0</v>
      </c>
      <c r="U156" s="4">
        <f t="shared" ref="U156:U166" si="401">IF($B156=U$3,$I156,0)</f>
        <v>0</v>
      </c>
      <c r="V156" s="4">
        <f t="shared" ref="V156:V166" si="402">IF($B156=V$3,$D156,0)</f>
        <v>0</v>
      </c>
      <c r="W156" s="4">
        <f t="shared" ref="W156:W166" si="403">IF($B156=W$3,$E156,0)</f>
        <v>0</v>
      </c>
      <c r="X156" s="4">
        <f t="shared" ref="X156:X166" si="404">IF($B156=X$3,$F156,0)</f>
        <v>0</v>
      </c>
      <c r="Y156" s="4">
        <f t="shared" ref="Y156:Y166" si="405">IF($B156=Y$3,$G156,0)</f>
        <v>0</v>
      </c>
      <c r="Z156" s="4">
        <f t="shared" ref="Z156:Z166" si="406">IF($B156=Z$3,$H156,0)</f>
        <v>0</v>
      </c>
      <c r="AA156" s="4">
        <f t="shared" ref="AA156:AA166" si="407">IF($B156=AA$3,$I156,0)</f>
        <v>0</v>
      </c>
      <c r="AB156" s="4">
        <f t="shared" ref="AB156:AB166" si="408">IF($B156=AB$3,$D156,0)</f>
        <v>0</v>
      </c>
      <c r="AC156" s="4">
        <f t="shared" ref="AC156:AC166" si="409">IF($B156=AC$3,$E156,0)</f>
        <v>0</v>
      </c>
      <c r="AD156" s="4">
        <f t="shared" ref="AD156:AD166" si="410">IF($B156=AD$3,$F156,0)</f>
        <v>0</v>
      </c>
      <c r="AE156" s="4">
        <f t="shared" ref="AE156:AE166" si="411">IF($B156=AE$3,$G156,0)</f>
        <v>0</v>
      </c>
      <c r="AF156" s="4">
        <f t="shared" ref="AF156:AF166" si="412">IF($B156=AF$3,$H156,0)</f>
        <v>1</v>
      </c>
      <c r="AG156" s="4">
        <f t="shared" ref="AG156:AG166" si="413">IF($B156=AG$3,$I156,0)</f>
        <v>1</v>
      </c>
      <c r="AH156" s="4">
        <f t="shared" ref="AH156:AH166" si="414">IF($B156=AH$3,$D156,0)</f>
        <v>0</v>
      </c>
      <c r="AI156" s="4">
        <f t="shared" ref="AI156:AI166" si="415">IF($B156=AI$3,$E156,0)</f>
        <v>0</v>
      </c>
      <c r="AJ156" s="4">
        <f t="shared" ref="AJ156:AJ166" si="416">IF($B156=AJ$3,$F156,0)</f>
        <v>0</v>
      </c>
      <c r="AK156" s="4">
        <f t="shared" ref="AK156:AK166" si="417">IF($B156=AK$3,$G156,0)</f>
        <v>0</v>
      </c>
      <c r="AL156" s="4">
        <f t="shared" ref="AL156:AL166" si="418">IF($B156=AL$3,$H156,0)</f>
        <v>0</v>
      </c>
      <c r="AM156" s="4">
        <f t="shared" ref="AM156:AM166" si="419">IF($B156=AM$3,$I156,0)</f>
        <v>0</v>
      </c>
      <c r="AN156" s="4">
        <f t="shared" ref="AN156:AN166" si="420">IF($B156=AN$3,$D156,0)</f>
        <v>0</v>
      </c>
      <c r="AO156" s="4">
        <f t="shared" ref="AO156:AO166" si="421">IF($B156=AO$3,$E156,0)</f>
        <v>0</v>
      </c>
      <c r="AP156" s="4">
        <f t="shared" ref="AP156:AP166" si="422">IF($B156=AP$3,$F156,0)</f>
        <v>0</v>
      </c>
      <c r="AQ156" s="4">
        <f t="shared" ref="AQ156:AQ166" si="423">IF($B156=AQ$3,$G156,0)</f>
        <v>0</v>
      </c>
      <c r="AR156" s="4">
        <f t="shared" ref="AR156:AR166" si="424">IF($B156=AR$3,$H156,0)</f>
        <v>0</v>
      </c>
      <c r="AS156" s="4">
        <f t="shared" ref="AS156:AS166" si="425">IF($B156=AS$3,$I156,0)</f>
        <v>0</v>
      </c>
      <c r="AT156" s="4">
        <f t="shared" ref="AT156:AT166" si="426">IF($B156=AT$3,$D156,0)</f>
        <v>0</v>
      </c>
      <c r="AU156" s="4">
        <f t="shared" ref="AU156:AU166" si="427">IF($B156=AU$3,$E156,0)</f>
        <v>0</v>
      </c>
      <c r="AV156" s="4">
        <f t="shared" ref="AV156:AV166" si="428">IF($B156=AV$3,$F156,0)</f>
        <v>0</v>
      </c>
      <c r="AW156" s="4">
        <f t="shared" ref="AW156:AW166" si="429">IF($B156=AW$3,$G156,0)</f>
        <v>0</v>
      </c>
      <c r="AX156" s="4">
        <f t="shared" ref="AX156:AX166" si="430">IF($B156=AX$3,$H156,0)</f>
        <v>0</v>
      </c>
      <c r="AY156" s="4">
        <f t="shared" ref="AY156:AY166" si="431">IF($B156=AY$3,$I156,0)</f>
        <v>0</v>
      </c>
      <c r="AZ156" s="4">
        <f t="shared" ref="AZ156:AZ166" si="432">IF($B156=AZ$3,$D156,0)</f>
        <v>0</v>
      </c>
      <c r="BA156" s="4">
        <f t="shared" ref="BA156:BA166" si="433">IF($B156=BA$3,$E156,0)</f>
        <v>0</v>
      </c>
      <c r="BB156" s="4">
        <f t="shared" ref="BB156:BB166" si="434">IF($B156=BB$3,$F156,0)</f>
        <v>0</v>
      </c>
      <c r="BC156" s="4">
        <f t="shared" ref="BC156:BC166" si="435">IF($B156=BC$3,$G156,0)</f>
        <v>0</v>
      </c>
      <c r="BD156" s="4">
        <f t="shared" ref="BD156:BD166" si="436">IF($B156=BD$3,$H156,0)</f>
        <v>0</v>
      </c>
      <c r="BE156" s="4">
        <f t="shared" ref="BE156:BE166" si="437">IF($B156=BE$3,$I156,0)</f>
        <v>0</v>
      </c>
      <c r="BF156" s="4">
        <f t="shared" ref="BF156:BO166" si="438">IF(BF$3=$C156,1,0)</f>
        <v>0</v>
      </c>
      <c r="BG156" s="4">
        <f t="shared" si="438"/>
        <v>0</v>
      </c>
      <c r="BH156" s="4">
        <f t="shared" si="438"/>
        <v>0</v>
      </c>
      <c r="BI156" s="4">
        <f t="shared" si="438"/>
        <v>0</v>
      </c>
      <c r="BJ156" s="4">
        <f t="shared" si="438"/>
        <v>0</v>
      </c>
      <c r="BK156" s="4">
        <f t="shared" si="438"/>
        <v>0</v>
      </c>
      <c r="BL156" s="4">
        <f t="shared" si="438"/>
        <v>0</v>
      </c>
      <c r="BM156" s="4">
        <f t="shared" si="438"/>
        <v>0</v>
      </c>
      <c r="BN156" s="4">
        <f t="shared" si="438"/>
        <v>0</v>
      </c>
      <c r="BO156" s="4">
        <f t="shared" si="438"/>
        <v>0</v>
      </c>
      <c r="BP156" s="4">
        <f t="shared" ref="BP156:BY166" si="439">IF(BP$3=$C156,1,0)</f>
        <v>0</v>
      </c>
      <c r="BQ156" s="4">
        <f t="shared" si="439"/>
        <v>0</v>
      </c>
      <c r="BR156" s="4">
        <f t="shared" si="439"/>
        <v>0</v>
      </c>
      <c r="BS156" s="4">
        <f t="shared" si="439"/>
        <v>0</v>
      </c>
      <c r="BT156" s="4">
        <f t="shared" si="439"/>
        <v>0</v>
      </c>
      <c r="BU156" s="4">
        <f t="shared" si="439"/>
        <v>0</v>
      </c>
      <c r="BV156" s="4">
        <f t="shared" si="439"/>
        <v>0</v>
      </c>
      <c r="BW156" s="4">
        <f t="shared" si="439"/>
        <v>0</v>
      </c>
      <c r="BX156" s="4">
        <f t="shared" si="439"/>
        <v>0</v>
      </c>
      <c r="BY156" s="4">
        <f t="shared" si="439"/>
        <v>0</v>
      </c>
      <c r="BZ156" s="4">
        <f t="shared" ref="BZ156:CJ165" si="440">IF(BZ$3=$C156,1,0)</f>
        <v>0</v>
      </c>
      <c r="CA156" s="4">
        <f t="shared" si="440"/>
        <v>0</v>
      </c>
      <c r="CB156" s="4">
        <f t="shared" si="440"/>
        <v>0</v>
      </c>
      <c r="CC156" s="4">
        <f t="shared" si="440"/>
        <v>0</v>
      </c>
      <c r="CD156" s="4">
        <f t="shared" si="440"/>
        <v>0</v>
      </c>
      <c r="CE156" s="4">
        <f t="shared" si="440"/>
        <v>0</v>
      </c>
      <c r="CF156" s="4">
        <f t="shared" si="440"/>
        <v>0</v>
      </c>
      <c r="CG156" s="4">
        <f t="shared" si="440"/>
        <v>0</v>
      </c>
      <c r="CH156" s="4">
        <f t="shared" si="440"/>
        <v>0</v>
      </c>
      <c r="CI156" s="4">
        <f t="shared" si="440"/>
        <v>0</v>
      </c>
      <c r="CJ156" s="4">
        <f t="shared" si="440"/>
        <v>0</v>
      </c>
      <c r="CK156" s="4">
        <f t="shared" ref="CK156:CT166" si="441">IF(CK$3=$C156,1,0)</f>
        <v>0</v>
      </c>
      <c r="CL156" s="4">
        <f t="shared" si="441"/>
        <v>0</v>
      </c>
      <c r="CM156" s="4">
        <f t="shared" si="441"/>
        <v>0</v>
      </c>
      <c r="CN156" s="4">
        <f t="shared" si="441"/>
        <v>0</v>
      </c>
      <c r="CO156" s="4">
        <f t="shared" si="441"/>
        <v>0</v>
      </c>
      <c r="CP156" s="4">
        <f t="shared" si="441"/>
        <v>0</v>
      </c>
      <c r="CQ156" s="4">
        <f t="shared" si="441"/>
        <v>0</v>
      </c>
      <c r="CR156" s="4">
        <f t="shared" si="441"/>
        <v>0</v>
      </c>
      <c r="CS156" s="4">
        <f t="shared" si="441"/>
        <v>0</v>
      </c>
      <c r="CT156" s="4">
        <f t="shared" si="441"/>
        <v>0</v>
      </c>
      <c r="CU156" s="4">
        <f t="shared" ref="CU156:DF166" si="442">IF(CU$3=$C156,1,0)</f>
        <v>0</v>
      </c>
      <c r="CV156" s="4">
        <f t="shared" si="442"/>
        <v>0</v>
      </c>
      <c r="CW156" s="4">
        <f t="shared" si="442"/>
        <v>0</v>
      </c>
      <c r="CX156" s="4">
        <f t="shared" si="442"/>
        <v>0</v>
      </c>
      <c r="CY156" s="4">
        <f t="shared" si="442"/>
        <v>0</v>
      </c>
      <c r="CZ156" s="4">
        <f t="shared" si="442"/>
        <v>0</v>
      </c>
      <c r="DA156" s="4">
        <f t="shared" si="442"/>
        <v>0</v>
      </c>
      <c r="DB156" s="4">
        <f t="shared" si="442"/>
        <v>0</v>
      </c>
      <c r="DC156" s="4">
        <f t="shared" si="442"/>
        <v>0</v>
      </c>
      <c r="DD156" s="4">
        <f t="shared" si="442"/>
        <v>0</v>
      </c>
      <c r="DE156" s="4">
        <f t="shared" si="442"/>
        <v>0</v>
      </c>
      <c r="DF156" s="4">
        <f t="shared" si="442"/>
        <v>0</v>
      </c>
      <c r="DG156" s="4">
        <f t="shared" si="382"/>
        <v>0</v>
      </c>
      <c r="DH156" s="4">
        <f t="shared" si="382"/>
        <v>1</v>
      </c>
      <c r="DI156" s="4">
        <f t="shared" si="382"/>
        <v>0</v>
      </c>
      <c r="DJ156" s="4">
        <f t="shared" si="382"/>
        <v>0</v>
      </c>
      <c r="DK156" s="4">
        <f t="shared" si="382"/>
        <v>0</v>
      </c>
      <c r="DL156" s="4">
        <f t="shared" si="382"/>
        <v>0</v>
      </c>
      <c r="DM156" s="4">
        <f t="shared" si="382"/>
        <v>0</v>
      </c>
      <c r="DN156" s="4">
        <f t="shared" si="382"/>
        <v>0</v>
      </c>
      <c r="DO156" s="4">
        <f t="shared" si="382"/>
        <v>0</v>
      </c>
      <c r="DP156" s="4">
        <f t="shared" si="382"/>
        <v>0</v>
      </c>
      <c r="DQ156" s="4">
        <f t="shared" si="383"/>
        <v>0</v>
      </c>
      <c r="DR156" s="4">
        <f t="shared" si="383"/>
        <v>0</v>
      </c>
      <c r="DS156" s="4">
        <f t="shared" si="383"/>
        <v>1</v>
      </c>
      <c r="DT156" s="4">
        <f t="shared" si="383"/>
        <v>0</v>
      </c>
      <c r="DU156" s="4">
        <f t="shared" si="383"/>
        <v>0</v>
      </c>
      <c r="DV156" s="4">
        <f t="shared" si="383"/>
        <v>0</v>
      </c>
      <c r="DW156" s="4">
        <f t="shared" si="383"/>
        <v>0</v>
      </c>
      <c r="DX156" s="4">
        <f t="shared" si="383"/>
        <v>0</v>
      </c>
      <c r="DY156" s="4">
        <f t="shared" si="383"/>
        <v>0</v>
      </c>
      <c r="DZ156" s="4">
        <f t="shared" si="383"/>
        <v>0</v>
      </c>
      <c r="EA156" s="4">
        <f t="shared" si="383"/>
        <v>0</v>
      </c>
      <c r="EB156" s="4">
        <f t="shared" si="383"/>
        <v>0</v>
      </c>
      <c r="EC156" s="4">
        <f t="shared" si="383"/>
        <v>0</v>
      </c>
    </row>
    <row r="157" spans="2:133" x14ac:dyDescent="0.25">
      <c r="B157" s="13" t="s">
        <v>14</v>
      </c>
      <c r="C157" t="s">
        <v>2691</v>
      </c>
      <c r="D157" s="4">
        <f t="shared" si="384"/>
        <v>0</v>
      </c>
      <c r="E157" s="4">
        <f t="shared" si="385"/>
        <v>0</v>
      </c>
      <c r="F157" s="4">
        <f t="shared" si="386"/>
        <v>0</v>
      </c>
      <c r="G157" s="4">
        <f t="shared" si="387"/>
        <v>0</v>
      </c>
      <c r="H157" s="4">
        <f t="shared" si="388"/>
        <v>1</v>
      </c>
      <c r="I157" s="4">
        <f t="shared" si="389"/>
        <v>1</v>
      </c>
      <c r="J157" s="4">
        <f t="shared" si="390"/>
        <v>0</v>
      </c>
      <c r="K157" s="4">
        <f t="shared" si="391"/>
        <v>0</v>
      </c>
      <c r="L157" s="4">
        <f t="shared" si="392"/>
        <v>0</v>
      </c>
      <c r="M157" s="4">
        <f t="shared" si="393"/>
        <v>0</v>
      </c>
      <c r="N157" s="4">
        <f t="shared" si="394"/>
        <v>0</v>
      </c>
      <c r="O157" s="4">
        <f t="shared" si="395"/>
        <v>0</v>
      </c>
      <c r="P157" s="4">
        <f t="shared" si="396"/>
        <v>0</v>
      </c>
      <c r="Q157" s="4">
        <f t="shared" si="397"/>
        <v>0</v>
      </c>
      <c r="R157" s="4">
        <f t="shared" si="398"/>
        <v>0</v>
      </c>
      <c r="S157" s="4">
        <f t="shared" si="399"/>
        <v>0</v>
      </c>
      <c r="T157" s="4">
        <f t="shared" si="400"/>
        <v>0</v>
      </c>
      <c r="U157" s="4">
        <f t="shared" si="401"/>
        <v>0</v>
      </c>
      <c r="V157" s="4">
        <f t="shared" si="402"/>
        <v>0</v>
      </c>
      <c r="W157" s="4">
        <f t="shared" si="403"/>
        <v>0</v>
      </c>
      <c r="X157" s="4">
        <f t="shared" si="404"/>
        <v>0</v>
      </c>
      <c r="Y157" s="4">
        <f t="shared" si="405"/>
        <v>0</v>
      </c>
      <c r="Z157" s="4">
        <f t="shared" si="406"/>
        <v>0</v>
      </c>
      <c r="AA157" s="4">
        <f t="shared" si="407"/>
        <v>0</v>
      </c>
      <c r="AB157" s="4">
        <f t="shared" si="408"/>
        <v>0</v>
      </c>
      <c r="AC157" s="4">
        <f t="shared" si="409"/>
        <v>0</v>
      </c>
      <c r="AD157" s="4">
        <f t="shared" si="410"/>
        <v>0</v>
      </c>
      <c r="AE157" s="4">
        <f t="shared" si="411"/>
        <v>0</v>
      </c>
      <c r="AF157" s="4">
        <f t="shared" si="412"/>
        <v>1</v>
      </c>
      <c r="AG157" s="4">
        <f t="shared" si="413"/>
        <v>1</v>
      </c>
      <c r="AH157" s="4">
        <f t="shared" si="414"/>
        <v>0</v>
      </c>
      <c r="AI157" s="4">
        <f t="shared" si="415"/>
        <v>0</v>
      </c>
      <c r="AJ157" s="4">
        <f t="shared" si="416"/>
        <v>0</v>
      </c>
      <c r="AK157" s="4">
        <f t="shared" si="417"/>
        <v>0</v>
      </c>
      <c r="AL157" s="4">
        <f t="shared" si="418"/>
        <v>0</v>
      </c>
      <c r="AM157" s="4">
        <f t="shared" si="419"/>
        <v>0</v>
      </c>
      <c r="AN157" s="4">
        <f t="shared" si="420"/>
        <v>0</v>
      </c>
      <c r="AO157" s="4">
        <f t="shared" si="421"/>
        <v>0</v>
      </c>
      <c r="AP157" s="4">
        <f t="shared" si="422"/>
        <v>0</v>
      </c>
      <c r="AQ157" s="4">
        <f t="shared" si="423"/>
        <v>0</v>
      </c>
      <c r="AR157" s="4">
        <f t="shared" si="424"/>
        <v>0</v>
      </c>
      <c r="AS157" s="4">
        <f t="shared" si="425"/>
        <v>0</v>
      </c>
      <c r="AT157" s="4">
        <f t="shared" si="426"/>
        <v>0</v>
      </c>
      <c r="AU157" s="4">
        <f t="shared" si="427"/>
        <v>0</v>
      </c>
      <c r="AV157" s="4">
        <f t="shared" si="428"/>
        <v>0</v>
      </c>
      <c r="AW157" s="4">
        <f t="shared" si="429"/>
        <v>0</v>
      </c>
      <c r="AX157" s="4">
        <f t="shared" si="430"/>
        <v>0</v>
      </c>
      <c r="AY157" s="4">
        <f t="shared" si="431"/>
        <v>0</v>
      </c>
      <c r="AZ157" s="4">
        <f t="shared" si="432"/>
        <v>0</v>
      </c>
      <c r="BA157" s="4">
        <f t="shared" si="433"/>
        <v>0</v>
      </c>
      <c r="BB157" s="4">
        <f t="shared" si="434"/>
        <v>0</v>
      </c>
      <c r="BC157" s="4">
        <f t="shared" si="435"/>
        <v>0</v>
      </c>
      <c r="BD157" s="4">
        <f t="shared" si="436"/>
        <v>0</v>
      </c>
      <c r="BE157" s="4">
        <f t="shared" si="437"/>
        <v>0</v>
      </c>
      <c r="BF157" s="4">
        <f t="shared" si="438"/>
        <v>0</v>
      </c>
      <c r="BG157" s="4">
        <f t="shared" si="438"/>
        <v>0</v>
      </c>
      <c r="BH157" s="4">
        <f t="shared" si="438"/>
        <v>0</v>
      </c>
      <c r="BI157" s="4">
        <f t="shared" si="438"/>
        <v>0</v>
      </c>
      <c r="BJ157" s="4">
        <f t="shared" si="438"/>
        <v>0</v>
      </c>
      <c r="BK157" s="4">
        <f t="shared" si="438"/>
        <v>0</v>
      </c>
      <c r="BL157" s="4">
        <f t="shared" si="438"/>
        <v>0</v>
      </c>
      <c r="BM157" s="4">
        <f t="shared" si="438"/>
        <v>0</v>
      </c>
      <c r="BN157" s="4">
        <f t="shared" si="438"/>
        <v>0</v>
      </c>
      <c r="BO157" s="4">
        <f t="shared" si="438"/>
        <v>0</v>
      </c>
      <c r="BP157" s="4">
        <f t="shared" si="439"/>
        <v>0</v>
      </c>
      <c r="BQ157" s="4">
        <f t="shared" si="439"/>
        <v>0</v>
      </c>
      <c r="BR157" s="4">
        <f t="shared" si="439"/>
        <v>0</v>
      </c>
      <c r="BS157" s="4">
        <f t="shared" si="439"/>
        <v>0</v>
      </c>
      <c r="BT157" s="4">
        <f t="shared" si="439"/>
        <v>0</v>
      </c>
      <c r="BU157" s="4">
        <f t="shared" si="439"/>
        <v>0</v>
      </c>
      <c r="BV157" s="4">
        <f t="shared" si="439"/>
        <v>0</v>
      </c>
      <c r="BW157" s="4">
        <f t="shared" si="439"/>
        <v>0</v>
      </c>
      <c r="BX157" s="4">
        <f t="shared" si="439"/>
        <v>0</v>
      </c>
      <c r="BY157" s="4">
        <f t="shared" si="439"/>
        <v>0</v>
      </c>
      <c r="BZ157" s="4">
        <f t="shared" si="440"/>
        <v>0</v>
      </c>
      <c r="CA157" s="4">
        <f t="shared" si="440"/>
        <v>0</v>
      </c>
      <c r="CB157" s="4">
        <f t="shared" si="440"/>
        <v>0</v>
      </c>
      <c r="CC157" s="4">
        <f t="shared" si="440"/>
        <v>0</v>
      </c>
      <c r="CD157" s="4">
        <f t="shared" si="440"/>
        <v>0</v>
      </c>
      <c r="CE157" s="4">
        <f t="shared" si="440"/>
        <v>0</v>
      </c>
      <c r="CF157" s="4">
        <f t="shared" si="440"/>
        <v>0</v>
      </c>
      <c r="CG157" s="4">
        <f t="shared" si="440"/>
        <v>0</v>
      </c>
      <c r="CH157" s="4">
        <f t="shared" si="440"/>
        <v>0</v>
      </c>
      <c r="CI157" s="4">
        <f t="shared" si="440"/>
        <v>0</v>
      </c>
      <c r="CJ157" s="4">
        <f t="shared" si="440"/>
        <v>0</v>
      </c>
      <c r="CK157" s="4">
        <f t="shared" si="441"/>
        <v>0</v>
      </c>
      <c r="CL157" s="4">
        <f t="shared" si="441"/>
        <v>0</v>
      </c>
      <c r="CM157" s="4">
        <f t="shared" si="441"/>
        <v>0</v>
      </c>
      <c r="CN157" s="4">
        <f t="shared" si="441"/>
        <v>0</v>
      </c>
      <c r="CO157" s="4">
        <f t="shared" si="441"/>
        <v>0</v>
      </c>
      <c r="CP157" s="4">
        <f t="shared" si="441"/>
        <v>0</v>
      </c>
      <c r="CQ157" s="4">
        <f t="shared" si="441"/>
        <v>0</v>
      </c>
      <c r="CR157" s="4">
        <f t="shared" si="441"/>
        <v>0</v>
      </c>
      <c r="CS157" s="4">
        <f t="shared" si="441"/>
        <v>0</v>
      </c>
      <c r="CT157" s="4">
        <f t="shared" si="441"/>
        <v>0</v>
      </c>
      <c r="CU157" s="4">
        <f t="shared" si="442"/>
        <v>0</v>
      </c>
      <c r="CV157" s="4">
        <f t="shared" si="442"/>
        <v>0</v>
      </c>
      <c r="CW157" s="4">
        <f t="shared" si="442"/>
        <v>0</v>
      </c>
      <c r="CX157" s="4">
        <f t="shared" si="442"/>
        <v>0</v>
      </c>
      <c r="CY157" s="4">
        <f t="shared" si="442"/>
        <v>0</v>
      </c>
      <c r="CZ157" s="4">
        <f t="shared" si="442"/>
        <v>0</v>
      </c>
      <c r="DA157" s="4">
        <f t="shared" si="442"/>
        <v>0</v>
      </c>
      <c r="DB157" s="4">
        <f t="shared" si="442"/>
        <v>0</v>
      </c>
      <c r="DC157" s="4">
        <f t="shared" si="442"/>
        <v>0</v>
      </c>
      <c r="DD157" s="4">
        <f t="shared" si="442"/>
        <v>0</v>
      </c>
      <c r="DE157" s="4">
        <f t="shared" si="442"/>
        <v>0</v>
      </c>
      <c r="DF157" s="4">
        <f t="shared" si="442"/>
        <v>0</v>
      </c>
      <c r="DG157" s="4">
        <f t="shared" si="382"/>
        <v>0</v>
      </c>
      <c r="DH157" s="4">
        <f t="shared" si="382"/>
        <v>0</v>
      </c>
      <c r="DI157" s="4">
        <f t="shared" si="382"/>
        <v>1</v>
      </c>
      <c r="DJ157" s="4">
        <f t="shared" si="382"/>
        <v>0</v>
      </c>
      <c r="DK157" s="4">
        <f t="shared" si="382"/>
        <v>0</v>
      </c>
      <c r="DL157" s="4">
        <f t="shared" si="382"/>
        <v>0</v>
      </c>
      <c r="DM157" s="4">
        <f t="shared" si="382"/>
        <v>0</v>
      </c>
      <c r="DN157" s="4">
        <f t="shared" si="382"/>
        <v>0</v>
      </c>
      <c r="DO157" s="4">
        <f t="shared" si="382"/>
        <v>0</v>
      </c>
      <c r="DP157" s="4">
        <f t="shared" si="382"/>
        <v>0</v>
      </c>
      <c r="DQ157" s="4">
        <f t="shared" si="383"/>
        <v>0</v>
      </c>
      <c r="DR157" s="4">
        <f t="shared" si="383"/>
        <v>0</v>
      </c>
      <c r="DS157" s="4">
        <f t="shared" si="383"/>
        <v>0</v>
      </c>
      <c r="DT157" s="4">
        <f t="shared" si="383"/>
        <v>1</v>
      </c>
      <c r="DU157" s="4">
        <f t="shared" si="383"/>
        <v>0</v>
      </c>
      <c r="DV157" s="4">
        <f t="shared" si="383"/>
        <v>0</v>
      </c>
      <c r="DW157" s="4">
        <f t="shared" si="383"/>
        <v>0</v>
      </c>
      <c r="DX157" s="4">
        <f t="shared" si="383"/>
        <v>0</v>
      </c>
      <c r="DY157" s="4">
        <f t="shared" si="383"/>
        <v>0</v>
      </c>
      <c r="DZ157" s="4">
        <f t="shared" si="383"/>
        <v>0</v>
      </c>
      <c r="EA157" s="4">
        <f t="shared" si="383"/>
        <v>0</v>
      </c>
      <c r="EB157" s="4">
        <f t="shared" si="383"/>
        <v>0</v>
      </c>
      <c r="EC157" s="4">
        <f t="shared" si="383"/>
        <v>0</v>
      </c>
    </row>
    <row r="158" spans="2:133" x14ac:dyDescent="0.25">
      <c r="B158" s="13" t="s">
        <v>14</v>
      </c>
      <c r="C158" t="s">
        <v>2692</v>
      </c>
      <c r="D158" s="4">
        <f t="shared" si="384"/>
        <v>0</v>
      </c>
      <c r="E158" s="4">
        <f t="shared" si="385"/>
        <v>0</v>
      </c>
      <c r="F158" s="4">
        <f t="shared" si="386"/>
        <v>0</v>
      </c>
      <c r="G158" s="4">
        <f t="shared" si="387"/>
        <v>0</v>
      </c>
      <c r="H158" s="4">
        <f t="shared" si="388"/>
        <v>1</v>
      </c>
      <c r="I158" s="4">
        <f t="shared" si="389"/>
        <v>1</v>
      </c>
      <c r="J158" s="4">
        <f t="shared" si="390"/>
        <v>0</v>
      </c>
      <c r="K158" s="4">
        <f t="shared" si="391"/>
        <v>0</v>
      </c>
      <c r="L158" s="4">
        <f t="shared" si="392"/>
        <v>0</v>
      </c>
      <c r="M158" s="4">
        <f t="shared" si="393"/>
        <v>0</v>
      </c>
      <c r="N158" s="4">
        <f t="shared" si="394"/>
        <v>0</v>
      </c>
      <c r="O158" s="4">
        <f t="shared" si="395"/>
        <v>0</v>
      </c>
      <c r="P158" s="4">
        <f t="shared" si="396"/>
        <v>0</v>
      </c>
      <c r="Q158" s="4">
        <f t="shared" si="397"/>
        <v>0</v>
      </c>
      <c r="R158" s="4">
        <f t="shared" si="398"/>
        <v>0</v>
      </c>
      <c r="S158" s="4">
        <f t="shared" si="399"/>
        <v>0</v>
      </c>
      <c r="T158" s="4">
        <f t="shared" si="400"/>
        <v>0</v>
      </c>
      <c r="U158" s="4">
        <f t="shared" si="401"/>
        <v>0</v>
      </c>
      <c r="V158" s="4">
        <f t="shared" si="402"/>
        <v>0</v>
      </c>
      <c r="W158" s="4">
        <f t="shared" si="403"/>
        <v>0</v>
      </c>
      <c r="X158" s="4">
        <f t="shared" si="404"/>
        <v>0</v>
      </c>
      <c r="Y158" s="4">
        <f t="shared" si="405"/>
        <v>0</v>
      </c>
      <c r="Z158" s="4">
        <f t="shared" si="406"/>
        <v>0</v>
      </c>
      <c r="AA158" s="4">
        <f t="shared" si="407"/>
        <v>0</v>
      </c>
      <c r="AB158" s="4">
        <f t="shared" si="408"/>
        <v>0</v>
      </c>
      <c r="AC158" s="4">
        <f t="shared" si="409"/>
        <v>0</v>
      </c>
      <c r="AD158" s="4">
        <f t="shared" si="410"/>
        <v>0</v>
      </c>
      <c r="AE158" s="4">
        <f t="shared" si="411"/>
        <v>0</v>
      </c>
      <c r="AF158" s="4">
        <f t="shared" si="412"/>
        <v>1</v>
      </c>
      <c r="AG158" s="4">
        <f t="shared" si="413"/>
        <v>1</v>
      </c>
      <c r="AH158" s="4">
        <f t="shared" si="414"/>
        <v>0</v>
      </c>
      <c r="AI158" s="4">
        <f t="shared" si="415"/>
        <v>0</v>
      </c>
      <c r="AJ158" s="4">
        <f t="shared" si="416"/>
        <v>0</v>
      </c>
      <c r="AK158" s="4">
        <f t="shared" si="417"/>
        <v>0</v>
      </c>
      <c r="AL158" s="4">
        <f t="shared" si="418"/>
        <v>0</v>
      </c>
      <c r="AM158" s="4">
        <f t="shared" si="419"/>
        <v>0</v>
      </c>
      <c r="AN158" s="4">
        <f t="shared" si="420"/>
        <v>0</v>
      </c>
      <c r="AO158" s="4">
        <f t="shared" si="421"/>
        <v>0</v>
      </c>
      <c r="AP158" s="4">
        <f t="shared" si="422"/>
        <v>0</v>
      </c>
      <c r="AQ158" s="4">
        <f t="shared" si="423"/>
        <v>0</v>
      </c>
      <c r="AR158" s="4">
        <f t="shared" si="424"/>
        <v>0</v>
      </c>
      <c r="AS158" s="4">
        <f t="shared" si="425"/>
        <v>0</v>
      </c>
      <c r="AT158" s="4">
        <f t="shared" si="426"/>
        <v>0</v>
      </c>
      <c r="AU158" s="4">
        <f t="shared" si="427"/>
        <v>0</v>
      </c>
      <c r="AV158" s="4">
        <f t="shared" si="428"/>
        <v>0</v>
      </c>
      <c r="AW158" s="4">
        <f t="shared" si="429"/>
        <v>0</v>
      </c>
      <c r="AX158" s="4">
        <f t="shared" si="430"/>
        <v>0</v>
      </c>
      <c r="AY158" s="4">
        <f t="shared" si="431"/>
        <v>0</v>
      </c>
      <c r="AZ158" s="4">
        <f t="shared" si="432"/>
        <v>0</v>
      </c>
      <c r="BA158" s="4">
        <f t="shared" si="433"/>
        <v>0</v>
      </c>
      <c r="BB158" s="4">
        <f t="shared" si="434"/>
        <v>0</v>
      </c>
      <c r="BC158" s="4">
        <f t="shared" si="435"/>
        <v>0</v>
      </c>
      <c r="BD158" s="4">
        <f t="shared" si="436"/>
        <v>0</v>
      </c>
      <c r="BE158" s="4">
        <f t="shared" si="437"/>
        <v>0</v>
      </c>
      <c r="BF158" s="4">
        <f t="shared" si="438"/>
        <v>0</v>
      </c>
      <c r="BG158" s="4">
        <f t="shared" si="438"/>
        <v>0</v>
      </c>
      <c r="BH158" s="4">
        <f t="shared" si="438"/>
        <v>0</v>
      </c>
      <c r="BI158" s="4">
        <f t="shared" si="438"/>
        <v>0</v>
      </c>
      <c r="BJ158" s="4">
        <f t="shared" si="438"/>
        <v>0</v>
      </c>
      <c r="BK158" s="4">
        <f t="shared" si="438"/>
        <v>0</v>
      </c>
      <c r="BL158" s="4">
        <f t="shared" si="438"/>
        <v>0</v>
      </c>
      <c r="BM158" s="4">
        <f t="shared" si="438"/>
        <v>0</v>
      </c>
      <c r="BN158" s="4">
        <f t="shared" si="438"/>
        <v>0</v>
      </c>
      <c r="BO158" s="4">
        <f t="shared" si="438"/>
        <v>0</v>
      </c>
      <c r="BP158" s="4">
        <f t="shared" si="439"/>
        <v>0</v>
      </c>
      <c r="BQ158" s="4">
        <f t="shared" si="439"/>
        <v>0</v>
      </c>
      <c r="BR158" s="4">
        <f t="shared" si="439"/>
        <v>0</v>
      </c>
      <c r="BS158" s="4">
        <f t="shared" si="439"/>
        <v>0</v>
      </c>
      <c r="BT158" s="4">
        <f t="shared" si="439"/>
        <v>0</v>
      </c>
      <c r="BU158" s="4">
        <f t="shared" si="439"/>
        <v>0</v>
      </c>
      <c r="BV158" s="4">
        <f t="shared" si="439"/>
        <v>0</v>
      </c>
      <c r="BW158" s="4">
        <f t="shared" si="439"/>
        <v>0</v>
      </c>
      <c r="BX158" s="4">
        <f t="shared" si="439"/>
        <v>0</v>
      </c>
      <c r="BY158" s="4">
        <f t="shared" si="439"/>
        <v>0</v>
      </c>
      <c r="BZ158" s="4">
        <f t="shared" si="440"/>
        <v>0</v>
      </c>
      <c r="CA158" s="4">
        <f t="shared" si="440"/>
        <v>0</v>
      </c>
      <c r="CB158" s="4">
        <f t="shared" si="440"/>
        <v>0</v>
      </c>
      <c r="CC158" s="4">
        <f t="shared" si="440"/>
        <v>0</v>
      </c>
      <c r="CD158" s="4">
        <f t="shared" si="440"/>
        <v>0</v>
      </c>
      <c r="CE158" s="4">
        <f t="shared" si="440"/>
        <v>0</v>
      </c>
      <c r="CF158" s="4">
        <f t="shared" si="440"/>
        <v>0</v>
      </c>
      <c r="CG158" s="4">
        <f t="shared" si="440"/>
        <v>0</v>
      </c>
      <c r="CH158" s="4">
        <f t="shared" si="440"/>
        <v>0</v>
      </c>
      <c r="CI158" s="4">
        <f t="shared" si="440"/>
        <v>0</v>
      </c>
      <c r="CJ158" s="4">
        <f t="shared" si="440"/>
        <v>0</v>
      </c>
      <c r="CK158" s="4">
        <f t="shared" si="441"/>
        <v>0</v>
      </c>
      <c r="CL158" s="4">
        <f t="shared" si="441"/>
        <v>0</v>
      </c>
      <c r="CM158" s="4">
        <f t="shared" si="441"/>
        <v>0</v>
      </c>
      <c r="CN158" s="4">
        <f t="shared" si="441"/>
        <v>0</v>
      </c>
      <c r="CO158" s="4">
        <f t="shared" si="441"/>
        <v>0</v>
      </c>
      <c r="CP158" s="4">
        <f t="shared" si="441"/>
        <v>0</v>
      </c>
      <c r="CQ158" s="4">
        <f t="shared" si="441"/>
        <v>0</v>
      </c>
      <c r="CR158" s="4">
        <f t="shared" si="441"/>
        <v>0</v>
      </c>
      <c r="CS158" s="4">
        <f t="shared" si="441"/>
        <v>0</v>
      </c>
      <c r="CT158" s="4">
        <f t="shared" si="441"/>
        <v>0</v>
      </c>
      <c r="CU158" s="4">
        <f t="shared" si="442"/>
        <v>0</v>
      </c>
      <c r="CV158" s="4">
        <f t="shared" si="442"/>
        <v>0</v>
      </c>
      <c r="CW158" s="4">
        <f t="shared" si="442"/>
        <v>0</v>
      </c>
      <c r="CX158" s="4">
        <f t="shared" si="442"/>
        <v>0</v>
      </c>
      <c r="CY158" s="4">
        <f t="shared" si="442"/>
        <v>0</v>
      </c>
      <c r="CZ158" s="4">
        <f t="shared" si="442"/>
        <v>0</v>
      </c>
      <c r="DA158" s="4">
        <f t="shared" si="442"/>
        <v>0</v>
      </c>
      <c r="DB158" s="4">
        <f t="shared" si="442"/>
        <v>0</v>
      </c>
      <c r="DC158" s="4">
        <f t="shared" si="442"/>
        <v>0</v>
      </c>
      <c r="DD158" s="4">
        <f t="shared" si="442"/>
        <v>0</v>
      </c>
      <c r="DE158" s="4">
        <f t="shared" si="442"/>
        <v>0</v>
      </c>
      <c r="DF158" s="4">
        <f t="shared" si="442"/>
        <v>0</v>
      </c>
      <c r="DG158" s="4">
        <f t="shared" si="382"/>
        <v>0</v>
      </c>
      <c r="DH158" s="4">
        <f t="shared" si="382"/>
        <v>0</v>
      </c>
      <c r="DI158" s="4">
        <f t="shared" si="382"/>
        <v>0</v>
      </c>
      <c r="DJ158" s="4">
        <f t="shared" si="382"/>
        <v>1</v>
      </c>
      <c r="DK158" s="4">
        <f t="shared" si="382"/>
        <v>0</v>
      </c>
      <c r="DL158" s="4">
        <f t="shared" si="382"/>
        <v>0</v>
      </c>
      <c r="DM158" s="4">
        <f t="shared" si="382"/>
        <v>0</v>
      </c>
      <c r="DN158" s="4">
        <f t="shared" si="382"/>
        <v>0</v>
      </c>
      <c r="DO158" s="4">
        <f t="shared" si="382"/>
        <v>0</v>
      </c>
      <c r="DP158" s="4">
        <f t="shared" si="382"/>
        <v>0</v>
      </c>
      <c r="DQ158" s="4">
        <f t="shared" si="383"/>
        <v>0</v>
      </c>
      <c r="DR158" s="4">
        <f t="shared" si="383"/>
        <v>0</v>
      </c>
      <c r="DS158" s="4">
        <f t="shared" si="383"/>
        <v>0</v>
      </c>
      <c r="DT158" s="4">
        <f t="shared" si="383"/>
        <v>0</v>
      </c>
      <c r="DU158" s="4">
        <f t="shared" si="383"/>
        <v>1</v>
      </c>
      <c r="DV158" s="4">
        <f t="shared" si="383"/>
        <v>0</v>
      </c>
      <c r="DW158" s="4">
        <f t="shared" si="383"/>
        <v>0</v>
      </c>
      <c r="DX158" s="4">
        <f t="shared" si="383"/>
        <v>0</v>
      </c>
      <c r="DY158" s="4">
        <f t="shared" si="383"/>
        <v>0</v>
      </c>
      <c r="DZ158" s="4">
        <f t="shared" si="383"/>
        <v>0</v>
      </c>
      <c r="EA158" s="4">
        <f t="shared" si="383"/>
        <v>0</v>
      </c>
      <c r="EB158" s="4">
        <f t="shared" si="383"/>
        <v>0</v>
      </c>
      <c r="EC158" s="4">
        <f t="shared" si="383"/>
        <v>0</v>
      </c>
    </row>
    <row r="159" spans="2:133" x14ac:dyDescent="0.25">
      <c r="B159" s="13" t="s">
        <v>14</v>
      </c>
      <c r="C159" t="s">
        <v>2693</v>
      </c>
      <c r="D159" s="4">
        <f t="shared" si="384"/>
        <v>0</v>
      </c>
      <c r="E159" s="4">
        <f t="shared" si="385"/>
        <v>0</v>
      </c>
      <c r="F159" s="4">
        <f t="shared" si="386"/>
        <v>0</v>
      </c>
      <c r="G159" s="4">
        <f t="shared" si="387"/>
        <v>0</v>
      </c>
      <c r="H159" s="4">
        <f t="shared" si="388"/>
        <v>1</v>
      </c>
      <c r="I159" s="4">
        <f t="shared" si="389"/>
        <v>1</v>
      </c>
      <c r="J159" s="4">
        <f t="shared" si="390"/>
        <v>0</v>
      </c>
      <c r="K159" s="4">
        <f t="shared" si="391"/>
        <v>0</v>
      </c>
      <c r="L159" s="4">
        <f t="shared" si="392"/>
        <v>0</v>
      </c>
      <c r="M159" s="4">
        <f t="shared" si="393"/>
        <v>0</v>
      </c>
      <c r="N159" s="4">
        <f t="shared" si="394"/>
        <v>0</v>
      </c>
      <c r="O159" s="4">
        <f t="shared" si="395"/>
        <v>0</v>
      </c>
      <c r="P159" s="4">
        <f t="shared" si="396"/>
        <v>0</v>
      </c>
      <c r="Q159" s="4">
        <f t="shared" si="397"/>
        <v>0</v>
      </c>
      <c r="R159" s="4">
        <f t="shared" si="398"/>
        <v>0</v>
      </c>
      <c r="S159" s="4">
        <f t="shared" si="399"/>
        <v>0</v>
      </c>
      <c r="T159" s="4">
        <f t="shared" si="400"/>
        <v>0</v>
      </c>
      <c r="U159" s="4">
        <f t="shared" si="401"/>
        <v>0</v>
      </c>
      <c r="V159" s="4">
        <f t="shared" si="402"/>
        <v>0</v>
      </c>
      <c r="W159" s="4">
        <f t="shared" si="403"/>
        <v>0</v>
      </c>
      <c r="X159" s="4">
        <f t="shared" si="404"/>
        <v>0</v>
      </c>
      <c r="Y159" s="4">
        <f t="shared" si="405"/>
        <v>0</v>
      </c>
      <c r="Z159" s="4">
        <f t="shared" si="406"/>
        <v>0</v>
      </c>
      <c r="AA159" s="4">
        <f t="shared" si="407"/>
        <v>0</v>
      </c>
      <c r="AB159" s="4">
        <f t="shared" si="408"/>
        <v>0</v>
      </c>
      <c r="AC159" s="4">
        <f t="shared" si="409"/>
        <v>0</v>
      </c>
      <c r="AD159" s="4">
        <f t="shared" si="410"/>
        <v>0</v>
      </c>
      <c r="AE159" s="4">
        <f t="shared" si="411"/>
        <v>0</v>
      </c>
      <c r="AF159" s="4">
        <f t="shared" si="412"/>
        <v>1</v>
      </c>
      <c r="AG159" s="4">
        <f t="shared" si="413"/>
        <v>1</v>
      </c>
      <c r="AH159" s="4">
        <f t="shared" si="414"/>
        <v>0</v>
      </c>
      <c r="AI159" s="4">
        <f t="shared" si="415"/>
        <v>0</v>
      </c>
      <c r="AJ159" s="4">
        <f t="shared" si="416"/>
        <v>0</v>
      </c>
      <c r="AK159" s="4">
        <f t="shared" si="417"/>
        <v>0</v>
      </c>
      <c r="AL159" s="4">
        <f t="shared" si="418"/>
        <v>0</v>
      </c>
      <c r="AM159" s="4">
        <f t="shared" si="419"/>
        <v>0</v>
      </c>
      <c r="AN159" s="4">
        <f t="shared" si="420"/>
        <v>0</v>
      </c>
      <c r="AO159" s="4">
        <f t="shared" si="421"/>
        <v>0</v>
      </c>
      <c r="AP159" s="4">
        <f t="shared" si="422"/>
        <v>0</v>
      </c>
      <c r="AQ159" s="4">
        <f t="shared" si="423"/>
        <v>0</v>
      </c>
      <c r="AR159" s="4">
        <f t="shared" si="424"/>
        <v>0</v>
      </c>
      <c r="AS159" s="4">
        <f t="shared" si="425"/>
        <v>0</v>
      </c>
      <c r="AT159" s="4">
        <f t="shared" si="426"/>
        <v>0</v>
      </c>
      <c r="AU159" s="4">
        <f t="shared" si="427"/>
        <v>0</v>
      </c>
      <c r="AV159" s="4">
        <f t="shared" si="428"/>
        <v>0</v>
      </c>
      <c r="AW159" s="4">
        <f t="shared" si="429"/>
        <v>0</v>
      </c>
      <c r="AX159" s="4">
        <f t="shared" si="430"/>
        <v>0</v>
      </c>
      <c r="AY159" s="4">
        <f t="shared" si="431"/>
        <v>0</v>
      </c>
      <c r="AZ159" s="4">
        <f t="shared" si="432"/>
        <v>0</v>
      </c>
      <c r="BA159" s="4">
        <f t="shared" si="433"/>
        <v>0</v>
      </c>
      <c r="BB159" s="4">
        <f t="shared" si="434"/>
        <v>0</v>
      </c>
      <c r="BC159" s="4">
        <f t="shared" si="435"/>
        <v>0</v>
      </c>
      <c r="BD159" s="4">
        <f t="shared" si="436"/>
        <v>0</v>
      </c>
      <c r="BE159" s="4">
        <f t="shared" si="437"/>
        <v>0</v>
      </c>
      <c r="BF159" s="4">
        <f t="shared" si="438"/>
        <v>0</v>
      </c>
      <c r="BG159" s="4">
        <f t="shared" si="438"/>
        <v>0</v>
      </c>
      <c r="BH159" s="4">
        <f t="shared" si="438"/>
        <v>0</v>
      </c>
      <c r="BI159" s="4">
        <f t="shared" si="438"/>
        <v>0</v>
      </c>
      <c r="BJ159" s="4">
        <f t="shared" si="438"/>
        <v>0</v>
      </c>
      <c r="BK159" s="4">
        <f t="shared" si="438"/>
        <v>0</v>
      </c>
      <c r="BL159" s="4">
        <f t="shared" si="438"/>
        <v>0</v>
      </c>
      <c r="BM159" s="4">
        <f t="shared" si="438"/>
        <v>0</v>
      </c>
      <c r="BN159" s="4">
        <f t="shared" si="438"/>
        <v>0</v>
      </c>
      <c r="BO159" s="4">
        <f t="shared" si="438"/>
        <v>0</v>
      </c>
      <c r="BP159" s="4">
        <f t="shared" si="439"/>
        <v>0</v>
      </c>
      <c r="BQ159" s="4">
        <f t="shared" si="439"/>
        <v>0</v>
      </c>
      <c r="BR159" s="4">
        <f t="shared" si="439"/>
        <v>0</v>
      </c>
      <c r="BS159" s="4">
        <f t="shared" si="439"/>
        <v>0</v>
      </c>
      <c r="BT159" s="4">
        <f t="shared" si="439"/>
        <v>0</v>
      </c>
      <c r="BU159" s="4">
        <f t="shared" si="439"/>
        <v>0</v>
      </c>
      <c r="BV159" s="4">
        <f t="shared" si="439"/>
        <v>0</v>
      </c>
      <c r="BW159" s="4">
        <f t="shared" si="439"/>
        <v>0</v>
      </c>
      <c r="BX159" s="4">
        <f t="shared" si="439"/>
        <v>0</v>
      </c>
      <c r="BY159" s="4">
        <f t="shared" si="439"/>
        <v>0</v>
      </c>
      <c r="BZ159" s="4">
        <f t="shared" si="440"/>
        <v>0</v>
      </c>
      <c r="CA159" s="4">
        <f t="shared" si="440"/>
        <v>0</v>
      </c>
      <c r="CB159" s="4">
        <f t="shared" si="440"/>
        <v>0</v>
      </c>
      <c r="CC159" s="4">
        <f t="shared" si="440"/>
        <v>0</v>
      </c>
      <c r="CD159" s="4">
        <f t="shared" si="440"/>
        <v>0</v>
      </c>
      <c r="CE159" s="4">
        <f t="shared" si="440"/>
        <v>0</v>
      </c>
      <c r="CF159" s="4">
        <f t="shared" si="440"/>
        <v>0</v>
      </c>
      <c r="CG159" s="4">
        <f t="shared" si="440"/>
        <v>0</v>
      </c>
      <c r="CH159" s="4">
        <f t="shared" si="440"/>
        <v>0</v>
      </c>
      <c r="CI159" s="4">
        <f t="shared" si="440"/>
        <v>0</v>
      </c>
      <c r="CJ159" s="4">
        <f t="shared" si="440"/>
        <v>0</v>
      </c>
      <c r="CK159" s="4">
        <f t="shared" si="441"/>
        <v>0</v>
      </c>
      <c r="CL159" s="4">
        <f t="shared" si="441"/>
        <v>0</v>
      </c>
      <c r="CM159" s="4">
        <f t="shared" si="441"/>
        <v>0</v>
      </c>
      <c r="CN159" s="4">
        <f t="shared" si="441"/>
        <v>0</v>
      </c>
      <c r="CO159" s="4">
        <f t="shared" si="441"/>
        <v>0</v>
      </c>
      <c r="CP159" s="4">
        <f t="shared" si="441"/>
        <v>0</v>
      </c>
      <c r="CQ159" s="4">
        <f t="shared" si="441"/>
        <v>0</v>
      </c>
      <c r="CR159" s="4">
        <f t="shared" si="441"/>
        <v>0</v>
      </c>
      <c r="CS159" s="4">
        <f t="shared" si="441"/>
        <v>0</v>
      </c>
      <c r="CT159" s="4">
        <f t="shared" si="441"/>
        <v>0</v>
      </c>
      <c r="CU159" s="4">
        <f t="shared" si="442"/>
        <v>0</v>
      </c>
      <c r="CV159" s="4">
        <f t="shared" si="442"/>
        <v>0</v>
      </c>
      <c r="CW159" s="4">
        <f t="shared" si="442"/>
        <v>0</v>
      </c>
      <c r="CX159" s="4">
        <f t="shared" si="442"/>
        <v>0</v>
      </c>
      <c r="CY159" s="4">
        <f t="shared" si="442"/>
        <v>0</v>
      </c>
      <c r="CZ159" s="4">
        <f t="shared" si="442"/>
        <v>0</v>
      </c>
      <c r="DA159" s="4">
        <f t="shared" si="442"/>
        <v>0</v>
      </c>
      <c r="DB159" s="4">
        <f t="shared" si="442"/>
        <v>0</v>
      </c>
      <c r="DC159" s="4">
        <f t="shared" si="442"/>
        <v>0</v>
      </c>
      <c r="DD159" s="4">
        <f t="shared" si="442"/>
        <v>0</v>
      </c>
      <c r="DE159" s="4">
        <f t="shared" si="442"/>
        <v>0</v>
      </c>
      <c r="DF159" s="4">
        <f t="shared" si="442"/>
        <v>0</v>
      </c>
      <c r="DG159" s="4">
        <f t="shared" si="382"/>
        <v>0</v>
      </c>
      <c r="DH159" s="4">
        <f t="shared" si="382"/>
        <v>0</v>
      </c>
      <c r="DI159" s="4">
        <f t="shared" si="382"/>
        <v>0</v>
      </c>
      <c r="DJ159" s="4">
        <f t="shared" si="382"/>
        <v>0</v>
      </c>
      <c r="DK159" s="4">
        <f t="shared" si="382"/>
        <v>1</v>
      </c>
      <c r="DL159" s="4">
        <f t="shared" si="382"/>
        <v>0</v>
      </c>
      <c r="DM159" s="4">
        <f t="shared" si="382"/>
        <v>0</v>
      </c>
      <c r="DN159" s="4">
        <f t="shared" si="382"/>
        <v>0</v>
      </c>
      <c r="DO159" s="4">
        <f t="shared" si="382"/>
        <v>0</v>
      </c>
      <c r="DP159" s="4">
        <f t="shared" si="382"/>
        <v>0</v>
      </c>
      <c r="DQ159" s="4">
        <f t="shared" si="383"/>
        <v>0</v>
      </c>
      <c r="DR159" s="4">
        <f t="shared" si="383"/>
        <v>0</v>
      </c>
      <c r="DS159" s="4">
        <f t="shared" si="383"/>
        <v>0</v>
      </c>
      <c r="DT159" s="4">
        <f t="shared" si="383"/>
        <v>0</v>
      </c>
      <c r="DU159" s="4">
        <f t="shared" si="383"/>
        <v>0</v>
      </c>
      <c r="DV159" s="4">
        <f t="shared" si="383"/>
        <v>1</v>
      </c>
      <c r="DW159" s="4">
        <f t="shared" si="383"/>
        <v>0</v>
      </c>
      <c r="DX159" s="4">
        <f t="shared" si="383"/>
        <v>0</v>
      </c>
      <c r="DY159" s="4">
        <f t="shared" si="383"/>
        <v>0</v>
      </c>
      <c r="DZ159" s="4">
        <f t="shared" si="383"/>
        <v>0</v>
      </c>
      <c r="EA159" s="4">
        <f t="shared" si="383"/>
        <v>0</v>
      </c>
      <c r="EB159" s="4">
        <f t="shared" si="383"/>
        <v>0</v>
      </c>
      <c r="EC159" s="4">
        <f t="shared" si="383"/>
        <v>0</v>
      </c>
    </row>
    <row r="160" spans="2:133" x14ac:dyDescent="0.25">
      <c r="B160" s="13" t="s">
        <v>14</v>
      </c>
      <c r="C160" t="s">
        <v>2694</v>
      </c>
      <c r="D160" s="4">
        <f t="shared" si="384"/>
        <v>0</v>
      </c>
      <c r="E160" s="4">
        <f t="shared" si="385"/>
        <v>0</v>
      </c>
      <c r="F160" s="4">
        <f t="shared" si="386"/>
        <v>0</v>
      </c>
      <c r="G160" s="4">
        <f t="shared" si="387"/>
        <v>0</v>
      </c>
      <c r="H160" s="4">
        <f t="shared" si="388"/>
        <v>1</v>
      </c>
      <c r="I160" s="4">
        <f t="shared" si="389"/>
        <v>1</v>
      </c>
      <c r="J160" s="4">
        <f t="shared" si="390"/>
        <v>0</v>
      </c>
      <c r="K160" s="4">
        <f t="shared" si="391"/>
        <v>0</v>
      </c>
      <c r="L160" s="4">
        <f t="shared" si="392"/>
        <v>0</v>
      </c>
      <c r="M160" s="4">
        <f t="shared" si="393"/>
        <v>0</v>
      </c>
      <c r="N160" s="4">
        <f t="shared" si="394"/>
        <v>0</v>
      </c>
      <c r="O160" s="4">
        <f t="shared" si="395"/>
        <v>0</v>
      </c>
      <c r="P160" s="4">
        <f t="shared" si="396"/>
        <v>0</v>
      </c>
      <c r="Q160" s="4">
        <f t="shared" si="397"/>
        <v>0</v>
      </c>
      <c r="R160" s="4">
        <f t="shared" si="398"/>
        <v>0</v>
      </c>
      <c r="S160" s="4">
        <f t="shared" si="399"/>
        <v>0</v>
      </c>
      <c r="T160" s="4">
        <f t="shared" si="400"/>
        <v>0</v>
      </c>
      <c r="U160" s="4">
        <f t="shared" si="401"/>
        <v>0</v>
      </c>
      <c r="V160" s="4">
        <f t="shared" si="402"/>
        <v>0</v>
      </c>
      <c r="W160" s="4">
        <f t="shared" si="403"/>
        <v>0</v>
      </c>
      <c r="X160" s="4">
        <f t="shared" si="404"/>
        <v>0</v>
      </c>
      <c r="Y160" s="4">
        <f t="shared" si="405"/>
        <v>0</v>
      </c>
      <c r="Z160" s="4">
        <f t="shared" si="406"/>
        <v>0</v>
      </c>
      <c r="AA160" s="4">
        <f t="shared" si="407"/>
        <v>0</v>
      </c>
      <c r="AB160" s="4">
        <f t="shared" si="408"/>
        <v>0</v>
      </c>
      <c r="AC160" s="4">
        <f t="shared" si="409"/>
        <v>0</v>
      </c>
      <c r="AD160" s="4">
        <f t="shared" si="410"/>
        <v>0</v>
      </c>
      <c r="AE160" s="4">
        <f t="shared" si="411"/>
        <v>0</v>
      </c>
      <c r="AF160" s="4">
        <f t="shared" si="412"/>
        <v>1</v>
      </c>
      <c r="AG160" s="4">
        <f t="shared" si="413"/>
        <v>1</v>
      </c>
      <c r="AH160" s="4">
        <f t="shared" si="414"/>
        <v>0</v>
      </c>
      <c r="AI160" s="4">
        <f t="shared" si="415"/>
        <v>0</v>
      </c>
      <c r="AJ160" s="4">
        <f t="shared" si="416"/>
        <v>0</v>
      </c>
      <c r="AK160" s="4">
        <f t="shared" si="417"/>
        <v>0</v>
      </c>
      <c r="AL160" s="4">
        <f t="shared" si="418"/>
        <v>0</v>
      </c>
      <c r="AM160" s="4">
        <f t="shared" si="419"/>
        <v>0</v>
      </c>
      <c r="AN160" s="4">
        <f t="shared" si="420"/>
        <v>0</v>
      </c>
      <c r="AO160" s="4">
        <f t="shared" si="421"/>
        <v>0</v>
      </c>
      <c r="AP160" s="4">
        <f t="shared" si="422"/>
        <v>0</v>
      </c>
      <c r="AQ160" s="4">
        <f t="shared" si="423"/>
        <v>0</v>
      </c>
      <c r="AR160" s="4">
        <f t="shared" si="424"/>
        <v>0</v>
      </c>
      <c r="AS160" s="4">
        <f t="shared" si="425"/>
        <v>0</v>
      </c>
      <c r="AT160" s="4">
        <f t="shared" si="426"/>
        <v>0</v>
      </c>
      <c r="AU160" s="4">
        <f t="shared" si="427"/>
        <v>0</v>
      </c>
      <c r="AV160" s="4">
        <f t="shared" si="428"/>
        <v>0</v>
      </c>
      <c r="AW160" s="4">
        <f t="shared" si="429"/>
        <v>0</v>
      </c>
      <c r="AX160" s="4">
        <f t="shared" si="430"/>
        <v>0</v>
      </c>
      <c r="AY160" s="4">
        <f t="shared" si="431"/>
        <v>0</v>
      </c>
      <c r="AZ160" s="4">
        <f t="shared" si="432"/>
        <v>0</v>
      </c>
      <c r="BA160" s="4">
        <f t="shared" si="433"/>
        <v>0</v>
      </c>
      <c r="BB160" s="4">
        <f t="shared" si="434"/>
        <v>0</v>
      </c>
      <c r="BC160" s="4">
        <f t="shared" si="435"/>
        <v>0</v>
      </c>
      <c r="BD160" s="4">
        <f t="shared" si="436"/>
        <v>0</v>
      </c>
      <c r="BE160" s="4">
        <f t="shared" si="437"/>
        <v>0</v>
      </c>
      <c r="BF160" s="4">
        <f t="shared" si="438"/>
        <v>0</v>
      </c>
      <c r="BG160" s="4">
        <f t="shared" si="438"/>
        <v>0</v>
      </c>
      <c r="BH160" s="4">
        <f t="shared" si="438"/>
        <v>0</v>
      </c>
      <c r="BI160" s="4">
        <f t="shared" si="438"/>
        <v>0</v>
      </c>
      <c r="BJ160" s="4">
        <f t="shared" si="438"/>
        <v>0</v>
      </c>
      <c r="BK160" s="4">
        <f t="shared" si="438"/>
        <v>0</v>
      </c>
      <c r="BL160" s="4">
        <f t="shared" si="438"/>
        <v>0</v>
      </c>
      <c r="BM160" s="4">
        <f t="shared" si="438"/>
        <v>0</v>
      </c>
      <c r="BN160" s="4">
        <f t="shared" si="438"/>
        <v>0</v>
      </c>
      <c r="BO160" s="4">
        <f t="shared" si="438"/>
        <v>0</v>
      </c>
      <c r="BP160" s="4">
        <f t="shared" si="439"/>
        <v>0</v>
      </c>
      <c r="BQ160" s="4">
        <f t="shared" si="439"/>
        <v>0</v>
      </c>
      <c r="BR160" s="4">
        <f t="shared" si="439"/>
        <v>0</v>
      </c>
      <c r="BS160" s="4">
        <f t="shared" si="439"/>
        <v>0</v>
      </c>
      <c r="BT160" s="4">
        <f t="shared" si="439"/>
        <v>0</v>
      </c>
      <c r="BU160" s="4">
        <f t="shared" si="439"/>
        <v>0</v>
      </c>
      <c r="BV160" s="4">
        <f t="shared" si="439"/>
        <v>0</v>
      </c>
      <c r="BW160" s="4">
        <f t="shared" si="439"/>
        <v>0</v>
      </c>
      <c r="BX160" s="4">
        <f t="shared" si="439"/>
        <v>0</v>
      </c>
      <c r="BY160" s="4">
        <f t="shared" si="439"/>
        <v>0</v>
      </c>
      <c r="BZ160" s="4">
        <f t="shared" si="440"/>
        <v>0</v>
      </c>
      <c r="CA160" s="4">
        <f t="shared" si="440"/>
        <v>0</v>
      </c>
      <c r="CB160" s="4">
        <f t="shared" si="440"/>
        <v>0</v>
      </c>
      <c r="CC160" s="4">
        <f t="shared" si="440"/>
        <v>0</v>
      </c>
      <c r="CD160" s="4">
        <f t="shared" si="440"/>
        <v>0</v>
      </c>
      <c r="CE160" s="4">
        <f t="shared" si="440"/>
        <v>0</v>
      </c>
      <c r="CF160" s="4">
        <f t="shared" si="440"/>
        <v>0</v>
      </c>
      <c r="CG160" s="4">
        <f t="shared" si="440"/>
        <v>0</v>
      </c>
      <c r="CH160" s="4">
        <f t="shared" si="440"/>
        <v>0</v>
      </c>
      <c r="CI160" s="4">
        <f t="shared" si="440"/>
        <v>0</v>
      </c>
      <c r="CJ160" s="4">
        <f t="shared" si="440"/>
        <v>0</v>
      </c>
      <c r="CK160" s="4">
        <f t="shared" si="441"/>
        <v>0</v>
      </c>
      <c r="CL160" s="4">
        <f t="shared" si="441"/>
        <v>0</v>
      </c>
      <c r="CM160" s="4">
        <f t="shared" si="441"/>
        <v>0</v>
      </c>
      <c r="CN160" s="4">
        <f t="shared" si="441"/>
        <v>0</v>
      </c>
      <c r="CO160" s="4">
        <f t="shared" si="441"/>
        <v>0</v>
      </c>
      <c r="CP160" s="4">
        <f t="shared" si="441"/>
        <v>0</v>
      </c>
      <c r="CQ160" s="4">
        <f t="shared" si="441"/>
        <v>0</v>
      </c>
      <c r="CR160" s="4">
        <f t="shared" si="441"/>
        <v>0</v>
      </c>
      <c r="CS160" s="4">
        <f t="shared" si="441"/>
        <v>0</v>
      </c>
      <c r="CT160" s="4">
        <f t="shared" si="441"/>
        <v>0</v>
      </c>
      <c r="CU160" s="4">
        <f t="shared" si="442"/>
        <v>0</v>
      </c>
      <c r="CV160" s="4">
        <f t="shared" si="442"/>
        <v>0</v>
      </c>
      <c r="CW160" s="4">
        <f t="shared" si="442"/>
        <v>0</v>
      </c>
      <c r="CX160" s="4">
        <f t="shared" si="442"/>
        <v>0</v>
      </c>
      <c r="CY160" s="4">
        <f t="shared" si="442"/>
        <v>0</v>
      </c>
      <c r="CZ160" s="4">
        <f t="shared" si="442"/>
        <v>0</v>
      </c>
      <c r="DA160" s="4">
        <f t="shared" si="442"/>
        <v>0</v>
      </c>
      <c r="DB160" s="4">
        <f t="shared" si="442"/>
        <v>0</v>
      </c>
      <c r="DC160" s="4">
        <f t="shared" si="442"/>
        <v>0</v>
      </c>
      <c r="DD160" s="4">
        <f t="shared" si="442"/>
        <v>0</v>
      </c>
      <c r="DE160" s="4">
        <f t="shared" si="442"/>
        <v>0</v>
      </c>
      <c r="DF160" s="4">
        <f t="shared" si="442"/>
        <v>0</v>
      </c>
      <c r="DG160" s="4">
        <f t="shared" si="382"/>
        <v>0</v>
      </c>
      <c r="DH160" s="4">
        <f t="shared" si="382"/>
        <v>0</v>
      </c>
      <c r="DI160" s="4">
        <f t="shared" si="382"/>
        <v>0</v>
      </c>
      <c r="DJ160" s="4">
        <f t="shared" si="382"/>
        <v>0</v>
      </c>
      <c r="DK160" s="4">
        <f t="shared" si="382"/>
        <v>0</v>
      </c>
      <c r="DL160" s="4">
        <f t="shared" si="382"/>
        <v>1</v>
      </c>
      <c r="DM160" s="4">
        <f t="shared" si="382"/>
        <v>0</v>
      </c>
      <c r="DN160" s="4">
        <f t="shared" si="382"/>
        <v>0</v>
      </c>
      <c r="DO160" s="4">
        <f t="shared" si="382"/>
        <v>0</v>
      </c>
      <c r="DP160" s="4">
        <f t="shared" si="382"/>
        <v>0</v>
      </c>
      <c r="DQ160" s="4">
        <f t="shared" si="383"/>
        <v>0</v>
      </c>
      <c r="DR160" s="4">
        <f t="shared" si="383"/>
        <v>0</v>
      </c>
      <c r="DS160" s="4">
        <f t="shared" si="383"/>
        <v>0</v>
      </c>
      <c r="DT160" s="4">
        <f t="shared" si="383"/>
        <v>0</v>
      </c>
      <c r="DU160" s="4">
        <f t="shared" si="383"/>
        <v>0</v>
      </c>
      <c r="DV160" s="4">
        <f t="shared" si="383"/>
        <v>0</v>
      </c>
      <c r="DW160" s="4">
        <f t="shared" si="383"/>
        <v>1</v>
      </c>
      <c r="DX160" s="4">
        <f t="shared" si="383"/>
        <v>0</v>
      </c>
      <c r="DY160" s="4">
        <f t="shared" si="383"/>
        <v>0</v>
      </c>
      <c r="DZ160" s="4">
        <f t="shared" si="383"/>
        <v>0</v>
      </c>
      <c r="EA160" s="4">
        <f t="shared" si="383"/>
        <v>0</v>
      </c>
      <c r="EB160" s="4">
        <f t="shared" si="383"/>
        <v>0</v>
      </c>
      <c r="EC160" s="4">
        <f t="shared" si="383"/>
        <v>0</v>
      </c>
    </row>
    <row r="161" spans="2:133" x14ac:dyDescent="0.25">
      <c r="B161" s="13" t="s">
        <v>14</v>
      </c>
      <c r="C161" t="s">
        <v>2695</v>
      </c>
      <c r="D161" s="4">
        <f t="shared" si="384"/>
        <v>0</v>
      </c>
      <c r="E161" s="4">
        <f t="shared" si="385"/>
        <v>0</v>
      </c>
      <c r="F161" s="4">
        <f t="shared" si="386"/>
        <v>0</v>
      </c>
      <c r="G161" s="4">
        <f t="shared" si="387"/>
        <v>0</v>
      </c>
      <c r="H161" s="4">
        <f t="shared" si="388"/>
        <v>1</v>
      </c>
      <c r="I161" s="4">
        <f t="shared" si="389"/>
        <v>1</v>
      </c>
      <c r="J161" s="4">
        <f t="shared" si="390"/>
        <v>0</v>
      </c>
      <c r="K161" s="4">
        <f t="shared" si="391"/>
        <v>0</v>
      </c>
      <c r="L161" s="4">
        <f t="shared" si="392"/>
        <v>0</v>
      </c>
      <c r="M161" s="4">
        <f t="shared" si="393"/>
        <v>0</v>
      </c>
      <c r="N161" s="4">
        <f t="shared" si="394"/>
        <v>0</v>
      </c>
      <c r="O161" s="4">
        <f t="shared" si="395"/>
        <v>0</v>
      </c>
      <c r="P161" s="4">
        <f t="shared" si="396"/>
        <v>0</v>
      </c>
      <c r="Q161" s="4">
        <f t="shared" si="397"/>
        <v>0</v>
      </c>
      <c r="R161" s="4">
        <f t="shared" si="398"/>
        <v>0</v>
      </c>
      <c r="S161" s="4">
        <f t="shared" si="399"/>
        <v>0</v>
      </c>
      <c r="T161" s="4">
        <f t="shared" si="400"/>
        <v>0</v>
      </c>
      <c r="U161" s="4">
        <f t="shared" si="401"/>
        <v>0</v>
      </c>
      <c r="V161" s="4">
        <f t="shared" si="402"/>
        <v>0</v>
      </c>
      <c r="W161" s="4">
        <f t="shared" si="403"/>
        <v>0</v>
      </c>
      <c r="X161" s="4">
        <f t="shared" si="404"/>
        <v>0</v>
      </c>
      <c r="Y161" s="4">
        <f t="shared" si="405"/>
        <v>0</v>
      </c>
      <c r="Z161" s="4">
        <f t="shared" si="406"/>
        <v>0</v>
      </c>
      <c r="AA161" s="4">
        <f t="shared" si="407"/>
        <v>0</v>
      </c>
      <c r="AB161" s="4">
        <f t="shared" si="408"/>
        <v>0</v>
      </c>
      <c r="AC161" s="4">
        <f t="shared" si="409"/>
        <v>0</v>
      </c>
      <c r="AD161" s="4">
        <f t="shared" si="410"/>
        <v>0</v>
      </c>
      <c r="AE161" s="4">
        <f t="shared" si="411"/>
        <v>0</v>
      </c>
      <c r="AF161" s="4">
        <f t="shared" si="412"/>
        <v>1</v>
      </c>
      <c r="AG161" s="4">
        <f t="shared" si="413"/>
        <v>1</v>
      </c>
      <c r="AH161" s="4">
        <f t="shared" si="414"/>
        <v>0</v>
      </c>
      <c r="AI161" s="4">
        <f t="shared" si="415"/>
        <v>0</v>
      </c>
      <c r="AJ161" s="4">
        <f t="shared" si="416"/>
        <v>0</v>
      </c>
      <c r="AK161" s="4">
        <f t="shared" si="417"/>
        <v>0</v>
      </c>
      <c r="AL161" s="4">
        <f t="shared" si="418"/>
        <v>0</v>
      </c>
      <c r="AM161" s="4">
        <f t="shared" si="419"/>
        <v>0</v>
      </c>
      <c r="AN161" s="4">
        <f t="shared" si="420"/>
        <v>0</v>
      </c>
      <c r="AO161" s="4">
        <f t="shared" si="421"/>
        <v>0</v>
      </c>
      <c r="AP161" s="4">
        <f t="shared" si="422"/>
        <v>0</v>
      </c>
      <c r="AQ161" s="4">
        <f t="shared" si="423"/>
        <v>0</v>
      </c>
      <c r="AR161" s="4">
        <f t="shared" si="424"/>
        <v>0</v>
      </c>
      <c r="AS161" s="4">
        <f t="shared" si="425"/>
        <v>0</v>
      </c>
      <c r="AT161" s="4">
        <f t="shared" si="426"/>
        <v>0</v>
      </c>
      <c r="AU161" s="4">
        <f t="shared" si="427"/>
        <v>0</v>
      </c>
      <c r="AV161" s="4">
        <f t="shared" si="428"/>
        <v>0</v>
      </c>
      <c r="AW161" s="4">
        <f t="shared" si="429"/>
        <v>0</v>
      </c>
      <c r="AX161" s="4">
        <f t="shared" si="430"/>
        <v>0</v>
      </c>
      <c r="AY161" s="4">
        <f t="shared" si="431"/>
        <v>0</v>
      </c>
      <c r="AZ161" s="4">
        <f t="shared" si="432"/>
        <v>0</v>
      </c>
      <c r="BA161" s="4">
        <f t="shared" si="433"/>
        <v>0</v>
      </c>
      <c r="BB161" s="4">
        <f t="shared" si="434"/>
        <v>0</v>
      </c>
      <c r="BC161" s="4">
        <f t="shared" si="435"/>
        <v>0</v>
      </c>
      <c r="BD161" s="4">
        <f t="shared" si="436"/>
        <v>0</v>
      </c>
      <c r="BE161" s="4">
        <f t="shared" si="437"/>
        <v>0</v>
      </c>
      <c r="BF161" s="4">
        <f t="shared" si="438"/>
        <v>0</v>
      </c>
      <c r="BG161" s="4">
        <f t="shared" si="438"/>
        <v>0</v>
      </c>
      <c r="BH161" s="4">
        <f t="shared" si="438"/>
        <v>0</v>
      </c>
      <c r="BI161" s="4">
        <f t="shared" si="438"/>
        <v>0</v>
      </c>
      <c r="BJ161" s="4">
        <f t="shared" si="438"/>
        <v>0</v>
      </c>
      <c r="BK161" s="4">
        <f t="shared" si="438"/>
        <v>0</v>
      </c>
      <c r="BL161" s="4">
        <f t="shared" si="438"/>
        <v>0</v>
      </c>
      <c r="BM161" s="4">
        <f t="shared" si="438"/>
        <v>0</v>
      </c>
      <c r="BN161" s="4">
        <f t="shared" si="438"/>
        <v>0</v>
      </c>
      <c r="BO161" s="4">
        <f t="shared" si="438"/>
        <v>0</v>
      </c>
      <c r="BP161" s="4">
        <f t="shared" si="439"/>
        <v>0</v>
      </c>
      <c r="BQ161" s="4">
        <f t="shared" si="439"/>
        <v>0</v>
      </c>
      <c r="BR161" s="4">
        <f t="shared" si="439"/>
        <v>0</v>
      </c>
      <c r="BS161" s="4">
        <f t="shared" si="439"/>
        <v>0</v>
      </c>
      <c r="BT161" s="4">
        <f t="shared" si="439"/>
        <v>0</v>
      </c>
      <c r="BU161" s="4">
        <f t="shared" si="439"/>
        <v>0</v>
      </c>
      <c r="BV161" s="4">
        <f t="shared" si="439"/>
        <v>0</v>
      </c>
      <c r="BW161" s="4">
        <f t="shared" si="439"/>
        <v>0</v>
      </c>
      <c r="BX161" s="4">
        <f t="shared" si="439"/>
        <v>0</v>
      </c>
      <c r="BY161" s="4">
        <f t="shared" si="439"/>
        <v>0</v>
      </c>
      <c r="BZ161" s="4">
        <f t="shared" si="440"/>
        <v>0</v>
      </c>
      <c r="CA161" s="4">
        <f t="shared" si="440"/>
        <v>0</v>
      </c>
      <c r="CB161" s="4">
        <f t="shared" si="440"/>
        <v>0</v>
      </c>
      <c r="CC161" s="4">
        <f t="shared" si="440"/>
        <v>0</v>
      </c>
      <c r="CD161" s="4">
        <f t="shared" si="440"/>
        <v>0</v>
      </c>
      <c r="CE161" s="4">
        <f t="shared" si="440"/>
        <v>0</v>
      </c>
      <c r="CF161" s="4">
        <f t="shared" si="440"/>
        <v>0</v>
      </c>
      <c r="CG161" s="4">
        <f t="shared" si="440"/>
        <v>0</v>
      </c>
      <c r="CH161" s="4">
        <f t="shared" si="440"/>
        <v>0</v>
      </c>
      <c r="CI161" s="4">
        <f t="shared" si="440"/>
        <v>0</v>
      </c>
      <c r="CJ161" s="4">
        <f t="shared" si="440"/>
        <v>0</v>
      </c>
      <c r="CK161" s="4">
        <f t="shared" si="441"/>
        <v>0</v>
      </c>
      <c r="CL161" s="4">
        <f t="shared" si="441"/>
        <v>0</v>
      </c>
      <c r="CM161" s="4">
        <f t="shared" si="441"/>
        <v>0</v>
      </c>
      <c r="CN161" s="4">
        <f t="shared" si="441"/>
        <v>0</v>
      </c>
      <c r="CO161" s="4">
        <f t="shared" si="441"/>
        <v>0</v>
      </c>
      <c r="CP161" s="4">
        <f t="shared" si="441"/>
        <v>0</v>
      </c>
      <c r="CQ161" s="4">
        <f t="shared" si="441"/>
        <v>0</v>
      </c>
      <c r="CR161" s="4">
        <f t="shared" si="441"/>
        <v>0</v>
      </c>
      <c r="CS161" s="4">
        <f t="shared" si="441"/>
        <v>0</v>
      </c>
      <c r="CT161" s="4">
        <f t="shared" si="441"/>
        <v>0</v>
      </c>
      <c r="CU161" s="4">
        <f t="shared" si="442"/>
        <v>0</v>
      </c>
      <c r="CV161" s="4">
        <f t="shared" si="442"/>
        <v>0</v>
      </c>
      <c r="CW161" s="4">
        <f t="shared" si="442"/>
        <v>0</v>
      </c>
      <c r="CX161" s="4">
        <f t="shared" si="442"/>
        <v>0</v>
      </c>
      <c r="CY161" s="4">
        <f t="shared" si="442"/>
        <v>0</v>
      </c>
      <c r="CZ161" s="4">
        <f t="shared" si="442"/>
        <v>0</v>
      </c>
      <c r="DA161" s="4">
        <f t="shared" si="442"/>
        <v>0</v>
      </c>
      <c r="DB161" s="4">
        <f t="shared" si="442"/>
        <v>0</v>
      </c>
      <c r="DC161" s="4">
        <f t="shared" si="442"/>
        <v>0</v>
      </c>
      <c r="DD161" s="4">
        <f t="shared" si="442"/>
        <v>0</v>
      </c>
      <c r="DE161" s="4">
        <f t="shared" si="442"/>
        <v>0</v>
      </c>
      <c r="DF161" s="4">
        <f t="shared" si="442"/>
        <v>0</v>
      </c>
      <c r="DG161" s="4">
        <f t="shared" si="382"/>
        <v>0</v>
      </c>
      <c r="DH161" s="4">
        <f t="shared" si="382"/>
        <v>0</v>
      </c>
      <c r="DI161" s="4">
        <f t="shared" si="382"/>
        <v>0</v>
      </c>
      <c r="DJ161" s="4">
        <f t="shared" si="382"/>
        <v>0</v>
      </c>
      <c r="DK161" s="4">
        <f t="shared" si="382"/>
        <v>0</v>
      </c>
      <c r="DL161" s="4">
        <f t="shared" si="382"/>
        <v>0</v>
      </c>
      <c r="DM161" s="4">
        <f t="shared" si="382"/>
        <v>1</v>
      </c>
      <c r="DN161" s="4">
        <f t="shared" si="382"/>
        <v>0</v>
      </c>
      <c r="DO161" s="4">
        <f t="shared" si="382"/>
        <v>0</v>
      </c>
      <c r="DP161" s="4">
        <f t="shared" si="382"/>
        <v>0</v>
      </c>
      <c r="DQ161" s="4">
        <f t="shared" si="383"/>
        <v>0</v>
      </c>
      <c r="DR161" s="4">
        <f t="shared" si="383"/>
        <v>0</v>
      </c>
      <c r="DS161" s="4">
        <f t="shared" si="383"/>
        <v>0</v>
      </c>
      <c r="DT161" s="4">
        <f t="shared" si="383"/>
        <v>0</v>
      </c>
      <c r="DU161" s="4">
        <f t="shared" si="383"/>
        <v>0</v>
      </c>
      <c r="DV161" s="4">
        <f t="shared" si="383"/>
        <v>0</v>
      </c>
      <c r="DW161" s="4">
        <f t="shared" si="383"/>
        <v>0</v>
      </c>
      <c r="DX161" s="4">
        <f t="shared" si="383"/>
        <v>1</v>
      </c>
      <c r="DY161" s="4">
        <f t="shared" si="383"/>
        <v>0</v>
      </c>
      <c r="DZ161" s="4">
        <f t="shared" si="383"/>
        <v>0</v>
      </c>
      <c r="EA161" s="4">
        <f t="shared" si="383"/>
        <v>0</v>
      </c>
      <c r="EB161" s="4">
        <f t="shared" si="383"/>
        <v>0</v>
      </c>
      <c r="EC161" s="4">
        <f t="shared" si="383"/>
        <v>0</v>
      </c>
    </row>
    <row r="162" spans="2:133" x14ac:dyDescent="0.25">
      <c r="B162" s="13" t="s">
        <v>14</v>
      </c>
      <c r="C162" t="s">
        <v>2696</v>
      </c>
      <c r="D162" s="4">
        <f t="shared" si="384"/>
        <v>0</v>
      </c>
      <c r="E162" s="4">
        <f t="shared" si="385"/>
        <v>0</v>
      </c>
      <c r="F162" s="4">
        <f t="shared" si="386"/>
        <v>0</v>
      </c>
      <c r="G162" s="4">
        <f t="shared" si="387"/>
        <v>0</v>
      </c>
      <c r="H162" s="4">
        <f t="shared" si="388"/>
        <v>1</v>
      </c>
      <c r="I162" s="4">
        <f t="shared" si="389"/>
        <v>1</v>
      </c>
      <c r="J162" s="4">
        <f t="shared" si="390"/>
        <v>0</v>
      </c>
      <c r="K162" s="4">
        <f t="shared" si="391"/>
        <v>0</v>
      </c>
      <c r="L162" s="4">
        <f t="shared" si="392"/>
        <v>0</v>
      </c>
      <c r="M162" s="4">
        <f t="shared" si="393"/>
        <v>0</v>
      </c>
      <c r="N162" s="4">
        <f t="shared" si="394"/>
        <v>0</v>
      </c>
      <c r="O162" s="4">
        <f t="shared" si="395"/>
        <v>0</v>
      </c>
      <c r="P162" s="4">
        <f t="shared" si="396"/>
        <v>0</v>
      </c>
      <c r="Q162" s="4">
        <f t="shared" si="397"/>
        <v>0</v>
      </c>
      <c r="R162" s="4">
        <f t="shared" si="398"/>
        <v>0</v>
      </c>
      <c r="S162" s="4">
        <f t="shared" si="399"/>
        <v>0</v>
      </c>
      <c r="T162" s="4">
        <f t="shared" si="400"/>
        <v>0</v>
      </c>
      <c r="U162" s="4">
        <f t="shared" si="401"/>
        <v>0</v>
      </c>
      <c r="V162" s="4">
        <f t="shared" si="402"/>
        <v>0</v>
      </c>
      <c r="W162" s="4">
        <f t="shared" si="403"/>
        <v>0</v>
      </c>
      <c r="X162" s="4">
        <f t="shared" si="404"/>
        <v>0</v>
      </c>
      <c r="Y162" s="4">
        <f t="shared" si="405"/>
        <v>0</v>
      </c>
      <c r="Z162" s="4">
        <f t="shared" si="406"/>
        <v>0</v>
      </c>
      <c r="AA162" s="4">
        <f t="shared" si="407"/>
        <v>0</v>
      </c>
      <c r="AB162" s="4">
        <f t="shared" si="408"/>
        <v>0</v>
      </c>
      <c r="AC162" s="4">
        <f t="shared" si="409"/>
        <v>0</v>
      </c>
      <c r="AD162" s="4">
        <f t="shared" si="410"/>
        <v>0</v>
      </c>
      <c r="AE162" s="4">
        <f t="shared" si="411"/>
        <v>0</v>
      </c>
      <c r="AF162" s="4">
        <f t="shared" si="412"/>
        <v>1</v>
      </c>
      <c r="AG162" s="4">
        <f t="shared" si="413"/>
        <v>1</v>
      </c>
      <c r="AH162" s="4">
        <f t="shared" si="414"/>
        <v>0</v>
      </c>
      <c r="AI162" s="4">
        <f t="shared" si="415"/>
        <v>0</v>
      </c>
      <c r="AJ162" s="4">
        <f t="shared" si="416"/>
        <v>0</v>
      </c>
      <c r="AK162" s="4">
        <f t="shared" si="417"/>
        <v>0</v>
      </c>
      <c r="AL162" s="4">
        <f t="shared" si="418"/>
        <v>0</v>
      </c>
      <c r="AM162" s="4">
        <f t="shared" si="419"/>
        <v>0</v>
      </c>
      <c r="AN162" s="4">
        <f t="shared" si="420"/>
        <v>0</v>
      </c>
      <c r="AO162" s="4">
        <f t="shared" si="421"/>
        <v>0</v>
      </c>
      <c r="AP162" s="4">
        <f t="shared" si="422"/>
        <v>0</v>
      </c>
      <c r="AQ162" s="4">
        <f t="shared" si="423"/>
        <v>0</v>
      </c>
      <c r="AR162" s="4">
        <f t="shared" si="424"/>
        <v>0</v>
      </c>
      <c r="AS162" s="4">
        <f t="shared" si="425"/>
        <v>0</v>
      </c>
      <c r="AT162" s="4">
        <f t="shared" si="426"/>
        <v>0</v>
      </c>
      <c r="AU162" s="4">
        <f t="shared" si="427"/>
        <v>0</v>
      </c>
      <c r="AV162" s="4">
        <f t="shared" si="428"/>
        <v>0</v>
      </c>
      <c r="AW162" s="4">
        <f t="shared" si="429"/>
        <v>0</v>
      </c>
      <c r="AX162" s="4">
        <f t="shared" si="430"/>
        <v>0</v>
      </c>
      <c r="AY162" s="4">
        <f t="shared" si="431"/>
        <v>0</v>
      </c>
      <c r="AZ162" s="4">
        <f t="shared" si="432"/>
        <v>0</v>
      </c>
      <c r="BA162" s="4">
        <f t="shared" si="433"/>
        <v>0</v>
      </c>
      <c r="BB162" s="4">
        <f t="shared" si="434"/>
        <v>0</v>
      </c>
      <c r="BC162" s="4">
        <f t="shared" si="435"/>
        <v>0</v>
      </c>
      <c r="BD162" s="4">
        <f t="shared" si="436"/>
        <v>0</v>
      </c>
      <c r="BE162" s="4">
        <f t="shared" si="437"/>
        <v>0</v>
      </c>
      <c r="BF162" s="4">
        <f t="shared" si="438"/>
        <v>0</v>
      </c>
      <c r="BG162" s="4">
        <f t="shared" si="438"/>
        <v>0</v>
      </c>
      <c r="BH162" s="4">
        <f t="shared" si="438"/>
        <v>0</v>
      </c>
      <c r="BI162" s="4">
        <f t="shared" si="438"/>
        <v>0</v>
      </c>
      <c r="BJ162" s="4">
        <f t="shared" si="438"/>
        <v>0</v>
      </c>
      <c r="BK162" s="4">
        <f t="shared" si="438"/>
        <v>0</v>
      </c>
      <c r="BL162" s="4">
        <f t="shared" si="438"/>
        <v>0</v>
      </c>
      <c r="BM162" s="4">
        <f t="shared" si="438"/>
        <v>0</v>
      </c>
      <c r="BN162" s="4">
        <f t="shared" si="438"/>
        <v>0</v>
      </c>
      <c r="BO162" s="4">
        <f t="shared" si="438"/>
        <v>0</v>
      </c>
      <c r="BP162" s="4">
        <f t="shared" si="439"/>
        <v>0</v>
      </c>
      <c r="BQ162" s="4">
        <f t="shared" si="439"/>
        <v>0</v>
      </c>
      <c r="BR162" s="4">
        <f t="shared" si="439"/>
        <v>0</v>
      </c>
      <c r="BS162" s="4">
        <f t="shared" si="439"/>
        <v>0</v>
      </c>
      <c r="BT162" s="4">
        <f t="shared" si="439"/>
        <v>0</v>
      </c>
      <c r="BU162" s="4">
        <f t="shared" si="439"/>
        <v>0</v>
      </c>
      <c r="BV162" s="4">
        <f t="shared" si="439"/>
        <v>0</v>
      </c>
      <c r="BW162" s="4">
        <f t="shared" si="439"/>
        <v>0</v>
      </c>
      <c r="BX162" s="4">
        <f t="shared" si="439"/>
        <v>0</v>
      </c>
      <c r="BY162" s="4">
        <f t="shared" si="439"/>
        <v>0</v>
      </c>
      <c r="BZ162" s="4">
        <f t="shared" si="440"/>
        <v>0</v>
      </c>
      <c r="CA162" s="4">
        <f t="shared" si="440"/>
        <v>0</v>
      </c>
      <c r="CB162" s="4">
        <f t="shared" si="440"/>
        <v>0</v>
      </c>
      <c r="CC162" s="4">
        <f t="shared" si="440"/>
        <v>0</v>
      </c>
      <c r="CD162" s="4">
        <f t="shared" si="440"/>
        <v>0</v>
      </c>
      <c r="CE162" s="4">
        <f t="shared" si="440"/>
        <v>0</v>
      </c>
      <c r="CF162" s="4">
        <f t="shared" si="440"/>
        <v>0</v>
      </c>
      <c r="CG162" s="4">
        <f t="shared" si="440"/>
        <v>0</v>
      </c>
      <c r="CH162" s="4">
        <f t="shared" si="440"/>
        <v>0</v>
      </c>
      <c r="CI162" s="4">
        <f t="shared" si="440"/>
        <v>0</v>
      </c>
      <c r="CJ162" s="4">
        <f t="shared" si="440"/>
        <v>0</v>
      </c>
      <c r="CK162" s="4">
        <f t="shared" si="441"/>
        <v>0</v>
      </c>
      <c r="CL162" s="4">
        <f t="shared" si="441"/>
        <v>0</v>
      </c>
      <c r="CM162" s="4">
        <f t="shared" si="441"/>
        <v>0</v>
      </c>
      <c r="CN162" s="4">
        <f t="shared" si="441"/>
        <v>0</v>
      </c>
      <c r="CO162" s="4">
        <f t="shared" si="441"/>
        <v>0</v>
      </c>
      <c r="CP162" s="4">
        <f t="shared" si="441"/>
        <v>0</v>
      </c>
      <c r="CQ162" s="4">
        <f t="shared" si="441"/>
        <v>0</v>
      </c>
      <c r="CR162" s="4">
        <f t="shared" si="441"/>
        <v>0</v>
      </c>
      <c r="CS162" s="4">
        <f t="shared" si="441"/>
        <v>0</v>
      </c>
      <c r="CT162" s="4">
        <f t="shared" si="441"/>
        <v>0</v>
      </c>
      <c r="CU162" s="4">
        <f t="shared" si="442"/>
        <v>0</v>
      </c>
      <c r="CV162" s="4">
        <f t="shared" si="442"/>
        <v>0</v>
      </c>
      <c r="CW162" s="4">
        <f t="shared" si="442"/>
        <v>0</v>
      </c>
      <c r="CX162" s="4">
        <f t="shared" si="442"/>
        <v>0</v>
      </c>
      <c r="CY162" s="4">
        <f t="shared" si="442"/>
        <v>0</v>
      </c>
      <c r="CZ162" s="4">
        <f t="shared" si="442"/>
        <v>0</v>
      </c>
      <c r="DA162" s="4">
        <f t="shared" si="442"/>
        <v>0</v>
      </c>
      <c r="DB162" s="4">
        <f t="shared" si="442"/>
        <v>0</v>
      </c>
      <c r="DC162" s="4">
        <f t="shared" si="442"/>
        <v>0</v>
      </c>
      <c r="DD162" s="4">
        <f t="shared" si="442"/>
        <v>0</v>
      </c>
      <c r="DE162" s="4">
        <f t="shared" si="442"/>
        <v>0</v>
      </c>
      <c r="DF162" s="4">
        <f t="shared" si="442"/>
        <v>0</v>
      </c>
      <c r="DG162" s="4">
        <f t="shared" si="382"/>
        <v>0</v>
      </c>
      <c r="DH162" s="4">
        <f t="shared" si="382"/>
        <v>0</v>
      </c>
      <c r="DI162" s="4">
        <f t="shared" si="382"/>
        <v>0</v>
      </c>
      <c r="DJ162" s="4">
        <f t="shared" si="382"/>
        <v>0</v>
      </c>
      <c r="DK162" s="4">
        <f t="shared" si="382"/>
        <v>0</v>
      </c>
      <c r="DL162" s="4">
        <f t="shared" si="382"/>
        <v>0</v>
      </c>
      <c r="DM162" s="4">
        <f t="shared" si="382"/>
        <v>0</v>
      </c>
      <c r="DN162" s="4">
        <f t="shared" si="382"/>
        <v>1</v>
      </c>
      <c r="DO162" s="4">
        <f t="shared" si="382"/>
        <v>0</v>
      </c>
      <c r="DP162" s="4">
        <f t="shared" si="382"/>
        <v>0</v>
      </c>
      <c r="DQ162" s="4">
        <f t="shared" si="383"/>
        <v>0</v>
      </c>
      <c r="DR162" s="4">
        <f t="shared" si="383"/>
        <v>0</v>
      </c>
      <c r="DS162" s="4">
        <f t="shared" si="383"/>
        <v>0</v>
      </c>
      <c r="DT162" s="4">
        <f t="shared" si="383"/>
        <v>0</v>
      </c>
      <c r="DU162" s="4">
        <f t="shared" si="383"/>
        <v>0</v>
      </c>
      <c r="DV162" s="4">
        <f t="shared" si="383"/>
        <v>0</v>
      </c>
      <c r="DW162" s="4">
        <f t="shared" si="383"/>
        <v>0</v>
      </c>
      <c r="DX162" s="4">
        <f t="shared" si="383"/>
        <v>0</v>
      </c>
      <c r="DY162" s="4">
        <f t="shared" si="383"/>
        <v>1</v>
      </c>
      <c r="DZ162" s="4">
        <f t="shared" si="383"/>
        <v>0</v>
      </c>
      <c r="EA162" s="4">
        <f t="shared" si="383"/>
        <v>0</v>
      </c>
      <c r="EB162" s="4">
        <f t="shared" si="383"/>
        <v>0</v>
      </c>
      <c r="EC162" s="4">
        <f t="shared" si="383"/>
        <v>0</v>
      </c>
    </row>
    <row r="163" spans="2:133" x14ac:dyDescent="0.25">
      <c r="B163" s="13" t="s">
        <v>14</v>
      </c>
      <c r="C163" t="s">
        <v>2697</v>
      </c>
      <c r="D163" s="4">
        <f t="shared" si="384"/>
        <v>0</v>
      </c>
      <c r="E163" s="4">
        <f t="shared" si="385"/>
        <v>0</v>
      </c>
      <c r="F163" s="4">
        <f t="shared" si="386"/>
        <v>0</v>
      </c>
      <c r="G163" s="4">
        <f t="shared" si="387"/>
        <v>0</v>
      </c>
      <c r="H163" s="4">
        <f t="shared" si="388"/>
        <v>1</v>
      </c>
      <c r="I163" s="4">
        <f t="shared" si="389"/>
        <v>1</v>
      </c>
      <c r="J163" s="4">
        <f t="shared" si="390"/>
        <v>0</v>
      </c>
      <c r="K163" s="4">
        <f t="shared" si="391"/>
        <v>0</v>
      </c>
      <c r="L163" s="4">
        <f t="shared" si="392"/>
        <v>0</v>
      </c>
      <c r="M163" s="4">
        <f t="shared" si="393"/>
        <v>0</v>
      </c>
      <c r="N163" s="4">
        <f t="shared" si="394"/>
        <v>0</v>
      </c>
      <c r="O163" s="4">
        <f t="shared" si="395"/>
        <v>0</v>
      </c>
      <c r="P163" s="4">
        <f t="shared" si="396"/>
        <v>0</v>
      </c>
      <c r="Q163" s="4">
        <f t="shared" si="397"/>
        <v>0</v>
      </c>
      <c r="R163" s="4">
        <f t="shared" si="398"/>
        <v>0</v>
      </c>
      <c r="S163" s="4">
        <f t="shared" si="399"/>
        <v>0</v>
      </c>
      <c r="T163" s="4">
        <f t="shared" si="400"/>
        <v>0</v>
      </c>
      <c r="U163" s="4">
        <f t="shared" si="401"/>
        <v>0</v>
      </c>
      <c r="V163" s="4">
        <f t="shared" si="402"/>
        <v>0</v>
      </c>
      <c r="W163" s="4">
        <f t="shared" si="403"/>
        <v>0</v>
      </c>
      <c r="X163" s="4">
        <f t="shared" si="404"/>
        <v>0</v>
      </c>
      <c r="Y163" s="4">
        <f t="shared" si="405"/>
        <v>0</v>
      </c>
      <c r="Z163" s="4">
        <f t="shared" si="406"/>
        <v>0</v>
      </c>
      <c r="AA163" s="4">
        <f t="shared" si="407"/>
        <v>0</v>
      </c>
      <c r="AB163" s="4">
        <f t="shared" si="408"/>
        <v>0</v>
      </c>
      <c r="AC163" s="4">
        <f t="shared" si="409"/>
        <v>0</v>
      </c>
      <c r="AD163" s="4">
        <f t="shared" si="410"/>
        <v>0</v>
      </c>
      <c r="AE163" s="4">
        <f t="shared" si="411"/>
        <v>0</v>
      </c>
      <c r="AF163" s="4">
        <f t="shared" si="412"/>
        <v>1</v>
      </c>
      <c r="AG163" s="4">
        <f t="shared" si="413"/>
        <v>1</v>
      </c>
      <c r="AH163" s="4">
        <f t="shared" si="414"/>
        <v>0</v>
      </c>
      <c r="AI163" s="4">
        <f t="shared" si="415"/>
        <v>0</v>
      </c>
      <c r="AJ163" s="4">
        <f t="shared" si="416"/>
        <v>0</v>
      </c>
      <c r="AK163" s="4">
        <f t="shared" si="417"/>
        <v>0</v>
      </c>
      <c r="AL163" s="4">
        <f t="shared" si="418"/>
        <v>0</v>
      </c>
      <c r="AM163" s="4">
        <f t="shared" si="419"/>
        <v>0</v>
      </c>
      <c r="AN163" s="4">
        <f t="shared" si="420"/>
        <v>0</v>
      </c>
      <c r="AO163" s="4">
        <f t="shared" si="421"/>
        <v>0</v>
      </c>
      <c r="AP163" s="4">
        <f t="shared" si="422"/>
        <v>0</v>
      </c>
      <c r="AQ163" s="4">
        <f t="shared" si="423"/>
        <v>0</v>
      </c>
      <c r="AR163" s="4">
        <f t="shared" si="424"/>
        <v>0</v>
      </c>
      <c r="AS163" s="4">
        <f t="shared" si="425"/>
        <v>0</v>
      </c>
      <c r="AT163" s="4">
        <f t="shared" si="426"/>
        <v>0</v>
      </c>
      <c r="AU163" s="4">
        <f t="shared" si="427"/>
        <v>0</v>
      </c>
      <c r="AV163" s="4">
        <f t="shared" si="428"/>
        <v>0</v>
      </c>
      <c r="AW163" s="4">
        <f t="shared" si="429"/>
        <v>0</v>
      </c>
      <c r="AX163" s="4">
        <f t="shared" si="430"/>
        <v>0</v>
      </c>
      <c r="AY163" s="4">
        <f t="shared" si="431"/>
        <v>0</v>
      </c>
      <c r="AZ163" s="4">
        <f t="shared" si="432"/>
        <v>0</v>
      </c>
      <c r="BA163" s="4">
        <f t="shared" si="433"/>
        <v>0</v>
      </c>
      <c r="BB163" s="4">
        <f t="shared" si="434"/>
        <v>0</v>
      </c>
      <c r="BC163" s="4">
        <f t="shared" si="435"/>
        <v>0</v>
      </c>
      <c r="BD163" s="4">
        <f t="shared" si="436"/>
        <v>0</v>
      </c>
      <c r="BE163" s="4">
        <f t="shared" si="437"/>
        <v>0</v>
      </c>
      <c r="BF163" s="4">
        <f t="shared" si="438"/>
        <v>0</v>
      </c>
      <c r="BG163" s="4">
        <f t="shared" si="438"/>
        <v>0</v>
      </c>
      <c r="BH163" s="4">
        <f t="shared" si="438"/>
        <v>0</v>
      </c>
      <c r="BI163" s="4">
        <f t="shared" si="438"/>
        <v>0</v>
      </c>
      <c r="BJ163" s="4">
        <f t="shared" si="438"/>
        <v>0</v>
      </c>
      <c r="BK163" s="4">
        <f t="shared" si="438"/>
        <v>0</v>
      </c>
      <c r="BL163" s="4">
        <f t="shared" si="438"/>
        <v>0</v>
      </c>
      <c r="BM163" s="4">
        <f t="shared" si="438"/>
        <v>0</v>
      </c>
      <c r="BN163" s="4">
        <f t="shared" si="438"/>
        <v>0</v>
      </c>
      <c r="BO163" s="4">
        <f t="shared" si="438"/>
        <v>0</v>
      </c>
      <c r="BP163" s="4">
        <f t="shared" si="439"/>
        <v>0</v>
      </c>
      <c r="BQ163" s="4">
        <f t="shared" si="439"/>
        <v>0</v>
      </c>
      <c r="BR163" s="4">
        <f t="shared" si="439"/>
        <v>0</v>
      </c>
      <c r="BS163" s="4">
        <f t="shared" si="439"/>
        <v>0</v>
      </c>
      <c r="BT163" s="4">
        <f t="shared" si="439"/>
        <v>0</v>
      </c>
      <c r="BU163" s="4">
        <f t="shared" si="439"/>
        <v>0</v>
      </c>
      <c r="BV163" s="4">
        <f t="shared" si="439"/>
        <v>0</v>
      </c>
      <c r="BW163" s="4">
        <f t="shared" si="439"/>
        <v>0</v>
      </c>
      <c r="BX163" s="4">
        <f t="shared" si="439"/>
        <v>0</v>
      </c>
      <c r="BY163" s="4">
        <f t="shared" si="439"/>
        <v>0</v>
      </c>
      <c r="BZ163" s="4">
        <f t="shared" si="440"/>
        <v>0</v>
      </c>
      <c r="CA163" s="4">
        <f t="shared" si="440"/>
        <v>0</v>
      </c>
      <c r="CB163" s="4">
        <f t="shared" si="440"/>
        <v>0</v>
      </c>
      <c r="CC163" s="4">
        <f t="shared" si="440"/>
        <v>0</v>
      </c>
      <c r="CD163" s="4">
        <f t="shared" si="440"/>
        <v>0</v>
      </c>
      <c r="CE163" s="4">
        <f t="shared" si="440"/>
        <v>0</v>
      </c>
      <c r="CF163" s="4">
        <f t="shared" si="440"/>
        <v>0</v>
      </c>
      <c r="CG163" s="4">
        <f t="shared" si="440"/>
        <v>0</v>
      </c>
      <c r="CH163" s="4">
        <f t="shared" si="440"/>
        <v>0</v>
      </c>
      <c r="CI163" s="4">
        <f t="shared" si="440"/>
        <v>0</v>
      </c>
      <c r="CJ163" s="4">
        <f t="shared" si="440"/>
        <v>0</v>
      </c>
      <c r="CK163" s="4">
        <f t="shared" si="441"/>
        <v>0</v>
      </c>
      <c r="CL163" s="4">
        <f t="shared" si="441"/>
        <v>0</v>
      </c>
      <c r="CM163" s="4">
        <f t="shared" si="441"/>
        <v>0</v>
      </c>
      <c r="CN163" s="4">
        <f t="shared" si="441"/>
        <v>0</v>
      </c>
      <c r="CO163" s="4">
        <f t="shared" si="441"/>
        <v>0</v>
      </c>
      <c r="CP163" s="4">
        <f t="shared" si="441"/>
        <v>0</v>
      </c>
      <c r="CQ163" s="4">
        <f t="shared" si="441"/>
        <v>0</v>
      </c>
      <c r="CR163" s="4">
        <f t="shared" si="441"/>
        <v>0</v>
      </c>
      <c r="CS163" s="4">
        <f t="shared" si="441"/>
        <v>0</v>
      </c>
      <c r="CT163" s="4">
        <f t="shared" si="441"/>
        <v>0</v>
      </c>
      <c r="CU163" s="4">
        <f t="shared" si="442"/>
        <v>0</v>
      </c>
      <c r="CV163" s="4">
        <f t="shared" si="442"/>
        <v>0</v>
      </c>
      <c r="CW163" s="4">
        <f t="shared" si="442"/>
        <v>0</v>
      </c>
      <c r="CX163" s="4">
        <f t="shared" si="442"/>
        <v>0</v>
      </c>
      <c r="CY163" s="4">
        <f t="shared" si="442"/>
        <v>0</v>
      </c>
      <c r="CZ163" s="4">
        <f t="shared" si="442"/>
        <v>0</v>
      </c>
      <c r="DA163" s="4">
        <f t="shared" si="442"/>
        <v>0</v>
      </c>
      <c r="DB163" s="4">
        <f t="shared" si="442"/>
        <v>0</v>
      </c>
      <c r="DC163" s="4">
        <f t="shared" si="442"/>
        <v>0</v>
      </c>
      <c r="DD163" s="4">
        <f t="shared" si="442"/>
        <v>0</v>
      </c>
      <c r="DE163" s="4">
        <f t="shared" si="442"/>
        <v>0</v>
      </c>
      <c r="DF163" s="4">
        <f t="shared" si="442"/>
        <v>0</v>
      </c>
      <c r="DG163" s="4">
        <f t="shared" si="382"/>
        <v>0</v>
      </c>
      <c r="DH163" s="4">
        <f t="shared" si="382"/>
        <v>0</v>
      </c>
      <c r="DI163" s="4">
        <f t="shared" si="382"/>
        <v>0</v>
      </c>
      <c r="DJ163" s="4">
        <f t="shared" si="382"/>
        <v>0</v>
      </c>
      <c r="DK163" s="4">
        <f t="shared" si="382"/>
        <v>0</v>
      </c>
      <c r="DL163" s="4">
        <f t="shared" si="382"/>
        <v>0</v>
      </c>
      <c r="DM163" s="4">
        <f t="shared" si="382"/>
        <v>0</v>
      </c>
      <c r="DN163" s="4">
        <f t="shared" si="382"/>
        <v>0</v>
      </c>
      <c r="DO163" s="4">
        <f t="shared" si="382"/>
        <v>1</v>
      </c>
      <c r="DP163" s="4">
        <f t="shared" si="382"/>
        <v>0</v>
      </c>
      <c r="DQ163" s="4">
        <f t="shared" si="383"/>
        <v>0</v>
      </c>
      <c r="DR163" s="4">
        <f t="shared" si="383"/>
        <v>0</v>
      </c>
      <c r="DS163" s="4">
        <f t="shared" si="383"/>
        <v>0</v>
      </c>
      <c r="DT163" s="4">
        <f t="shared" si="383"/>
        <v>0</v>
      </c>
      <c r="DU163" s="4">
        <f t="shared" si="383"/>
        <v>0</v>
      </c>
      <c r="DV163" s="4">
        <f t="shared" si="383"/>
        <v>0</v>
      </c>
      <c r="DW163" s="4">
        <f t="shared" si="383"/>
        <v>0</v>
      </c>
      <c r="DX163" s="4">
        <f t="shared" si="383"/>
        <v>0</v>
      </c>
      <c r="DY163" s="4">
        <f t="shared" si="383"/>
        <v>0</v>
      </c>
      <c r="DZ163" s="4">
        <f t="shared" si="383"/>
        <v>1</v>
      </c>
      <c r="EA163" s="4">
        <f t="shared" si="383"/>
        <v>0</v>
      </c>
      <c r="EB163" s="4">
        <f t="shared" si="383"/>
        <v>0</v>
      </c>
      <c r="EC163" s="4">
        <f t="shared" si="383"/>
        <v>0</v>
      </c>
    </row>
    <row r="164" spans="2:133" x14ac:dyDescent="0.25">
      <c r="B164" s="13" t="s">
        <v>14</v>
      </c>
      <c r="C164" t="s">
        <v>2698</v>
      </c>
      <c r="D164" s="4">
        <f t="shared" si="384"/>
        <v>0</v>
      </c>
      <c r="E164" s="4">
        <f t="shared" si="385"/>
        <v>0</v>
      </c>
      <c r="F164" s="4">
        <f t="shared" si="386"/>
        <v>0</v>
      </c>
      <c r="G164" s="4">
        <f t="shared" si="387"/>
        <v>0</v>
      </c>
      <c r="H164" s="4">
        <f t="shared" si="388"/>
        <v>1</v>
      </c>
      <c r="I164" s="4">
        <f t="shared" si="389"/>
        <v>1</v>
      </c>
      <c r="J164" s="4">
        <f t="shared" si="390"/>
        <v>0</v>
      </c>
      <c r="K164" s="4">
        <f t="shared" si="391"/>
        <v>0</v>
      </c>
      <c r="L164" s="4">
        <f t="shared" si="392"/>
        <v>0</v>
      </c>
      <c r="M164" s="4">
        <f t="shared" si="393"/>
        <v>0</v>
      </c>
      <c r="N164" s="4">
        <f t="shared" si="394"/>
        <v>0</v>
      </c>
      <c r="O164" s="4">
        <f t="shared" si="395"/>
        <v>0</v>
      </c>
      <c r="P164" s="4">
        <f t="shared" si="396"/>
        <v>0</v>
      </c>
      <c r="Q164" s="4">
        <f t="shared" si="397"/>
        <v>0</v>
      </c>
      <c r="R164" s="4">
        <f t="shared" si="398"/>
        <v>0</v>
      </c>
      <c r="S164" s="4">
        <f t="shared" si="399"/>
        <v>0</v>
      </c>
      <c r="T164" s="4">
        <f t="shared" si="400"/>
        <v>0</v>
      </c>
      <c r="U164" s="4">
        <f t="shared" si="401"/>
        <v>0</v>
      </c>
      <c r="V164" s="4">
        <f t="shared" si="402"/>
        <v>0</v>
      </c>
      <c r="W164" s="4">
        <f t="shared" si="403"/>
        <v>0</v>
      </c>
      <c r="X164" s="4">
        <f t="shared" si="404"/>
        <v>0</v>
      </c>
      <c r="Y164" s="4">
        <f t="shared" si="405"/>
        <v>0</v>
      </c>
      <c r="Z164" s="4">
        <f t="shared" si="406"/>
        <v>0</v>
      </c>
      <c r="AA164" s="4">
        <f t="shared" si="407"/>
        <v>0</v>
      </c>
      <c r="AB164" s="4">
        <f t="shared" si="408"/>
        <v>0</v>
      </c>
      <c r="AC164" s="4">
        <f t="shared" si="409"/>
        <v>0</v>
      </c>
      <c r="AD164" s="4">
        <f t="shared" si="410"/>
        <v>0</v>
      </c>
      <c r="AE164" s="4">
        <f t="shared" si="411"/>
        <v>0</v>
      </c>
      <c r="AF164" s="4">
        <f t="shared" si="412"/>
        <v>1</v>
      </c>
      <c r="AG164" s="4">
        <f t="shared" si="413"/>
        <v>1</v>
      </c>
      <c r="AH164" s="4">
        <f t="shared" si="414"/>
        <v>0</v>
      </c>
      <c r="AI164" s="4">
        <f t="shared" si="415"/>
        <v>0</v>
      </c>
      <c r="AJ164" s="4">
        <f t="shared" si="416"/>
        <v>0</v>
      </c>
      <c r="AK164" s="4">
        <f t="shared" si="417"/>
        <v>0</v>
      </c>
      <c r="AL164" s="4">
        <f t="shared" si="418"/>
        <v>0</v>
      </c>
      <c r="AM164" s="4">
        <f t="shared" si="419"/>
        <v>0</v>
      </c>
      <c r="AN164" s="4">
        <f t="shared" si="420"/>
        <v>0</v>
      </c>
      <c r="AO164" s="4">
        <f t="shared" si="421"/>
        <v>0</v>
      </c>
      <c r="AP164" s="4">
        <f t="shared" si="422"/>
        <v>0</v>
      </c>
      <c r="AQ164" s="4">
        <f t="shared" si="423"/>
        <v>0</v>
      </c>
      <c r="AR164" s="4">
        <f t="shared" si="424"/>
        <v>0</v>
      </c>
      <c r="AS164" s="4">
        <f t="shared" si="425"/>
        <v>0</v>
      </c>
      <c r="AT164" s="4">
        <f t="shared" si="426"/>
        <v>0</v>
      </c>
      <c r="AU164" s="4">
        <f t="shared" si="427"/>
        <v>0</v>
      </c>
      <c r="AV164" s="4">
        <f t="shared" si="428"/>
        <v>0</v>
      </c>
      <c r="AW164" s="4">
        <f t="shared" si="429"/>
        <v>0</v>
      </c>
      <c r="AX164" s="4">
        <f t="shared" si="430"/>
        <v>0</v>
      </c>
      <c r="AY164" s="4">
        <f t="shared" si="431"/>
        <v>0</v>
      </c>
      <c r="AZ164" s="4">
        <f t="shared" si="432"/>
        <v>0</v>
      </c>
      <c r="BA164" s="4">
        <f t="shared" si="433"/>
        <v>0</v>
      </c>
      <c r="BB164" s="4">
        <f t="shared" si="434"/>
        <v>0</v>
      </c>
      <c r="BC164" s="4">
        <f t="shared" si="435"/>
        <v>0</v>
      </c>
      <c r="BD164" s="4">
        <f t="shared" si="436"/>
        <v>0</v>
      </c>
      <c r="BE164" s="4">
        <f t="shared" si="437"/>
        <v>0</v>
      </c>
      <c r="BF164" s="4">
        <f t="shared" si="438"/>
        <v>0</v>
      </c>
      <c r="BG164" s="4">
        <f t="shared" si="438"/>
        <v>0</v>
      </c>
      <c r="BH164" s="4">
        <f t="shared" si="438"/>
        <v>0</v>
      </c>
      <c r="BI164" s="4">
        <f t="shared" si="438"/>
        <v>0</v>
      </c>
      <c r="BJ164" s="4">
        <f t="shared" si="438"/>
        <v>0</v>
      </c>
      <c r="BK164" s="4">
        <f t="shared" si="438"/>
        <v>0</v>
      </c>
      <c r="BL164" s="4">
        <f t="shared" si="438"/>
        <v>0</v>
      </c>
      <c r="BM164" s="4">
        <f t="shared" si="438"/>
        <v>0</v>
      </c>
      <c r="BN164" s="4">
        <f t="shared" si="438"/>
        <v>0</v>
      </c>
      <c r="BO164" s="4">
        <f t="shared" si="438"/>
        <v>0</v>
      </c>
      <c r="BP164" s="4">
        <f t="shared" si="439"/>
        <v>0</v>
      </c>
      <c r="BQ164" s="4">
        <f t="shared" si="439"/>
        <v>0</v>
      </c>
      <c r="BR164" s="4">
        <f t="shared" si="439"/>
        <v>0</v>
      </c>
      <c r="BS164" s="4">
        <f t="shared" si="439"/>
        <v>0</v>
      </c>
      <c r="BT164" s="4">
        <f t="shared" si="439"/>
        <v>0</v>
      </c>
      <c r="BU164" s="4">
        <f t="shared" si="439"/>
        <v>0</v>
      </c>
      <c r="BV164" s="4">
        <f t="shared" si="439"/>
        <v>0</v>
      </c>
      <c r="BW164" s="4">
        <f t="shared" si="439"/>
        <v>0</v>
      </c>
      <c r="BX164" s="4">
        <f t="shared" si="439"/>
        <v>0</v>
      </c>
      <c r="BY164" s="4">
        <f t="shared" si="439"/>
        <v>0</v>
      </c>
      <c r="BZ164" s="4">
        <f t="shared" si="440"/>
        <v>0</v>
      </c>
      <c r="CA164" s="4">
        <f t="shared" si="440"/>
        <v>0</v>
      </c>
      <c r="CB164" s="4">
        <f t="shared" si="440"/>
        <v>0</v>
      </c>
      <c r="CC164" s="4">
        <f t="shared" si="440"/>
        <v>0</v>
      </c>
      <c r="CD164" s="4">
        <f t="shared" si="440"/>
        <v>0</v>
      </c>
      <c r="CE164" s="4">
        <f t="shared" si="440"/>
        <v>0</v>
      </c>
      <c r="CF164" s="4">
        <f t="shared" si="440"/>
        <v>0</v>
      </c>
      <c r="CG164" s="4">
        <f t="shared" si="440"/>
        <v>0</v>
      </c>
      <c r="CH164" s="4">
        <f t="shared" si="440"/>
        <v>0</v>
      </c>
      <c r="CI164" s="4">
        <f t="shared" si="440"/>
        <v>0</v>
      </c>
      <c r="CJ164" s="4">
        <f t="shared" si="440"/>
        <v>0</v>
      </c>
      <c r="CK164" s="4">
        <f t="shared" si="441"/>
        <v>0</v>
      </c>
      <c r="CL164" s="4">
        <f t="shared" si="441"/>
        <v>0</v>
      </c>
      <c r="CM164" s="4">
        <f t="shared" si="441"/>
        <v>0</v>
      </c>
      <c r="CN164" s="4">
        <f t="shared" si="441"/>
        <v>0</v>
      </c>
      <c r="CO164" s="4">
        <f t="shared" si="441"/>
        <v>0</v>
      </c>
      <c r="CP164" s="4">
        <f t="shared" si="441"/>
        <v>0</v>
      </c>
      <c r="CQ164" s="4">
        <f t="shared" si="441"/>
        <v>0</v>
      </c>
      <c r="CR164" s="4">
        <f t="shared" si="441"/>
        <v>0</v>
      </c>
      <c r="CS164" s="4">
        <f t="shared" si="441"/>
        <v>0</v>
      </c>
      <c r="CT164" s="4">
        <f t="shared" si="441"/>
        <v>0</v>
      </c>
      <c r="CU164" s="4">
        <f t="shared" si="442"/>
        <v>0</v>
      </c>
      <c r="CV164" s="4">
        <f t="shared" si="442"/>
        <v>0</v>
      </c>
      <c r="CW164" s="4">
        <f t="shared" si="442"/>
        <v>0</v>
      </c>
      <c r="CX164" s="4">
        <f t="shared" si="442"/>
        <v>0</v>
      </c>
      <c r="CY164" s="4">
        <f t="shared" si="442"/>
        <v>0</v>
      </c>
      <c r="CZ164" s="4">
        <f t="shared" si="442"/>
        <v>0</v>
      </c>
      <c r="DA164" s="4">
        <f t="shared" si="442"/>
        <v>0</v>
      </c>
      <c r="DB164" s="4">
        <f t="shared" si="442"/>
        <v>0</v>
      </c>
      <c r="DC164" s="4">
        <f t="shared" si="442"/>
        <v>0</v>
      </c>
      <c r="DD164" s="4">
        <f t="shared" si="442"/>
        <v>0</v>
      </c>
      <c r="DE164" s="4">
        <f t="shared" si="442"/>
        <v>0</v>
      </c>
      <c r="DF164" s="4">
        <f t="shared" si="442"/>
        <v>0</v>
      </c>
      <c r="DG164" s="4">
        <f t="shared" si="382"/>
        <v>0</v>
      </c>
      <c r="DH164" s="4">
        <f t="shared" si="382"/>
        <v>0</v>
      </c>
      <c r="DI164" s="4">
        <f t="shared" si="382"/>
        <v>0</v>
      </c>
      <c r="DJ164" s="4">
        <f t="shared" si="382"/>
        <v>0</v>
      </c>
      <c r="DK164" s="4">
        <f t="shared" si="382"/>
        <v>0</v>
      </c>
      <c r="DL164" s="4">
        <f t="shared" si="382"/>
        <v>0</v>
      </c>
      <c r="DM164" s="4">
        <f t="shared" si="382"/>
        <v>0</v>
      </c>
      <c r="DN164" s="4">
        <f t="shared" si="382"/>
        <v>0</v>
      </c>
      <c r="DO164" s="4">
        <f t="shared" si="382"/>
        <v>0</v>
      </c>
      <c r="DP164" s="4">
        <f t="shared" si="382"/>
        <v>1</v>
      </c>
      <c r="DQ164" s="4">
        <f t="shared" si="383"/>
        <v>0</v>
      </c>
      <c r="DR164" s="4">
        <f t="shared" si="383"/>
        <v>0</v>
      </c>
      <c r="DS164" s="4">
        <f t="shared" si="383"/>
        <v>0</v>
      </c>
      <c r="DT164" s="4">
        <f t="shared" si="383"/>
        <v>0</v>
      </c>
      <c r="DU164" s="4">
        <f t="shared" si="383"/>
        <v>0</v>
      </c>
      <c r="DV164" s="4">
        <f t="shared" si="383"/>
        <v>0</v>
      </c>
      <c r="DW164" s="4">
        <f t="shared" si="383"/>
        <v>0</v>
      </c>
      <c r="DX164" s="4">
        <f t="shared" si="383"/>
        <v>0</v>
      </c>
      <c r="DY164" s="4">
        <f t="shared" si="383"/>
        <v>0</v>
      </c>
      <c r="DZ164" s="4">
        <f t="shared" si="383"/>
        <v>0</v>
      </c>
      <c r="EA164" s="4">
        <f t="shared" si="383"/>
        <v>1</v>
      </c>
      <c r="EB164" s="4">
        <f t="shared" si="383"/>
        <v>0</v>
      </c>
      <c r="EC164" s="4">
        <f t="shared" si="383"/>
        <v>0</v>
      </c>
    </row>
    <row r="165" spans="2:133" x14ac:dyDescent="0.25">
      <c r="B165" s="13" t="s">
        <v>14</v>
      </c>
      <c r="C165" t="s">
        <v>2699</v>
      </c>
      <c r="D165" s="4">
        <f t="shared" si="384"/>
        <v>0</v>
      </c>
      <c r="E165" s="4">
        <f t="shared" si="385"/>
        <v>0</v>
      </c>
      <c r="F165" s="4">
        <f t="shared" si="386"/>
        <v>0</v>
      </c>
      <c r="G165" s="4">
        <f t="shared" si="387"/>
        <v>0</v>
      </c>
      <c r="H165" s="4">
        <f t="shared" si="388"/>
        <v>1</v>
      </c>
      <c r="I165" s="4">
        <f t="shared" si="389"/>
        <v>1</v>
      </c>
      <c r="J165" s="4">
        <f t="shared" si="390"/>
        <v>0</v>
      </c>
      <c r="K165" s="4">
        <f t="shared" si="391"/>
        <v>0</v>
      </c>
      <c r="L165" s="4">
        <f t="shared" si="392"/>
        <v>0</v>
      </c>
      <c r="M165" s="4">
        <f t="shared" si="393"/>
        <v>0</v>
      </c>
      <c r="N165" s="4">
        <f t="shared" si="394"/>
        <v>0</v>
      </c>
      <c r="O165" s="4">
        <f t="shared" si="395"/>
        <v>0</v>
      </c>
      <c r="P165" s="4">
        <f t="shared" si="396"/>
        <v>0</v>
      </c>
      <c r="Q165" s="4">
        <f t="shared" si="397"/>
        <v>0</v>
      </c>
      <c r="R165" s="4">
        <f t="shared" si="398"/>
        <v>0</v>
      </c>
      <c r="S165" s="4">
        <f t="shared" si="399"/>
        <v>0</v>
      </c>
      <c r="T165" s="4">
        <f t="shared" si="400"/>
        <v>0</v>
      </c>
      <c r="U165" s="4">
        <f t="shared" si="401"/>
        <v>0</v>
      </c>
      <c r="V165" s="4">
        <f t="shared" si="402"/>
        <v>0</v>
      </c>
      <c r="W165" s="4">
        <f t="shared" si="403"/>
        <v>0</v>
      </c>
      <c r="X165" s="4">
        <f t="shared" si="404"/>
        <v>0</v>
      </c>
      <c r="Y165" s="4">
        <f t="shared" si="405"/>
        <v>0</v>
      </c>
      <c r="Z165" s="4">
        <f t="shared" si="406"/>
        <v>0</v>
      </c>
      <c r="AA165" s="4">
        <f t="shared" si="407"/>
        <v>0</v>
      </c>
      <c r="AB165" s="4">
        <f t="shared" si="408"/>
        <v>0</v>
      </c>
      <c r="AC165" s="4">
        <f t="shared" si="409"/>
        <v>0</v>
      </c>
      <c r="AD165" s="4">
        <f t="shared" si="410"/>
        <v>0</v>
      </c>
      <c r="AE165" s="4">
        <f t="shared" si="411"/>
        <v>0</v>
      </c>
      <c r="AF165" s="4">
        <f t="shared" si="412"/>
        <v>1</v>
      </c>
      <c r="AG165" s="4">
        <f t="shared" si="413"/>
        <v>1</v>
      </c>
      <c r="AH165" s="4">
        <f t="shared" si="414"/>
        <v>0</v>
      </c>
      <c r="AI165" s="4">
        <f t="shared" si="415"/>
        <v>0</v>
      </c>
      <c r="AJ165" s="4">
        <f t="shared" si="416"/>
        <v>0</v>
      </c>
      <c r="AK165" s="4">
        <f t="shared" si="417"/>
        <v>0</v>
      </c>
      <c r="AL165" s="4">
        <f t="shared" si="418"/>
        <v>0</v>
      </c>
      <c r="AM165" s="4">
        <f t="shared" si="419"/>
        <v>0</v>
      </c>
      <c r="AN165" s="4">
        <f t="shared" si="420"/>
        <v>0</v>
      </c>
      <c r="AO165" s="4">
        <f t="shared" si="421"/>
        <v>0</v>
      </c>
      <c r="AP165" s="4">
        <f t="shared" si="422"/>
        <v>0</v>
      </c>
      <c r="AQ165" s="4">
        <f t="shared" si="423"/>
        <v>0</v>
      </c>
      <c r="AR165" s="4">
        <f t="shared" si="424"/>
        <v>0</v>
      </c>
      <c r="AS165" s="4">
        <f t="shared" si="425"/>
        <v>0</v>
      </c>
      <c r="AT165" s="4">
        <f t="shared" si="426"/>
        <v>0</v>
      </c>
      <c r="AU165" s="4">
        <f t="shared" si="427"/>
        <v>0</v>
      </c>
      <c r="AV165" s="4">
        <f t="shared" si="428"/>
        <v>0</v>
      </c>
      <c r="AW165" s="4">
        <f t="shared" si="429"/>
        <v>0</v>
      </c>
      <c r="AX165" s="4">
        <f t="shared" si="430"/>
        <v>0</v>
      </c>
      <c r="AY165" s="4">
        <f t="shared" si="431"/>
        <v>0</v>
      </c>
      <c r="AZ165" s="4">
        <f t="shared" si="432"/>
        <v>0</v>
      </c>
      <c r="BA165" s="4">
        <f t="shared" si="433"/>
        <v>0</v>
      </c>
      <c r="BB165" s="4">
        <f t="shared" si="434"/>
        <v>0</v>
      </c>
      <c r="BC165" s="4">
        <f t="shared" si="435"/>
        <v>0</v>
      </c>
      <c r="BD165" s="4">
        <f t="shared" si="436"/>
        <v>0</v>
      </c>
      <c r="BE165" s="4">
        <f t="shared" si="437"/>
        <v>0</v>
      </c>
      <c r="BF165" s="4">
        <f t="shared" si="438"/>
        <v>0</v>
      </c>
      <c r="BG165" s="4">
        <f t="shared" si="438"/>
        <v>0</v>
      </c>
      <c r="BH165" s="4">
        <f t="shared" si="438"/>
        <v>0</v>
      </c>
      <c r="BI165" s="4">
        <f t="shared" si="438"/>
        <v>0</v>
      </c>
      <c r="BJ165" s="4">
        <f t="shared" si="438"/>
        <v>0</v>
      </c>
      <c r="BK165" s="4">
        <f t="shared" si="438"/>
        <v>0</v>
      </c>
      <c r="BL165" s="4">
        <f t="shared" si="438"/>
        <v>0</v>
      </c>
      <c r="BM165" s="4">
        <f t="shared" si="438"/>
        <v>0</v>
      </c>
      <c r="BN165" s="4">
        <f t="shared" si="438"/>
        <v>0</v>
      </c>
      <c r="BO165" s="4">
        <f t="shared" si="438"/>
        <v>0</v>
      </c>
      <c r="BP165" s="4">
        <f t="shared" si="439"/>
        <v>0</v>
      </c>
      <c r="BQ165" s="4">
        <f t="shared" si="439"/>
        <v>0</v>
      </c>
      <c r="BR165" s="4">
        <f t="shared" si="439"/>
        <v>0</v>
      </c>
      <c r="BS165" s="4">
        <f t="shared" si="439"/>
        <v>0</v>
      </c>
      <c r="BT165" s="4">
        <f t="shared" si="439"/>
        <v>0</v>
      </c>
      <c r="BU165" s="4">
        <f t="shared" si="439"/>
        <v>0</v>
      </c>
      <c r="BV165" s="4">
        <f t="shared" si="439"/>
        <v>0</v>
      </c>
      <c r="BW165" s="4">
        <f t="shared" si="439"/>
        <v>0</v>
      </c>
      <c r="BX165" s="4">
        <f t="shared" si="439"/>
        <v>0</v>
      </c>
      <c r="BY165" s="4">
        <f t="shared" si="439"/>
        <v>0</v>
      </c>
      <c r="BZ165" s="4">
        <f t="shared" si="440"/>
        <v>0</v>
      </c>
      <c r="CA165" s="4">
        <f t="shared" si="440"/>
        <v>0</v>
      </c>
      <c r="CB165" s="4">
        <f t="shared" si="440"/>
        <v>0</v>
      </c>
      <c r="CC165" s="4">
        <f t="shared" si="440"/>
        <v>0</v>
      </c>
      <c r="CD165" s="4">
        <f t="shared" si="440"/>
        <v>0</v>
      </c>
      <c r="CE165" s="4">
        <f t="shared" si="440"/>
        <v>0</v>
      </c>
      <c r="CF165" s="4">
        <f t="shared" si="440"/>
        <v>0</v>
      </c>
      <c r="CG165" s="4">
        <f t="shared" si="440"/>
        <v>0</v>
      </c>
      <c r="CH165" s="4">
        <f t="shared" si="440"/>
        <v>0</v>
      </c>
      <c r="CI165" s="4">
        <f t="shared" si="440"/>
        <v>0</v>
      </c>
      <c r="CJ165" s="4">
        <f t="shared" si="440"/>
        <v>0</v>
      </c>
      <c r="CK165" s="4">
        <f t="shared" si="441"/>
        <v>0</v>
      </c>
      <c r="CL165" s="4">
        <f t="shared" si="441"/>
        <v>0</v>
      </c>
      <c r="CM165" s="4">
        <f t="shared" si="441"/>
        <v>0</v>
      </c>
      <c r="CN165" s="4">
        <f t="shared" si="441"/>
        <v>0</v>
      </c>
      <c r="CO165" s="4">
        <f t="shared" si="441"/>
        <v>0</v>
      </c>
      <c r="CP165" s="4">
        <f t="shared" si="441"/>
        <v>0</v>
      </c>
      <c r="CQ165" s="4">
        <f t="shared" si="441"/>
        <v>0</v>
      </c>
      <c r="CR165" s="4">
        <f t="shared" si="441"/>
        <v>0</v>
      </c>
      <c r="CS165" s="4">
        <f t="shared" si="441"/>
        <v>0</v>
      </c>
      <c r="CT165" s="4">
        <f t="shared" si="441"/>
        <v>0</v>
      </c>
      <c r="CU165" s="4">
        <f t="shared" si="442"/>
        <v>0</v>
      </c>
      <c r="CV165" s="4">
        <f t="shared" si="442"/>
        <v>0</v>
      </c>
      <c r="CW165" s="4">
        <f t="shared" si="442"/>
        <v>0</v>
      </c>
      <c r="CX165" s="4">
        <f t="shared" si="442"/>
        <v>0</v>
      </c>
      <c r="CY165" s="4">
        <f t="shared" si="442"/>
        <v>0</v>
      </c>
      <c r="CZ165" s="4">
        <f t="shared" si="442"/>
        <v>0</v>
      </c>
      <c r="DA165" s="4">
        <f t="shared" si="442"/>
        <v>0</v>
      </c>
      <c r="DB165" s="4">
        <f t="shared" si="442"/>
        <v>0</v>
      </c>
      <c r="DC165" s="4">
        <f t="shared" si="442"/>
        <v>0</v>
      </c>
      <c r="DD165" s="4">
        <f t="shared" si="442"/>
        <v>0</v>
      </c>
      <c r="DE165" s="4">
        <f t="shared" si="442"/>
        <v>0</v>
      </c>
      <c r="DF165" s="4">
        <f t="shared" si="442"/>
        <v>0</v>
      </c>
      <c r="DG165" s="4">
        <f t="shared" ref="DG165:DP174" si="443">IF(DG$3=$C165,1,0)</f>
        <v>0</v>
      </c>
      <c r="DH165" s="4">
        <f t="shared" si="443"/>
        <v>0</v>
      </c>
      <c r="DI165" s="4">
        <f t="shared" si="443"/>
        <v>0</v>
      </c>
      <c r="DJ165" s="4">
        <f t="shared" si="443"/>
        <v>0</v>
      </c>
      <c r="DK165" s="4">
        <f t="shared" si="443"/>
        <v>0</v>
      </c>
      <c r="DL165" s="4">
        <f t="shared" si="443"/>
        <v>0</v>
      </c>
      <c r="DM165" s="4">
        <f t="shared" si="443"/>
        <v>0</v>
      </c>
      <c r="DN165" s="4">
        <f t="shared" si="443"/>
        <v>0</v>
      </c>
      <c r="DO165" s="4">
        <f t="shared" si="443"/>
        <v>0</v>
      </c>
      <c r="DP165" s="4">
        <f t="shared" si="443"/>
        <v>0</v>
      </c>
      <c r="DQ165" s="4">
        <f t="shared" ref="DQ165:EC174" si="444">IF(DQ$3=$C165,1,0)</f>
        <v>1</v>
      </c>
      <c r="DR165" s="4">
        <f t="shared" si="444"/>
        <v>0</v>
      </c>
      <c r="DS165" s="4">
        <f t="shared" si="444"/>
        <v>0</v>
      </c>
      <c r="DT165" s="4">
        <f t="shared" si="444"/>
        <v>0</v>
      </c>
      <c r="DU165" s="4">
        <f t="shared" si="444"/>
        <v>0</v>
      </c>
      <c r="DV165" s="4">
        <f t="shared" si="444"/>
        <v>0</v>
      </c>
      <c r="DW165" s="4">
        <f t="shared" si="444"/>
        <v>0</v>
      </c>
      <c r="DX165" s="4">
        <f t="shared" si="444"/>
        <v>0</v>
      </c>
      <c r="DY165" s="4">
        <f t="shared" si="444"/>
        <v>0</v>
      </c>
      <c r="DZ165" s="4">
        <f t="shared" si="444"/>
        <v>0</v>
      </c>
      <c r="EA165" s="4">
        <f t="shared" si="444"/>
        <v>0</v>
      </c>
      <c r="EB165" s="4">
        <f t="shared" si="444"/>
        <v>1</v>
      </c>
      <c r="EC165" s="4">
        <f t="shared" si="444"/>
        <v>0</v>
      </c>
    </row>
    <row r="166" spans="2:133" x14ac:dyDescent="0.25">
      <c r="B166" s="13" t="s">
        <v>14</v>
      </c>
      <c r="C166" t="s">
        <v>2700</v>
      </c>
      <c r="D166" s="4">
        <f t="shared" si="384"/>
        <v>0</v>
      </c>
      <c r="E166" s="4">
        <f t="shared" si="385"/>
        <v>0</v>
      </c>
      <c r="F166" s="4">
        <f t="shared" si="386"/>
        <v>0</v>
      </c>
      <c r="G166" s="4">
        <f t="shared" si="387"/>
        <v>0</v>
      </c>
      <c r="H166" s="4">
        <f t="shared" si="388"/>
        <v>0</v>
      </c>
      <c r="I166" s="4">
        <f t="shared" si="389"/>
        <v>0</v>
      </c>
      <c r="J166" s="4">
        <f t="shared" si="390"/>
        <v>0</v>
      </c>
      <c r="K166" s="4">
        <f t="shared" si="391"/>
        <v>0</v>
      </c>
      <c r="L166" s="4">
        <f t="shared" si="392"/>
        <v>0</v>
      </c>
      <c r="M166" s="4">
        <f t="shared" si="393"/>
        <v>0</v>
      </c>
      <c r="N166" s="4">
        <f t="shared" si="394"/>
        <v>0</v>
      </c>
      <c r="O166" s="4">
        <f t="shared" si="395"/>
        <v>0</v>
      </c>
      <c r="P166" s="4">
        <f t="shared" si="396"/>
        <v>0</v>
      </c>
      <c r="Q166" s="4">
        <f t="shared" si="397"/>
        <v>0</v>
      </c>
      <c r="R166" s="4">
        <f t="shared" si="398"/>
        <v>0</v>
      </c>
      <c r="S166" s="4">
        <f t="shared" si="399"/>
        <v>0</v>
      </c>
      <c r="T166" s="4">
        <f t="shared" si="400"/>
        <v>0</v>
      </c>
      <c r="U166" s="4">
        <f t="shared" si="401"/>
        <v>0</v>
      </c>
      <c r="V166" s="4">
        <f t="shared" si="402"/>
        <v>0</v>
      </c>
      <c r="W166" s="4">
        <f t="shared" si="403"/>
        <v>0</v>
      </c>
      <c r="X166" s="4">
        <f t="shared" si="404"/>
        <v>0</v>
      </c>
      <c r="Y166" s="4">
        <f t="shared" si="405"/>
        <v>0</v>
      </c>
      <c r="Z166" s="4">
        <f t="shared" si="406"/>
        <v>0</v>
      </c>
      <c r="AA166" s="4">
        <f t="shared" si="407"/>
        <v>0</v>
      </c>
      <c r="AB166" s="4">
        <f t="shared" si="408"/>
        <v>0</v>
      </c>
      <c r="AC166" s="4">
        <f t="shared" si="409"/>
        <v>0</v>
      </c>
      <c r="AD166" s="4">
        <f t="shared" si="410"/>
        <v>0</v>
      </c>
      <c r="AE166" s="4">
        <f t="shared" si="411"/>
        <v>0</v>
      </c>
      <c r="AF166" s="4">
        <f t="shared" si="412"/>
        <v>0</v>
      </c>
      <c r="AG166" s="4">
        <f t="shared" si="413"/>
        <v>0</v>
      </c>
      <c r="AH166" s="4">
        <f t="shared" si="414"/>
        <v>0</v>
      </c>
      <c r="AI166" s="4">
        <f t="shared" si="415"/>
        <v>0</v>
      </c>
      <c r="AJ166" s="4">
        <f t="shared" si="416"/>
        <v>0</v>
      </c>
      <c r="AK166" s="4">
        <f t="shared" si="417"/>
        <v>0</v>
      </c>
      <c r="AL166" s="4">
        <f t="shared" si="418"/>
        <v>0</v>
      </c>
      <c r="AM166" s="4">
        <f t="shared" si="419"/>
        <v>0</v>
      </c>
      <c r="AN166" s="4">
        <f t="shared" si="420"/>
        <v>0</v>
      </c>
      <c r="AO166" s="4">
        <f t="shared" si="421"/>
        <v>0</v>
      </c>
      <c r="AP166" s="4">
        <f t="shared" si="422"/>
        <v>0</v>
      </c>
      <c r="AQ166" s="4">
        <f t="shared" si="423"/>
        <v>0</v>
      </c>
      <c r="AR166" s="4">
        <f t="shared" si="424"/>
        <v>0</v>
      </c>
      <c r="AS166" s="4">
        <f t="shared" si="425"/>
        <v>0</v>
      </c>
      <c r="AT166" s="4">
        <f t="shared" si="426"/>
        <v>0</v>
      </c>
      <c r="AU166" s="4">
        <f t="shared" si="427"/>
        <v>0</v>
      </c>
      <c r="AV166" s="4">
        <f t="shared" si="428"/>
        <v>0</v>
      </c>
      <c r="AW166" s="4">
        <f t="shared" si="429"/>
        <v>0</v>
      </c>
      <c r="AX166" s="4">
        <f t="shared" si="430"/>
        <v>0</v>
      </c>
      <c r="AY166" s="4">
        <f t="shared" si="431"/>
        <v>0</v>
      </c>
      <c r="AZ166" s="4">
        <f t="shared" si="432"/>
        <v>0</v>
      </c>
      <c r="BA166" s="4">
        <f t="shared" si="433"/>
        <v>0</v>
      </c>
      <c r="BB166" s="4">
        <f t="shared" si="434"/>
        <v>0</v>
      </c>
      <c r="BC166" s="4">
        <f t="shared" si="435"/>
        <v>0</v>
      </c>
      <c r="BD166" s="4">
        <f t="shared" si="436"/>
        <v>0</v>
      </c>
      <c r="BE166" s="4">
        <f t="shared" si="437"/>
        <v>0</v>
      </c>
      <c r="BF166" s="4">
        <f t="shared" si="438"/>
        <v>0</v>
      </c>
      <c r="BG166" s="4">
        <f t="shared" si="438"/>
        <v>0</v>
      </c>
      <c r="BH166" s="4">
        <f t="shared" si="438"/>
        <v>0</v>
      </c>
      <c r="BI166" s="4">
        <f t="shared" si="438"/>
        <v>0</v>
      </c>
      <c r="BJ166" s="4">
        <f t="shared" si="438"/>
        <v>0</v>
      </c>
      <c r="BK166" s="4">
        <f t="shared" si="438"/>
        <v>0</v>
      </c>
      <c r="BL166" s="4">
        <f t="shared" si="438"/>
        <v>0</v>
      </c>
      <c r="BM166" s="4">
        <f t="shared" si="438"/>
        <v>0</v>
      </c>
      <c r="BN166" s="4">
        <f t="shared" si="438"/>
        <v>0</v>
      </c>
      <c r="BO166" s="4">
        <f t="shared" si="438"/>
        <v>0</v>
      </c>
      <c r="BP166" s="4">
        <f t="shared" si="439"/>
        <v>0</v>
      </c>
      <c r="BQ166" s="4">
        <f t="shared" si="439"/>
        <v>0</v>
      </c>
      <c r="BR166" s="4">
        <f t="shared" si="439"/>
        <v>0</v>
      </c>
      <c r="BS166" s="4">
        <f t="shared" si="439"/>
        <v>0</v>
      </c>
      <c r="BT166" s="4">
        <f t="shared" si="439"/>
        <v>0</v>
      </c>
      <c r="BU166" s="4">
        <f t="shared" si="439"/>
        <v>0</v>
      </c>
      <c r="BV166" s="4">
        <f t="shared" si="439"/>
        <v>0</v>
      </c>
      <c r="BW166" s="4">
        <f t="shared" si="439"/>
        <v>0</v>
      </c>
      <c r="BX166" s="4">
        <f t="shared" si="439"/>
        <v>0</v>
      </c>
      <c r="BY166" s="4">
        <f t="shared" si="439"/>
        <v>0</v>
      </c>
      <c r="BZ166" s="4">
        <f t="shared" ref="BZ166:CJ175" si="445">IF(BZ$3=$C166,1,0)</f>
        <v>0</v>
      </c>
      <c r="CA166" s="4">
        <f t="shared" si="445"/>
        <v>0</v>
      </c>
      <c r="CB166" s="4">
        <f t="shared" si="445"/>
        <v>0</v>
      </c>
      <c r="CC166" s="4">
        <f t="shared" si="445"/>
        <v>0</v>
      </c>
      <c r="CD166" s="4">
        <f t="shared" si="445"/>
        <v>0</v>
      </c>
      <c r="CE166" s="4">
        <f t="shared" si="445"/>
        <v>0</v>
      </c>
      <c r="CF166" s="4">
        <f t="shared" si="445"/>
        <v>0</v>
      </c>
      <c r="CG166" s="4">
        <f t="shared" si="445"/>
        <v>0</v>
      </c>
      <c r="CH166" s="4">
        <f t="shared" si="445"/>
        <v>0</v>
      </c>
      <c r="CI166" s="4">
        <f t="shared" si="445"/>
        <v>0</v>
      </c>
      <c r="CJ166" s="4">
        <f t="shared" si="445"/>
        <v>0</v>
      </c>
      <c r="CK166" s="4">
        <f t="shared" si="441"/>
        <v>0</v>
      </c>
      <c r="CL166" s="4">
        <f t="shared" si="441"/>
        <v>0</v>
      </c>
      <c r="CM166" s="4">
        <f t="shared" si="441"/>
        <v>0</v>
      </c>
      <c r="CN166" s="4">
        <f t="shared" si="441"/>
        <v>0</v>
      </c>
      <c r="CO166" s="4">
        <f t="shared" si="441"/>
        <v>0</v>
      </c>
      <c r="CP166" s="4">
        <f t="shared" si="441"/>
        <v>0</v>
      </c>
      <c r="CQ166" s="4">
        <f t="shared" si="441"/>
        <v>0</v>
      </c>
      <c r="CR166" s="4">
        <f t="shared" si="441"/>
        <v>0</v>
      </c>
      <c r="CS166" s="4">
        <f t="shared" si="441"/>
        <v>0</v>
      </c>
      <c r="CT166" s="4">
        <f t="shared" si="441"/>
        <v>0</v>
      </c>
      <c r="CU166" s="4">
        <f t="shared" si="442"/>
        <v>0</v>
      </c>
      <c r="CV166" s="4">
        <f t="shared" si="442"/>
        <v>0</v>
      </c>
      <c r="CW166" s="4">
        <f t="shared" si="442"/>
        <v>0</v>
      </c>
      <c r="CX166" s="4">
        <f t="shared" si="442"/>
        <v>0</v>
      </c>
      <c r="CY166" s="4">
        <f t="shared" si="442"/>
        <v>0</v>
      </c>
      <c r="CZ166" s="4">
        <f t="shared" si="442"/>
        <v>0</v>
      </c>
      <c r="DA166" s="4">
        <f t="shared" si="442"/>
        <v>0</v>
      </c>
      <c r="DB166" s="4">
        <f t="shared" si="442"/>
        <v>0</v>
      </c>
      <c r="DC166" s="4">
        <f t="shared" si="442"/>
        <v>0</v>
      </c>
      <c r="DD166" s="4">
        <f t="shared" si="442"/>
        <v>0</v>
      </c>
      <c r="DE166" s="4">
        <f t="shared" si="442"/>
        <v>0</v>
      </c>
      <c r="DF166" s="4">
        <f t="shared" si="442"/>
        <v>0</v>
      </c>
      <c r="DG166" s="4">
        <f t="shared" si="443"/>
        <v>0</v>
      </c>
      <c r="DH166" s="4">
        <f t="shared" si="443"/>
        <v>0</v>
      </c>
      <c r="DI166" s="4">
        <f t="shared" si="443"/>
        <v>0</v>
      </c>
      <c r="DJ166" s="4">
        <f t="shared" si="443"/>
        <v>0</v>
      </c>
      <c r="DK166" s="4">
        <f t="shared" si="443"/>
        <v>0</v>
      </c>
      <c r="DL166" s="4">
        <f t="shared" si="443"/>
        <v>0</v>
      </c>
      <c r="DM166" s="4">
        <f t="shared" si="443"/>
        <v>0</v>
      </c>
      <c r="DN166" s="4">
        <f t="shared" si="443"/>
        <v>0</v>
      </c>
      <c r="DO166" s="4">
        <f t="shared" si="443"/>
        <v>0</v>
      </c>
      <c r="DP166" s="4">
        <f t="shared" si="443"/>
        <v>0</v>
      </c>
      <c r="DQ166" s="4">
        <f t="shared" si="444"/>
        <v>0</v>
      </c>
      <c r="DR166" s="4">
        <f t="shared" si="444"/>
        <v>1</v>
      </c>
      <c r="DS166" s="4">
        <f t="shared" si="444"/>
        <v>0</v>
      </c>
      <c r="DT166" s="4">
        <f t="shared" si="444"/>
        <v>0</v>
      </c>
      <c r="DU166" s="4">
        <f t="shared" si="444"/>
        <v>0</v>
      </c>
      <c r="DV166" s="4">
        <f t="shared" si="444"/>
        <v>0</v>
      </c>
      <c r="DW166" s="4">
        <f t="shared" si="444"/>
        <v>0</v>
      </c>
      <c r="DX166" s="4">
        <f t="shared" si="444"/>
        <v>0</v>
      </c>
      <c r="DY166" s="4">
        <f t="shared" si="444"/>
        <v>0</v>
      </c>
      <c r="DZ166" s="4">
        <f t="shared" si="444"/>
        <v>0</v>
      </c>
      <c r="EA166" s="4">
        <f t="shared" si="444"/>
        <v>0</v>
      </c>
      <c r="EB166" s="4">
        <f t="shared" si="444"/>
        <v>0</v>
      </c>
      <c r="EC166" s="4">
        <f t="shared" si="444"/>
        <v>1</v>
      </c>
    </row>
    <row r="167" spans="2:133" x14ac:dyDescent="0.25">
      <c r="B167" s="13" t="s">
        <v>262</v>
      </c>
      <c r="C167" t="s">
        <v>289</v>
      </c>
      <c r="D167" s="4">
        <f t="shared" si="291"/>
        <v>0</v>
      </c>
      <c r="E167" s="4">
        <f t="shared" si="292"/>
        <v>0</v>
      </c>
      <c r="F167" s="4">
        <f t="shared" si="293"/>
        <v>0</v>
      </c>
      <c r="G167" s="4">
        <f t="shared" si="294"/>
        <v>1</v>
      </c>
      <c r="H167" s="4">
        <f t="shared" si="295"/>
        <v>0</v>
      </c>
      <c r="I167" s="4">
        <f t="shared" si="296"/>
        <v>1</v>
      </c>
      <c r="J167" s="4">
        <f t="shared" si="241"/>
        <v>0</v>
      </c>
      <c r="K167" s="4">
        <f t="shared" si="242"/>
        <v>0</v>
      </c>
      <c r="L167" s="4">
        <f t="shared" si="243"/>
        <v>0</v>
      </c>
      <c r="M167" s="4">
        <f t="shared" si="244"/>
        <v>0</v>
      </c>
      <c r="N167" s="4">
        <f t="shared" si="245"/>
        <v>0</v>
      </c>
      <c r="O167" s="4">
        <f t="shared" si="246"/>
        <v>0</v>
      </c>
      <c r="P167" s="4">
        <f t="shared" si="247"/>
        <v>0</v>
      </c>
      <c r="Q167" s="4">
        <f t="shared" si="248"/>
        <v>0</v>
      </c>
      <c r="R167" s="4">
        <f t="shared" si="249"/>
        <v>0</v>
      </c>
      <c r="S167" s="4">
        <f t="shared" si="250"/>
        <v>0</v>
      </c>
      <c r="T167" s="4">
        <f t="shared" si="251"/>
        <v>0</v>
      </c>
      <c r="U167" s="4">
        <f t="shared" si="252"/>
        <v>0</v>
      </c>
      <c r="V167" s="4">
        <f t="shared" si="253"/>
        <v>0</v>
      </c>
      <c r="W167" s="4">
        <f t="shared" si="254"/>
        <v>0</v>
      </c>
      <c r="X167" s="4">
        <f t="shared" si="255"/>
        <v>0</v>
      </c>
      <c r="Y167" s="4">
        <f t="shared" si="256"/>
        <v>0</v>
      </c>
      <c r="Z167" s="4">
        <f t="shared" si="257"/>
        <v>0</v>
      </c>
      <c r="AA167" s="4">
        <f t="shared" si="258"/>
        <v>0</v>
      </c>
      <c r="AB167" s="4">
        <f t="shared" si="259"/>
        <v>0</v>
      </c>
      <c r="AC167" s="4">
        <f t="shared" si="260"/>
        <v>0</v>
      </c>
      <c r="AD167" s="4">
        <f t="shared" si="261"/>
        <v>0</v>
      </c>
      <c r="AE167" s="4">
        <f t="shared" si="262"/>
        <v>0</v>
      </c>
      <c r="AF167" s="4">
        <f t="shared" si="263"/>
        <v>0</v>
      </c>
      <c r="AG167" s="4">
        <f t="shared" si="264"/>
        <v>0</v>
      </c>
      <c r="AH167" s="4">
        <f t="shared" si="265"/>
        <v>0</v>
      </c>
      <c r="AI167" s="4">
        <f t="shared" si="266"/>
        <v>0</v>
      </c>
      <c r="AJ167" s="4">
        <f t="shared" si="267"/>
        <v>0</v>
      </c>
      <c r="AK167" s="4">
        <f t="shared" si="268"/>
        <v>1</v>
      </c>
      <c r="AL167" s="4">
        <f t="shared" si="269"/>
        <v>0</v>
      </c>
      <c r="AM167" s="4">
        <f t="shared" si="270"/>
        <v>1</v>
      </c>
      <c r="AN167" s="4">
        <f t="shared" si="271"/>
        <v>0</v>
      </c>
      <c r="AO167" s="4">
        <f t="shared" si="272"/>
        <v>0</v>
      </c>
      <c r="AP167" s="4">
        <f t="shared" si="273"/>
        <v>0</v>
      </c>
      <c r="AQ167" s="4">
        <f t="shared" si="274"/>
        <v>0</v>
      </c>
      <c r="AR167" s="4">
        <f t="shared" si="275"/>
        <v>0</v>
      </c>
      <c r="AS167" s="4">
        <f t="shared" si="276"/>
        <v>0</v>
      </c>
      <c r="AT167" s="4">
        <f t="shared" si="277"/>
        <v>0</v>
      </c>
      <c r="AU167" s="4">
        <f t="shared" si="278"/>
        <v>0</v>
      </c>
      <c r="AV167" s="4">
        <f t="shared" si="279"/>
        <v>0</v>
      </c>
      <c r="AW167" s="4">
        <f t="shared" si="280"/>
        <v>0</v>
      </c>
      <c r="AX167" s="4">
        <f t="shared" si="281"/>
        <v>0</v>
      </c>
      <c r="AY167" s="4">
        <f t="shared" si="282"/>
        <v>0</v>
      </c>
      <c r="AZ167" s="4">
        <f t="shared" si="283"/>
        <v>0</v>
      </c>
      <c r="BA167" s="4">
        <f t="shared" si="284"/>
        <v>0</v>
      </c>
      <c r="BB167" s="4">
        <f t="shared" si="285"/>
        <v>0</v>
      </c>
      <c r="BC167" s="4">
        <f t="shared" si="286"/>
        <v>0</v>
      </c>
      <c r="BD167" s="4">
        <f t="shared" si="287"/>
        <v>0</v>
      </c>
      <c r="BE167" s="4">
        <f t="shared" si="288"/>
        <v>0</v>
      </c>
      <c r="BF167" s="4">
        <f t="shared" si="375"/>
        <v>1</v>
      </c>
      <c r="BG167" s="4">
        <f t="shared" si="375"/>
        <v>0</v>
      </c>
      <c r="BH167" s="4">
        <f t="shared" si="375"/>
        <v>0</v>
      </c>
      <c r="BI167" s="4">
        <f t="shared" si="375"/>
        <v>0</v>
      </c>
      <c r="BJ167" s="4">
        <f t="shared" si="375"/>
        <v>0</v>
      </c>
      <c r="BK167" s="4">
        <f t="shared" si="375"/>
        <v>0</v>
      </c>
      <c r="BL167" s="4">
        <f t="shared" si="375"/>
        <v>0</v>
      </c>
      <c r="BM167" s="4">
        <f t="shared" si="375"/>
        <v>0</v>
      </c>
      <c r="BN167" s="4">
        <f t="shared" si="375"/>
        <v>0</v>
      </c>
      <c r="BO167" s="4">
        <f t="shared" si="375"/>
        <v>0</v>
      </c>
      <c r="BP167" s="4">
        <f t="shared" si="375"/>
        <v>0</v>
      </c>
      <c r="BQ167" s="4">
        <f t="shared" si="375"/>
        <v>0</v>
      </c>
      <c r="BR167" s="4">
        <f t="shared" si="375"/>
        <v>0</v>
      </c>
      <c r="BS167" s="4">
        <f t="shared" si="375"/>
        <v>0</v>
      </c>
      <c r="BT167" s="4">
        <f t="shared" si="375"/>
        <v>0</v>
      </c>
      <c r="BU167" s="4">
        <f t="shared" si="375"/>
        <v>0</v>
      </c>
      <c r="BV167" s="4">
        <f t="shared" ref="BV167:BY193" si="446">IF(BV$3=$C167,1,0)</f>
        <v>0</v>
      </c>
      <c r="BW167" s="4">
        <f t="shared" si="446"/>
        <v>0</v>
      </c>
      <c r="BX167" s="4">
        <f t="shared" si="446"/>
        <v>0</v>
      </c>
      <c r="BY167" s="4">
        <f t="shared" si="446"/>
        <v>0</v>
      </c>
      <c r="BZ167" s="4">
        <f t="shared" si="445"/>
        <v>0</v>
      </c>
      <c r="CA167" s="4">
        <f t="shared" si="445"/>
        <v>0</v>
      </c>
      <c r="CB167" s="4">
        <f t="shared" si="445"/>
        <v>0</v>
      </c>
      <c r="CC167" s="4">
        <f t="shared" si="445"/>
        <v>0</v>
      </c>
      <c r="CD167" s="4">
        <f t="shared" si="445"/>
        <v>0</v>
      </c>
      <c r="CE167" s="4">
        <f t="shared" si="445"/>
        <v>0</v>
      </c>
      <c r="CF167" s="4">
        <f t="shared" si="445"/>
        <v>0</v>
      </c>
      <c r="CG167" s="4">
        <f t="shared" si="445"/>
        <v>1</v>
      </c>
      <c r="CH167" s="4">
        <f t="shared" si="445"/>
        <v>0</v>
      </c>
      <c r="CI167" s="4">
        <f t="shared" si="445"/>
        <v>0</v>
      </c>
      <c r="CJ167" s="4">
        <f t="shared" si="445"/>
        <v>0</v>
      </c>
      <c r="CK167" s="4">
        <f t="shared" si="380"/>
        <v>0</v>
      </c>
      <c r="CL167" s="4">
        <f t="shared" si="380"/>
        <v>0</v>
      </c>
      <c r="CM167" s="4">
        <f t="shared" si="380"/>
        <v>0</v>
      </c>
      <c r="CN167" s="4">
        <f t="shared" si="380"/>
        <v>0</v>
      </c>
      <c r="CO167" s="4">
        <f t="shared" si="380"/>
        <v>0</v>
      </c>
      <c r="CP167" s="4">
        <f t="shared" si="380"/>
        <v>0</v>
      </c>
      <c r="CQ167" s="4">
        <f t="shared" si="380"/>
        <v>0</v>
      </c>
      <c r="CR167" s="4">
        <f t="shared" si="380"/>
        <v>0</v>
      </c>
      <c r="CS167" s="4">
        <f t="shared" si="380"/>
        <v>0</v>
      </c>
      <c r="CT167" s="4">
        <f t="shared" si="380"/>
        <v>0</v>
      </c>
      <c r="CU167" s="4">
        <f t="shared" si="380"/>
        <v>0</v>
      </c>
      <c r="CV167" s="4">
        <f t="shared" si="380"/>
        <v>0</v>
      </c>
      <c r="CW167" s="4">
        <f t="shared" si="380"/>
        <v>0</v>
      </c>
      <c r="CX167" s="4">
        <f t="shared" si="380"/>
        <v>0</v>
      </c>
      <c r="CY167" s="4">
        <f t="shared" si="380"/>
        <v>0</v>
      </c>
      <c r="CZ167" s="4">
        <f t="shared" si="380"/>
        <v>0</v>
      </c>
      <c r="DA167" s="4">
        <f t="shared" ref="DA167:DF176" si="447">IF(DA$3=$C167,1,0)</f>
        <v>0</v>
      </c>
      <c r="DB167" s="4">
        <f t="shared" si="447"/>
        <v>0</v>
      </c>
      <c r="DC167" s="4">
        <f t="shared" si="447"/>
        <v>0</v>
      </c>
      <c r="DD167" s="4">
        <f t="shared" si="447"/>
        <v>0</v>
      </c>
      <c r="DE167" s="4">
        <f t="shared" si="447"/>
        <v>0</v>
      </c>
      <c r="DF167" s="4">
        <f t="shared" si="447"/>
        <v>0</v>
      </c>
      <c r="DG167" s="4">
        <f t="shared" si="443"/>
        <v>0</v>
      </c>
      <c r="DH167" s="4">
        <f t="shared" si="443"/>
        <v>0</v>
      </c>
      <c r="DI167" s="4">
        <f t="shared" si="443"/>
        <v>0</v>
      </c>
      <c r="DJ167" s="4">
        <f t="shared" si="443"/>
        <v>0</v>
      </c>
      <c r="DK167" s="4">
        <f t="shared" si="443"/>
        <v>0</v>
      </c>
      <c r="DL167" s="4">
        <f t="shared" si="443"/>
        <v>0</v>
      </c>
      <c r="DM167" s="4">
        <f t="shared" si="443"/>
        <v>0</v>
      </c>
      <c r="DN167" s="4">
        <f t="shared" si="443"/>
        <v>0</v>
      </c>
      <c r="DO167" s="4">
        <f t="shared" si="443"/>
        <v>0</v>
      </c>
      <c r="DP167" s="4">
        <f t="shared" si="443"/>
        <v>0</v>
      </c>
      <c r="DQ167" s="4">
        <f t="shared" si="444"/>
        <v>0</v>
      </c>
      <c r="DR167" s="4">
        <f t="shared" si="444"/>
        <v>0</v>
      </c>
      <c r="DS167" s="4">
        <f t="shared" si="444"/>
        <v>0</v>
      </c>
      <c r="DT167" s="4">
        <f t="shared" si="444"/>
        <v>0</v>
      </c>
      <c r="DU167" s="4">
        <f t="shared" si="444"/>
        <v>0</v>
      </c>
      <c r="DV167" s="4">
        <f t="shared" si="444"/>
        <v>0</v>
      </c>
      <c r="DW167" s="4">
        <f t="shared" si="444"/>
        <v>0</v>
      </c>
      <c r="DX167" s="4">
        <f t="shared" si="444"/>
        <v>0</v>
      </c>
      <c r="DY167" s="4">
        <f t="shared" si="444"/>
        <v>0</v>
      </c>
      <c r="DZ167" s="4">
        <f t="shared" si="444"/>
        <v>0</v>
      </c>
      <c r="EA167" s="4">
        <f t="shared" si="444"/>
        <v>0</v>
      </c>
      <c r="EB167" s="4">
        <f t="shared" si="444"/>
        <v>0</v>
      </c>
      <c r="EC167" s="4">
        <f t="shared" si="444"/>
        <v>0</v>
      </c>
    </row>
    <row r="168" spans="2:133" x14ac:dyDescent="0.25">
      <c r="B168" s="13" t="s">
        <v>262</v>
      </c>
      <c r="C168" t="s">
        <v>290</v>
      </c>
      <c r="D168" s="4">
        <f t="shared" si="291"/>
        <v>0</v>
      </c>
      <c r="E168" s="4">
        <f t="shared" si="292"/>
        <v>0</v>
      </c>
      <c r="F168" s="4">
        <f t="shared" si="293"/>
        <v>0</v>
      </c>
      <c r="G168" s="4">
        <f t="shared" si="294"/>
        <v>1</v>
      </c>
      <c r="H168" s="4">
        <f t="shared" si="295"/>
        <v>0</v>
      </c>
      <c r="I168" s="4">
        <f t="shared" si="296"/>
        <v>1</v>
      </c>
      <c r="J168" s="4">
        <f t="shared" si="241"/>
        <v>0</v>
      </c>
      <c r="K168" s="4">
        <f t="shared" si="242"/>
        <v>0</v>
      </c>
      <c r="L168" s="4">
        <f t="shared" si="243"/>
        <v>0</v>
      </c>
      <c r="M168" s="4">
        <f t="shared" si="244"/>
        <v>0</v>
      </c>
      <c r="N168" s="4">
        <f t="shared" si="245"/>
        <v>0</v>
      </c>
      <c r="O168" s="4">
        <f t="shared" si="246"/>
        <v>0</v>
      </c>
      <c r="P168" s="4">
        <f t="shared" si="247"/>
        <v>0</v>
      </c>
      <c r="Q168" s="4">
        <f t="shared" si="248"/>
        <v>0</v>
      </c>
      <c r="R168" s="4">
        <f t="shared" si="249"/>
        <v>0</v>
      </c>
      <c r="S168" s="4">
        <f t="shared" si="250"/>
        <v>0</v>
      </c>
      <c r="T168" s="4">
        <f t="shared" si="251"/>
        <v>0</v>
      </c>
      <c r="U168" s="4">
        <f t="shared" si="252"/>
        <v>0</v>
      </c>
      <c r="V168" s="4">
        <f t="shared" si="253"/>
        <v>0</v>
      </c>
      <c r="W168" s="4">
        <f t="shared" si="254"/>
        <v>0</v>
      </c>
      <c r="X168" s="4">
        <f t="shared" si="255"/>
        <v>0</v>
      </c>
      <c r="Y168" s="4">
        <f t="shared" si="256"/>
        <v>0</v>
      </c>
      <c r="Z168" s="4">
        <f t="shared" si="257"/>
        <v>0</v>
      </c>
      <c r="AA168" s="4">
        <f t="shared" si="258"/>
        <v>0</v>
      </c>
      <c r="AB168" s="4">
        <f t="shared" si="259"/>
        <v>0</v>
      </c>
      <c r="AC168" s="4">
        <f t="shared" si="260"/>
        <v>0</v>
      </c>
      <c r="AD168" s="4">
        <f t="shared" si="261"/>
        <v>0</v>
      </c>
      <c r="AE168" s="4">
        <f t="shared" si="262"/>
        <v>0</v>
      </c>
      <c r="AF168" s="4">
        <f t="shared" si="263"/>
        <v>0</v>
      </c>
      <c r="AG168" s="4">
        <f t="shared" si="264"/>
        <v>0</v>
      </c>
      <c r="AH168" s="4">
        <f t="shared" si="265"/>
        <v>0</v>
      </c>
      <c r="AI168" s="4">
        <f t="shared" si="266"/>
        <v>0</v>
      </c>
      <c r="AJ168" s="4">
        <f t="shared" si="267"/>
        <v>0</v>
      </c>
      <c r="AK168" s="4">
        <f t="shared" si="268"/>
        <v>1</v>
      </c>
      <c r="AL168" s="4">
        <f t="shared" si="269"/>
        <v>0</v>
      </c>
      <c r="AM168" s="4">
        <f t="shared" si="270"/>
        <v>1</v>
      </c>
      <c r="AN168" s="4">
        <f t="shared" si="271"/>
        <v>0</v>
      </c>
      <c r="AO168" s="4">
        <f t="shared" si="272"/>
        <v>0</v>
      </c>
      <c r="AP168" s="4">
        <f t="shared" si="273"/>
        <v>0</v>
      </c>
      <c r="AQ168" s="4">
        <f t="shared" si="274"/>
        <v>0</v>
      </c>
      <c r="AR168" s="4">
        <f t="shared" si="275"/>
        <v>0</v>
      </c>
      <c r="AS168" s="4">
        <f t="shared" si="276"/>
        <v>0</v>
      </c>
      <c r="AT168" s="4">
        <f t="shared" si="277"/>
        <v>0</v>
      </c>
      <c r="AU168" s="4">
        <f t="shared" si="278"/>
        <v>0</v>
      </c>
      <c r="AV168" s="4">
        <f t="shared" si="279"/>
        <v>0</v>
      </c>
      <c r="AW168" s="4">
        <f t="shared" si="280"/>
        <v>0</v>
      </c>
      <c r="AX168" s="4">
        <f t="shared" si="281"/>
        <v>0</v>
      </c>
      <c r="AY168" s="4">
        <f t="shared" si="282"/>
        <v>0</v>
      </c>
      <c r="AZ168" s="4">
        <f t="shared" si="283"/>
        <v>0</v>
      </c>
      <c r="BA168" s="4">
        <f t="shared" si="284"/>
        <v>0</v>
      </c>
      <c r="BB168" s="4">
        <f t="shared" si="285"/>
        <v>0</v>
      </c>
      <c r="BC168" s="4">
        <f t="shared" si="286"/>
        <v>0</v>
      </c>
      <c r="BD168" s="4">
        <f t="shared" si="287"/>
        <v>0</v>
      </c>
      <c r="BE168" s="4">
        <f t="shared" si="288"/>
        <v>0</v>
      </c>
      <c r="BF168" s="4">
        <f t="shared" si="375"/>
        <v>0</v>
      </c>
      <c r="BG168" s="4">
        <f t="shared" si="375"/>
        <v>1</v>
      </c>
      <c r="BH168" s="4">
        <f t="shared" si="375"/>
        <v>0</v>
      </c>
      <c r="BI168" s="4">
        <f t="shared" si="375"/>
        <v>0</v>
      </c>
      <c r="BJ168" s="4">
        <f t="shared" si="375"/>
        <v>0</v>
      </c>
      <c r="BK168" s="4">
        <f t="shared" si="375"/>
        <v>0</v>
      </c>
      <c r="BL168" s="4">
        <f t="shared" si="375"/>
        <v>0</v>
      </c>
      <c r="BM168" s="4">
        <f t="shared" si="375"/>
        <v>0</v>
      </c>
      <c r="BN168" s="4">
        <f t="shared" si="375"/>
        <v>0</v>
      </c>
      <c r="BO168" s="4">
        <f t="shared" si="375"/>
        <v>0</v>
      </c>
      <c r="BP168" s="4">
        <f t="shared" si="375"/>
        <v>0</v>
      </c>
      <c r="BQ168" s="4">
        <f t="shared" si="375"/>
        <v>0</v>
      </c>
      <c r="BR168" s="4">
        <f t="shared" si="375"/>
        <v>0</v>
      </c>
      <c r="BS168" s="4">
        <f t="shared" si="375"/>
        <v>0</v>
      </c>
      <c r="BT168" s="4">
        <f t="shared" si="375"/>
        <v>0</v>
      </c>
      <c r="BU168" s="4">
        <f t="shared" si="375"/>
        <v>0</v>
      </c>
      <c r="BV168" s="4">
        <f t="shared" si="446"/>
        <v>0</v>
      </c>
      <c r="BW168" s="4">
        <f t="shared" si="446"/>
        <v>0</v>
      </c>
      <c r="BX168" s="4">
        <f t="shared" si="446"/>
        <v>0</v>
      </c>
      <c r="BY168" s="4">
        <f t="shared" si="446"/>
        <v>0</v>
      </c>
      <c r="BZ168" s="4">
        <f t="shared" si="445"/>
        <v>0</v>
      </c>
      <c r="CA168" s="4">
        <f t="shared" si="445"/>
        <v>0</v>
      </c>
      <c r="CB168" s="4">
        <f t="shared" si="445"/>
        <v>0</v>
      </c>
      <c r="CC168" s="4">
        <f t="shared" si="445"/>
        <v>0</v>
      </c>
      <c r="CD168" s="4">
        <f t="shared" si="445"/>
        <v>0</v>
      </c>
      <c r="CE168" s="4">
        <f t="shared" si="445"/>
        <v>0</v>
      </c>
      <c r="CF168" s="4">
        <f t="shared" si="445"/>
        <v>0</v>
      </c>
      <c r="CG168" s="4">
        <f t="shared" si="445"/>
        <v>0</v>
      </c>
      <c r="CH168" s="4">
        <f t="shared" si="445"/>
        <v>1</v>
      </c>
      <c r="CI168" s="4">
        <f t="shared" si="445"/>
        <v>0</v>
      </c>
      <c r="CJ168" s="4">
        <f t="shared" si="445"/>
        <v>0</v>
      </c>
      <c r="CK168" s="4">
        <f t="shared" si="380"/>
        <v>0</v>
      </c>
      <c r="CL168" s="4">
        <f t="shared" si="380"/>
        <v>0</v>
      </c>
      <c r="CM168" s="4">
        <f t="shared" si="380"/>
        <v>0</v>
      </c>
      <c r="CN168" s="4">
        <f t="shared" si="380"/>
        <v>0</v>
      </c>
      <c r="CO168" s="4">
        <f t="shared" si="380"/>
        <v>0</v>
      </c>
      <c r="CP168" s="4">
        <f t="shared" si="380"/>
        <v>0</v>
      </c>
      <c r="CQ168" s="4">
        <f t="shared" si="380"/>
        <v>0</v>
      </c>
      <c r="CR168" s="4">
        <f t="shared" si="380"/>
        <v>0</v>
      </c>
      <c r="CS168" s="4">
        <f t="shared" si="380"/>
        <v>0</v>
      </c>
      <c r="CT168" s="4">
        <f t="shared" si="380"/>
        <v>0</v>
      </c>
      <c r="CU168" s="4">
        <f t="shared" si="380"/>
        <v>0</v>
      </c>
      <c r="CV168" s="4">
        <f t="shared" si="380"/>
        <v>0</v>
      </c>
      <c r="CW168" s="4">
        <f t="shared" si="380"/>
        <v>0</v>
      </c>
      <c r="CX168" s="4">
        <f t="shared" si="380"/>
        <v>0</v>
      </c>
      <c r="CY168" s="4">
        <f t="shared" si="380"/>
        <v>0</v>
      </c>
      <c r="CZ168" s="4">
        <f t="shared" si="380"/>
        <v>0</v>
      </c>
      <c r="DA168" s="4">
        <f t="shared" si="447"/>
        <v>0</v>
      </c>
      <c r="DB168" s="4">
        <f t="shared" si="447"/>
        <v>0</v>
      </c>
      <c r="DC168" s="4">
        <f t="shared" si="447"/>
        <v>0</v>
      </c>
      <c r="DD168" s="4">
        <f t="shared" si="447"/>
        <v>0</v>
      </c>
      <c r="DE168" s="4">
        <f t="shared" si="447"/>
        <v>0</v>
      </c>
      <c r="DF168" s="4">
        <f t="shared" si="447"/>
        <v>0</v>
      </c>
      <c r="DG168" s="4">
        <f t="shared" si="443"/>
        <v>0</v>
      </c>
      <c r="DH168" s="4">
        <f t="shared" si="443"/>
        <v>0</v>
      </c>
      <c r="DI168" s="4">
        <f t="shared" si="443"/>
        <v>0</v>
      </c>
      <c r="DJ168" s="4">
        <f t="shared" si="443"/>
        <v>0</v>
      </c>
      <c r="DK168" s="4">
        <f t="shared" si="443"/>
        <v>0</v>
      </c>
      <c r="DL168" s="4">
        <f t="shared" si="443"/>
        <v>0</v>
      </c>
      <c r="DM168" s="4">
        <f t="shared" si="443"/>
        <v>0</v>
      </c>
      <c r="DN168" s="4">
        <f t="shared" si="443"/>
        <v>0</v>
      </c>
      <c r="DO168" s="4">
        <f t="shared" si="443"/>
        <v>0</v>
      </c>
      <c r="DP168" s="4">
        <f t="shared" si="443"/>
        <v>0</v>
      </c>
      <c r="DQ168" s="4">
        <f t="shared" si="444"/>
        <v>0</v>
      </c>
      <c r="DR168" s="4">
        <f t="shared" si="444"/>
        <v>0</v>
      </c>
      <c r="DS168" s="4">
        <f t="shared" si="444"/>
        <v>0</v>
      </c>
      <c r="DT168" s="4">
        <f t="shared" si="444"/>
        <v>0</v>
      </c>
      <c r="DU168" s="4">
        <f t="shared" si="444"/>
        <v>0</v>
      </c>
      <c r="DV168" s="4">
        <f t="shared" si="444"/>
        <v>0</v>
      </c>
      <c r="DW168" s="4">
        <f t="shared" si="444"/>
        <v>0</v>
      </c>
      <c r="DX168" s="4">
        <f t="shared" si="444"/>
        <v>0</v>
      </c>
      <c r="DY168" s="4">
        <f t="shared" si="444"/>
        <v>0</v>
      </c>
      <c r="DZ168" s="4">
        <f t="shared" si="444"/>
        <v>0</v>
      </c>
      <c r="EA168" s="4">
        <f t="shared" si="444"/>
        <v>0</v>
      </c>
      <c r="EB168" s="4">
        <f t="shared" si="444"/>
        <v>0</v>
      </c>
      <c r="EC168" s="4">
        <f t="shared" si="444"/>
        <v>0</v>
      </c>
    </row>
    <row r="169" spans="2:133" x14ac:dyDescent="0.25">
      <c r="B169" s="13" t="s">
        <v>262</v>
      </c>
      <c r="C169" t="s">
        <v>291</v>
      </c>
      <c r="D169" s="4">
        <f t="shared" si="291"/>
        <v>0</v>
      </c>
      <c r="E169" s="4">
        <f t="shared" si="292"/>
        <v>0</v>
      </c>
      <c r="F169" s="4">
        <f t="shared" si="293"/>
        <v>0</v>
      </c>
      <c r="G169" s="4">
        <f t="shared" si="294"/>
        <v>1</v>
      </c>
      <c r="H169" s="4">
        <f t="shared" si="295"/>
        <v>0</v>
      </c>
      <c r="I169" s="4">
        <f t="shared" si="296"/>
        <v>1</v>
      </c>
      <c r="J169" s="4">
        <f t="shared" si="241"/>
        <v>0</v>
      </c>
      <c r="K169" s="4">
        <f t="shared" si="242"/>
        <v>0</v>
      </c>
      <c r="L169" s="4">
        <f t="shared" si="243"/>
        <v>0</v>
      </c>
      <c r="M169" s="4">
        <f t="shared" si="244"/>
        <v>0</v>
      </c>
      <c r="N169" s="4">
        <f t="shared" si="245"/>
        <v>0</v>
      </c>
      <c r="O169" s="4">
        <f t="shared" si="246"/>
        <v>0</v>
      </c>
      <c r="P169" s="4">
        <f t="shared" si="247"/>
        <v>0</v>
      </c>
      <c r="Q169" s="4">
        <f t="shared" si="248"/>
        <v>0</v>
      </c>
      <c r="R169" s="4">
        <f t="shared" si="249"/>
        <v>0</v>
      </c>
      <c r="S169" s="4">
        <f t="shared" si="250"/>
        <v>0</v>
      </c>
      <c r="T169" s="4">
        <f t="shared" si="251"/>
        <v>0</v>
      </c>
      <c r="U169" s="4">
        <f t="shared" si="252"/>
        <v>0</v>
      </c>
      <c r="V169" s="4">
        <f t="shared" si="253"/>
        <v>0</v>
      </c>
      <c r="W169" s="4">
        <f t="shared" si="254"/>
        <v>0</v>
      </c>
      <c r="X169" s="4">
        <f t="shared" si="255"/>
        <v>0</v>
      </c>
      <c r="Y169" s="4">
        <f t="shared" si="256"/>
        <v>0</v>
      </c>
      <c r="Z169" s="4">
        <f t="shared" si="257"/>
        <v>0</v>
      </c>
      <c r="AA169" s="4">
        <f t="shared" si="258"/>
        <v>0</v>
      </c>
      <c r="AB169" s="4">
        <f t="shared" si="259"/>
        <v>0</v>
      </c>
      <c r="AC169" s="4">
        <f t="shared" si="260"/>
        <v>0</v>
      </c>
      <c r="AD169" s="4">
        <f t="shared" si="261"/>
        <v>0</v>
      </c>
      <c r="AE169" s="4">
        <f t="shared" si="262"/>
        <v>0</v>
      </c>
      <c r="AF169" s="4">
        <f t="shared" si="263"/>
        <v>0</v>
      </c>
      <c r="AG169" s="4">
        <f t="shared" si="264"/>
        <v>0</v>
      </c>
      <c r="AH169" s="4">
        <f t="shared" si="265"/>
        <v>0</v>
      </c>
      <c r="AI169" s="4">
        <f t="shared" si="266"/>
        <v>0</v>
      </c>
      <c r="AJ169" s="4">
        <f t="shared" si="267"/>
        <v>0</v>
      </c>
      <c r="AK169" s="4">
        <f t="shared" si="268"/>
        <v>1</v>
      </c>
      <c r="AL169" s="4">
        <f t="shared" si="269"/>
        <v>0</v>
      </c>
      <c r="AM169" s="4">
        <f t="shared" si="270"/>
        <v>1</v>
      </c>
      <c r="AN169" s="4">
        <f t="shared" si="271"/>
        <v>0</v>
      </c>
      <c r="AO169" s="4">
        <f t="shared" si="272"/>
        <v>0</v>
      </c>
      <c r="AP169" s="4">
        <f t="shared" si="273"/>
        <v>0</v>
      </c>
      <c r="AQ169" s="4">
        <f t="shared" si="274"/>
        <v>0</v>
      </c>
      <c r="AR169" s="4">
        <f t="shared" si="275"/>
        <v>0</v>
      </c>
      <c r="AS169" s="4">
        <f t="shared" si="276"/>
        <v>0</v>
      </c>
      <c r="AT169" s="4">
        <f t="shared" si="277"/>
        <v>0</v>
      </c>
      <c r="AU169" s="4">
        <f t="shared" si="278"/>
        <v>0</v>
      </c>
      <c r="AV169" s="4">
        <f t="shared" si="279"/>
        <v>0</v>
      </c>
      <c r="AW169" s="4">
        <f t="shared" si="280"/>
        <v>0</v>
      </c>
      <c r="AX169" s="4">
        <f t="shared" si="281"/>
        <v>0</v>
      </c>
      <c r="AY169" s="4">
        <f t="shared" si="282"/>
        <v>0</v>
      </c>
      <c r="AZ169" s="4">
        <f t="shared" si="283"/>
        <v>0</v>
      </c>
      <c r="BA169" s="4">
        <f t="shared" si="284"/>
        <v>0</v>
      </c>
      <c r="BB169" s="4">
        <f t="shared" si="285"/>
        <v>0</v>
      </c>
      <c r="BC169" s="4">
        <f t="shared" si="286"/>
        <v>0</v>
      </c>
      <c r="BD169" s="4">
        <f t="shared" si="287"/>
        <v>0</v>
      </c>
      <c r="BE169" s="4">
        <f t="shared" si="288"/>
        <v>0</v>
      </c>
      <c r="BF169" s="4">
        <f t="shared" si="375"/>
        <v>0</v>
      </c>
      <c r="BG169" s="4">
        <f t="shared" si="375"/>
        <v>0</v>
      </c>
      <c r="BH169" s="4">
        <f t="shared" si="375"/>
        <v>1</v>
      </c>
      <c r="BI169" s="4">
        <f t="shared" si="375"/>
        <v>0</v>
      </c>
      <c r="BJ169" s="4">
        <f t="shared" si="375"/>
        <v>0</v>
      </c>
      <c r="BK169" s="4">
        <f t="shared" si="375"/>
        <v>0</v>
      </c>
      <c r="BL169" s="4">
        <f t="shared" si="375"/>
        <v>0</v>
      </c>
      <c r="BM169" s="4">
        <f t="shared" si="375"/>
        <v>0</v>
      </c>
      <c r="BN169" s="4">
        <f t="shared" si="375"/>
        <v>0</v>
      </c>
      <c r="BO169" s="4">
        <f t="shared" si="375"/>
        <v>0</v>
      </c>
      <c r="BP169" s="4">
        <f t="shared" si="375"/>
        <v>0</v>
      </c>
      <c r="BQ169" s="4">
        <f t="shared" si="375"/>
        <v>0</v>
      </c>
      <c r="BR169" s="4">
        <f t="shared" si="375"/>
        <v>0</v>
      </c>
      <c r="BS169" s="4">
        <f t="shared" si="375"/>
        <v>0</v>
      </c>
      <c r="BT169" s="4">
        <f t="shared" si="375"/>
        <v>0</v>
      </c>
      <c r="BU169" s="4">
        <f t="shared" si="375"/>
        <v>0</v>
      </c>
      <c r="BV169" s="4">
        <f t="shared" si="446"/>
        <v>0</v>
      </c>
      <c r="BW169" s="4">
        <f t="shared" si="446"/>
        <v>0</v>
      </c>
      <c r="BX169" s="4">
        <f t="shared" si="446"/>
        <v>0</v>
      </c>
      <c r="BY169" s="4">
        <f t="shared" si="446"/>
        <v>0</v>
      </c>
      <c r="BZ169" s="4">
        <f t="shared" si="445"/>
        <v>0</v>
      </c>
      <c r="CA169" s="4">
        <f t="shared" si="445"/>
        <v>0</v>
      </c>
      <c r="CB169" s="4">
        <f t="shared" si="445"/>
        <v>0</v>
      </c>
      <c r="CC169" s="4">
        <f t="shared" si="445"/>
        <v>0</v>
      </c>
      <c r="CD169" s="4">
        <f t="shared" si="445"/>
        <v>0</v>
      </c>
      <c r="CE169" s="4">
        <f t="shared" si="445"/>
        <v>0</v>
      </c>
      <c r="CF169" s="4">
        <f t="shared" si="445"/>
        <v>0</v>
      </c>
      <c r="CG169" s="4">
        <f t="shared" si="445"/>
        <v>0</v>
      </c>
      <c r="CH169" s="4">
        <f t="shared" si="445"/>
        <v>0</v>
      </c>
      <c r="CI169" s="4">
        <f t="shared" si="445"/>
        <v>1</v>
      </c>
      <c r="CJ169" s="4">
        <f t="shared" si="445"/>
        <v>0</v>
      </c>
      <c r="CK169" s="4">
        <f t="shared" si="380"/>
        <v>0</v>
      </c>
      <c r="CL169" s="4">
        <f t="shared" si="380"/>
        <v>0</v>
      </c>
      <c r="CM169" s="4">
        <f t="shared" si="380"/>
        <v>0</v>
      </c>
      <c r="CN169" s="4">
        <f t="shared" si="380"/>
        <v>0</v>
      </c>
      <c r="CO169" s="4">
        <f t="shared" si="380"/>
        <v>0</v>
      </c>
      <c r="CP169" s="4">
        <f t="shared" si="380"/>
        <v>0</v>
      </c>
      <c r="CQ169" s="4">
        <f t="shared" si="380"/>
        <v>0</v>
      </c>
      <c r="CR169" s="4">
        <f t="shared" si="380"/>
        <v>0</v>
      </c>
      <c r="CS169" s="4">
        <f t="shared" si="380"/>
        <v>0</v>
      </c>
      <c r="CT169" s="4">
        <f t="shared" si="380"/>
        <v>0</v>
      </c>
      <c r="CU169" s="4">
        <f t="shared" si="380"/>
        <v>0</v>
      </c>
      <c r="CV169" s="4">
        <f t="shared" si="380"/>
        <v>0</v>
      </c>
      <c r="CW169" s="4">
        <f t="shared" si="380"/>
        <v>0</v>
      </c>
      <c r="CX169" s="4">
        <f t="shared" si="380"/>
        <v>0</v>
      </c>
      <c r="CY169" s="4">
        <f t="shared" si="380"/>
        <v>0</v>
      </c>
      <c r="CZ169" s="4">
        <f t="shared" si="380"/>
        <v>0</v>
      </c>
      <c r="DA169" s="4">
        <f t="shared" si="447"/>
        <v>0</v>
      </c>
      <c r="DB169" s="4">
        <f t="shared" si="447"/>
        <v>0</v>
      </c>
      <c r="DC169" s="4">
        <f t="shared" si="447"/>
        <v>0</v>
      </c>
      <c r="DD169" s="4">
        <f t="shared" si="447"/>
        <v>0</v>
      </c>
      <c r="DE169" s="4">
        <f t="shared" si="447"/>
        <v>0</v>
      </c>
      <c r="DF169" s="4">
        <f t="shared" si="447"/>
        <v>0</v>
      </c>
      <c r="DG169" s="4">
        <f t="shared" si="443"/>
        <v>0</v>
      </c>
      <c r="DH169" s="4">
        <f t="shared" si="443"/>
        <v>0</v>
      </c>
      <c r="DI169" s="4">
        <f t="shared" si="443"/>
        <v>0</v>
      </c>
      <c r="DJ169" s="4">
        <f t="shared" si="443"/>
        <v>0</v>
      </c>
      <c r="DK169" s="4">
        <f t="shared" si="443"/>
        <v>0</v>
      </c>
      <c r="DL169" s="4">
        <f t="shared" si="443"/>
        <v>0</v>
      </c>
      <c r="DM169" s="4">
        <f t="shared" si="443"/>
        <v>0</v>
      </c>
      <c r="DN169" s="4">
        <f t="shared" si="443"/>
        <v>0</v>
      </c>
      <c r="DO169" s="4">
        <f t="shared" si="443"/>
        <v>0</v>
      </c>
      <c r="DP169" s="4">
        <f t="shared" si="443"/>
        <v>0</v>
      </c>
      <c r="DQ169" s="4">
        <f t="shared" si="444"/>
        <v>0</v>
      </c>
      <c r="DR169" s="4">
        <f t="shared" si="444"/>
        <v>0</v>
      </c>
      <c r="DS169" s="4">
        <f t="shared" si="444"/>
        <v>0</v>
      </c>
      <c r="DT169" s="4">
        <f t="shared" si="444"/>
        <v>0</v>
      </c>
      <c r="DU169" s="4">
        <f t="shared" si="444"/>
        <v>0</v>
      </c>
      <c r="DV169" s="4">
        <f t="shared" si="444"/>
        <v>0</v>
      </c>
      <c r="DW169" s="4">
        <f t="shared" si="444"/>
        <v>0</v>
      </c>
      <c r="DX169" s="4">
        <f t="shared" si="444"/>
        <v>0</v>
      </c>
      <c r="DY169" s="4">
        <f t="shared" si="444"/>
        <v>0</v>
      </c>
      <c r="DZ169" s="4">
        <f t="shared" si="444"/>
        <v>0</v>
      </c>
      <c r="EA169" s="4">
        <f t="shared" si="444"/>
        <v>0</v>
      </c>
      <c r="EB169" s="4">
        <f t="shared" si="444"/>
        <v>0</v>
      </c>
      <c r="EC169" s="4">
        <f t="shared" si="444"/>
        <v>0</v>
      </c>
    </row>
    <row r="170" spans="2:133" x14ac:dyDescent="0.25">
      <c r="B170" s="13" t="s">
        <v>262</v>
      </c>
      <c r="C170" t="s">
        <v>292</v>
      </c>
      <c r="D170" s="4">
        <f t="shared" si="291"/>
        <v>0</v>
      </c>
      <c r="E170" s="4">
        <f t="shared" si="292"/>
        <v>0</v>
      </c>
      <c r="F170" s="4">
        <f t="shared" si="293"/>
        <v>0</v>
      </c>
      <c r="G170" s="4">
        <f t="shared" si="294"/>
        <v>1</v>
      </c>
      <c r="H170" s="4">
        <f t="shared" si="295"/>
        <v>0</v>
      </c>
      <c r="I170" s="4">
        <f t="shared" si="296"/>
        <v>1</v>
      </c>
      <c r="J170" s="4">
        <f t="shared" si="241"/>
        <v>0</v>
      </c>
      <c r="K170" s="4">
        <f t="shared" si="242"/>
        <v>0</v>
      </c>
      <c r="L170" s="4">
        <f t="shared" si="243"/>
        <v>0</v>
      </c>
      <c r="M170" s="4">
        <f t="shared" si="244"/>
        <v>0</v>
      </c>
      <c r="N170" s="4">
        <f t="shared" si="245"/>
        <v>0</v>
      </c>
      <c r="O170" s="4">
        <f t="shared" si="246"/>
        <v>0</v>
      </c>
      <c r="P170" s="4">
        <f t="shared" si="247"/>
        <v>0</v>
      </c>
      <c r="Q170" s="4">
        <f t="shared" si="248"/>
        <v>0</v>
      </c>
      <c r="R170" s="4">
        <f t="shared" si="249"/>
        <v>0</v>
      </c>
      <c r="S170" s="4">
        <f t="shared" si="250"/>
        <v>0</v>
      </c>
      <c r="T170" s="4">
        <f t="shared" si="251"/>
        <v>0</v>
      </c>
      <c r="U170" s="4">
        <f t="shared" si="252"/>
        <v>0</v>
      </c>
      <c r="V170" s="4">
        <f t="shared" si="253"/>
        <v>0</v>
      </c>
      <c r="W170" s="4">
        <f t="shared" si="254"/>
        <v>0</v>
      </c>
      <c r="X170" s="4">
        <f t="shared" si="255"/>
        <v>0</v>
      </c>
      <c r="Y170" s="4">
        <f t="shared" si="256"/>
        <v>0</v>
      </c>
      <c r="Z170" s="4">
        <f t="shared" si="257"/>
        <v>0</v>
      </c>
      <c r="AA170" s="4">
        <f t="shared" si="258"/>
        <v>0</v>
      </c>
      <c r="AB170" s="4">
        <f t="shared" si="259"/>
        <v>0</v>
      </c>
      <c r="AC170" s="4">
        <f t="shared" si="260"/>
        <v>0</v>
      </c>
      <c r="AD170" s="4">
        <f t="shared" si="261"/>
        <v>0</v>
      </c>
      <c r="AE170" s="4">
        <f t="shared" si="262"/>
        <v>0</v>
      </c>
      <c r="AF170" s="4">
        <f t="shared" si="263"/>
        <v>0</v>
      </c>
      <c r="AG170" s="4">
        <f t="shared" si="264"/>
        <v>0</v>
      </c>
      <c r="AH170" s="4">
        <f t="shared" si="265"/>
        <v>0</v>
      </c>
      <c r="AI170" s="4">
        <f t="shared" si="266"/>
        <v>0</v>
      </c>
      <c r="AJ170" s="4">
        <f t="shared" si="267"/>
        <v>0</v>
      </c>
      <c r="AK170" s="4">
        <f t="shared" si="268"/>
        <v>1</v>
      </c>
      <c r="AL170" s="4">
        <f t="shared" si="269"/>
        <v>0</v>
      </c>
      <c r="AM170" s="4">
        <f t="shared" si="270"/>
        <v>1</v>
      </c>
      <c r="AN170" s="4">
        <f t="shared" si="271"/>
        <v>0</v>
      </c>
      <c r="AO170" s="4">
        <f t="shared" si="272"/>
        <v>0</v>
      </c>
      <c r="AP170" s="4">
        <f t="shared" si="273"/>
        <v>0</v>
      </c>
      <c r="AQ170" s="4">
        <f t="shared" si="274"/>
        <v>0</v>
      </c>
      <c r="AR170" s="4">
        <f t="shared" si="275"/>
        <v>0</v>
      </c>
      <c r="AS170" s="4">
        <f t="shared" si="276"/>
        <v>0</v>
      </c>
      <c r="AT170" s="4">
        <f t="shared" si="277"/>
        <v>0</v>
      </c>
      <c r="AU170" s="4">
        <f t="shared" si="278"/>
        <v>0</v>
      </c>
      <c r="AV170" s="4">
        <f t="shared" si="279"/>
        <v>0</v>
      </c>
      <c r="AW170" s="4">
        <f t="shared" si="280"/>
        <v>0</v>
      </c>
      <c r="AX170" s="4">
        <f t="shared" si="281"/>
        <v>0</v>
      </c>
      <c r="AY170" s="4">
        <f t="shared" si="282"/>
        <v>0</v>
      </c>
      <c r="AZ170" s="4">
        <f t="shared" si="283"/>
        <v>0</v>
      </c>
      <c r="BA170" s="4">
        <f t="shared" si="284"/>
        <v>0</v>
      </c>
      <c r="BB170" s="4">
        <f t="shared" si="285"/>
        <v>0</v>
      </c>
      <c r="BC170" s="4">
        <f t="shared" si="286"/>
        <v>0</v>
      </c>
      <c r="BD170" s="4">
        <f t="shared" si="287"/>
        <v>0</v>
      </c>
      <c r="BE170" s="4">
        <f t="shared" si="288"/>
        <v>0</v>
      </c>
      <c r="BF170" s="4">
        <f t="shared" si="375"/>
        <v>0</v>
      </c>
      <c r="BG170" s="4">
        <f t="shared" si="375"/>
        <v>0</v>
      </c>
      <c r="BH170" s="4">
        <f t="shared" si="375"/>
        <v>0</v>
      </c>
      <c r="BI170" s="4">
        <f t="shared" si="375"/>
        <v>1</v>
      </c>
      <c r="BJ170" s="4">
        <f t="shared" si="375"/>
        <v>0</v>
      </c>
      <c r="BK170" s="4">
        <f t="shared" si="375"/>
        <v>0</v>
      </c>
      <c r="BL170" s="4">
        <f t="shared" si="375"/>
        <v>0</v>
      </c>
      <c r="BM170" s="4">
        <f t="shared" si="375"/>
        <v>0</v>
      </c>
      <c r="BN170" s="4">
        <f t="shared" si="375"/>
        <v>0</v>
      </c>
      <c r="BO170" s="4">
        <f t="shared" si="375"/>
        <v>0</v>
      </c>
      <c r="BP170" s="4">
        <f t="shared" si="375"/>
        <v>0</v>
      </c>
      <c r="BQ170" s="4">
        <f t="shared" si="375"/>
        <v>0</v>
      </c>
      <c r="BR170" s="4">
        <f t="shared" si="375"/>
        <v>0</v>
      </c>
      <c r="BS170" s="4">
        <f t="shared" si="375"/>
        <v>0</v>
      </c>
      <c r="BT170" s="4">
        <f t="shared" si="375"/>
        <v>0</v>
      </c>
      <c r="BU170" s="4">
        <f t="shared" si="375"/>
        <v>0</v>
      </c>
      <c r="BV170" s="4">
        <f t="shared" si="446"/>
        <v>0</v>
      </c>
      <c r="BW170" s="4">
        <f t="shared" si="446"/>
        <v>0</v>
      </c>
      <c r="BX170" s="4">
        <f t="shared" si="446"/>
        <v>0</v>
      </c>
      <c r="BY170" s="4">
        <f t="shared" si="446"/>
        <v>0</v>
      </c>
      <c r="BZ170" s="4">
        <f t="shared" si="445"/>
        <v>0</v>
      </c>
      <c r="CA170" s="4">
        <f t="shared" si="445"/>
        <v>0</v>
      </c>
      <c r="CB170" s="4">
        <f t="shared" si="445"/>
        <v>0</v>
      </c>
      <c r="CC170" s="4">
        <f t="shared" si="445"/>
        <v>0</v>
      </c>
      <c r="CD170" s="4">
        <f t="shared" si="445"/>
        <v>0</v>
      </c>
      <c r="CE170" s="4">
        <f t="shared" si="445"/>
        <v>0</v>
      </c>
      <c r="CF170" s="4">
        <f t="shared" si="445"/>
        <v>0</v>
      </c>
      <c r="CG170" s="4">
        <f t="shared" si="445"/>
        <v>0</v>
      </c>
      <c r="CH170" s="4">
        <f t="shared" si="445"/>
        <v>0</v>
      </c>
      <c r="CI170" s="4">
        <f t="shared" si="445"/>
        <v>0</v>
      </c>
      <c r="CJ170" s="4">
        <f t="shared" si="445"/>
        <v>1</v>
      </c>
      <c r="CK170" s="4">
        <f t="shared" si="380"/>
        <v>0</v>
      </c>
      <c r="CL170" s="4">
        <f t="shared" si="380"/>
        <v>0</v>
      </c>
      <c r="CM170" s="4">
        <f t="shared" si="380"/>
        <v>0</v>
      </c>
      <c r="CN170" s="4">
        <f t="shared" si="380"/>
        <v>0</v>
      </c>
      <c r="CO170" s="4">
        <f t="shared" si="380"/>
        <v>0</v>
      </c>
      <c r="CP170" s="4">
        <f t="shared" si="380"/>
        <v>0</v>
      </c>
      <c r="CQ170" s="4">
        <f t="shared" si="380"/>
        <v>0</v>
      </c>
      <c r="CR170" s="4">
        <f t="shared" si="380"/>
        <v>0</v>
      </c>
      <c r="CS170" s="4">
        <f t="shared" si="380"/>
        <v>0</v>
      </c>
      <c r="CT170" s="4">
        <f t="shared" si="380"/>
        <v>0</v>
      </c>
      <c r="CU170" s="4">
        <f t="shared" si="380"/>
        <v>0</v>
      </c>
      <c r="CV170" s="4">
        <f t="shared" si="380"/>
        <v>0</v>
      </c>
      <c r="CW170" s="4">
        <f t="shared" si="380"/>
        <v>0</v>
      </c>
      <c r="CX170" s="4">
        <f t="shared" si="380"/>
        <v>0</v>
      </c>
      <c r="CY170" s="4">
        <f t="shared" si="380"/>
        <v>0</v>
      </c>
      <c r="CZ170" s="4">
        <f t="shared" si="380"/>
        <v>0</v>
      </c>
      <c r="DA170" s="4">
        <f t="shared" si="447"/>
        <v>0</v>
      </c>
      <c r="DB170" s="4">
        <f t="shared" si="447"/>
        <v>0</v>
      </c>
      <c r="DC170" s="4">
        <f t="shared" si="447"/>
        <v>0</v>
      </c>
      <c r="DD170" s="4">
        <f t="shared" si="447"/>
        <v>0</v>
      </c>
      <c r="DE170" s="4">
        <f t="shared" si="447"/>
        <v>0</v>
      </c>
      <c r="DF170" s="4">
        <f t="shared" si="447"/>
        <v>0</v>
      </c>
      <c r="DG170" s="4">
        <f t="shared" si="443"/>
        <v>0</v>
      </c>
      <c r="DH170" s="4">
        <f t="shared" si="443"/>
        <v>0</v>
      </c>
      <c r="DI170" s="4">
        <f t="shared" si="443"/>
        <v>0</v>
      </c>
      <c r="DJ170" s="4">
        <f t="shared" si="443"/>
        <v>0</v>
      </c>
      <c r="DK170" s="4">
        <f t="shared" si="443"/>
        <v>0</v>
      </c>
      <c r="DL170" s="4">
        <f t="shared" si="443"/>
        <v>0</v>
      </c>
      <c r="DM170" s="4">
        <f t="shared" si="443"/>
        <v>0</v>
      </c>
      <c r="DN170" s="4">
        <f t="shared" si="443"/>
        <v>0</v>
      </c>
      <c r="DO170" s="4">
        <f t="shared" si="443"/>
        <v>0</v>
      </c>
      <c r="DP170" s="4">
        <f t="shared" si="443"/>
        <v>0</v>
      </c>
      <c r="DQ170" s="4">
        <f t="shared" si="444"/>
        <v>0</v>
      </c>
      <c r="DR170" s="4">
        <f t="shared" si="444"/>
        <v>0</v>
      </c>
      <c r="DS170" s="4">
        <f t="shared" si="444"/>
        <v>0</v>
      </c>
      <c r="DT170" s="4">
        <f t="shared" si="444"/>
        <v>0</v>
      </c>
      <c r="DU170" s="4">
        <f t="shared" si="444"/>
        <v>0</v>
      </c>
      <c r="DV170" s="4">
        <f t="shared" si="444"/>
        <v>0</v>
      </c>
      <c r="DW170" s="4">
        <f t="shared" si="444"/>
        <v>0</v>
      </c>
      <c r="DX170" s="4">
        <f t="shared" si="444"/>
        <v>0</v>
      </c>
      <c r="DY170" s="4">
        <f t="shared" si="444"/>
        <v>0</v>
      </c>
      <c r="DZ170" s="4">
        <f t="shared" si="444"/>
        <v>0</v>
      </c>
      <c r="EA170" s="4">
        <f t="shared" si="444"/>
        <v>0</v>
      </c>
      <c r="EB170" s="4">
        <f t="shared" si="444"/>
        <v>0</v>
      </c>
      <c r="EC170" s="4">
        <f t="shared" si="444"/>
        <v>0</v>
      </c>
    </row>
    <row r="171" spans="2:133" x14ac:dyDescent="0.25">
      <c r="B171" s="13" t="s">
        <v>262</v>
      </c>
      <c r="C171" t="s">
        <v>293</v>
      </c>
      <c r="D171" s="4">
        <f t="shared" si="291"/>
        <v>0</v>
      </c>
      <c r="E171" s="4">
        <f t="shared" si="292"/>
        <v>0</v>
      </c>
      <c r="F171" s="4">
        <f t="shared" si="293"/>
        <v>0</v>
      </c>
      <c r="G171" s="4">
        <f t="shared" si="294"/>
        <v>1</v>
      </c>
      <c r="H171" s="4">
        <f t="shared" si="295"/>
        <v>0</v>
      </c>
      <c r="I171" s="4">
        <f t="shared" si="296"/>
        <v>1</v>
      </c>
      <c r="J171" s="4">
        <f t="shared" si="241"/>
        <v>0</v>
      </c>
      <c r="K171" s="4">
        <f t="shared" si="242"/>
        <v>0</v>
      </c>
      <c r="L171" s="4">
        <f t="shared" si="243"/>
        <v>0</v>
      </c>
      <c r="M171" s="4">
        <f t="shared" si="244"/>
        <v>0</v>
      </c>
      <c r="N171" s="4">
        <f t="shared" si="245"/>
        <v>0</v>
      </c>
      <c r="O171" s="4">
        <f t="shared" si="246"/>
        <v>0</v>
      </c>
      <c r="P171" s="4">
        <f t="shared" si="247"/>
        <v>0</v>
      </c>
      <c r="Q171" s="4">
        <f t="shared" si="248"/>
        <v>0</v>
      </c>
      <c r="R171" s="4">
        <f t="shared" si="249"/>
        <v>0</v>
      </c>
      <c r="S171" s="4">
        <f t="shared" si="250"/>
        <v>0</v>
      </c>
      <c r="T171" s="4">
        <f t="shared" si="251"/>
        <v>0</v>
      </c>
      <c r="U171" s="4">
        <f t="shared" si="252"/>
        <v>0</v>
      </c>
      <c r="V171" s="4">
        <f t="shared" si="253"/>
        <v>0</v>
      </c>
      <c r="W171" s="4">
        <f t="shared" si="254"/>
        <v>0</v>
      </c>
      <c r="X171" s="4">
        <f t="shared" si="255"/>
        <v>0</v>
      </c>
      <c r="Y171" s="4">
        <f t="shared" si="256"/>
        <v>0</v>
      </c>
      <c r="Z171" s="4">
        <f t="shared" si="257"/>
        <v>0</v>
      </c>
      <c r="AA171" s="4">
        <f t="shared" si="258"/>
        <v>0</v>
      </c>
      <c r="AB171" s="4">
        <f t="shared" si="259"/>
        <v>0</v>
      </c>
      <c r="AC171" s="4">
        <f t="shared" si="260"/>
        <v>0</v>
      </c>
      <c r="AD171" s="4">
        <f t="shared" si="261"/>
        <v>0</v>
      </c>
      <c r="AE171" s="4">
        <f t="shared" si="262"/>
        <v>0</v>
      </c>
      <c r="AF171" s="4">
        <f t="shared" si="263"/>
        <v>0</v>
      </c>
      <c r="AG171" s="4">
        <f t="shared" si="264"/>
        <v>0</v>
      </c>
      <c r="AH171" s="4">
        <f t="shared" si="265"/>
        <v>0</v>
      </c>
      <c r="AI171" s="4">
        <f t="shared" si="266"/>
        <v>0</v>
      </c>
      <c r="AJ171" s="4">
        <f t="shared" si="267"/>
        <v>0</v>
      </c>
      <c r="AK171" s="4">
        <f t="shared" si="268"/>
        <v>1</v>
      </c>
      <c r="AL171" s="4">
        <f t="shared" si="269"/>
        <v>0</v>
      </c>
      <c r="AM171" s="4">
        <f t="shared" si="270"/>
        <v>1</v>
      </c>
      <c r="AN171" s="4">
        <f t="shared" si="271"/>
        <v>0</v>
      </c>
      <c r="AO171" s="4">
        <f t="shared" si="272"/>
        <v>0</v>
      </c>
      <c r="AP171" s="4">
        <f t="shared" si="273"/>
        <v>0</v>
      </c>
      <c r="AQ171" s="4">
        <f t="shared" si="274"/>
        <v>0</v>
      </c>
      <c r="AR171" s="4">
        <f t="shared" si="275"/>
        <v>0</v>
      </c>
      <c r="AS171" s="4">
        <f t="shared" si="276"/>
        <v>0</v>
      </c>
      <c r="AT171" s="4">
        <f t="shared" si="277"/>
        <v>0</v>
      </c>
      <c r="AU171" s="4">
        <f t="shared" si="278"/>
        <v>0</v>
      </c>
      <c r="AV171" s="4">
        <f t="shared" si="279"/>
        <v>0</v>
      </c>
      <c r="AW171" s="4">
        <f t="shared" si="280"/>
        <v>0</v>
      </c>
      <c r="AX171" s="4">
        <f t="shared" si="281"/>
        <v>0</v>
      </c>
      <c r="AY171" s="4">
        <f t="shared" si="282"/>
        <v>0</v>
      </c>
      <c r="AZ171" s="4">
        <f t="shared" si="283"/>
        <v>0</v>
      </c>
      <c r="BA171" s="4">
        <f t="shared" si="284"/>
        <v>0</v>
      </c>
      <c r="BB171" s="4">
        <f t="shared" si="285"/>
        <v>0</v>
      </c>
      <c r="BC171" s="4">
        <f t="shared" si="286"/>
        <v>0</v>
      </c>
      <c r="BD171" s="4">
        <f t="shared" si="287"/>
        <v>0</v>
      </c>
      <c r="BE171" s="4">
        <f t="shared" si="288"/>
        <v>0</v>
      </c>
      <c r="BF171" s="4">
        <f t="shared" si="375"/>
        <v>0</v>
      </c>
      <c r="BG171" s="4">
        <f t="shared" si="375"/>
        <v>0</v>
      </c>
      <c r="BH171" s="4">
        <f t="shared" si="375"/>
        <v>0</v>
      </c>
      <c r="BI171" s="4">
        <f t="shared" si="375"/>
        <v>0</v>
      </c>
      <c r="BJ171" s="4">
        <f t="shared" si="375"/>
        <v>1</v>
      </c>
      <c r="BK171" s="4">
        <f t="shared" si="375"/>
        <v>0</v>
      </c>
      <c r="BL171" s="4">
        <f t="shared" si="375"/>
        <v>0</v>
      </c>
      <c r="BM171" s="4">
        <f t="shared" si="375"/>
        <v>0</v>
      </c>
      <c r="BN171" s="4">
        <f t="shared" si="375"/>
        <v>0</v>
      </c>
      <c r="BO171" s="4">
        <f t="shared" si="375"/>
        <v>0</v>
      </c>
      <c r="BP171" s="4">
        <f t="shared" si="375"/>
        <v>0</v>
      </c>
      <c r="BQ171" s="4">
        <f t="shared" si="375"/>
        <v>0</v>
      </c>
      <c r="BR171" s="4">
        <f t="shared" si="375"/>
        <v>0</v>
      </c>
      <c r="BS171" s="4">
        <f t="shared" si="375"/>
        <v>0</v>
      </c>
      <c r="BT171" s="4">
        <f t="shared" si="375"/>
        <v>0</v>
      </c>
      <c r="BU171" s="4">
        <f>IF(BU$3=$C171,1,0)</f>
        <v>0</v>
      </c>
      <c r="BV171" s="4">
        <f t="shared" si="446"/>
        <v>0</v>
      </c>
      <c r="BW171" s="4">
        <f t="shared" si="446"/>
        <v>0</v>
      </c>
      <c r="BX171" s="4">
        <f t="shared" si="446"/>
        <v>0</v>
      </c>
      <c r="BY171" s="4">
        <f t="shared" si="446"/>
        <v>0</v>
      </c>
      <c r="BZ171" s="4">
        <f t="shared" si="445"/>
        <v>0</v>
      </c>
      <c r="CA171" s="4">
        <f t="shared" si="445"/>
        <v>0</v>
      </c>
      <c r="CB171" s="4">
        <f t="shared" si="445"/>
        <v>0</v>
      </c>
      <c r="CC171" s="4">
        <f t="shared" si="445"/>
        <v>0</v>
      </c>
      <c r="CD171" s="4">
        <f t="shared" si="445"/>
        <v>0</v>
      </c>
      <c r="CE171" s="4">
        <f t="shared" si="445"/>
        <v>0</v>
      </c>
      <c r="CF171" s="4">
        <f t="shared" si="445"/>
        <v>0</v>
      </c>
      <c r="CG171" s="4">
        <f t="shared" si="445"/>
        <v>0</v>
      </c>
      <c r="CH171" s="4">
        <f t="shared" si="445"/>
        <v>0</v>
      </c>
      <c r="CI171" s="4">
        <f t="shared" si="445"/>
        <v>0</v>
      </c>
      <c r="CJ171" s="4">
        <f t="shared" si="445"/>
        <v>0</v>
      </c>
      <c r="CK171" s="4">
        <f t="shared" si="380"/>
        <v>1</v>
      </c>
      <c r="CL171" s="4">
        <f t="shared" si="380"/>
        <v>0</v>
      </c>
      <c r="CM171" s="4">
        <f t="shared" si="380"/>
        <v>0</v>
      </c>
      <c r="CN171" s="4">
        <f t="shared" si="380"/>
        <v>0</v>
      </c>
      <c r="CO171" s="4">
        <f t="shared" si="380"/>
        <v>0</v>
      </c>
      <c r="CP171" s="4">
        <f t="shared" si="380"/>
        <v>0</v>
      </c>
      <c r="CQ171" s="4">
        <f t="shared" si="380"/>
        <v>0</v>
      </c>
      <c r="CR171" s="4">
        <f t="shared" si="380"/>
        <v>0</v>
      </c>
      <c r="CS171" s="4">
        <f t="shared" si="380"/>
        <v>0</v>
      </c>
      <c r="CT171" s="4">
        <f t="shared" si="380"/>
        <v>0</v>
      </c>
      <c r="CU171" s="4">
        <f t="shared" si="380"/>
        <v>0</v>
      </c>
      <c r="CV171" s="4">
        <f t="shared" si="380"/>
        <v>0</v>
      </c>
      <c r="CW171" s="4">
        <f t="shared" si="380"/>
        <v>0</v>
      </c>
      <c r="CX171" s="4">
        <f t="shared" si="380"/>
        <v>0</v>
      </c>
      <c r="CY171" s="4">
        <f t="shared" si="380"/>
        <v>0</v>
      </c>
      <c r="CZ171" s="4">
        <f t="shared" si="380"/>
        <v>0</v>
      </c>
      <c r="DA171" s="4">
        <f t="shared" si="447"/>
        <v>0</v>
      </c>
      <c r="DB171" s="4">
        <f t="shared" si="447"/>
        <v>0</v>
      </c>
      <c r="DC171" s="4">
        <f t="shared" si="447"/>
        <v>0</v>
      </c>
      <c r="DD171" s="4">
        <f t="shared" si="447"/>
        <v>0</v>
      </c>
      <c r="DE171" s="4">
        <f t="shared" si="447"/>
        <v>0</v>
      </c>
      <c r="DF171" s="4">
        <f t="shared" si="447"/>
        <v>0</v>
      </c>
      <c r="DG171" s="4">
        <f t="shared" si="443"/>
        <v>0</v>
      </c>
      <c r="DH171" s="4">
        <f t="shared" si="443"/>
        <v>0</v>
      </c>
      <c r="DI171" s="4">
        <f t="shared" si="443"/>
        <v>0</v>
      </c>
      <c r="DJ171" s="4">
        <f t="shared" si="443"/>
        <v>0</v>
      </c>
      <c r="DK171" s="4">
        <f t="shared" si="443"/>
        <v>0</v>
      </c>
      <c r="DL171" s="4">
        <f t="shared" si="443"/>
        <v>0</v>
      </c>
      <c r="DM171" s="4">
        <f t="shared" si="443"/>
        <v>0</v>
      </c>
      <c r="DN171" s="4">
        <f t="shared" si="443"/>
        <v>0</v>
      </c>
      <c r="DO171" s="4">
        <f t="shared" si="443"/>
        <v>0</v>
      </c>
      <c r="DP171" s="4">
        <f t="shared" si="443"/>
        <v>0</v>
      </c>
      <c r="DQ171" s="4">
        <f t="shared" si="444"/>
        <v>0</v>
      </c>
      <c r="DR171" s="4">
        <f t="shared" si="444"/>
        <v>0</v>
      </c>
      <c r="DS171" s="4">
        <f t="shared" si="444"/>
        <v>0</v>
      </c>
      <c r="DT171" s="4">
        <f t="shared" si="444"/>
        <v>0</v>
      </c>
      <c r="DU171" s="4">
        <f t="shared" si="444"/>
        <v>0</v>
      </c>
      <c r="DV171" s="4">
        <f t="shared" si="444"/>
        <v>0</v>
      </c>
      <c r="DW171" s="4">
        <f t="shared" si="444"/>
        <v>0</v>
      </c>
      <c r="DX171" s="4">
        <f t="shared" si="444"/>
        <v>0</v>
      </c>
      <c r="DY171" s="4">
        <f t="shared" si="444"/>
        <v>0</v>
      </c>
      <c r="DZ171" s="4">
        <f t="shared" si="444"/>
        <v>0</v>
      </c>
      <c r="EA171" s="4">
        <f t="shared" si="444"/>
        <v>0</v>
      </c>
      <c r="EB171" s="4">
        <f t="shared" si="444"/>
        <v>0</v>
      </c>
      <c r="EC171" s="4">
        <f t="shared" si="444"/>
        <v>0</v>
      </c>
    </row>
    <row r="172" spans="2:133" x14ac:dyDescent="0.25">
      <c r="B172" s="13" t="s">
        <v>262</v>
      </c>
      <c r="C172" t="s">
        <v>294</v>
      </c>
      <c r="D172" s="4">
        <f t="shared" si="291"/>
        <v>0</v>
      </c>
      <c r="E172" s="4">
        <f t="shared" si="292"/>
        <v>0</v>
      </c>
      <c r="F172" s="4">
        <f t="shared" si="293"/>
        <v>0</v>
      </c>
      <c r="G172" s="4">
        <f t="shared" si="294"/>
        <v>1</v>
      </c>
      <c r="H172" s="4">
        <f t="shared" si="295"/>
        <v>0</v>
      </c>
      <c r="I172" s="4">
        <f t="shared" si="296"/>
        <v>1</v>
      </c>
      <c r="J172" s="4">
        <f t="shared" si="241"/>
        <v>0</v>
      </c>
      <c r="K172" s="4">
        <f t="shared" si="242"/>
        <v>0</v>
      </c>
      <c r="L172" s="4">
        <f t="shared" si="243"/>
        <v>0</v>
      </c>
      <c r="M172" s="4">
        <f t="shared" si="244"/>
        <v>0</v>
      </c>
      <c r="N172" s="4">
        <f t="shared" si="245"/>
        <v>0</v>
      </c>
      <c r="O172" s="4">
        <f t="shared" si="246"/>
        <v>0</v>
      </c>
      <c r="P172" s="4">
        <f t="shared" si="247"/>
        <v>0</v>
      </c>
      <c r="Q172" s="4">
        <f t="shared" si="248"/>
        <v>0</v>
      </c>
      <c r="R172" s="4">
        <f t="shared" si="249"/>
        <v>0</v>
      </c>
      <c r="S172" s="4">
        <f t="shared" si="250"/>
        <v>0</v>
      </c>
      <c r="T172" s="4">
        <f t="shared" si="251"/>
        <v>0</v>
      </c>
      <c r="U172" s="4">
        <f t="shared" si="252"/>
        <v>0</v>
      </c>
      <c r="V172" s="4">
        <f t="shared" si="253"/>
        <v>0</v>
      </c>
      <c r="W172" s="4">
        <f t="shared" si="254"/>
        <v>0</v>
      </c>
      <c r="X172" s="4">
        <f t="shared" si="255"/>
        <v>0</v>
      </c>
      <c r="Y172" s="4">
        <f t="shared" si="256"/>
        <v>0</v>
      </c>
      <c r="Z172" s="4">
        <f t="shared" si="257"/>
        <v>0</v>
      </c>
      <c r="AA172" s="4">
        <f t="shared" si="258"/>
        <v>0</v>
      </c>
      <c r="AB172" s="4">
        <f t="shared" si="259"/>
        <v>0</v>
      </c>
      <c r="AC172" s="4">
        <f t="shared" si="260"/>
        <v>0</v>
      </c>
      <c r="AD172" s="4">
        <f t="shared" si="261"/>
        <v>0</v>
      </c>
      <c r="AE172" s="4">
        <f t="shared" si="262"/>
        <v>0</v>
      </c>
      <c r="AF172" s="4">
        <f t="shared" si="263"/>
        <v>0</v>
      </c>
      <c r="AG172" s="4">
        <f t="shared" si="264"/>
        <v>0</v>
      </c>
      <c r="AH172" s="4">
        <f t="shared" si="265"/>
        <v>0</v>
      </c>
      <c r="AI172" s="4">
        <f t="shared" si="266"/>
        <v>0</v>
      </c>
      <c r="AJ172" s="4">
        <f t="shared" si="267"/>
        <v>0</v>
      </c>
      <c r="AK172" s="4">
        <f t="shared" si="268"/>
        <v>1</v>
      </c>
      <c r="AL172" s="4">
        <f t="shared" si="269"/>
        <v>0</v>
      </c>
      <c r="AM172" s="4">
        <f t="shared" si="270"/>
        <v>1</v>
      </c>
      <c r="AN172" s="4">
        <f t="shared" si="271"/>
        <v>0</v>
      </c>
      <c r="AO172" s="4">
        <f t="shared" si="272"/>
        <v>0</v>
      </c>
      <c r="AP172" s="4">
        <f t="shared" si="273"/>
        <v>0</v>
      </c>
      <c r="AQ172" s="4">
        <f t="shared" si="274"/>
        <v>0</v>
      </c>
      <c r="AR172" s="4">
        <f t="shared" si="275"/>
        <v>0</v>
      </c>
      <c r="AS172" s="4">
        <f t="shared" si="276"/>
        <v>0</v>
      </c>
      <c r="AT172" s="4">
        <f t="shared" si="277"/>
        <v>0</v>
      </c>
      <c r="AU172" s="4">
        <f t="shared" si="278"/>
        <v>0</v>
      </c>
      <c r="AV172" s="4">
        <f t="shared" si="279"/>
        <v>0</v>
      </c>
      <c r="AW172" s="4">
        <f t="shared" si="280"/>
        <v>0</v>
      </c>
      <c r="AX172" s="4">
        <f t="shared" si="281"/>
        <v>0</v>
      </c>
      <c r="AY172" s="4">
        <f t="shared" si="282"/>
        <v>0</v>
      </c>
      <c r="AZ172" s="4">
        <f t="shared" si="283"/>
        <v>0</v>
      </c>
      <c r="BA172" s="4">
        <f t="shared" si="284"/>
        <v>0</v>
      </c>
      <c r="BB172" s="4">
        <f t="shared" si="285"/>
        <v>0</v>
      </c>
      <c r="BC172" s="4">
        <f t="shared" si="286"/>
        <v>0</v>
      </c>
      <c r="BD172" s="4">
        <f t="shared" si="287"/>
        <v>0</v>
      </c>
      <c r="BE172" s="4">
        <f t="shared" si="288"/>
        <v>0</v>
      </c>
      <c r="BF172" s="4">
        <f t="shared" ref="BF172:BU187" si="448">IF(BF$3=$C172,1,0)</f>
        <v>0</v>
      </c>
      <c r="BG172" s="4">
        <f t="shared" si="448"/>
        <v>0</v>
      </c>
      <c r="BH172" s="4">
        <f t="shared" si="448"/>
        <v>0</v>
      </c>
      <c r="BI172" s="4">
        <f t="shared" si="448"/>
        <v>0</v>
      </c>
      <c r="BJ172" s="4">
        <f t="shared" si="448"/>
        <v>0</v>
      </c>
      <c r="BK172" s="4">
        <f t="shared" si="448"/>
        <v>1</v>
      </c>
      <c r="BL172" s="4">
        <f t="shared" si="448"/>
        <v>0</v>
      </c>
      <c r="BM172" s="4">
        <f t="shared" si="448"/>
        <v>0</v>
      </c>
      <c r="BN172" s="4">
        <f t="shared" si="448"/>
        <v>0</v>
      </c>
      <c r="BO172" s="4">
        <f t="shared" si="448"/>
        <v>0</v>
      </c>
      <c r="BP172" s="4">
        <f t="shared" si="448"/>
        <v>0</v>
      </c>
      <c r="BQ172" s="4">
        <f t="shared" si="448"/>
        <v>0</v>
      </c>
      <c r="BR172" s="4">
        <f t="shared" si="448"/>
        <v>0</v>
      </c>
      <c r="BS172" s="4">
        <f t="shared" si="448"/>
        <v>0</v>
      </c>
      <c r="BT172" s="4">
        <f t="shared" si="448"/>
        <v>0</v>
      </c>
      <c r="BU172" s="4">
        <f t="shared" si="448"/>
        <v>0</v>
      </c>
      <c r="BV172" s="4">
        <f t="shared" si="446"/>
        <v>0</v>
      </c>
      <c r="BW172" s="4">
        <f t="shared" si="446"/>
        <v>0</v>
      </c>
      <c r="BX172" s="4">
        <f t="shared" si="446"/>
        <v>0</v>
      </c>
      <c r="BY172" s="4">
        <f t="shared" si="446"/>
        <v>0</v>
      </c>
      <c r="BZ172" s="4">
        <f t="shared" si="445"/>
        <v>0</v>
      </c>
      <c r="CA172" s="4">
        <f t="shared" si="445"/>
        <v>0</v>
      </c>
      <c r="CB172" s="4">
        <f t="shared" si="445"/>
        <v>0</v>
      </c>
      <c r="CC172" s="4">
        <f t="shared" si="445"/>
        <v>0</v>
      </c>
      <c r="CD172" s="4">
        <f t="shared" si="445"/>
        <v>0</v>
      </c>
      <c r="CE172" s="4">
        <f t="shared" si="445"/>
        <v>0</v>
      </c>
      <c r="CF172" s="4">
        <f t="shared" si="445"/>
        <v>0</v>
      </c>
      <c r="CG172" s="4">
        <f t="shared" si="445"/>
        <v>0</v>
      </c>
      <c r="CH172" s="4">
        <f t="shared" si="445"/>
        <v>0</v>
      </c>
      <c r="CI172" s="4">
        <f t="shared" si="445"/>
        <v>0</v>
      </c>
      <c r="CJ172" s="4">
        <f t="shared" si="445"/>
        <v>0</v>
      </c>
      <c r="CK172" s="4">
        <f t="shared" si="380"/>
        <v>0</v>
      </c>
      <c r="CL172" s="4">
        <f t="shared" si="380"/>
        <v>1</v>
      </c>
      <c r="CM172" s="4">
        <f t="shared" si="380"/>
        <v>0</v>
      </c>
      <c r="CN172" s="4">
        <f t="shared" si="380"/>
        <v>0</v>
      </c>
      <c r="CO172" s="4">
        <f t="shared" si="380"/>
        <v>0</v>
      </c>
      <c r="CP172" s="4">
        <f t="shared" si="380"/>
        <v>0</v>
      </c>
      <c r="CQ172" s="4">
        <f t="shared" si="380"/>
        <v>0</v>
      </c>
      <c r="CR172" s="4">
        <f t="shared" si="380"/>
        <v>0</v>
      </c>
      <c r="CS172" s="4">
        <f t="shared" si="380"/>
        <v>0</v>
      </c>
      <c r="CT172" s="4">
        <f t="shared" si="380"/>
        <v>0</v>
      </c>
      <c r="CU172" s="4">
        <f t="shared" si="380"/>
        <v>0</v>
      </c>
      <c r="CV172" s="4">
        <f t="shared" si="380"/>
        <v>0</v>
      </c>
      <c r="CW172" s="4">
        <f t="shared" si="380"/>
        <v>0</v>
      </c>
      <c r="CX172" s="4">
        <f t="shared" si="380"/>
        <v>0</v>
      </c>
      <c r="CY172" s="4">
        <f t="shared" si="380"/>
        <v>0</v>
      </c>
      <c r="CZ172" s="4">
        <f t="shared" si="380"/>
        <v>0</v>
      </c>
      <c r="DA172" s="4">
        <f t="shared" si="447"/>
        <v>0</v>
      </c>
      <c r="DB172" s="4">
        <f t="shared" si="447"/>
        <v>0</v>
      </c>
      <c r="DC172" s="4">
        <f t="shared" si="447"/>
        <v>0</v>
      </c>
      <c r="DD172" s="4">
        <f t="shared" si="447"/>
        <v>0</v>
      </c>
      <c r="DE172" s="4">
        <f t="shared" si="447"/>
        <v>0</v>
      </c>
      <c r="DF172" s="4">
        <f t="shared" si="447"/>
        <v>0</v>
      </c>
      <c r="DG172" s="4">
        <f t="shared" si="443"/>
        <v>0</v>
      </c>
      <c r="DH172" s="4">
        <f t="shared" si="443"/>
        <v>0</v>
      </c>
      <c r="DI172" s="4">
        <f t="shared" si="443"/>
        <v>0</v>
      </c>
      <c r="DJ172" s="4">
        <f t="shared" si="443"/>
        <v>0</v>
      </c>
      <c r="DK172" s="4">
        <f t="shared" si="443"/>
        <v>0</v>
      </c>
      <c r="DL172" s="4">
        <f t="shared" si="443"/>
        <v>0</v>
      </c>
      <c r="DM172" s="4">
        <f t="shared" si="443"/>
        <v>0</v>
      </c>
      <c r="DN172" s="4">
        <f t="shared" si="443"/>
        <v>0</v>
      </c>
      <c r="DO172" s="4">
        <f t="shared" si="443"/>
        <v>0</v>
      </c>
      <c r="DP172" s="4">
        <f t="shared" si="443"/>
        <v>0</v>
      </c>
      <c r="DQ172" s="4">
        <f t="shared" si="444"/>
        <v>0</v>
      </c>
      <c r="DR172" s="4">
        <f t="shared" si="444"/>
        <v>0</v>
      </c>
      <c r="DS172" s="4">
        <f t="shared" si="444"/>
        <v>0</v>
      </c>
      <c r="DT172" s="4">
        <f t="shared" si="444"/>
        <v>0</v>
      </c>
      <c r="DU172" s="4">
        <f t="shared" si="444"/>
        <v>0</v>
      </c>
      <c r="DV172" s="4">
        <f t="shared" si="444"/>
        <v>0</v>
      </c>
      <c r="DW172" s="4">
        <f t="shared" si="444"/>
        <v>0</v>
      </c>
      <c r="DX172" s="4">
        <f t="shared" si="444"/>
        <v>0</v>
      </c>
      <c r="DY172" s="4">
        <f t="shared" si="444"/>
        <v>0</v>
      </c>
      <c r="DZ172" s="4">
        <f t="shared" si="444"/>
        <v>0</v>
      </c>
      <c r="EA172" s="4">
        <f t="shared" si="444"/>
        <v>0</v>
      </c>
      <c r="EB172" s="4">
        <f t="shared" si="444"/>
        <v>0</v>
      </c>
      <c r="EC172" s="4">
        <f t="shared" si="444"/>
        <v>0</v>
      </c>
    </row>
    <row r="173" spans="2:133" x14ac:dyDescent="0.25">
      <c r="B173" s="13" t="s">
        <v>262</v>
      </c>
      <c r="C173" t="s">
        <v>295</v>
      </c>
      <c r="D173" s="4">
        <f t="shared" si="291"/>
        <v>0</v>
      </c>
      <c r="E173" s="4">
        <f t="shared" si="292"/>
        <v>0</v>
      </c>
      <c r="F173" s="4">
        <f t="shared" si="293"/>
        <v>0</v>
      </c>
      <c r="G173" s="4">
        <f t="shared" si="294"/>
        <v>1</v>
      </c>
      <c r="H173" s="4">
        <f t="shared" si="295"/>
        <v>0</v>
      </c>
      <c r="I173" s="4">
        <f t="shared" si="296"/>
        <v>1</v>
      </c>
      <c r="J173" s="4">
        <f t="shared" si="241"/>
        <v>0</v>
      </c>
      <c r="K173" s="4">
        <f t="shared" si="242"/>
        <v>0</v>
      </c>
      <c r="L173" s="4">
        <f t="shared" si="243"/>
        <v>0</v>
      </c>
      <c r="M173" s="4">
        <f t="shared" si="244"/>
        <v>0</v>
      </c>
      <c r="N173" s="4">
        <f t="shared" si="245"/>
        <v>0</v>
      </c>
      <c r="O173" s="4">
        <f t="shared" si="246"/>
        <v>0</v>
      </c>
      <c r="P173" s="4">
        <f t="shared" si="247"/>
        <v>0</v>
      </c>
      <c r="Q173" s="4">
        <f t="shared" si="248"/>
        <v>0</v>
      </c>
      <c r="R173" s="4">
        <f t="shared" si="249"/>
        <v>0</v>
      </c>
      <c r="S173" s="4">
        <f t="shared" si="250"/>
        <v>0</v>
      </c>
      <c r="T173" s="4">
        <f t="shared" si="251"/>
        <v>0</v>
      </c>
      <c r="U173" s="4">
        <f t="shared" si="252"/>
        <v>0</v>
      </c>
      <c r="V173" s="4">
        <f t="shared" si="253"/>
        <v>0</v>
      </c>
      <c r="W173" s="4">
        <f t="shared" si="254"/>
        <v>0</v>
      </c>
      <c r="X173" s="4">
        <f t="shared" si="255"/>
        <v>0</v>
      </c>
      <c r="Y173" s="4">
        <f t="shared" si="256"/>
        <v>0</v>
      </c>
      <c r="Z173" s="4">
        <f t="shared" si="257"/>
        <v>0</v>
      </c>
      <c r="AA173" s="4">
        <f t="shared" si="258"/>
        <v>0</v>
      </c>
      <c r="AB173" s="4">
        <f t="shared" si="259"/>
        <v>0</v>
      </c>
      <c r="AC173" s="4">
        <f t="shared" si="260"/>
        <v>0</v>
      </c>
      <c r="AD173" s="4">
        <f t="shared" si="261"/>
        <v>0</v>
      </c>
      <c r="AE173" s="4">
        <f t="shared" si="262"/>
        <v>0</v>
      </c>
      <c r="AF173" s="4">
        <f t="shared" si="263"/>
        <v>0</v>
      </c>
      <c r="AG173" s="4">
        <f t="shared" si="264"/>
        <v>0</v>
      </c>
      <c r="AH173" s="4">
        <f t="shared" si="265"/>
        <v>0</v>
      </c>
      <c r="AI173" s="4">
        <f t="shared" si="266"/>
        <v>0</v>
      </c>
      <c r="AJ173" s="4">
        <f t="shared" si="267"/>
        <v>0</v>
      </c>
      <c r="AK173" s="4">
        <f t="shared" si="268"/>
        <v>1</v>
      </c>
      <c r="AL173" s="4">
        <f t="shared" si="269"/>
        <v>0</v>
      </c>
      <c r="AM173" s="4">
        <f t="shared" si="270"/>
        <v>1</v>
      </c>
      <c r="AN173" s="4">
        <f t="shared" si="271"/>
        <v>0</v>
      </c>
      <c r="AO173" s="4">
        <f t="shared" si="272"/>
        <v>0</v>
      </c>
      <c r="AP173" s="4">
        <f t="shared" si="273"/>
        <v>0</v>
      </c>
      <c r="AQ173" s="4">
        <f t="shared" si="274"/>
        <v>0</v>
      </c>
      <c r="AR173" s="4">
        <f t="shared" si="275"/>
        <v>0</v>
      </c>
      <c r="AS173" s="4">
        <f t="shared" si="276"/>
        <v>0</v>
      </c>
      <c r="AT173" s="4">
        <f t="shared" si="277"/>
        <v>0</v>
      </c>
      <c r="AU173" s="4">
        <f t="shared" si="278"/>
        <v>0</v>
      </c>
      <c r="AV173" s="4">
        <f t="shared" si="279"/>
        <v>0</v>
      </c>
      <c r="AW173" s="4">
        <f t="shared" si="280"/>
        <v>0</v>
      </c>
      <c r="AX173" s="4">
        <f t="shared" si="281"/>
        <v>0</v>
      </c>
      <c r="AY173" s="4">
        <f t="shared" si="282"/>
        <v>0</v>
      </c>
      <c r="AZ173" s="4">
        <f t="shared" si="283"/>
        <v>0</v>
      </c>
      <c r="BA173" s="4">
        <f t="shared" si="284"/>
        <v>0</v>
      </c>
      <c r="BB173" s="4">
        <f t="shared" si="285"/>
        <v>0</v>
      </c>
      <c r="BC173" s="4">
        <f t="shared" si="286"/>
        <v>0</v>
      </c>
      <c r="BD173" s="4">
        <f t="shared" si="287"/>
        <v>0</v>
      </c>
      <c r="BE173" s="4">
        <f t="shared" si="288"/>
        <v>0</v>
      </c>
      <c r="BF173" s="4">
        <f t="shared" si="448"/>
        <v>0</v>
      </c>
      <c r="BG173" s="4">
        <f t="shared" si="448"/>
        <v>0</v>
      </c>
      <c r="BH173" s="4">
        <f t="shared" si="448"/>
        <v>0</v>
      </c>
      <c r="BI173" s="4">
        <f t="shared" si="448"/>
        <v>0</v>
      </c>
      <c r="BJ173" s="4">
        <f t="shared" si="448"/>
        <v>0</v>
      </c>
      <c r="BK173" s="4">
        <f t="shared" si="448"/>
        <v>0</v>
      </c>
      <c r="BL173" s="4">
        <f t="shared" si="448"/>
        <v>1</v>
      </c>
      <c r="BM173" s="4">
        <f t="shared" si="448"/>
        <v>0</v>
      </c>
      <c r="BN173" s="4">
        <f t="shared" si="448"/>
        <v>0</v>
      </c>
      <c r="BO173" s="4">
        <f t="shared" si="448"/>
        <v>0</v>
      </c>
      <c r="BP173" s="4">
        <f t="shared" si="448"/>
        <v>0</v>
      </c>
      <c r="BQ173" s="4">
        <f t="shared" si="448"/>
        <v>0</v>
      </c>
      <c r="BR173" s="4">
        <f t="shared" si="448"/>
        <v>0</v>
      </c>
      <c r="BS173" s="4">
        <f t="shared" si="448"/>
        <v>0</v>
      </c>
      <c r="BT173" s="4">
        <f t="shared" si="448"/>
        <v>0</v>
      </c>
      <c r="BU173" s="4">
        <f t="shared" si="448"/>
        <v>0</v>
      </c>
      <c r="BV173" s="4">
        <f t="shared" si="446"/>
        <v>0</v>
      </c>
      <c r="BW173" s="4">
        <f t="shared" si="446"/>
        <v>0</v>
      </c>
      <c r="BX173" s="4">
        <f t="shared" si="446"/>
        <v>0</v>
      </c>
      <c r="BY173" s="4">
        <f t="shared" si="446"/>
        <v>0</v>
      </c>
      <c r="BZ173" s="4">
        <f t="shared" si="445"/>
        <v>0</v>
      </c>
      <c r="CA173" s="4">
        <f t="shared" si="445"/>
        <v>0</v>
      </c>
      <c r="CB173" s="4">
        <f t="shared" si="445"/>
        <v>0</v>
      </c>
      <c r="CC173" s="4">
        <f t="shared" si="445"/>
        <v>0</v>
      </c>
      <c r="CD173" s="4">
        <f t="shared" si="445"/>
        <v>0</v>
      </c>
      <c r="CE173" s="4">
        <f t="shared" si="445"/>
        <v>0</v>
      </c>
      <c r="CF173" s="4">
        <f t="shared" si="445"/>
        <v>0</v>
      </c>
      <c r="CG173" s="4">
        <f t="shared" si="445"/>
        <v>0</v>
      </c>
      <c r="CH173" s="4">
        <f t="shared" si="445"/>
        <v>0</v>
      </c>
      <c r="CI173" s="4">
        <f t="shared" si="445"/>
        <v>0</v>
      </c>
      <c r="CJ173" s="4">
        <f t="shared" si="445"/>
        <v>0</v>
      </c>
      <c r="CK173" s="4">
        <f t="shared" si="380"/>
        <v>0</v>
      </c>
      <c r="CL173" s="4">
        <f t="shared" si="380"/>
        <v>0</v>
      </c>
      <c r="CM173" s="4">
        <f t="shared" si="380"/>
        <v>1</v>
      </c>
      <c r="CN173" s="4">
        <f t="shared" si="380"/>
        <v>0</v>
      </c>
      <c r="CO173" s="4">
        <f t="shared" si="380"/>
        <v>0</v>
      </c>
      <c r="CP173" s="4">
        <f t="shared" si="380"/>
        <v>0</v>
      </c>
      <c r="CQ173" s="4">
        <f t="shared" si="380"/>
        <v>0</v>
      </c>
      <c r="CR173" s="4">
        <f t="shared" si="380"/>
        <v>0</v>
      </c>
      <c r="CS173" s="4">
        <f t="shared" si="380"/>
        <v>0</v>
      </c>
      <c r="CT173" s="4">
        <f t="shared" si="380"/>
        <v>0</v>
      </c>
      <c r="CU173" s="4">
        <f t="shared" si="380"/>
        <v>0</v>
      </c>
      <c r="CV173" s="4">
        <f t="shared" si="380"/>
        <v>0</v>
      </c>
      <c r="CW173" s="4">
        <f t="shared" si="380"/>
        <v>0</v>
      </c>
      <c r="CX173" s="4">
        <f t="shared" si="380"/>
        <v>0</v>
      </c>
      <c r="CY173" s="4">
        <f t="shared" si="380"/>
        <v>0</v>
      </c>
      <c r="CZ173" s="4">
        <f t="shared" si="380"/>
        <v>0</v>
      </c>
      <c r="DA173" s="4">
        <f t="shared" si="447"/>
        <v>0</v>
      </c>
      <c r="DB173" s="4">
        <f t="shared" si="447"/>
        <v>0</v>
      </c>
      <c r="DC173" s="4">
        <f t="shared" si="447"/>
        <v>0</v>
      </c>
      <c r="DD173" s="4">
        <f t="shared" si="447"/>
        <v>0</v>
      </c>
      <c r="DE173" s="4">
        <f t="shared" si="447"/>
        <v>0</v>
      </c>
      <c r="DF173" s="4">
        <f t="shared" si="447"/>
        <v>0</v>
      </c>
      <c r="DG173" s="4">
        <f t="shared" si="443"/>
        <v>0</v>
      </c>
      <c r="DH173" s="4">
        <f t="shared" si="443"/>
        <v>0</v>
      </c>
      <c r="DI173" s="4">
        <f t="shared" si="443"/>
        <v>0</v>
      </c>
      <c r="DJ173" s="4">
        <f t="shared" si="443"/>
        <v>0</v>
      </c>
      <c r="DK173" s="4">
        <f t="shared" si="443"/>
        <v>0</v>
      </c>
      <c r="DL173" s="4">
        <f t="shared" si="443"/>
        <v>0</v>
      </c>
      <c r="DM173" s="4">
        <f t="shared" si="443"/>
        <v>0</v>
      </c>
      <c r="DN173" s="4">
        <f t="shared" si="443"/>
        <v>0</v>
      </c>
      <c r="DO173" s="4">
        <f t="shared" si="443"/>
        <v>0</v>
      </c>
      <c r="DP173" s="4">
        <f t="shared" si="443"/>
        <v>0</v>
      </c>
      <c r="DQ173" s="4">
        <f t="shared" si="444"/>
        <v>0</v>
      </c>
      <c r="DR173" s="4">
        <f t="shared" si="444"/>
        <v>0</v>
      </c>
      <c r="DS173" s="4">
        <f t="shared" si="444"/>
        <v>0</v>
      </c>
      <c r="DT173" s="4">
        <f t="shared" si="444"/>
        <v>0</v>
      </c>
      <c r="DU173" s="4">
        <f t="shared" si="444"/>
        <v>0</v>
      </c>
      <c r="DV173" s="4">
        <f t="shared" si="444"/>
        <v>0</v>
      </c>
      <c r="DW173" s="4">
        <f t="shared" si="444"/>
        <v>0</v>
      </c>
      <c r="DX173" s="4">
        <f t="shared" si="444"/>
        <v>0</v>
      </c>
      <c r="DY173" s="4">
        <f t="shared" si="444"/>
        <v>0</v>
      </c>
      <c r="DZ173" s="4">
        <f t="shared" si="444"/>
        <v>0</v>
      </c>
      <c r="EA173" s="4">
        <f t="shared" si="444"/>
        <v>0</v>
      </c>
      <c r="EB173" s="4">
        <f t="shared" si="444"/>
        <v>0</v>
      </c>
      <c r="EC173" s="4">
        <f t="shared" si="444"/>
        <v>0</v>
      </c>
    </row>
    <row r="174" spans="2:133" x14ac:dyDescent="0.25">
      <c r="B174" s="13" t="s">
        <v>262</v>
      </c>
      <c r="C174" t="s">
        <v>296</v>
      </c>
      <c r="D174" s="4">
        <f t="shared" si="291"/>
        <v>0</v>
      </c>
      <c r="E174" s="4">
        <f t="shared" si="292"/>
        <v>0</v>
      </c>
      <c r="F174" s="4">
        <f t="shared" si="293"/>
        <v>0</v>
      </c>
      <c r="G174" s="4">
        <f t="shared" si="294"/>
        <v>1</v>
      </c>
      <c r="H174" s="4">
        <f t="shared" si="295"/>
        <v>0</v>
      </c>
      <c r="I174" s="4">
        <f t="shared" si="296"/>
        <v>1</v>
      </c>
      <c r="J174" s="4">
        <f t="shared" si="241"/>
        <v>0</v>
      </c>
      <c r="K174" s="4">
        <f t="shared" si="242"/>
        <v>0</v>
      </c>
      <c r="L174" s="4">
        <f t="shared" si="243"/>
        <v>0</v>
      </c>
      <c r="M174" s="4">
        <f t="shared" si="244"/>
        <v>0</v>
      </c>
      <c r="N174" s="4">
        <f t="shared" si="245"/>
        <v>0</v>
      </c>
      <c r="O174" s="4">
        <f t="shared" si="246"/>
        <v>0</v>
      </c>
      <c r="P174" s="4">
        <f t="shared" si="247"/>
        <v>0</v>
      </c>
      <c r="Q174" s="4">
        <f t="shared" si="248"/>
        <v>0</v>
      </c>
      <c r="R174" s="4">
        <f t="shared" si="249"/>
        <v>0</v>
      </c>
      <c r="S174" s="4">
        <f t="shared" si="250"/>
        <v>0</v>
      </c>
      <c r="T174" s="4">
        <f t="shared" si="251"/>
        <v>0</v>
      </c>
      <c r="U174" s="4">
        <f t="shared" si="252"/>
        <v>0</v>
      </c>
      <c r="V174" s="4">
        <f t="shared" si="253"/>
        <v>0</v>
      </c>
      <c r="W174" s="4">
        <f t="shared" si="254"/>
        <v>0</v>
      </c>
      <c r="X174" s="4">
        <f t="shared" si="255"/>
        <v>0</v>
      </c>
      <c r="Y174" s="4">
        <f t="shared" si="256"/>
        <v>0</v>
      </c>
      <c r="Z174" s="4">
        <f t="shared" si="257"/>
        <v>0</v>
      </c>
      <c r="AA174" s="4">
        <f t="shared" si="258"/>
        <v>0</v>
      </c>
      <c r="AB174" s="4">
        <f t="shared" si="259"/>
        <v>0</v>
      </c>
      <c r="AC174" s="4">
        <f t="shared" si="260"/>
        <v>0</v>
      </c>
      <c r="AD174" s="4">
        <f t="shared" si="261"/>
        <v>0</v>
      </c>
      <c r="AE174" s="4">
        <f t="shared" si="262"/>
        <v>0</v>
      </c>
      <c r="AF174" s="4">
        <f t="shared" si="263"/>
        <v>0</v>
      </c>
      <c r="AG174" s="4">
        <f t="shared" si="264"/>
        <v>0</v>
      </c>
      <c r="AH174" s="4">
        <f t="shared" si="265"/>
        <v>0</v>
      </c>
      <c r="AI174" s="4">
        <f t="shared" si="266"/>
        <v>0</v>
      </c>
      <c r="AJ174" s="4">
        <f t="shared" si="267"/>
        <v>0</v>
      </c>
      <c r="AK174" s="4">
        <f t="shared" si="268"/>
        <v>1</v>
      </c>
      <c r="AL174" s="4">
        <f t="shared" si="269"/>
        <v>0</v>
      </c>
      <c r="AM174" s="4">
        <f t="shared" si="270"/>
        <v>1</v>
      </c>
      <c r="AN174" s="4">
        <f t="shared" si="271"/>
        <v>0</v>
      </c>
      <c r="AO174" s="4">
        <f t="shared" si="272"/>
        <v>0</v>
      </c>
      <c r="AP174" s="4">
        <f t="shared" si="273"/>
        <v>0</v>
      </c>
      <c r="AQ174" s="4">
        <f t="shared" si="274"/>
        <v>0</v>
      </c>
      <c r="AR174" s="4">
        <f t="shared" si="275"/>
        <v>0</v>
      </c>
      <c r="AS174" s="4">
        <f t="shared" si="276"/>
        <v>0</v>
      </c>
      <c r="AT174" s="4">
        <f t="shared" si="277"/>
        <v>0</v>
      </c>
      <c r="AU174" s="4">
        <f t="shared" si="278"/>
        <v>0</v>
      </c>
      <c r="AV174" s="4">
        <f t="shared" si="279"/>
        <v>0</v>
      </c>
      <c r="AW174" s="4">
        <f t="shared" si="280"/>
        <v>0</v>
      </c>
      <c r="AX174" s="4">
        <f t="shared" si="281"/>
        <v>0</v>
      </c>
      <c r="AY174" s="4">
        <f t="shared" si="282"/>
        <v>0</v>
      </c>
      <c r="AZ174" s="4">
        <f t="shared" si="283"/>
        <v>0</v>
      </c>
      <c r="BA174" s="4">
        <f t="shared" si="284"/>
        <v>0</v>
      </c>
      <c r="BB174" s="4">
        <f t="shared" si="285"/>
        <v>0</v>
      </c>
      <c r="BC174" s="4">
        <f t="shared" si="286"/>
        <v>0</v>
      </c>
      <c r="BD174" s="4">
        <f t="shared" si="287"/>
        <v>0</v>
      </c>
      <c r="BE174" s="4">
        <f t="shared" si="288"/>
        <v>0</v>
      </c>
      <c r="BF174" s="4">
        <f t="shared" si="448"/>
        <v>0</v>
      </c>
      <c r="BG174" s="4">
        <f t="shared" si="448"/>
        <v>0</v>
      </c>
      <c r="BH174" s="4">
        <f t="shared" si="448"/>
        <v>0</v>
      </c>
      <c r="BI174" s="4">
        <f t="shared" si="448"/>
        <v>0</v>
      </c>
      <c r="BJ174" s="4">
        <f t="shared" si="448"/>
        <v>0</v>
      </c>
      <c r="BK174" s="4">
        <f t="shared" si="448"/>
        <v>0</v>
      </c>
      <c r="BL174" s="4">
        <f t="shared" si="448"/>
        <v>0</v>
      </c>
      <c r="BM174" s="4">
        <f t="shared" si="448"/>
        <v>1</v>
      </c>
      <c r="BN174" s="4">
        <f t="shared" si="448"/>
        <v>0</v>
      </c>
      <c r="BO174" s="4">
        <f t="shared" si="448"/>
        <v>0</v>
      </c>
      <c r="BP174" s="4">
        <f t="shared" si="448"/>
        <v>0</v>
      </c>
      <c r="BQ174" s="4">
        <f t="shared" si="448"/>
        <v>0</v>
      </c>
      <c r="BR174" s="4">
        <f t="shared" si="448"/>
        <v>0</v>
      </c>
      <c r="BS174" s="4">
        <f t="shared" si="448"/>
        <v>0</v>
      </c>
      <c r="BT174" s="4">
        <f t="shared" si="448"/>
        <v>0</v>
      </c>
      <c r="BU174" s="4">
        <f t="shared" si="448"/>
        <v>0</v>
      </c>
      <c r="BV174" s="4">
        <f t="shared" si="446"/>
        <v>0</v>
      </c>
      <c r="BW174" s="4">
        <f t="shared" si="446"/>
        <v>0</v>
      </c>
      <c r="BX174" s="4">
        <f t="shared" si="446"/>
        <v>0</v>
      </c>
      <c r="BY174" s="4">
        <f t="shared" si="446"/>
        <v>0</v>
      </c>
      <c r="BZ174" s="4">
        <f t="shared" si="445"/>
        <v>0</v>
      </c>
      <c r="CA174" s="4">
        <f t="shared" si="445"/>
        <v>0</v>
      </c>
      <c r="CB174" s="4">
        <f t="shared" si="445"/>
        <v>0</v>
      </c>
      <c r="CC174" s="4">
        <f t="shared" si="445"/>
        <v>0</v>
      </c>
      <c r="CD174" s="4">
        <f t="shared" si="445"/>
        <v>0</v>
      </c>
      <c r="CE174" s="4">
        <f t="shared" si="445"/>
        <v>0</v>
      </c>
      <c r="CF174" s="4">
        <f t="shared" si="445"/>
        <v>0</v>
      </c>
      <c r="CG174" s="4">
        <f t="shared" si="445"/>
        <v>0</v>
      </c>
      <c r="CH174" s="4">
        <f t="shared" si="445"/>
        <v>0</v>
      </c>
      <c r="CI174" s="4">
        <f t="shared" si="445"/>
        <v>0</v>
      </c>
      <c r="CJ174" s="4">
        <f t="shared" si="445"/>
        <v>0</v>
      </c>
      <c r="CK174" s="4">
        <f t="shared" si="380"/>
        <v>0</v>
      </c>
      <c r="CL174" s="4">
        <f t="shared" si="380"/>
        <v>0</v>
      </c>
      <c r="CM174" s="4">
        <f t="shared" si="380"/>
        <v>0</v>
      </c>
      <c r="CN174" s="4">
        <f t="shared" si="380"/>
        <v>1</v>
      </c>
      <c r="CO174" s="4">
        <f t="shared" si="380"/>
        <v>0</v>
      </c>
      <c r="CP174" s="4">
        <f t="shared" si="380"/>
        <v>0</v>
      </c>
      <c r="CQ174" s="4">
        <f t="shared" si="380"/>
        <v>0</v>
      </c>
      <c r="CR174" s="4">
        <f t="shared" si="380"/>
        <v>0</v>
      </c>
      <c r="CS174" s="4">
        <f t="shared" si="380"/>
        <v>0</v>
      </c>
      <c r="CT174" s="4">
        <f t="shared" si="380"/>
        <v>0</v>
      </c>
      <c r="CU174" s="4">
        <f t="shared" si="380"/>
        <v>0</v>
      </c>
      <c r="CV174" s="4">
        <f t="shared" si="380"/>
        <v>0</v>
      </c>
      <c r="CW174" s="4">
        <f t="shared" si="380"/>
        <v>0</v>
      </c>
      <c r="CX174" s="4">
        <f t="shared" si="380"/>
        <v>0</v>
      </c>
      <c r="CY174" s="4">
        <f t="shared" si="380"/>
        <v>0</v>
      </c>
      <c r="CZ174" s="4">
        <f t="shared" si="380"/>
        <v>0</v>
      </c>
      <c r="DA174" s="4">
        <f t="shared" si="447"/>
        <v>0</v>
      </c>
      <c r="DB174" s="4">
        <f t="shared" si="447"/>
        <v>0</v>
      </c>
      <c r="DC174" s="4">
        <f t="shared" si="447"/>
        <v>0</v>
      </c>
      <c r="DD174" s="4">
        <f t="shared" si="447"/>
        <v>0</v>
      </c>
      <c r="DE174" s="4">
        <f t="shared" si="447"/>
        <v>0</v>
      </c>
      <c r="DF174" s="4">
        <f t="shared" si="447"/>
        <v>0</v>
      </c>
      <c r="DG174" s="4">
        <f t="shared" si="443"/>
        <v>0</v>
      </c>
      <c r="DH174" s="4">
        <f t="shared" si="443"/>
        <v>0</v>
      </c>
      <c r="DI174" s="4">
        <f t="shared" si="443"/>
        <v>0</v>
      </c>
      <c r="DJ174" s="4">
        <f t="shared" si="443"/>
        <v>0</v>
      </c>
      <c r="DK174" s="4">
        <f t="shared" si="443"/>
        <v>0</v>
      </c>
      <c r="DL174" s="4">
        <f t="shared" si="443"/>
        <v>0</v>
      </c>
      <c r="DM174" s="4">
        <f t="shared" si="443"/>
        <v>0</v>
      </c>
      <c r="DN174" s="4">
        <f t="shared" si="443"/>
        <v>0</v>
      </c>
      <c r="DO174" s="4">
        <f t="shared" si="443"/>
        <v>0</v>
      </c>
      <c r="DP174" s="4">
        <f t="shared" si="443"/>
        <v>0</v>
      </c>
      <c r="DQ174" s="4">
        <f t="shared" si="444"/>
        <v>0</v>
      </c>
      <c r="DR174" s="4">
        <f t="shared" si="444"/>
        <v>0</v>
      </c>
      <c r="DS174" s="4">
        <f t="shared" si="444"/>
        <v>0</v>
      </c>
      <c r="DT174" s="4">
        <f t="shared" si="444"/>
        <v>0</v>
      </c>
      <c r="DU174" s="4">
        <f t="shared" si="444"/>
        <v>0</v>
      </c>
      <c r="DV174" s="4">
        <f t="shared" si="444"/>
        <v>0</v>
      </c>
      <c r="DW174" s="4">
        <f t="shared" si="444"/>
        <v>0</v>
      </c>
      <c r="DX174" s="4">
        <f t="shared" si="444"/>
        <v>0</v>
      </c>
      <c r="DY174" s="4">
        <f t="shared" si="444"/>
        <v>0</v>
      </c>
      <c r="DZ174" s="4">
        <f t="shared" si="444"/>
        <v>0</v>
      </c>
      <c r="EA174" s="4">
        <f t="shared" si="444"/>
        <v>0</v>
      </c>
      <c r="EB174" s="4">
        <f t="shared" si="444"/>
        <v>0</v>
      </c>
      <c r="EC174" s="4">
        <f t="shared" si="444"/>
        <v>0</v>
      </c>
    </row>
    <row r="175" spans="2:133" x14ac:dyDescent="0.25">
      <c r="B175" s="13" t="s">
        <v>262</v>
      </c>
      <c r="C175" t="s">
        <v>297</v>
      </c>
      <c r="D175" s="4">
        <f t="shared" si="291"/>
        <v>0</v>
      </c>
      <c r="E175" s="4">
        <f t="shared" si="292"/>
        <v>0</v>
      </c>
      <c r="F175" s="4">
        <f t="shared" si="293"/>
        <v>0</v>
      </c>
      <c r="G175" s="4">
        <f t="shared" si="294"/>
        <v>1</v>
      </c>
      <c r="H175" s="4">
        <f t="shared" si="295"/>
        <v>0</v>
      </c>
      <c r="I175" s="4">
        <f t="shared" si="296"/>
        <v>1</v>
      </c>
      <c r="J175" s="4">
        <f t="shared" si="241"/>
        <v>0</v>
      </c>
      <c r="K175" s="4">
        <f t="shared" si="242"/>
        <v>0</v>
      </c>
      <c r="L175" s="4">
        <f t="shared" si="243"/>
        <v>0</v>
      </c>
      <c r="M175" s="4">
        <f t="shared" si="244"/>
        <v>0</v>
      </c>
      <c r="N175" s="4">
        <f t="shared" si="245"/>
        <v>0</v>
      </c>
      <c r="O175" s="4">
        <f t="shared" si="246"/>
        <v>0</v>
      </c>
      <c r="P175" s="4">
        <f t="shared" si="247"/>
        <v>0</v>
      </c>
      <c r="Q175" s="4">
        <f t="shared" si="248"/>
        <v>0</v>
      </c>
      <c r="R175" s="4">
        <f t="shared" si="249"/>
        <v>0</v>
      </c>
      <c r="S175" s="4">
        <f t="shared" si="250"/>
        <v>0</v>
      </c>
      <c r="T175" s="4">
        <f t="shared" si="251"/>
        <v>0</v>
      </c>
      <c r="U175" s="4">
        <f t="shared" si="252"/>
        <v>0</v>
      </c>
      <c r="V175" s="4">
        <f t="shared" si="253"/>
        <v>0</v>
      </c>
      <c r="W175" s="4">
        <f t="shared" si="254"/>
        <v>0</v>
      </c>
      <c r="X175" s="4">
        <f t="shared" si="255"/>
        <v>0</v>
      </c>
      <c r="Y175" s="4">
        <f t="shared" si="256"/>
        <v>0</v>
      </c>
      <c r="Z175" s="4">
        <f t="shared" si="257"/>
        <v>0</v>
      </c>
      <c r="AA175" s="4">
        <f t="shared" si="258"/>
        <v>0</v>
      </c>
      <c r="AB175" s="4">
        <f t="shared" si="259"/>
        <v>0</v>
      </c>
      <c r="AC175" s="4">
        <f t="shared" si="260"/>
        <v>0</v>
      </c>
      <c r="AD175" s="4">
        <f t="shared" si="261"/>
        <v>0</v>
      </c>
      <c r="AE175" s="4">
        <f t="shared" si="262"/>
        <v>0</v>
      </c>
      <c r="AF175" s="4">
        <f t="shared" si="263"/>
        <v>0</v>
      </c>
      <c r="AG175" s="4">
        <f t="shared" si="264"/>
        <v>0</v>
      </c>
      <c r="AH175" s="4">
        <f t="shared" si="265"/>
        <v>0</v>
      </c>
      <c r="AI175" s="4">
        <f t="shared" si="266"/>
        <v>0</v>
      </c>
      <c r="AJ175" s="4">
        <f t="shared" si="267"/>
        <v>0</v>
      </c>
      <c r="AK175" s="4">
        <f t="shared" si="268"/>
        <v>1</v>
      </c>
      <c r="AL175" s="4">
        <f t="shared" si="269"/>
        <v>0</v>
      </c>
      <c r="AM175" s="4">
        <f t="shared" si="270"/>
        <v>1</v>
      </c>
      <c r="AN175" s="4">
        <f t="shared" si="271"/>
        <v>0</v>
      </c>
      <c r="AO175" s="4">
        <f t="shared" si="272"/>
        <v>0</v>
      </c>
      <c r="AP175" s="4">
        <f t="shared" si="273"/>
        <v>0</v>
      </c>
      <c r="AQ175" s="4">
        <f t="shared" si="274"/>
        <v>0</v>
      </c>
      <c r="AR175" s="4">
        <f t="shared" si="275"/>
        <v>0</v>
      </c>
      <c r="AS175" s="4">
        <f t="shared" si="276"/>
        <v>0</v>
      </c>
      <c r="AT175" s="4">
        <f t="shared" si="277"/>
        <v>0</v>
      </c>
      <c r="AU175" s="4">
        <f t="shared" si="278"/>
        <v>0</v>
      </c>
      <c r="AV175" s="4">
        <f t="shared" si="279"/>
        <v>0</v>
      </c>
      <c r="AW175" s="4">
        <f t="shared" si="280"/>
        <v>0</v>
      </c>
      <c r="AX175" s="4">
        <f t="shared" si="281"/>
        <v>0</v>
      </c>
      <c r="AY175" s="4">
        <f t="shared" si="282"/>
        <v>0</v>
      </c>
      <c r="AZ175" s="4">
        <f t="shared" si="283"/>
        <v>0</v>
      </c>
      <c r="BA175" s="4">
        <f t="shared" si="284"/>
        <v>0</v>
      </c>
      <c r="BB175" s="4">
        <f t="shared" si="285"/>
        <v>0</v>
      </c>
      <c r="BC175" s="4">
        <f t="shared" si="286"/>
        <v>0</v>
      </c>
      <c r="BD175" s="4">
        <f t="shared" si="287"/>
        <v>0</v>
      </c>
      <c r="BE175" s="4">
        <f t="shared" si="288"/>
        <v>0</v>
      </c>
      <c r="BF175" s="4">
        <f t="shared" si="448"/>
        <v>0</v>
      </c>
      <c r="BG175" s="4">
        <f t="shared" si="448"/>
        <v>0</v>
      </c>
      <c r="BH175" s="4">
        <f t="shared" si="448"/>
        <v>0</v>
      </c>
      <c r="BI175" s="4">
        <f t="shared" si="448"/>
        <v>0</v>
      </c>
      <c r="BJ175" s="4">
        <f t="shared" si="448"/>
        <v>0</v>
      </c>
      <c r="BK175" s="4">
        <f t="shared" si="448"/>
        <v>0</v>
      </c>
      <c r="BL175" s="4">
        <f t="shared" si="448"/>
        <v>0</v>
      </c>
      <c r="BM175" s="4">
        <f t="shared" si="448"/>
        <v>0</v>
      </c>
      <c r="BN175" s="4">
        <f t="shared" si="448"/>
        <v>1</v>
      </c>
      <c r="BO175" s="4">
        <f t="shared" si="448"/>
        <v>0</v>
      </c>
      <c r="BP175" s="4">
        <f t="shared" si="448"/>
        <v>0</v>
      </c>
      <c r="BQ175" s="4">
        <f t="shared" si="448"/>
        <v>0</v>
      </c>
      <c r="BR175" s="4">
        <f t="shared" si="448"/>
        <v>0</v>
      </c>
      <c r="BS175" s="4">
        <f t="shared" si="448"/>
        <v>0</v>
      </c>
      <c r="BT175" s="4">
        <f t="shared" si="448"/>
        <v>0</v>
      </c>
      <c r="BU175" s="4">
        <f t="shared" si="448"/>
        <v>0</v>
      </c>
      <c r="BV175" s="4">
        <f t="shared" si="446"/>
        <v>0</v>
      </c>
      <c r="BW175" s="4">
        <f t="shared" si="446"/>
        <v>0</v>
      </c>
      <c r="BX175" s="4">
        <f t="shared" si="446"/>
        <v>0</v>
      </c>
      <c r="BY175" s="4">
        <f t="shared" si="446"/>
        <v>0</v>
      </c>
      <c r="BZ175" s="4">
        <f t="shared" si="445"/>
        <v>0</v>
      </c>
      <c r="CA175" s="4">
        <f t="shared" si="445"/>
        <v>0</v>
      </c>
      <c r="CB175" s="4">
        <f t="shared" si="445"/>
        <v>0</v>
      </c>
      <c r="CC175" s="4">
        <f t="shared" si="445"/>
        <v>0</v>
      </c>
      <c r="CD175" s="4">
        <f t="shared" si="445"/>
        <v>0</v>
      </c>
      <c r="CE175" s="4">
        <f t="shared" si="445"/>
        <v>0</v>
      </c>
      <c r="CF175" s="4">
        <f t="shared" si="445"/>
        <v>0</v>
      </c>
      <c r="CG175" s="4">
        <f t="shared" si="445"/>
        <v>0</v>
      </c>
      <c r="CH175" s="4">
        <f t="shared" si="445"/>
        <v>0</v>
      </c>
      <c r="CI175" s="4">
        <f t="shared" si="445"/>
        <v>0</v>
      </c>
      <c r="CJ175" s="4">
        <f t="shared" si="445"/>
        <v>0</v>
      </c>
      <c r="CK175" s="4">
        <f t="shared" si="380"/>
        <v>0</v>
      </c>
      <c r="CL175" s="4">
        <f t="shared" si="380"/>
        <v>0</v>
      </c>
      <c r="CM175" s="4">
        <f t="shared" si="380"/>
        <v>0</v>
      </c>
      <c r="CN175" s="4">
        <f t="shared" si="380"/>
        <v>0</v>
      </c>
      <c r="CO175" s="4">
        <f t="shared" si="380"/>
        <v>1</v>
      </c>
      <c r="CP175" s="4">
        <f t="shared" si="380"/>
        <v>0</v>
      </c>
      <c r="CQ175" s="4">
        <f t="shared" si="380"/>
        <v>0</v>
      </c>
      <c r="CR175" s="4">
        <f t="shared" si="380"/>
        <v>0</v>
      </c>
      <c r="CS175" s="4">
        <f t="shared" si="380"/>
        <v>0</v>
      </c>
      <c r="CT175" s="4">
        <f t="shared" si="380"/>
        <v>0</v>
      </c>
      <c r="CU175" s="4">
        <f t="shared" si="380"/>
        <v>0</v>
      </c>
      <c r="CV175" s="4">
        <f t="shared" si="380"/>
        <v>0</v>
      </c>
      <c r="CW175" s="4">
        <f t="shared" si="380"/>
        <v>0</v>
      </c>
      <c r="CX175" s="4">
        <f t="shared" si="380"/>
        <v>0</v>
      </c>
      <c r="CY175" s="4">
        <f t="shared" si="380"/>
        <v>0</v>
      </c>
      <c r="CZ175" s="4">
        <f t="shared" si="380"/>
        <v>0</v>
      </c>
      <c r="DA175" s="4">
        <f t="shared" si="447"/>
        <v>0</v>
      </c>
      <c r="DB175" s="4">
        <f t="shared" si="447"/>
        <v>0</v>
      </c>
      <c r="DC175" s="4">
        <f t="shared" si="447"/>
        <v>0</v>
      </c>
      <c r="DD175" s="4">
        <f t="shared" si="447"/>
        <v>0</v>
      </c>
      <c r="DE175" s="4">
        <f t="shared" si="447"/>
        <v>0</v>
      </c>
      <c r="DF175" s="4">
        <f t="shared" si="447"/>
        <v>0</v>
      </c>
      <c r="DG175" s="4">
        <f t="shared" ref="DG175:DP184" si="449">IF(DG$3=$C175,1,0)</f>
        <v>0</v>
      </c>
      <c r="DH175" s="4">
        <f t="shared" si="449"/>
        <v>0</v>
      </c>
      <c r="DI175" s="4">
        <f t="shared" si="449"/>
        <v>0</v>
      </c>
      <c r="DJ175" s="4">
        <f t="shared" si="449"/>
        <v>0</v>
      </c>
      <c r="DK175" s="4">
        <f t="shared" si="449"/>
        <v>0</v>
      </c>
      <c r="DL175" s="4">
        <f t="shared" si="449"/>
        <v>0</v>
      </c>
      <c r="DM175" s="4">
        <f t="shared" si="449"/>
        <v>0</v>
      </c>
      <c r="DN175" s="4">
        <f t="shared" si="449"/>
        <v>0</v>
      </c>
      <c r="DO175" s="4">
        <f t="shared" si="449"/>
        <v>0</v>
      </c>
      <c r="DP175" s="4">
        <f t="shared" si="449"/>
        <v>0</v>
      </c>
      <c r="DQ175" s="4">
        <f t="shared" ref="DQ175:EC184" si="450">IF(DQ$3=$C175,1,0)</f>
        <v>0</v>
      </c>
      <c r="DR175" s="4">
        <f t="shared" si="450"/>
        <v>0</v>
      </c>
      <c r="DS175" s="4">
        <f t="shared" si="450"/>
        <v>0</v>
      </c>
      <c r="DT175" s="4">
        <f t="shared" si="450"/>
        <v>0</v>
      </c>
      <c r="DU175" s="4">
        <f t="shared" si="450"/>
        <v>0</v>
      </c>
      <c r="DV175" s="4">
        <f t="shared" si="450"/>
        <v>0</v>
      </c>
      <c r="DW175" s="4">
        <f t="shared" si="450"/>
        <v>0</v>
      </c>
      <c r="DX175" s="4">
        <f t="shared" si="450"/>
        <v>0</v>
      </c>
      <c r="DY175" s="4">
        <f t="shared" si="450"/>
        <v>0</v>
      </c>
      <c r="DZ175" s="4">
        <f t="shared" si="450"/>
        <v>0</v>
      </c>
      <c r="EA175" s="4">
        <f t="shared" si="450"/>
        <v>0</v>
      </c>
      <c r="EB175" s="4">
        <f t="shared" si="450"/>
        <v>0</v>
      </c>
      <c r="EC175" s="4">
        <f t="shared" si="450"/>
        <v>0</v>
      </c>
    </row>
    <row r="176" spans="2:133" x14ac:dyDescent="0.25">
      <c r="B176" s="13" t="s">
        <v>262</v>
      </c>
      <c r="C176" t="s">
        <v>298</v>
      </c>
      <c r="D176" s="4">
        <f t="shared" si="291"/>
        <v>0</v>
      </c>
      <c r="E176" s="4">
        <f t="shared" si="292"/>
        <v>0</v>
      </c>
      <c r="F176" s="4">
        <f t="shared" si="293"/>
        <v>0</v>
      </c>
      <c r="G176" s="4">
        <f t="shared" si="294"/>
        <v>1</v>
      </c>
      <c r="H176" s="4">
        <f t="shared" si="295"/>
        <v>0</v>
      </c>
      <c r="I176" s="4">
        <f t="shared" si="296"/>
        <v>1</v>
      </c>
      <c r="J176" s="4">
        <f t="shared" si="241"/>
        <v>0</v>
      </c>
      <c r="K176" s="4">
        <f t="shared" si="242"/>
        <v>0</v>
      </c>
      <c r="L176" s="4">
        <f t="shared" si="243"/>
        <v>0</v>
      </c>
      <c r="M176" s="4">
        <f t="shared" si="244"/>
        <v>0</v>
      </c>
      <c r="N176" s="4">
        <f t="shared" si="245"/>
        <v>0</v>
      </c>
      <c r="O176" s="4">
        <f t="shared" si="246"/>
        <v>0</v>
      </c>
      <c r="P176" s="4">
        <f t="shared" si="247"/>
        <v>0</v>
      </c>
      <c r="Q176" s="4">
        <f t="shared" si="248"/>
        <v>0</v>
      </c>
      <c r="R176" s="4">
        <f t="shared" si="249"/>
        <v>0</v>
      </c>
      <c r="S176" s="4">
        <f t="shared" si="250"/>
        <v>0</v>
      </c>
      <c r="T176" s="4">
        <f t="shared" si="251"/>
        <v>0</v>
      </c>
      <c r="U176" s="4">
        <f t="shared" si="252"/>
        <v>0</v>
      </c>
      <c r="V176" s="4">
        <f t="shared" si="253"/>
        <v>0</v>
      </c>
      <c r="W176" s="4">
        <f t="shared" si="254"/>
        <v>0</v>
      </c>
      <c r="X176" s="4">
        <f t="shared" si="255"/>
        <v>0</v>
      </c>
      <c r="Y176" s="4">
        <f t="shared" si="256"/>
        <v>0</v>
      </c>
      <c r="Z176" s="4">
        <f t="shared" si="257"/>
        <v>0</v>
      </c>
      <c r="AA176" s="4">
        <f t="shared" si="258"/>
        <v>0</v>
      </c>
      <c r="AB176" s="4">
        <f t="shared" si="259"/>
        <v>0</v>
      </c>
      <c r="AC176" s="4">
        <f t="shared" si="260"/>
        <v>0</v>
      </c>
      <c r="AD176" s="4">
        <f t="shared" si="261"/>
        <v>0</v>
      </c>
      <c r="AE176" s="4">
        <f t="shared" si="262"/>
        <v>0</v>
      </c>
      <c r="AF176" s="4">
        <f t="shared" si="263"/>
        <v>0</v>
      </c>
      <c r="AG176" s="4">
        <f t="shared" si="264"/>
        <v>0</v>
      </c>
      <c r="AH176" s="4">
        <f t="shared" si="265"/>
        <v>0</v>
      </c>
      <c r="AI176" s="4">
        <f t="shared" si="266"/>
        <v>0</v>
      </c>
      <c r="AJ176" s="4">
        <f t="shared" si="267"/>
        <v>0</v>
      </c>
      <c r="AK176" s="4">
        <f t="shared" si="268"/>
        <v>1</v>
      </c>
      <c r="AL176" s="4">
        <f t="shared" si="269"/>
        <v>0</v>
      </c>
      <c r="AM176" s="4">
        <f t="shared" si="270"/>
        <v>1</v>
      </c>
      <c r="AN176" s="4">
        <f t="shared" si="271"/>
        <v>0</v>
      </c>
      <c r="AO176" s="4">
        <f t="shared" si="272"/>
        <v>0</v>
      </c>
      <c r="AP176" s="4">
        <f t="shared" si="273"/>
        <v>0</v>
      </c>
      <c r="AQ176" s="4">
        <f t="shared" si="274"/>
        <v>0</v>
      </c>
      <c r="AR176" s="4">
        <f t="shared" si="275"/>
        <v>0</v>
      </c>
      <c r="AS176" s="4">
        <f t="shared" si="276"/>
        <v>0</v>
      </c>
      <c r="AT176" s="4">
        <f t="shared" si="277"/>
        <v>0</v>
      </c>
      <c r="AU176" s="4">
        <f t="shared" si="278"/>
        <v>0</v>
      </c>
      <c r="AV176" s="4">
        <f t="shared" si="279"/>
        <v>0</v>
      </c>
      <c r="AW176" s="4">
        <f t="shared" si="280"/>
        <v>0</v>
      </c>
      <c r="AX176" s="4">
        <f t="shared" si="281"/>
        <v>0</v>
      </c>
      <c r="AY176" s="4">
        <f t="shared" si="282"/>
        <v>0</v>
      </c>
      <c r="AZ176" s="4">
        <f t="shared" si="283"/>
        <v>0</v>
      </c>
      <c r="BA176" s="4">
        <f t="shared" si="284"/>
        <v>0</v>
      </c>
      <c r="BB176" s="4">
        <f t="shared" si="285"/>
        <v>0</v>
      </c>
      <c r="BC176" s="4">
        <f t="shared" si="286"/>
        <v>0</v>
      </c>
      <c r="BD176" s="4">
        <f t="shared" si="287"/>
        <v>0</v>
      </c>
      <c r="BE176" s="4">
        <f t="shared" si="288"/>
        <v>0</v>
      </c>
      <c r="BF176" s="4">
        <f t="shared" si="448"/>
        <v>0</v>
      </c>
      <c r="BG176" s="4">
        <f t="shared" si="448"/>
        <v>0</v>
      </c>
      <c r="BH176" s="4">
        <f t="shared" si="448"/>
        <v>0</v>
      </c>
      <c r="BI176" s="4">
        <f t="shared" si="448"/>
        <v>0</v>
      </c>
      <c r="BJ176" s="4">
        <f t="shared" si="448"/>
        <v>0</v>
      </c>
      <c r="BK176" s="4">
        <f t="shared" si="448"/>
        <v>0</v>
      </c>
      <c r="BL176" s="4">
        <f t="shared" si="448"/>
        <v>0</v>
      </c>
      <c r="BM176" s="4">
        <f t="shared" si="448"/>
        <v>0</v>
      </c>
      <c r="BN176" s="4">
        <f t="shared" si="448"/>
        <v>0</v>
      </c>
      <c r="BO176" s="4">
        <f t="shared" si="448"/>
        <v>1</v>
      </c>
      <c r="BP176" s="4">
        <f t="shared" si="448"/>
        <v>0</v>
      </c>
      <c r="BQ176" s="4">
        <f t="shared" si="448"/>
        <v>0</v>
      </c>
      <c r="BR176" s="4">
        <f t="shared" si="448"/>
        <v>0</v>
      </c>
      <c r="BS176" s="4">
        <f t="shared" si="448"/>
        <v>0</v>
      </c>
      <c r="BT176" s="4">
        <f t="shared" si="448"/>
        <v>0</v>
      </c>
      <c r="BU176" s="4">
        <f t="shared" si="448"/>
        <v>0</v>
      </c>
      <c r="BV176" s="4">
        <f t="shared" si="446"/>
        <v>0</v>
      </c>
      <c r="BW176" s="4">
        <f t="shared" si="446"/>
        <v>0</v>
      </c>
      <c r="BX176" s="4">
        <f t="shared" si="446"/>
        <v>0</v>
      </c>
      <c r="BY176" s="4">
        <f t="shared" si="446"/>
        <v>0</v>
      </c>
      <c r="BZ176" s="4">
        <f t="shared" ref="BZ176:CJ185" si="451">IF(BZ$3=$C176,1,0)</f>
        <v>0</v>
      </c>
      <c r="CA176" s="4">
        <f t="shared" si="451"/>
        <v>0</v>
      </c>
      <c r="CB176" s="4">
        <f t="shared" si="451"/>
        <v>0</v>
      </c>
      <c r="CC176" s="4">
        <f t="shared" si="451"/>
        <v>0</v>
      </c>
      <c r="CD176" s="4">
        <f t="shared" si="451"/>
        <v>0</v>
      </c>
      <c r="CE176" s="4">
        <f t="shared" si="451"/>
        <v>0</v>
      </c>
      <c r="CF176" s="4">
        <f t="shared" si="451"/>
        <v>0</v>
      </c>
      <c r="CG176" s="4">
        <f t="shared" si="451"/>
        <v>0</v>
      </c>
      <c r="CH176" s="4">
        <f t="shared" si="451"/>
        <v>0</v>
      </c>
      <c r="CI176" s="4">
        <f t="shared" si="451"/>
        <v>0</v>
      </c>
      <c r="CJ176" s="4">
        <f t="shared" si="451"/>
        <v>0</v>
      </c>
      <c r="CK176" s="4">
        <f t="shared" si="380"/>
        <v>0</v>
      </c>
      <c r="CL176" s="4">
        <f t="shared" si="380"/>
        <v>0</v>
      </c>
      <c r="CM176" s="4">
        <f t="shared" si="380"/>
        <v>0</v>
      </c>
      <c r="CN176" s="4">
        <f t="shared" si="380"/>
        <v>0</v>
      </c>
      <c r="CO176" s="4">
        <f t="shared" si="380"/>
        <v>0</v>
      </c>
      <c r="CP176" s="4">
        <f t="shared" si="380"/>
        <v>1</v>
      </c>
      <c r="CQ176" s="4">
        <f t="shared" si="380"/>
        <v>0</v>
      </c>
      <c r="CR176" s="4">
        <f t="shared" si="380"/>
        <v>0</v>
      </c>
      <c r="CS176" s="4">
        <f t="shared" si="380"/>
        <v>0</v>
      </c>
      <c r="CT176" s="4">
        <f t="shared" si="380"/>
        <v>0</v>
      </c>
      <c r="CU176" s="4">
        <f t="shared" si="380"/>
        <v>0</v>
      </c>
      <c r="CV176" s="4">
        <f t="shared" si="380"/>
        <v>0</v>
      </c>
      <c r="CW176" s="4">
        <f t="shared" si="380"/>
        <v>0</v>
      </c>
      <c r="CX176" s="4">
        <f t="shared" si="380"/>
        <v>0</v>
      </c>
      <c r="CY176" s="4">
        <f t="shared" si="380"/>
        <v>0</v>
      </c>
      <c r="CZ176" s="4">
        <f t="shared" si="380"/>
        <v>0</v>
      </c>
      <c r="DA176" s="4">
        <f t="shared" si="447"/>
        <v>0</v>
      </c>
      <c r="DB176" s="4">
        <f t="shared" si="447"/>
        <v>0</v>
      </c>
      <c r="DC176" s="4">
        <f t="shared" si="447"/>
        <v>0</v>
      </c>
      <c r="DD176" s="4">
        <f t="shared" si="447"/>
        <v>0</v>
      </c>
      <c r="DE176" s="4">
        <f t="shared" si="447"/>
        <v>0</v>
      </c>
      <c r="DF176" s="4">
        <f t="shared" si="447"/>
        <v>0</v>
      </c>
      <c r="DG176" s="4">
        <f t="shared" si="449"/>
        <v>0</v>
      </c>
      <c r="DH176" s="4">
        <f t="shared" si="449"/>
        <v>0</v>
      </c>
      <c r="DI176" s="4">
        <f t="shared" si="449"/>
        <v>0</v>
      </c>
      <c r="DJ176" s="4">
        <f t="shared" si="449"/>
        <v>0</v>
      </c>
      <c r="DK176" s="4">
        <f t="shared" si="449"/>
        <v>0</v>
      </c>
      <c r="DL176" s="4">
        <f t="shared" si="449"/>
        <v>0</v>
      </c>
      <c r="DM176" s="4">
        <f t="shared" si="449"/>
        <v>0</v>
      </c>
      <c r="DN176" s="4">
        <f t="shared" si="449"/>
        <v>0</v>
      </c>
      <c r="DO176" s="4">
        <f t="shared" si="449"/>
        <v>0</v>
      </c>
      <c r="DP176" s="4">
        <f t="shared" si="449"/>
        <v>0</v>
      </c>
      <c r="DQ176" s="4">
        <f t="shared" si="450"/>
        <v>0</v>
      </c>
      <c r="DR176" s="4">
        <f t="shared" si="450"/>
        <v>0</v>
      </c>
      <c r="DS176" s="4">
        <f t="shared" si="450"/>
        <v>0</v>
      </c>
      <c r="DT176" s="4">
        <f t="shared" si="450"/>
        <v>0</v>
      </c>
      <c r="DU176" s="4">
        <f t="shared" si="450"/>
        <v>0</v>
      </c>
      <c r="DV176" s="4">
        <f t="shared" si="450"/>
        <v>0</v>
      </c>
      <c r="DW176" s="4">
        <f t="shared" si="450"/>
        <v>0</v>
      </c>
      <c r="DX176" s="4">
        <f t="shared" si="450"/>
        <v>0</v>
      </c>
      <c r="DY176" s="4">
        <f t="shared" si="450"/>
        <v>0</v>
      </c>
      <c r="DZ176" s="4">
        <f t="shared" si="450"/>
        <v>0</v>
      </c>
      <c r="EA176" s="4">
        <f t="shared" si="450"/>
        <v>0</v>
      </c>
      <c r="EB176" s="4">
        <f t="shared" si="450"/>
        <v>0</v>
      </c>
      <c r="EC176" s="4">
        <f t="shared" si="450"/>
        <v>0</v>
      </c>
    </row>
    <row r="177" spans="2:133" x14ac:dyDescent="0.25">
      <c r="B177" s="13" t="s">
        <v>262</v>
      </c>
      <c r="C177" t="s">
        <v>299</v>
      </c>
      <c r="D177" s="4">
        <f t="shared" si="291"/>
        <v>0</v>
      </c>
      <c r="E177" s="4">
        <f t="shared" si="292"/>
        <v>0</v>
      </c>
      <c r="F177" s="4">
        <f t="shared" si="293"/>
        <v>0</v>
      </c>
      <c r="G177" s="4">
        <f t="shared" si="294"/>
        <v>1</v>
      </c>
      <c r="H177" s="4">
        <f t="shared" si="295"/>
        <v>0</v>
      </c>
      <c r="I177" s="4">
        <f t="shared" si="296"/>
        <v>1</v>
      </c>
      <c r="J177" s="4">
        <f t="shared" si="241"/>
        <v>0</v>
      </c>
      <c r="K177" s="4">
        <f t="shared" si="242"/>
        <v>0</v>
      </c>
      <c r="L177" s="4">
        <f t="shared" si="243"/>
        <v>0</v>
      </c>
      <c r="M177" s="4">
        <f t="shared" si="244"/>
        <v>0</v>
      </c>
      <c r="N177" s="4">
        <f t="shared" si="245"/>
        <v>0</v>
      </c>
      <c r="O177" s="4">
        <f t="shared" si="246"/>
        <v>0</v>
      </c>
      <c r="P177" s="4">
        <f t="shared" si="247"/>
        <v>0</v>
      </c>
      <c r="Q177" s="4">
        <f t="shared" si="248"/>
        <v>0</v>
      </c>
      <c r="R177" s="4">
        <f t="shared" si="249"/>
        <v>0</v>
      </c>
      <c r="S177" s="4">
        <f t="shared" si="250"/>
        <v>0</v>
      </c>
      <c r="T177" s="4">
        <f t="shared" si="251"/>
        <v>0</v>
      </c>
      <c r="U177" s="4">
        <f t="shared" si="252"/>
        <v>0</v>
      </c>
      <c r="V177" s="4">
        <f t="shared" si="253"/>
        <v>0</v>
      </c>
      <c r="W177" s="4">
        <f t="shared" si="254"/>
        <v>0</v>
      </c>
      <c r="X177" s="4">
        <f t="shared" si="255"/>
        <v>0</v>
      </c>
      <c r="Y177" s="4">
        <f t="shared" si="256"/>
        <v>0</v>
      </c>
      <c r="Z177" s="4">
        <f t="shared" si="257"/>
        <v>0</v>
      </c>
      <c r="AA177" s="4">
        <f t="shared" si="258"/>
        <v>0</v>
      </c>
      <c r="AB177" s="4">
        <f t="shared" si="259"/>
        <v>0</v>
      </c>
      <c r="AC177" s="4">
        <f t="shared" si="260"/>
        <v>0</v>
      </c>
      <c r="AD177" s="4">
        <f t="shared" si="261"/>
        <v>0</v>
      </c>
      <c r="AE177" s="4">
        <f t="shared" si="262"/>
        <v>0</v>
      </c>
      <c r="AF177" s="4">
        <f t="shared" si="263"/>
        <v>0</v>
      </c>
      <c r="AG177" s="4">
        <f t="shared" si="264"/>
        <v>0</v>
      </c>
      <c r="AH177" s="4">
        <f t="shared" si="265"/>
        <v>0</v>
      </c>
      <c r="AI177" s="4">
        <f t="shared" si="266"/>
        <v>0</v>
      </c>
      <c r="AJ177" s="4">
        <f t="shared" si="267"/>
        <v>0</v>
      </c>
      <c r="AK177" s="4">
        <f t="shared" si="268"/>
        <v>1</v>
      </c>
      <c r="AL177" s="4">
        <f t="shared" si="269"/>
        <v>0</v>
      </c>
      <c r="AM177" s="4">
        <f t="shared" si="270"/>
        <v>1</v>
      </c>
      <c r="AN177" s="4">
        <f t="shared" si="271"/>
        <v>0</v>
      </c>
      <c r="AO177" s="4">
        <f t="shared" si="272"/>
        <v>0</v>
      </c>
      <c r="AP177" s="4">
        <f t="shared" si="273"/>
        <v>0</v>
      </c>
      <c r="AQ177" s="4">
        <f t="shared" si="274"/>
        <v>0</v>
      </c>
      <c r="AR177" s="4">
        <f t="shared" si="275"/>
        <v>0</v>
      </c>
      <c r="AS177" s="4">
        <f t="shared" si="276"/>
        <v>0</v>
      </c>
      <c r="AT177" s="4">
        <f t="shared" si="277"/>
        <v>0</v>
      </c>
      <c r="AU177" s="4">
        <f t="shared" si="278"/>
        <v>0</v>
      </c>
      <c r="AV177" s="4">
        <f t="shared" si="279"/>
        <v>0</v>
      </c>
      <c r="AW177" s="4">
        <f t="shared" si="280"/>
        <v>0</v>
      </c>
      <c r="AX177" s="4">
        <f t="shared" si="281"/>
        <v>0</v>
      </c>
      <c r="AY177" s="4">
        <f t="shared" si="282"/>
        <v>0</v>
      </c>
      <c r="AZ177" s="4">
        <f t="shared" si="283"/>
        <v>0</v>
      </c>
      <c r="BA177" s="4">
        <f t="shared" si="284"/>
        <v>0</v>
      </c>
      <c r="BB177" s="4">
        <f t="shared" si="285"/>
        <v>0</v>
      </c>
      <c r="BC177" s="4">
        <f t="shared" si="286"/>
        <v>0</v>
      </c>
      <c r="BD177" s="4">
        <f t="shared" si="287"/>
        <v>0</v>
      </c>
      <c r="BE177" s="4">
        <f t="shared" si="288"/>
        <v>0</v>
      </c>
      <c r="BF177" s="4">
        <f t="shared" si="448"/>
        <v>0</v>
      </c>
      <c r="BG177" s="4">
        <f t="shared" si="448"/>
        <v>0</v>
      </c>
      <c r="BH177" s="4">
        <f t="shared" si="448"/>
        <v>0</v>
      </c>
      <c r="BI177" s="4">
        <f t="shared" si="448"/>
        <v>0</v>
      </c>
      <c r="BJ177" s="4">
        <f t="shared" si="448"/>
        <v>0</v>
      </c>
      <c r="BK177" s="4">
        <f t="shared" si="448"/>
        <v>0</v>
      </c>
      <c r="BL177" s="4">
        <f t="shared" si="448"/>
        <v>0</v>
      </c>
      <c r="BM177" s="4">
        <f t="shared" si="448"/>
        <v>0</v>
      </c>
      <c r="BN177" s="4">
        <f t="shared" si="448"/>
        <v>0</v>
      </c>
      <c r="BO177" s="4">
        <f t="shared" si="448"/>
        <v>0</v>
      </c>
      <c r="BP177" s="4">
        <f t="shared" si="448"/>
        <v>1</v>
      </c>
      <c r="BQ177" s="4">
        <f t="shared" si="448"/>
        <v>0</v>
      </c>
      <c r="BR177" s="4">
        <f t="shared" si="448"/>
        <v>0</v>
      </c>
      <c r="BS177" s="4">
        <f t="shared" si="448"/>
        <v>0</v>
      </c>
      <c r="BT177" s="4">
        <f t="shared" si="448"/>
        <v>0</v>
      </c>
      <c r="BU177" s="4">
        <f t="shared" si="448"/>
        <v>0</v>
      </c>
      <c r="BV177" s="4">
        <f t="shared" si="446"/>
        <v>0</v>
      </c>
      <c r="BW177" s="4">
        <f t="shared" si="446"/>
        <v>0</v>
      </c>
      <c r="BX177" s="4">
        <f t="shared" si="446"/>
        <v>0</v>
      </c>
      <c r="BY177" s="4">
        <f t="shared" si="446"/>
        <v>0</v>
      </c>
      <c r="BZ177" s="4">
        <f t="shared" si="451"/>
        <v>0</v>
      </c>
      <c r="CA177" s="4">
        <f t="shared" si="451"/>
        <v>0</v>
      </c>
      <c r="CB177" s="4">
        <f t="shared" si="451"/>
        <v>0</v>
      </c>
      <c r="CC177" s="4">
        <f t="shared" si="451"/>
        <v>0</v>
      </c>
      <c r="CD177" s="4">
        <f t="shared" si="451"/>
        <v>0</v>
      </c>
      <c r="CE177" s="4">
        <f t="shared" si="451"/>
        <v>0</v>
      </c>
      <c r="CF177" s="4">
        <f t="shared" si="451"/>
        <v>0</v>
      </c>
      <c r="CG177" s="4">
        <f t="shared" si="451"/>
        <v>0</v>
      </c>
      <c r="CH177" s="4">
        <f t="shared" si="451"/>
        <v>0</v>
      </c>
      <c r="CI177" s="4">
        <f t="shared" si="451"/>
        <v>0</v>
      </c>
      <c r="CJ177" s="4">
        <f t="shared" si="451"/>
        <v>0</v>
      </c>
      <c r="CK177" s="4">
        <f t="shared" si="380"/>
        <v>0</v>
      </c>
      <c r="CL177" s="4">
        <f t="shared" si="380"/>
        <v>0</v>
      </c>
      <c r="CM177" s="4">
        <f t="shared" si="380"/>
        <v>0</v>
      </c>
      <c r="CN177" s="4">
        <f t="shared" si="380"/>
        <v>0</v>
      </c>
      <c r="CO177" s="4">
        <f t="shared" si="380"/>
        <v>0</v>
      </c>
      <c r="CP177" s="4">
        <f t="shared" si="380"/>
        <v>0</v>
      </c>
      <c r="CQ177" s="4">
        <f t="shared" si="380"/>
        <v>1</v>
      </c>
      <c r="CR177" s="4">
        <f t="shared" si="380"/>
        <v>0</v>
      </c>
      <c r="CS177" s="4">
        <f t="shared" si="380"/>
        <v>0</v>
      </c>
      <c r="CT177" s="4">
        <f t="shared" si="380"/>
        <v>0</v>
      </c>
      <c r="CU177" s="4">
        <f t="shared" si="380"/>
        <v>0</v>
      </c>
      <c r="CV177" s="4">
        <f t="shared" si="380"/>
        <v>0</v>
      </c>
      <c r="CW177" s="4">
        <f t="shared" si="380"/>
        <v>0</v>
      </c>
      <c r="CX177" s="4">
        <f t="shared" si="380"/>
        <v>0</v>
      </c>
      <c r="CY177" s="4">
        <f t="shared" si="380"/>
        <v>0</v>
      </c>
      <c r="CZ177" s="4">
        <f>IF(CZ$3=$C177,1,0)</f>
        <v>0</v>
      </c>
      <c r="DA177" s="4">
        <f t="shared" ref="DA177:DF186" si="452">IF(DA$3=$C177,1,0)</f>
        <v>0</v>
      </c>
      <c r="DB177" s="4">
        <f t="shared" si="452"/>
        <v>0</v>
      </c>
      <c r="DC177" s="4">
        <f t="shared" si="452"/>
        <v>0</v>
      </c>
      <c r="DD177" s="4">
        <f t="shared" si="452"/>
        <v>0</v>
      </c>
      <c r="DE177" s="4">
        <f t="shared" si="452"/>
        <v>0</v>
      </c>
      <c r="DF177" s="4">
        <f t="shared" si="452"/>
        <v>0</v>
      </c>
      <c r="DG177" s="4">
        <f t="shared" si="449"/>
        <v>0</v>
      </c>
      <c r="DH177" s="4">
        <f t="shared" si="449"/>
        <v>0</v>
      </c>
      <c r="DI177" s="4">
        <f t="shared" si="449"/>
        <v>0</v>
      </c>
      <c r="DJ177" s="4">
        <f t="shared" si="449"/>
        <v>0</v>
      </c>
      <c r="DK177" s="4">
        <f t="shared" si="449"/>
        <v>0</v>
      </c>
      <c r="DL177" s="4">
        <f t="shared" si="449"/>
        <v>0</v>
      </c>
      <c r="DM177" s="4">
        <f t="shared" si="449"/>
        <v>0</v>
      </c>
      <c r="DN177" s="4">
        <f t="shared" si="449"/>
        <v>0</v>
      </c>
      <c r="DO177" s="4">
        <f t="shared" si="449"/>
        <v>0</v>
      </c>
      <c r="DP177" s="4">
        <f t="shared" si="449"/>
        <v>0</v>
      </c>
      <c r="DQ177" s="4">
        <f t="shared" si="450"/>
        <v>0</v>
      </c>
      <c r="DR177" s="4">
        <f t="shared" si="450"/>
        <v>0</v>
      </c>
      <c r="DS177" s="4">
        <f t="shared" si="450"/>
        <v>0</v>
      </c>
      <c r="DT177" s="4">
        <f t="shared" si="450"/>
        <v>0</v>
      </c>
      <c r="DU177" s="4">
        <f t="shared" si="450"/>
        <v>0</v>
      </c>
      <c r="DV177" s="4">
        <f t="shared" si="450"/>
        <v>0</v>
      </c>
      <c r="DW177" s="4">
        <f t="shared" si="450"/>
        <v>0</v>
      </c>
      <c r="DX177" s="4">
        <f t="shared" si="450"/>
        <v>0</v>
      </c>
      <c r="DY177" s="4">
        <f t="shared" si="450"/>
        <v>0</v>
      </c>
      <c r="DZ177" s="4">
        <f t="shared" si="450"/>
        <v>0</v>
      </c>
      <c r="EA177" s="4">
        <f t="shared" si="450"/>
        <v>0</v>
      </c>
      <c r="EB177" s="4">
        <f t="shared" si="450"/>
        <v>0</v>
      </c>
      <c r="EC177" s="4">
        <f t="shared" si="450"/>
        <v>0</v>
      </c>
    </row>
    <row r="178" spans="2:133" x14ac:dyDescent="0.25">
      <c r="B178" s="13" t="s">
        <v>262</v>
      </c>
      <c r="C178" t="s">
        <v>300</v>
      </c>
      <c r="D178" s="4">
        <f t="shared" si="291"/>
        <v>0</v>
      </c>
      <c r="E178" s="4">
        <f t="shared" si="292"/>
        <v>0</v>
      </c>
      <c r="F178" s="4">
        <f t="shared" si="293"/>
        <v>0</v>
      </c>
      <c r="G178" s="4">
        <f t="shared" si="294"/>
        <v>1</v>
      </c>
      <c r="H178" s="4">
        <f t="shared" si="295"/>
        <v>0</v>
      </c>
      <c r="I178" s="4">
        <f t="shared" si="296"/>
        <v>1</v>
      </c>
      <c r="J178" s="4">
        <f t="shared" si="241"/>
        <v>0</v>
      </c>
      <c r="K178" s="4">
        <f t="shared" si="242"/>
        <v>0</v>
      </c>
      <c r="L178" s="4">
        <f t="shared" si="243"/>
        <v>0</v>
      </c>
      <c r="M178" s="4">
        <f t="shared" si="244"/>
        <v>0</v>
      </c>
      <c r="N178" s="4">
        <f t="shared" si="245"/>
        <v>0</v>
      </c>
      <c r="O178" s="4">
        <f t="shared" si="246"/>
        <v>0</v>
      </c>
      <c r="P178" s="4">
        <f t="shared" si="247"/>
        <v>0</v>
      </c>
      <c r="Q178" s="4">
        <f t="shared" si="248"/>
        <v>0</v>
      </c>
      <c r="R178" s="4">
        <f t="shared" si="249"/>
        <v>0</v>
      </c>
      <c r="S178" s="4">
        <f t="shared" si="250"/>
        <v>0</v>
      </c>
      <c r="T178" s="4">
        <f t="shared" si="251"/>
        <v>0</v>
      </c>
      <c r="U178" s="4">
        <f t="shared" si="252"/>
        <v>0</v>
      </c>
      <c r="V178" s="4">
        <f t="shared" si="253"/>
        <v>0</v>
      </c>
      <c r="W178" s="4">
        <f t="shared" si="254"/>
        <v>0</v>
      </c>
      <c r="X178" s="4">
        <f t="shared" si="255"/>
        <v>0</v>
      </c>
      <c r="Y178" s="4">
        <f t="shared" si="256"/>
        <v>0</v>
      </c>
      <c r="Z178" s="4">
        <f t="shared" si="257"/>
        <v>0</v>
      </c>
      <c r="AA178" s="4">
        <f t="shared" si="258"/>
        <v>0</v>
      </c>
      <c r="AB178" s="4">
        <f t="shared" si="259"/>
        <v>0</v>
      </c>
      <c r="AC178" s="4">
        <f t="shared" si="260"/>
        <v>0</v>
      </c>
      <c r="AD178" s="4">
        <f t="shared" si="261"/>
        <v>0</v>
      </c>
      <c r="AE178" s="4">
        <f t="shared" si="262"/>
        <v>0</v>
      </c>
      <c r="AF178" s="4">
        <f t="shared" si="263"/>
        <v>0</v>
      </c>
      <c r="AG178" s="4">
        <f t="shared" si="264"/>
        <v>0</v>
      </c>
      <c r="AH178" s="4">
        <f t="shared" si="265"/>
        <v>0</v>
      </c>
      <c r="AI178" s="4">
        <f t="shared" si="266"/>
        <v>0</v>
      </c>
      <c r="AJ178" s="4">
        <f t="shared" si="267"/>
        <v>0</v>
      </c>
      <c r="AK178" s="4">
        <f t="shared" si="268"/>
        <v>1</v>
      </c>
      <c r="AL178" s="4">
        <f t="shared" si="269"/>
        <v>0</v>
      </c>
      <c r="AM178" s="4">
        <f t="shared" si="270"/>
        <v>1</v>
      </c>
      <c r="AN178" s="4">
        <f t="shared" si="271"/>
        <v>0</v>
      </c>
      <c r="AO178" s="4">
        <f t="shared" si="272"/>
        <v>0</v>
      </c>
      <c r="AP178" s="4">
        <f t="shared" si="273"/>
        <v>0</v>
      </c>
      <c r="AQ178" s="4">
        <f t="shared" si="274"/>
        <v>0</v>
      </c>
      <c r="AR178" s="4">
        <f t="shared" si="275"/>
        <v>0</v>
      </c>
      <c r="AS178" s="4">
        <f t="shared" si="276"/>
        <v>0</v>
      </c>
      <c r="AT178" s="4">
        <f t="shared" si="277"/>
        <v>0</v>
      </c>
      <c r="AU178" s="4">
        <f t="shared" si="278"/>
        <v>0</v>
      </c>
      <c r="AV178" s="4">
        <f t="shared" si="279"/>
        <v>0</v>
      </c>
      <c r="AW178" s="4">
        <f t="shared" si="280"/>
        <v>0</v>
      </c>
      <c r="AX178" s="4">
        <f t="shared" si="281"/>
        <v>0</v>
      </c>
      <c r="AY178" s="4">
        <f t="shared" si="282"/>
        <v>0</v>
      </c>
      <c r="AZ178" s="4">
        <f t="shared" si="283"/>
        <v>0</v>
      </c>
      <c r="BA178" s="4">
        <f t="shared" si="284"/>
        <v>0</v>
      </c>
      <c r="BB178" s="4">
        <f t="shared" si="285"/>
        <v>0</v>
      </c>
      <c r="BC178" s="4">
        <f t="shared" si="286"/>
        <v>0</v>
      </c>
      <c r="BD178" s="4">
        <f t="shared" si="287"/>
        <v>0</v>
      </c>
      <c r="BE178" s="4">
        <f t="shared" si="288"/>
        <v>0</v>
      </c>
      <c r="BF178" s="4">
        <f t="shared" si="448"/>
        <v>0</v>
      </c>
      <c r="BG178" s="4">
        <f t="shared" si="448"/>
        <v>0</v>
      </c>
      <c r="BH178" s="4">
        <f t="shared" si="448"/>
        <v>0</v>
      </c>
      <c r="BI178" s="4">
        <f t="shared" si="448"/>
        <v>0</v>
      </c>
      <c r="BJ178" s="4">
        <f t="shared" si="448"/>
        <v>0</v>
      </c>
      <c r="BK178" s="4">
        <f t="shared" si="448"/>
        <v>0</v>
      </c>
      <c r="BL178" s="4">
        <f t="shared" si="448"/>
        <v>0</v>
      </c>
      <c r="BM178" s="4">
        <f t="shared" si="448"/>
        <v>0</v>
      </c>
      <c r="BN178" s="4">
        <f t="shared" si="448"/>
        <v>0</v>
      </c>
      <c r="BO178" s="4">
        <f t="shared" si="448"/>
        <v>0</v>
      </c>
      <c r="BP178" s="4">
        <f t="shared" si="448"/>
        <v>0</v>
      </c>
      <c r="BQ178" s="4">
        <f t="shared" si="448"/>
        <v>1</v>
      </c>
      <c r="BR178" s="4">
        <f t="shared" si="448"/>
        <v>0</v>
      </c>
      <c r="BS178" s="4">
        <f t="shared" si="448"/>
        <v>0</v>
      </c>
      <c r="BT178" s="4">
        <f t="shared" si="448"/>
        <v>0</v>
      </c>
      <c r="BU178" s="4">
        <f t="shared" si="448"/>
        <v>0</v>
      </c>
      <c r="BV178" s="4">
        <f t="shared" si="446"/>
        <v>0</v>
      </c>
      <c r="BW178" s="4">
        <f t="shared" si="446"/>
        <v>0</v>
      </c>
      <c r="BX178" s="4">
        <f t="shared" si="446"/>
        <v>0</v>
      </c>
      <c r="BY178" s="4">
        <f t="shared" si="446"/>
        <v>0</v>
      </c>
      <c r="BZ178" s="4">
        <f t="shared" si="451"/>
        <v>0</v>
      </c>
      <c r="CA178" s="4">
        <f t="shared" si="451"/>
        <v>0</v>
      </c>
      <c r="CB178" s="4">
        <f t="shared" si="451"/>
        <v>0</v>
      </c>
      <c r="CC178" s="4">
        <f t="shared" si="451"/>
        <v>0</v>
      </c>
      <c r="CD178" s="4">
        <f t="shared" si="451"/>
        <v>0</v>
      </c>
      <c r="CE178" s="4">
        <f t="shared" si="451"/>
        <v>0</v>
      </c>
      <c r="CF178" s="4">
        <f t="shared" si="451"/>
        <v>0</v>
      </c>
      <c r="CG178" s="4">
        <f t="shared" si="451"/>
        <v>0</v>
      </c>
      <c r="CH178" s="4">
        <f t="shared" si="451"/>
        <v>0</v>
      </c>
      <c r="CI178" s="4">
        <f t="shared" si="451"/>
        <v>0</v>
      </c>
      <c r="CJ178" s="4">
        <f t="shared" si="451"/>
        <v>0</v>
      </c>
      <c r="CK178" s="4">
        <f t="shared" ref="CK178:CZ193" si="453">IF(CK$3=$C178,1,0)</f>
        <v>0</v>
      </c>
      <c r="CL178" s="4">
        <f t="shared" si="453"/>
        <v>0</v>
      </c>
      <c r="CM178" s="4">
        <f t="shared" si="453"/>
        <v>0</v>
      </c>
      <c r="CN178" s="4">
        <f t="shared" si="453"/>
        <v>0</v>
      </c>
      <c r="CO178" s="4">
        <f t="shared" si="453"/>
        <v>0</v>
      </c>
      <c r="CP178" s="4">
        <f t="shared" si="453"/>
        <v>0</v>
      </c>
      <c r="CQ178" s="4">
        <f t="shared" si="453"/>
        <v>0</v>
      </c>
      <c r="CR178" s="4">
        <f t="shared" si="453"/>
        <v>1</v>
      </c>
      <c r="CS178" s="4">
        <f t="shared" si="453"/>
        <v>0</v>
      </c>
      <c r="CT178" s="4">
        <f t="shared" si="453"/>
        <v>0</v>
      </c>
      <c r="CU178" s="4">
        <f t="shared" si="453"/>
        <v>0</v>
      </c>
      <c r="CV178" s="4">
        <f t="shared" si="453"/>
        <v>0</v>
      </c>
      <c r="CW178" s="4">
        <f t="shared" si="453"/>
        <v>0</v>
      </c>
      <c r="CX178" s="4">
        <f t="shared" si="453"/>
        <v>0</v>
      </c>
      <c r="CY178" s="4">
        <f t="shared" si="453"/>
        <v>0</v>
      </c>
      <c r="CZ178" s="4">
        <f t="shared" si="453"/>
        <v>0</v>
      </c>
      <c r="DA178" s="4">
        <f t="shared" si="452"/>
        <v>0</v>
      </c>
      <c r="DB178" s="4">
        <f t="shared" si="452"/>
        <v>0</v>
      </c>
      <c r="DC178" s="4">
        <f t="shared" si="452"/>
        <v>0</v>
      </c>
      <c r="DD178" s="4">
        <f t="shared" si="452"/>
        <v>0</v>
      </c>
      <c r="DE178" s="4">
        <f t="shared" si="452"/>
        <v>0</v>
      </c>
      <c r="DF178" s="4">
        <f t="shared" si="452"/>
        <v>0</v>
      </c>
      <c r="DG178" s="4">
        <f t="shared" si="449"/>
        <v>0</v>
      </c>
      <c r="DH178" s="4">
        <f t="shared" si="449"/>
        <v>0</v>
      </c>
      <c r="DI178" s="4">
        <f t="shared" si="449"/>
        <v>0</v>
      </c>
      <c r="DJ178" s="4">
        <f t="shared" si="449"/>
        <v>0</v>
      </c>
      <c r="DK178" s="4">
        <f t="shared" si="449"/>
        <v>0</v>
      </c>
      <c r="DL178" s="4">
        <f t="shared" si="449"/>
        <v>0</v>
      </c>
      <c r="DM178" s="4">
        <f t="shared" si="449"/>
        <v>0</v>
      </c>
      <c r="DN178" s="4">
        <f t="shared" si="449"/>
        <v>0</v>
      </c>
      <c r="DO178" s="4">
        <f t="shared" si="449"/>
        <v>0</v>
      </c>
      <c r="DP178" s="4">
        <f t="shared" si="449"/>
        <v>0</v>
      </c>
      <c r="DQ178" s="4">
        <f t="shared" si="450"/>
        <v>0</v>
      </c>
      <c r="DR178" s="4">
        <f t="shared" si="450"/>
        <v>0</v>
      </c>
      <c r="DS178" s="4">
        <f t="shared" si="450"/>
        <v>0</v>
      </c>
      <c r="DT178" s="4">
        <f t="shared" si="450"/>
        <v>0</v>
      </c>
      <c r="DU178" s="4">
        <f t="shared" si="450"/>
        <v>0</v>
      </c>
      <c r="DV178" s="4">
        <f t="shared" si="450"/>
        <v>0</v>
      </c>
      <c r="DW178" s="4">
        <f t="shared" si="450"/>
        <v>0</v>
      </c>
      <c r="DX178" s="4">
        <f t="shared" si="450"/>
        <v>0</v>
      </c>
      <c r="DY178" s="4">
        <f t="shared" si="450"/>
        <v>0</v>
      </c>
      <c r="DZ178" s="4">
        <f t="shared" si="450"/>
        <v>0</v>
      </c>
      <c r="EA178" s="4">
        <f t="shared" si="450"/>
        <v>0</v>
      </c>
      <c r="EB178" s="4">
        <f t="shared" si="450"/>
        <v>0</v>
      </c>
      <c r="EC178" s="4">
        <f t="shared" si="450"/>
        <v>0</v>
      </c>
    </row>
    <row r="179" spans="2:133" x14ac:dyDescent="0.25">
      <c r="B179" s="13" t="s">
        <v>262</v>
      </c>
      <c r="C179" t="s">
        <v>301</v>
      </c>
      <c r="D179" s="4">
        <f t="shared" si="291"/>
        <v>0</v>
      </c>
      <c r="E179" s="4">
        <f t="shared" si="292"/>
        <v>0</v>
      </c>
      <c r="F179" s="4">
        <f t="shared" si="293"/>
        <v>0</v>
      </c>
      <c r="G179" s="4">
        <f t="shared" si="294"/>
        <v>1</v>
      </c>
      <c r="H179" s="4">
        <f t="shared" si="295"/>
        <v>0</v>
      </c>
      <c r="I179" s="4">
        <f t="shared" si="296"/>
        <v>1</v>
      </c>
      <c r="J179" s="4">
        <f t="shared" si="241"/>
        <v>0</v>
      </c>
      <c r="K179" s="4">
        <f t="shared" si="242"/>
        <v>0</v>
      </c>
      <c r="L179" s="4">
        <f t="shared" si="243"/>
        <v>0</v>
      </c>
      <c r="M179" s="4">
        <f t="shared" si="244"/>
        <v>0</v>
      </c>
      <c r="N179" s="4">
        <f t="shared" si="245"/>
        <v>0</v>
      </c>
      <c r="O179" s="4">
        <f t="shared" si="246"/>
        <v>0</v>
      </c>
      <c r="P179" s="4">
        <f t="shared" si="247"/>
        <v>0</v>
      </c>
      <c r="Q179" s="4">
        <f t="shared" si="248"/>
        <v>0</v>
      </c>
      <c r="R179" s="4">
        <f t="shared" si="249"/>
        <v>0</v>
      </c>
      <c r="S179" s="4">
        <f t="shared" si="250"/>
        <v>0</v>
      </c>
      <c r="T179" s="4">
        <f t="shared" si="251"/>
        <v>0</v>
      </c>
      <c r="U179" s="4">
        <f t="shared" si="252"/>
        <v>0</v>
      </c>
      <c r="V179" s="4">
        <f t="shared" si="253"/>
        <v>0</v>
      </c>
      <c r="W179" s="4">
        <f t="shared" si="254"/>
        <v>0</v>
      </c>
      <c r="X179" s="4">
        <f t="shared" si="255"/>
        <v>0</v>
      </c>
      <c r="Y179" s="4">
        <f t="shared" si="256"/>
        <v>0</v>
      </c>
      <c r="Z179" s="4">
        <f t="shared" si="257"/>
        <v>0</v>
      </c>
      <c r="AA179" s="4">
        <f t="shared" si="258"/>
        <v>0</v>
      </c>
      <c r="AB179" s="4">
        <f t="shared" si="259"/>
        <v>0</v>
      </c>
      <c r="AC179" s="4">
        <f t="shared" si="260"/>
        <v>0</v>
      </c>
      <c r="AD179" s="4">
        <f t="shared" si="261"/>
        <v>0</v>
      </c>
      <c r="AE179" s="4">
        <f t="shared" si="262"/>
        <v>0</v>
      </c>
      <c r="AF179" s="4">
        <f t="shared" si="263"/>
        <v>0</v>
      </c>
      <c r="AG179" s="4">
        <f t="shared" si="264"/>
        <v>0</v>
      </c>
      <c r="AH179" s="4">
        <f t="shared" si="265"/>
        <v>0</v>
      </c>
      <c r="AI179" s="4">
        <f t="shared" si="266"/>
        <v>0</v>
      </c>
      <c r="AJ179" s="4">
        <f t="shared" si="267"/>
        <v>0</v>
      </c>
      <c r="AK179" s="4">
        <f t="shared" si="268"/>
        <v>1</v>
      </c>
      <c r="AL179" s="4">
        <f t="shared" si="269"/>
        <v>0</v>
      </c>
      <c r="AM179" s="4">
        <f t="shared" si="270"/>
        <v>1</v>
      </c>
      <c r="AN179" s="4">
        <f t="shared" si="271"/>
        <v>0</v>
      </c>
      <c r="AO179" s="4">
        <f t="shared" si="272"/>
        <v>0</v>
      </c>
      <c r="AP179" s="4">
        <f t="shared" si="273"/>
        <v>0</v>
      </c>
      <c r="AQ179" s="4">
        <f t="shared" si="274"/>
        <v>0</v>
      </c>
      <c r="AR179" s="4">
        <f t="shared" si="275"/>
        <v>0</v>
      </c>
      <c r="AS179" s="4">
        <f t="shared" si="276"/>
        <v>0</v>
      </c>
      <c r="AT179" s="4">
        <f t="shared" si="277"/>
        <v>0</v>
      </c>
      <c r="AU179" s="4">
        <f t="shared" si="278"/>
        <v>0</v>
      </c>
      <c r="AV179" s="4">
        <f t="shared" si="279"/>
        <v>0</v>
      </c>
      <c r="AW179" s="4">
        <f t="shared" si="280"/>
        <v>0</v>
      </c>
      <c r="AX179" s="4">
        <f t="shared" si="281"/>
        <v>0</v>
      </c>
      <c r="AY179" s="4">
        <f t="shared" si="282"/>
        <v>0</v>
      </c>
      <c r="AZ179" s="4">
        <f t="shared" si="283"/>
        <v>0</v>
      </c>
      <c r="BA179" s="4">
        <f t="shared" si="284"/>
        <v>0</v>
      </c>
      <c r="BB179" s="4">
        <f t="shared" si="285"/>
        <v>0</v>
      </c>
      <c r="BC179" s="4">
        <f t="shared" si="286"/>
        <v>0</v>
      </c>
      <c r="BD179" s="4">
        <f t="shared" si="287"/>
        <v>0</v>
      </c>
      <c r="BE179" s="4">
        <f t="shared" si="288"/>
        <v>0</v>
      </c>
      <c r="BF179" s="4">
        <f t="shared" si="448"/>
        <v>0</v>
      </c>
      <c r="BG179" s="4">
        <f t="shared" si="448"/>
        <v>0</v>
      </c>
      <c r="BH179" s="4">
        <f t="shared" si="448"/>
        <v>0</v>
      </c>
      <c r="BI179" s="4">
        <f t="shared" si="448"/>
        <v>0</v>
      </c>
      <c r="BJ179" s="4">
        <f t="shared" si="448"/>
        <v>0</v>
      </c>
      <c r="BK179" s="4">
        <f t="shared" si="448"/>
        <v>0</v>
      </c>
      <c r="BL179" s="4">
        <f t="shared" si="448"/>
        <v>0</v>
      </c>
      <c r="BM179" s="4">
        <f t="shared" si="448"/>
        <v>0</v>
      </c>
      <c r="BN179" s="4">
        <f t="shared" si="448"/>
        <v>0</v>
      </c>
      <c r="BO179" s="4">
        <f t="shared" si="448"/>
        <v>0</v>
      </c>
      <c r="BP179" s="4">
        <f t="shared" si="448"/>
        <v>0</v>
      </c>
      <c r="BQ179" s="4">
        <f t="shared" si="448"/>
        <v>0</v>
      </c>
      <c r="BR179" s="4">
        <f t="shared" si="448"/>
        <v>1</v>
      </c>
      <c r="BS179" s="4">
        <f t="shared" si="448"/>
        <v>0</v>
      </c>
      <c r="BT179" s="4">
        <f t="shared" si="448"/>
        <v>0</v>
      </c>
      <c r="BU179" s="4">
        <f t="shared" si="448"/>
        <v>0</v>
      </c>
      <c r="BV179" s="4">
        <f t="shared" si="446"/>
        <v>0</v>
      </c>
      <c r="BW179" s="4">
        <f t="shared" si="446"/>
        <v>0</v>
      </c>
      <c r="BX179" s="4">
        <f t="shared" si="446"/>
        <v>0</v>
      </c>
      <c r="BY179" s="4">
        <f t="shared" si="446"/>
        <v>0</v>
      </c>
      <c r="BZ179" s="4">
        <f t="shared" si="451"/>
        <v>0</v>
      </c>
      <c r="CA179" s="4">
        <f t="shared" si="451"/>
        <v>0</v>
      </c>
      <c r="CB179" s="4">
        <f t="shared" si="451"/>
        <v>0</v>
      </c>
      <c r="CC179" s="4">
        <f t="shared" si="451"/>
        <v>0</v>
      </c>
      <c r="CD179" s="4">
        <f t="shared" si="451"/>
        <v>0</v>
      </c>
      <c r="CE179" s="4">
        <f t="shared" si="451"/>
        <v>0</v>
      </c>
      <c r="CF179" s="4">
        <f t="shared" si="451"/>
        <v>0</v>
      </c>
      <c r="CG179" s="4">
        <f t="shared" si="451"/>
        <v>0</v>
      </c>
      <c r="CH179" s="4">
        <f t="shared" si="451"/>
        <v>0</v>
      </c>
      <c r="CI179" s="4">
        <f t="shared" si="451"/>
        <v>0</v>
      </c>
      <c r="CJ179" s="4">
        <f t="shared" si="451"/>
        <v>0</v>
      </c>
      <c r="CK179" s="4">
        <f t="shared" si="453"/>
        <v>0</v>
      </c>
      <c r="CL179" s="4">
        <f t="shared" si="453"/>
        <v>0</v>
      </c>
      <c r="CM179" s="4">
        <f t="shared" si="453"/>
        <v>0</v>
      </c>
      <c r="CN179" s="4">
        <f t="shared" si="453"/>
        <v>0</v>
      </c>
      <c r="CO179" s="4">
        <f t="shared" si="453"/>
        <v>0</v>
      </c>
      <c r="CP179" s="4">
        <f t="shared" si="453"/>
        <v>0</v>
      </c>
      <c r="CQ179" s="4">
        <f t="shared" si="453"/>
        <v>0</v>
      </c>
      <c r="CR179" s="4">
        <f t="shared" si="453"/>
        <v>0</v>
      </c>
      <c r="CS179" s="4">
        <f t="shared" si="453"/>
        <v>1</v>
      </c>
      <c r="CT179" s="4">
        <f t="shared" si="453"/>
        <v>0</v>
      </c>
      <c r="CU179" s="4">
        <f t="shared" si="453"/>
        <v>0</v>
      </c>
      <c r="CV179" s="4">
        <f t="shared" si="453"/>
        <v>0</v>
      </c>
      <c r="CW179" s="4">
        <f t="shared" si="453"/>
        <v>0</v>
      </c>
      <c r="CX179" s="4">
        <f t="shared" si="453"/>
        <v>0</v>
      </c>
      <c r="CY179" s="4">
        <f t="shared" si="453"/>
        <v>0</v>
      </c>
      <c r="CZ179" s="4">
        <f t="shared" si="453"/>
        <v>0</v>
      </c>
      <c r="DA179" s="4">
        <f t="shared" si="452"/>
        <v>0</v>
      </c>
      <c r="DB179" s="4">
        <f t="shared" si="452"/>
        <v>0</v>
      </c>
      <c r="DC179" s="4">
        <f t="shared" si="452"/>
        <v>0</v>
      </c>
      <c r="DD179" s="4">
        <f t="shared" si="452"/>
        <v>0</v>
      </c>
      <c r="DE179" s="4">
        <f t="shared" si="452"/>
        <v>0</v>
      </c>
      <c r="DF179" s="4">
        <f t="shared" si="452"/>
        <v>0</v>
      </c>
      <c r="DG179" s="4">
        <f t="shared" si="449"/>
        <v>0</v>
      </c>
      <c r="DH179" s="4">
        <f t="shared" si="449"/>
        <v>0</v>
      </c>
      <c r="DI179" s="4">
        <f t="shared" si="449"/>
        <v>0</v>
      </c>
      <c r="DJ179" s="4">
        <f t="shared" si="449"/>
        <v>0</v>
      </c>
      <c r="DK179" s="4">
        <f t="shared" si="449"/>
        <v>0</v>
      </c>
      <c r="DL179" s="4">
        <f t="shared" si="449"/>
        <v>0</v>
      </c>
      <c r="DM179" s="4">
        <f t="shared" si="449"/>
        <v>0</v>
      </c>
      <c r="DN179" s="4">
        <f t="shared" si="449"/>
        <v>0</v>
      </c>
      <c r="DO179" s="4">
        <f t="shared" si="449"/>
        <v>0</v>
      </c>
      <c r="DP179" s="4">
        <f t="shared" si="449"/>
        <v>0</v>
      </c>
      <c r="DQ179" s="4">
        <f t="shared" si="450"/>
        <v>0</v>
      </c>
      <c r="DR179" s="4">
        <f t="shared" si="450"/>
        <v>0</v>
      </c>
      <c r="DS179" s="4">
        <f t="shared" si="450"/>
        <v>0</v>
      </c>
      <c r="DT179" s="4">
        <f t="shared" si="450"/>
        <v>0</v>
      </c>
      <c r="DU179" s="4">
        <f t="shared" si="450"/>
        <v>0</v>
      </c>
      <c r="DV179" s="4">
        <f t="shared" si="450"/>
        <v>0</v>
      </c>
      <c r="DW179" s="4">
        <f t="shared" si="450"/>
        <v>0</v>
      </c>
      <c r="DX179" s="4">
        <f t="shared" si="450"/>
        <v>0</v>
      </c>
      <c r="DY179" s="4">
        <f t="shared" si="450"/>
        <v>0</v>
      </c>
      <c r="DZ179" s="4">
        <f t="shared" si="450"/>
        <v>0</v>
      </c>
      <c r="EA179" s="4">
        <f t="shared" si="450"/>
        <v>0</v>
      </c>
      <c r="EB179" s="4">
        <f t="shared" si="450"/>
        <v>0</v>
      </c>
      <c r="EC179" s="4">
        <f t="shared" si="450"/>
        <v>0</v>
      </c>
    </row>
    <row r="180" spans="2:133" x14ac:dyDescent="0.25">
      <c r="B180" s="13" t="s">
        <v>262</v>
      </c>
      <c r="C180" t="s">
        <v>302</v>
      </c>
      <c r="D180" s="4">
        <f t="shared" si="291"/>
        <v>0</v>
      </c>
      <c r="E180" s="4">
        <f t="shared" si="292"/>
        <v>0</v>
      </c>
      <c r="F180" s="4">
        <f t="shared" si="293"/>
        <v>0</v>
      </c>
      <c r="G180" s="4">
        <f t="shared" si="294"/>
        <v>1</v>
      </c>
      <c r="H180" s="4">
        <f t="shared" si="295"/>
        <v>0</v>
      </c>
      <c r="I180" s="4">
        <f t="shared" si="296"/>
        <v>1</v>
      </c>
      <c r="J180" s="4">
        <f t="shared" si="241"/>
        <v>0</v>
      </c>
      <c r="K180" s="4">
        <f t="shared" si="242"/>
        <v>0</v>
      </c>
      <c r="L180" s="4">
        <f t="shared" si="243"/>
        <v>0</v>
      </c>
      <c r="M180" s="4">
        <f t="shared" si="244"/>
        <v>0</v>
      </c>
      <c r="N180" s="4">
        <f t="shared" si="245"/>
        <v>0</v>
      </c>
      <c r="O180" s="4">
        <f t="shared" si="246"/>
        <v>0</v>
      </c>
      <c r="P180" s="4">
        <f t="shared" si="247"/>
        <v>0</v>
      </c>
      <c r="Q180" s="4">
        <f t="shared" si="248"/>
        <v>0</v>
      </c>
      <c r="R180" s="4">
        <f t="shared" si="249"/>
        <v>0</v>
      </c>
      <c r="S180" s="4">
        <f t="shared" si="250"/>
        <v>0</v>
      </c>
      <c r="T180" s="4">
        <f t="shared" si="251"/>
        <v>0</v>
      </c>
      <c r="U180" s="4">
        <f t="shared" si="252"/>
        <v>0</v>
      </c>
      <c r="V180" s="4">
        <f t="shared" si="253"/>
        <v>0</v>
      </c>
      <c r="W180" s="4">
        <f t="shared" si="254"/>
        <v>0</v>
      </c>
      <c r="X180" s="4">
        <f t="shared" si="255"/>
        <v>0</v>
      </c>
      <c r="Y180" s="4">
        <f t="shared" si="256"/>
        <v>0</v>
      </c>
      <c r="Z180" s="4">
        <f t="shared" si="257"/>
        <v>0</v>
      </c>
      <c r="AA180" s="4">
        <f t="shared" si="258"/>
        <v>0</v>
      </c>
      <c r="AB180" s="4">
        <f t="shared" si="259"/>
        <v>0</v>
      </c>
      <c r="AC180" s="4">
        <f t="shared" si="260"/>
        <v>0</v>
      </c>
      <c r="AD180" s="4">
        <f t="shared" si="261"/>
        <v>0</v>
      </c>
      <c r="AE180" s="4">
        <f t="shared" si="262"/>
        <v>0</v>
      </c>
      <c r="AF180" s="4">
        <f t="shared" si="263"/>
        <v>0</v>
      </c>
      <c r="AG180" s="4">
        <f t="shared" si="264"/>
        <v>0</v>
      </c>
      <c r="AH180" s="4">
        <f t="shared" si="265"/>
        <v>0</v>
      </c>
      <c r="AI180" s="4">
        <f t="shared" si="266"/>
        <v>0</v>
      </c>
      <c r="AJ180" s="4">
        <f t="shared" si="267"/>
        <v>0</v>
      </c>
      <c r="AK180" s="4">
        <f t="shared" si="268"/>
        <v>1</v>
      </c>
      <c r="AL180" s="4">
        <f t="shared" si="269"/>
        <v>0</v>
      </c>
      <c r="AM180" s="4">
        <f t="shared" si="270"/>
        <v>1</v>
      </c>
      <c r="AN180" s="4">
        <f t="shared" si="271"/>
        <v>0</v>
      </c>
      <c r="AO180" s="4">
        <f t="shared" si="272"/>
        <v>0</v>
      </c>
      <c r="AP180" s="4">
        <f t="shared" si="273"/>
        <v>0</v>
      </c>
      <c r="AQ180" s="4">
        <f t="shared" si="274"/>
        <v>0</v>
      </c>
      <c r="AR180" s="4">
        <f t="shared" si="275"/>
        <v>0</v>
      </c>
      <c r="AS180" s="4">
        <f t="shared" si="276"/>
        <v>0</v>
      </c>
      <c r="AT180" s="4">
        <f t="shared" si="277"/>
        <v>0</v>
      </c>
      <c r="AU180" s="4">
        <f t="shared" si="278"/>
        <v>0</v>
      </c>
      <c r="AV180" s="4">
        <f t="shared" si="279"/>
        <v>0</v>
      </c>
      <c r="AW180" s="4">
        <f t="shared" si="280"/>
        <v>0</v>
      </c>
      <c r="AX180" s="4">
        <f t="shared" si="281"/>
        <v>0</v>
      </c>
      <c r="AY180" s="4">
        <f t="shared" si="282"/>
        <v>0</v>
      </c>
      <c r="AZ180" s="4">
        <f t="shared" si="283"/>
        <v>0</v>
      </c>
      <c r="BA180" s="4">
        <f t="shared" si="284"/>
        <v>0</v>
      </c>
      <c r="BB180" s="4">
        <f t="shared" si="285"/>
        <v>0</v>
      </c>
      <c r="BC180" s="4">
        <f t="shared" si="286"/>
        <v>0</v>
      </c>
      <c r="BD180" s="4">
        <f t="shared" si="287"/>
        <v>0</v>
      </c>
      <c r="BE180" s="4">
        <f t="shared" si="288"/>
        <v>0</v>
      </c>
      <c r="BF180" s="4">
        <f t="shared" si="448"/>
        <v>0</v>
      </c>
      <c r="BG180" s="4">
        <f t="shared" si="448"/>
        <v>0</v>
      </c>
      <c r="BH180" s="4">
        <f t="shared" si="448"/>
        <v>0</v>
      </c>
      <c r="BI180" s="4">
        <f t="shared" si="448"/>
        <v>0</v>
      </c>
      <c r="BJ180" s="4">
        <f t="shared" si="448"/>
        <v>0</v>
      </c>
      <c r="BK180" s="4">
        <f t="shared" si="448"/>
        <v>0</v>
      </c>
      <c r="BL180" s="4">
        <f t="shared" si="448"/>
        <v>0</v>
      </c>
      <c r="BM180" s="4">
        <f t="shared" si="448"/>
        <v>0</v>
      </c>
      <c r="BN180" s="4">
        <f t="shared" si="448"/>
        <v>0</v>
      </c>
      <c r="BO180" s="4">
        <f t="shared" si="448"/>
        <v>0</v>
      </c>
      <c r="BP180" s="4">
        <f t="shared" si="448"/>
        <v>0</v>
      </c>
      <c r="BQ180" s="4">
        <f t="shared" si="448"/>
        <v>0</v>
      </c>
      <c r="BR180" s="4">
        <f t="shared" si="448"/>
        <v>0</v>
      </c>
      <c r="BS180" s="4">
        <f t="shared" si="448"/>
        <v>1</v>
      </c>
      <c r="BT180" s="4">
        <f t="shared" si="448"/>
        <v>0</v>
      </c>
      <c r="BU180" s="4">
        <f t="shared" si="448"/>
        <v>0</v>
      </c>
      <c r="BV180" s="4">
        <f t="shared" si="446"/>
        <v>0</v>
      </c>
      <c r="BW180" s="4">
        <f t="shared" si="446"/>
        <v>0</v>
      </c>
      <c r="BX180" s="4">
        <f t="shared" si="446"/>
        <v>0</v>
      </c>
      <c r="BY180" s="4">
        <f t="shared" si="446"/>
        <v>0</v>
      </c>
      <c r="BZ180" s="4">
        <f t="shared" si="451"/>
        <v>0</v>
      </c>
      <c r="CA180" s="4">
        <f t="shared" si="451"/>
        <v>0</v>
      </c>
      <c r="CB180" s="4">
        <f t="shared" si="451"/>
        <v>0</v>
      </c>
      <c r="CC180" s="4">
        <f t="shared" si="451"/>
        <v>0</v>
      </c>
      <c r="CD180" s="4">
        <f t="shared" si="451"/>
        <v>0</v>
      </c>
      <c r="CE180" s="4">
        <f t="shared" si="451"/>
        <v>0</v>
      </c>
      <c r="CF180" s="4">
        <f t="shared" si="451"/>
        <v>0</v>
      </c>
      <c r="CG180" s="4">
        <f t="shared" si="451"/>
        <v>0</v>
      </c>
      <c r="CH180" s="4">
        <f t="shared" si="451"/>
        <v>0</v>
      </c>
      <c r="CI180" s="4">
        <f t="shared" si="451"/>
        <v>0</v>
      </c>
      <c r="CJ180" s="4">
        <f t="shared" si="451"/>
        <v>0</v>
      </c>
      <c r="CK180" s="4">
        <f t="shared" si="453"/>
        <v>0</v>
      </c>
      <c r="CL180" s="4">
        <f t="shared" si="453"/>
        <v>0</v>
      </c>
      <c r="CM180" s="4">
        <f t="shared" si="453"/>
        <v>0</v>
      </c>
      <c r="CN180" s="4">
        <f t="shared" si="453"/>
        <v>0</v>
      </c>
      <c r="CO180" s="4">
        <f t="shared" si="453"/>
        <v>0</v>
      </c>
      <c r="CP180" s="4">
        <f t="shared" si="453"/>
        <v>0</v>
      </c>
      <c r="CQ180" s="4">
        <f t="shared" si="453"/>
        <v>0</v>
      </c>
      <c r="CR180" s="4">
        <f t="shared" si="453"/>
        <v>0</v>
      </c>
      <c r="CS180" s="4">
        <f t="shared" si="453"/>
        <v>0</v>
      </c>
      <c r="CT180" s="4">
        <f t="shared" si="453"/>
        <v>1</v>
      </c>
      <c r="CU180" s="4">
        <f t="shared" si="453"/>
        <v>0</v>
      </c>
      <c r="CV180" s="4">
        <f t="shared" si="453"/>
        <v>0</v>
      </c>
      <c r="CW180" s="4">
        <f t="shared" si="453"/>
        <v>0</v>
      </c>
      <c r="CX180" s="4">
        <f t="shared" si="453"/>
        <v>0</v>
      </c>
      <c r="CY180" s="4">
        <f t="shared" si="453"/>
        <v>0</v>
      </c>
      <c r="CZ180" s="4">
        <f t="shared" si="453"/>
        <v>0</v>
      </c>
      <c r="DA180" s="4">
        <f t="shared" si="452"/>
        <v>0</v>
      </c>
      <c r="DB180" s="4">
        <f t="shared" si="452"/>
        <v>0</v>
      </c>
      <c r="DC180" s="4">
        <f t="shared" si="452"/>
        <v>0</v>
      </c>
      <c r="DD180" s="4">
        <f t="shared" si="452"/>
        <v>0</v>
      </c>
      <c r="DE180" s="4">
        <f t="shared" si="452"/>
        <v>0</v>
      </c>
      <c r="DF180" s="4">
        <f t="shared" si="452"/>
        <v>0</v>
      </c>
      <c r="DG180" s="4">
        <f t="shared" si="449"/>
        <v>0</v>
      </c>
      <c r="DH180" s="4">
        <f t="shared" si="449"/>
        <v>0</v>
      </c>
      <c r="DI180" s="4">
        <f t="shared" si="449"/>
        <v>0</v>
      </c>
      <c r="DJ180" s="4">
        <f t="shared" si="449"/>
        <v>0</v>
      </c>
      <c r="DK180" s="4">
        <f t="shared" si="449"/>
        <v>0</v>
      </c>
      <c r="DL180" s="4">
        <f t="shared" si="449"/>
        <v>0</v>
      </c>
      <c r="DM180" s="4">
        <f t="shared" si="449"/>
        <v>0</v>
      </c>
      <c r="DN180" s="4">
        <f t="shared" si="449"/>
        <v>0</v>
      </c>
      <c r="DO180" s="4">
        <f t="shared" si="449"/>
        <v>0</v>
      </c>
      <c r="DP180" s="4">
        <f t="shared" si="449"/>
        <v>0</v>
      </c>
      <c r="DQ180" s="4">
        <f t="shared" si="450"/>
        <v>0</v>
      </c>
      <c r="DR180" s="4">
        <f t="shared" si="450"/>
        <v>0</v>
      </c>
      <c r="DS180" s="4">
        <f t="shared" si="450"/>
        <v>0</v>
      </c>
      <c r="DT180" s="4">
        <f t="shared" si="450"/>
        <v>0</v>
      </c>
      <c r="DU180" s="4">
        <f t="shared" si="450"/>
        <v>0</v>
      </c>
      <c r="DV180" s="4">
        <f t="shared" si="450"/>
        <v>0</v>
      </c>
      <c r="DW180" s="4">
        <f t="shared" si="450"/>
        <v>0</v>
      </c>
      <c r="DX180" s="4">
        <f t="shared" si="450"/>
        <v>0</v>
      </c>
      <c r="DY180" s="4">
        <f t="shared" si="450"/>
        <v>0</v>
      </c>
      <c r="DZ180" s="4">
        <f t="shared" si="450"/>
        <v>0</v>
      </c>
      <c r="EA180" s="4">
        <f t="shared" si="450"/>
        <v>0</v>
      </c>
      <c r="EB180" s="4">
        <f t="shared" si="450"/>
        <v>0</v>
      </c>
      <c r="EC180" s="4">
        <f t="shared" si="450"/>
        <v>0</v>
      </c>
    </row>
    <row r="181" spans="2:133" x14ac:dyDescent="0.25">
      <c r="B181" s="13" t="s">
        <v>262</v>
      </c>
      <c r="C181" t="s">
        <v>303</v>
      </c>
      <c r="D181" s="4">
        <f t="shared" si="291"/>
        <v>0</v>
      </c>
      <c r="E181" s="4">
        <f t="shared" si="292"/>
        <v>0</v>
      </c>
      <c r="F181" s="4">
        <f t="shared" si="293"/>
        <v>0</v>
      </c>
      <c r="G181" s="4">
        <f t="shared" si="294"/>
        <v>1</v>
      </c>
      <c r="H181" s="4">
        <f t="shared" si="295"/>
        <v>0</v>
      </c>
      <c r="I181" s="4">
        <f t="shared" si="296"/>
        <v>1</v>
      </c>
      <c r="J181" s="4">
        <f t="shared" si="241"/>
        <v>0</v>
      </c>
      <c r="K181" s="4">
        <f t="shared" si="242"/>
        <v>0</v>
      </c>
      <c r="L181" s="4">
        <f t="shared" si="243"/>
        <v>0</v>
      </c>
      <c r="M181" s="4">
        <f t="shared" si="244"/>
        <v>0</v>
      </c>
      <c r="N181" s="4">
        <f t="shared" si="245"/>
        <v>0</v>
      </c>
      <c r="O181" s="4">
        <f t="shared" si="246"/>
        <v>0</v>
      </c>
      <c r="P181" s="4">
        <f t="shared" si="247"/>
        <v>0</v>
      </c>
      <c r="Q181" s="4">
        <f t="shared" si="248"/>
        <v>0</v>
      </c>
      <c r="R181" s="4">
        <f t="shared" si="249"/>
        <v>0</v>
      </c>
      <c r="S181" s="4">
        <f t="shared" si="250"/>
        <v>0</v>
      </c>
      <c r="T181" s="4">
        <f t="shared" si="251"/>
        <v>0</v>
      </c>
      <c r="U181" s="4">
        <f t="shared" si="252"/>
        <v>0</v>
      </c>
      <c r="V181" s="4">
        <f t="shared" si="253"/>
        <v>0</v>
      </c>
      <c r="W181" s="4">
        <f t="shared" si="254"/>
        <v>0</v>
      </c>
      <c r="X181" s="4">
        <f t="shared" si="255"/>
        <v>0</v>
      </c>
      <c r="Y181" s="4">
        <f t="shared" si="256"/>
        <v>0</v>
      </c>
      <c r="Z181" s="4">
        <f t="shared" si="257"/>
        <v>0</v>
      </c>
      <c r="AA181" s="4">
        <f t="shared" si="258"/>
        <v>0</v>
      </c>
      <c r="AB181" s="4">
        <f t="shared" si="259"/>
        <v>0</v>
      </c>
      <c r="AC181" s="4">
        <f t="shared" si="260"/>
        <v>0</v>
      </c>
      <c r="AD181" s="4">
        <f t="shared" si="261"/>
        <v>0</v>
      </c>
      <c r="AE181" s="4">
        <f t="shared" si="262"/>
        <v>0</v>
      </c>
      <c r="AF181" s="4">
        <f t="shared" si="263"/>
        <v>0</v>
      </c>
      <c r="AG181" s="4">
        <f t="shared" si="264"/>
        <v>0</v>
      </c>
      <c r="AH181" s="4">
        <f t="shared" si="265"/>
        <v>0</v>
      </c>
      <c r="AI181" s="4">
        <f t="shared" si="266"/>
        <v>0</v>
      </c>
      <c r="AJ181" s="4">
        <f t="shared" si="267"/>
        <v>0</v>
      </c>
      <c r="AK181" s="4">
        <f t="shared" si="268"/>
        <v>1</v>
      </c>
      <c r="AL181" s="4">
        <f t="shared" si="269"/>
        <v>0</v>
      </c>
      <c r="AM181" s="4">
        <f t="shared" si="270"/>
        <v>1</v>
      </c>
      <c r="AN181" s="4">
        <f t="shared" si="271"/>
        <v>0</v>
      </c>
      <c r="AO181" s="4">
        <f t="shared" si="272"/>
        <v>0</v>
      </c>
      <c r="AP181" s="4">
        <f t="shared" si="273"/>
        <v>0</v>
      </c>
      <c r="AQ181" s="4">
        <f t="shared" si="274"/>
        <v>0</v>
      </c>
      <c r="AR181" s="4">
        <f t="shared" si="275"/>
        <v>0</v>
      </c>
      <c r="AS181" s="4">
        <f t="shared" si="276"/>
        <v>0</v>
      </c>
      <c r="AT181" s="4">
        <f t="shared" si="277"/>
        <v>0</v>
      </c>
      <c r="AU181" s="4">
        <f t="shared" si="278"/>
        <v>0</v>
      </c>
      <c r="AV181" s="4">
        <f t="shared" si="279"/>
        <v>0</v>
      </c>
      <c r="AW181" s="4">
        <f t="shared" si="280"/>
        <v>0</v>
      </c>
      <c r="AX181" s="4">
        <f t="shared" si="281"/>
        <v>0</v>
      </c>
      <c r="AY181" s="4">
        <f t="shared" si="282"/>
        <v>0</v>
      </c>
      <c r="AZ181" s="4">
        <f t="shared" si="283"/>
        <v>0</v>
      </c>
      <c r="BA181" s="4">
        <f t="shared" si="284"/>
        <v>0</v>
      </c>
      <c r="BB181" s="4">
        <f t="shared" si="285"/>
        <v>0</v>
      </c>
      <c r="BC181" s="4">
        <f t="shared" si="286"/>
        <v>0</v>
      </c>
      <c r="BD181" s="4">
        <f t="shared" si="287"/>
        <v>0</v>
      </c>
      <c r="BE181" s="4">
        <f t="shared" si="288"/>
        <v>0</v>
      </c>
      <c r="BF181" s="4">
        <f t="shared" si="448"/>
        <v>0</v>
      </c>
      <c r="BG181" s="4">
        <f t="shared" si="448"/>
        <v>0</v>
      </c>
      <c r="BH181" s="4">
        <f t="shared" si="448"/>
        <v>0</v>
      </c>
      <c r="BI181" s="4">
        <f t="shared" si="448"/>
        <v>0</v>
      </c>
      <c r="BJ181" s="4">
        <f t="shared" si="448"/>
        <v>0</v>
      </c>
      <c r="BK181" s="4">
        <f t="shared" si="448"/>
        <v>0</v>
      </c>
      <c r="BL181" s="4">
        <f t="shared" si="448"/>
        <v>0</v>
      </c>
      <c r="BM181" s="4">
        <f t="shared" si="448"/>
        <v>0</v>
      </c>
      <c r="BN181" s="4">
        <f t="shared" si="448"/>
        <v>0</v>
      </c>
      <c r="BO181" s="4">
        <f t="shared" si="448"/>
        <v>0</v>
      </c>
      <c r="BP181" s="4">
        <f t="shared" si="448"/>
        <v>0</v>
      </c>
      <c r="BQ181" s="4">
        <f t="shared" si="448"/>
        <v>0</v>
      </c>
      <c r="BR181" s="4">
        <f t="shared" si="448"/>
        <v>0</v>
      </c>
      <c r="BS181" s="4">
        <f t="shared" si="448"/>
        <v>0</v>
      </c>
      <c r="BT181" s="4">
        <f t="shared" si="448"/>
        <v>1</v>
      </c>
      <c r="BU181" s="4">
        <f t="shared" si="448"/>
        <v>0</v>
      </c>
      <c r="BV181" s="4">
        <f t="shared" si="446"/>
        <v>0</v>
      </c>
      <c r="BW181" s="4">
        <f t="shared" si="446"/>
        <v>0</v>
      </c>
      <c r="BX181" s="4">
        <f t="shared" si="446"/>
        <v>0</v>
      </c>
      <c r="BY181" s="4">
        <f t="shared" si="446"/>
        <v>0</v>
      </c>
      <c r="BZ181" s="4">
        <f t="shared" si="451"/>
        <v>0</v>
      </c>
      <c r="CA181" s="4">
        <f t="shared" si="451"/>
        <v>0</v>
      </c>
      <c r="CB181" s="4">
        <f t="shared" si="451"/>
        <v>0</v>
      </c>
      <c r="CC181" s="4">
        <f t="shared" si="451"/>
        <v>0</v>
      </c>
      <c r="CD181" s="4">
        <f t="shared" si="451"/>
        <v>0</v>
      </c>
      <c r="CE181" s="4">
        <f t="shared" si="451"/>
        <v>0</v>
      </c>
      <c r="CF181" s="4">
        <f t="shared" si="451"/>
        <v>0</v>
      </c>
      <c r="CG181" s="4">
        <f t="shared" si="451"/>
        <v>0</v>
      </c>
      <c r="CH181" s="4">
        <f t="shared" si="451"/>
        <v>0</v>
      </c>
      <c r="CI181" s="4">
        <f t="shared" si="451"/>
        <v>0</v>
      </c>
      <c r="CJ181" s="4">
        <f t="shared" si="451"/>
        <v>0</v>
      </c>
      <c r="CK181" s="4">
        <f t="shared" si="453"/>
        <v>0</v>
      </c>
      <c r="CL181" s="4">
        <f t="shared" si="453"/>
        <v>0</v>
      </c>
      <c r="CM181" s="4">
        <f t="shared" si="453"/>
        <v>0</v>
      </c>
      <c r="CN181" s="4">
        <f t="shared" si="453"/>
        <v>0</v>
      </c>
      <c r="CO181" s="4">
        <f t="shared" si="453"/>
        <v>0</v>
      </c>
      <c r="CP181" s="4">
        <f t="shared" si="453"/>
        <v>0</v>
      </c>
      <c r="CQ181" s="4">
        <f t="shared" si="453"/>
        <v>0</v>
      </c>
      <c r="CR181" s="4">
        <f t="shared" si="453"/>
        <v>0</v>
      </c>
      <c r="CS181" s="4">
        <f t="shared" si="453"/>
        <v>0</v>
      </c>
      <c r="CT181" s="4">
        <f t="shared" si="453"/>
        <v>0</v>
      </c>
      <c r="CU181" s="4">
        <f t="shared" si="453"/>
        <v>1</v>
      </c>
      <c r="CV181" s="4">
        <f t="shared" si="453"/>
        <v>0</v>
      </c>
      <c r="CW181" s="4">
        <f t="shared" si="453"/>
        <v>0</v>
      </c>
      <c r="CX181" s="4">
        <f t="shared" si="453"/>
        <v>0</v>
      </c>
      <c r="CY181" s="4">
        <f t="shared" si="453"/>
        <v>0</v>
      </c>
      <c r="CZ181" s="4">
        <f t="shared" si="453"/>
        <v>0</v>
      </c>
      <c r="DA181" s="4">
        <f t="shared" si="452"/>
        <v>0</v>
      </c>
      <c r="DB181" s="4">
        <f t="shared" si="452"/>
        <v>0</v>
      </c>
      <c r="DC181" s="4">
        <f t="shared" si="452"/>
        <v>0</v>
      </c>
      <c r="DD181" s="4">
        <f t="shared" si="452"/>
        <v>0</v>
      </c>
      <c r="DE181" s="4">
        <f t="shared" si="452"/>
        <v>0</v>
      </c>
      <c r="DF181" s="4">
        <f t="shared" si="452"/>
        <v>0</v>
      </c>
      <c r="DG181" s="4">
        <f t="shared" si="449"/>
        <v>0</v>
      </c>
      <c r="DH181" s="4">
        <f t="shared" si="449"/>
        <v>0</v>
      </c>
      <c r="DI181" s="4">
        <f t="shared" si="449"/>
        <v>0</v>
      </c>
      <c r="DJ181" s="4">
        <f t="shared" si="449"/>
        <v>0</v>
      </c>
      <c r="DK181" s="4">
        <f t="shared" si="449"/>
        <v>0</v>
      </c>
      <c r="DL181" s="4">
        <f t="shared" si="449"/>
        <v>0</v>
      </c>
      <c r="DM181" s="4">
        <f t="shared" si="449"/>
        <v>0</v>
      </c>
      <c r="DN181" s="4">
        <f t="shared" si="449"/>
        <v>0</v>
      </c>
      <c r="DO181" s="4">
        <f t="shared" si="449"/>
        <v>0</v>
      </c>
      <c r="DP181" s="4">
        <f t="shared" si="449"/>
        <v>0</v>
      </c>
      <c r="DQ181" s="4">
        <f t="shared" si="450"/>
        <v>0</v>
      </c>
      <c r="DR181" s="4">
        <f t="shared" si="450"/>
        <v>0</v>
      </c>
      <c r="DS181" s="4">
        <f t="shared" si="450"/>
        <v>0</v>
      </c>
      <c r="DT181" s="4">
        <f t="shared" si="450"/>
        <v>0</v>
      </c>
      <c r="DU181" s="4">
        <f t="shared" si="450"/>
        <v>0</v>
      </c>
      <c r="DV181" s="4">
        <f t="shared" si="450"/>
        <v>0</v>
      </c>
      <c r="DW181" s="4">
        <f t="shared" si="450"/>
        <v>0</v>
      </c>
      <c r="DX181" s="4">
        <f t="shared" si="450"/>
        <v>0</v>
      </c>
      <c r="DY181" s="4">
        <f t="shared" si="450"/>
        <v>0</v>
      </c>
      <c r="DZ181" s="4">
        <f t="shared" si="450"/>
        <v>0</v>
      </c>
      <c r="EA181" s="4">
        <f t="shared" si="450"/>
        <v>0</v>
      </c>
      <c r="EB181" s="4">
        <f t="shared" si="450"/>
        <v>0</v>
      </c>
      <c r="EC181" s="4">
        <f t="shared" si="450"/>
        <v>0</v>
      </c>
    </row>
    <row r="182" spans="2:133" x14ac:dyDescent="0.25">
      <c r="B182" s="13" t="s">
        <v>262</v>
      </c>
      <c r="C182" t="s">
        <v>304</v>
      </c>
      <c r="D182" s="4">
        <f t="shared" si="291"/>
        <v>1</v>
      </c>
      <c r="E182" s="4">
        <f t="shared" si="292"/>
        <v>0</v>
      </c>
      <c r="F182" s="4">
        <f t="shared" si="293"/>
        <v>1</v>
      </c>
      <c r="G182" s="4">
        <f t="shared" si="294"/>
        <v>1</v>
      </c>
      <c r="H182" s="4">
        <f t="shared" si="295"/>
        <v>0</v>
      </c>
      <c r="I182" s="4">
        <f t="shared" si="296"/>
        <v>1</v>
      </c>
      <c r="J182" s="4">
        <f t="shared" si="241"/>
        <v>0</v>
      </c>
      <c r="K182" s="4">
        <f t="shared" si="242"/>
        <v>0</v>
      </c>
      <c r="L182" s="4">
        <f t="shared" si="243"/>
        <v>0</v>
      </c>
      <c r="M182" s="4">
        <f t="shared" si="244"/>
        <v>0</v>
      </c>
      <c r="N182" s="4">
        <f t="shared" si="245"/>
        <v>0</v>
      </c>
      <c r="O182" s="4">
        <f t="shared" si="246"/>
        <v>0</v>
      </c>
      <c r="P182" s="4">
        <f t="shared" si="247"/>
        <v>0</v>
      </c>
      <c r="Q182" s="4">
        <f t="shared" si="248"/>
        <v>0</v>
      </c>
      <c r="R182" s="4">
        <f t="shared" si="249"/>
        <v>0</v>
      </c>
      <c r="S182" s="4">
        <f t="shared" si="250"/>
        <v>0</v>
      </c>
      <c r="T182" s="4">
        <f t="shared" si="251"/>
        <v>0</v>
      </c>
      <c r="U182" s="4">
        <f t="shared" si="252"/>
        <v>0</v>
      </c>
      <c r="V182" s="4">
        <f t="shared" si="253"/>
        <v>0</v>
      </c>
      <c r="W182" s="4">
        <f t="shared" si="254"/>
        <v>0</v>
      </c>
      <c r="X182" s="4">
        <f t="shared" si="255"/>
        <v>0</v>
      </c>
      <c r="Y182" s="4">
        <f t="shared" si="256"/>
        <v>0</v>
      </c>
      <c r="Z182" s="4">
        <f t="shared" si="257"/>
        <v>0</v>
      </c>
      <c r="AA182" s="4">
        <f t="shared" si="258"/>
        <v>0</v>
      </c>
      <c r="AB182" s="4">
        <f t="shared" si="259"/>
        <v>0</v>
      </c>
      <c r="AC182" s="4">
        <f t="shared" si="260"/>
        <v>0</v>
      </c>
      <c r="AD182" s="4">
        <f t="shared" si="261"/>
        <v>0</v>
      </c>
      <c r="AE182" s="4">
        <f t="shared" si="262"/>
        <v>0</v>
      </c>
      <c r="AF182" s="4">
        <f t="shared" si="263"/>
        <v>0</v>
      </c>
      <c r="AG182" s="4">
        <f t="shared" si="264"/>
        <v>0</v>
      </c>
      <c r="AH182" s="4">
        <f t="shared" si="265"/>
        <v>1</v>
      </c>
      <c r="AI182" s="4">
        <f t="shared" si="266"/>
        <v>0</v>
      </c>
      <c r="AJ182" s="4">
        <f t="shared" si="267"/>
        <v>1</v>
      </c>
      <c r="AK182" s="4">
        <f t="shared" si="268"/>
        <v>1</v>
      </c>
      <c r="AL182" s="4">
        <f t="shared" si="269"/>
        <v>0</v>
      </c>
      <c r="AM182" s="4">
        <f t="shared" si="270"/>
        <v>1</v>
      </c>
      <c r="AN182" s="4">
        <f t="shared" si="271"/>
        <v>0</v>
      </c>
      <c r="AO182" s="4">
        <f t="shared" si="272"/>
        <v>0</v>
      </c>
      <c r="AP182" s="4">
        <f t="shared" si="273"/>
        <v>0</v>
      </c>
      <c r="AQ182" s="4">
        <f t="shared" si="274"/>
        <v>0</v>
      </c>
      <c r="AR182" s="4">
        <f t="shared" si="275"/>
        <v>0</v>
      </c>
      <c r="AS182" s="4">
        <f t="shared" si="276"/>
        <v>0</v>
      </c>
      <c r="AT182" s="4">
        <f t="shared" si="277"/>
        <v>0</v>
      </c>
      <c r="AU182" s="4">
        <f t="shared" si="278"/>
        <v>0</v>
      </c>
      <c r="AV182" s="4">
        <f t="shared" si="279"/>
        <v>0</v>
      </c>
      <c r="AW182" s="4">
        <f t="shared" si="280"/>
        <v>0</v>
      </c>
      <c r="AX182" s="4">
        <f t="shared" si="281"/>
        <v>0</v>
      </c>
      <c r="AY182" s="4">
        <f t="shared" si="282"/>
        <v>0</v>
      </c>
      <c r="AZ182" s="4">
        <f t="shared" si="283"/>
        <v>0</v>
      </c>
      <c r="BA182" s="4">
        <f t="shared" si="284"/>
        <v>0</v>
      </c>
      <c r="BB182" s="4">
        <f t="shared" si="285"/>
        <v>0</v>
      </c>
      <c r="BC182" s="4">
        <f t="shared" si="286"/>
        <v>0</v>
      </c>
      <c r="BD182" s="4">
        <f t="shared" si="287"/>
        <v>0</v>
      </c>
      <c r="BE182" s="4">
        <f t="shared" si="288"/>
        <v>0</v>
      </c>
      <c r="BF182" s="4">
        <f t="shared" si="448"/>
        <v>0</v>
      </c>
      <c r="BG182" s="4">
        <f t="shared" si="448"/>
        <v>0</v>
      </c>
      <c r="BH182" s="4">
        <f t="shared" si="448"/>
        <v>0</v>
      </c>
      <c r="BI182" s="4">
        <f t="shared" si="448"/>
        <v>0</v>
      </c>
      <c r="BJ182" s="4">
        <f t="shared" si="448"/>
        <v>0</v>
      </c>
      <c r="BK182" s="4">
        <f t="shared" si="448"/>
        <v>0</v>
      </c>
      <c r="BL182" s="4">
        <f t="shared" si="448"/>
        <v>0</v>
      </c>
      <c r="BM182" s="4">
        <f t="shared" si="448"/>
        <v>0</v>
      </c>
      <c r="BN182" s="4">
        <f t="shared" si="448"/>
        <v>0</v>
      </c>
      <c r="BO182" s="4">
        <f t="shared" si="448"/>
        <v>0</v>
      </c>
      <c r="BP182" s="4">
        <f t="shared" si="448"/>
        <v>0</v>
      </c>
      <c r="BQ182" s="4">
        <f t="shared" si="448"/>
        <v>0</v>
      </c>
      <c r="BR182" s="4">
        <f t="shared" si="448"/>
        <v>0</v>
      </c>
      <c r="BS182" s="4">
        <f t="shared" si="448"/>
        <v>0</v>
      </c>
      <c r="BT182" s="4">
        <f t="shared" si="448"/>
        <v>0</v>
      </c>
      <c r="BU182" s="4">
        <f t="shared" si="448"/>
        <v>1</v>
      </c>
      <c r="BV182" s="4">
        <f t="shared" si="446"/>
        <v>0</v>
      </c>
      <c r="BW182" s="4">
        <f t="shared" si="446"/>
        <v>0</v>
      </c>
      <c r="BX182" s="4">
        <f t="shared" si="446"/>
        <v>0</v>
      </c>
      <c r="BY182" s="4">
        <f t="shared" si="446"/>
        <v>0</v>
      </c>
      <c r="BZ182" s="4">
        <f t="shared" si="451"/>
        <v>0</v>
      </c>
      <c r="CA182" s="4">
        <f t="shared" si="451"/>
        <v>0</v>
      </c>
      <c r="CB182" s="4">
        <f t="shared" si="451"/>
        <v>0</v>
      </c>
      <c r="CC182" s="4">
        <f t="shared" si="451"/>
        <v>0</v>
      </c>
      <c r="CD182" s="4">
        <f t="shared" si="451"/>
        <v>0</v>
      </c>
      <c r="CE182" s="4">
        <f t="shared" si="451"/>
        <v>0</v>
      </c>
      <c r="CF182" s="4">
        <f t="shared" si="451"/>
        <v>0</v>
      </c>
      <c r="CG182" s="4">
        <f t="shared" si="451"/>
        <v>0</v>
      </c>
      <c r="CH182" s="4">
        <f t="shared" si="451"/>
        <v>0</v>
      </c>
      <c r="CI182" s="4">
        <f t="shared" si="451"/>
        <v>0</v>
      </c>
      <c r="CJ182" s="4">
        <f t="shared" si="451"/>
        <v>0</v>
      </c>
      <c r="CK182" s="4">
        <f t="shared" si="453"/>
        <v>0</v>
      </c>
      <c r="CL182" s="4">
        <f t="shared" si="453"/>
        <v>0</v>
      </c>
      <c r="CM182" s="4">
        <f t="shared" si="453"/>
        <v>0</v>
      </c>
      <c r="CN182" s="4">
        <f t="shared" si="453"/>
        <v>0</v>
      </c>
      <c r="CO182" s="4">
        <f t="shared" si="453"/>
        <v>0</v>
      </c>
      <c r="CP182" s="4">
        <f t="shared" si="453"/>
        <v>0</v>
      </c>
      <c r="CQ182" s="4">
        <f t="shared" si="453"/>
        <v>0</v>
      </c>
      <c r="CR182" s="4">
        <f t="shared" si="453"/>
        <v>0</v>
      </c>
      <c r="CS182" s="4">
        <f t="shared" si="453"/>
        <v>0</v>
      </c>
      <c r="CT182" s="4">
        <f t="shared" si="453"/>
        <v>0</v>
      </c>
      <c r="CU182" s="4">
        <f t="shared" si="453"/>
        <v>0</v>
      </c>
      <c r="CV182" s="4">
        <f t="shared" si="453"/>
        <v>1</v>
      </c>
      <c r="CW182" s="4">
        <f t="shared" si="453"/>
        <v>0</v>
      </c>
      <c r="CX182" s="4">
        <f t="shared" si="453"/>
        <v>0</v>
      </c>
      <c r="CY182" s="4">
        <f t="shared" si="453"/>
        <v>0</v>
      </c>
      <c r="CZ182" s="4">
        <f t="shared" si="453"/>
        <v>0</v>
      </c>
      <c r="DA182" s="4">
        <f t="shared" si="452"/>
        <v>0</v>
      </c>
      <c r="DB182" s="4">
        <f t="shared" si="452"/>
        <v>0</v>
      </c>
      <c r="DC182" s="4">
        <f t="shared" si="452"/>
        <v>0</v>
      </c>
      <c r="DD182" s="4">
        <f t="shared" si="452"/>
        <v>0</v>
      </c>
      <c r="DE182" s="4">
        <f t="shared" si="452"/>
        <v>0</v>
      </c>
      <c r="DF182" s="4">
        <f t="shared" si="452"/>
        <v>0</v>
      </c>
      <c r="DG182" s="4">
        <f t="shared" si="449"/>
        <v>0</v>
      </c>
      <c r="DH182" s="4">
        <f t="shared" si="449"/>
        <v>0</v>
      </c>
      <c r="DI182" s="4">
        <f t="shared" si="449"/>
        <v>0</v>
      </c>
      <c r="DJ182" s="4">
        <f t="shared" si="449"/>
        <v>0</v>
      </c>
      <c r="DK182" s="4">
        <f t="shared" si="449"/>
        <v>0</v>
      </c>
      <c r="DL182" s="4">
        <f t="shared" si="449"/>
        <v>0</v>
      </c>
      <c r="DM182" s="4">
        <f t="shared" si="449"/>
        <v>0</v>
      </c>
      <c r="DN182" s="4">
        <f t="shared" si="449"/>
        <v>0</v>
      </c>
      <c r="DO182" s="4">
        <f t="shared" si="449"/>
        <v>0</v>
      </c>
      <c r="DP182" s="4">
        <f t="shared" si="449"/>
        <v>0</v>
      </c>
      <c r="DQ182" s="4">
        <f t="shared" si="450"/>
        <v>0</v>
      </c>
      <c r="DR182" s="4">
        <f t="shared" si="450"/>
        <v>0</v>
      </c>
      <c r="DS182" s="4">
        <f t="shared" si="450"/>
        <v>0</v>
      </c>
      <c r="DT182" s="4">
        <f t="shared" si="450"/>
        <v>0</v>
      </c>
      <c r="DU182" s="4">
        <f t="shared" si="450"/>
        <v>0</v>
      </c>
      <c r="DV182" s="4">
        <f t="shared" si="450"/>
        <v>0</v>
      </c>
      <c r="DW182" s="4">
        <f t="shared" si="450"/>
        <v>0</v>
      </c>
      <c r="DX182" s="4">
        <f t="shared" si="450"/>
        <v>0</v>
      </c>
      <c r="DY182" s="4">
        <f t="shared" si="450"/>
        <v>0</v>
      </c>
      <c r="DZ182" s="4">
        <f t="shared" si="450"/>
        <v>0</v>
      </c>
      <c r="EA182" s="4">
        <f t="shared" si="450"/>
        <v>0</v>
      </c>
      <c r="EB182" s="4">
        <f t="shared" si="450"/>
        <v>0</v>
      </c>
      <c r="EC182" s="4">
        <f t="shared" si="450"/>
        <v>0</v>
      </c>
    </row>
    <row r="183" spans="2:133" x14ac:dyDescent="0.25">
      <c r="B183" s="13" t="s">
        <v>262</v>
      </c>
      <c r="C183" t="s">
        <v>305</v>
      </c>
      <c r="D183" s="4">
        <f t="shared" si="291"/>
        <v>0</v>
      </c>
      <c r="E183" s="4">
        <f t="shared" si="292"/>
        <v>0</v>
      </c>
      <c r="F183" s="4">
        <f t="shared" si="293"/>
        <v>0</v>
      </c>
      <c r="G183" s="4">
        <f t="shared" si="294"/>
        <v>1</v>
      </c>
      <c r="H183" s="4">
        <f t="shared" si="295"/>
        <v>0</v>
      </c>
      <c r="I183" s="4">
        <f t="shared" si="296"/>
        <v>1</v>
      </c>
      <c r="J183" s="4">
        <f t="shared" si="241"/>
        <v>0</v>
      </c>
      <c r="K183" s="4">
        <f t="shared" si="242"/>
        <v>0</v>
      </c>
      <c r="L183" s="4">
        <f t="shared" si="243"/>
        <v>0</v>
      </c>
      <c r="M183" s="4">
        <f t="shared" si="244"/>
        <v>0</v>
      </c>
      <c r="N183" s="4">
        <f t="shared" si="245"/>
        <v>0</v>
      </c>
      <c r="O183" s="4">
        <f t="shared" si="246"/>
        <v>0</v>
      </c>
      <c r="P183" s="4">
        <f t="shared" si="247"/>
        <v>0</v>
      </c>
      <c r="Q183" s="4">
        <f t="shared" si="248"/>
        <v>0</v>
      </c>
      <c r="R183" s="4">
        <f t="shared" si="249"/>
        <v>0</v>
      </c>
      <c r="S183" s="4">
        <f t="shared" si="250"/>
        <v>0</v>
      </c>
      <c r="T183" s="4">
        <f t="shared" si="251"/>
        <v>0</v>
      </c>
      <c r="U183" s="4">
        <f t="shared" si="252"/>
        <v>0</v>
      </c>
      <c r="V183" s="4">
        <f t="shared" si="253"/>
        <v>0</v>
      </c>
      <c r="W183" s="4">
        <f t="shared" si="254"/>
        <v>0</v>
      </c>
      <c r="X183" s="4">
        <f t="shared" si="255"/>
        <v>0</v>
      </c>
      <c r="Y183" s="4">
        <f t="shared" si="256"/>
        <v>0</v>
      </c>
      <c r="Z183" s="4">
        <f t="shared" si="257"/>
        <v>0</v>
      </c>
      <c r="AA183" s="4">
        <f t="shared" si="258"/>
        <v>0</v>
      </c>
      <c r="AB183" s="4">
        <f t="shared" si="259"/>
        <v>0</v>
      </c>
      <c r="AC183" s="4">
        <f t="shared" si="260"/>
        <v>0</v>
      </c>
      <c r="AD183" s="4">
        <f t="shared" si="261"/>
        <v>0</v>
      </c>
      <c r="AE183" s="4">
        <f t="shared" si="262"/>
        <v>0</v>
      </c>
      <c r="AF183" s="4">
        <f t="shared" si="263"/>
        <v>0</v>
      </c>
      <c r="AG183" s="4">
        <f t="shared" si="264"/>
        <v>0</v>
      </c>
      <c r="AH183" s="4">
        <f t="shared" si="265"/>
        <v>0</v>
      </c>
      <c r="AI183" s="4">
        <f t="shared" si="266"/>
        <v>0</v>
      </c>
      <c r="AJ183" s="4">
        <f t="shared" si="267"/>
        <v>0</v>
      </c>
      <c r="AK183" s="4">
        <f t="shared" si="268"/>
        <v>1</v>
      </c>
      <c r="AL183" s="4">
        <f t="shared" si="269"/>
        <v>0</v>
      </c>
      <c r="AM183" s="4">
        <f t="shared" si="270"/>
        <v>1</v>
      </c>
      <c r="AN183" s="4">
        <f t="shared" si="271"/>
        <v>0</v>
      </c>
      <c r="AO183" s="4">
        <f t="shared" si="272"/>
        <v>0</v>
      </c>
      <c r="AP183" s="4">
        <f t="shared" si="273"/>
        <v>0</v>
      </c>
      <c r="AQ183" s="4">
        <f t="shared" si="274"/>
        <v>0</v>
      </c>
      <c r="AR183" s="4">
        <f t="shared" si="275"/>
        <v>0</v>
      </c>
      <c r="AS183" s="4">
        <f t="shared" si="276"/>
        <v>0</v>
      </c>
      <c r="AT183" s="4">
        <f t="shared" si="277"/>
        <v>0</v>
      </c>
      <c r="AU183" s="4">
        <f t="shared" si="278"/>
        <v>0</v>
      </c>
      <c r="AV183" s="4">
        <f t="shared" si="279"/>
        <v>0</v>
      </c>
      <c r="AW183" s="4">
        <f t="shared" si="280"/>
        <v>0</v>
      </c>
      <c r="AX183" s="4">
        <f t="shared" si="281"/>
        <v>0</v>
      </c>
      <c r="AY183" s="4">
        <f t="shared" si="282"/>
        <v>0</v>
      </c>
      <c r="AZ183" s="4">
        <f t="shared" si="283"/>
        <v>0</v>
      </c>
      <c r="BA183" s="4">
        <f t="shared" si="284"/>
        <v>0</v>
      </c>
      <c r="BB183" s="4">
        <f t="shared" si="285"/>
        <v>0</v>
      </c>
      <c r="BC183" s="4">
        <f t="shared" si="286"/>
        <v>0</v>
      </c>
      <c r="BD183" s="4">
        <f t="shared" si="287"/>
        <v>0</v>
      </c>
      <c r="BE183" s="4">
        <f t="shared" si="288"/>
        <v>0</v>
      </c>
      <c r="BF183" s="4">
        <f t="shared" si="448"/>
        <v>0</v>
      </c>
      <c r="BG183" s="4">
        <f t="shared" si="448"/>
        <v>0</v>
      </c>
      <c r="BH183" s="4">
        <f t="shared" si="448"/>
        <v>0</v>
      </c>
      <c r="BI183" s="4">
        <f t="shared" si="448"/>
        <v>0</v>
      </c>
      <c r="BJ183" s="4">
        <f t="shared" si="448"/>
        <v>0</v>
      </c>
      <c r="BK183" s="4">
        <f t="shared" si="448"/>
        <v>0</v>
      </c>
      <c r="BL183" s="4">
        <f t="shared" si="448"/>
        <v>0</v>
      </c>
      <c r="BM183" s="4">
        <f t="shared" si="448"/>
        <v>0</v>
      </c>
      <c r="BN183" s="4">
        <f t="shared" si="448"/>
        <v>0</v>
      </c>
      <c r="BO183" s="4">
        <f t="shared" si="448"/>
        <v>0</v>
      </c>
      <c r="BP183" s="4">
        <f t="shared" si="448"/>
        <v>0</v>
      </c>
      <c r="BQ183" s="4">
        <f t="shared" si="448"/>
        <v>0</v>
      </c>
      <c r="BR183" s="4">
        <f t="shared" si="448"/>
        <v>0</v>
      </c>
      <c r="BS183" s="4">
        <f t="shared" si="448"/>
        <v>0</v>
      </c>
      <c r="BT183" s="4">
        <f t="shared" si="448"/>
        <v>0</v>
      </c>
      <c r="BU183" s="4">
        <f t="shared" si="448"/>
        <v>0</v>
      </c>
      <c r="BV183" s="4">
        <f t="shared" si="446"/>
        <v>1</v>
      </c>
      <c r="BW183" s="4">
        <f t="shared" si="446"/>
        <v>0</v>
      </c>
      <c r="BX183" s="4">
        <f t="shared" si="446"/>
        <v>0</v>
      </c>
      <c r="BY183" s="4">
        <f t="shared" si="446"/>
        <v>0</v>
      </c>
      <c r="BZ183" s="4">
        <f t="shared" si="451"/>
        <v>0</v>
      </c>
      <c r="CA183" s="4">
        <f t="shared" si="451"/>
        <v>0</v>
      </c>
      <c r="CB183" s="4">
        <f t="shared" si="451"/>
        <v>0</v>
      </c>
      <c r="CC183" s="4">
        <f t="shared" si="451"/>
        <v>0</v>
      </c>
      <c r="CD183" s="4">
        <f t="shared" si="451"/>
        <v>0</v>
      </c>
      <c r="CE183" s="4">
        <f t="shared" si="451"/>
        <v>0</v>
      </c>
      <c r="CF183" s="4">
        <f t="shared" si="451"/>
        <v>0</v>
      </c>
      <c r="CG183" s="4">
        <f t="shared" si="451"/>
        <v>0</v>
      </c>
      <c r="CH183" s="4">
        <f t="shared" si="451"/>
        <v>0</v>
      </c>
      <c r="CI183" s="4">
        <f t="shared" si="451"/>
        <v>0</v>
      </c>
      <c r="CJ183" s="4">
        <f t="shared" si="451"/>
        <v>0</v>
      </c>
      <c r="CK183" s="4">
        <f t="shared" si="453"/>
        <v>0</v>
      </c>
      <c r="CL183" s="4">
        <f t="shared" si="453"/>
        <v>0</v>
      </c>
      <c r="CM183" s="4">
        <f t="shared" si="453"/>
        <v>0</v>
      </c>
      <c r="CN183" s="4">
        <f t="shared" si="453"/>
        <v>0</v>
      </c>
      <c r="CO183" s="4">
        <f t="shared" si="453"/>
        <v>0</v>
      </c>
      <c r="CP183" s="4">
        <f t="shared" si="453"/>
        <v>0</v>
      </c>
      <c r="CQ183" s="4">
        <f t="shared" si="453"/>
        <v>0</v>
      </c>
      <c r="CR183" s="4">
        <f t="shared" si="453"/>
        <v>0</v>
      </c>
      <c r="CS183" s="4">
        <f t="shared" si="453"/>
        <v>0</v>
      </c>
      <c r="CT183" s="4">
        <f t="shared" si="453"/>
        <v>0</v>
      </c>
      <c r="CU183" s="4">
        <f t="shared" si="453"/>
        <v>0</v>
      </c>
      <c r="CV183" s="4">
        <f t="shared" si="453"/>
        <v>0</v>
      </c>
      <c r="CW183" s="4">
        <f t="shared" si="453"/>
        <v>1</v>
      </c>
      <c r="CX183" s="4">
        <f t="shared" si="453"/>
        <v>0</v>
      </c>
      <c r="CY183" s="4">
        <f t="shared" si="453"/>
        <v>0</v>
      </c>
      <c r="CZ183" s="4">
        <f t="shared" si="453"/>
        <v>0</v>
      </c>
      <c r="DA183" s="4">
        <f t="shared" si="452"/>
        <v>0</v>
      </c>
      <c r="DB183" s="4">
        <f t="shared" si="452"/>
        <v>0</v>
      </c>
      <c r="DC183" s="4">
        <f t="shared" si="452"/>
        <v>0</v>
      </c>
      <c r="DD183" s="4">
        <f t="shared" si="452"/>
        <v>0</v>
      </c>
      <c r="DE183" s="4">
        <f t="shared" si="452"/>
        <v>0</v>
      </c>
      <c r="DF183" s="4">
        <f t="shared" si="452"/>
        <v>0</v>
      </c>
      <c r="DG183" s="4">
        <f t="shared" si="449"/>
        <v>0</v>
      </c>
      <c r="DH183" s="4">
        <f t="shared" si="449"/>
        <v>0</v>
      </c>
      <c r="DI183" s="4">
        <f t="shared" si="449"/>
        <v>0</v>
      </c>
      <c r="DJ183" s="4">
        <f t="shared" si="449"/>
        <v>0</v>
      </c>
      <c r="DK183" s="4">
        <f t="shared" si="449"/>
        <v>0</v>
      </c>
      <c r="DL183" s="4">
        <f t="shared" si="449"/>
        <v>0</v>
      </c>
      <c r="DM183" s="4">
        <f t="shared" si="449"/>
        <v>0</v>
      </c>
      <c r="DN183" s="4">
        <f t="shared" si="449"/>
        <v>0</v>
      </c>
      <c r="DO183" s="4">
        <f t="shared" si="449"/>
        <v>0</v>
      </c>
      <c r="DP183" s="4">
        <f t="shared" si="449"/>
        <v>0</v>
      </c>
      <c r="DQ183" s="4">
        <f t="shared" si="450"/>
        <v>0</v>
      </c>
      <c r="DR183" s="4">
        <f t="shared" si="450"/>
        <v>0</v>
      </c>
      <c r="DS183" s="4">
        <f t="shared" si="450"/>
        <v>0</v>
      </c>
      <c r="DT183" s="4">
        <f t="shared" si="450"/>
        <v>0</v>
      </c>
      <c r="DU183" s="4">
        <f t="shared" si="450"/>
        <v>0</v>
      </c>
      <c r="DV183" s="4">
        <f t="shared" si="450"/>
        <v>0</v>
      </c>
      <c r="DW183" s="4">
        <f t="shared" si="450"/>
        <v>0</v>
      </c>
      <c r="DX183" s="4">
        <f t="shared" si="450"/>
        <v>0</v>
      </c>
      <c r="DY183" s="4">
        <f t="shared" si="450"/>
        <v>0</v>
      </c>
      <c r="DZ183" s="4">
        <f t="shared" si="450"/>
        <v>0</v>
      </c>
      <c r="EA183" s="4">
        <f t="shared" si="450"/>
        <v>0</v>
      </c>
      <c r="EB183" s="4">
        <f t="shared" si="450"/>
        <v>0</v>
      </c>
      <c r="EC183" s="4">
        <f t="shared" si="450"/>
        <v>0</v>
      </c>
    </row>
    <row r="184" spans="2:133" x14ac:dyDescent="0.25">
      <c r="B184" s="13" t="s">
        <v>262</v>
      </c>
      <c r="C184" t="s">
        <v>306</v>
      </c>
      <c r="D184" s="4">
        <f t="shared" si="291"/>
        <v>0</v>
      </c>
      <c r="E184" s="4">
        <f t="shared" si="292"/>
        <v>0</v>
      </c>
      <c r="F184" s="4">
        <f t="shared" si="293"/>
        <v>0</v>
      </c>
      <c r="G184" s="4">
        <f t="shared" si="294"/>
        <v>1</v>
      </c>
      <c r="H184" s="4">
        <f t="shared" si="295"/>
        <v>0</v>
      </c>
      <c r="I184" s="4">
        <f t="shared" si="296"/>
        <v>1</v>
      </c>
      <c r="J184" s="4">
        <f t="shared" si="241"/>
        <v>0</v>
      </c>
      <c r="K184" s="4">
        <f t="shared" si="242"/>
        <v>0</v>
      </c>
      <c r="L184" s="4">
        <f t="shared" si="243"/>
        <v>0</v>
      </c>
      <c r="M184" s="4">
        <f t="shared" si="244"/>
        <v>0</v>
      </c>
      <c r="N184" s="4">
        <f t="shared" si="245"/>
        <v>0</v>
      </c>
      <c r="O184" s="4">
        <f t="shared" si="246"/>
        <v>0</v>
      </c>
      <c r="P184" s="4">
        <f t="shared" si="247"/>
        <v>0</v>
      </c>
      <c r="Q184" s="4">
        <f t="shared" si="248"/>
        <v>0</v>
      </c>
      <c r="R184" s="4">
        <f t="shared" si="249"/>
        <v>0</v>
      </c>
      <c r="S184" s="4">
        <f t="shared" si="250"/>
        <v>0</v>
      </c>
      <c r="T184" s="4">
        <f t="shared" si="251"/>
        <v>0</v>
      </c>
      <c r="U184" s="4">
        <f t="shared" si="252"/>
        <v>0</v>
      </c>
      <c r="V184" s="4">
        <f t="shared" si="253"/>
        <v>0</v>
      </c>
      <c r="W184" s="4">
        <f t="shared" si="254"/>
        <v>0</v>
      </c>
      <c r="X184" s="4">
        <f t="shared" si="255"/>
        <v>0</v>
      </c>
      <c r="Y184" s="4">
        <f t="shared" si="256"/>
        <v>0</v>
      </c>
      <c r="Z184" s="4">
        <f t="shared" si="257"/>
        <v>0</v>
      </c>
      <c r="AA184" s="4">
        <f t="shared" si="258"/>
        <v>0</v>
      </c>
      <c r="AB184" s="4">
        <f t="shared" si="259"/>
        <v>0</v>
      </c>
      <c r="AC184" s="4">
        <f t="shared" si="260"/>
        <v>0</v>
      </c>
      <c r="AD184" s="4">
        <f t="shared" si="261"/>
        <v>0</v>
      </c>
      <c r="AE184" s="4">
        <f t="shared" si="262"/>
        <v>0</v>
      </c>
      <c r="AF184" s="4">
        <f t="shared" si="263"/>
        <v>0</v>
      </c>
      <c r="AG184" s="4">
        <f t="shared" si="264"/>
        <v>0</v>
      </c>
      <c r="AH184" s="4">
        <f t="shared" si="265"/>
        <v>0</v>
      </c>
      <c r="AI184" s="4">
        <f t="shared" si="266"/>
        <v>0</v>
      </c>
      <c r="AJ184" s="4">
        <f t="shared" si="267"/>
        <v>0</v>
      </c>
      <c r="AK184" s="4">
        <f t="shared" si="268"/>
        <v>1</v>
      </c>
      <c r="AL184" s="4">
        <f t="shared" si="269"/>
        <v>0</v>
      </c>
      <c r="AM184" s="4">
        <f t="shared" si="270"/>
        <v>1</v>
      </c>
      <c r="AN184" s="4">
        <f t="shared" si="271"/>
        <v>0</v>
      </c>
      <c r="AO184" s="4">
        <f t="shared" si="272"/>
        <v>0</v>
      </c>
      <c r="AP184" s="4">
        <f t="shared" si="273"/>
        <v>0</v>
      </c>
      <c r="AQ184" s="4">
        <f t="shared" si="274"/>
        <v>0</v>
      </c>
      <c r="AR184" s="4">
        <f t="shared" si="275"/>
        <v>0</v>
      </c>
      <c r="AS184" s="4">
        <f t="shared" si="276"/>
        <v>0</v>
      </c>
      <c r="AT184" s="4">
        <f t="shared" si="277"/>
        <v>0</v>
      </c>
      <c r="AU184" s="4">
        <f t="shared" si="278"/>
        <v>0</v>
      </c>
      <c r="AV184" s="4">
        <f t="shared" si="279"/>
        <v>0</v>
      </c>
      <c r="AW184" s="4">
        <f t="shared" si="280"/>
        <v>0</v>
      </c>
      <c r="AX184" s="4">
        <f t="shared" si="281"/>
        <v>0</v>
      </c>
      <c r="AY184" s="4">
        <f t="shared" si="282"/>
        <v>0</v>
      </c>
      <c r="AZ184" s="4">
        <f t="shared" si="283"/>
        <v>0</v>
      </c>
      <c r="BA184" s="4">
        <f t="shared" si="284"/>
        <v>0</v>
      </c>
      <c r="BB184" s="4">
        <f t="shared" si="285"/>
        <v>0</v>
      </c>
      <c r="BC184" s="4">
        <f t="shared" si="286"/>
        <v>0</v>
      </c>
      <c r="BD184" s="4">
        <f t="shared" si="287"/>
        <v>0</v>
      </c>
      <c r="BE184" s="4">
        <f t="shared" si="288"/>
        <v>0</v>
      </c>
      <c r="BF184" s="4">
        <f t="shared" si="448"/>
        <v>0</v>
      </c>
      <c r="BG184" s="4">
        <f t="shared" si="448"/>
        <v>0</v>
      </c>
      <c r="BH184" s="4">
        <f t="shared" si="448"/>
        <v>0</v>
      </c>
      <c r="BI184" s="4">
        <f t="shared" si="448"/>
        <v>0</v>
      </c>
      <c r="BJ184" s="4">
        <f t="shared" si="448"/>
        <v>0</v>
      </c>
      <c r="BK184" s="4">
        <f t="shared" si="448"/>
        <v>0</v>
      </c>
      <c r="BL184" s="4">
        <f t="shared" si="448"/>
        <v>0</v>
      </c>
      <c r="BM184" s="4">
        <f t="shared" si="448"/>
        <v>0</v>
      </c>
      <c r="BN184" s="4">
        <f t="shared" si="448"/>
        <v>0</v>
      </c>
      <c r="BO184" s="4">
        <f t="shared" si="448"/>
        <v>0</v>
      </c>
      <c r="BP184" s="4">
        <f t="shared" si="448"/>
        <v>0</v>
      </c>
      <c r="BQ184" s="4">
        <f t="shared" si="448"/>
        <v>0</v>
      </c>
      <c r="BR184" s="4">
        <f t="shared" si="448"/>
        <v>0</v>
      </c>
      <c r="BS184" s="4">
        <f t="shared" si="448"/>
        <v>0</v>
      </c>
      <c r="BT184" s="4">
        <f t="shared" si="448"/>
        <v>0</v>
      </c>
      <c r="BU184" s="4">
        <f t="shared" si="448"/>
        <v>0</v>
      </c>
      <c r="BV184" s="4">
        <f t="shared" si="446"/>
        <v>0</v>
      </c>
      <c r="BW184" s="4">
        <f t="shared" si="446"/>
        <v>1</v>
      </c>
      <c r="BX184" s="4">
        <f t="shared" si="446"/>
        <v>0</v>
      </c>
      <c r="BY184" s="4">
        <f t="shared" si="446"/>
        <v>0</v>
      </c>
      <c r="BZ184" s="4">
        <f t="shared" si="451"/>
        <v>0</v>
      </c>
      <c r="CA184" s="4">
        <f t="shared" si="451"/>
        <v>0</v>
      </c>
      <c r="CB184" s="4">
        <f t="shared" si="451"/>
        <v>0</v>
      </c>
      <c r="CC184" s="4">
        <f t="shared" si="451"/>
        <v>0</v>
      </c>
      <c r="CD184" s="4">
        <f t="shared" si="451"/>
        <v>0</v>
      </c>
      <c r="CE184" s="4">
        <f t="shared" si="451"/>
        <v>0</v>
      </c>
      <c r="CF184" s="4">
        <f t="shared" si="451"/>
        <v>0</v>
      </c>
      <c r="CG184" s="4">
        <f t="shared" si="451"/>
        <v>0</v>
      </c>
      <c r="CH184" s="4">
        <f t="shared" si="451"/>
        <v>0</v>
      </c>
      <c r="CI184" s="4">
        <f t="shared" si="451"/>
        <v>0</v>
      </c>
      <c r="CJ184" s="4">
        <f t="shared" si="451"/>
        <v>0</v>
      </c>
      <c r="CK184" s="4">
        <f t="shared" si="453"/>
        <v>0</v>
      </c>
      <c r="CL184" s="4">
        <f t="shared" si="453"/>
        <v>0</v>
      </c>
      <c r="CM184" s="4">
        <f t="shared" si="453"/>
        <v>0</v>
      </c>
      <c r="CN184" s="4">
        <f t="shared" si="453"/>
        <v>0</v>
      </c>
      <c r="CO184" s="4">
        <f t="shared" si="453"/>
        <v>0</v>
      </c>
      <c r="CP184" s="4">
        <f t="shared" si="453"/>
        <v>0</v>
      </c>
      <c r="CQ184" s="4">
        <f t="shared" si="453"/>
        <v>0</v>
      </c>
      <c r="CR184" s="4">
        <f t="shared" si="453"/>
        <v>0</v>
      </c>
      <c r="CS184" s="4">
        <f t="shared" si="453"/>
        <v>0</v>
      </c>
      <c r="CT184" s="4">
        <f t="shared" si="453"/>
        <v>0</v>
      </c>
      <c r="CU184" s="4">
        <f t="shared" si="453"/>
        <v>0</v>
      </c>
      <c r="CV184" s="4">
        <f t="shared" si="453"/>
        <v>0</v>
      </c>
      <c r="CW184" s="4">
        <f t="shared" si="453"/>
        <v>0</v>
      </c>
      <c r="CX184" s="4">
        <f t="shared" si="453"/>
        <v>1</v>
      </c>
      <c r="CY184" s="4">
        <f t="shared" si="453"/>
        <v>0</v>
      </c>
      <c r="CZ184" s="4">
        <f t="shared" si="453"/>
        <v>0</v>
      </c>
      <c r="DA184" s="4">
        <f t="shared" si="452"/>
        <v>0</v>
      </c>
      <c r="DB184" s="4">
        <f t="shared" si="452"/>
        <v>0</v>
      </c>
      <c r="DC184" s="4">
        <f t="shared" si="452"/>
        <v>0</v>
      </c>
      <c r="DD184" s="4">
        <f t="shared" si="452"/>
        <v>0</v>
      </c>
      <c r="DE184" s="4">
        <f t="shared" si="452"/>
        <v>0</v>
      </c>
      <c r="DF184" s="4">
        <f t="shared" si="452"/>
        <v>0</v>
      </c>
      <c r="DG184" s="4">
        <f t="shared" si="449"/>
        <v>0</v>
      </c>
      <c r="DH184" s="4">
        <f t="shared" si="449"/>
        <v>0</v>
      </c>
      <c r="DI184" s="4">
        <f t="shared" si="449"/>
        <v>0</v>
      </c>
      <c r="DJ184" s="4">
        <f t="shared" si="449"/>
        <v>0</v>
      </c>
      <c r="DK184" s="4">
        <f t="shared" si="449"/>
        <v>0</v>
      </c>
      <c r="DL184" s="4">
        <f t="shared" si="449"/>
        <v>0</v>
      </c>
      <c r="DM184" s="4">
        <f t="shared" si="449"/>
        <v>0</v>
      </c>
      <c r="DN184" s="4">
        <f t="shared" si="449"/>
        <v>0</v>
      </c>
      <c r="DO184" s="4">
        <f t="shared" si="449"/>
        <v>0</v>
      </c>
      <c r="DP184" s="4">
        <f t="shared" si="449"/>
        <v>0</v>
      </c>
      <c r="DQ184" s="4">
        <f t="shared" si="450"/>
        <v>0</v>
      </c>
      <c r="DR184" s="4">
        <f t="shared" si="450"/>
        <v>0</v>
      </c>
      <c r="DS184" s="4">
        <f t="shared" si="450"/>
        <v>0</v>
      </c>
      <c r="DT184" s="4">
        <f t="shared" si="450"/>
        <v>0</v>
      </c>
      <c r="DU184" s="4">
        <f t="shared" si="450"/>
        <v>0</v>
      </c>
      <c r="DV184" s="4">
        <f t="shared" si="450"/>
        <v>0</v>
      </c>
      <c r="DW184" s="4">
        <f t="shared" si="450"/>
        <v>0</v>
      </c>
      <c r="DX184" s="4">
        <f t="shared" si="450"/>
        <v>0</v>
      </c>
      <c r="DY184" s="4">
        <f t="shared" si="450"/>
        <v>0</v>
      </c>
      <c r="DZ184" s="4">
        <f t="shared" si="450"/>
        <v>0</v>
      </c>
      <c r="EA184" s="4">
        <f t="shared" si="450"/>
        <v>0</v>
      </c>
      <c r="EB184" s="4">
        <f t="shared" si="450"/>
        <v>0</v>
      </c>
      <c r="EC184" s="4">
        <f t="shared" si="450"/>
        <v>0</v>
      </c>
    </row>
    <row r="185" spans="2:133" x14ac:dyDescent="0.25">
      <c r="B185" s="13" t="s">
        <v>262</v>
      </c>
      <c r="C185" t="s">
        <v>307</v>
      </c>
      <c r="D185" s="4">
        <f t="shared" si="291"/>
        <v>0</v>
      </c>
      <c r="E185" s="4">
        <f t="shared" si="292"/>
        <v>0</v>
      </c>
      <c r="F185" s="4">
        <f t="shared" si="293"/>
        <v>0</v>
      </c>
      <c r="G185" s="4">
        <f t="shared" si="294"/>
        <v>1</v>
      </c>
      <c r="H185" s="4">
        <f t="shared" si="295"/>
        <v>0</v>
      </c>
      <c r="I185" s="4">
        <f t="shared" si="296"/>
        <v>1</v>
      </c>
      <c r="J185" s="4">
        <f t="shared" si="241"/>
        <v>0</v>
      </c>
      <c r="K185" s="4">
        <f t="shared" si="242"/>
        <v>0</v>
      </c>
      <c r="L185" s="4">
        <f t="shared" si="243"/>
        <v>0</v>
      </c>
      <c r="M185" s="4">
        <f t="shared" si="244"/>
        <v>0</v>
      </c>
      <c r="N185" s="4">
        <f t="shared" si="245"/>
        <v>0</v>
      </c>
      <c r="O185" s="4">
        <f t="shared" si="246"/>
        <v>0</v>
      </c>
      <c r="P185" s="4">
        <f t="shared" si="247"/>
        <v>0</v>
      </c>
      <c r="Q185" s="4">
        <f t="shared" si="248"/>
        <v>0</v>
      </c>
      <c r="R185" s="4">
        <f t="shared" si="249"/>
        <v>0</v>
      </c>
      <c r="S185" s="4">
        <f t="shared" si="250"/>
        <v>0</v>
      </c>
      <c r="T185" s="4">
        <f t="shared" si="251"/>
        <v>0</v>
      </c>
      <c r="U185" s="4">
        <f t="shared" si="252"/>
        <v>0</v>
      </c>
      <c r="V185" s="4">
        <f t="shared" si="253"/>
        <v>0</v>
      </c>
      <c r="W185" s="4">
        <f t="shared" si="254"/>
        <v>0</v>
      </c>
      <c r="X185" s="4">
        <f t="shared" si="255"/>
        <v>0</v>
      </c>
      <c r="Y185" s="4">
        <f t="shared" si="256"/>
        <v>0</v>
      </c>
      <c r="Z185" s="4">
        <f t="shared" si="257"/>
        <v>0</v>
      </c>
      <c r="AA185" s="4">
        <f t="shared" si="258"/>
        <v>0</v>
      </c>
      <c r="AB185" s="4">
        <f t="shared" si="259"/>
        <v>0</v>
      </c>
      <c r="AC185" s="4">
        <f t="shared" si="260"/>
        <v>0</v>
      </c>
      <c r="AD185" s="4">
        <f t="shared" si="261"/>
        <v>0</v>
      </c>
      <c r="AE185" s="4">
        <f t="shared" si="262"/>
        <v>0</v>
      </c>
      <c r="AF185" s="4">
        <f t="shared" si="263"/>
        <v>0</v>
      </c>
      <c r="AG185" s="4">
        <f t="shared" si="264"/>
        <v>0</v>
      </c>
      <c r="AH185" s="4">
        <f t="shared" si="265"/>
        <v>0</v>
      </c>
      <c r="AI185" s="4">
        <f t="shared" si="266"/>
        <v>0</v>
      </c>
      <c r="AJ185" s="4">
        <f t="shared" si="267"/>
        <v>0</v>
      </c>
      <c r="AK185" s="4">
        <f t="shared" si="268"/>
        <v>1</v>
      </c>
      <c r="AL185" s="4">
        <f t="shared" si="269"/>
        <v>0</v>
      </c>
      <c r="AM185" s="4">
        <f t="shared" si="270"/>
        <v>1</v>
      </c>
      <c r="AN185" s="4">
        <f t="shared" si="271"/>
        <v>0</v>
      </c>
      <c r="AO185" s="4">
        <f t="shared" si="272"/>
        <v>0</v>
      </c>
      <c r="AP185" s="4">
        <f t="shared" si="273"/>
        <v>0</v>
      </c>
      <c r="AQ185" s="4">
        <f t="shared" si="274"/>
        <v>0</v>
      </c>
      <c r="AR185" s="4">
        <f t="shared" si="275"/>
        <v>0</v>
      </c>
      <c r="AS185" s="4">
        <f t="shared" si="276"/>
        <v>0</v>
      </c>
      <c r="AT185" s="4">
        <f t="shared" si="277"/>
        <v>0</v>
      </c>
      <c r="AU185" s="4">
        <f t="shared" si="278"/>
        <v>0</v>
      </c>
      <c r="AV185" s="4">
        <f t="shared" si="279"/>
        <v>0</v>
      </c>
      <c r="AW185" s="4">
        <f t="shared" si="280"/>
        <v>0</v>
      </c>
      <c r="AX185" s="4">
        <f t="shared" si="281"/>
        <v>0</v>
      </c>
      <c r="AY185" s="4">
        <f t="shared" si="282"/>
        <v>0</v>
      </c>
      <c r="AZ185" s="4">
        <f t="shared" si="283"/>
        <v>0</v>
      </c>
      <c r="BA185" s="4">
        <f t="shared" si="284"/>
        <v>0</v>
      </c>
      <c r="BB185" s="4">
        <f t="shared" si="285"/>
        <v>0</v>
      </c>
      <c r="BC185" s="4">
        <f t="shared" si="286"/>
        <v>0</v>
      </c>
      <c r="BD185" s="4">
        <f t="shared" si="287"/>
        <v>0</v>
      </c>
      <c r="BE185" s="4">
        <f t="shared" si="288"/>
        <v>0</v>
      </c>
      <c r="BF185" s="4">
        <f t="shared" si="448"/>
        <v>0</v>
      </c>
      <c r="BG185" s="4">
        <f t="shared" si="448"/>
        <v>0</v>
      </c>
      <c r="BH185" s="4">
        <f t="shared" si="448"/>
        <v>0</v>
      </c>
      <c r="BI185" s="4">
        <f t="shared" si="448"/>
        <v>0</v>
      </c>
      <c r="BJ185" s="4">
        <f t="shared" si="448"/>
        <v>0</v>
      </c>
      <c r="BK185" s="4">
        <f t="shared" si="448"/>
        <v>0</v>
      </c>
      <c r="BL185" s="4">
        <f t="shared" si="448"/>
        <v>0</v>
      </c>
      <c r="BM185" s="4">
        <f t="shared" si="448"/>
        <v>0</v>
      </c>
      <c r="BN185" s="4">
        <f t="shared" si="448"/>
        <v>0</v>
      </c>
      <c r="BO185" s="4">
        <f t="shared" si="448"/>
        <v>0</v>
      </c>
      <c r="BP185" s="4">
        <f t="shared" si="448"/>
        <v>0</v>
      </c>
      <c r="BQ185" s="4">
        <f t="shared" si="448"/>
        <v>0</v>
      </c>
      <c r="BR185" s="4">
        <f t="shared" si="448"/>
        <v>0</v>
      </c>
      <c r="BS185" s="4">
        <f t="shared" si="448"/>
        <v>0</v>
      </c>
      <c r="BT185" s="4">
        <f t="shared" si="448"/>
        <v>0</v>
      </c>
      <c r="BU185" s="4">
        <f t="shared" si="448"/>
        <v>0</v>
      </c>
      <c r="BV185" s="4">
        <f t="shared" si="446"/>
        <v>0</v>
      </c>
      <c r="BW185" s="4">
        <f t="shared" si="446"/>
        <v>0</v>
      </c>
      <c r="BX185" s="4">
        <f t="shared" si="446"/>
        <v>1</v>
      </c>
      <c r="BY185" s="4">
        <f t="shared" si="446"/>
        <v>0</v>
      </c>
      <c r="BZ185" s="4">
        <f t="shared" si="451"/>
        <v>0</v>
      </c>
      <c r="CA185" s="4">
        <f t="shared" si="451"/>
        <v>0</v>
      </c>
      <c r="CB185" s="4">
        <f t="shared" si="451"/>
        <v>0</v>
      </c>
      <c r="CC185" s="4">
        <f t="shared" si="451"/>
        <v>0</v>
      </c>
      <c r="CD185" s="4">
        <f t="shared" si="451"/>
        <v>0</v>
      </c>
      <c r="CE185" s="4">
        <f t="shared" si="451"/>
        <v>0</v>
      </c>
      <c r="CF185" s="4">
        <f t="shared" si="451"/>
        <v>0</v>
      </c>
      <c r="CG185" s="4">
        <f t="shared" si="451"/>
        <v>0</v>
      </c>
      <c r="CH185" s="4">
        <f t="shared" si="451"/>
        <v>0</v>
      </c>
      <c r="CI185" s="4">
        <f t="shared" si="451"/>
        <v>0</v>
      </c>
      <c r="CJ185" s="4">
        <f t="shared" si="451"/>
        <v>0</v>
      </c>
      <c r="CK185" s="4">
        <f t="shared" si="453"/>
        <v>0</v>
      </c>
      <c r="CL185" s="4">
        <f t="shared" si="453"/>
        <v>0</v>
      </c>
      <c r="CM185" s="4">
        <f t="shared" si="453"/>
        <v>0</v>
      </c>
      <c r="CN185" s="4">
        <f t="shared" si="453"/>
        <v>0</v>
      </c>
      <c r="CO185" s="4">
        <f t="shared" si="453"/>
        <v>0</v>
      </c>
      <c r="CP185" s="4">
        <f t="shared" si="453"/>
        <v>0</v>
      </c>
      <c r="CQ185" s="4">
        <f t="shared" si="453"/>
        <v>0</v>
      </c>
      <c r="CR185" s="4">
        <f t="shared" si="453"/>
        <v>0</v>
      </c>
      <c r="CS185" s="4">
        <f t="shared" si="453"/>
        <v>0</v>
      </c>
      <c r="CT185" s="4">
        <f t="shared" si="453"/>
        <v>0</v>
      </c>
      <c r="CU185" s="4">
        <f t="shared" si="453"/>
        <v>0</v>
      </c>
      <c r="CV185" s="4">
        <f t="shared" si="453"/>
        <v>0</v>
      </c>
      <c r="CW185" s="4">
        <f t="shared" si="453"/>
        <v>0</v>
      </c>
      <c r="CX185" s="4">
        <f t="shared" si="453"/>
        <v>0</v>
      </c>
      <c r="CY185" s="4">
        <f t="shared" si="453"/>
        <v>1</v>
      </c>
      <c r="CZ185" s="4">
        <f t="shared" si="453"/>
        <v>0</v>
      </c>
      <c r="DA185" s="4">
        <f t="shared" si="452"/>
        <v>0</v>
      </c>
      <c r="DB185" s="4">
        <f t="shared" si="452"/>
        <v>0</v>
      </c>
      <c r="DC185" s="4">
        <f t="shared" si="452"/>
        <v>0</v>
      </c>
      <c r="DD185" s="4">
        <f t="shared" si="452"/>
        <v>0</v>
      </c>
      <c r="DE185" s="4">
        <f t="shared" si="452"/>
        <v>0</v>
      </c>
      <c r="DF185" s="4">
        <f t="shared" si="452"/>
        <v>0</v>
      </c>
      <c r="DG185" s="4">
        <f t="shared" ref="DG185:DP194" si="454">IF(DG$3=$C185,1,0)</f>
        <v>0</v>
      </c>
      <c r="DH185" s="4">
        <f t="shared" si="454"/>
        <v>0</v>
      </c>
      <c r="DI185" s="4">
        <f t="shared" si="454"/>
        <v>0</v>
      </c>
      <c r="DJ185" s="4">
        <f t="shared" si="454"/>
        <v>0</v>
      </c>
      <c r="DK185" s="4">
        <f t="shared" si="454"/>
        <v>0</v>
      </c>
      <c r="DL185" s="4">
        <f t="shared" si="454"/>
        <v>0</v>
      </c>
      <c r="DM185" s="4">
        <f t="shared" si="454"/>
        <v>0</v>
      </c>
      <c r="DN185" s="4">
        <f t="shared" si="454"/>
        <v>0</v>
      </c>
      <c r="DO185" s="4">
        <f t="shared" si="454"/>
        <v>0</v>
      </c>
      <c r="DP185" s="4">
        <f t="shared" si="454"/>
        <v>0</v>
      </c>
      <c r="DQ185" s="4">
        <f t="shared" ref="DQ185:EC194" si="455">IF(DQ$3=$C185,1,0)</f>
        <v>0</v>
      </c>
      <c r="DR185" s="4">
        <f t="shared" si="455"/>
        <v>0</v>
      </c>
      <c r="DS185" s="4">
        <f t="shared" si="455"/>
        <v>0</v>
      </c>
      <c r="DT185" s="4">
        <f t="shared" si="455"/>
        <v>0</v>
      </c>
      <c r="DU185" s="4">
        <f t="shared" si="455"/>
        <v>0</v>
      </c>
      <c r="DV185" s="4">
        <f t="shared" si="455"/>
        <v>0</v>
      </c>
      <c r="DW185" s="4">
        <f t="shared" si="455"/>
        <v>0</v>
      </c>
      <c r="DX185" s="4">
        <f t="shared" si="455"/>
        <v>0</v>
      </c>
      <c r="DY185" s="4">
        <f t="shared" si="455"/>
        <v>0</v>
      </c>
      <c r="DZ185" s="4">
        <f t="shared" si="455"/>
        <v>0</v>
      </c>
      <c r="EA185" s="4">
        <f t="shared" si="455"/>
        <v>0</v>
      </c>
      <c r="EB185" s="4">
        <f t="shared" si="455"/>
        <v>0</v>
      </c>
      <c r="EC185" s="4">
        <f t="shared" si="455"/>
        <v>0</v>
      </c>
    </row>
    <row r="186" spans="2:133" x14ac:dyDescent="0.25">
      <c r="B186" s="13" t="s">
        <v>262</v>
      </c>
      <c r="C186" t="s">
        <v>308</v>
      </c>
      <c r="D186" s="4">
        <f t="shared" si="291"/>
        <v>0</v>
      </c>
      <c r="E186" s="4">
        <f t="shared" si="292"/>
        <v>0</v>
      </c>
      <c r="F186" s="4">
        <f t="shared" si="293"/>
        <v>0</v>
      </c>
      <c r="G186" s="4">
        <f t="shared" si="294"/>
        <v>1</v>
      </c>
      <c r="H186" s="4">
        <f t="shared" si="295"/>
        <v>0</v>
      </c>
      <c r="I186" s="4">
        <f t="shared" si="296"/>
        <v>1</v>
      </c>
      <c r="J186" s="4">
        <f t="shared" si="241"/>
        <v>0</v>
      </c>
      <c r="K186" s="4">
        <f t="shared" si="242"/>
        <v>0</v>
      </c>
      <c r="L186" s="4">
        <f t="shared" si="243"/>
        <v>0</v>
      </c>
      <c r="M186" s="4">
        <f t="shared" si="244"/>
        <v>0</v>
      </c>
      <c r="N186" s="4">
        <f t="shared" si="245"/>
        <v>0</v>
      </c>
      <c r="O186" s="4">
        <f t="shared" si="246"/>
        <v>0</v>
      </c>
      <c r="P186" s="4">
        <f t="shared" si="247"/>
        <v>0</v>
      </c>
      <c r="Q186" s="4">
        <f t="shared" si="248"/>
        <v>0</v>
      </c>
      <c r="R186" s="4">
        <f t="shared" si="249"/>
        <v>0</v>
      </c>
      <c r="S186" s="4">
        <f t="shared" si="250"/>
        <v>0</v>
      </c>
      <c r="T186" s="4">
        <f t="shared" si="251"/>
        <v>0</v>
      </c>
      <c r="U186" s="4">
        <f t="shared" si="252"/>
        <v>0</v>
      </c>
      <c r="V186" s="4">
        <f t="shared" si="253"/>
        <v>0</v>
      </c>
      <c r="W186" s="4">
        <f t="shared" si="254"/>
        <v>0</v>
      </c>
      <c r="X186" s="4">
        <f t="shared" si="255"/>
        <v>0</v>
      </c>
      <c r="Y186" s="4">
        <f t="shared" si="256"/>
        <v>0</v>
      </c>
      <c r="Z186" s="4">
        <f t="shared" si="257"/>
        <v>0</v>
      </c>
      <c r="AA186" s="4">
        <f t="shared" si="258"/>
        <v>0</v>
      </c>
      <c r="AB186" s="4">
        <f t="shared" si="259"/>
        <v>0</v>
      </c>
      <c r="AC186" s="4">
        <f t="shared" si="260"/>
        <v>0</v>
      </c>
      <c r="AD186" s="4">
        <f t="shared" si="261"/>
        <v>0</v>
      </c>
      <c r="AE186" s="4">
        <f t="shared" si="262"/>
        <v>0</v>
      </c>
      <c r="AF186" s="4">
        <f t="shared" si="263"/>
        <v>0</v>
      </c>
      <c r="AG186" s="4">
        <f t="shared" si="264"/>
        <v>0</v>
      </c>
      <c r="AH186" s="4">
        <f t="shared" si="265"/>
        <v>0</v>
      </c>
      <c r="AI186" s="4">
        <f t="shared" si="266"/>
        <v>0</v>
      </c>
      <c r="AJ186" s="4">
        <f t="shared" si="267"/>
        <v>0</v>
      </c>
      <c r="AK186" s="4">
        <f t="shared" si="268"/>
        <v>1</v>
      </c>
      <c r="AL186" s="4">
        <f t="shared" si="269"/>
        <v>0</v>
      </c>
      <c r="AM186" s="4">
        <f t="shared" si="270"/>
        <v>1</v>
      </c>
      <c r="AN186" s="4">
        <f t="shared" si="271"/>
        <v>0</v>
      </c>
      <c r="AO186" s="4">
        <f t="shared" si="272"/>
        <v>0</v>
      </c>
      <c r="AP186" s="4">
        <f t="shared" si="273"/>
        <v>0</v>
      </c>
      <c r="AQ186" s="4">
        <f t="shared" si="274"/>
        <v>0</v>
      </c>
      <c r="AR186" s="4">
        <f t="shared" si="275"/>
        <v>0</v>
      </c>
      <c r="AS186" s="4">
        <f t="shared" si="276"/>
        <v>0</v>
      </c>
      <c r="AT186" s="4">
        <f t="shared" si="277"/>
        <v>0</v>
      </c>
      <c r="AU186" s="4">
        <f t="shared" si="278"/>
        <v>0</v>
      </c>
      <c r="AV186" s="4">
        <f t="shared" si="279"/>
        <v>0</v>
      </c>
      <c r="AW186" s="4">
        <f t="shared" si="280"/>
        <v>0</v>
      </c>
      <c r="AX186" s="4">
        <f t="shared" si="281"/>
        <v>0</v>
      </c>
      <c r="AY186" s="4">
        <f t="shared" si="282"/>
        <v>0</v>
      </c>
      <c r="AZ186" s="4">
        <f t="shared" si="283"/>
        <v>0</v>
      </c>
      <c r="BA186" s="4">
        <f t="shared" si="284"/>
        <v>0</v>
      </c>
      <c r="BB186" s="4">
        <f t="shared" si="285"/>
        <v>0</v>
      </c>
      <c r="BC186" s="4">
        <f t="shared" si="286"/>
        <v>0</v>
      </c>
      <c r="BD186" s="4">
        <f t="shared" si="287"/>
        <v>0</v>
      </c>
      <c r="BE186" s="4">
        <f t="shared" si="288"/>
        <v>0</v>
      </c>
      <c r="BF186" s="4">
        <f t="shared" si="448"/>
        <v>0</v>
      </c>
      <c r="BG186" s="4">
        <f t="shared" si="448"/>
        <v>0</v>
      </c>
      <c r="BH186" s="4">
        <f t="shared" si="448"/>
        <v>0</v>
      </c>
      <c r="BI186" s="4">
        <f t="shared" si="448"/>
        <v>0</v>
      </c>
      <c r="BJ186" s="4">
        <f t="shared" si="448"/>
        <v>0</v>
      </c>
      <c r="BK186" s="4">
        <f t="shared" si="448"/>
        <v>0</v>
      </c>
      <c r="BL186" s="4">
        <f t="shared" si="448"/>
        <v>0</v>
      </c>
      <c r="BM186" s="4">
        <f t="shared" si="448"/>
        <v>0</v>
      </c>
      <c r="BN186" s="4">
        <f t="shared" si="448"/>
        <v>0</v>
      </c>
      <c r="BO186" s="4">
        <f t="shared" si="448"/>
        <v>0</v>
      </c>
      <c r="BP186" s="4">
        <f t="shared" si="448"/>
        <v>0</v>
      </c>
      <c r="BQ186" s="4">
        <f t="shared" si="448"/>
        <v>0</v>
      </c>
      <c r="BR186" s="4">
        <f t="shared" si="448"/>
        <v>0</v>
      </c>
      <c r="BS186" s="4">
        <f t="shared" si="448"/>
        <v>0</v>
      </c>
      <c r="BT186" s="4">
        <f t="shared" si="448"/>
        <v>0</v>
      </c>
      <c r="BU186" s="4">
        <f t="shared" si="448"/>
        <v>0</v>
      </c>
      <c r="BV186" s="4">
        <f t="shared" si="446"/>
        <v>0</v>
      </c>
      <c r="BW186" s="4">
        <f t="shared" si="446"/>
        <v>0</v>
      </c>
      <c r="BX186" s="4">
        <f t="shared" si="446"/>
        <v>0</v>
      </c>
      <c r="BY186" s="4">
        <f t="shared" si="446"/>
        <v>1</v>
      </c>
      <c r="BZ186" s="4">
        <f t="shared" ref="BZ186:CJ195" si="456">IF(BZ$3=$C186,1,0)</f>
        <v>0</v>
      </c>
      <c r="CA186" s="4">
        <f t="shared" si="456"/>
        <v>0</v>
      </c>
      <c r="CB186" s="4">
        <f t="shared" si="456"/>
        <v>0</v>
      </c>
      <c r="CC186" s="4">
        <f t="shared" si="456"/>
        <v>0</v>
      </c>
      <c r="CD186" s="4">
        <f t="shared" si="456"/>
        <v>0</v>
      </c>
      <c r="CE186" s="4">
        <f t="shared" si="456"/>
        <v>0</v>
      </c>
      <c r="CF186" s="4">
        <f t="shared" si="456"/>
        <v>0</v>
      </c>
      <c r="CG186" s="4">
        <f t="shared" si="456"/>
        <v>0</v>
      </c>
      <c r="CH186" s="4">
        <f t="shared" si="456"/>
        <v>0</v>
      </c>
      <c r="CI186" s="4">
        <f t="shared" si="456"/>
        <v>0</v>
      </c>
      <c r="CJ186" s="4">
        <f t="shared" si="456"/>
        <v>0</v>
      </c>
      <c r="CK186" s="4">
        <f t="shared" si="453"/>
        <v>0</v>
      </c>
      <c r="CL186" s="4">
        <f t="shared" si="453"/>
        <v>0</v>
      </c>
      <c r="CM186" s="4">
        <f t="shared" si="453"/>
        <v>0</v>
      </c>
      <c r="CN186" s="4">
        <f t="shared" si="453"/>
        <v>0</v>
      </c>
      <c r="CO186" s="4">
        <f t="shared" si="453"/>
        <v>0</v>
      </c>
      <c r="CP186" s="4">
        <f t="shared" si="453"/>
        <v>0</v>
      </c>
      <c r="CQ186" s="4">
        <f t="shared" si="453"/>
        <v>0</v>
      </c>
      <c r="CR186" s="4">
        <f t="shared" si="453"/>
        <v>0</v>
      </c>
      <c r="CS186" s="4">
        <f t="shared" si="453"/>
        <v>0</v>
      </c>
      <c r="CT186" s="4">
        <f t="shared" si="453"/>
        <v>0</v>
      </c>
      <c r="CU186" s="4">
        <f t="shared" si="453"/>
        <v>0</v>
      </c>
      <c r="CV186" s="4">
        <f t="shared" si="453"/>
        <v>0</v>
      </c>
      <c r="CW186" s="4">
        <f t="shared" si="453"/>
        <v>0</v>
      </c>
      <c r="CX186" s="4">
        <f t="shared" si="453"/>
        <v>0</v>
      </c>
      <c r="CY186" s="4">
        <f t="shared" si="453"/>
        <v>0</v>
      </c>
      <c r="CZ186" s="4">
        <f t="shared" si="453"/>
        <v>1</v>
      </c>
      <c r="DA186" s="4">
        <f t="shared" si="452"/>
        <v>0</v>
      </c>
      <c r="DB186" s="4">
        <f t="shared" si="452"/>
        <v>0</v>
      </c>
      <c r="DC186" s="4">
        <f t="shared" si="452"/>
        <v>0</v>
      </c>
      <c r="DD186" s="4">
        <f t="shared" si="452"/>
        <v>0</v>
      </c>
      <c r="DE186" s="4">
        <f t="shared" si="452"/>
        <v>0</v>
      </c>
      <c r="DF186" s="4">
        <f t="shared" si="452"/>
        <v>0</v>
      </c>
      <c r="DG186" s="4">
        <f t="shared" si="454"/>
        <v>0</v>
      </c>
      <c r="DH186" s="4">
        <f t="shared" si="454"/>
        <v>0</v>
      </c>
      <c r="DI186" s="4">
        <f t="shared" si="454"/>
        <v>0</v>
      </c>
      <c r="DJ186" s="4">
        <f t="shared" si="454"/>
        <v>0</v>
      </c>
      <c r="DK186" s="4">
        <f t="shared" si="454"/>
        <v>0</v>
      </c>
      <c r="DL186" s="4">
        <f t="shared" si="454"/>
        <v>0</v>
      </c>
      <c r="DM186" s="4">
        <f t="shared" si="454"/>
        <v>0</v>
      </c>
      <c r="DN186" s="4">
        <f t="shared" si="454"/>
        <v>0</v>
      </c>
      <c r="DO186" s="4">
        <f t="shared" si="454"/>
        <v>0</v>
      </c>
      <c r="DP186" s="4">
        <f t="shared" si="454"/>
        <v>0</v>
      </c>
      <c r="DQ186" s="4">
        <f t="shared" si="455"/>
        <v>0</v>
      </c>
      <c r="DR186" s="4">
        <f t="shared" si="455"/>
        <v>0</v>
      </c>
      <c r="DS186" s="4">
        <f t="shared" si="455"/>
        <v>0</v>
      </c>
      <c r="DT186" s="4">
        <f t="shared" si="455"/>
        <v>0</v>
      </c>
      <c r="DU186" s="4">
        <f t="shared" si="455"/>
        <v>0</v>
      </c>
      <c r="DV186" s="4">
        <f t="shared" si="455"/>
        <v>0</v>
      </c>
      <c r="DW186" s="4">
        <f t="shared" si="455"/>
        <v>0</v>
      </c>
      <c r="DX186" s="4">
        <f t="shared" si="455"/>
        <v>0</v>
      </c>
      <c r="DY186" s="4">
        <f t="shared" si="455"/>
        <v>0</v>
      </c>
      <c r="DZ186" s="4">
        <f t="shared" si="455"/>
        <v>0</v>
      </c>
      <c r="EA186" s="4">
        <f t="shared" si="455"/>
        <v>0</v>
      </c>
      <c r="EB186" s="4">
        <f t="shared" si="455"/>
        <v>0</v>
      </c>
      <c r="EC186" s="4">
        <f t="shared" si="455"/>
        <v>0</v>
      </c>
    </row>
    <row r="187" spans="2:133" x14ac:dyDescent="0.25">
      <c r="B187" s="13" t="s">
        <v>262</v>
      </c>
      <c r="C187" t="s">
        <v>309</v>
      </c>
      <c r="D187" s="4">
        <f t="shared" si="291"/>
        <v>0</v>
      </c>
      <c r="E187" s="4">
        <f t="shared" si="292"/>
        <v>0</v>
      </c>
      <c r="F187" s="4">
        <f t="shared" si="293"/>
        <v>0</v>
      </c>
      <c r="G187" s="4">
        <f t="shared" si="294"/>
        <v>1</v>
      </c>
      <c r="H187" s="4">
        <f t="shared" si="295"/>
        <v>0</v>
      </c>
      <c r="I187" s="4">
        <f t="shared" si="296"/>
        <v>1</v>
      </c>
      <c r="J187" s="4">
        <f t="shared" si="241"/>
        <v>0</v>
      </c>
      <c r="K187" s="4">
        <f t="shared" si="242"/>
        <v>0</v>
      </c>
      <c r="L187" s="4">
        <f t="shared" si="243"/>
        <v>0</v>
      </c>
      <c r="M187" s="4">
        <f t="shared" si="244"/>
        <v>0</v>
      </c>
      <c r="N187" s="4">
        <f t="shared" si="245"/>
        <v>0</v>
      </c>
      <c r="O187" s="4">
        <f t="shared" si="246"/>
        <v>0</v>
      </c>
      <c r="P187" s="4">
        <f t="shared" si="247"/>
        <v>0</v>
      </c>
      <c r="Q187" s="4">
        <f t="shared" si="248"/>
        <v>0</v>
      </c>
      <c r="R187" s="4">
        <f t="shared" si="249"/>
        <v>0</v>
      </c>
      <c r="S187" s="4">
        <f t="shared" si="250"/>
        <v>0</v>
      </c>
      <c r="T187" s="4">
        <f t="shared" si="251"/>
        <v>0</v>
      </c>
      <c r="U187" s="4">
        <f t="shared" si="252"/>
        <v>0</v>
      </c>
      <c r="V187" s="4">
        <f t="shared" si="253"/>
        <v>0</v>
      </c>
      <c r="W187" s="4">
        <f t="shared" si="254"/>
        <v>0</v>
      </c>
      <c r="X187" s="4">
        <f t="shared" si="255"/>
        <v>0</v>
      </c>
      <c r="Y187" s="4">
        <f t="shared" si="256"/>
        <v>0</v>
      </c>
      <c r="Z187" s="4">
        <f t="shared" si="257"/>
        <v>0</v>
      </c>
      <c r="AA187" s="4">
        <f t="shared" si="258"/>
        <v>0</v>
      </c>
      <c r="AB187" s="4">
        <f t="shared" si="259"/>
        <v>0</v>
      </c>
      <c r="AC187" s="4">
        <f t="shared" si="260"/>
        <v>0</v>
      </c>
      <c r="AD187" s="4">
        <f t="shared" si="261"/>
        <v>0</v>
      </c>
      <c r="AE187" s="4">
        <f t="shared" si="262"/>
        <v>0</v>
      </c>
      <c r="AF187" s="4">
        <f t="shared" si="263"/>
        <v>0</v>
      </c>
      <c r="AG187" s="4">
        <f t="shared" si="264"/>
        <v>0</v>
      </c>
      <c r="AH187" s="4">
        <f t="shared" si="265"/>
        <v>0</v>
      </c>
      <c r="AI187" s="4">
        <f t="shared" si="266"/>
        <v>0</v>
      </c>
      <c r="AJ187" s="4">
        <f t="shared" si="267"/>
        <v>0</v>
      </c>
      <c r="AK187" s="4">
        <f t="shared" si="268"/>
        <v>1</v>
      </c>
      <c r="AL187" s="4">
        <f t="shared" si="269"/>
        <v>0</v>
      </c>
      <c r="AM187" s="4">
        <f t="shared" si="270"/>
        <v>1</v>
      </c>
      <c r="AN187" s="4">
        <f t="shared" si="271"/>
        <v>0</v>
      </c>
      <c r="AO187" s="4">
        <f t="shared" si="272"/>
        <v>0</v>
      </c>
      <c r="AP187" s="4">
        <f t="shared" si="273"/>
        <v>0</v>
      </c>
      <c r="AQ187" s="4">
        <f t="shared" si="274"/>
        <v>0</v>
      </c>
      <c r="AR187" s="4">
        <f t="shared" si="275"/>
        <v>0</v>
      </c>
      <c r="AS187" s="4">
        <f t="shared" si="276"/>
        <v>0</v>
      </c>
      <c r="AT187" s="4">
        <f t="shared" si="277"/>
        <v>0</v>
      </c>
      <c r="AU187" s="4">
        <f t="shared" si="278"/>
        <v>0</v>
      </c>
      <c r="AV187" s="4">
        <f t="shared" si="279"/>
        <v>0</v>
      </c>
      <c r="AW187" s="4">
        <f t="shared" si="280"/>
        <v>0</v>
      </c>
      <c r="AX187" s="4">
        <f t="shared" si="281"/>
        <v>0</v>
      </c>
      <c r="AY187" s="4">
        <f t="shared" si="282"/>
        <v>0</v>
      </c>
      <c r="AZ187" s="4">
        <f t="shared" si="283"/>
        <v>0</v>
      </c>
      <c r="BA187" s="4">
        <f t="shared" si="284"/>
        <v>0</v>
      </c>
      <c r="BB187" s="4">
        <f t="shared" si="285"/>
        <v>0</v>
      </c>
      <c r="BC187" s="4">
        <f t="shared" si="286"/>
        <v>0</v>
      </c>
      <c r="BD187" s="4">
        <f t="shared" si="287"/>
        <v>0</v>
      </c>
      <c r="BE187" s="4">
        <f t="shared" si="288"/>
        <v>0</v>
      </c>
      <c r="BF187" s="4">
        <f t="shared" si="448"/>
        <v>0</v>
      </c>
      <c r="BG187" s="4">
        <f t="shared" si="448"/>
        <v>0</v>
      </c>
      <c r="BH187" s="4">
        <f t="shared" si="448"/>
        <v>0</v>
      </c>
      <c r="BI187" s="4">
        <f t="shared" si="448"/>
        <v>0</v>
      </c>
      <c r="BJ187" s="4">
        <f t="shared" si="448"/>
        <v>0</v>
      </c>
      <c r="BK187" s="4">
        <f t="shared" si="448"/>
        <v>0</v>
      </c>
      <c r="BL187" s="4">
        <f t="shared" si="448"/>
        <v>0</v>
      </c>
      <c r="BM187" s="4">
        <f t="shared" si="448"/>
        <v>0</v>
      </c>
      <c r="BN187" s="4">
        <f t="shared" si="448"/>
        <v>0</v>
      </c>
      <c r="BO187" s="4">
        <f t="shared" si="448"/>
        <v>0</v>
      </c>
      <c r="BP187" s="4">
        <f t="shared" si="448"/>
        <v>0</v>
      </c>
      <c r="BQ187" s="4">
        <f t="shared" si="448"/>
        <v>0</v>
      </c>
      <c r="BR187" s="4">
        <f t="shared" si="448"/>
        <v>0</v>
      </c>
      <c r="BS187" s="4">
        <f t="shared" si="448"/>
        <v>0</v>
      </c>
      <c r="BT187" s="4">
        <f t="shared" si="448"/>
        <v>0</v>
      </c>
      <c r="BU187" s="4">
        <f>IF(BU$3=$C187,1,0)</f>
        <v>0</v>
      </c>
      <c r="BV187" s="4">
        <f t="shared" si="446"/>
        <v>0</v>
      </c>
      <c r="BW187" s="4">
        <f t="shared" si="446"/>
        <v>0</v>
      </c>
      <c r="BX187" s="4">
        <f t="shared" si="446"/>
        <v>0</v>
      </c>
      <c r="BY187" s="4">
        <f t="shared" si="446"/>
        <v>0</v>
      </c>
      <c r="BZ187" s="4">
        <f t="shared" si="456"/>
        <v>1</v>
      </c>
      <c r="CA187" s="4">
        <f t="shared" si="456"/>
        <v>0</v>
      </c>
      <c r="CB187" s="4">
        <f t="shared" si="456"/>
        <v>0</v>
      </c>
      <c r="CC187" s="4">
        <f t="shared" si="456"/>
        <v>0</v>
      </c>
      <c r="CD187" s="4">
        <f t="shared" si="456"/>
        <v>0</v>
      </c>
      <c r="CE187" s="4">
        <f t="shared" si="456"/>
        <v>0</v>
      </c>
      <c r="CF187" s="4">
        <f t="shared" si="456"/>
        <v>0</v>
      </c>
      <c r="CG187" s="4">
        <f t="shared" si="456"/>
        <v>0</v>
      </c>
      <c r="CH187" s="4">
        <f t="shared" si="456"/>
        <v>0</v>
      </c>
      <c r="CI187" s="4">
        <f t="shared" si="456"/>
        <v>0</v>
      </c>
      <c r="CJ187" s="4">
        <f t="shared" si="456"/>
        <v>0</v>
      </c>
      <c r="CK187" s="4">
        <f t="shared" si="453"/>
        <v>0</v>
      </c>
      <c r="CL187" s="4">
        <f t="shared" si="453"/>
        <v>0</v>
      </c>
      <c r="CM187" s="4">
        <f t="shared" si="453"/>
        <v>0</v>
      </c>
      <c r="CN187" s="4">
        <f t="shared" si="453"/>
        <v>0</v>
      </c>
      <c r="CO187" s="4">
        <f t="shared" si="453"/>
        <v>0</v>
      </c>
      <c r="CP187" s="4">
        <f t="shared" si="453"/>
        <v>0</v>
      </c>
      <c r="CQ187" s="4">
        <f t="shared" si="453"/>
        <v>0</v>
      </c>
      <c r="CR187" s="4">
        <f t="shared" si="453"/>
        <v>0</v>
      </c>
      <c r="CS187" s="4">
        <f t="shared" si="453"/>
        <v>0</v>
      </c>
      <c r="CT187" s="4">
        <f t="shared" si="453"/>
        <v>0</v>
      </c>
      <c r="CU187" s="4">
        <f t="shared" si="453"/>
        <v>0</v>
      </c>
      <c r="CV187" s="4">
        <f t="shared" si="453"/>
        <v>0</v>
      </c>
      <c r="CW187" s="4">
        <f t="shared" si="453"/>
        <v>0</v>
      </c>
      <c r="CX187" s="4">
        <f t="shared" si="453"/>
        <v>0</v>
      </c>
      <c r="CY187" s="4">
        <f t="shared" si="453"/>
        <v>0</v>
      </c>
      <c r="CZ187" s="4">
        <f t="shared" si="453"/>
        <v>0</v>
      </c>
      <c r="DA187" s="4">
        <f t="shared" ref="DA187:DF193" si="457">IF(DA$3=$C187,1,0)</f>
        <v>1</v>
      </c>
      <c r="DB187" s="4">
        <f t="shared" si="457"/>
        <v>0</v>
      </c>
      <c r="DC187" s="4">
        <f t="shared" si="457"/>
        <v>0</v>
      </c>
      <c r="DD187" s="4">
        <f t="shared" si="457"/>
        <v>0</v>
      </c>
      <c r="DE187" s="4">
        <f t="shared" si="457"/>
        <v>0</v>
      </c>
      <c r="DF187" s="4">
        <f t="shared" si="457"/>
        <v>0</v>
      </c>
      <c r="DG187" s="4">
        <f t="shared" si="454"/>
        <v>0</v>
      </c>
      <c r="DH187" s="4">
        <f t="shared" si="454"/>
        <v>0</v>
      </c>
      <c r="DI187" s="4">
        <f t="shared" si="454"/>
        <v>0</v>
      </c>
      <c r="DJ187" s="4">
        <f t="shared" si="454"/>
        <v>0</v>
      </c>
      <c r="DK187" s="4">
        <f t="shared" si="454"/>
        <v>0</v>
      </c>
      <c r="DL187" s="4">
        <f t="shared" si="454"/>
        <v>0</v>
      </c>
      <c r="DM187" s="4">
        <f t="shared" si="454"/>
        <v>0</v>
      </c>
      <c r="DN187" s="4">
        <f t="shared" si="454"/>
        <v>0</v>
      </c>
      <c r="DO187" s="4">
        <f t="shared" si="454"/>
        <v>0</v>
      </c>
      <c r="DP187" s="4">
        <f t="shared" si="454"/>
        <v>0</v>
      </c>
      <c r="DQ187" s="4">
        <f t="shared" si="455"/>
        <v>0</v>
      </c>
      <c r="DR187" s="4">
        <f t="shared" si="455"/>
        <v>0</v>
      </c>
      <c r="DS187" s="4">
        <f t="shared" si="455"/>
        <v>0</v>
      </c>
      <c r="DT187" s="4">
        <f t="shared" si="455"/>
        <v>0</v>
      </c>
      <c r="DU187" s="4">
        <f t="shared" si="455"/>
        <v>0</v>
      </c>
      <c r="DV187" s="4">
        <f t="shared" si="455"/>
        <v>0</v>
      </c>
      <c r="DW187" s="4">
        <f t="shared" si="455"/>
        <v>0</v>
      </c>
      <c r="DX187" s="4">
        <f t="shared" si="455"/>
        <v>0</v>
      </c>
      <c r="DY187" s="4">
        <f t="shared" si="455"/>
        <v>0</v>
      </c>
      <c r="DZ187" s="4">
        <f t="shared" si="455"/>
        <v>0</v>
      </c>
      <c r="EA187" s="4">
        <f t="shared" si="455"/>
        <v>0</v>
      </c>
      <c r="EB187" s="4">
        <f t="shared" si="455"/>
        <v>0</v>
      </c>
      <c r="EC187" s="4">
        <f t="shared" si="455"/>
        <v>0</v>
      </c>
    </row>
    <row r="188" spans="2:133" x14ac:dyDescent="0.25">
      <c r="B188" s="13" t="s">
        <v>262</v>
      </c>
      <c r="C188" t="s">
        <v>310</v>
      </c>
      <c r="D188" s="4">
        <f t="shared" si="291"/>
        <v>0</v>
      </c>
      <c r="E188" s="4">
        <f t="shared" si="292"/>
        <v>0</v>
      </c>
      <c r="F188" s="4">
        <f t="shared" si="293"/>
        <v>0</v>
      </c>
      <c r="G188" s="4">
        <f t="shared" si="294"/>
        <v>1</v>
      </c>
      <c r="H188" s="4">
        <f t="shared" si="295"/>
        <v>0</v>
      </c>
      <c r="I188" s="4">
        <f t="shared" si="296"/>
        <v>1</v>
      </c>
      <c r="J188" s="4">
        <f t="shared" ref="J188:J284" si="458">IF($B188=J$3,$D188,0)</f>
        <v>0</v>
      </c>
      <c r="K188" s="4">
        <f t="shared" ref="K188:K284" si="459">IF($B188=K$3,$E188,0)</f>
        <v>0</v>
      </c>
      <c r="L188" s="4">
        <f t="shared" ref="L188:L284" si="460">IF($B188=L$3,$F188,0)</f>
        <v>0</v>
      </c>
      <c r="M188" s="4">
        <f t="shared" ref="M188:M284" si="461">IF($B188=M$3,$G188,0)</f>
        <v>0</v>
      </c>
      <c r="N188" s="4">
        <f t="shared" ref="N188:N284" si="462">IF($B188=N$3,$H188,0)</f>
        <v>0</v>
      </c>
      <c r="O188" s="4">
        <f t="shared" ref="O188:O284" si="463">IF($B188=O$3,$I188,0)</f>
        <v>0</v>
      </c>
      <c r="P188" s="4">
        <f t="shared" ref="P188:P284" si="464">IF($B188=P$3,$D188,0)</f>
        <v>0</v>
      </c>
      <c r="Q188" s="4">
        <f t="shared" ref="Q188:Q284" si="465">IF($B188=Q$3,$E188,0)</f>
        <v>0</v>
      </c>
      <c r="R188" s="4">
        <f t="shared" ref="R188:R284" si="466">IF($B188=R$3,$F188,0)</f>
        <v>0</v>
      </c>
      <c r="S188" s="4">
        <f t="shared" ref="S188:S284" si="467">IF($B188=S$3,$G188,0)</f>
        <v>0</v>
      </c>
      <c r="T188" s="4">
        <f t="shared" ref="T188:T284" si="468">IF($B188=T$3,$H188,0)</f>
        <v>0</v>
      </c>
      <c r="U188" s="4">
        <f t="shared" ref="U188:U284" si="469">IF($B188=U$3,$I188,0)</f>
        <v>0</v>
      </c>
      <c r="V188" s="4">
        <f t="shared" ref="V188:V284" si="470">IF($B188=V$3,$D188,0)</f>
        <v>0</v>
      </c>
      <c r="W188" s="4">
        <f t="shared" ref="W188:W284" si="471">IF($B188=W$3,$E188,0)</f>
        <v>0</v>
      </c>
      <c r="X188" s="4">
        <f t="shared" ref="X188:X284" si="472">IF($B188=X$3,$F188,0)</f>
        <v>0</v>
      </c>
      <c r="Y188" s="4">
        <f t="shared" ref="Y188:Y284" si="473">IF($B188=Y$3,$G188,0)</f>
        <v>0</v>
      </c>
      <c r="Z188" s="4">
        <f t="shared" ref="Z188:Z284" si="474">IF($B188=Z$3,$H188,0)</f>
        <v>0</v>
      </c>
      <c r="AA188" s="4">
        <f t="shared" ref="AA188:AA284" si="475">IF($B188=AA$3,$I188,0)</f>
        <v>0</v>
      </c>
      <c r="AB188" s="4">
        <f t="shared" ref="AB188:AB284" si="476">IF($B188=AB$3,$D188,0)</f>
        <v>0</v>
      </c>
      <c r="AC188" s="4">
        <f t="shared" ref="AC188:AC284" si="477">IF($B188=AC$3,$E188,0)</f>
        <v>0</v>
      </c>
      <c r="AD188" s="4">
        <f t="shared" ref="AD188:AD284" si="478">IF($B188=AD$3,$F188,0)</f>
        <v>0</v>
      </c>
      <c r="AE188" s="4">
        <f t="shared" ref="AE188:AE284" si="479">IF($B188=AE$3,$G188,0)</f>
        <v>0</v>
      </c>
      <c r="AF188" s="4">
        <f t="shared" ref="AF188:AF284" si="480">IF($B188=AF$3,$H188,0)</f>
        <v>0</v>
      </c>
      <c r="AG188" s="4">
        <f t="shared" ref="AG188:AG284" si="481">IF($B188=AG$3,$I188,0)</f>
        <v>0</v>
      </c>
      <c r="AH188" s="4">
        <f t="shared" ref="AH188:AH284" si="482">IF($B188=AH$3,$D188,0)</f>
        <v>0</v>
      </c>
      <c r="AI188" s="4">
        <f t="shared" ref="AI188:AI284" si="483">IF($B188=AI$3,$E188,0)</f>
        <v>0</v>
      </c>
      <c r="AJ188" s="4">
        <f t="shared" ref="AJ188:AJ284" si="484">IF($B188=AJ$3,$F188,0)</f>
        <v>0</v>
      </c>
      <c r="AK188" s="4">
        <f t="shared" ref="AK188:AK284" si="485">IF($B188=AK$3,$G188,0)</f>
        <v>1</v>
      </c>
      <c r="AL188" s="4">
        <f t="shared" ref="AL188:AL284" si="486">IF($B188=AL$3,$H188,0)</f>
        <v>0</v>
      </c>
      <c r="AM188" s="4">
        <f t="shared" ref="AM188:AM284" si="487">IF($B188=AM$3,$I188,0)</f>
        <v>1</v>
      </c>
      <c r="AN188" s="4">
        <f t="shared" ref="AN188:AN284" si="488">IF($B188=AN$3,$D188,0)</f>
        <v>0</v>
      </c>
      <c r="AO188" s="4">
        <f t="shared" ref="AO188:AO284" si="489">IF($B188=AO$3,$E188,0)</f>
        <v>0</v>
      </c>
      <c r="AP188" s="4">
        <f t="shared" ref="AP188:AP284" si="490">IF($B188=AP$3,$F188,0)</f>
        <v>0</v>
      </c>
      <c r="AQ188" s="4">
        <f t="shared" ref="AQ188:AQ284" si="491">IF($B188=AQ$3,$G188,0)</f>
        <v>0</v>
      </c>
      <c r="AR188" s="4">
        <f t="shared" ref="AR188:AR284" si="492">IF($B188=AR$3,$H188,0)</f>
        <v>0</v>
      </c>
      <c r="AS188" s="4">
        <f t="shared" ref="AS188:AS284" si="493">IF($B188=AS$3,$I188,0)</f>
        <v>0</v>
      </c>
      <c r="AT188" s="4">
        <f t="shared" ref="AT188:AT284" si="494">IF($B188=AT$3,$D188,0)</f>
        <v>0</v>
      </c>
      <c r="AU188" s="4">
        <f t="shared" ref="AU188:AU284" si="495">IF($B188=AU$3,$E188,0)</f>
        <v>0</v>
      </c>
      <c r="AV188" s="4">
        <f t="shared" ref="AV188:AV284" si="496">IF($B188=AV$3,$F188,0)</f>
        <v>0</v>
      </c>
      <c r="AW188" s="4">
        <f t="shared" ref="AW188:AW284" si="497">IF($B188=AW$3,$G188,0)</f>
        <v>0</v>
      </c>
      <c r="AX188" s="4">
        <f t="shared" ref="AX188:AX284" si="498">IF($B188=AX$3,$H188,0)</f>
        <v>0</v>
      </c>
      <c r="AY188" s="4">
        <f t="shared" ref="AY188:AY284" si="499">IF($B188=AY$3,$I188,0)</f>
        <v>0</v>
      </c>
      <c r="AZ188" s="4">
        <f t="shared" ref="AZ188:AZ284" si="500">IF($B188=AZ$3,$D188,0)</f>
        <v>0</v>
      </c>
      <c r="BA188" s="4">
        <f t="shared" ref="BA188:BA284" si="501">IF($B188=BA$3,$E188,0)</f>
        <v>0</v>
      </c>
      <c r="BB188" s="4">
        <f t="shared" ref="BB188:BB284" si="502">IF($B188=BB$3,$F188,0)</f>
        <v>0</v>
      </c>
      <c r="BC188" s="4">
        <f t="shared" ref="BC188:BC284" si="503">IF($B188=BC$3,$G188,0)</f>
        <v>0</v>
      </c>
      <c r="BD188" s="4">
        <f t="shared" ref="BD188:BD284" si="504">IF($B188=BD$3,$H188,0)</f>
        <v>0</v>
      </c>
      <c r="BE188" s="4">
        <f t="shared" ref="BE188:BE284" si="505">IF($B188=BE$3,$I188,0)</f>
        <v>0</v>
      </c>
      <c r="BF188" s="4">
        <f t="shared" ref="BF188:BU214" si="506">IF(BF$3=$C188,1,0)</f>
        <v>0</v>
      </c>
      <c r="BG188" s="4">
        <f t="shared" si="506"/>
        <v>0</v>
      </c>
      <c r="BH188" s="4">
        <f t="shared" si="506"/>
        <v>0</v>
      </c>
      <c r="BI188" s="4">
        <f t="shared" si="506"/>
        <v>0</v>
      </c>
      <c r="BJ188" s="4">
        <f t="shared" si="506"/>
        <v>0</v>
      </c>
      <c r="BK188" s="4">
        <f t="shared" si="506"/>
        <v>0</v>
      </c>
      <c r="BL188" s="4">
        <f t="shared" si="506"/>
        <v>0</v>
      </c>
      <c r="BM188" s="4">
        <f t="shared" si="506"/>
        <v>0</v>
      </c>
      <c r="BN188" s="4">
        <f t="shared" si="506"/>
        <v>0</v>
      </c>
      <c r="BO188" s="4">
        <f t="shared" si="506"/>
        <v>0</v>
      </c>
      <c r="BP188" s="4">
        <f t="shared" si="506"/>
        <v>0</v>
      </c>
      <c r="BQ188" s="4">
        <f t="shared" si="506"/>
        <v>0</v>
      </c>
      <c r="BR188" s="4">
        <f t="shared" si="506"/>
        <v>0</v>
      </c>
      <c r="BS188" s="4">
        <f t="shared" si="506"/>
        <v>0</v>
      </c>
      <c r="BT188" s="4">
        <f t="shared" si="506"/>
        <v>0</v>
      </c>
      <c r="BU188" s="4">
        <f t="shared" si="506"/>
        <v>0</v>
      </c>
      <c r="BV188" s="4">
        <f t="shared" si="446"/>
        <v>0</v>
      </c>
      <c r="BW188" s="4">
        <f t="shared" si="446"/>
        <v>0</v>
      </c>
      <c r="BX188" s="4">
        <f t="shared" si="446"/>
        <v>0</v>
      </c>
      <c r="BY188" s="4">
        <f t="shared" si="446"/>
        <v>0</v>
      </c>
      <c r="BZ188" s="4">
        <f t="shared" si="456"/>
        <v>0</v>
      </c>
      <c r="CA188" s="4">
        <f t="shared" si="456"/>
        <v>1</v>
      </c>
      <c r="CB188" s="4">
        <f t="shared" si="456"/>
        <v>0</v>
      </c>
      <c r="CC188" s="4">
        <f t="shared" si="456"/>
        <v>0</v>
      </c>
      <c r="CD188" s="4">
        <f t="shared" si="456"/>
        <v>0</v>
      </c>
      <c r="CE188" s="4">
        <f t="shared" si="456"/>
        <v>0</v>
      </c>
      <c r="CF188" s="4">
        <f t="shared" si="456"/>
        <v>0</v>
      </c>
      <c r="CG188" s="4">
        <f t="shared" si="456"/>
        <v>0</v>
      </c>
      <c r="CH188" s="4">
        <f t="shared" si="456"/>
        <v>0</v>
      </c>
      <c r="CI188" s="4">
        <f t="shared" si="456"/>
        <v>0</v>
      </c>
      <c r="CJ188" s="4">
        <f t="shared" si="456"/>
        <v>0</v>
      </c>
      <c r="CK188" s="4">
        <f t="shared" si="453"/>
        <v>0</v>
      </c>
      <c r="CL188" s="4">
        <f t="shared" si="453"/>
        <v>0</v>
      </c>
      <c r="CM188" s="4">
        <f t="shared" si="453"/>
        <v>0</v>
      </c>
      <c r="CN188" s="4">
        <f t="shared" si="453"/>
        <v>0</v>
      </c>
      <c r="CO188" s="4">
        <f t="shared" si="453"/>
        <v>0</v>
      </c>
      <c r="CP188" s="4">
        <f t="shared" si="453"/>
        <v>0</v>
      </c>
      <c r="CQ188" s="4">
        <f t="shared" si="453"/>
        <v>0</v>
      </c>
      <c r="CR188" s="4">
        <f t="shared" si="453"/>
        <v>0</v>
      </c>
      <c r="CS188" s="4">
        <f t="shared" si="453"/>
        <v>0</v>
      </c>
      <c r="CT188" s="4">
        <f t="shared" si="453"/>
        <v>0</v>
      </c>
      <c r="CU188" s="4">
        <f t="shared" si="453"/>
        <v>0</v>
      </c>
      <c r="CV188" s="4">
        <f t="shared" si="453"/>
        <v>0</v>
      </c>
      <c r="CW188" s="4">
        <f t="shared" si="453"/>
        <v>0</v>
      </c>
      <c r="CX188" s="4">
        <f t="shared" si="453"/>
        <v>0</v>
      </c>
      <c r="CY188" s="4">
        <f t="shared" si="453"/>
        <v>0</v>
      </c>
      <c r="CZ188" s="4">
        <f t="shared" si="453"/>
        <v>0</v>
      </c>
      <c r="DA188" s="4">
        <f t="shared" si="457"/>
        <v>0</v>
      </c>
      <c r="DB188" s="4">
        <f t="shared" si="457"/>
        <v>1</v>
      </c>
      <c r="DC188" s="4">
        <f t="shared" si="457"/>
        <v>0</v>
      </c>
      <c r="DD188" s="4">
        <f t="shared" si="457"/>
        <v>0</v>
      </c>
      <c r="DE188" s="4">
        <f t="shared" si="457"/>
        <v>0</v>
      </c>
      <c r="DF188" s="4">
        <f t="shared" si="457"/>
        <v>0</v>
      </c>
      <c r="DG188" s="4">
        <f t="shared" si="454"/>
        <v>0</v>
      </c>
      <c r="DH188" s="4">
        <f t="shared" si="454"/>
        <v>0</v>
      </c>
      <c r="DI188" s="4">
        <f t="shared" si="454"/>
        <v>0</v>
      </c>
      <c r="DJ188" s="4">
        <f t="shared" si="454"/>
        <v>0</v>
      </c>
      <c r="DK188" s="4">
        <f t="shared" si="454"/>
        <v>0</v>
      </c>
      <c r="DL188" s="4">
        <f t="shared" si="454"/>
        <v>0</v>
      </c>
      <c r="DM188" s="4">
        <f t="shared" si="454"/>
        <v>0</v>
      </c>
      <c r="DN188" s="4">
        <f t="shared" si="454"/>
        <v>0</v>
      </c>
      <c r="DO188" s="4">
        <f t="shared" si="454"/>
        <v>0</v>
      </c>
      <c r="DP188" s="4">
        <f t="shared" si="454"/>
        <v>0</v>
      </c>
      <c r="DQ188" s="4">
        <f t="shared" si="455"/>
        <v>0</v>
      </c>
      <c r="DR188" s="4">
        <f t="shared" si="455"/>
        <v>0</v>
      </c>
      <c r="DS188" s="4">
        <f t="shared" si="455"/>
        <v>0</v>
      </c>
      <c r="DT188" s="4">
        <f t="shared" si="455"/>
        <v>0</v>
      </c>
      <c r="DU188" s="4">
        <f t="shared" si="455"/>
        <v>0</v>
      </c>
      <c r="DV188" s="4">
        <f t="shared" si="455"/>
        <v>0</v>
      </c>
      <c r="DW188" s="4">
        <f t="shared" si="455"/>
        <v>0</v>
      </c>
      <c r="DX188" s="4">
        <f t="shared" si="455"/>
        <v>0</v>
      </c>
      <c r="DY188" s="4">
        <f t="shared" si="455"/>
        <v>0</v>
      </c>
      <c r="DZ188" s="4">
        <f t="shared" si="455"/>
        <v>0</v>
      </c>
      <c r="EA188" s="4">
        <f t="shared" si="455"/>
        <v>0</v>
      </c>
      <c r="EB188" s="4">
        <f t="shared" si="455"/>
        <v>0</v>
      </c>
      <c r="EC188" s="4">
        <f t="shared" si="455"/>
        <v>0</v>
      </c>
    </row>
    <row r="189" spans="2:133" x14ac:dyDescent="0.25">
      <c r="B189" s="13" t="s">
        <v>262</v>
      </c>
      <c r="C189" t="s">
        <v>311</v>
      </c>
      <c r="D189" s="4">
        <f t="shared" ref="D189:D285" si="507">IF(MID($C189,1,2)="rx",0,IF(VLOOKUP($C189,CSLUP,5,FALSE)="yes",1,0))</f>
        <v>0</v>
      </c>
      <c r="E189" s="4">
        <f t="shared" ref="E189:E285" si="508">IF(MID($C189,1,2)="rx",IF(VLOOKUP($C189,CSLUP,5,FALSE)="yes",1,0),0)</f>
        <v>0</v>
      </c>
      <c r="F189" s="4">
        <f t="shared" ref="F189:F285" si="509">IF(VLOOKUP($C189,CSLUP,5,FALSE)="yes",1,0)</f>
        <v>0</v>
      </c>
      <c r="G189" s="4">
        <f t="shared" ref="G189:G285" si="510">IF(MID($C189,1,2)="rx",0,IF(VLOOKUP($C189,CSLUP,6,FALSE)="yes",1,0))</f>
        <v>1</v>
      </c>
      <c r="H189" s="4">
        <f t="shared" ref="H189:H285" si="511">IF(MID($C189,1,2)="rx",IF(VLOOKUP($C189,CSLUP,6,FALSE)="yes",1,0),0)</f>
        <v>0</v>
      </c>
      <c r="I189" s="4">
        <f t="shared" ref="I189:I285" si="512">IF(VLOOKUP($C189,CSLUP,6,FALSE)="yes",1,0)</f>
        <v>1</v>
      </c>
      <c r="J189" s="4">
        <f t="shared" si="458"/>
        <v>0</v>
      </c>
      <c r="K189" s="4">
        <f t="shared" si="459"/>
        <v>0</v>
      </c>
      <c r="L189" s="4">
        <f t="shared" si="460"/>
        <v>0</v>
      </c>
      <c r="M189" s="4">
        <f t="shared" si="461"/>
        <v>0</v>
      </c>
      <c r="N189" s="4">
        <f t="shared" si="462"/>
        <v>0</v>
      </c>
      <c r="O189" s="4">
        <f t="shared" si="463"/>
        <v>0</v>
      </c>
      <c r="P189" s="4">
        <f t="shared" si="464"/>
        <v>0</v>
      </c>
      <c r="Q189" s="4">
        <f t="shared" si="465"/>
        <v>0</v>
      </c>
      <c r="R189" s="4">
        <f t="shared" si="466"/>
        <v>0</v>
      </c>
      <c r="S189" s="4">
        <f t="shared" si="467"/>
        <v>0</v>
      </c>
      <c r="T189" s="4">
        <f t="shared" si="468"/>
        <v>0</v>
      </c>
      <c r="U189" s="4">
        <f t="shared" si="469"/>
        <v>0</v>
      </c>
      <c r="V189" s="4">
        <f t="shared" si="470"/>
        <v>0</v>
      </c>
      <c r="W189" s="4">
        <f t="shared" si="471"/>
        <v>0</v>
      </c>
      <c r="X189" s="4">
        <f t="shared" si="472"/>
        <v>0</v>
      </c>
      <c r="Y189" s="4">
        <f t="shared" si="473"/>
        <v>0</v>
      </c>
      <c r="Z189" s="4">
        <f t="shared" si="474"/>
        <v>0</v>
      </c>
      <c r="AA189" s="4">
        <f t="shared" si="475"/>
        <v>0</v>
      </c>
      <c r="AB189" s="4">
        <f t="shared" si="476"/>
        <v>0</v>
      </c>
      <c r="AC189" s="4">
        <f t="shared" si="477"/>
        <v>0</v>
      </c>
      <c r="AD189" s="4">
        <f t="shared" si="478"/>
        <v>0</v>
      </c>
      <c r="AE189" s="4">
        <f t="shared" si="479"/>
        <v>0</v>
      </c>
      <c r="AF189" s="4">
        <f t="shared" si="480"/>
        <v>0</v>
      </c>
      <c r="AG189" s="4">
        <f t="shared" si="481"/>
        <v>0</v>
      </c>
      <c r="AH189" s="4">
        <f t="shared" si="482"/>
        <v>0</v>
      </c>
      <c r="AI189" s="4">
        <f t="shared" si="483"/>
        <v>0</v>
      </c>
      <c r="AJ189" s="4">
        <f t="shared" si="484"/>
        <v>0</v>
      </c>
      <c r="AK189" s="4">
        <f t="shared" si="485"/>
        <v>1</v>
      </c>
      <c r="AL189" s="4">
        <f t="shared" si="486"/>
        <v>0</v>
      </c>
      <c r="AM189" s="4">
        <f t="shared" si="487"/>
        <v>1</v>
      </c>
      <c r="AN189" s="4">
        <f t="shared" si="488"/>
        <v>0</v>
      </c>
      <c r="AO189" s="4">
        <f t="shared" si="489"/>
        <v>0</v>
      </c>
      <c r="AP189" s="4">
        <f t="shared" si="490"/>
        <v>0</v>
      </c>
      <c r="AQ189" s="4">
        <f t="shared" si="491"/>
        <v>0</v>
      </c>
      <c r="AR189" s="4">
        <f t="shared" si="492"/>
        <v>0</v>
      </c>
      <c r="AS189" s="4">
        <f t="shared" si="493"/>
        <v>0</v>
      </c>
      <c r="AT189" s="4">
        <f t="shared" si="494"/>
        <v>0</v>
      </c>
      <c r="AU189" s="4">
        <f t="shared" si="495"/>
        <v>0</v>
      </c>
      <c r="AV189" s="4">
        <f t="shared" si="496"/>
        <v>0</v>
      </c>
      <c r="AW189" s="4">
        <f t="shared" si="497"/>
        <v>0</v>
      </c>
      <c r="AX189" s="4">
        <f t="shared" si="498"/>
        <v>0</v>
      </c>
      <c r="AY189" s="4">
        <f t="shared" si="499"/>
        <v>0</v>
      </c>
      <c r="AZ189" s="4">
        <f t="shared" si="500"/>
        <v>0</v>
      </c>
      <c r="BA189" s="4">
        <f t="shared" si="501"/>
        <v>0</v>
      </c>
      <c r="BB189" s="4">
        <f t="shared" si="502"/>
        <v>0</v>
      </c>
      <c r="BC189" s="4">
        <f t="shared" si="503"/>
        <v>0</v>
      </c>
      <c r="BD189" s="4">
        <f t="shared" si="504"/>
        <v>0</v>
      </c>
      <c r="BE189" s="4">
        <f t="shared" si="505"/>
        <v>0</v>
      </c>
      <c r="BF189" s="4">
        <f t="shared" si="506"/>
        <v>0</v>
      </c>
      <c r="BG189" s="4">
        <f t="shared" si="506"/>
        <v>0</v>
      </c>
      <c r="BH189" s="4">
        <f t="shared" si="506"/>
        <v>0</v>
      </c>
      <c r="BI189" s="4">
        <f t="shared" si="506"/>
        <v>0</v>
      </c>
      <c r="BJ189" s="4">
        <f t="shared" si="506"/>
        <v>0</v>
      </c>
      <c r="BK189" s="4">
        <f t="shared" si="506"/>
        <v>0</v>
      </c>
      <c r="BL189" s="4">
        <f t="shared" si="506"/>
        <v>0</v>
      </c>
      <c r="BM189" s="4">
        <f t="shared" si="506"/>
        <v>0</v>
      </c>
      <c r="BN189" s="4">
        <f t="shared" si="506"/>
        <v>0</v>
      </c>
      <c r="BO189" s="4">
        <f t="shared" si="506"/>
        <v>0</v>
      </c>
      <c r="BP189" s="4">
        <f t="shared" si="506"/>
        <v>0</v>
      </c>
      <c r="BQ189" s="4">
        <f t="shared" si="506"/>
        <v>0</v>
      </c>
      <c r="BR189" s="4">
        <f t="shared" si="506"/>
        <v>0</v>
      </c>
      <c r="BS189" s="4">
        <f t="shared" si="506"/>
        <v>0</v>
      </c>
      <c r="BT189" s="4">
        <f t="shared" si="506"/>
        <v>0</v>
      </c>
      <c r="BU189" s="4">
        <f t="shared" si="506"/>
        <v>0</v>
      </c>
      <c r="BV189" s="4">
        <f t="shared" si="446"/>
        <v>0</v>
      </c>
      <c r="BW189" s="4">
        <f t="shared" si="446"/>
        <v>0</v>
      </c>
      <c r="BX189" s="4">
        <f t="shared" si="446"/>
        <v>0</v>
      </c>
      <c r="BY189" s="4">
        <f t="shared" si="446"/>
        <v>0</v>
      </c>
      <c r="BZ189" s="4">
        <f t="shared" si="456"/>
        <v>0</v>
      </c>
      <c r="CA189" s="4">
        <f t="shared" si="456"/>
        <v>0</v>
      </c>
      <c r="CB189" s="4">
        <f t="shared" si="456"/>
        <v>1</v>
      </c>
      <c r="CC189" s="4">
        <f t="shared" si="456"/>
        <v>0</v>
      </c>
      <c r="CD189" s="4">
        <f t="shared" si="456"/>
        <v>0</v>
      </c>
      <c r="CE189" s="4">
        <f t="shared" si="456"/>
        <v>0</v>
      </c>
      <c r="CF189" s="4">
        <f t="shared" si="456"/>
        <v>0</v>
      </c>
      <c r="CG189" s="4">
        <f t="shared" si="456"/>
        <v>0</v>
      </c>
      <c r="CH189" s="4">
        <f t="shared" si="456"/>
        <v>0</v>
      </c>
      <c r="CI189" s="4">
        <f t="shared" si="456"/>
        <v>0</v>
      </c>
      <c r="CJ189" s="4">
        <f t="shared" si="456"/>
        <v>0</v>
      </c>
      <c r="CK189" s="4">
        <f t="shared" si="453"/>
        <v>0</v>
      </c>
      <c r="CL189" s="4">
        <f t="shared" si="453"/>
        <v>0</v>
      </c>
      <c r="CM189" s="4">
        <f t="shared" si="453"/>
        <v>0</v>
      </c>
      <c r="CN189" s="4">
        <f t="shared" si="453"/>
        <v>0</v>
      </c>
      <c r="CO189" s="4">
        <f t="shared" si="453"/>
        <v>0</v>
      </c>
      <c r="CP189" s="4">
        <f t="shared" si="453"/>
        <v>0</v>
      </c>
      <c r="CQ189" s="4">
        <f t="shared" si="453"/>
        <v>0</v>
      </c>
      <c r="CR189" s="4">
        <f t="shared" si="453"/>
        <v>0</v>
      </c>
      <c r="CS189" s="4">
        <f t="shared" si="453"/>
        <v>0</v>
      </c>
      <c r="CT189" s="4">
        <f t="shared" si="453"/>
        <v>0</v>
      </c>
      <c r="CU189" s="4">
        <f t="shared" si="453"/>
        <v>0</v>
      </c>
      <c r="CV189" s="4">
        <f t="shared" si="453"/>
        <v>0</v>
      </c>
      <c r="CW189" s="4">
        <f t="shared" si="453"/>
        <v>0</v>
      </c>
      <c r="CX189" s="4">
        <f t="shared" si="453"/>
        <v>0</v>
      </c>
      <c r="CY189" s="4">
        <f t="shared" si="453"/>
        <v>0</v>
      </c>
      <c r="CZ189" s="4">
        <f t="shared" si="453"/>
        <v>0</v>
      </c>
      <c r="DA189" s="4">
        <f t="shared" si="457"/>
        <v>0</v>
      </c>
      <c r="DB189" s="4">
        <f t="shared" si="457"/>
        <v>0</v>
      </c>
      <c r="DC189" s="4">
        <f t="shared" si="457"/>
        <v>1</v>
      </c>
      <c r="DD189" s="4">
        <f t="shared" si="457"/>
        <v>0</v>
      </c>
      <c r="DE189" s="4">
        <f t="shared" si="457"/>
        <v>0</v>
      </c>
      <c r="DF189" s="4">
        <f t="shared" si="457"/>
        <v>0</v>
      </c>
      <c r="DG189" s="4">
        <f t="shared" si="454"/>
        <v>0</v>
      </c>
      <c r="DH189" s="4">
        <f t="shared" si="454"/>
        <v>0</v>
      </c>
      <c r="DI189" s="4">
        <f t="shared" si="454"/>
        <v>0</v>
      </c>
      <c r="DJ189" s="4">
        <f t="shared" si="454"/>
        <v>0</v>
      </c>
      <c r="DK189" s="4">
        <f t="shared" si="454"/>
        <v>0</v>
      </c>
      <c r="DL189" s="4">
        <f t="shared" si="454"/>
        <v>0</v>
      </c>
      <c r="DM189" s="4">
        <f t="shared" si="454"/>
        <v>0</v>
      </c>
      <c r="DN189" s="4">
        <f t="shared" si="454"/>
        <v>0</v>
      </c>
      <c r="DO189" s="4">
        <f t="shared" si="454"/>
        <v>0</v>
      </c>
      <c r="DP189" s="4">
        <f t="shared" si="454"/>
        <v>0</v>
      </c>
      <c r="DQ189" s="4">
        <f t="shared" si="455"/>
        <v>0</v>
      </c>
      <c r="DR189" s="4">
        <f t="shared" si="455"/>
        <v>0</v>
      </c>
      <c r="DS189" s="4">
        <f t="shared" si="455"/>
        <v>0</v>
      </c>
      <c r="DT189" s="4">
        <f t="shared" si="455"/>
        <v>0</v>
      </c>
      <c r="DU189" s="4">
        <f t="shared" si="455"/>
        <v>0</v>
      </c>
      <c r="DV189" s="4">
        <f t="shared" si="455"/>
        <v>0</v>
      </c>
      <c r="DW189" s="4">
        <f t="shared" si="455"/>
        <v>0</v>
      </c>
      <c r="DX189" s="4">
        <f t="shared" si="455"/>
        <v>0</v>
      </c>
      <c r="DY189" s="4">
        <f t="shared" si="455"/>
        <v>0</v>
      </c>
      <c r="DZ189" s="4">
        <f t="shared" si="455"/>
        <v>0</v>
      </c>
      <c r="EA189" s="4">
        <f t="shared" si="455"/>
        <v>0</v>
      </c>
      <c r="EB189" s="4">
        <f t="shared" si="455"/>
        <v>0</v>
      </c>
      <c r="EC189" s="4">
        <f t="shared" si="455"/>
        <v>0</v>
      </c>
    </row>
    <row r="190" spans="2:133" x14ac:dyDescent="0.25">
      <c r="B190" s="13" t="s">
        <v>262</v>
      </c>
      <c r="C190" t="s">
        <v>312</v>
      </c>
      <c r="D190" s="4">
        <f t="shared" si="507"/>
        <v>0</v>
      </c>
      <c r="E190" s="4">
        <f t="shared" si="508"/>
        <v>0</v>
      </c>
      <c r="F190" s="4">
        <f t="shared" si="509"/>
        <v>0</v>
      </c>
      <c r="G190" s="4">
        <f t="shared" si="510"/>
        <v>0</v>
      </c>
      <c r="H190" s="4">
        <f t="shared" si="511"/>
        <v>1</v>
      </c>
      <c r="I190" s="4">
        <f t="shared" si="512"/>
        <v>1</v>
      </c>
      <c r="J190" s="4">
        <f t="shared" si="458"/>
        <v>0</v>
      </c>
      <c r="K190" s="4">
        <f t="shared" si="459"/>
        <v>0</v>
      </c>
      <c r="L190" s="4">
        <f t="shared" si="460"/>
        <v>0</v>
      </c>
      <c r="M190" s="4">
        <f t="shared" si="461"/>
        <v>0</v>
      </c>
      <c r="N190" s="4">
        <f t="shared" si="462"/>
        <v>0</v>
      </c>
      <c r="O190" s="4">
        <f t="shared" si="463"/>
        <v>0</v>
      </c>
      <c r="P190" s="4">
        <f t="shared" si="464"/>
        <v>0</v>
      </c>
      <c r="Q190" s="4">
        <f t="shared" si="465"/>
        <v>0</v>
      </c>
      <c r="R190" s="4">
        <f t="shared" si="466"/>
        <v>0</v>
      </c>
      <c r="S190" s="4">
        <f t="shared" si="467"/>
        <v>0</v>
      </c>
      <c r="T190" s="4">
        <f t="shared" si="468"/>
        <v>0</v>
      </c>
      <c r="U190" s="4">
        <f t="shared" si="469"/>
        <v>0</v>
      </c>
      <c r="V190" s="4">
        <f t="shared" si="470"/>
        <v>0</v>
      </c>
      <c r="W190" s="4">
        <f t="shared" si="471"/>
        <v>0</v>
      </c>
      <c r="X190" s="4">
        <f t="shared" si="472"/>
        <v>0</v>
      </c>
      <c r="Y190" s="4">
        <f t="shared" si="473"/>
        <v>0</v>
      </c>
      <c r="Z190" s="4">
        <f t="shared" si="474"/>
        <v>0</v>
      </c>
      <c r="AA190" s="4">
        <f t="shared" si="475"/>
        <v>0</v>
      </c>
      <c r="AB190" s="4">
        <f t="shared" si="476"/>
        <v>0</v>
      </c>
      <c r="AC190" s="4">
        <f t="shared" si="477"/>
        <v>0</v>
      </c>
      <c r="AD190" s="4">
        <f t="shared" si="478"/>
        <v>0</v>
      </c>
      <c r="AE190" s="4">
        <f t="shared" si="479"/>
        <v>0</v>
      </c>
      <c r="AF190" s="4">
        <f t="shared" si="480"/>
        <v>0</v>
      </c>
      <c r="AG190" s="4">
        <f t="shared" si="481"/>
        <v>0</v>
      </c>
      <c r="AH190" s="4">
        <f t="shared" si="482"/>
        <v>0</v>
      </c>
      <c r="AI190" s="4">
        <f t="shared" si="483"/>
        <v>0</v>
      </c>
      <c r="AJ190" s="4">
        <f t="shared" si="484"/>
        <v>0</v>
      </c>
      <c r="AK190" s="4">
        <f t="shared" si="485"/>
        <v>0</v>
      </c>
      <c r="AL190" s="4">
        <f t="shared" si="486"/>
        <v>1</v>
      </c>
      <c r="AM190" s="4">
        <f t="shared" si="487"/>
        <v>1</v>
      </c>
      <c r="AN190" s="4">
        <f t="shared" si="488"/>
        <v>0</v>
      </c>
      <c r="AO190" s="4">
        <f t="shared" si="489"/>
        <v>0</v>
      </c>
      <c r="AP190" s="4">
        <f t="shared" si="490"/>
        <v>0</v>
      </c>
      <c r="AQ190" s="4">
        <f t="shared" si="491"/>
        <v>0</v>
      </c>
      <c r="AR190" s="4">
        <f t="shared" si="492"/>
        <v>0</v>
      </c>
      <c r="AS190" s="4">
        <f t="shared" si="493"/>
        <v>0</v>
      </c>
      <c r="AT190" s="4">
        <f t="shared" si="494"/>
        <v>0</v>
      </c>
      <c r="AU190" s="4">
        <f t="shared" si="495"/>
        <v>0</v>
      </c>
      <c r="AV190" s="4">
        <f t="shared" si="496"/>
        <v>0</v>
      </c>
      <c r="AW190" s="4">
        <f t="shared" si="497"/>
        <v>0</v>
      </c>
      <c r="AX190" s="4">
        <f t="shared" si="498"/>
        <v>0</v>
      </c>
      <c r="AY190" s="4">
        <f t="shared" si="499"/>
        <v>0</v>
      </c>
      <c r="AZ190" s="4">
        <f t="shared" si="500"/>
        <v>0</v>
      </c>
      <c r="BA190" s="4">
        <f t="shared" si="501"/>
        <v>0</v>
      </c>
      <c r="BB190" s="4">
        <f t="shared" si="502"/>
        <v>0</v>
      </c>
      <c r="BC190" s="4">
        <f t="shared" si="503"/>
        <v>0</v>
      </c>
      <c r="BD190" s="4">
        <f t="shared" si="504"/>
        <v>0</v>
      </c>
      <c r="BE190" s="4">
        <f t="shared" si="505"/>
        <v>0</v>
      </c>
      <c r="BF190" s="4">
        <f t="shared" si="506"/>
        <v>0</v>
      </c>
      <c r="BG190" s="4">
        <f t="shared" si="506"/>
        <v>0</v>
      </c>
      <c r="BH190" s="4">
        <f t="shared" si="506"/>
        <v>0</v>
      </c>
      <c r="BI190" s="4">
        <f t="shared" si="506"/>
        <v>0</v>
      </c>
      <c r="BJ190" s="4">
        <f t="shared" si="506"/>
        <v>0</v>
      </c>
      <c r="BK190" s="4">
        <f t="shared" si="506"/>
        <v>0</v>
      </c>
      <c r="BL190" s="4">
        <f t="shared" si="506"/>
        <v>0</v>
      </c>
      <c r="BM190" s="4">
        <f t="shared" si="506"/>
        <v>0</v>
      </c>
      <c r="BN190" s="4">
        <f t="shared" si="506"/>
        <v>0</v>
      </c>
      <c r="BO190" s="4">
        <f t="shared" si="506"/>
        <v>0</v>
      </c>
      <c r="BP190" s="4">
        <f t="shared" si="506"/>
        <v>0</v>
      </c>
      <c r="BQ190" s="4">
        <f t="shared" si="506"/>
        <v>0</v>
      </c>
      <c r="BR190" s="4">
        <f t="shared" si="506"/>
        <v>0</v>
      </c>
      <c r="BS190" s="4">
        <f t="shared" si="506"/>
        <v>0</v>
      </c>
      <c r="BT190" s="4">
        <f t="shared" si="506"/>
        <v>0</v>
      </c>
      <c r="BU190" s="4">
        <f t="shared" si="506"/>
        <v>0</v>
      </c>
      <c r="BV190" s="4">
        <f t="shared" si="446"/>
        <v>0</v>
      </c>
      <c r="BW190" s="4">
        <f t="shared" si="446"/>
        <v>0</v>
      </c>
      <c r="BX190" s="4">
        <f t="shared" si="446"/>
        <v>0</v>
      </c>
      <c r="BY190" s="4">
        <f t="shared" si="446"/>
        <v>0</v>
      </c>
      <c r="BZ190" s="4">
        <f t="shared" si="456"/>
        <v>0</v>
      </c>
      <c r="CA190" s="4">
        <f t="shared" si="456"/>
        <v>0</v>
      </c>
      <c r="CB190" s="4">
        <f t="shared" si="456"/>
        <v>0</v>
      </c>
      <c r="CC190" s="4">
        <f t="shared" si="456"/>
        <v>1</v>
      </c>
      <c r="CD190" s="4">
        <f t="shared" si="456"/>
        <v>0</v>
      </c>
      <c r="CE190" s="4">
        <f t="shared" si="456"/>
        <v>0</v>
      </c>
      <c r="CF190" s="4">
        <f t="shared" si="456"/>
        <v>0</v>
      </c>
      <c r="CG190" s="4">
        <f t="shared" si="456"/>
        <v>0</v>
      </c>
      <c r="CH190" s="4">
        <f t="shared" si="456"/>
        <v>0</v>
      </c>
      <c r="CI190" s="4">
        <f t="shared" si="456"/>
        <v>0</v>
      </c>
      <c r="CJ190" s="4">
        <f t="shared" si="456"/>
        <v>0</v>
      </c>
      <c r="CK190" s="4">
        <f t="shared" si="453"/>
        <v>0</v>
      </c>
      <c r="CL190" s="4">
        <f t="shared" si="453"/>
        <v>0</v>
      </c>
      <c r="CM190" s="4">
        <f t="shared" si="453"/>
        <v>0</v>
      </c>
      <c r="CN190" s="4">
        <f t="shared" si="453"/>
        <v>0</v>
      </c>
      <c r="CO190" s="4">
        <f t="shared" si="453"/>
        <v>0</v>
      </c>
      <c r="CP190" s="4">
        <f t="shared" si="453"/>
        <v>0</v>
      </c>
      <c r="CQ190" s="4">
        <f t="shared" si="453"/>
        <v>0</v>
      </c>
      <c r="CR190" s="4">
        <f t="shared" si="453"/>
        <v>0</v>
      </c>
      <c r="CS190" s="4">
        <f t="shared" si="453"/>
        <v>0</v>
      </c>
      <c r="CT190" s="4">
        <f t="shared" si="453"/>
        <v>0</v>
      </c>
      <c r="CU190" s="4">
        <f t="shared" si="453"/>
        <v>0</v>
      </c>
      <c r="CV190" s="4">
        <f t="shared" si="453"/>
        <v>0</v>
      </c>
      <c r="CW190" s="4">
        <f t="shared" si="453"/>
        <v>0</v>
      </c>
      <c r="CX190" s="4">
        <f t="shared" si="453"/>
        <v>0</v>
      </c>
      <c r="CY190" s="4">
        <f t="shared" si="453"/>
        <v>0</v>
      </c>
      <c r="CZ190" s="4">
        <f t="shared" si="453"/>
        <v>0</v>
      </c>
      <c r="DA190" s="4">
        <f t="shared" si="457"/>
        <v>0</v>
      </c>
      <c r="DB190" s="4">
        <f t="shared" si="457"/>
        <v>0</v>
      </c>
      <c r="DC190" s="4">
        <f t="shared" si="457"/>
        <v>0</v>
      </c>
      <c r="DD190" s="4">
        <f t="shared" si="457"/>
        <v>1</v>
      </c>
      <c r="DE190" s="4">
        <f t="shared" si="457"/>
        <v>0</v>
      </c>
      <c r="DF190" s="4">
        <f t="shared" si="457"/>
        <v>0</v>
      </c>
      <c r="DG190" s="4">
        <f t="shared" si="454"/>
        <v>0</v>
      </c>
      <c r="DH190" s="4">
        <f t="shared" si="454"/>
        <v>0</v>
      </c>
      <c r="DI190" s="4">
        <f t="shared" si="454"/>
        <v>0</v>
      </c>
      <c r="DJ190" s="4">
        <f t="shared" si="454"/>
        <v>0</v>
      </c>
      <c r="DK190" s="4">
        <f t="shared" si="454"/>
        <v>0</v>
      </c>
      <c r="DL190" s="4">
        <f t="shared" si="454"/>
        <v>0</v>
      </c>
      <c r="DM190" s="4">
        <f t="shared" si="454"/>
        <v>0</v>
      </c>
      <c r="DN190" s="4">
        <f t="shared" si="454"/>
        <v>0</v>
      </c>
      <c r="DO190" s="4">
        <f t="shared" si="454"/>
        <v>0</v>
      </c>
      <c r="DP190" s="4">
        <f t="shared" si="454"/>
        <v>0</v>
      </c>
      <c r="DQ190" s="4">
        <f t="shared" si="455"/>
        <v>0</v>
      </c>
      <c r="DR190" s="4">
        <f t="shared" si="455"/>
        <v>0</v>
      </c>
      <c r="DS190" s="4">
        <f t="shared" si="455"/>
        <v>0</v>
      </c>
      <c r="DT190" s="4">
        <f t="shared" si="455"/>
        <v>0</v>
      </c>
      <c r="DU190" s="4">
        <f t="shared" si="455"/>
        <v>0</v>
      </c>
      <c r="DV190" s="4">
        <f t="shared" si="455"/>
        <v>0</v>
      </c>
      <c r="DW190" s="4">
        <f t="shared" si="455"/>
        <v>0</v>
      </c>
      <c r="DX190" s="4">
        <f t="shared" si="455"/>
        <v>0</v>
      </c>
      <c r="DY190" s="4">
        <f t="shared" si="455"/>
        <v>0</v>
      </c>
      <c r="DZ190" s="4">
        <f t="shared" si="455"/>
        <v>0</v>
      </c>
      <c r="EA190" s="4">
        <f t="shared" si="455"/>
        <v>0</v>
      </c>
      <c r="EB190" s="4">
        <f t="shared" si="455"/>
        <v>0</v>
      </c>
      <c r="EC190" s="4">
        <f t="shared" si="455"/>
        <v>0</v>
      </c>
    </row>
    <row r="191" spans="2:133" x14ac:dyDescent="0.25">
      <c r="B191" s="13" t="s">
        <v>262</v>
      </c>
      <c r="C191" t="s">
        <v>2687</v>
      </c>
      <c r="D191" s="4">
        <f t="shared" si="507"/>
        <v>0</v>
      </c>
      <c r="E191" s="4">
        <f t="shared" si="508"/>
        <v>0</v>
      </c>
      <c r="F191" s="4">
        <f t="shared" si="509"/>
        <v>0</v>
      </c>
      <c r="G191" s="4">
        <f t="shared" si="510"/>
        <v>0</v>
      </c>
      <c r="H191" s="4">
        <f t="shared" si="511"/>
        <v>1</v>
      </c>
      <c r="I191" s="4">
        <f t="shared" si="512"/>
        <v>1</v>
      </c>
      <c r="J191" s="4">
        <f t="shared" si="458"/>
        <v>0</v>
      </c>
      <c r="K191" s="4">
        <f t="shared" si="459"/>
        <v>0</v>
      </c>
      <c r="L191" s="4">
        <f t="shared" si="460"/>
        <v>0</v>
      </c>
      <c r="M191" s="4">
        <f t="shared" si="461"/>
        <v>0</v>
      </c>
      <c r="N191" s="4">
        <f t="shared" si="462"/>
        <v>0</v>
      </c>
      <c r="O191" s="4">
        <f t="shared" si="463"/>
        <v>0</v>
      </c>
      <c r="P191" s="4">
        <f t="shared" si="464"/>
        <v>0</v>
      </c>
      <c r="Q191" s="4">
        <f t="shared" si="465"/>
        <v>0</v>
      </c>
      <c r="R191" s="4">
        <f t="shared" si="466"/>
        <v>0</v>
      </c>
      <c r="S191" s="4">
        <f t="shared" si="467"/>
        <v>0</v>
      </c>
      <c r="T191" s="4">
        <f t="shared" si="468"/>
        <v>0</v>
      </c>
      <c r="U191" s="4">
        <f t="shared" si="469"/>
        <v>0</v>
      </c>
      <c r="V191" s="4">
        <f t="shared" si="470"/>
        <v>0</v>
      </c>
      <c r="W191" s="4">
        <f t="shared" si="471"/>
        <v>0</v>
      </c>
      <c r="X191" s="4">
        <f t="shared" si="472"/>
        <v>0</v>
      </c>
      <c r="Y191" s="4">
        <f t="shared" si="473"/>
        <v>0</v>
      </c>
      <c r="Z191" s="4">
        <f t="shared" si="474"/>
        <v>0</v>
      </c>
      <c r="AA191" s="4">
        <f t="shared" si="475"/>
        <v>0</v>
      </c>
      <c r="AB191" s="4">
        <f t="shared" si="476"/>
        <v>0</v>
      </c>
      <c r="AC191" s="4">
        <f t="shared" si="477"/>
        <v>0</v>
      </c>
      <c r="AD191" s="4">
        <f t="shared" si="478"/>
        <v>0</v>
      </c>
      <c r="AE191" s="4">
        <f t="shared" si="479"/>
        <v>0</v>
      </c>
      <c r="AF191" s="4">
        <f t="shared" si="480"/>
        <v>0</v>
      </c>
      <c r="AG191" s="4">
        <f t="shared" si="481"/>
        <v>0</v>
      </c>
      <c r="AH191" s="4">
        <f t="shared" si="482"/>
        <v>0</v>
      </c>
      <c r="AI191" s="4">
        <f t="shared" si="483"/>
        <v>0</v>
      </c>
      <c r="AJ191" s="4">
        <f t="shared" si="484"/>
        <v>0</v>
      </c>
      <c r="AK191" s="4">
        <f t="shared" si="485"/>
        <v>0</v>
      </c>
      <c r="AL191" s="4">
        <f t="shared" si="486"/>
        <v>1</v>
      </c>
      <c r="AM191" s="4">
        <f t="shared" si="487"/>
        <v>1</v>
      </c>
      <c r="AN191" s="4">
        <f t="shared" si="488"/>
        <v>0</v>
      </c>
      <c r="AO191" s="4">
        <f t="shared" si="489"/>
        <v>0</v>
      </c>
      <c r="AP191" s="4">
        <f t="shared" si="490"/>
        <v>0</v>
      </c>
      <c r="AQ191" s="4">
        <f t="shared" si="491"/>
        <v>0</v>
      </c>
      <c r="AR191" s="4">
        <f t="shared" si="492"/>
        <v>0</v>
      </c>
      <c r="AS191" s="4">
        <f t="shared" si="493"/>
        <v>0</v>
      </c>
      <c r="AT191" s="4">
        <f t="shared" si="494"/>
        <v>0</v>
      </c>
      <c r="AU191" s="4">
        <f t="shared" si="495"/>
        <v>0</v>
      </c>
      <c r="AV191" s="4">
        <f t="shared" si="496"/>
        <v>0</v>
      </c>
      <c r="AW191" s="4">
        <f t="shared" si="497"/>
        <v>0</v>
      </c>
      <c r="AX191" s="4">
        <f t="shared" si="498"/>
        <v>0</v>
      </c>
      <c r="AY191" s="4">
        <f t="shared" si="499"/>
        <v>0</v>
      </c>
      <c r="AZ191" s="4">
        <f t="shared" si="500"/>
        <v>0</v>
      </c>
      <c r="BA191" s="4">
        <f t="shared" si="501"/>
        <v>0</v>
      </c>
      <c r="BB191" s="4">
        <f t="shared" si="502"/>
        <v>0</v>
      </c>
      <c r="BC191" s="4">
        <f t="shared" si="503"/>
        <v>0</v>
      </c>
      <c r="BD191" s="4">
        <f t="shared" si="504"/>
        <v>0</v>
      </c>
      <c r="BE191" s="4">
        <f t="shared" si="505"/>
        <v>0</v>
      </c>
      <c r="BF191" s="4">
        <f t="shared" si="506"/>
        <v>0</v>
      </c>
      <c r="BG191" s="4">
        <f t="shared" si="506"/>
        <v>0</v>
      </c>
      <c r="BH191" s="4">
        <f t="shared" si="506"/>
        <v>0</v>
      </c>
      <c r="BI191" s="4">
        <f t="shared" si="506"/>
        <v>0</v>
      </c>
      <c r="BJ191" s="4">
        <f t="shared" si="506"/>
        <v>0</v>
      </c>
      <c r="BK191" s="4">
        <f t="shared" si="506"/>
        <v>0</v>
      </c>
      <c r="BL191" s="4">
        <f t="shared" si="506"/>
        <v>0</v>
      </c>
      <c r="BM191" s="4">
        <f t="shared" si="506"/>
        <v>0</v>
      </c>
      <c r="BN191" s="4">
        <f t="shared" si="506"/>
        <v>0</v>
      </c>
      <c r="BO191" s="4">
        <f t="shared" si="506"/>
        <v>0</v>
      </c>
      <c r="BP191" s="4">
        <f t="shared" si="506"/>
        <v>0</v>
      </c>
      <c r="BQ191" s="4">
        <f t="shared" si="506"/>
        <v>0</v>
      </c>
      <c r="BR191" s="4">
        <f t="shared" si="506"/>
        <v>0</v>
      </c>
      <c r="BS191" s="4">
        <f t="shared" si="506"/>
        <v>0</v>
      </c>
      <c r="BT191" s="4">
        <f t="shared" si="506"/>
        <v>0</v>
      </c>
      <c r="BU191" s="4">
        <f t="shared" si="506"/>
        <v>0</v>
      </c>
      <c r="BV191" s="4">
        <f t="shared" si="446"/>
        <v>0</v>
      </c>
      <c r="BW191" s="4">
        <f t="shared" si="446"/>
        <v>0</v>
      </c>
      <c r="BX191" s="4">
        <f t="shared" si="446"/>
        <v>0</v>
      </c>
      <c r="BY191" s="4">
        <f t="shared" si="446"/>
        <v>0</v>
      </c>
      <c r="BZ191" s="4">
        <f t="shared" si="456"/>
        <v>0</v>
      </c>
      <c r="CA191" s="4">
        <f t="shared" si="456"/>
        <v>0</v>
      </c>
      <c r="CB191" s="4">
        <f t="shared" si="456"/>
        <v>0</v>
      </c>
      <c r="CC191" s="4">
        <f t="shared" si="456"/>
        <v>0</v>
      </c>
      <c r="CD191" s="4">
        <f t="shared" si="456"/>
        <v>1</v>
      </c>
      <c r="CE191" s="4">
        <f t="shared" si="456"/>
        <v>0</v>
      </c>
      <c r="CF191" s="4">
        <f t="shared" si="456"/>
        <v>0</v>
      </c>
      <c r="CG191" s="4">
        <f t="shared" si="456"/>
        <v>0</v>
      </c>
      <c r="CH191" s="4">
        <f t="shared" si="456"/>
        <v>0</v>
      </c>
      <c r="CI191" s="4">
        <f t="shared" si="456"/>
        <v>0</v>
      </c>
      <c r="CJ191" s="4">
        <f t="shared" si="456"/>
        <v>0</v>
      </c>
      <c r="CK191" s="4">
        <f t="shared" si="453"/>
        <v>0</v>
      </c>
      <c r="CL191" s="4">
        <f t="shared" si="453"/>
        <v>0</v>
      </c>
      <c r="CM191" s="4">
        <f t="shared" si="453"/>
        <v>0</v>
      </c>
      <c r="CN191" s="4">
        <f t="shared" si="453"/>
        <v>0</v>
      </c>
      <c r="CO191" s="4">
        <f t="shared" si="453"/>
        <v>0</v>
      </c>
      <c r="CP191" s="4">
        <f t="shared" si="453"/>
        <v>0</v>
      </c>
      <c r="CQ191" s="4">
        <f t="shared" si="453"/>
        <v>0</v>
      </c>
      <c r="CR191" s="4">
        <f t="shared" si="453"/>
        <v>0</v>
      </c>
      <c r="CS191" s="4">
        <f t="shared" si="453"/>
        <v>0</v>
      </c>
      <c r="CT191" s="4">
        <f t="shared" si="453"/>
        <v>0</v>
      </c>
      <c r="CU191" s="4">
        <f t="shared" si="453"/>
        <v>0</v>
      </c>
      <c r="CV191" s="4">
        <f t="shared" si="453"/>
        <v>0</v>
      </c>
      <c r="CW191" s="4">
        <f t="shared" si="453"/>
        <v>0</v>
      </c>
      <c r="CX191" s="4">
        <f t="shared" si="453"/>
        <v>0</v>
      </c>
      <c r="CY191" s="4">
        <f t="shared" si="453"/>
        <v>0</v>
      </c>
      <c r="CZ191" s="4">
        <f t="shared" si="453"/>
        <v>0</v>
      </c>
      <c r="DA191" s="4">
        <f t="shared" si="457"/>
        <v>0</v>
      </c>
      <c r="DB191" s="4">
        <f t="shared" si="457"/>
        <v>0</v>
      </c>
      <c r="DC191" s="4">
        <f t="shared" si="457"/>
        <v>0</v>
      </c>
      <c r="DD191" s="4">
        <f t="shared" si="457"/>
        <v>0</v>
      </c>
      <c r="DE191" s="4">
        <f t="shared" si="457"/>
        <v>1</v>
      </c>
      <c r="DF191" s="4">
        <f t="shared" si="457"/>
        <v>0</v>
      </c>
      <c r="DG191" s="4">
        <f t="shared" si="454"/>
        <v>0</v>
      </c>
      <c r="DH191" s="4">
        <f t="shared" si="454"/>
        <v>0</v>
      </c>
      <c r="DI191" s="4">
        <f t="shared" si="454"/>
        <v>0</v>
      </c>
      <c r="DJ191" s="4">
        <f t="shared" si="454"/>
        <v>0</v>
      </c>
      <c r="DK191" s="4">
        <f t="shared" si="454"/>
        <v>0</v>
      </c>
      <c r="DL191" s="4">
        <f t="shared" si="454"/>
        <v>0</v>
      </c>
      <c r="DM191" s="4">
        <f t="shared" si="454"/>
        <v>0</v>
      </c>
      <c r="DN191" s="4">
        <f t="shared" si="454"/>
        <v>0</v>
      </c>
      <c r="DO191" s="4">
        <f t="shared" si="454"/>
        <v>0</v>
      </c>
      <c r="DP191" s="4">
        <f t="shared" si="454"/>
        <v>0</v>
      </c>
      <c r="DQ191" s="4">
        <f t="shared" si="455"/>
        <v>0</v>
      </c>
      <c r="DR191" s="4">
        <f t="shared" si="455"/>
        <v>0</v>
      </c>
      <c r="DS191" s="4">
        <f t="shared" si="455"/>
        <v>0</v>
      </c>
      <c r="DT191" s="4">
        <f t="shared" si="455"/>
        <v>0</v>
      </c>
      <c r="DU191" s="4">
        <f t="shared" si="455"/>
        <v>0</v>
      </c>
      <c r="DV191" s="4">
        <f t="shared" si="455"/>
        <v>0</v>
      </c>
      <c r="DW191" s="4">
        <f t="shared" si="455"/>
        <v>0</v>
      </c>
      <c r="DX191" s="4">
        <f t="shared" si="455"/>
        <v>0</v>
      </c>
      <c r="DY191" s="4">
        <f t="shared" si="455"/>
        <v>0</v>
      </c>
      <c r="DZ191" s="4">
        <f t="shared" si="455"/>
        <v>0</v>
      </c>
      <c r="EA191" s="4">
        <f t="shared" si="455"/>
        <v>0</v>
      </c>
      <c r="EB191" s="4">
        <f t="shared" si="455"/>
        <v>0</v>
      </c>
      <c r="EC191" s="4">
        <f t="shared" si="455"/>
        <v>0</v>
      </c>
    </row>
    <row r="192" spans="2:133" x14ac:dyDescent="0.25">
      <c r="B192" s="13" t="s">
        <v>262</v>
      </c>
      <c r="C192" t="s">
        <v>2688</v>
      </c>
      <c r="D192" s="4">
        <f t="shared" si="507"/>
        <v>0</v>
      </c>
      <c r="E192" s="4">
        <f t="shared" si="508"/>
        <v>0</v>
      </c>
      <c r="F192" s="4">
        <f t="shared" si="509"/>
        <v>0</v>
      </c>
      <c r="G192" s="4">
        <f t="shared" si="510"/>
        <v>0</v>
      </c>
      <c r="H192" s="4">
        <f t="shared" si="511"/>
        <v>1</v>
      </c>
      <c r="I192" s="4">
        <f t="shared" si="512"/>
        <v>1</v>
      </c>
      <c r="J192" s="4">
        <f t="shared" si="458"/>
        <v>0</v>
      </c>
      <c r="K192" s="4">
        <f t="shared" si="459"/>
        <v>0</v>
      </c>
      <c r="L192" s="4">
        <f t="shared" si="460"/>
        <v>0</v>
      </c>
      <c r="M192" s="4">
        <f t="shared" si="461"/>
        <v>0</v>
      </c>
      <c r="N192" s="4">
        <f t="shared" si="462"/>
        <v>0</v>
      </c>
      <c r="O192" s="4">
        <f t="shared" si="463"/>
        <v>0</v>
      </c>
      <c r="P192" s="4">
        <f t="shared" si="464"/>
        <v>0</v>
      </c>
      <c r="Q192" s="4">
        <f t="shared" si="465"/>
        <v>0</v>
      </c>
      <c r="R192" s="4">
        <f t="shared" si="466"/>
        <v>0</v>
      </c>
      <c r="S192" s="4">
        <f t="shared" si="467"/>
        <v>0</v>
      </c>
      <c r="T192" s="4">
        <f t="shared" si="468"/>
        <v>0</v>
      </c>
      <c r="U192" s="4">
        <f t="shared" si="469"/>
        <v>0</v>
      </c>
      <c r="V192" s="4">
        <f t="shared" si="470"/>
        <v>0</v>
      </c>
      <c r="W192" s="4">
        <f t="shared" si="471"/>
        <v>0</v>
      </c>
      <c r="X192" s="4">
        <f t="shared" si="472"/>
        <v>0</v>
      </c>
      <c r="Y192" s="4">
        <f t="shared" si="473"/>
        <v>0</v>
      </c>
      <c r="Z192" s="4">
        <f t="shared" si="474"/>
        <v>0</v>
      </c>
      <c r="AA192" s="4">
        <f t="shared" si="475"/>
        <v>0</v>
      </c>
      <c r="AB192" s="4">
        <f t="shared" si="476"/>
        <v>0</v>
      </c>
      <c r="AC192" s="4">
        <f t="shared" si="477"/>
        <v>0</v>
      </c>
      <c r="AD192" s="4">
        <f t="shared" si="478"/>
        <v>0</v>
      </c>
      <c r="AE192" s="4">
        <f t="shared" si="479"/>
        <v>0</v>
      </c>
      <c r="AF192" s="4">
        <f t="shared" si="480"/>
        <v>0</v>
      </c>
      <c r="AG192" s="4">
        <f t="shared" si="481"/>
        <v>0</v>
      </c>
      <c r="AH192" s="4">
        <f t="shared" si="482"/>
        <v>0</v>
      </c>
      <c r="AI192" s="4">
        <f t="shared" si="483"/>
        <v>0</v>
      </c>
      <c r="AJ192" s="4">
        <f t="shared" si="484"/>
        <v>0</v>
      </c>
      <c r="AK192" s="4">
        <f t="shared" si="485"/>
        <v>0</v>
      </c>
      <c r="AL192" s="4">
        <f t="shared" si="486"/>
        <v>1</v>
      </c>
      <c r="AM192" s="4">
        <f t="shared" si="487"/>
        <v>1</v>
      </c>
      <c r="AN192" s="4">
        <f t="shared" si="488"/>
        <v>0</v>
      </c>
      <c r="AO192" s="4">
        <f t="shared" si="489"/>
        <v>0</v>
      </c>
      <c r="AP192" s="4">
        <f t="shared" si="490"/>
        <v>0</v>
      </c>
      <c r="AQ192" s="4">
        <f t="shared" si="491"/>
        <v>0</v>
      </c>
      <c r="AR192" s="4">
        <f t="shared" si="492"/>
        <v>0</v>
      </c>
      <c r="AS192" s="4">
        <f t="shared" si="493"/>
        <v>0</v>
      </c>
      <c r="AT192" s="4">
        <f t="shared" si="494"/>
        <v>0</v>
      </c>
      <c r="AU192" s="4">
        <f t="shared" si="495"/>
        <v>0</v>
      </c>
      <c r="AV192" s="4">
        <f t="shared" si="496"/>
        <v>0</v>
      </c>
      <c r="AW192" s="4">
        <f t="shared" si="497"/>
        <v>0</v>
      </c>
      <c r="AX192" s="4">
        <f t="shared" si="498"/>
        <v>0</v>
      </c>
      <c r="AY192" s="4">
        <f t="shared" si="499"/>
        <v>0</v>
      </c>
      <c r="AZ192" s="4">
        <f t="shared" si="500"/>
        <v>0</v>
      </c>
      <c r="BA192" s="4">
        <f t="shared" si="501"/>
        <v>0</v>
      </c>
      <c r="BB192" s="4">
        <f t="shared" si="502"/>
        <v>0</v>
      </c>
      <c r="BC192" s="4">
        <f t="shared" si="503"/>
        <v>0</v>
      </c>
      <c r="BD192" s="4">
        <f t="shared" si="504"/>
        <v>0</v>
      </c>
      <c r="BE192" s="4">
        <f t="shared" si="505"/>
        <v>0</v>
      </c>
      <c r="BF192" s="4">
        <f t="shared" si="506"/>
        <v>0</v>
      </c>
      <c r="BG192" s="4">
        <f t="shared" si="506"/>
        <v>0</v>
      </c>
      <c r="BH192" s="4">
        <f t="shared" si="506"/>
        <v>0</v>
      </c>
      <c r="BI192" s="4">
        <f t="shared" si="506"/>
        <v>0</v>
      </c>
      <c r="BJ192" s="4">
        <f t="shared" si="506"/>
        <v>0</v>
      </c>
      <c r="BK192" s="4">
        <f t="shared" si="506"/>
        <v>0</v>
      </c>
      <c r="BL192" s="4">
        <f t="shared" si="506"/>
        <v>0</v>
      </c>
      <c r="BM192" s="4">
        <f t="shared" si="506"/>
        <v>0</v>
      </c>
      <c r="BN192" s="4">
        <f t="shared" si="506"/>
        <v>0</v>
      </c>
      <c r="BO192" s="4">
        <f t="shared" si="506"/>
        <v>0</v>
      </c>
      <c r="BP192" s="4">
        <f t="shared" si="506"/>
        <v>0</v>
      </c>
      <c r="BQ192" s="4">
        <f t="shared" si="506"/>
        <v>0</v>
      </c>
      <c r="BR192" s="4">
        <f t="shared" si="506"/>
        <v>0</v>
      </c>
      <c r="BS192" s="4">
        <f t="shared" si="506"/>
        <v>0</v>
      </c>
      <c r="BT192" s="4">
        <f t="shared" si="506"/>
        <v>0</v>
      </c>
      <c r="BU192" s="4">
        <f t="shared" si="506"/>
        <v>0</v>
      </c>
      <c r="BV192" s="4">
        <f t="shared" si="446"/>
        <v>0</v>
      </c>
      <c r="BW192" s="4">
        <f t="shared" si="446"/>
        <v>0</v>
      </c>
      <c r="BX192" s="4">
        <f t="shared" si="446"/>
        <v>0</v>
      </c>
      <c r="BY192" s="4">
        <f t="shared" si="446"/>
        <v>0</v>
      </c>
      <c r="BZ192" s="4">
        <f t="shared" si="456"/>
        <v>0</v>
      </c>
      <c r="CA192" s="4">
        <f t="shared" si="456"/>
        <v>0</v>
      </c>
      <c r="CB192" s="4">
        <f t="shared" si="456"/>
        <v>0</v>
      </c>
      <c r="CC192" s="4">
        <f t="shared" si="456"/>
        <v>0</v>
      </c>
      <c r="CD192" s="4">
        <f t="shared" si="456"/>
        <v>0</v>
      </c>
      <c r="CE192" s="4">
        <f t="shared" si="456"/>
        <v>1</v>
      </c>
      <c r="CF192" s="4">
        <f t="shared" si="456"/>
        <v>0</v>
      </c>
      <c r="CG192" s="4">
        <f t="shared" si="456"/>
        <v>0</v>
      </c>
      <c r="CH192" s="4">
        <f t="shared" si="456"/>
        <v>0</v>
      </c>
      <c r="CI192" s="4">
        <f t="shared" si="456"/>
        <v>0</v>
      </c>
      <c r="CJ192" s="4">
        <f t="shared" si="456"/>
        <v>0</v>
      </c>
      <c r="CK192" s="4">
        <f t="shared" si="453"/>
        <v>0</v>
      </c>
      <c r="CL192" s="4">
        <f t="shared" si="453"/>
        <v>0</v>
      </c>
      <c r="CM192" s="4">
        <f t="shared" si="453"/>
        <v>0</v>
      </c>
      <c r="CN192" s="4">
        <f t="shared" si="453"/>
        <v>0</v>
      </c>
      <c r="CO192" s="4">
        <f t="shared" si="453"/>
        <v>0</v>
      </c>
      <c r="CP192" s="4">
        <f t="shared" si="453"/>
        <v>0</v>
      </c>
      <c r="CQ192" s="4">
        <f t="shared" si="453"/>
        <v>0</v>
      </c>
      <c r="CR192" s="4">
        <f t="shared" si="453"/>
        <v>0</v>
      </c>
      <c r="CS192" s="4">
        <f t="shared" si="453"/>
        <v>0</v>
      </c>
      <c r="CT192" s="4">
        <f t="shared" si="453"/>
        <v>0</v>
      </c>
      <c r="CU192" s="4">
        <f t="shared" si="453"/>
        <v>0</v>
      </c>
      <c r="CV192" s="4">
        <f t="shared" si="453"/>
        <v>0</v>
      </c>
      <c r="CW192" s="4">
        <f t="shared" si="453"/>
        <v>0</v>
      </c>
      <c r="CX192" s="4">
        <f t="shared" si="453"/>
        <v>0</v>
      </c>
      <c r="CY192" s="4">
        <f t="shared" si="453"/>
        <v>0</v>
      </c>
      <c r="CZ192" s="4">
        <f t="shared" si="453"/>
        <v>0</v>
      </c>
      <c r="DA192" s="4">
        <f t="shared" si="457"/>
        <v>0</v>
      </c>
      <c r="DB192" s="4">
        <f t="shared" si="457"/>
        <v>0</v>
      </c>
      <c r="DC192" s="4">
        <f t="shared" si="457"/>
        <v>0</v>
      </c>
      <c r="DD192" s="4">
        <f t="shared" si="457"/>
        <v>0</v>
      </c>
      <c r="DE192" s="4">
        <f t="shared" si="457"/>
        <v>0</v>
      </c>
      <c r="DF192" s="4">
        <f t="shared" si="457"/>
        <v>1</v>
      </c>
      <c r="DG192" s="4">
        <f t="shared" si="454"/>
        <v>0</v>
      </c>
      <c r="DH192" s="4">
        <f t="shared" si="454"/>
        <v>0</v>
      </c>
      <c r="DI192" s="4">
        <f t="shared" si="454"/>
        <v>0</v>
      </c>
      <c r="DJ192" s="4">
        <f t="shared" si="454"/>
        <v>0</v>
      </c>
      <c r="DK192" s="4">
        <f t="shared" si="454"/>
        <v>0</v>
      </c>
      <c r="DL192" s="4">
        <f t="shared" si="454"/>
        <v>0</v>
      </c>
      <c r="DM192" s="4">
        <f t="shared" si="454"/>
        <v>0</v>
      </c>
      <c r="DN192" s="4">
        <f t="shared" si="454"/>
        <v>0</v>
      </c>
      <c r="DO192" s="4">
        <f t="shared" si="454"/>
        <v>0</v>
      </c>
      <c r="DP192" s="4">
        <f t="shared" si="454"/>
        <v>0</v>
      </c>
      <c r="DQ192" s="4">
        <f t="shared" si="455"/>
        <v>0</v>
      </c>
      <c r="DR192" s="4">
        <f t="shared" si="455"/>
        <v>0</v>
      </c>
      <c r="DS192" s="4">
        <f t="shared" si="455"/>
        <v>0</v>
      </c>
      <c r="DT192" s="4">
        <f t="shared" si="455"/>
        <v>0</v>
      </c>
      <c r="DU192" s="4">
        <f t="shared" si="455"/>
        <v>0</v>
      </c>
      <c r="DV192" s="4">
        <f t="shared" si="455"/>
        <v>0</v>
      </c>
      <c r="DW192" s="4">
        <f t="shared" si="455"/>
        <v>0</v>
      </c>
      <c r="DX192" s="4">
        <f t="shared" si="455"/>
        <v>0</v>
      </c>
      <c r="DY192" s="4">
        <f t="shared" si="455"/>
        <v>0</v>
      </c>
      <c r="DZ192" s="4">
        <f t="shared" si="455"/>
        <v>0</v>
      </c>
      <c r="EA192" s="4">
        <f t="shared" si="455"/>
        <v>0</v>
      </c>
      <c r="EB192" s="4">
        <f t="shared" si="455"/>
        <v>0</v>
      </c>
      <c r="EC192" s="4">
        <f t="shared" si="455"/>
        <v>0</v>
      </c>
    </row>
    <row r="193" spans="2:133" x14ac:dyDescent="0.25">
      <c r="B193" s="13" t="s">
        <v>262</v>
      </c>
      <c r="C193" t="s">
        <v>313</v>
      </c>
      <c r="D193" s="4">
        <f t="shared" si="507"/>
        <v>0</v>
      </c>
      <c r="E193" s="4">
        <f t="shared" si="508"/>
        <v>0</v>
      </c>
      <c r="F193" s="4">
        <f t="shared" si="509"/>
        <v>0</v>
      </c>
      <c r="G193" s="4">
        <f t="shared" si="510"/>
        <v>0</v>
      </c>
      <c r="H193" s="4">
        <f t="shared" si="511"/>
        <v>1</v>
      </c>
      <c r="I193" s="4">
        <f t="shared" si="512"/>
        <v>1</v>
      </c>
      <c r="J193" s="4">
        <f t="shared" si="458"/>
        <v>0</v>
      </c>
      <c r="K193" s="4">
        <f t="shared" si="459"/>
        <v>0</v>
      </c>
      <c r="L193" s="4">
        <f t="shared" si="460"/>
        <v>0</v>
      </c>
      <c r="M193" s="4">
        <f t="shared" si="461"/>
        <v>0</v>
      </c>
      <c r="N193" s="4">
        <f t="shared" si="462"/>
        <v>0</v>
      </c>
      <c r="O193" s="4">
        <f t="shared" si="463"/>
        <v>0</v>
      </c>
      <c r="P193" s="4">
        <f t="shared" si="464"/>
        <v>0</v>
      </c>
      <c r="Q193" s="4">
        <f t="shared" si="465"/>
        <v>0</v>
      </c>
      <c r="R193" s="4">
        <f t="shared" si="466"/>
        <v>0</v>
      </c>
      <c r="S193" s="4">
        <f t="shared" si="467"/>
        <v>0</v>
      </c>
      <c r="T193" s="4">
        <f t="shared" si="468"/>
        <v>0</v>
      </c>
      <c r="U193" s="4">
        <f t="shared" si="469"/>
        <v>0</v>
      </c>
      <c r="V193" s="4">
        <f t="shared" si="470"/>
        <v>0</v>
      </c>
      <c r="W193" s="4">
        <f t="shared" si="471"/>
        <v>0</v>
      </c>
      <c r="X193" s="4">
        <f t="shared" si="472"/>
        <v>0</v>
      </c>
      <c r="Y193" s="4">
        <f t="shared" si="473"/>
        <v>0</v>
      </c>
      <c r="Z193" s="4">
        <f t="shared" si="474"/>
        <v>0</v>
      </c>
      <c r="AA193" s="4">
        <f t="shared" si="475"/>
        <v>0</v>
      </c>
      <c r="AB193" s="4">
        <f t="shared" si="476"/>
        <v>0</v>
      </c>
      <c r="AC193" s="4">
        <f t="shared" si="477"/>
        <v>0</v>
      </c>
      <c r="AD193" s="4">
        <f t="shared" si="478"/>
        <v>0</v>
      </c>
      <c r="AE193" s="4">
        <f t="shared" si="479"/>
        <v>0</v>
      </c>
      <c r="AF193" s="4">
        <f t="shared" si="480"/>
        <v>0</v>
      </c>
      <c r="AG193" s="4">
        <f t="shared" si="481"/>
        <v>0</v>
      </c>
      <c r="AH193" s="4">
        <f t="shared" si="482"/>
        <v>0</v>
      </c>
      <c r="AI193" s="4">
        <f t="shared" si="483"/>
        <v>0</v>
      </c>
      <c r="AJ193" s="4">
        <f t="shared" si="484"/>
        <v>0</v>
      </c>
      <c r="AK193" s="4">
        <f t="shared" si="485"/>
        <v>0</v>
      </c>
      <c r="AL193" s="4">
        <f t="shared" si="486"/>
        <v>1</v>
      </c>
      <c r="AM193" s="4">
        <f t="shared" si="487"/>
        <v>1</v>
      </c>
      <c r="AN193" s="4">
        <f t="shared" si="488"/>
        <v>0</v>
      </c>
      <c r="AO193" s="4">
        <f t="shared" si="489"/>
        <v>0</v>
      </c>
      <c r="AP193" s="4">
        <f t="shared" si="490"/>
        <v>0</v>
      </c>
      <c r="AQ193" s="4">
        <f t="shared" si="491"/>
        <v>0</v>
      </c>
      <c r="AR193" s="4">
        <f t="shared" si="492"/>
        <v>0</v>
      </c>
      <c r="AS193" s="4">
        <f t="shared" si="493"/>
        <v>0</v>
      </c>
      <c r="AT193" s="4">
        <f t="shared" si="494"/>
        <v>0</v>
      </c>
      <c r="AU193" s="4">
        <f t="shared" si="495"/>
        <v>0</v>
      </c>
      <c r="AV193" s="4">
        <f t="shared" si="496"/>
        <v>0</v>
      </c>
      <c r="AW193" s="4">
        <f t="shared" si="497"/>
        <v>0</v>
      </c>
      <c r="AX193" s="4">
        <f t="shared" si="498"/>
        <v>0</v>
      </c>
      <c r="AY193" s="4">
        <f t="shared" si="499"/>
        <v>0</v>
      </c>
      <c r="AZ193" s="4">
        <f t="shared" si="500"/>
        <v>0</v>
      </c>
      <c r="BA193" s="4">
        <f t="shared" si="501"/>
        <v>0</v>
      </c>
      <c r="BB193" s="4">
        <f t="shared" si="502"/>
        <v>0</v>
      </c>
      <c r="BC193" s="4">
        <f t="shared" si="503"/>
        <v>0</v>
      </c>
      <c r="BD193" s="4">
        <f t="shared" si="504"/>
        <v>0</v>
      </c>
      <c r="BE193" s="4">
        <f t="shared" si="505"/>
        <v>0</v>
      </c>
      <c r="BF193" s="4">
        <f t="shared" si="506"/>
        <v>0</v>
      </c>
      <c r="BG193" s="4">
        <f t="shared" si="506"/>
        <v>0</v>
      </c>
      <c r="BH193" s="4">
        <f t="shared" si="506"/>
        <v>0</v>
      </c>
      <c r="BI193" s="4">
        <f t="shared" si="506"/>
        <v>0</v>
      </c>
      <c r="BJ193" s="4">
        <f t="shared" si="506"/>
        <v>0</v>
      </c>
      <c r="BK193" s="4">
        <f t="shared" si="506"/>
        <v>0</v>
      </c>
      <c r="BL193" s="4">
        <f t="shared" si="506"/>
        <v>0</v>
      </c>
      <c r="BM193" s="4">
        <f t="shared" si="506"/>
        <v>0</v>
      </c>
      <c r="BN193" s="4">
        <f t="shared" si="506"/>
        <v>0</v>
      </c>
      <c r="BO193" s="4">
        <f t="shared" si="506"/>
        <v>0</v>
      </c>
      <c r="BP193" s="4">
        <f t="shared" si="506"/>
        <v>0</v>
      </c>
      <c r="BQ193" s="4">
        <f t="shared" si="506"/>
        <v>0</v>
      </c>
      <c r="BR193" s="4">
        <f t="shared" si="506"/>
        <v>0</v>
      </c>
      <c r="BS193" s="4">
        <f t="shared" si="506"/>
        <v>0</v>
      </c>
      <c r="BT193" s="4">
        <f t="shared" si="506"/>
        <v>0</v>
      </c>
      <c r="BU193" s="4">
        <f t="shared" si="506"/>
        <v>0</v>
      </c>
      <c r="BV193" s="4">
        <f t="shared" si="446"/>
        <v>0</v>
      </c>
      <c r="BW193" s="4">
        <f t="shared" si="446"/>
        <v>0</v>
      </c>
      <c r="BX193" s="4">
        <f t="shared" si="446"/>
        <v>0</v>
      </c>
      <c r="BY193" s="4">
        <f t="shared" si="446"/>
        <v>0</v>
      </c>
      <c r="BZ193" s="4">
        <f t="shared" si="456"/>
        <v>0</v>
      </c>
      <c r="CA193" s="4">
        <f t="shared" si="456"/>
        <v>0</v>
      </c>
      <c r="CB193" s="4">
        <f t="shared" si="456"/>
        <v>0</v>
      </c>
      <c r="CC193" s="4">
        <f t="shared" si="456"/>
        <v>0</v>
      </c>
      <c r="CD193" s="4">
        <f t="shared" si="456"/>
        <v>0</v>
      </c>
      <c r="CE193" s="4">
        <f t="shared" si="456"/>
        <v>0</v>
      </c>
      <c r="CF193" s="4">
        <f t="shared" si="456"/>
        <v>1</v>
      </c>
      <c r="CG193" s="4">
        <f t="shared" si="456"/>
        <v>0</v>
      </c>
      <c r="CH193" s="4">
        <f t="shared" si="456"/>
        <v>0</v>
      </c>
      <c r="CI193" s="4">
        <f t="shared" si="456"/>
        <v>0</v>
      </c>
      <c r="CJ193" s="4">
        <f t="shared" si="456"/>
        <v>0</v>
      </c>
      <c r="CK193" s="4">
        <f t="shared" si="453"/>
        <v>0</v>
      </c>
      <c r="CL193" s="4">
        <f t="shared" si="453"/>
        <v>0</v>
      </c>
      <c r="CM193" s="4">
        <f t="shared" si="453"/>
        <v>0</v>
      </c>
      <c r="CN193" s="4">
        <f t="shared" si="453"/>
        <v>0</v>
      </c>
      <c r="CO193" s="4">
        <f t="shared" si="453"/>
        <v>0</v>
      </c>
      <c r="CP193" s="4">
        <f t="shared" si="453"/>
        <v>0</v>
      </c>
      <c r="CQ193" s="4">
        <f t="shared" si="453"/>
        <v>0</v>
      </c>
      <c r="CR193" s="4">
        <f t="shared" si="453"/>
        <v>0</v>
      </c>
      <c r="CS193" s="4">
        <f t="shared" si="453"/>
        <v>0</v>
      </c>
      <c r="CT193" s="4">
        <f t="shared" si="453"/>
        <v>0</v>
      </c>
      <c r="CU193" s="4">
        <f t="shared" si="453"/>
        <v>0</v>
      </c>
      <c r="CV193" s="4">
        <f t="shared" si="453"/>
        <v>0</v>
      </c>
      <c r="CW193" s="4">
        <f t="shared" si="453"/>
        <v>0</v>
      </c>
      <c r="CX193" s="4">
        <f t="shared" si="453"/>
        <v>0</v>
      </c>
      <c r="CY193" s="4">
        <f t="shared" si="453"/>
        <v>0</v>
      </c>
      <c r="CZ193" s="4">
        <f>IF(CZ$3=$C193,1,0)</f>
        <v>0</v>
      </c>
      <c r="DA193" s="4">
        <f t="shared" si="457"/>
        <v>0</v>
      </c>
      <c r="DB193" s="4">
        <f t="shared" si="457"/>
        <v>0</v>
      </c>
      <c r="DC193" s="4">
        <f t="shared" si="457"/>
        <v>0</v>
      </c>
      <c r="DD193" s="4">
        <f t="shared" si="457"/>
        <v>0</v>
      </c>
      <c r="DE193" s="4">
        <f t="shared" si="457"/>
        <v>0</v>
      </c>
      <c r="DF193" s="4">
        <f t="shared" si="457"/>
        <v>0</v>
      </c>
      <c r="DG193" s="4">
        <f t="shared" si="454"/>
        <v>1</v>
      </c>
      <c r="DH193" s="4">
        <f t="shared" si="454"/>
        <v>0</v>
      </c>
      <c r="DI193" s="4">
        <f t="shared" si="454"/>
        <v>0</v>
      </c>
      <c r="DJ193" s="4">
        <f t="shared" si="454"/>
        <v>0</v>
      </c>
      <c r="DK193" s="4">
        <f t="shared" si="454"/>
        <v>0</v>
      </c>
      <c r="DL193" s="4">
        <f t="shared" si="454"/>
        <v>0</v>
      </c>
      <c r="DM193" s="4">
        <f t="shared" si="454"/>
        <v>0</v>
      </c>
      <c r="DN193" s="4">
        <f t="shared" si="454"/>
        <v>0</v>
      </c>
      <c r="DO193" s="4">
        <f t="shared" si="454"/>
        <v>0</v>
      </c>
      <c r="DP193" s="4">
        <f t="shared" si="454"/>
        <v>0</v>
      </c>
      <c r="DQ193" s="4">
        <f t="shared" si="455"/>
        <v>0</v>
      </c>
      <c r="DR193" s="4">
        <f t="shared" si="455"/>
        <v>0</v>
      </c>
      <c r="DS193" s="4">
        <f t="shared" si="455"/>
        <v>0</v>
      </c>
      <c r="DT193" s="4">
        <f t="shared" si="455"/>
        <v>0</v>
      </c>
      <c r="DU193" s="4">
        <f t="shared" si="455"/>
        <v>0</v>
      </c>
      <c r="DV193" s="4">
        <f t="shared" si="455"/>
        <v>0</v>
      </c>
      <c r="DW193" s="4">
        <f t="shared" si="455"/>
        <v>0</v>
      </c>
      <c r="DX193" s="4">
        <f t="shared" si="455"/>
        <v>0</v>
      </c>
      <c r="DY193" s="4">
        <f t="shared" si="455"/>
        <v>0</v>
      </c>
      <c r="DZ193" s="4">
        <f t="shared" si="455"/>
        <v>0</v>
      </c>
      <c r="EA193" s="4">
        <f t="shared" si="455"/>
        <v>0</v>
      </c>
      <c r="EB193" s="4">
        <f t="shared" si="455"/>
        <v>0</v>
      </c>
      <c r="EC193" s="4">
        <f t="shared" si="455"/>
        <v>0</v>
      </c>
    </row>
    <row r="194" spans="2:133" x14ac:dyDescent="0.25">
      <c r="B194" s="13" t="s">
        <v>262</v>
      </c>
      <c r="C194" t="s">
        <v>2690</v>
      </c>
      <c r="D194" s="4">
        <f t="shared" ref="D194:D204" si="513">IF(MID($C194,1,2)="rx",0,IF(VLOOKUP($C194,TierCSLUP,4,FALSE)="yes",1,0))</f>
        <v>0</v>
      </c>
      <c r="E194" s="4">
        <f t="shared" ref="E194:E204" si="514">IF(MID($C194,1,2)="rx",IF(VLOOKUP($C194,TierCSLUP,4,FALSE)="yes",1,0),0)</f>
        <v>0</v>
      </c>
      <c r="F194" s="4">
        <f t="shared" ref="F194:F204" si="515">IF(VLOOKUP($C194,TierCSLUP,4,FALSE)="yes",1,0)</f>
        <v>0</v>
      </c>
      <c r="G194" s="4">
        <f t="shared" ref="G194:G204" si="516">IF(MID($C194,1,2)="rx",0,IF(VLOOKUP($C194,TierCSLUP,5,FALSE)="yes",1,0))</f>
        <v>0</v>
      </c>
      <c r="H194" s="4">
        <f t="shared" ref="H194:H204" si="517">IF(MID($C194,1,2)="rx",IF(VLOOKUP($C194,TierCSLUP,5,FALSE)="yes",1,0),0)</f>
        <v>1</v>
      </c>
      <c r="I194" s="4">
        <f t="shared" ref="I194:I204" si="518">IF(VLOOKUP($C194,TierCSLUP,5,FALSE)="yes",1,0)</f>
        <v>1</v>
      </c>
      <c r="J194" s="4">
        <f t="shared" ref="J194:J204" si="519">IF($B194=J$3,$D194,0)</f>
        <v>0</v>
      </c>
      <c r="K194" s="4">
        <f t="shared" ref="K194:K204" si="520">IF($B194=K$3,$E194,0)</f>
        <v>0</v>
      </c>
      <c r="L194" s="4">
        <f t="shared" ref="L194:L204" si="521">IF($B194=L$3,$F194,0)</f>
        <v>0</v>
      </c>
      <c r="M194" s="4">
        <f t="shared" ref="M194:M204" si="522">IF($B194=M$3,$G194,0)</f>
        <v>0</v>
      </c>
      <c r="N194" s="4">
        <f t="shared" ref="N194:N204" si="523">IF($B194=N$3,$H194,0)</f>
        <v>0</v>
      </c>
      <c r="O194" s="4">
        <f t="shared" ref="O194:O204" si="524">IF($B194=O$3,$I194,0)</f>
        <v>0</v>
      </c>
      <c r="P194" s="4">
        <f t="shared" ref="P194:P204" si="525">IF($B194=P$3,$D194,0)</f>
        <v>0</v>
      </c>
      <c r="Q194" s="4">
        <f t="shared" ref="Q194:Q204" si="526">IF($B194=Q$3,$E194,0)</f>
        <v>0</v>
      </c>
      <c r="R194" s="4">
        <f t="shared" ref="R194:R204" si="527">IF($B194=R$3,$F194,0)</f>
        <v>0</v>
      </c>
      <c r="S194" s="4">
        <f t="shared" ref="S194:S204" si="528">IF($B194=S$3,$G194,0)</f>
        <v>0</v>
      </c>
      <c r="T194" s="4">
        <f t="shared" ref="T194:T204" si="529">IF($B194=T$3,$H194,0)</f>
        <v>0</v>
      </c>
      <c r="U194" s="4">
        <f t="shared" ref="U194:U204" si="530">IF($B194=U$3,$I194,0)</f>
        <v>0</v>
      </c>
      <c r="V194" s="4">
        <f t="shared" ref="V194:V204" si="531">IF($B194=V$3,$D194,0)</f>
        <v>0</v>
      </c>
      <c r="W194" s="4">
        <f t="shared" ref="W194:W204" si="532">IF($B194=W$3,$E194,0)</f>
        <v>0</v>
      </c>
      <c r="X194" s="4">
        <f t="shared" ref="X194:X204" si="533">IF($B194=X$3,$F194,0)</f>
        <v>0</v>
      </c>
      <c r="Y194" s="4">
        <f t="shared" ref="Y194:Y204" si="534">IF($B194=Y$3,$G194,0)</f>
        <v>0</v>
      </c>
      <c r="Z194" s="4">
        <f t="shared" ref="Z194:Z204" si="535">IF($B194=Z$3,$H194,0)</f>
        <v>0</v>
      </c>
      <c r="AA194" s="4">
        <f t="shared" ref="AA194:AA204" si="536">IF($B194=AA$3,$I194,0)</f>
        <v>0</v>
      </c>
      <c r="AB194" s="4">
        <f t="shared" ref="AB194:AB204" si="537">IF($B194=AB$3,$D194,0)</f>
        <v>0</v>
      </c>
      <c r="AC194" s="4">
        <f t="shared" ref="AC194:AC204" si="538">IF($B194=AC$3,$E194,0)</f>
        <v>0</v>
      </c>
      <c r="AD194" s="4">
        <f t="shared" ref="AD194:AD204" si="539">IF($B194=AD$3,$F194,0)</f>
        <v>0</v>
      </c>
      <c r="AE194" s="4">
        <f t="shared" ref="AE194:AE204" si="540">IF($B194=AE$3,$G194,0)</f>
        <v>0</v>
      </c>
      <c r="AF194" s="4">
        <f t="shared" ref="AF194:AF204" si="541">IF($B194=AF$3,$H194,0)</f>
        <v>0</v>
      </c>
      <c r="AG194" s="4">
        <f t="shared" ref="AG194:AG204" si="542">IF($B194=AG$3,$I194,0)</f>
        <v>0</v>
      </c>
      <c r="AH194" s="4">
        <f t="shared" ref="AH194:AH204" si="543">IF($B194=AH$3,$D194,0)</f>
        <v>0</v>
      </c>
      <c r="AI194" s="4">
        <f t="shared" ref="AI194:AI204" si="544">IF($B194=AI$3,$E194,0)</f>
        <v>0</v>
      </c>
      <c r="AJ194" s="4">
        <f t="shared" ref="AJ194:AJ204" si="545">IF($B194=AJ$3,$F194,0)</f>
        <v>0</v>
      </c>
      <c r="AK194" s="4">
        <f t="shared" ref="AK194:AK204" si="546">IF($B194=AK$3,$G194,0)</f>
        <v>0</v>
      </c>
      <c r="AL194" s="4">
        <f t="shared" ref="AL194:AL204" si="547">IF($B194=AL$3,$H194,0)</f>
        <v>1</v>
      </c>
      <c r="AM194" s="4">
        <f t="shared" ref="AM194:AM204" si="548">IF($B194=AM$3,$I194,0)</f>
        <v>1</v>
      </c>
      <c r="AN194" s="4">
        <f t="shared" ref="AN194:AN204" si="549">IF($B194=AN$3,$D194,0)</f>
        <v>0</v>
      </c>
      <c r="AO194" s="4">
        <f t="shared" ref="AO194:AO204" si="550">IF($B194=AO$3,$E194,0)</f>
        <v>0</v>
      </c>
      <c r="AP194" s="4">
        <f t="shared" ref="AP194:AP204" si="551">IF($B194=AP$3,$F194,0)</f>
        <v>0</v>
      </c>
      <c r="AQ194" s="4">
        <f t="shared" ref="AQ194:AQ204" si="552">IF($B194=AQ$3,$G194,0)</f>
        <v>0</v>
      </c>
      <c r="AR194" s="4">
        <f t="shared" ref="AR194:AR204" si="553">IF($B194=AR$3,$H194,0)</f>
        <v>0</v>
      </c>
      <c r="AS194" s="4">
        <f t="shared" ref="AS194:AS204" si="554">IF($B194=AS$3,$I194,0)</f>
        <v>0</v>
      </c>
      <c r="AT194" s="4">
        <f t="shared" ref="AT194:AT204" si="555">IF($B194=AT$3,$D194,0)</f>
        <v>0</v>
      </c>
      <c r="AU194" s="4">
        <f t="shared" ref="AU194:AU204" si="556">IF($B194=AU$3,$E194,0)</f>
        <v>0</v>
      </c>
      <c r="AV194" s="4">
        <f t="shared" ref="AV194:AV204" si="557">IF($B194=AV$3,$F194,0)</f>
        <v>0</v>
      </c>
      <c r="AW194" s="4">
        <f t="shared" ref="AW194:AW204" si="558">IF($B194=AW$3,$G194,0)</f>
        <v>0</v>
      </c>
      <c r="AX194" s="4">
        <f t="shared" ref="AX194:AX204" si="559">IF($B194=AX$3,$H194,0)</f>
        <v>0</v>
      </c>
      <c r="AY194" s="4">
        <f t="shared" ref="AY194:AY204" si="560">IF($B194=AY$3,$I194,0)</f>
        <v>0</v>
      </c>
      <c r="AZ194" s="4">
        <f t="shared" ref="AZ194:AZ204" si="561">IF($B194=AZ$3,$D194,0)</f>
        <v>0</v>
      </c>
      <c r="BA194" s="4">
        <f t="shared" ref="BA194:BA204" si="562">IF($B194=BA$3,$E194,0)</f>
        <v>0</v>
      </c>
      <c r="BB194" s="4">
        <f t="shared" ref="BB194:BB204" si="563">IF($B194=BB$3,$F194,0)</f>
        <v>0</v>
      </c>
      <c r="BC194" s="4">
        <f t="shared" ref="BC194:BC204" si="564">IF($B194=BC$3,$G194,0)</f>
        <v>0</v>
      </c>
      <c r="BD194" s="4">
        <f t="shared" ref="BD194:BD204" si="565">IF($B194=BD$3,$H194,0)</f>
        <v>0</v>
      </c>
      <c r="BE194" s="4">
        <f t="shared" ref="BE194:BE204" si="566">IF($B194=BE$3,$I194,0)</f>
        <v>0</v>
      </c>
      <c r="BF194" s="4">
        <f t="shared" ref="BF194:BO204" si="567">IF(BF$3=$C194,1,0)</f>
        <v>0</v>
      </c>
      <c r="BG194" s="4">
        <f t="shared" si="567"/>
        <v>0</v>
      </c>
      <c r="BH194" s="4">
        <f t="shared" si="567"/>
        <v>0</v>
      </c>
      <c r="BI194" s="4">
        <f t="shared" si="567"/>
        <v>0</v>
      </c>
      <c r="BJ194" s="4">
        <f t="shared" si="567"/>
        <v>0</v>
      </c>
      <c r="BK194" s="4">
        <f t="shared" si="567"/>
        <v>0</v>
      </c>
      <c r="BL194" s="4">
        <f t="shared" si="567"/>
        <v>0</v>
      </c>
      <c r="BM194" s="4">
        <f t="shared" si="567"/>
        <v>0</v>
      </c>
      <c r="BN194" s="4">
        <f t="shared" si="567"/>
        <v>0</v>
      </c>
      <c r="BO194" s="4">
        <f t="shared" si="567"/>
        <v>0</v>
      </c>
      <c r="BP194" s="4">
        <f t="shared" ref="BP194:BY204" si="568">IF(BP$3=$C194,1,0)</f>
        <v>0</v>
      </c>
      <c r="BQ194" s="4">
        <f t="shared" si="568"/>
        <v>0</v>
      </c>
      <c r="BR194" s="4">
        <f t="shared" si="568"/>
        <v>0</v>
      </c>
      <c r="BS194" s="4">
        <f t="shared" si="568"/>
        <v>0</v>
      </c>
      <c r="BT194" s="4">
        <f t="shared" si="568"/>
        <v>0</v>
      </c>
      <c r="BU194" s="4">
        <f t="shared" si="568"/>
        <v>0</v>
      </c>
      <c r="BV194" s="4">
        <f t="shared" si="568"/>
        <v>0</v>
      </c>
      <c r="BW194" s="4">
        <f t="shared" si="568"/>
        <v>0</v>
      </c>
      <c r="BX194" s="4">
        <f t="shared" si="568"/>
        <v>0</v>
      </c>
      <c r="BY194" s="4">
        <f t="shared" si="568"/>
        <v>0</v>
      </c>
      <c r="BZ194" s="4">
        <f t="shared" si="456"/>
        <v>0</v>
      </c>
      <c r="CA194" s="4">
        <f t="shared" si="456"/>
        <v>0</v>
      </c>
      <c r="CB194" s="4">
        <f t="shared" si="456"/>
        <v>0</v>
      </c>
      <c r="CC194" s="4">
        <f t="shared" si="456"/>
        <v>0</v>
      </c>
      <c r="CD194" s="4">
        <f t="shared" si="456"/>
        <v>0</v>
      </c>
      <c r="CE194" s="4">
        <f t="shared" si="456"/>
        <v>0</v>
      </c>
      <c r="CF194" s="4">
        <f t="shared" si="456"/>
        <v>0</v>
      </c>
      <c r="CG194" s="4">
        <f t="shared" si="456"/>
        <v>0</v>
      </c>
      <c r="CH194" s="4">
        <f t="shared" si="456"/>
        <v>0</v>
      </c>
      <c r="CI194" s="4">
        <f t="shared" si="456"/>
        <v>0</v>
      </c>
      <c r="CJ194" s="4">
        <f t="shared" si="456"/>
        <v>0</v>
      </c>
      <c r="CK194" s="4">
        <f t="shared" ref="CK194:CT204" si="569">IF(CK$3=$C194,1,0)</f>
        <v>0</v>
      </c>
      <c r="CL194" s="4">
        <f t="shared" si="569"/>
        <v>0</v>
      </c>
      <c r="CM194" s="4">
        <f t="shared" si="569"/>
        <v>0</v>
      </c>
      <c r="CN194" s="4">
        <f t="shared" si="569"/>
        <v>0</v>
      </c>
      <c r="CO194" s="4">
        <f t="shared" si="569"/>
        <v>0</v>
      </c>
      <c r="CP194" s="4">
        <f t="shared" si="569"/>
        <v>0</v>
      </c>
      <c r="CQ194" s="4">
        <f t="shared" si="569"/>
        <v>0</v>
      </c>
      <c r="CR194" s="4">
        <f t="shared" si="569"/>
        <v>0</v>
      </c>
      <c r="CS194" s="4">
        <f t="shared" si="569"/>
        <v>0</v>
      </c>
      <c r="CT194" s="4">
        <f t="shared" si="569"/>
        <v>0</v>
      </c>
      <c r="CU194" s="4">
        <f t="shared" ref="CU194:DF204" si="570">IF(CU$3=$C194,1,0)</f>
        <v>0</v>
      </c>
      <c r="CV194" s="4">
        <f t="shared" si="570"/>
        <v>0</v>
      </c>
      <c r="CW194" s="4">
        <f t="shared" si="570"/>
        <v>0</v>
      </c>
      <c r="CX194" s="4">
        <f t="shared" si="570"/>
        <v>0</v>
      </c>
      <c r="CY194" s="4">
        <f t="shared" si="570"/>
        <v>0</v>
      </c>
      <c r="CZ194" s="4">
        <f t="shared" si="570"/>
        <v>0</v>
      </c>
      <c r="DA194" s="4">
        <f t="shared" si="570"/>
        <v>0</v>
      </c>
      <c r="DB194" s="4">
        <f t="shared" si="570"/>
        <v>0</v>
      </c>
      <c r="DC194" s="4">
        <f t="shared" si="570"/>
        <v>0</v>
      </c>
      <c r="DD194" s="4">
        <f t="shared" si="570"/>
        <v>0</v>
      </c>
      <c r="DE194" s="4">
        <f t="shared" si="570"/>
        <v>0</v>
      </c>
      <c r="DF194" s="4">
        <f t="shared" si="570"/>
        <v>0</v>
      </c>
      <c r="DG194" s="4">
        <f t="shared" si="454"/>
        <v>0</v>
      </c>
      <c r="DH194" s="4">
        <f t="shared" si="454"/>
        <v>1</v>
      </c>
      <c r="DI194" s="4">
        <f t="shared" si="454"/>
        <v>0</v>
      </c>
      <c r="DJ194" s="4">
        <f t="shared" si="454"/>
        <v>0</v>
      </c>
      <c r="DK194" s="4">
        <f t="shared" si="454"/>
        <v>0</v>
      </c>
      <c r="DL194" s="4">
        <f t="shared" si="454"/>
        <v>0</v>
      </c>
      <c r="DM194" s="4">
        <f t="shared" si="454"/>
        <v>0</v>
      </c>
      <c r="DN194" s="4">
        <f t="shared" si="454"/>
        <v>0</v>
      </c>
      <c r="DO194" s="4">
        <f t="shared" si="454"/>
        <v>0</v>
      </c>
      <c r="DP194" s="4">
        <f t="shared" si="454"/>
        <v>0</v>
      </c>
      <c r="DQ194" s="4">
        <f t="shared" si="455"/>
        <v>0</v>
      </c>
      <c r="DR194" s="4">
        <f t="shared" si="455"/>
        <v>0</v>
      </c>
      <c r="DS194" s="4">
        <f t="shared" si="455"/>
        <v>1</v>
      </c>
      <c r="DT194" s="4">
        <f t="shared" si="455"/>
        <v>0</v>
      </c>
      <c r="DU194" s="4">
        <f t="shared" si="455"/>
        <v>0</v>
      </c>
      <c r="DV194" s="4">
        <f t="shared" si="455"/>
        <v>0</v>
      </c>
      <c r="DW194" s="4">
        <f t="shared" si="455"/>
        <v>0</v>
      </c>
      <c r="DX194" s="4">
        <f t="shared" si="455"/>
        <v>0</v>
      </c>
      <c r="DY194" s="4">
        <f t="shared" si="455"/>
        <v>0</v>
      </c>
      <c r="DZ194" s="4">
        <f t="shared" si="455"/>
        <v>0</v>
      </c>
      <c r="EA194" s="4">
        <f t="shared" si="455"/>
        <v>0</v>
      </c>
      <c r="EB194" s="4">
        <f t="shared" si="455"/>
        <v>0</v>
      </c>
      <c r="EC194" s="4">
        <f t="shared" si="455"/>
        <v>0</v>
      </c>
    </row>
    <row r="195" spans="2:133" x14ac:dyDescent="0.25">
      <c r="B195" s="13" t="s">
        <v>262</v>
      </c>
      <c r="C195" t="s">
        <v>2691</v>
      </c>
      <c r="D195" s="4">
        <f t="shared" si="513"/>
        <v>0</v>
      </c>
      <c r="E195" s="4">
        <f t="shared" si="514"/>
        <v>0</v>
      </c>
      <c r="F195" s="4">
        <f t="shared" si="515"/>
        <v>0</v>
      </c>
      <c r="G195" s="4">
        <f t="shared" si="516"/>
        <v>0</v>
      </c>
      <c r="H195" s="4">
        <f t="shared" si="517"/>
        <v>1</v>
      </c>
      <c r="I195" s="4">
        <f t="shared" si="518"/>
        <v>1</v>
      </c>
      <c r="J195" s="4">
        <f t="shared" si="519"/>
        <v>0</v>
      </c>
      <c r="K195" s="4">
        <f t="shared" si="520"/>
        <v>0</v>
      </c>
      <c r="L195" s="4">
        <f t="shared" si="521"/>
        <v>0</v>
      </c>
      <c r="M195" s="4">
        <f t="shared" si="522"/>
        <v>0</v>
      </c>
      <c r="N195" s="4">
        <f t="shared" si="523"/>
        <v>0</v>
      </c>
      <c r="O195" s="4">
        <f t="shared" si="524"/>
        <v>0</v>
      </c>
      <c r="P195" s="4">
        <f t="shared" si="525"/>
        <v>0</v>
      </c>
      <c r="Q195" s="4">
        <f t="shared" si="526"/>
        <v>0</v>
      </c>
      <c r="R195" s="4">
        <f t="shared" si="527"/>
        <v>0</v>
      </c>
      <c r="S195" s="4">
        <f t="shared" si="528"/>
        <v>0</v>
      </c>
      <c r="T195" s="4">
        <f t="shared" si="529"/>
        <v>0</v>
      </c>
      <c r="U195" s="4">
        <f t="shared" si="530"/>
        <v>0</v>
      </c>
      <c r="V195" s="4">
        <f t="shared" si="531"/>
        <v>0</v>
      </c>
      <c r="W195" s="4">
        <f t="shared" si="532"/>
        <v>0</v>
      </c>
      <c r="X195" s="4">
        <f t="shared" si="533"/>
        <v>0</v>
      </c>
      <c r="Y195" s="4">
        <f t="shared" si="534"/>
        <v>0</v>
      </c>
      <c r="Z195" s="4">
        <f t="shared" si="535"/>
        <v>0</v>
      </c>
      <c r="AA195" s="4">
        <f t="shared" si="536"/>
        <v>0</v>
      </c>
      <c r="AB195" s="4">
        <f t="shared" si="537"/>
        <v>0</v>
      </c>
      <c r="AC195" s="4">
        <f t="shared" si="538"/>
        <v>0</v>
      </c>
      <c r="AD195" s="4">
        <f t="shared" si="539"/>
        <v>0</v>
      </c>
      <c r="AE195" s="4">
        <f t="shared" si="540"/>
        <v>0</v>
      </c>
      <c r="AF195" s="4">
        <f t="shared" si="541"/>
        <v>0</v>
      </c>
      <c r="AG195" s="4">
        <f t="shared" si="542"/>
        <v>0</v>
      </c>
      <c r="AH195" s="4">
        <f t="shared" si="543"/>
        <v>0</v>
      </c>
      <c r="AI195" s="4">
        <f t="shared" si="544"/>
        <v>0</v>
      </c>
      <c r="AJ195" s="4">
        <f t="shared" si="545"/>
        <v>0</v>
      </c>
      <c r="AK195" s="4">
        <f t="shared" si="546"/>
        <v>0</v>
      </c>
      <c r="AL195" s="4">
        <f t="shared" si="547"/>
        <v>1</v>
      </c>
      <c r="AM195" s="4">
        <f t="shared" si="548"/>
        <v>1</v>
      </c>
      <c r="AN195" s="4">
        <f t="shared" si="549"/>
        <v>0</v>
      </c>
      <c r="AO195" s="4">
        <f t="shared" si="550"/>
        <v>0</v>
      </c>
      <c r="AP195" s="4">
        <f t="shared" si="551"/>
        <v>0</v>
      </c>
      <c r="AQ195" s="4">
        <f t="shared" si="552"/>
        <v>0</v>
      </c>
      <c r="AR195" s="4">
        <f t="shared" si="553"/>
        <v>0</v>
      </c>
      <c r="AS195" s="4">
        <f t="shared" si="554"/>
        <v>0</v>
      </c>
      <c r="AT195" s="4">
        <f t="shared" si="555"/>
        <v>0</v>
      </c>
      <c r="AU195" s="4">
        <f t="shared" si="556"/>
        <v>0</v>
      </c>
      <c r="AV195" s="4">
        <f t="shared" si="557"/>
        <v>0</v>
      </c>
      <c r="AW195" s="4">
        <f t="shared" si="558"/>
        <v>0</v>
      </c>
      <c r="AX195" s="4">
        <f t="shared" si="559"/>
        <v>0</v>
      </c>
      <c r="AY195" s="4">
        <f t="shared" si="560"/>
        <v>0</v>
      </c>
      <c r="AZ195" s="4">
        <f t="shared" si="561"/>
        <v>0</v>
      </c>
      <c r="BA195" s="4">
        <f t="shared" si="562"/>
        <v>0</v>
      </c>
      <c r="BB195" s="4">
        <f t="shared" si="563"/>
        <v>0</v>
      </c>
      <c r="BC195" s="4">
        <f t="shared" si="564"/>
        <v>0</v>
      </c>
      <c r="BD195" s="4">
        <f t="shared" si="565"/>
        <v>0</v>
      </c>
      <c r="BE195" s="4">
        <f t="shared" si="566"/>
        <v>0</v>
      </c>
      <c r="BF195" s="4">
        <f t="shared" si="567"/>
        <v>0</v>
      </c>
      <c r="BG195" s="4">
        <f t="shared" si="567"/>
        <v>0</v>
      </c>
      <c r="BH195" s="4">
        <f t="shared" si="567"/>
        <v>0</v>
      </c>
      <c r="BI195" s="4">
        <f t="shared" si="567"/>
        <v>0</v>
      </c>
      <c r="BJ195" s="4">
        <f t="shared" si="567"/>
        <v>0</v>
      </c>
      <c r="BK195" s="4">
        <f t="shared" si="567"/>
        <v>0</v>
      </c>
      <c r="BL195" s="4">
        <f t="shared" si="567"/>
        <v>0</v>
      </c>
      <c r="BM195" s="4">
        <f t="shared" si="567"/>
        <v>0</v>
      </c>
      <c r="BN195" s="4">
        <f t="shared" si="567"/>
        <v>0</v>
      </c>
      <c r="BO195" s="4">
        <f t="shared" si="567"/>
        <v>0</v>
      </c>
      <c r="BP195" s="4">
        <f t="shared" si="568"/>
        <v>0</v>
      </c>
      <c r="BQ195" s="4">
        <f t="shared" si="568"/>
        <v>0</v>
      </c>
      <c r="BR195" s="4">
        <f t="shared" si="568"/>
        <v>0</v>
      </c>
      <c r="BS195" s="4">
        <f t="shared" si="568"/>
        <v>0</v>
      </c>
      <c r="BT195" s="4">
        <f t="shared" si="568"/>
        <v>0</v>
      </c>
      <c r="BU195" s="4">
        <f t="shared" si="568"/>
        <v>0</v>
      </c>
      <c r="BV195" s="4">
        <f t="shared" si="568"/>
        <v>0</v>
      </c>
      <c r="BW195" s="4">
        <f t="shared" si="568"/>
        <v>0</v>
      </c>
      <c r="BX195" s="4">
        <f t="shared" si="568"/>
        <v>0</v>
      </c>
      <c r="BY195" s="4">
        <f t="shared" si="568"/>
        <v>0</v>
      </c>
      <c r="BZ195" s="4">
        <f t="shared" si="456"/>
        <v>0</v>
      </c>
      <c r="CA195" s="4">
        <f t="shared" si="456"/>
        <v>0</v>
      </c>
      <c r="CB195" s="4">
        <f t="shared" si="456"/>
        <v>0</v>
      </c>
      <c r="CC195" s="4">
        <f t="shared" si="456"/>
        <v>0</v>
      </c>
      <c r="CD195" s="4">
        <f t="shared" si="456"/>
        <v>0</v>
      </c>
      <c r="CE195" s="4">
        <f t="shared" si="456"/>
        <v>0</v>
      </c>
      <c r="CF195" s="4">
        <f t="shared" si="456"/>
        <v>0</v>
      </c>
      <c r="CG195" s="4">
        <f t="shared" si="456"/>
        <v>0</v>
      </c>
      <c r="CH195" s="4">
        <f t="shared" si="456"/>
        <v>0</v>
      </c>
      <c r="CI195" s="4">
        <f t="shared" si="456"/>
        <v>0</v>
      </c>
      <c r="CJ195" s="4">
        <f t="shared" si="456"/>
        <v>0</v>
      </c>
      <c r="CK195" s="4">
        <f t="shared" si="569"/>
        <v>0</v>
      </c>
      <c r="CL195" s="4">
        <f t="shared" si="569"/>
        <v>0</v>
      </c>
      <c r="CM195" s="4">
        <f t="shared" si="569"/>
        <v>0</v>
      </c>
      <c r="CN195" s="4">
        <f t="shared" si="569"/>
        <v>0</v>
      </c>
      <c r="CO195" s="4">
        <f t="shared" si="569"/>
        <v>0</v>
      </c>
      <c r="CP195" s="4">
        <f t="shared" si="569"/>
        <v>0</v>
      </c>
      <c r="CQ195" s="4">
        <f t="shared" si="569"/>
        <v>0</v>
      </c>
      <c r="CR195" s="4">
        <f t="shared" si="569"/>
        <v>0</v>
      </c>
      <c r="CS195" s="4">
        <f t="shared" si="569"/>
        <v>0</v>
      </c>
      <c r="CT195" s="4">
        <f t="shared" si="569"/>
        <v>0</v>
      </c>
      <c r="CU195" s="4">
        <f t="shared" si="570"/>
        <v>0</v>
      </c>
      <c r="CV195" s="4">
        <f t="shared" si="570"/>
        <v>0</v>
      </c>
      <c r="CW195" s="4">
        <f t="shared" si="570"/>
        <v>0</v>
      </c>
      <c r="CX195" s="4">
        <f t="shared" si="570"/>
        <v>0</v>
      </c>
      <c r="CY195" s="4">
        <f t="shared" si="570"/>
        <v>0</v>
      </c>
      <c r="CZ195" s="4">
        <f t="shared" si="570"/>
        <v>0</v>
      </c>
      <c r="DA195" s="4">
        <f t="shared" si="570"/>
        <v>0</v>
      </c>
      <c r="DB195" s="4">
        <f t="shared" si="570"/>
        <v>0</v>
      </c>
      <c r="DC195" s="4">
        <f t="shared" si="570"/>
        <v>0</v>
      </c>
      <c r="DD195" s="4">
        <f t="shared" si="570"/>
        <v>0</v>
      </c>
      <c r="DE195" s="4">
        <f t="shared" si="570"/>
        <v>0</v>
      </c>
      <c r="DF195" s="4">
        <f t="shared" si="570"/>
        <v>0</v>
      </c>
      <c r="DG195" s="4">
        <f t="shared" ref="DG195:DP204" si="571">IF(DG$3=$C195,1,0)</f>
        <v>0</v>
      </c>
      <c r="DH195" s="4">
        <f t="shared" si="571"/>
        <v>0</v>
      </c>
      <c r="DI195" s="4">
        <f t="shared" si="571"/>
        <v>1</v>
      </c>
      <c r="DJ195" s="4">
        <f t="shared" si="571"/>
        <v>0</v>
      </c>
      <c r="DK195" s="4">
        <f t="shared" si="571"/>
        <v>0</v>
      </c>
      <c r="DL195" s="4">
        <f t="shared" si="571"/>
        <v>0</v>
      </c>
      <c r="DM195" s="4">
        <f t="shared" si="571"/>
        <v>0</v>
      </c>
      <c r="DN195" s="4">
        <f t="shared" si="571"/>
        <v>0</v>
      </c>
      <c r="DO195" s="4">
        <f t="shared" si="571"/>
        <v>0</v>
      </c>
      <c r="DP195" s="4">
        <f t="shared" si="571"/>
        <v>0</v>
      </c>
      <c r="DQ195" s="4">
        <f t="shared" ref="DQ195:EC204" si="572">IF(DQ$3=$C195,1,0)</f>
        <v>0</v>
      </c>
      <c r="DR195" s="4">
        <f t="shared" si="572"/>
        <v>0</v>
      </c>
      <c r="DS195" s="4">
        <f t="shared" si="572"/>
        <v>0</v>
      </c>
      <c r="DT195" s="4">
        <f t="shared" si="572"/>
        <v>1</v>
      </c>
      <c r="DU195" s="4">
        <f t="shared" si="572"/>
        <v>0</v>
      </c>
      <c r="DV195" s="4">
        <f t="shared" si="572"/>
        <v>0</v>
      </c>
      <c r="DW195" s="4">
        <f t="shared" si="572"/>
        <v>0</v>
      </c>
      <c r="DX195" s="4">
        <f t="shared" si="572"/>
        <v>0</v>
      </c>
      <c r="DY195" s="4">
        <f t="shared" si="572"/>
        <v>0</v>
      </c>
      <c r="DZ195" s="4">
        <f t="shared" si="572"/>
        <v>0</v>
      </c>
      <c r="EA195" s="4">
        <f t="shared" si="572"/>
        <v>0</v>
      </c>
      <c r="EB195" s="4">
        <f t="shared" si="572"/>
        <v>0</v>
      </c>
      <c r="EC195" s="4">
        <f t="shared" si="572"/>
        <v>0</v>
      </c>
    </row>
    <row r="196" spans="2:133" x14ac:dyDescent="0.25">
      <c r="B196" s="13" t="s">
        <v>262</v>
      </c>
      <c r="C196" t="s">
        <v>2692</v>
      </c>
      <c r="D196" s="4">
        <f t="shared" si="513"/>
        <v>0</v>
      </c>
      <c r="E196" s="4">
        <f t="shared" si="514"/>
        <v>0</v>
      </c>
      <c r="F196" s="4">
        <f t="shared" si="515"/>
        <v>0</v>
      </c>
      <c r="G196" s="4">
        <f t="shared" si="516"/>
        <v>0</v>
      </c>
      <c r="H196" s="4">
        <f t="shared" si="517"/>
        <v>1</v>
      </c>
      <c r="I196" s="4">
        <f t="shared" si="518"/>
        <v>1</v>
      </c>
      <c r="J196" s="4">
        <f t="shared" si="519"/>
        <v>0</v>
      </c>
      <c r="K196" s="4">
        <f t="shared" si="520"/>
        <v>0</v>
      </c>
      <c r="L196" s="4">
        <f t="shared" si="521"/>
        <v>0</v>
      </c>
      <c r="M196" s="4">
        <f t="shared" si="522"/>
        <v>0</v>
      </c>
      <c r="N196" s="4">
        <f t="shared" si="523"/>
        <v>0</v>
      </c>
      <c r="O196" s="4">
        <f t="shared" si="524"/>
        <v>0</v>
      </c>
      <c r="P196" s="4">
        <f t="shared" si="525"/>
        <v>0</v>
      </c>
      <c r="Q196" s="4">
        <f t="shared" si="526"/>
        <v>0</v>
      </c>
      <c r="R196" s="4">
        <f t="shared" si="527"/>
        <v>0</v>
      </c>
      <c r="S196" s="4">
        <f t="shared" si="528"/>
        <v>0</v>
      </c>
      <c r="T196" s="4">
        <f t="shared" si="529"/>
        <v>0</v>
      </c>
      <c r="U196" s="4">
        <f t="shared" si="530"/>
        <v>0</v>
      </c>
      <c r="V196" s="4">
        <f t="shared" si="531"/>
        <v>0</v>
      </c>
      <c r="W196" s="4">
        <f t="shared" si="532"/>
        <v>0</v>
      </c>
      <c r="X196" s="4">
        <f t="shared" si="533"/>
        <v>0</v>
      </c>
      <c r="Y196" s="4">
        <f t="shared" si="534"/>
        <v>0</v>
      </c>
      <c r="Z196" s="4">
        <f t="shared" si="535"/>
        <v>0</v>
      </c>
      <c r="AA196" s="4">
        <f t="shared" si="536"/>
        <v>0</v>
      </c>
      <c r="AB196" s="4">
        <f t="shared" si="537"/>
        <v>0</v>
      </c>
      <c r="AC196" s="4">
        <f t="shared" si="538"/>
        <v>0</v>
      </c>
      <c r="AD196" s="4">
        <f t="shared" si="539"/>
        <v>0</v>
      </c>
      <c r="AE196" s="4">
        <f t="shared" si="540"/>
        <v>0</v>
      </c>
      <c r="AF196" s="4">
        <f t="shared" si="541"/>
        <v>0</v>
      </c>
      <c r="AG196" s="4">
        <f t="shared" si="542"/>
        <v>0</v>
      </c>
      <c r="AH196" s="4">
        <f t="shared" si="543"/>
        <v>0</v>
      </c>
      <c r="AI196" s="4">
        <f t="shared" si="544"/>
        <v>0</v>
      </c>
      <c r="AJ196" s="4">
        <f t="shared" si="545"/>
        <v>0</v>
      </c>
      <c r="AK196" s="4">
        <f t="shared" si="546"/>
        <v>0</v>
      </c>
      <c r="AL196" s="4">
        <f t="shared" si="547"/>
        <v>1</v>
      </c>
      <c r="AM196" s="4">
        <f t="shared" si="548"/>
        <v>1</v>
      </c>
      <c r="AN196" s="4">
        <f t="shared" si="549"/>
        <v>0</v>
      </c>
      <c r="AO196" s="4">
        <f t="shared" si="550"/>
        <v>0</v>
      </c>
      <c r="AP196" s="4">
        <f t="shared" si="551"/>
        <v>0</v>
      </c>
      <c r="AQ196" s="4">
        <f t="shared" si="552"/>
        <v>0</v>
      </c>
      <c r="AR196" s="4">
        <f t="shared" si="553"/>
        <v>0</v>
      </c>
      <c r="AS196" s="4">
        <f t="shared" si="554"/>
        <v>0</v>
      </c>
      <c r="AT196" s="4">
        <f t="shared" si="555"/>
        <v>0</v>
      </c>
      <c r="AU196" s="4">
        <f t="shared" si="556"/>
        <v>0</v>
      </c>
      <c r="AV196" s="4">
        <f t="shared" si="557"/>
        <v>0</v>
      </c>
      <c r="AW196" s="4">
        <f t="shared" si="558"/>
        <v>0</v>
      </c>
      <c r="AX196" s="4">
        <f t="shared" si="559"/>
        <v>0</v>
      </c>
      <c r="AY196" s="4">
        <f t="shared" si="560"/>
        <v>0</v>
      </c>
      <c r="AZ196" s="4">
        <f t="shared" si="561"/>
        <v>0</v>
      </c>
      <c r="BA196" s="4">
        <f t="shared" si="562"/>
        <v>0</v>
      </c>
      <c r="BB196" s="4">
        <f t="shared" si="563"/>
        <v>0</v>
      </c>
      <c r="BC196" s="4">
        <f t="shared" si="564"/>
        <v>0</v>
      </c>
      <c r="BD196" s="4">
        <f t="shared" si="565"/>
        <v>0</v>
      </c>
      <c r="BE196" s="4">
        <f t="shared" si="566"/>
        <v>0</v>
      </c>
      <c r="BF196" s="4">
        <f t="shared" si="567"/>
        <v>0</v>
      </c>
      <c r="BG196" s="4">
        <f t="shared" si="567"/>
        <v>0</v>
      </c>
      <c r="BH196" s="4">
        <f t="shared" si="567"/>
        <v>0</v>
      </c>
      <c r="BI196" s="4">
        <f t="shared" si="567"/>
        <v>0</v>
      </c>
      <c r="BJ196" s="4">
        <f t="shared" si="567"/>
        <v>0</v>
      </c>
      <c r="BK196" s="4">
        <f t="shared" si="567"/>
        <v>0</v>
      </c>
      <c r="BL196" s="4">
        <f t="shared" si="567"/>
        <v>0</v>
      </c>
      <c r="BM196" s="4">
        <f t="shared" si="567"/>
        <v>0</v>
      </c>
      <c r="BN196" s="4">
        <f t="shared" si="567"/>
        <v>0</v>
      </c>
      <c r="BO196" s="4">
        <f t="shared" si="567"/>
        <v>0</v>
      </c>
      <c r="BP196" s="4">
        <f t="shared" si="568"/>
        <v>0</v>
      </c>
      <c r="BQ196" s="4">
        <f t="shared" si="568"/>
        <v>0</v>
      </c>
      <c r="BR196" s="4">
        <f t="shared" si="568"/>
        <v>0</v>
      </c>
      <c r="BS196" s="4">
        <f t="shared" si="568"/>
        <v>0</v>
      </c>
      <c r="BT196" s="4">
        <f t="shared" si="568"/>
        <v>0</v>
      </c>
      <c r="BU196" s="4">
        <f t="shared" si="568"/>
        <v>0</v>
      </c>
      <c r="BV196" s="4">
        <f t="shared" si="568"/>
        <v>0</v>
      </c>
      <c r="BW196" s="4">
        <f t="shared" si="568"/>
        <v>0</v>
      </c>
      <c r="BX196" s="4">
        <f t="shared" si="568"/>
        <v>0</v>
      </c>
      <c r="BY196" s="4">
        <f t="shared" si="568"/>
        <v>0</v>
      </c>
      <c r="BZ196" s="4">
        <f t="shared" ref="BZ196:CJ205" si="573">IF(BZ$3=$C196,1,0)</f>
        <v>0</v>
      </c>
      <c r="CA196" s="4">
        <f t="shared" si="573"/>
        <v>0</v>
      </c>
      <c r="CB196" s="4">
        <f t="shared" si="573"/>
        <v>0</v>
      </c>
      <c r="CC196" s="4">
        <f t="shared" si="573"/>
        <v>0</v>
      </c>
      <c r="CD196" s="4">
        <f t="shared" si="573"/>
        <v>0</v>
      </c>
      <c r="CE196" s="4">
        <f t="shared" si="573"/>
        <v>0</v>
      </c>
      <c r="CF196" s="4">
        <f t="shared" si="573"/>
        <v>0</v>
      </c>
      <c r="CG196" s="4">
        <f t="shared" si="573"/>
        <v>0</v>
      </c>
      <c r="CH196" s="4">
        <f t="shared" si="573"/>
        <v>0</v>
      </c>
      <c r="CI196" s="4">
        <f t="shared" si="573"/>
        <v>0</v>
      </c>
      <c r="CJ196" s="4">
        <f t="shared" si="573"/>
        <v>0</v>
      </c>
      <c r="CK196" s="4">
        <f t="shared" si="569"/>
        <v>0</v>
      </c>
      <c r="CL196" s="4">
        <f t="shared" si="569"/>
        <v>0</v>
      </c>
      <c r="CM196" s="4">
        <f t="shared" si="569"/>
        <v>0</v>
      </c>
      <c r="CN196" s="4">
        <f t="shared" si="569"/>
        <v>0</v>
      </c>
      <c r="CO196" s="4">
        <f t="shared" si="569"/>
        <v>0</v>
      </c>
      <c r="CP196" s="4">
        <f t="shared" si="569"/>
        <v>0</v>
      </c>
      <c r="CQ196" s="4">
        <f t="shared" si="569"/>
        <v>0</v>
      </c>
      <c r="CR196" s="4">
        <f t="shared" si="569"/>
        <v>0</v>
      </c>
      <c r="CS196" s="4">
        <f t="shared" si="569"/>
        <v>0</v>
      </c>
      <c r="CT196" s="4">
        <f t="shared" si="569"/>
        <v>0</v>
      </c>
      <c r="CU196" s="4">
        <f t="shared" si="570"/>
        <v>0</v>
      </c>
      <c r="CV196" s="4">
        <f t="shared" si="570"/>
        <v>0</v>
      </c>
      <c r="CW196" s="4">
        <f t="shared" si="570"/>
        <v>0</v>
      </c>
      <c r="CX196" s="4">
        <f t="shared" si="570"/>
        <v>0</v>
      </c>
      <c r="CY196" s="4">
        <f t="shared" si="570"/>
        <v>0</v>
      </c>
      <c r="CZ196" s="4">
        <f t="shared" si="570"/>
        <v>0</v>
      </c>
      <c r="DA196" s="4">
        <f t="shared" si="570"/>
        <v>0</v>
      </c>
      <c r="DB196" s="4">
        <f t="shared" si="570"/>
        <v>0</v>
      </c>
      <c r="DC196" s="4">
        <f t="shared" si="570"/>
        <v>0</v>
      </c>
      <c r="DD196" s="4">
        <f t="shared" si="570"/>
        <v>0</v>
      </c>
      <c r="DE196" s="4">
        <f t="shared" si="570"/>
        <v>0</v>
      </c>
      <c r="DF196" s="4">
        <f t="shared" si="570"/>
        <v>0</v>
      </c>
      <c r="DG196" s="4">
        <f t="shared" si="571"/>
        <v>0</v>
      </c>
      <c r="DH196" s="4">
        <f t="shared" si="571"/>
        <v>0</v>
      </c>
      <c r="DI196" s="4">
        <f t="shared" si="571"/>
        <v>0</v>
      </c>
      <c r="DJ196" s="4">
        <f t="shared" si="571"/>
        <v>1</v>
      </c>
      <c r="DK196" s="4">
        <f t="shared" si="571"/>
        <v>0</v>
      </c>
      <c r="DL196" s="4">
        <f t="shared" si="571"/>
        <v>0</v>
      </c>
      <c r="DM196" s="4">
        <f t="shared" si="571"/>
        <v>0</v>
      </c>
      <c r="DN196" s="4">
        <f t="shared" si="571"/>
        <v>0</v>
      </c>
      <c r="DO196" s="4">
        <f t="shared" si="571"/>
        <v>0</v>
      </c>
      <c r="DP196" s="4">
        <f t="shared" si="571"/>
        <v>0</v>
      </c>
      <c r="DQ196" s="4">
        <f t="shared" si="572"/>
        <v>0</v>
      </c>
      <c r="DR196" s="4">
        <f t="shared" si="572"/>
        <v>0</v>
      </c>
      <c r="DS196" s="4">
        <f t="shared" si="572"/>
        <v>0</v>
      </c>
      <c r="DT196" s="4">
        <f t="shared" si="572"/>
        <v>0</v>
      </c>
      <c r="DU196" s="4">
        <f t="shared" si="572"/>
        <v>1</v>
      </c>
      <c r="DV196" s="4">
        <f t="shared" si="572"/>
        <v>0</v>
      </c>
      <c r="DW196" s="4">
        <f t="shared" si="572"/>
        <v>0</v>
      </c>
      <c r="DX196" s="4">
        <f t="shared" si="572"/>
        <v>0</v>
      </c>
      <c r="DY196" s="4">
        <f t="shared" si="572"/>
        <v>0</v>
      </c>
      <c r="DZ196" s="4">
        <f t="shared" si="572"/>
        <v>0</v>
      </c>
      <c r="EA196" s="4">
        <f t="shared" si="572"/>
        <v>0</v>
      </c>
      <c r="EB196" s="4">
        <f t="shared" si="572"/>
        <v>0</v>
      </c>
      <c r="EC196" s="4">
        <f t="shared" si="572"/>
        <v>0</v>
      </c>
    </row>
    <row r="197" spans="2:133" x14ac:dyDescent="0.25">
      <c r="B197" s="13" t="s">
        <v>262</v>
      </c>
      <c r="C197" t="s">
        <v>2693</v>
      </c>
      <c r="D197" s="4">
        <f t="shared" si="513"/>
        <v>0</v>
      </c>
      <c r="E197" s="4">
        <f t="shared" si="514"/>
        <v>0</v>
      </c>
      <c r="F197" s="4">
        <f t="shared" si="515"/>
        <v>0</v>
      </c>
      <c r="G197" s="4">
        <f t="shared" si="516"/>
        <v>0</v>
      </c>
      <c r="H197" s="4">
        <f t="shared" si="517"/>
        <v>1</v>
      </c>
      <c r="I197" s="4">
        <f t="shared" si="518"/>
        <v>1</v>
      </c>
      <c r="J197" s="4">
        <f t="shared" si="519"/>
        <v>0</v>
      </c>
      <c r="K197" s="4">
        <f t="shared" si="520"/>
        <v>0</v>
      </c>
      <c r="L197" s="4">
        <f t="shared" si="521"/>
        <v>0</v>
      </c>
      <c r="M197" s="4">
        <f t="shared" si="522"/>
        <v>0</v>
      </c>
      <c r="N197" s="4">
        <f t="shared" si="523"/>
        <v>0</v>
      </c>
      <c r="O197" s="4">
        <f t="shared" si="524"/>
        <v>0</v>
      </c>
      <c r="P197" s="4">
        <f t="shared" si="525"/>
        <v>0</v>
      </c>
      <c r="Q197" s="4">
        <f t="shared" si="526"/>
        <v>0</v>
      </c>
      <c r="R197" s="4">
        <f t="shared" si="527"/>
        <v>0</v>
      </c>
      <c r="S197" s="4">
        <f t="shared" si="528"/>
        <v>0</v>
      </c>
      <c r="T197" s="4">
        <f t="shared" si="529"/>
        <v>0</v>
      </c>
      <c r="U197" s="4">
        <f t="shared" si="530"/>
        <v>0</v>
      </c>
      <c r="V197" s="4">
        <f t="shared" si="531"/>
        <v>0</v>
      </c>
      <c r="W197" s="4">
        <f t="shared" si="532"/>
        <v>0</v>
      </c>
      <c r="X197" s="4">
        <f t="shared" si="533"/>
        <v>0</v>
      </c>
      <c r="Y197" s="4">
        <f t="shared" si="534"/>
        <v>0</v>
      </c>
      <c r="Z197" s="4">
        <f t="shared" si="535"/>
        <v>0</v>
      </c>
      <c r="AA197" s="4">
        <f t="shared" si="536"/>
        <v>0</v>
      </c>
      <c r="AB197" s="4">
        <f t="shared" si="537"/>
        <v>0</v>
      </c>
      <c r="AC197" s="4">
        <f t="shared" si="538"/>
        <v>0</v>
      </c>
      <c r="AD197" s="4">
        <f t="shared" si="539"/>
        <v>0</v>
      </c>
      <c r="AE197" s="4">
        <f t="shared" si="540"/>
        <v>0</v>
      </c>
      <c r="AF197" s="4">
        <f t="shared" si="541"/>
        <v>0</v>
      </c>
      <c r="AG197" s="4">
        <f t="shared" si="542"/>
        <v>0</v>
      </c>
      <c r="AH197" s="4">
        <f t="shared" si="543"/>
        <v>0</v>
      </c>
      <c r="AI197" s="4">
        <f t="shared" si="544"/>
        <v>0</v>
      </c>
      <c r="AJ197" s="4">
        <f t="shared" si="545"/>
        <v>0</v>
      </c>
      <c r="AK197" s="4">
        <f t="shared" si="546"/>
        <v>0</v>
      </c>
      <c r="AL197" s="4">
        <f t="shared" si="547"/>
        <v>1</v>
      </c>
      <c r="AM197" s="4">
        <f t="shared" si="548"/>
        <v>1</v>
      </c>
      <c r="AN197" s="4">
        <f t="shared" si="549"/>
        <v>0</v>
      </c>
      <c r="AO197" s="4">
        <f t="shared" si="550"/>
        <v>0</v>
      </c>
      <c r="AP197" s="4">
        <f t="shared" si="551"/>
        <v>0</v>
      </c>
      <c r="AQ197" s="4">
        <f t="shared" si="552"/>
        <v>0</v>
      </c>
      <c r="AR197" s="4">
        <f t="shared" si="553"/>
        <v>0</v>
      </c>
      <c r="AS197" s="4">
        <f t="shared" si="554"/>
        <v>0</v>
      </c>
      <c r="AT197" s="4">
        <f t="shared" si="555"/>
        <v>0</v>
      </c>
      <c r="AU197" s="4">
        <f t="shared" si="556"/>
        <v>0</v>
      </c>
      <c r="AV197" s="4">
        <f t="shared" si="557"/>
        <v>0</v>
      </c>
      <c r="AW197" s="4">
        <f t="shared" si="558"/>
        <v>0</v>
      </c>
      <c r="AX197" s="4">
        <f t="shared" si="559"/>
        <v>0</v>
      </c>
      <c r="AY197" s="4">
        <f t="shared" si="560"/>
        <v>0</v>
      </c>
      <c r="AZ197" s="4">
        <f t="shared" si="561"/>
        <v>0</v>
      </c>
      <c r="BA197" s="4">
        <f t="shared" si="562"/>
        <v>0</v>
      </c>
      <c r="BB197" s="4">
        <f t="shared" si="563"/>
        <v>0</v>
      </c>
      <c r="BC197" s="4">
        <f t="shared" si="564"/>
        <v>0</v>
      </c>
      <c r="BD197" s="4">
        <f t="shared" si="565"/>
        <v>0</v>
      </c>
      <c r="BE197" s="4">
        <f t="shared" si="566"/>
        <v>0</v>
      </c>
      <c r="BF197" s="4">
        <f t="shared" si="567"/>
        <v>0</v>
      </c>
      <c r="BG197" s="4">
        <f t="shared" si="567"/>
        <v>0</v>
      </c>
      <c r="BH197" s="4">
        <f t="shared" si="567"/>
        <v>0</v>
      </c>
      <c r="BI197" s="4">
        <f t="shared" si="567"/>
        <v>0</v>
      </c>
      <c r="BJ197" s="4">
        <f t="shared" si="567"/>
        <v>0</v>
      </c>
      <c r="BK197" s="4">
        <f t="shared" si="567"/>
        <v>0</v>
      </c>
      <c r="BL197" s="4">
        <f t="shared" si="567"/>
        <v>0</v>
      </c>
      <c r="BM197" s="4">
        <f t="shared" si="567"/>
        <v>0</v>
      </c>
      <c r="BN197" s="4">
        <f t="shared" si="567"/>
        <v>0</v>
      </c>
      <c r="BO197" s="4">
        <f t="shared" si="567"/>
        <v>0</v>
      </c>
      <c r="BP197" s="4">
        <f t="shared" si="568"/>
        <v>0</v>
      </c>
      <c r="BQ197" s="4">
        <f t="shared" si="568"/>
        <v>0</v>
      </c>
      <c r="BR197" s="4">
        <f t="shared" si="568"/>
        <v>0</v>
      </c>
      <c r="BS197" s="4">
        <f t="shared" si="568"/>
        <v>0</v>
      </c>
      <c r="BT197" s="4">
        <f t="shared" si="568"/>
        <v>0</v>
      </c>
      <c r="BU197" s="4">
        <f t="shared" si="568"/>
        <v>0</v>
      </c>
      <c r="BV197" s="4">
        <f t="shared" si="568"/>
        <v>0</v>
      </c>
      <c r="BW197" s="4">
        <f t="shared" si="568"/>
        <v>0</v>
      </c>
      <c r="BX197" s="4">
        <f t="shared" si="568"/>
        <v>0</v>
      </c>
      <c r="BY197" s="4">
        <f t="shared" si="568"/>
        <v>0</v>
      </c>
      <c r="BZ197" s="4">
        <f t="shared" si="573"/>
        <v>0</v>
      </c>
      <c r="CA197" s="4">
        <f t="shared" si="573"/>
        <v>0</v>
      </c>
      <c r="CB197" s="4">
        <f t="shared" si="573"/>
        <v>0</v>
      </c>
      <c r="CC197" s="4">
        <f t="shared" si="573"/>
        <v>0</v>
      </c>
      <c r="CD197" s="4">
        <f t="shared" si="573"/>
        <v>0</v>
      </c>
      <c r="CE197" s="4">
        <f t="shared" si="573"/>
        <v>0</v>
      </c>
      <c r="CF197" s="4">
        <f t="shared" si="573"/>
        <v>0</v>
      </c>
      <c r="CG197" s="4">
        <f t="shared" si="573"/>
        <v>0</v>
      </c>
      <c r="CH197" s="4">
        <f t="shared" si="573"/>
        <v>0</v>
      </c>
      <c r="CI197" s="4">
        <f t="shared" si="573"/>
        <v>0</v>
      </c>
      <c r="CJ197" s="4">
        <f t="shared" si="573"/>
        <v>0</v>
      </c>
      <c r="CK197" s="4">
        <f t="shared" si="569"/>
        <v>0</v>
      </c>
      <c r="CL197" s="4">
        <f t="shared" si="569"/>
        <v>0</v>
      </c>
      <c r="CM197" s="4">
        <f t="shared" si="569"/>
        <v>0</v>
      </c>
      <c r="CN197" s="4">
        <f t="shared" si="569"/>
        <v>0</v>
      </c>
      <c r="CO197" s="4">
        <f t="shared" si="569"/>
        <v>0</v>
      </c>
      <c r="CP197" s="4">
        <f t="shared" si="569"/>
        <v>0</v>
      </c>
      <c r="CQ197" s="4">
        <f t="shared" si="569"/>
        <v>0</v>
      </c>
      <c r="CR197" s="4">
        <f t="shared" si="569"/>
        <v>0</v>
      </c>
      <c r="CS197" s="4">
        <f t="shared" si="569"/>
        <v>0</v>
      </c>
      <c r="CT197" s="4">
        <f t="shared" si="569"/>
        <v>0</v>
      </c>
      <c r="CU197" s="4">
        <f t="shared" si="570"/>
        <v>0</v>
      </c>
      <c r="CV197" s="4">
        <f t="shared" si="570"/>
        <v>0</v>
      </c>
      <c r="CW197" s="4">
        <f t="shared" si="570"/>
        <v>0</v>
      </c>
      <c r="CX197" s="4">
        <f t="shared" si="570"/>
        <v>0</v>
      </c>
      <c r="CY197" s="4">
        <f t="shared" si="570"/>
        <v>0</v>
      </c>
      <c r="CZ197" s="4">
        <f t="shared" si="570"/>
        <v>0</v>
      </c>
      <c r="DA197" s="4">
        <f t="shared" si="570"/>
        <v>0</v>
      </c>
      <c r="DB197" s="4">
        <f t="shared" si="570"/>
        <v>0</v>
      </c>
      <c r="DC197" s="4">
        <f t="shared" si="570"/>
        <v>0</v>
      </c>
      <c r="DD197" s="4">
        <f t="shared" si="570"/>
        <v>0</v>
      </c>
      <c r="DE197" s="4">
        <f t="shared" si="570"/>
        <v>0</v>
      </c>
      <c r="DF197" s="4">
        <f t="shared" si="570"/>
        <v>0</v>
      </c>
      <c r="DG197" s="4">
        <f t="shared" si="571"/>
        <v>0</v>
      </c>
      <c r="DH197" s="4">
        <f t="shared" si="571"/>
        <v>0</v>
      </c>
      <c r="DI197" s="4">
        <f t="shared" si="571"/>
        <v>0</v>
      </c>
      <c r="DJ197" s="4">
        <f t="shared" si="571"/>
        <v>0</v>
      </c>
      <c r="DK197" s="4">
        <f t="shared" si="571"/>
        <v>1</v>
      </c>
      <c r="DL197" s="4">
        <f t="shared" si="571"/>
        <v>0</v>
      </c>
      <c r="DM197" s="4">
        <f t="shared" si="571"/>
        <v>0</v>
      </c>
      <c r="DN197" s="4">
        <f t="shared" si="571"/>
        <v>0</v>
      </c>
      <c r="DO197" s="4">
        <f t="shared" si="571"/>
        <v>0</v>
      </c>
      <c r="DP197" s="4">
        <f t="shared" si="571"/>
        <v>0</v>
      </c>
      <c r="DQ197" s="4">
        <f t="shared" si="572"/>
        <v>0</v>
      </c>
      <c r="DR197" s="4">
        <f t="shared" si="572"/>
        <v>0</v>
      </c>
      <c r="DS197" s="4">
        <f t="shared" si="572"/>
        <v>0</v>
      </c>
      <c r="DT197" s="4">
        <f t="shared" si="572"/>
        <v>0</v>
      </c>
      <c r="DU197" s="4">
        <f t="shared" si="572"/>
        <v>0</v>
      </c>
      <c r="DV197" s="4">
        <f t="shared" si="572"/>
        <v>1</v>
      </c>
      <c r="DW197" s="4">
        <f t="shared" si="572"/>
        <v>0</v>
      </c>
      <c r="DX197" s="4">
        <f t="shared" si="572"/>
        <v>0</v>
      </c>
      <c r="DY197" s="4">
        <f t="shared" si="572"/>
        <v>0</v>
      </c>
      <c r="DZ197" s="4">
        <f t="shared" si="572"/>
        <v>0</v>
      </c>
      <c r="EA197" s="4">
        <f t="shared" si="572"/>
        <v>0</v>
      </c>
      <c r="EB197" s="4">
        <f t="shared" si="572"/>
        <v>0</v>
      </c>
      <c r="EC197" s="4">
        <f t="shared" si="572"/>
        <v>0</v>
      </c>
    </row>
    <row r="198" spans="2:133" x14ac:dyDescent="0.25">
      <c r="B198" s="13" t="s">
        <v>262</v>
      </c>
      <c r="C198" t="s">
        <v>2694</v>
      </c>
      <c r="D198" s="4">
        <f t="shared" si="513"/>
        <v>0</v>
      </c>
      <c r="E198" s="4">
        <f t="shared" si="514"/>
        <v>0</v>
      </c>
      <c r="F198" s="4">
        <f t="shared" si="515"/>
        <v>0</v>
      </c>
      <c r="G198" s="4">
        <f t="shared" si="516"/>
        <v>0</v>
      </c>
      <c r="H198" s="4">
        <f t="shared" si="517"/>
        <v>1</v>
      </c>
      <c r="I198" s="4">
        <f t="shared" si="518"/>
        <v>1</v>
      </c>
      <c r="J198" s="4">
        <f t="shared" si="519"/>
        <v>0</v>
      </c>
      <c r="K198" s="4">
        <f t="shared" si="520"/>
        <v>0</v>
      </c>
      <c r="L198" s="4">
        <f t="shared" si="521"/>
        <v>0</v>
      </c>
      <c r="M198" s="4">
        <f t="shared" si="522"/>
        <v>0</v>
      </c>
      <c r="N198" s="4">
        <f t="shared" si="523"/>
        <v>0</v>
      </c>
      <c r="O198" s="4">
        <f t="shared" si="524"/>
        <v>0</v>
      </c>
      <c r="P198" s="4">
        <f t="shared" si="525"/>
        <v>0</v>
      </c>
      <c r="Q198" s="4">
        <f t="shared" si="526"/>
        <v>0</v>
      </c>
      <c r="R198" s="4">
        <f t="shared" si="527"/>
        <v>0</v>
      </c>
      <c r="S198" s="4">
        <f t="shared" si="528"/>
        <v>0</v>
      </c>
      <c r="T198" s="4">
        <f t="shared" si="529"/>
        <v>0</v>
      </c>
      <c r="U198" s="4">
        <f t="shared" si="530"/>
        <v>0</v>
      </c>
      <c r="V198" s="4">
        <f t="shared" si="531"/>
        <v>0</v>
      </c>
      <c r="W198" s="4">
        <f t="shared" si="532"/>
        <v>0</v>
      </c>
      <c r="X198" s="4">
        <f t="shared" si="533"/>
        <v>0</v>
      </c>
      <c r="Y198" s="4">
        <f t="shared" si="534"/>
        <v>0</v>
      </c>
      <c r="Z198" s="4">
        <f t="shared" si="535"/>
        <v>0</v>
      </c>
      <c r="AA198" s="4">
        <f t="shared" si="536"/>
        <v>0</v>
      </c>
      <c r="AB198" s="4">
        <f t="shared" si="537"/>
        <v>0</v>
      </c>
      <c r="AC198" s="4">
        <f t="shared" si="538"/>
        <v>0</v>
      </c>
      <c r="AD198" s="4">
        <f t="shared" si="539"/>
        <v>0</v>
      </c>
      <c r="AE198" s="4">
        <f t="shared" si="540"/>
        <v>0</v>
      </c>
      <c r="AF198" s="4">
        <f t="shared" si="541"/>
        <v>0</v>
      </c>
      <c r="AG198" s="4">
        <f t="shared" si="542"/>
        <v>0</v>
      </c>
      <c r="AH198" s="4">
        <f t="shared" si="543"/>
        <v>0</v>
      </c>
      <c r="AI198" s="4">
        <f t="shared" si="544"/>
        <v>0</v>
      </c>
      <c r="AJ198" s="4">
        <f t="shared" si="545"/>
        <v>0</v>
      </c>
      <c r="AK198" s="4">
        <f t="shared" si="546"/>
        <v>0</v>
      </c>
      <c r="AL198" s="4">
        <f t="shared" si="547"/>
        <v>1</v>
      </c>
      <c r="AM198" s="4">
        <f t="shared" si="548"/>
        <v>1</v>
      </c>
      <c r="AN198" s="4">
        <f t="shared" si="549"/>
        <v>0</v>
      </c>
      <c r="AO198" s="4">
        <f t="shared" si="550"/>
        <v>0</v>
      </c>
      <c r="AP198" s="4">
        <f t="shared" si="551"/>
        <v>0</v>
      </c>
      <c r="AQ198" s="4">
        <f t="shared" si="552"/>
        <v>0</v>
      </c>
      <c r="AR198" s="4">
        <f t="shared" si="553"/>
        <v>0</v>
      </c>
      <c r="AS198" s="4">
        <f t="shared" si="554"/>
        <v>0</v>
      </c>
      <c r="AT198" s="4">
        <f t="shared" si="555"/>
        <v>0</v>
      </c>
      <c r="AU198" s="4">
        <f t="shared" si="556"/>
        <v>0</v>
      </c>
      <c r="AV198" s="4">
        <f t="shared" si="557"/>
        <v>0</v>
      </c>
      <c r="AW198" s="4">
        <f t="shared" si="558"/>
        <v>0</v>
      </c>
      <c r="AX198" s="4">
        <f t="shared" si="559"/>
        <v>0</v>
      </c>
      <c r="AY198" s="4">
        <f t="shared" si="560"/>
        <v>0</v>
      </c>
      <c r="AZ198" s="4">
        <f t="shared" si="561"/>
        <v>0</v>
      </c>
      <c r="BA198" s="4">
        <f t="shared" si="562"/>
        <v>0</v>
      </c>
      <c r="BB198" s="4">
        <f t="shared" si="563"/>
        <v>0</v>
      </c>
      <c r="BC198" s="4">
        <f t="shared" si="564"/>
        <v>0</v>
      </c>
      <c r="BD198" s="4">
        <f t="shared" si="565"/>
        <v>0</v>
      </c>
      <c r="BE198" s="4">
        <f t="shared" si="566"/>
        <v>0</v>
      </c>
      <c r="BF198" s="4">
        <f t="shared" si="567"/>
        <v>0</v>
      </c>
      <c r="BG198" s="4">
        <f t="shared" si="567"/>
        <v>0</v>
      </c>
      <c r="BH198" s="4">
        <f t="shared" si="567"/>
        <v>0</v>
      </c>
      <c r="BI198" s="4">
        <f t="shared" si="567"/>
        <v>0</v>
      </c>
      <c r="BJ198" s="4">
        <f t="shared" si="567"/>
        <v>0</v>
      </c>
      <c r="BK198" s="4">
        <f t="shared" si="567"/>
        <v>0</v>
      </c>
      <c r="BL198" s="4">
        <f t="shared" si="567"/>
        <v>0</v>
      </c>
      <c r="BM198" s="4">
        <f t="shared" si="567"/>
        <v>0</v>
      </c>
      <c r="BN198" s="4">
        <f t="shared" si="567"/>
        <v>0</v>
      </c>
      <c r="BO198" s="4">
        <f t="shared" si="567"/>
        <v>0</v>
      </c>
      <c r="BP198" s="4">
        <f t="shared" si="568"/>
        <v>0</v>
      </c>
      <c r="BQ198" s="4">
        <f t="shared" si="568"/>
        <v>0</v>
      </c>
      <c r="BR198" s="4">
        <f t="shared" si="568"/>
        <v>0</v>
      </c>
      <c r="BS198" s="4">
        <f t="shared" si="568"/>
        <v>0</v>
      </c>
      <c r="BT198" s="4">
        <f t="shared" si="568"/>
        <v>0</v>
      </c>
      <c r="BU198" s="4">
        <f t="shared" si="568"/>
        <v>0</v>
      </c>
      <c r="BV198" s="4">
        <f t="shared" si="568"/>
        <v>0</v>
      </c>
      <c r="BW198" s="4">
        <f t="shared" si="568"/>
        <v>0</v>
      </c>
      <c r="BX198" s="4">
        <f t="shared" si="568"/>
        <v>0</v>
      </c>
      <c r="BY198" s="4">
        <f t="shared" si="568"/>
        <v>0</v>
      </c>
      <c r="BZ198" s="4">
        <f t="shared" si="573"/>
        <v>0</v>
      </c>
      <c r="CA198" s="4">
        <f t="shared" si="573"/>
        <v>0</v>
      </c>
      <c r="CB198" s="4">
        <f t="shared" si="573"/>
        <v>0</v>
      </c>
      <c r="CC198" s="4">
        <f t="shared" si="573"/>
        <v>0</v>
      </c>
      <c r="CD198" s="4">
        <f t="shared" si="573"/>
        <v>0</v>
      </c>
      <c r="CE198" s="4">
        <f t="shared" si="573"/>
        <v>0</v>
      </c>
      <c r="CF198" s="4">
        <f t="shared" si="573"/>
        <v>0</v>
      </c>
      <c r="CG198" s="4">
        <f t="shared" si="573"/>
        <v>0</v>
      </c>
      <c r="CH198" s="4">
        <f t="shared" si="573"/>
        <v>0</v>
      </c>
      <c r="CI198" s="4">
        <f t="shared" si="573"/>
        <v>0</v>
      </c>
      <c r="CJ198" s="4">
        <f t="shared" si="573"/>
        <v>0</v>
      </c>
      <c r="CK198" s="4">
        <f t="shared" si="569"/>
        <v>0</v>
      </c>
      <c r="CL198" s="4">
        <f t="shared" si="569"/>
        <v>0</v>
      </c>
      <c r="CM198" s="4">
        <f t="shared" si="569"/>
        <v>0</v>
      </c>
      <c r="CN198" s="4">
        <f t="shared" si="569"/>
        <v>0</v>
      </c>
      <c r="CO198" s="4">
        <f t="shared" si="569"/>
        <v>0</v>
      </c>
      <c r="CP198" s="4">
        <f t="shared" si="569"/>
        <v>0</v>
      </c>
      <c r="CQ198" s="4">
        <f t="shared" si="569"/>
        <v>0</v>
      </c>
      <c r="CR198" s="4">
        <f t="shared" si="569"/>
        <v>0</v>
      </c>
      <c r="CS198" s="4">
        <f t="shared" si="569"/>
        <v>0</v>
      </c>
      <c r="CT198" s="4">
        <f t="shared" si="569"/>
        <v>0</v>
      </c>
      <c r="CU198" s="4">
        <f t="shared" si="570"/>
        <v>0</v>
      </c>
      <c r="CV198" s="4">
        <f t="shared" si="570"/>
        <v>0</v>
      </c>
      <c r="CW198" s="4">
        <f t="shared" si="570"/>
        <v>0</v>
      </c>
      <c r="CX198" s="4">
        <f t="shared" si="570"/>
        <v>0</v>
      </c>
      <c r="CY198" s="4">
        <f t="shared" si="570"/>
        <v>0</v>
      </c>
      <c r="CZ198" s="4">
        <f t="shared" si="570"/>
        <v>0</v>
      </c>
      <c r="DA198" s="4">
        <f t="shared" si="570"/>
        <v>0</v>
      </c>
      <c r="DB198" s="4">
        <f t="shared" si="570"/>
        <v>0</v>
      </c>
      <c r="DC198" s="4">
        <f t="shared" si="570"/>
        <v>0</v>
      </c>
      <c r="DD198" s="4">
        <f t="shared" si="570"/>
        <v>0</v>
      </c>
      <c r="DE198" s="4">
        <f t="shared" si="570"/>
        <v>0</v>
      </c>
      <c r="DF198" s="4">
        <f t="shared" si="570"/>
        <v>0</v>
      </c>
      <c r="DG198" s="4">
        <f t="shared" si="571"/>
        <v>0</v>
      </c>
      <c r="DH198" s="4">
        <f t="shared" si="571"/>
        <v>0</v>
      </c>
      <c r="DI198" s="4">
        <f t="shared" si="571"/>
        <v>0</v>
      </c>
      <c r="DJ198" s="4">
        <f t="shared" si="571"/>
        <v>0</v>
      </c>
      <c r="DK198" s="4">
        <f t="shared" si="571"/>
        <v>0</v>
      </c>
      <c r="DL198" s="4">
        <f t="shared" si="571"/>
        <v>1</v>
      </c>
      <c r="DM198" s="4">
        <f t="shared" si="571"/>
        <v>0</v>
      </c>
      <c r="DN198" s="4">
        <f t="shared" si="571"/>
        <v>0</v>
      </c>
      <c r="DO198" s="4">
        <f t="shared" si="571"/>
        <v>0</v>
      </c>
      <c r="DP198" s="4">
        <f t="shared" si="571"/>
        <v>0</v>
      </c>
      <c r="DQ198" s="4">
        <f t="shared" si="572"/>
        <v>0</v>
      </c>
      <c r="DR198" s="4">
        <f t="shared" si="572"/>
        <v>0</v>
      </c>
      <c r="DS198" s="4">
        <f t="shared" si="572"/>
        <v>0</v>
      </c>
      <c r="DT198" s="4">
        <f t="shared" si="572"/>
        <v>0</v>
      </c>
      <c r="DU198" s="4">
        <f t="shared" si="572"/>
        <v>0</v>
      </c>
      <c r="DV198" s="4">
        <f t="shared" si="572"/>
        <v>0</v>
      </c>
      <c r="DW198" s="4">
        <f t="shared" si="572"/>
        <v>1</v>
      </c>
      <c r="DX198" s="4">
        <f t="shared" si="572"/>
        <v>0</v>
      </c>
      <c r="DY198" s="4">
        <f t="shared" si="572"/>
        <v>0</v>
      </c>
      <c r="DZ198" s="4">
        <f t="shared" si="572"/>
        <v>0</v>
      </c>
      <c r="EA198" s="4">
        <f t="shared" si="572"/>
        <v>0</v>
      </c>
      <c r="EB198" s="4">
        <f t="shared" si="572"/>
        <v>0</v>
      </c>
      <c r="EC198" s="4">
        <f t="shared" si="572"/>
        <v>0</v>
      </c>
    </row>
    <row r="199" spans="2:133" x14ac:dyDescent="0.25">
      <c r="B199" s="13" t="s">
        <v>262</v>
      </c>
      <c r="C199" t="s">
        <v>2695</v>
      </c>
      <c r="D199" s="4">
        <f t="shared" si="513"/>
        <v>0</v>
      </c>
      <c r="E199" s="4">
        <f t="shared" si="514"/>
        <v>0</v>
      </c>
      <c r="F199" s="4">
        <f t="shared" si="515"/>
        <v>0</v>
      </c>
      <c r="G199" s="4">
        <f t="shared" si="516"/>
        <v>0</v>
      </c>
      <c r="H199" s="4">
        <f t="shared" si="517"/>
        <v>1</v>
      </c>
      <c r="I199" s="4">
        <f t="shared" si="518"/>
        <v>1</v>
      </c>
      <c r="J199" s="4">
        <f t="shared" si="519"/>
        <v>0</v>
      </c>
      <c r="K199" s="4">
        <f t="shared" si="520"/>
        <v>0</v>
      </c>
      <c r="L199" s="4">
        <f t="shared" si="521"/>
        <v>0</v>
      </c>
      <c r="M199" s="4">
        <f t="shared" si="522"/>
        <v>0</v>
      </c>
      <c r="N199" s="4">
        <f t="shared" si="523"/>
        <v>0</v>
      </c>
      <c r="O199" s="4">
        <f t="shared" si="524"/>
        <v>0</v>
      </c>
      <c r="P199" s="4">
        <f t="shared" si="525"/>
        <v>0</v>
      </c>
      <c r="Q199" s="4">
        <f t="shared" si="526"/>
        <v>0</v>
      </c>
      <c r="R199" s="4">
        <f t="shared" si="527"/>
        <v>0</v>
      </c>
      <c r="S199" s="4">
        <f t="shared" si="528"/>
        <v>0</v>
      </c>
      <c r="T199" s="4">
        <f t="shared" si="529"/>
        <v>0</v>
      </c>
      <c r="U199" s="4">
        <f t="shared" si="530"/>
        <v>0</v>
      </c>
      <c r="V199" s="4">
        <f t="shared" si="531"/>
        <v>0</v>
      </c>
      <c r="W199" s="4">
        <f t="shared" si="532"/>
        <v>0</v>
      </c>
      <c r="X199" s="4">
        <f t="shared" si="533"/>
        <v>0</v>
      </c>
      <c r="Y199" s="4">
        <f t="shared" si="534"/>
        <v>0</v>
      </c>
      <c r="Z199" s="4">
        <f t="shared" si="535"/>
        <v>0</v>
      </c>
      <c r="AA199" s="4">
        <f t="shared" si="536"/>
        <v>0</v>
      </c>
      <c r="AB199" s="4">
        <f t="shared" si="537"/>
        <v>0</v>
      </c>
      <c r="AC199" s="4">
        <f t="shared" si="538"/>
        <v>0</v>
      </c>
      <c r="AD199" s="4">
        <f t="shared" si="539"/>
        <v>0</v>
      </c>
      <c r="AE199" s="4">
        <f t="shared" si="540"/>
        <v>0</v>
      </c>
      <c r="AF199" s="4">
        <f t="shared" si="541"/>
        <v>0</v>
      </c>
      <c r="AG199" s="4">
        <f t="shared" si="542"/>
        <v>0</v>
      </c>
      <c r="AH199" s="4">
        <f t="shared" si="543"/>
        <v>0</v>
      </c>
      <c r="AI199" s="4">
        <f t="shared" si="544"/>
        <v>0</v>
      </c>
      <c r="AJ199" s="4">
        <f t="shared" si="545"/>
        <v>0</v>
      </c>
      <c r="AK199" s="4">
        <f t="shared" si="546"/>
        <v>0</v>
      </c>
      <c r="AL199" s="4">
        <f t="shared" si="547"/>
        <v>1</v>
      </c>
      <c r="AM199" s="4">
        <f t="shared" si="548"/>
        <v>1</v>
      </c>
      <c r="AN199" s="4">
        <f t="shared" si="549"/>
        <v>0</v>
      </c>
      <c r="AO199" s="4">
        <f t="shared" si="550"/>
        <v>0</v>
      </c>
      <c r="AP199" s="4">
        <f t="shared" si="551"/>
        <v>0</v>
      </c>
      <c r="AQ199" s="4">
        <f t="shared" si="552"/>
        <v>0</v>
      </c>
      <c r="AR199" s="4">
        <f t="shared" si="553"/>
        <v>0</v>
      </c>
      <c r="AS199" s="4">
        <f t="shared" si="554"/>
        <v>0</v>
      </c>
      <c r="AT199" s="4">
        <f t="shared" si="555"/>
        <v>0</v>
      </c>
      <c r="AU199" s="4">
        <f t="shared" si="556"/>
        <v>0</v>
      </c>
      <c r="AV199" s="4">
        <f t="shared" si="557"/>
        <v>0</v>
      </c>
      <c r="AW199" s="4">
        <f t="shared" si="558"/>
        <v>0</v>
      </c>
      <c r="AX199" s="4">
        <f t="shared" si="559"/>
        <v>0</v>
      </c>
      <c r="AY199" s="4">
        <f t="shared" si="560"/>
        <v>0</v>
      </c>
      <c r="AZ199" s="4">
        <f t="shared" si="561"/>
        <v>0</v>
      </c>
      <c r="BA199" s="4">
        <f t="shared" si="562"/>
        <v>0</v>
      </c>
      <c r="BB199" s="4">
        <f t="shared" si="563"/>
        <v>0</v>
      </c>
      <c r="BC199" s="4">
        <f t="shared" si="564"/>
        <v>0</v>
      </c>
      <c r="BD199" s="4">
        <f t="shared" si="565"/>
        <v>0</v>
      </c>
      <c r="BE199" s="4">
        <f t="shared" si="566"/>
        <v>0</v>
      </c>
      <c r="BF199" s="4">
        <f t="shared" si="567"/>
        <v>0</v>
      </c>
      <c r="BG199" s="4">
        <f t="shared" si="567"/>
        <v>0</v>
      </c>
      <c r="BH199" s="4">
        <f t="shared" si="567"/>
        <v>0</v>
      </c>
      <c r="BI199" s="4">
        <f t="shared" si="567"/>
        <v>0</v>
      </c>
      <c r="BJ199" s="4">
        <f t="shared" si="567"/>
        <v>0</v>
      </c>
      <c r="BK199" s="4">
        <f t="shared" si="567"/>
        <v>0</v>
      </c>
      <c r="BL199" s="4">
        <f t="shared" si="567"/>
        <v>0</v>
      </c>
      <c r="BM199" s="4">
        <f t="shared" si="567"/>
        <v>0</v>
      </c>
      <c r="BN199" s="4">
        <f t="shared" si="567"/>
        <v>0</v>
      </c>
      <c r="BO199" s="4">
        <f t="shared" si="567"/>
        <v>0</v>
      </c>
      <c r="BP199" s="4">
        <f t="shared" si="568"/>
        <v>0</v>
      </c>
      <c r="BQ199" s="4">
        <f t="shared" si="568"/>
        <v>0</v>
      </c>
      <c r="BR199" s="4">
        <f t="shared" si="568"/>
        <v>0</v>
      </c>
      <c r="BS199" s="4">
        <f t="shared" si="568"/>
        <v>0</v>
      </c>
      <c r="BT199" s="4">
        <f t="shared" si="568"/>
        <v>0</v>
      </c>
      <c r="BU199" s="4">
        <f t="shared" si="568"/>
        <v>0</v>
      </c>
      <c r="BV199" s="4">
        <f t="shared" si="568"/>
        <v>0</v>
      </c>
      <c r="BW199" s="4">
        <f t="shared" si="568"/>
        <v>0</v>
      </c>
      <c r="BX199" s="4">
        <f t="shared" si="568"/>
        <v>0</v>
      </c>
      <c r="BY199" s="4">
        <f t="shared" si="568"/>
        <v>0</v>
      </c>
      <c r="BZ199" s="4">
        <f t="shared" si="573"/>
        <v>0</v>
      </c>
      <c r="CA199" s="4">
        <f t="shared" si="573"/>
        <v>0</v>
      </c>
      <c r="CB199" s="4">
        <f t="shared" si="573"/>
        <v>0</v>
      </c>
      <c r="CC199" s="4">
        <f t="shared" si="573"/>
        <v>0</v>
      </c>
      <c r="CD199" s="4">
        <f t="shared" si="573"/>
        <v>0</v>
      </c>
      <c r="CE199" s="4">
        <f t="shared" si="573"/>
        <v>0</v>
      </c>
      <c r="CF199" s="4">
        <f t="shared" si="573"/>
        <v>0</v>
      </c>
      <c r="CG199" s="4">
        <f t="shared" si="573"/>
        <v>0</v>
      </c>
      <c r="CH199" s="4">
        <f t="shared" si="573"/>
        <v>0</v>
      </c>
      <c r="CI199" s="4">
        <f t="shared" si="573"/>
        <v>0</v>
      </c>
      <c r="CJ199" s="4">
        <f t="shared" si="573"/>
        <v>0</v>
      </c>
      <c r="CK199" s="4">
        <f t="shared" si="569"/>
        <v>0</v>
      </c>
      <c r="CL199" s="4">
        <f t="shared" si="569"/>
        <v>0</v>
      </c>
      <c r="CM199" s="4">
        <f t="shared" si="569"/>
        <v>0</v>
      </c>
      <c r="CN199" s="4">
        <f t="shared" si="569"/>
        <v>0</v>
      </c>
      <c r="CO199" s="4">
        <f t="shared" si="569"/>
        <v>0</v>
      </c>
      <c r="CP199" s="4">
        <f t="shared" si="569"/>
        <v>0</v>
      </c>
      <c r="CQ199" s="4">
        <f t="shared" si="569"/>
        <v>0</v>
      </c>
      <c r="CR199" s="4">
        <f t="shared" si="569"/>
        <v>0</v>
      </c>
      <c r="CS199" s="4">
        <f t="shared" si="569"/>
        <v>0</v>
      </c>
      <c r="CT199" s="4">
        <f t="shared" si="569"/>
        <v>0</v>
      </c>
      <c r="CU199" s="4">
        <f t="shared" si="570"/>
        <v>0</v>
      </c>
      <c r="CV199" s="4">
        <f t="shared" si="570"/>
        <v>0</v>
      </c>
      <c r="CW199" s="4">
        <f t="shared" si="570"/>
        <v>0</v>
      </c>
      <c r="CX199" s="4">
        <f t="shared" si="570"/>
        <v>0</v>
      </c>
      <c r="CY199" s="4">
        <f t="shared" si="570"/>
        <v>0</v>
      </c>
      <c r="CZ199" s="4">
        <f t="shared" si="570"/>
        <v>0</v>
      </c>
      <c r="DA199" s="4">
        <f t="shared" si="570"/>
        <v>0</v>
      </c>
      <c r="DB199" s="4">
        <f t="shared" si="570"/>
        <v>0</v>
      </c>
      <c r="DC199" s="4">
        <f t="shared" si="570"/>
        <v>0</v>
      </c>
      <c r="DD199" s="4">
        <f t="shared" si="570"/>
        <v>0</v>
      </c>
      <c r="DE199" s="4">
        <f t="shared" si="570"/>
        <v>0</v>
      </c>
      <c r="DF199" s="4">
        <f t="shared" si="570"/>
        <v>0</v>
      </c>
      <c r="DG199" s="4">
        <f t="shared" si="571"/>
        <v>0</v>
      </c>
      <c r="DH199" s="4">
        <f t="shared" si="571"/>
        <v>0</v>
      </c>
      <c r="DI199" s="4">
        <f t="shared" si="571"/>
        <v>0</v>
      </c>
      <c r="DJ199" s="4">
        <f t="shared" si="571"/>
        <v>0</v>
      </c>
      <c r="DK199" s="4">
        <f t="shared" si="571"/>
        <v>0</v>
      </c>
      <c r="DL199" s="4">
        <f t="shared" si="571"/>
        <v>0</v>
      </c>
      <c r="DM199" s="4">
        <f t="shared" si="571"/>
        <v>1</v>
      </c>
      <c r="DN199" s="4">
        <f t="shared" si="571"/>
        <v>0</v>
      </c>
      <c r="DO199" s="4">
        <f t="shared" si="571"/>
        <v>0</v>
      </c>
      <c r="DP199" s="4">
        <f t="shared" si="571"/>
        <v>0</v>
      </c>
      <c r="DQ199" s="4">
        <f t="shared" si="572"/>
        <v>0</v>
      </c>
      <c r="DR199" s="4">
        <f t="shared" si="572"/>
        <v>0</v>
      </c>
      <c r="DS199" s="4">
        <f t="shared" si="572"/>
        <v>0</v>
      </c>
      <c r="DT199" s="4">
        <f t="shared" si="572"/>
        <v>0</v>
      </c>
      <c r="DU199" s="4">
        <f t="shared" si="572"/>
        <v>0</v>
      </c>
      <c r="DV199" s="4">
        <f t="shared" si="572"/>
        <v>0</v>
      </c>
      <c r="DW199" s="4">
        <f t="shared" si="572"/>
        <v>0</v>
      </c>
      <c r="DX199" s="4">
        <f t="shared" si="572"/>
        <v>1</v>
      </c>
      <c r="DY199" s="4">
        <f t="shared" si="572"/>
        <v>0</v>
      </c>
      <c r="DZ199" s="4">
        <f t="shared" si="572"/>
        <v>0</v>
      </c>
      <c r="EA199" s="4">
        <f t="shared" si="572"/>
        <v>0</v>
      </c>
      <c r="EB199" s="4">
        <f t="shared" si="572"/>
        <v>0</v>
      </c>
      <c r="EC199" s="4">
        <f t="shared" si="572"/>
        <v>0</v>
      </c>
    </row>
    <row r="200" spans="2:133" x14ac:dyDescent="0.25">
      <c r="B200" s="13" t="s">
        <v>262</v>
      </c>
      <c r="C200" t="s">
        <v>2696</v>
      </c>
      <c r="D200" s="4">
        <f t="shared" si="513"/>
        <v>0</v>
      </c>
      <c r="E200" s="4">
        <f t="shared" si="514"/>
        <v>0</v>
      </c>
      <c r="F200" s="4">
        <f t="shared" si="515"/>
        <v>0</v>
      </c>
      <c r="G200" s="4">
        <f t="shared" si="516"/>
        <v>0</v>
      </c>
      <c r="H200" s="4">
        <f t="shared" si="517"/>
        <v>1</v>
      </c>
      <c r="I200" s="4">
        <f t="shared" si="518"/>
        <v>1</v>
      </c>
      <c r="J200" s="4">
        <f t="shared" si="519"/>
        <v>0</v>
      </c>
      <c r="K200" s="4">
        <f t="shared" si="520"/>
        <v>0</v>
      </c>
      <c r="L200" s="4">
        <f t="shared" si="521"/>
        <v>0</v>
      </c>
      <c r="M200" s="4">
        <f t="shared" si="522"/>
        <v>0</v>
      </c>
      <c r="N200" s="4">
        <f t="shared" si="523"/>
        <v>0</v>
      </c>
      <c r="O200" s="4">
        <f t="shared" si="524"/>
        <v>0</v>
      </c>
      <c r="P200" s="4">
        <f t="shared" si="525"/>
        <v>0</v>
      </c>
      <c r="Q200" s="4">
        <f t="shared" si="526"/>
        <v>0</v>
      </c>
      <c r="R200" s="4">
        <f t="shared" si="527"/>
        <v>0</v>
      </c>
      <c r="S200" s="4">
        <f t="shared" si="528"/>
        <v>0</v>
      </c>
      <c r="T200" s="4">
        <f t="shared" si="529"/>
        <v>0</v>
      </c>
      <c r="U200" s="4">
        <f t="shared" si="530"/>
        <v>0</v>
      </c>
      <c r="V200" s="4">
        <f t="shared" si="531"/>
        <v>0</v>
      </c>
      <c r="W200" s="4">
        <f t="shared" si="532"/>
        <v>0</v>
      </c>
      <c r="X200" s="4">
        <f t="shared" si="533"/>
        <v>0</v>
      </c>
      <c r="Y200" s="4">
        <f t="shared" si="534"/>
        <v>0</v>
      </c>
      <c r="Z200" s="4">
        <f t="shared" si="535"/>
        <v>0</v>
      </c>
      <c r="AA200" s="4">
        <f t="shared" si="536"/>
        <v>0</v>
      </c>
      <c r="AB200" s="4">
        <f t="shared" si="537"/>
        <v>0</v>
      </c>
      <c r="AC200" s="4">
        <f t="shared" si="538"/>
        <v>0</v>
      </c>
      <c r="AD200" s="4">
        <f t="shared" si="539"/>
        <v>0</v>
      </c>
      <c r="AE200" s="4">
        <f t="shared" si="540"/>
        <v>0</v>
      </c>
      <c r="AF200" s="4">
        <f t="shared" si="541"/>
        <v>0</v>
      </c>
      <c r="AG200" s="4">
        <f t="shared" si="542"/>
        <v>0</v>
      </c>
      <c r="AH200" s="4">
        <f t="shared" si="543"/>
        <v>0</v>
      </c>
      <c r="AI200" s="4">
        <f t="shared" si="544"/>
        <v>0</v>
      </c>
      <c r="AJ200" s="4">
        <f t="shared" si="545"/>
        <v>0</v>
      </c>
      <c r="AK200" s="4">
        <f t="shared" si="546"/>
        <v>0</v>
      </c>
      <c r="AL200" s="4">
        <f t="shared" si="547"/>
        <v>1</v>
      </c>
      <c r="AM200" s="4">
        <f t="shared" si="548"/>
        <v>1</v>
      </c>
      <c r="AN200" s="4">
        <f t="shared" si="549"/>
        <v>0</v>
      </c>
      <c r="AO200" s="4">
        <f t="shared" si="550"/>
        <v>0</v>
      </c>
      <c r="AP200" s="4">
        <f t="shared" si="551"/>
        <v>0</v>
      </c>
      <c r="AQ200" s="4">
        <f t="shared" si="552"/>
        <v>0</v>
      </c>
      <c r="AR200" s="4">
        <f t="shared" si="553"/>
        <v>0</v>
      </c>
      <c r="AS200" s="4">
        <f t="shared" si="554"/>
        <v>0</v>
      </c>
      <c r="AT200" s="4">
        <f t="shared" si="555"/>
        <v>0</v>
      </c>
      <c r="AU200" s="4">
        <f t="shared" si="556"/>
        <v>0</v>
      </c>
      <c r="AV200" s="4">
        <f t="shared" si="557"/>
        <v>0</v>
      </c>
      <c r="AW200" s="4">
        <f t="shared" si="558"/>
        <v>0</v>
      </c>
      <c r="AX200" s="4">
        <f t="shared" si="559"/>
        <v>0</v>
      </c>
      <c r="AY200" s="4">
        <f t="shared" si="560"/>
        <v>0</v>
      </c>
      <c r="AZ200" s="4">
        <f t="shared" si="561"/>
        <v>0</v>
      </c>
      <c r="BA200" s="4">
        <f t="shared" si="562"/>
        <v>0</v>
      </c>
      <c r="BB200" s="4">
        <f t="shared" si="563"/>
        <v>0</v>
      </c>
      <c r="BC200" s="4">
        <f t="shared" si="564"/>
        <v>0</v>
      </c>
      <c r="BD200" s="4">
        <f t="shared" si="565"/>
        <v>0</v>
      </c>
      <c r="BE200" s="4">
        <f t="shared" si="566"/>
        <v>0</v>
      </c>
      <c r="BF200" s="4">
        <f t="shared" si="567"/>
        <v>0</v>
      </c>
      <c r="BG200" s="4">
        <f t="shared" si="567"/>
        <v>0</v>
      </c>
      <c r="BH200" s="4">
        <f t="shared" si="567"/>
        <v>0</v>
      </c>
      <c r="BI200" s="4">
        <f t="shared" si="567"/>
        <v>0</v>
      </c>
      <c r="BJ200" s="4">
        <f t="shared" si="567"/>
        <v>0</v>
      </c>
      <c r="BK200" s="4">
        <f t="shared" si="567"/>
        <v>0</v>
      </c>
      <c r="BL200" s="4">
        <f t="shared" si="567"/>
        <v>0</v>
      </c>
      <c r="BM200" s="4">
        <f t="shared" si="567"/>
        <v>0</v>
      </c>
      <c r="BN200" s="4">
        <f t="shared" si="567"/>
        <v>0</v>
      </c>
      <c r="BO200" s="4">
        <f t="shared" si="567"/>
        <v>0</v>
      </c>
      <c r="BP200" s="4">
        <f t="shared" si="568"/>
        <v>0</v>
      </c>
      <c r="BQ200" s="4">
        <f t="shared" si="568"/>
        <v>0</v>
      </c>
      <c r="BR200" s="4">
        <f t="shared" si="568"/>
        <v>0</v>
      </c>
      <c r="BS200" s="4">
        <f t="shared" si="568"/>
        <v>0</v>
      </c>
      <c r="BT200" s="4">
        <f t="shared" si="568"/>
        <v>0</v>
      </c>
      <c r="BU200" s="4">
        <f t="shared" si="568"/>
        <v>0</v>
      </c>
      <c r="BV200" s="4">
        <f t="shared" si="568"/>
        <v>0</v>
      </c>
      <c r="BW200" s="4">
        <f t="shared" si="568"/>
        <v>0</v>
      </c>
      <c r="BX200" s="4">
        <f t="shared" si="568"/>
        <v>0</v>
      </c>
      <c r="BY200" s="4">
        <f t="shared" si="568"/>
        <v>0</v>
      </c>
      <c r="BZ200" s="4">
        <f t="shared" si="573"/>
        <v>0</v>
      </c>
      <c r="CA200" s="4">
        <f t="shared" si="573"/>
        <v>0</v>
      </c>
      <c r="CB200" s="4">
        <f t="shared" si="573"/>
        <v>0</v>
      </c>
      <c r="CC200" s="4">
        <f t="shared" si="573"/>
        <v>0</v>
      </c>
      <c r="CD200" s="4">
        <f t="shared" si="573"/>
        <v>0</v>
      </c>
      <c r="CE200" s="4">
        <f t="shared" si="573"/>
        <v>0</v>
      </c>
      <c r="CF200" s="4">
        <f t="shared" si="573"/>
        <v>0</v>
      </c>
      <c r="CG200" s="4">
        <f t="shared" si="573"/>
        <v>0</v>
      </c>
      <c r="CH200" s="4">
        <f t="shared" si="573"/>
        <v>0</v>
      </c>
      <c r="CI200" s="4">
        <f t="shared" si="573"/>
        <v>0</v>
      </c>
      <c r="CJ200" s="4">
        <f t="shared" si="573"/>
        <v>0</v>
      </c>
      <c r="CK200" s="4">
        <f t="shared" si="569"/>
        <v>0</v>
      </c>
      <c r="CL200" s="4">
        <f t="shared" si="569"/>
        <v>0</v>
      </c>
      <c r="CM200" s="4">
        <f t="shared" si="569"/>
        <v>0</v>
      </c>
      <c r="CN200" s="4">
        <f t="shared" si="569"/>
        <v>0</v>
      </c>
      <c r="CO200" s="4">
        <f t="shared" si="569"/>
        <v>0</v>
      </c>
      <c r="CP200" s="4">
        <f t="shared" si="569"/>
        <v>0</v>
      </c>
      <c r="CQ200" s="4">
        <f t="shared" si="569"/>
        <v>0</v>
      </c>
      <c r="CR200" s="4">
        <f t="shared" si="569"/>
        <v>0</v>
      </c>
      <c r="CS200" s="4">
        <f t="shared" si="569"/>
        <v>0</v>
      </c>
      <c r="CT200" s="4">
        <f t="shared" si="569"/>
        <v>0</v>
      </c>
      <c r="CU200" s="4">
        <f t="shared" si="570"/>
        <v>0</v>
      </c>
      <c r="CV200" s="4">
        <f t="shared" si="570"/>
        <v>0</v>
      </c>
      <c r="CW200" s="4">
        <f t="shared" si="570"/>
        <v>0</v>
      </c>
      <c r="CX200" s="4">
        <f t="shared" si="570"/>
        <v>0</v>
      </c>
      <c r="CY200" s="4">
        <f t="shared" si="570"/>
        <v>0</v>
      </c>
      <c r="CZ200" s="4">
        <f t="shared" si="570"/>
        <v>0</v>
      </c>
      <c r="DA200" s="4">
        <f t="shared" si="570"/>
        <v>0</v>
      </c>
      <c r="DB200" s="4">
        <f t="shared" si="570"/>
        <v>0</v>
      </c>
      <c r="DC200" s="4">
        <f t="shared" si="570"/>
        <v>0</v>
      </c>
      <c r="DD200" s="4">
        <f t="shared" si="570"/>
        <v>0</v>
      </c>
      <c r="DE200" s="4">
        <f t="shared" si="570"/>
        <v>0</v>
      </c>
      <c r="DF200" s="4">
        <f t="shared" si="570"/>
        <v>0</v>
      </c>
      <c r="DG200" s="4">
        <f t="shared" si="571"/>
        <v>0</v>
      </c>
      <c r="DH200" s="4">
        <f t="shared" si="571"/>
        <v>0</v>
      </c>
      <c r="DI200" s="4">
        <f t="shared" si="571"/>
        <v>0</v>
      </c>
      <c r="DJ200" s="4">
        <f t="shared" si="571"/>
        <v>0</v>
      </c>
      <c r="DK200" s="4">
        <f t="shared" si="571"/>
        <v>0</v>
      </c>
      <c r="DL200" s="4">
        <f t="shared" si="571"/>
        <v>0</v>
      </c>
      <c r="DM200" s="4">
        <f t="shared" si="571"/>
        <v>0</v>
      </c>
      <c r="DN200" s="4">
        <f t="shared" si="571"/>
        <v>1</v>
      </c>
      <c r="DO200" s="4">
        <f t="shared" si="571"/>
        <v>0</v>
      </c>
      <c r="DP200" s="4">
        <f t="shared" si="571"/>
        <v>0</v>
      </c>
      <c r="DQ200" s="4">
        <f t="shared" si="572"/>
        <v>0</v>
      </c>
      <c r="DR200" s="4">
        <f t="shared" si="572"/>
        <v>0</v>
      </c>
      <c r="DS200" s="4">
        <f t="shared" si="572"/>
        <v>0</v>
      </c>
      <c r="DT200" s="4">
        <f t="shared" si="572"/>
        <v>0</v>
      </c>
      <c r="DU200" s="4">
        <f t="shared" si="572"/>
        <v>0</v>
      </c>
      <c r="DV200" s="4">
        <f t="shared" si="572"/>
        <v>0</v>
      </c>
      <c r="DW200" s="4">
        <f t="shared" si="572"/>
        <v>0</v>
      </c>
      <c r="DX200" s="4">
        <f t="shared" si="572"/>
        <v>0</v>
      </c>
      <c r="DY200" s="4">
        <f t="shared" si="572"/>
        <v>1</v>
      </c>
      <c r="DZ200" s="4">
        <f t="shared" si="572"/>
        <v>0</v>
      </c>
      <c r="EA200" s="4">
        <f t="shared" si="572"/>
        <v>0</v>
      </c>
      <c r="EB200" s="4">
        <f t="shared" si="572"/>
        <v>0</v>
      </c>
      <c r="EC200" s="4">
        <f t="shared" si="572"/>
        <v>0</v>
      </c>
    </row>
    <row r="201" spans="2:133" x14ac:dyDescent="0.25">
      <c r="B201" s="13" t="s">
        <v>262</v>
      </c>
      <c r="C201" t="s">
        <v>2697</v>
      </c>
      <c r="D201" s="4">
        <f t="shared" si="513"/>
        <v>0</v>
      </c>
      <c r="E201" s="4">
        <f t="shared" si="514"/>
        <v>0</v>
      </c>
      <c r="F201" s="4">
        <f t="shared" si="515"/>
        <v>0</v>
      </c>
      <c r="G201" s="4">
        <f t="shared" si="516"/>
        <v>0</v>
      </c>
      <c r="H201" s="4">
        <f t="shared" si="517"/>
        <v>1</v>
      </c>
      <c r="I201" s="4">
        <f t="shared" si="518"/>
        <v>1</v>
      </c>
      <c r="J201" s="4">
        <f t="shared" si="519"/>
        <v>0</v>
      </c>
      <c r="K201" s="4">
        <f t="shared" si="520"/>
        <v>0</v>
      </c>
      <c r="L201" s="4">
        <f t="shared" si="521"/>
        <v>0</v>
      </c>
      <c r="M201" s="4">
        <f t="shared" si="522"/>
        <v>0</v>
      </c>
      <c r="N201" s="4">
        <f t="shared" si="523"/>
        <v>0</v>
      </c>
      <c r="O201" s="4">
        <f t="shared" si="524"/>
        <v>0</v>
      </c>
      <c r="P201" s="4">
        <f t="shared" si="525"/>
        <v>0</v>
      </c>
      <c r="Q201" s="4">
        <f t="shared" si="526"/>
        <v>0</v>
      </c>
      <c r="R201" s="4">
        <f t="shared" si="527"/>
        <v>0</v>
      </c>
      <c r="S201" s="4">
        <f t="shared" si="528"/>
        <v>0</v>
      </c>
      <c r="T201" s="4">
        <f t="shared" si="529"/>
        <v>0</v>
      </c>
      <c r="U201" s="4">
        <f t="shared" si="530"/>
        <v>0</v>
      </c>
      <c r="V201" s="4">
        <f t="shared" si="531"/>
        <v>0</v>
      </c>
      <c r="W201" s="4">
        <f t="shared" si="532"/>
        <v>0</v>
      </c>
      <c r="X201" s="4">
        <f t="shared" si="533"/>
        <v>0</v>
      </c>
      <c r="Y201" s="4">
        <f t="shared" si="534"/>
        <v>0</v>
      </c>
      <c r="Z201" s="4">
        <f t="shared" si="535"/>
        <v>0</v>
      </c>
      <c r="AA201" s="4">
        <f t="shared" si="536"/>
        <v>0</v>
      </c>
      <c r="AB201" s="4">
        <f t="shared" si="537"/>
        <v>0</v>
      </c>
      <c r="AC201" s="4">
        <f t="shared" si="538"/>
        <v>0</v>
      </c>
      <c r="AD201" s="4">
        <f t="shared" si="539"/>
        <v>0</v>
      </c>
      <c r="AE201" s="4">
        <f t="shared" si="540"/>
        <v>0</v>
      </c>
      <c r="AF201" s="4">
        <f t="shared" si="541"/>
        <v>0</v>
      </c>
      <c r="AG201" s="4">
        <f t="shared" si="542"/>
        <v>0</v>
      </c>
      <c r="AH201" s="4">
        <f t="shared" si="543"/>
        <v>0</v>
      </c>
      <c r="AI201" s="4">
        <f t="shared" si="544"/>
        <v>0</v>
      </c>
      <c r="AJ201" s="4">
        <f t="shared" si="545"/>
        <v>0</v>
      </c>
      <c r="AK201" s="4">
        <f t="shared" si="546"/>
        <v>0</v>
      </c>
      <c r="AL201" s="4">
        <f t="shared" si="547"/>
        <v>1</v>
      </c>
      <c r="AM201" s="4">
        <f t="shared" si="548"/>
        <v>1</v>
      </c>
      <c r="AN201" s="4">
        <f t="shared" si="549"/>
        <v>0</v>
      </c>
      <c r="AO201" s="4">
        <f t="shared" si="550"/>
        <v>0</v>
      </c>
      <c r="AP201" s="4">
        <f t="shared" si="551"/>
        <v>0</v>
      </c>
      <c r="AQ201" s="4">
        <f t="shared" si="552"/>
        <v>0</v>
      </c>
      <c r="AR201" s="4">
        <f t="shared" si="553"/>
        <v>0</v>
      </c>
      <c r="AS201" s="4">
        <f t="shared" si="554"/>
        <v>0</v>
      </c>
      <c r="AT201" s="4">
        <f t="shared" si="555"/>
        <v>0</v>
      </c>
      <c r="AU201" s="4">
        <f t="shared" si="556"/>
        <v>0</v>
      </c>
      <c r="AV201" s="4">
        <f t="shared" si="557"/>
        <v>0</v>
      </c>
      <c r="AW201" s="4">
        <f t="shared" si="558"/>
        <v>0</v>
      </c>
      <c r="AX201" s="4">
        <f t="shared" si="559"/>
        <v>0</v>
      </c>
      <c r="AY201" s="4">
        <f t="shared" si="560"/>
        <v>0</v>
      </c>
      <c r="AZ201" s="4">
        <f t="shared" si="561"/>
        <v>0</v>
      </c>
      <c r="BA201" s="4">
        <f t="shared" si="562"/>
        <v>0</v>
      </c>
      <c r="BB201" s="4">
        <f t="shared" si="563"/>
        <v>0</v>
      </c>
      <c r="BC201" s="4">
        <f t="shared" si="564"/>
        <v>0</v>
      </c>
      <c r="BD201" s="4">
        <f t="shared" si="565"/>
        <v>0</v>
      </c>
      <c r="BE201" s="4">
        <f t="shared" si="566"/>
        <v>0</v>
      </c>
      <c r="BF201" s="4">
        <f t="shared" si="567"/>
        <v>0</v>
      </c>
      <c r="BG201" s="4">
        <f t="shared" si="567"/>
        <v>0</v>
      </c>
      <c r="BH201" s="4">
        <f t="shared" si="567"/>
        <v>0</v>
      </c>
      <c r="BI201" s="4">
        <f t="shared" si="567"/>
        <v>0</v>
      </c>
      <c r="BJ201" s="4">
        <f t="shared" si="567"/>
        <v>0</v>
      </c>
      <c r="BK201" s="4">
        <f t="shared" si="567"/>
        <v>0</v>
      </c>
      <c r="BL201" s="4">
        <f t="shared" si="567"/>
        <v>0</v>
      </c>
      <c r="BM201" s="4">
        <f t="shared" si="567"/>
        <v>0</v>
      </c>
      <c r="BN201" s="4">
        <f t="shared" si="567"/>
        <v>0</v>
      </c>
      <c r="BO201" s="4">
        <f t="shared" si="567"/>
        <v>0</v>
      </c>
      <c r="BP201" s="4">
        <f t="shared" si="568"/>
        <v>0</v>
      </c>
      <c r="BQ201" s="4">
        <f t="shared" si="568"/>
        <v>0</v>
      </c>
      <c r="BR201" s="4">
        <f t="shared" si="568"/>
        <v>0</v>
      </c>
      <c r="BS201" s="4">
        <f t="shared" si="568"/>
        <v>0</v>
      </c>
      <c r="BT201" s="4">
        <f t="shared" si="568"/>
        <v>0</v>
      </c>
      <c r="BU201" s="4">
        <f t="shared" si="568"/>
        <v>0</v>
      </c>
      <c r="BV201" s="4">
        <f t="shared" si="568"/>
        <v>0</v>
      </c>
      <c r="BW201" s="4">
        <f t="shared" si="568"/>
        <v>0</v>
      </c>
      <c r="BX201" s="4">
        <f t="shared" si="568"/>
        <v>0</v>
      </c>
      <c r="BY201" s="4">
        <f t="shared" si="568"/>
        <v>0</v>
      </c>
      <c r="BZ201" s="4">
        <f t="shared" si="573"/>
        <v>0</v>
      </c>
      <c r="CA201" s="4">
        <f t="shared" si="573"/>
        <v>0</v>
      </c>
      <c r="CB201" s="4">
        <f t="shared" si="573"/>
        <v>0</v>
      </c>
      <c r="CC201" s="4">
        <f t="shared" si="573"/>
        <v>0</v>
      </c>
      <c r="CD201" s="4">
        <f t="shared" si="573"/>
        <v>0</v>
      </c>
      <c r="CE201" s="4">
        <f t="shared" si="573"/>
        <v>0</v>
      </c>
      <c r="CF201" s="4">
        <f t="shared" si="573"/>
        <v>0</v>
      </c>
      <c r="CG201" s="4">
        <f t="shared" si="573"/>
        <v>0</v>
      </c>
      <c r="CH201" s="4">
        <f t="shared" si="573"/>
        <v>0</v>
      </c>
      <c r="CI201" s="4">
        <f t="shared" si="573"/>
        <v>0</v>
      </c>
      <c r="CJ201" s="4">
        <f t="shared" si="573"/>
        <v>0</v>
      </c>
      <c r="CK201" s="4">
        <f t="shared" si="569"/>
        <v>0</v>
      </c>
      <c r="CL201" s="4">
        <f t="shared" si="569"/>
        <v>0</v>
      </c>
      <c r="CM201" s="4">
        <f t="shared" si="569"/>
        <v>0</v>
      </c>
      <c r="CN201" s="4">
        <f t="shared" si="569"/>
        <v>0</v>
      </c>
      <c r="CO201" s="4">
        <f t="shared" si="569"/>
        <v>0</v>
      </c>
      <c r="CP201" s="4">
        <f t="shared" si="569"/>
        <v>0</v>
      </c>
      <c r="CQ201" s="4">
        <f t="shared" si="569"/>
        <v>0</v>
      </c>
      <c r="CR201" s="4">
        <f t="shared" si="569"/>
        <v>0</v>
      </c>
      <c r="CS201" s="4">
        <f t="shared" si="569"/>
        <v>0</v>
      </c>
      <c r="CT201" s="4">
        <f t="shared" si="569"/>
        <v>0</v>
      </c>
      <c r="CU201" s="4">
        <f t="shared" si="570"/>
        <v>0</v>
      </c>
      <c r="CV201" s="4">
        <f t="shared" si="570"/>
        <v>0</v>
      </c>
      <c r="CW201" s="4">
        <f t="shared" si="570"/>
        <v>0</v>
      </c>
      <c r="CX201" s="4">
        <f t="shared" si="570"/>
        <v>0</v>
      </c>
      <c r="CY201" s="4">
        <f t="shared" si="570"/>
        <v>0</v>
      </c>
      <c r="CZ201" s="4">
        <f t="shared" si="570"/>
        <v>0</v>
      </c>
      <c r="DA201" s="4">
        <f t="shared" si="570"/>
        <v>0</v>
      </c>
      <c r="DB201" s="4">
        <f t="shared" si="570"/>
        <v>0</v>
      </c>
      <c r="DC201" s="4">
        <f t="shared" si="570"/>
        <v>0</v>
      </c>
      <c r="DD201" s="4">
        <f t="shared" si="570"/>
        <v>0</v>
      </c>
      <c r="DE201" s="4">
        <f t="shared" si="570"/>
        <v>0</v>
      </c>
      <c r="DF201" s="4">
        <f t="shared" si="570"/>
        <v>0</v>
      </c>
      <c r="DG201" s="4">
        <f t="shared" si="571"/>
        <v>0</v>
      </c>
      <c r="DH201" s="4">
        <f t="shared" si="571"/>
        <v>0</v>
      </c>
      <c r="DI201" s="4">
        <f t="shared" si="571"/>
        <v>0</v>
      </c>
      <c r="DJ201" s="4">
        <f t="shared" si="571"/>
        <v>0</v>
      </c>
      <c r="DK201" s="4">
        <f t="shared" si="571"/>
        <v>0</v>
      </c>
      <c r="DL201" s="4">
        <f t="shared" si="571"/>
        <v>0</v>
      </c>
      <c r="DM201" s="4">
        <f t="shared" si="571"/>
        <v>0</v>
      </c>
      <c r="DN201" s="4">
        <f t="shared" si="571"/>
        <v>0</v>
      </c>
      <c r="DO201" s="4">
        <f t="shared" si="571"/>
        <v>1</v>
      </c>
      <c r="DP201" s="4">
        <f t="shared" si="571"/>
        <v>0</v>
      </c>
      <c r="DQ201" s="4">
        <f t="shared" si="572"/>
        <v>0</v>
      </c>
      <c r="DR201" s="4">
        <f t="shared" si="572"/>
        <v>0</v>
      </c>
      <c r="DS201" s="4">
        <f t="shared" si="572"/>
        <v>0</v>
      </c>
      <c r="DT201" s="4">
        <f t="shared" si="572"/>
        <v>0</v>
      </c>
      <c r="DU201" s="4">
        <f t="shared" si="572"/>
        <v>0</v>
      </c>
      <c r="DV201" s="4">
        <f t="shared" si="572"/>
        <v>0</v>
      </c>
      <c r="DW201" s="4">
        <f t="shared" si="572"/>
        <v>0</v>
      </c>
      <c r="DX201" s="4">
        <f t="shared" si="572"/>
        <v>0</v>
      </c>
      <c r="DY201" s="4">
        <f t="shared" si="572"/>
        <v>0</v>
      </c>
      <c r="DZ201" s="4">
        <f t="shared" si="572"/>
        <v>1</v>
      </c>
      <c r="EA201" s="4">
        <f t="shared" si="572"/>
        <v>0</v>
      </c>
      <c r="EB201" s="4">
        <f t="shared" si="572"/>
        <v>0</v>
      </c>
      <c r="EC201" s="4">
        <f t="shared" si="572"/>
        <v>0</v>
      </c>
    </row>
    <row r="202" spans="2:133" x14ac:dyDescent="0.25">
      <c r="B202" s="13" t="s">
        <v>262</v>
      </c>
      <c r="C202" t="s">
        <v>2698</v>
      </c>
      <c r="D202" s="4">
        <f t="shared" si="513"/>
        <v>0</v>
      </c>
      <c r="E202" s="4">
        <f t="shared" si="514"/>
        <v>0</v>
      </c>
      <c r="F202" s="4">
        <f t="shared" si="515"/>
        <v>0</v>
      </c>
      <c r="G202" s="4">
        <f t="shared" si="516"/>
        <v>0</v>
      </c>
      <c r="H202" s="4">
        <f t="shared" si="517"/>
        <v>1</v>
      </c>
      <c r="I202" s="4">
        <f t="shared" si="518"/>
        <v>1</v>
      </c>
      <c r="J202" s="4">
        <f t="shared" si="519"/>
        <v>0</v>
      </c>
      <c r="K202" s="4">
        <f t="shared" si="520"/>
        <v>0</v>
      </c>
      <c r="L202" s="4">
        <f t="shared" si="521"/>
        <v>0</v>
      </c>
      <c r="M202" s="4">
        <f t="shared" si="522"/>
        <v>0</v>
      </c>
      <c r="N202" s="4">
        <f t="shared" si="523"/>
        <v>0</v>
      </c>
      <c r="O202" s="4">
        <f t="shared" si="524"/>
        <v>0</v>
      </c>
      <c r="P202" s="4">
        <f t="shared" si="525"/>
        <v>0</v>
      </c>
      <c r="Q202" s="4">
        <f t="shared" si="526"/>
        <v>0</v>
      </c>
      <c r="R202" s="4">
        <f t="shared" si="527"/>
        <v>0</v>
      </c>
      <c r="S202" s="4">
        <f t="shared" si="528"/>
        <v>0</v>
      </c>
      <c r="T202" s="4">
        <f t="shared" si="529"/>
        <v>0</v>
      </c>
      <c r="U202" s="4">
        <f t="shared" si="530"/>
        <v>0</v>
      </c>
      <c r="V202" s="4">
        <f t="shared" si="531"/>
        <v>0</v>
      </c>
      <c r="W202" s="4">
        <f t="shared" si="532"/>
        <v>0</v>
      </c>
      <c r="X202" s="4">
        <f t="shared" si="533"/>
        <v>0</v>
      </c>
      <c r="Y202" s="4">
        <f t="shared" si="534"/>
        <v>0</v>
      </c>
      <c r="Z202" s="4">
        <f t="shared" si="535"/>
        <v>0</v>
      </c>
      <c r="AA202" s="4">
        <f t="shared" si="536"/>
        <v>0</v>
      </c>
      <c r="AB202" s="4">
        <f t="shared" si="537"/>
        <v>0</v>
      </c>
      <c r="AC202" s="4">
        <f t="shared" si="538"/>
        <v>0</v>
      </c>
      <c r="AD202" s="4">
        <f t="shared" si="539"/>
        <v>0</v>
      </c>
      <c r="AE202" s="4">
        <f t="shared" si="540"/>
        <v>0</v>
      </c>
      <c r="AF202" s="4">
        <f t="shared" si="541"/>
        <v>0</v>
      </c>
      <c r="AG202" s="4">
        <f t="shared" si="542"/>
        <v>0</v>
      </c>
      <c r="AH202" s="4">
        <f t="shared" si="543"/>
        <v>0</v>
      </c>
      <c r="AI202" s="4">
        <f t="shared" si="544"/>
        <v>0</v>
      </c>
      <c r="AJ202" s="4">
        <f t="shared" si="545"/>
        <v>0</v>
      </c>
      <c r="AK202" s="4">
        <f t="shared" si="546"/>
        <v>0</v>
      </c>
      <c r="AL202" s="4">
        <f t="shared" si="547"/>
        <v>1</v>
      </c>
      <c r="AM202" s="4">
        <f t="shared" si="548"/>
        <v>1</v>
      </c>
      <c r="AN202" s="4">
        <f t="shared" si="549"/>
        <v>0</v>
      </c>
      <c r="AO202" s="4">
        <f t="shared" si="550"/>
        <v>0</v>
      </c>
      <c r="AP202" s="4">
        <f t="shared" si="551"/>
        <v>0</v>
      </c>
      <c r="AQ202" s="4">
        <f t="shared" si="552"/>
        <v>0</v>
      </c>
      <c r="AR202" s="4">
        <f t="shared" si="553"/>
        <v>0</v>
      </c>
      <c r="AS202" s="4">
        <f t="shared" si="554"/>
        <v>0</v>
      </c>
      <c r="AT202" s="4">
        <f t="shared" si="555"/>
        <v>0</v>
      </c>
      <c r="AU202" s="4">
        <f t="shared" si="556"/>
        <v>0</v>
      </c>
      <c r="AV202" s="4">
        <f t="shared" si="557"/>
        <v>0</v>
      </c>
      <c r="AW202" s="4">
        <f t="shared" si="558"/>
        <v>0</v>
      </c>
      <c r="AX202" s="4">
        <f t="shared" si="559"/>
        <v>0</v>
      </c>
      <c r="AY202" s="4">
        <f t="shared" si="560"/>
        <v>0</v>
      </c>
      <c r="AZ202" s="4">
        <f t="shared" si="561"/>
        <v>0</v>
      </c>
      <c r="BA202" s="4">
        <f t="shared" si="562"/>
        <v>0</v>
      </c>
      <c r="BB202" s="4">
        <f t="shared" si="563"/>
        <v>0</v>
      </c>
      <c r="BC202" s="4">
        <f t="shared" si="564"/>
        <v>0</v>
      </c>
      <c r="BD202" s="4">
        <f t="shared" si="565"/>
        <v>0</v>
      </c>
      <c r="BE202" s="4">
        <f t="shared" si="566"/>
        <v>0</v>
      </c>
      <c r="BF202" s="4">
        <f t="shared" si="567"/>
        <v>0</v>
      </c>
      <c r="BG202" s="4">
        <f t="shared" si="567"/>
        <v>0</v>
      </c>
      <c r="BH202" s="4">
        <f t="shared" si="567"/>
        <v>0</v>
      </c>
      <c r="BI202" s="4">
        <f t="shared" si="567"/>
        <v>0</v>
      </c>
      <c r="BJ202" s="4">
        <f t="shared" si="567"/>
        <v>0</v>
      </c>
      <c r="BK202" s="4">
        <f t="shared" si="567"/>
        <v>0</v>
      </c>
      <c r="BL202" s="4">
        <f t="shared" si="567"/>
        <v>0</v>
      </c>
      <c r="BM202" s="4">
        <f t="shared" si="567"/>
        <v>0</v>
      </c>
      <c r="BN202" s="4">
        <f t="shared" si="567"/>
        <v>0</v>
      </c>
      <c r="BO202" s="4">
        <f t="shared" si="567"/>
        <v>0</v>
      </c>
      <c r="BP202" s="4">
        <f t="shared" si="568"/>
        <v>0</v>
      </c>
      <c r="BQ202" s="4">
        <f t="shared" si="568"/>
        <v>0</v>
      </c>
      <c r="BR202" s="4">
        <f t="shared" si="568"/>
        <v>0</v>
      </c>
      <c r="BS202" s="4">
        <f t="shared" si="568"/>
        <v>0</v>
      </c>
      <c r="BT202" s="4">
        <f t="shared" si="568"/>
        <v>0</v>
      </c>
      <c r="BU202" s="4">
        <f t="shared" si="568"/>
        <v>0</v>
      </c>
      <c r="BV202" s="4">
        <f t="shared" si="568"/>
        <v>0</v>
      </c>
      <c r="BW202" s="4">
        <f t="shared" si="568"/>
        <v>0</v>
      </c>
      <c r="BX202" s="4">
        <f t="shared" si="568"/>
        <v>0</v>
      </c>
      <c r="BY202" s="4">
        <f t="shared" si="568"/>
        <v>0</v>
      </c>
      <c r="BZ202" s="4">
        <f t="shared" si="573"/>
        <v>0</v>
      </c>
      <c r="CA202" s="4">
        <f t="shared" si="573"/>
        <v>0</v>
      </c>
      <c r="CB202" s="4">
        <f t="shared" si="573"/>
        <v>0</v>
      </c>
      <c r="CC202" s="4">
        <f t="shared" si="573"/>
        <v>0</v>
      </c>
      <c r="CD202" s="4">
        <f t="shared" si="573"/>
        <v>0</v>
      </c>
      <c r="CE202" s="4">
        <f t="shared" si="573"/>
        <v>0</v>
      </c>
      <c r="CF202" s="4">
        <f t="shared" si="573"/>
        <v>0</v>
      </c>
      <c r="CG202" s="4">
        <f t="shared" si="573"/>
        <v>0</v>
      </c>
      <c r="CH202" s="4">
        <f t="shared" si="573"/>
        <v>0</v>
      </c>
      <c r="CI202" s="4">
        <f t="shared" si="573"/>
        <v>0</v>
      </c>
      <c r="CJ202" s="4">
        <f t="shared" si="573"/>
        <v>0</v>
      </c>
      <c r="CK202" s="4">
        <f t="shared" si="569"/>
        <v>0</v>
      </c>
      <c r="CL202" s="4">
        <f t="shared" si="569"/>
        <v>0</v>
      </c>
      <c r="CM202" s="4">
        <f t="shared" si="569"/>
        <v>0</v>
      </c>
      <c r="CN202" s="4">
        <f t="shared" si="569"/>
        <v>0</v>
      </c>
      <c r="CO202" s="4">
        <f t="shared" si="569"/>
        <v>0</v>
      </c>
      <c r="CP202" s="4">
        <f t="shared" si="569"/>
        <v>0</v>
      </c>
      <c r="CQ202" s="4">
        <f t="shared" si="569"/>
        <v>0</v>
      </c>
      <c r="CR202" s="4">
        <f t="shared" si="569"/>
        <v>0</v>
      </c>
      <c r="CS202" s="4">
        <f t="shared" si="569"/>
        <v>0</v>
      </c>
      <c r="CT202" s="4">
        <f t="shared" si="569"/>
        <v>0</v>
      </c>
      <c r="CU202" s="4">
        <f t="shared" si="570"/>
        <v>0</v>
      </c>
      <c r="CV202" s="4">
        <f t="shared" si="570"/>
        <v>0</v>
      </c>
      <c r="CW202" s="4">
        <f t="shared" si="570"/>
        <v>0</v>
      </c>
      <c r="CX202" s="4">
        <f t="shared" si="570"/>
        <v>0</v>
      </c>
      <c r="CY202" s="4">
        <f t="shared" si="570"/>
        <v>0</v>
      </c>
      <c r="CZ202" s="4">
        <f t="shared" si="570"/>
        <v>0</v>
      </c>
      <c r="DA202" s="4">
        <f t="shared" si="570"/>
        <v>0</v>
      </c>
      <c r="DB202" s="4">
        <f t="shared" si="570"/>
        <v>0</v>
      </c>
      <c r="DC202" s="4">
        <f t="shared" si="570"/>
        <v>0</v>
      </c>
      <c r="DD202" s="4">
        <f t="shared" si="570"/>
        <v>0</v>
      </c>
      <c r="DE202" s="4">
        <f t="shared" si="570"/>
        <v>0</v>
      </c>
      <c r="DF202" s="4">
        <f t="shared" si="570"/>
        <v>0</v>
      </c>
      <c r="DG202" s="4">
        <f t="shared" si="571"/>
        <v>0</v>
      </c>
      <c r="DH202" s="4">
        <f t="shared" si="571"/>
        <v>0</v>
      </c>
      <c r="DI202" s="4">
        <f t="shared" si="571"/>
        <v>0</v>
      </c>
      <c r="DJ202" s="4">
        <f t="shared" si="571"/>
        <v>0</v>
      </c>
      <c r="DK202" s="4">
        <f t="shared" si="571"/>
        <v>0</v>
      </c>
      <c r="DL202" s="4">
        <f t="shared" si="571"/>
        <v>0</v>
      </c>
      <c r="DM202" s="4">
        <f t="shared" si="571"/>
        <v>0</v>
      </c>
      <c r="DN202" s="4">
        <f t="shared" si="571"/>
        <v>0</v>
      </c>
      <c r="DO202" s="4">
        <f t="shared" si="571"/>
        <v>0</v>
      </c>
      <c r="DP202" s="4">
        <f t="shared" si="571"/>
        <v>1</v>
      </c>
      <c r="DQ202" s="4">
        <f t="shared" si="572"/>
        <v>0</v>
      </c>
      <c r="DR202" s="4">
        <f t="shared" si="572"/>
        <v>0</v>
      </c>
      <c r="DS202" s="4">
        <f t="shared" si="572"/>
        <v>0</v>
      </c>
      <c r="DT202" s="4">
        <f t="shared" si="572"/>
        <v>0</v>
      </c>
      <c r="DU202" s="4">
        <f t="shared" si="572"/>
        <v>0</v>
      </c>
      <c r="DV202" s="4">
        <f t="shared" si="572"/>
        <v>0</v>
      </c>
      <c r="DW202" s="4">
        <f t="shared" si="572"/>
        <v>0</v>
      </c>
      <c r="DX202" s="4">
        <f t="shared" si="572"/>
        <v>0</v>
      </c>
      <c r="DY202" s="4">
        <f t="shared" si="572"/>
        <v>0</v>
      </c>
      <c r="DZ202" s="4">
        <f t="shared" si="572"/>
        <v>0</v>
      </c>
      <c r="EA202" s="4">
        <f t="shared" si="572"/>
        <v>1</v>
      </c>
      <c r="EB202" s="4">
        <f t="shared" si="572"/>
        <v>0</v>
      </c>
      <c r="EC202" s="4">
        <f t="shared" si="572"/>
        <v>0</v>
      </c>
    </row>
    <row r="203" spans="2:133" x14ac:dyDescent="0.25">
      <c r="B203" s="13" t="s">
        <v>262</v>
      </c>
      <c r="C203" t="s">
        <v>2699</v>
      </c>
      <c r="D203" s="4">
        <f t="shared" si="513"/>
        <v>0</v>
      </c>
      <c r="E203" s="4">
        <f t="shared" si="514"/>
        <v>0</v>
      </c>
      <c r="F203" s="4">
        <f t="shared" si="515"/>
        <v>0</v>
      </c>
      <c r="G203" s="4">
        <f t="shared" si="516"/>
        <v>0</v>
      </c>
      <c r="H203" s="4">
        <f t="shared" si="517"/>
        <v>1</v>
      </c>
      <c r="I203" s="4">
        <f t="shared" si="518"/>
        <v>1</v>
      </c>
      <c r="J203" s="4">
        <f t="shared" si="519"/>
        <v>0</v>
      </c>
      <c r="K203" s="4">
        <f t="shared" si="520"/>
        <v>0</v>
      </c>
      <c r="L203" s="4">
        <f t="shared" si="521"/>
        <v>0</v>
      </c>
      <c r="M203" s="4">
        <f t="shared" si="522"/>
        <v>0</v>
      </c>
      <c r="N203" s="4">
        <f t="shared" si="523"/>
        <v>0</v>
      </c>
      <c r="O203" s="4">
        <f t="shared" si="524"/>
        <v>0</v>
      </c>
      <c r="P203" s="4">
        <f t="shared" si="525"/>
        <v>0</v>
      </c>
      <c r="Q203" s="4">
        <f t="shared" si="526"/>
        <v>0</v>
      </c>
      <c r="R203" s="4">
        <f t="shared" si="527"/>
        <v>0</v>
      </c>
      <c r="S203" s="4">
        <f t="shared" si="528"/>
        <v>0</v>
      </c>
      <c r="T203" s="4">
        <f t="shared" si="529"/>
        <v>0</v>
      </c>
      <c r="U203" s="4">
        <f t="shared" si="530"/>
        <v>0</v>
      </c>
      <c r="V203" s="4">
        <f t="shared" si="531"/>
        <v>0</v>
      </c>
      <c r="W203" s="4">
        <f t="shared" si="532"/>
        <v>0</v>
      </c>
      <c r="X203" s="4">
        <f t="shared" si="533"/>
        <v>0</v>
      </c>
      <c r="Y203" s="4">
        <f t="shared" si="534"/>
        <v>0</v>
      </c>
      <c r="Z203" s="4">
        <f t="shared" si="535"/>
        <v>0</v>
      </c>
      <c r="AA203" s="4">
        <f t="shared" si="536"/>
        <v>0</v>
      </c>
      <c r="AB203" s="4">
        <f t="shared" si="537"/>
        <v>0</v>
      </c>
      <c r="AC203" s="4">
        <f t="shared" si="538"/>
        <v>0</v>
      </c>
      <c r="AD203" s="4">
        <f t="shared" si="539"/>
        <v>0</v>
      </c>
      <c r="AE203" s="4">
        <f t="shared" si="540"/>
        <v>0</v>
      </c>
      <c r="AF203" s="4">
        <f t="shared" si="541"/>
        <v>0</v>
      </c>
      <c r="AG203" s="4">
        <f t="shared" si="542"/>
        <v>0</v>
      </c>
      <c r="AH203" s="4">
        <f t="shared" si="543"/>
        <v>0</v>
      </c>
      <c r="AI203" s="4">
        <f t="shared" si="544"/>
        <v>0</v>
      </c>
      <c r="AJ203" s="4">
        <f t="shared" si="545"/>
        <v>0</v>
      </c>
      <c r="AK203" s="4">
        <f t="shared" si="546"/>
        <v>0</v>
      </c>
      <c r="AL203" s="4">
        <f t="shared" si="547"/>
        <v>1</v>
      </c>
      <c r="AM203" s="4">
        <f t="shared" si="548"/>
        <v>1</v>
      </c>
      <c r="AN203" s="4">
        <f t="shared" si="549"/>
        <v>0</v>
      </c>
      <c r="AO203" s="4">
        <f t="shared" si="550"/>
        <v>0</v>
      </c>
      <c r="AP203" s="4">
        <f t="shared" si="551"/>
        <v>0</v>
      </c>
      <c r="AQ203" s="4">
        <f t="shared" si="552"/>
        <v>0</v>
      </c>
      <c r="AR203" s="4">
        <f t="shared" si="553"/>
        <v>0</v>
      </c>
      <c r="AS203" s="4">
        <f t="shared" si="554"/>
        <v>0</v>
      </c>
      <c r="AT203" s="4">
        <f t="shared" si="555"/>
        <v>0</v>
      </c>
      <c r="AU203" s="4">
        <f t="shared" si="556"/>
        <v>0</v>
      </c>
      <c r="AV203" s="4">
        <f t="shared" si="557"/>
        <v>0</v>
      </c>
      <c r="AW203" s="4">
        <f t="shared" si="558"/>
        <v>0</v>
      </c>
      <c r="AX203" s="4">
        <f t="shared" si="559"/>
        <v>0</v>
      </c>
      <c r="AY203" s="4">
        <f t="shared" si="560"/>
        <v>0</v>
      </c>
      <c r="AZ203" s="4">
        <f t="shared" si="561"/>
        <v>0</v>
      </c>
      <c r="BA203" s="4">
        <f t="shared" si="562"/>
        <v>0</v>
      </c>
      <c r="BB203" s="4">
        <f t="shared" si="563"/>
        <v>0</v>
      </c>
      <c r="BC203" s="4">
        <f t="shared" si="564"/>
        <v>0</v>
      </c>
      <c r="BD203" s="4">
        <f t="shared" si="565"/>
        <v>0</v>
      </c>
      <c r="BE203" s="4">
        <f t="shared" si="566"/>
        <v>0</v>
      </c>
      <c r="BF203" s="4">
        <f t="shared" si="567"/>
        <v>0</v>
      </c>
      <c r="BG203" s="4">
        <f t="shared" si="567"/>
        <v>0</v>
      </c>
      <c r="BH203" s="4">
        <f t="shared" si="567"/>
        <v>0</v>
      </c>
      <c r="BI203" s="4">
        <f t="shared" si="567"/>
        <v>0</v>
      </c>
      <c r="BJ203" s="4">
        <f t="shared" si="567"/>
        <v>0</v>
      </c>
      <c r="BK203" s="4">
        <f t="shared" si="567"/>
        <v>0</v>
      </c>
      <c r="BL203" s="4">
        <f t="shared" si="567"/>
        <v>0</v>
      </c>
      <c r="BM203" s="4">
        <f t="shared" si="567"/>
        <v>0</v>
      </c>
      <c r="BN203" s="4">
        <f t="shared" si="567"/>
        <v>0</v>
      </c>
      <c r="BO203" s="4">
        <f t="shared" si="567"/>
        <v>0</v>
      </c>
      <c r="BP203" s="4">
        <f t="shared" si="568"/>
        <v>0</v>
      </c>
      <c r="BQ203" s="4">
        <f t="shared" si="568"/>
        <v>0</v>
      </c>
      <c r="BR203" s="4">
        <f t="shared" si="568"/>
        <v>0</v>
      </c>
      <c r="BS203" s="4">
        <f t="shared" si="568"/>
        <v>0</v>
      </c>
      <c r="BT203" s="4">
        <f t="shared" si="568"/>
        <v>0</v>
      </c>
      <c r="BU203" s="4">
        <f t="shared" si="568"/>
        <v>0</v>
      </c>
      <c r="BV203" s="4">
        <f t="shared" si="568"/>
        <v>0</v>
      </c>
      <c r="BW203" s="4">
        <f t="shared" si="568"/>
        <v>0</v>
      </c>
      <c r="BX203" s="4">
        <f t="shared" si="568"/>
        <v>0</v>
      </c>
      <c r="BY203" s="4">
        <f t="shared" si="568"/>
        <v>0</v>
      </c>
      <c r="BZ203" s="4">
        <f t="shared" si="573"/>
        <v>0</v>
      </c>
      <c r="CA203" s="4">
        <f t="shared" si="573"/>
        <v>0</v>
      </c>
      <c r="CB203" s="4">
        <f t="shared" si="573"/>
        <v>0</v>
      </c>
      <c r="CC203" s="4">
        <f t="shared" si="573"/>
        <v>0</v>
      </c>
      <c r="CD203" s="4">
        <f t="shared" si="573"/>
        <v>0</v>
      </c>
      <c r="CE203" s="4">
        <f t="shared" si="573"/>
        <v>0</v>
      </c>
      <c r="CF203" s="4">
        <f t="shared" si="573"/>
        <v>0</v>
      </c>
      <c r="CG203" s="4">
        <f t="shared" si="573"/>
        <v>0</v>
      </c>
      <c r="CH203" s="4">
        <f t="shared" si="573"/>
        <v>0</v>
      </c>
      <c r="CI203" s="4">
        <f t="shared" si="573"/>
        <v>0</v>
      </c>
      <c r="CJ203" s="4">
        <f t="shared" si="573"/>
        <v>0</v>
      </c>
      <c r="CK203" s="4">
        <f t="shared" si="569"/>
        <v>0</v>
      </c>
      <c r="CL203" s="4">
        <f t="shared" si="569"/>
        <v>0</v>
      </c>
      <c r="CM203" s="4">
        <f t="shared" si="569"/>
        <v>0</v>
      </c>
      <c r="CN203" s="4">
        <f t="shared" si="569"/>
        <v>0</v>
      </c>
      <c r="CO203" s="4">
        <f t="shared" si="569"/>
        <v>0</v>
      </c>
      <c r="CP203" s="4">
        <f t="shared" si="569"/>
        <v>0</v>
      </c>
      <c r="CQ203" s="4">
        <f t="shared" si="569"/>
        <v>0</v>
      </c>
      <c r="CR203" s="4">
        <f t="shared" si="569"/>
        <v>0</v>
      </c>
      <c r="CS203" s="4">
        <f t="shared" si="569"/>
        <v>0</v>
      </c>
      <c r="CT203" s="4">
        <f t="shared" si="569"/>
        <v>0</v>
      </c>
      <c r="CU203" s="4">
        <f t="shared" si="570"/>
        <v>0</v>
      </c>
      <c r="CV203" s="4">
        <f t="shared" si="570"/>
        <v>0</v>
      </c>
      <c r="CW203" s="4">
        <f t="shared" si="570"/>
        <v>0</v>
      </c>
      <c r="CX203" s="4">
        <f t="shared" si="570"/>
        <v>0</v>
      </c>
      <c r="CY203" s="4">
        <f t="shared" si="570"/>
        <v>0</v>
      </c>
      <c r="CZ203" s="4">
        <f t="shared" si="570"/>
        <v>0</v>
      </c>
      <c r="DA203" s="4">
        <f t="shared" si="570"/>
        <v>0</v>
      </c>
      <c r="DB203" s="4">
        <f t="shared" si="570"/>
        <v>0</v>
      </c>
      <c r="DC203" s="4">
        <f t="shared" si="570"/>
        <v>0</v>
      </c>
      <c r="DD203" s="4">
        <f t="shared" si="570"/>
        <v>0</v>
      </c>
      <c r="DE203" s="4">
        <f t="shared" si="570"/>
        <v>0</v>
      </c>
      <c r="DF203" s="4">
        <f t="shared" si="570"/>
        <v>0</v>
      </c>
      <c r="DG203" s="4">
        <f t="shared" si="571"/>
        <v>0</v>
      </c>
      <c r="DH203" s="4">
        <f t="shared" si="571"/>
        <v>0</v>
      </c>
      <c r="DI203" s="4">
        <f t="shared" si="571"/>
        <v>0</v>
      </c>
      <c r="DJ203" s="4">
        <f t="shared" si="571"/>
        <v>0</v>
      </c>
      <c r="DK203" s="4">
        <f t="shared" si="571"/>
        <v>0</v>
      </c>
      <c r="DL203" s="4">
        <f t="shared" si="571"/>
        <v>0</v>
      </c>
      <c r="DM203" s="4">
        <f t="shared" si="571"/>
        <v>0</v>
      </c>
      <c r="DN203" s="4">
        <f t="shared" si="571"/>
        <v>0</v>
      </c>
      <c r="DO203" s="4">
        <f t="shared" si="571"/>
        <v>0</v>
      </c>
      <c r="DP203" s="4">
        <f t="shared" si="571"/>
        <v>0</v>
      </c>
      <c r="DQ203" s="4">
        <f t="shared" si="572"/>
        <v>1</v>
      </c>
      <c r="DR203" s="4">
        <f t="shared" si="572"/>
        <v>0</v>
      </c>
      <c r="DS203" s="4">
        <f t="shared" si="572"/>
        <v>0</v>
      </c>
      <c r="DT203" s="4">
        <f t="shared" si="572"/>
        <v>0</v>
      </c>
      <c r="DU203" s="4">
        <f t="shared" si="572"/>
        <v>0</v>
      </c>
      <c r="DV203" s="4">
        <f t="shared" si="572"/>
        <v>0</v>
      </c>
      <c r="DW203" s="4">
        <f t="shared" si="572"/>
        <v>0</v>
      </c>
      <c r="DX203" s="4">
        <f t="shared" si="572"/>
        <v>0</v>
      </c>
      <c r="DY203" s="4">
        <f t="shared" si="572"/>
        <v>0</v>
      </c>
      <c r="DZ203" s="4">
        <f t="shared" si="572"/>
        <v>0</v>
      </c>
      <c r="EA203" s="4">
        <f t="shared" si="572"/>
        <v>0</v>
      </c>
      <c r="EB203" s="4">
        <f t="shared" si="572"/>
        <v>1</v>
      </c>
      <c r="EC203" s="4">
        <f t="shared" si="572"/>
        <v>0</v>
      </c>
    </row>
    <row r="204" spans="2:133" x14ac:dyDescent="0.25">
      <c r="B204" s="13" t="s">
        <v>262</v>
      </c>
      <c r="C204" t="s">
        <v>2700</v>
      </c>
      <c r="D204" s="4">
        <f t="shared" si="513"/>
        <v>0</v>
      </c>
      <c r="E204" s="4">
        <f t="shared" si="514"/>
        <v>0</v>
      </c>
      <c r="F204" s="4">
        <f t="shared" si="515"/>
        <v>0</v>
      </c>
      <c r="G204" s="4">
        <f t="shared" si="516"/>
        <v>0</v>
      </c>
      <c r="H204" s="4">
        <f t="shared" si="517"/>
        <v>0</v>
      </c>
      <c r="I204" s="4">
        <f t="shared" si="518"/>
        <v>0</v>
      </c>
      <c r="J204" s="4">
        <f t="shared" si="519"/>
        <v>0</v>
      </c>
      <c r="K204" s="4">
        <f t="shared" si="520"/>
        <v>0</v>
      </c>
      <c r="L204" s="4">
        <f t="shared" si="521"/>
        <v>0</v>
      </c>
      <c r="M204" s="4">
        <f t="shared" si="522"/>
        <v>0</v>
      </c>
      <c r="N204" s="4">
        <f t="shared" si="523"/>
        <v>0</v>
      </c>
      <c r="O204" s="4">
        <f t="shared" si="524"/>
        <v>0</v>
      </c>
      <c r="P204" s="4">
        <f t="shared" si="525"/>
        <v>0</v>
      </c>
      <c r="Q204" s="4">
        <f t="shared" si="526"/>
        <v>0</v>
      </c>
      <c r="R204" s="4">
        <f t="shared" si="527"/>
        <v>0</v>
      </c>
      <c r="S204" s="4">
        <f t="shared" si="528"/>
        <v>0</v>
      </c>
      <c r="T204" s="4">
        <f t="shared" si="529"/>
        <v>0</v>
      </c>
      <c r="U204" s="4">
        <f t="shared" si="530"/>
        <v>0</v>
      </c>
      <c r="V204" s="4">
        <f t="shared" si="531"/>
        <v>0</v>
      </c>
      <c r="W204" s="4">
        <f t="shared" si="532"/>
        <v>0</v>
      </c>
      <c r="X204" s="4">
        <f t="shared" si="533"/>
        <v>0</v>
      </c>
      <c r="Y204" s="4">
        <f t="shared" si="534"/>
        <v>0</v>
      </c>
      <c r="Z204" s="4">
        <f t="shared" si="535"/>
        <v>0</v>
      </c>
      <c r="AA204" s="4">
        <f t="shared" si="536"/>
        <v>0</v>
      </c>
      <c r="AB204" s="4">
        <f t="shared" si="537"/>
        <v>0</v>
      </c>
      <c r="AC204" s="4">
        <f t="shared" si="538"/>
        <v>0</v>
      </c>
      <c r="AD204" s="4">
        <f t="shared" si="539"/>
        <v>0</v>
      </c>
      <c r="AE204" s="4">
        <f t="shared" si="540"/>
        <v>0</v>
      </c>
      <c r="AF204" s="4">
        <f t="shared" si="541"/>
        <v>0</v>
      </c>
      <c r="AG204" s="4">
        <f t="shared" si="542"/>
        <v>0</v>
      </c>
      <c r="AH204" s="4">
        <f t="shared" si="543"/>
        <v>0</v>
      </c>
      <c r="AI204" s="4">
        <f t="shared" si="544"/>
        <v>0</v>
      </c>
      <c r="AJ204" s="4">
        <f t="shared" si="545"/>
        <v>0</v>
      </c>
      <c r="AK204" s="4">
        <f t="shared" si="546"/>
        <v>0</v>
      </c>
      <c r="AL204" s="4">
        <f t="shared" si="547"/>
        <v>0</v>
      </c>
      <c r="AM204" s="4">
        <f t="shared" si="548"/>
        <v>0</v>
      </c>
      <c r="AN204" s="4">
        <f t="shared" si="549"/>
        <v>0</v>
      </c>
      <c r="AO204" s="4">
        <f t="shared" si="550"/>
        <v>0</v>
      </c>
      <c r="AP204" s="4">
        <f t="shared" si="551"/>
        <v>0</v>
      </c>
      <c r="AQ204" s="4">
        <f t="shared" si="552"/>
        <v>0</v>
      </c>
      <c r="AR204" s="4">
        <f t="shared" si="553"/>
        <v>0</v>
      </c>
      <c r="AS204" s="4">
        <f t="shared" si="554"/>
        <v>0</v>
      </c>
      <c r="AT204" s="4">
        <f t="shared" si="555"/>
        <v>0</v>
      </c>
      <c r="AU204" s="4">
        <f t="shared" si="556"/>
        <v>0</v>
      </c>
      <c r="AV204" s="4">
        <f t="shared" si="557"/>
        <v>0</v>
      </c>
      <c r="AW204" s="4">
        <f t="shared" si="558"/>
        <v>0</v>
      </c>
      <c r="AX204" s="4">
        <f t="shared" si="559"/>
        <v>0</v>
      </c>
      <c r="AY204" s="4">
        <f t="shared" si="560"/>
        <v>0</v>
      </c>
      <c r="AZ204" s="4">
        <f t="shared" si="561"/>
        <v>0</v>
      </c>
      <c r="BA204" s="4">
        <f t="shared" si="562"/>
        <v>0</v>
      </c>
      <c r="BB204" s="4">
        <f t="shared" si="563"/>
        <v>0</v>
      </c>
      <c r="BC204" s="4">
        <f t="shared" si="564"/>
        <v>0</v>
      </c>
      <c r="BD204" s="4">
        <f t="shared" si="565"/>
        <v>0</v>
      </c>
      <c r="BE204" s="4">
        <f t="shared" si="566"/>
        <v>0</v>
      </c>
      <c r="BF204" s="4">
        <f t="shared" si="567"/>
        <v>0</v>
      </c>
      <c r="BG204" s="4">
        <f t="shared" si="567"/>
        <v>0</v>
      </c>
      <c r="BH204" s="4">
        <f t="shared" si="567"/>
        <v>0</v>
      </c>
      <c r="BI204" s="4">
        <f t="shared" si="567"/>
        <v>0</v>
      </c>
      <c r="BJ204" s="4">
        <f t="shared" si="567"/>
        <v>0</v>
      </c>
      <c r="BK204" s="4">
        <f t="shared" si="567"/>
        <v>0</v>
      </c>
      <c r="BL204" s="4">
        <f t="shared" si="567"/>
        <v>0</v>
      </c>
      <c r="BM204" s="4">
        <f t="shared" si="567"/>
        <v>0</v>
      </c>
      <c r="BN204" s="4">
        <f t="shared" si="567"/>
        <v>0</v>
      </c>
      <c r="BO204" s="4">
        <f t="shared" si="567"/>
        <v>0</v>
      </c>
      <c r="BP204" s="4">
        <f t="shared" si="568"/>
        <v>0</v>
      </c>
      <c r="BQ204" s="4">
        <f t="shared" si="568"/>
        <v>0</v>
      </c>
      <c r="BR204" s="4">
        <f t="shared" si="568"/>
        <v>0</v>
      </c>
      <c r="BS204" s="4">
        <f t="shared" si="568"/>
        <v>0</v>
      </c>
      <c r="BT204" s="4">
        <f t="shared" si="568"/>
        <v>0</v>
      </c>
      <c r="BU204" s="4">
        <f t="shared" si="568"/>
        <v>0</v>
      </c>
      <c r="BV204" s="4">
        <f t="shared" si="568"/>
        <v>0</v>
      </c>
      <c r="BW204" s="4">
        <f t="shared" si="568"/>
        <v>0</v>
      </c>
      <c r="BX204" s="4">
        <f t="shared" si="568"/>
        <v>0</v>
      </c>
      <c r="BY204" s="4">
        <f t="shared" si="568"/>
        <v>0</v>
      </c>
      <c r="BZ204" s="4">
        <f t="shared" si="573"/>
        <v>0</v>
      </c>
      <c r="CA204" s="4">
        <f t="shared" si="573"/>
        <v>0</v>
      </c>
      <c r="CB204" s="4">
        <f t="shared" si="573"/>
        <v>0</v>
      </c>
      <c r="CC204" s="4">
        <f t="shared" si="573"/>
        <v>0</v>
      </c>
      <c r="CD204" s="4">
        <f t="shared" si="573"/>
        <v>0</v>
      </c>
      <c r="CE204" s="4">
        <f t="shared" si="573"/>
        <v>0</v>
      </c>
      <c r="CF204" s="4">
        <f t="shared" si="573"/>
        <v>0</v>
      </c>
      <c r="CG204" s="4">
        <f t="shared" si="573"/>
        <v>0</v>
      </c>
      <c r="CH204" s="4">
        <f t="shared" si="573"/>
        <v>0</v>
      </c>
      <c r="CI204" s="4">
        <f t="shared" si="573"/>
        <v>0</v>
      </c>
      <c r="CJ204" s="4">
        <f t="shared" si="573"/>
        <v>0</v>
      </c>
      <c r="CK204" s="4">
        <f t="shared" si="569"/>
        <v>0</v>
      </c>
      <c r="CL204" s="4">
        <f t="shared" si="569"/>
        <v>0</v>
      </c>
      <c r="CM204" s="4">
        <f t="shared" si="569"/>
        <v>0</v>
      </c>
      <c r="CN204" s="4">
        <f t="shared" si="569"/>
        <v>0</v>
      </c>
      <c r="CO204" s="4">
        <f t="shared" si="569"/>
        <v>0</v>
      </c>
      <c r="CP204" s="4">
        <f t="shared" si="569"/>
        <v>0</v>
      </c>
      <c r="CQ204" s="4">
        <f t="shared" si="569"/>
        <v>0</v>
      </c>
      <c r="CR204" s="4">
        <f t="shared" si="569"/>
        <v>0</v>
      </c>
      <c r="CS204" s="4">
        <f t="shared" si="569"/>
        <v>0</v>
      </c>
      <c r="CT204" s="4">
        <f t="shared" si="569"/>
        <v>0</v>
      </c>
      <c r="CU204" s="4">
        <f t="shared" si="570"/>
        <v>0</v>
      </c>
      <c r="CV204" s="4">
        <f t="shared" si="570"/>
        <v>0</v>
      </c>
      <c r="CW204" s="4">
        <f t="shared" si="570"/>
        <v>0</v>
      </c>
      <c r="CX204" s="4">
        <f t="shared" si="570"/>
        <v>0</v>
      </c>
      <c r="CY204" s="4">
        <f t="shared" si="570"/>
        <v>0</v>
      </c>
      <c r="CZ204" s="4">
        <f t="shared" si="570"/>
        <v>0</v>
      </c>
      <c r="DA204" s="4">
        <f t="shared" si="570"/>
        <v>0</v>
      </c>
      <c r="DB204" s="4">
        <f t="shared" si="570"/>
        <v>0</v>
      </c>
      <c r="DC204" s="4">
        <f t="shared" si="570"/>
        <v>0</v>
      </c>
      <c r="DD204" s="4">
        <f t="shared" si="570"/>
        <v>0</v>
      </c>
      <c r="DE204" s="4">
        <f t="shared" si="570"/>
        <v>0</v>
      </c>
      <c r="DF204" s="4">
        <f t="shared" si="570"/>
        <v>0</v>
      </c>
      <c r="DG204" s="4">
        <f t="shared" si="571"/>
        <v>0</v>
      </c>
      <c r="DH204" s="4">
        <f t="shared" si="571"/>
        <v>0</v>
      </c>
      <c r="DI204" s="4">
        <f t="shared" si="571"/>
        <v>0</v>
      </c>
      <c r="DJ204" s="4">
        <f t="shared" si="571"/>
        <v>0</v>
      </c>
      <c r="DK204" s="4">
        <f t="shared" si="571"/>
        <v>0</v>
      </c>
      <c r="DL204" s="4">
        <f t="shared" si="571"/>
        <v>0</v>
      </c>
      <c r="DM204" s="4">
        <f t="shared" si="571"/>
        <v>0</v>
      </c>
      <c r="DN204" s="4">
        <f t="shared" si="571"/>
        <v>0</v>
      </c>
      <c r="DO204" s="4">
        <f t="shared" si="571"/>
        <v>0</v>
      </c>
      <c r="DP204" s="4">
        <f t="shared" si="571"/>
        <v>0</v>
      </c>
      <c r="DQ204" s="4">
        <f t="shared" si="572"/>
        <v>0</v>
      </c>
      <c r="DR204" s="4">
        <f t="shared" si="572"/>
        <v>1</v>
      </c>
      <c r="DS204" s="4">
        <f t="shared" si="572"/>
        <v>0</v>
      </c>
      <c r="DT204" s="4">
        <f t="shared" si="572"/>
        <v>0</v>
      </c>
      <c r="DU204" s="4">
        <f t="shared" si="572"/>
        <v>0</v>
      </c>
      <c r="DV204" s="4">
        <f t="shared" si="572"/>
        <v>0</v>
      </c>
      <c r="DW204" s="4">
        <f t="shared" si="572"/>
        <v>0</v>
      </c>
      <c r="DX204" s="4">
        <f t="shared" si="572"/>
        <v>0</v>
      </c>
      <c r="DY204" s="4">
        <f t="shared" si="572"/>
        <v>0</v>
      </c>
      <c r="DZ204" s="4">
        <f t="shared" si="572"/>
        <v>0</v>
      </c>
      <c r="EA204" s="4">
        <f t="shared" si="572"/>
        <v>0</v>
      </c>
      <c r="EB204" s="4">
        <f t="shared" si="572"/>
        <v>0</v>
      </c>
      <c r="EC204" s="4">
        <f t="shared" si="572"/>
        <v>1</v>
      </c>
    </row>
    <row r="205" spans="2:133" x14ac:dyDescent="0.25">
      <c r="B205" s="13" t="s">
        <v>263</v>
      </c>
      <c r="C205" t="s">
        <v>289</v>
      </c>
      <c r="D205" s="4">
        <f t="shared" si="507"/>
        <v>0</v>
      </c>
      <c r="E205" s="4">
        <f t="shared" si="508"/>
        <v>0</v>
      </c>
      <c r="F205" s="4">
        <f t="shared" si="509"/>
        <v>0</v>
      </c>
      <c r="G205" s="4">
        <f t="shared" si="510"/>
        <v>1</v>
      </c>
      <c r="H205" s="4">
        <f t="shared" si="511"/>
        <v>0</v>
      </c>
      <c r="I205" s="4">
        <f t="shared" si="512"/>
        <v>1</v>
      </c>
      <c r="J205" s="4">
        <f t="shared" si="458"/>
        <v>0</v>
      </c>
      <c r="K205" s="4">
        <f t="shared" si="459"/>
        <v>0</v>
      </c>
      <c r="L205" s="4">
        <f t="shared" si="460"/>
        <v>0</v>
      </c>
      <c r="M205" s="4">
        <f t="shared" si="461"/>
        <v>0</v>
      </c>
      <c r="N205" s="4">
        <f t="shared" si="462"/>
        <v>0</v>
      </c>
      <c r="O205" s="4">
        <f t="shared" si="463"/>
        <v>0</v>
      </c>
      <c r="P205" s="4">
        <f t="shared" si="464"/>
        <v>0</v>
      </c>
      <c r="Q205" s="4">
        <f t="shared" si="465"/>
        <v>0</v>
      </c>
      <c r="R205" s="4">
        <f t="shared" si="466"/>
        <v>0</v>
      </c>
      <c r="S205" s="4">
        <f t="shared" si="467"/>
        <v>0</v>
      </c>
      <c r="T205" s="4">
        <f t="shared" si="468"/>
        <v>0</v>
      </c>
      <c r="U205" s="4">
        <f t="shared" si="469"/>
        <v>0</v>
      </c>
      <c r="V205" s="4">
        <f t="shared" si="470"/>
        <v>0</v>
      </c>
      <c r="W205" s="4">
        <f t="shared" si="471"/>
        <v>0</v>
      </c>
      <c r="X205" s="4">
        <f t="shared" si="472"/>
        <v>0</v>
      </c>
      <c r="Y205" s="4">
        <f t="shared" si="473"/>
        <v>0</v>
      </c>
      <c r="Z205" s="4">
        <f t="shared" si="474"/>
        <v>0</v>
      </c>
      <c r="AA205" s="4">
        <f t="shared" si="475"/>
        <v>0</v>
      </c>
      <c r="AB205" s="4">
        <f t="shared" si="476"/>
        <v>0</v>
      </c>
      <c r="AC205" s="4">
        <f t="shared" si="477"/>
        <v>0</v>
      </c>
      <c r="AD205" s="4">
        <f t="shared" si="478"/>
        <v>0</v>
      </c>
      <c r="AE205" s="4">
        <f t="shared" si="479"/>
        <v>0</v>
      </c>
      <c r="AF205" s="4">
        <f t="shared" si="480"/>
        <v>0</v>
      </c>
      <c r="AG205" s="4">
        <f t="shared" si="481"/>
        <v>0</v>
      </c>
      <c r="AH205" s="4">
        <f t="shared" si="482"/>
        <v>0</v>
      </c>
      <c r="AI205" s="4">
        <f t="shared" si="483"/>
        <v>0</v>
      </c>
      <c r="AJ205" s="4">
        <f t="shared" si="484"/>
        <v>0</v>
      </c>
      <c r="AK205" s="4">
        <f t="shared" si="485"/>
        <v>0</v>
      </c>
      <c r="AL205" s="4">
        <f t="shared" si="486"/>
        <v>0</v>
      </c>
      <c r="AM205" s="4">
        <f t="shared" si="487"/>
        <v>0</v>
      </c>
      <c r="AN205" s="4">
        <f t="shared" si="488"/>
        <v>0</v>
      </c>
      <c r="AO205" s="4">
        <f t="shared" si="489"/>
        <v>0</v>
      </c>
      <c r="AP205" s="4">
        <f t="shared" si="490"/>
        <v>0</v>
      </c>
      <c r="AQ205" s="4">
        <f t="shared" si="491"/>
        <v>1</v>
      </c>
      <c r="AR205" s="4">
        <f t="shared" si="492"/>
        <v>0</v>
      </c>
      <c r="AS205" s="4">
        <f t="shared" si="493"/>
        <v>1</v>
      </c>
      <c r="AT205" s="4">
        <f t="shared" si="494"/>
        <v>0</v>
      </c>
      <c r="AU205" s="4">
        <f t="shared" si="495"/>
        <v>0</v>
      </c>
      <c r="AV205" s="4">
        <f t="shared" si="496"/>
        <v>0</v>
      </c>
      <c r="AW205" s="4">
        <f t="shared" si="497"/>
        <v>0</v>
      </c>
      <c r="AX205" s="4">
        <f t="shared" si="498"/>
        <v>0</v>
      </c>
      <c r="AY205" s="4">
        <f t="shared" si="499"/>
        <v>0</v>
      </c>
      <c r="AZ205" s="4">
        <f t="shared" si="500"/>
        <v>0</v>
      </c>
      <c r="BA205" s="4">
        <f t="shared" si="501"/>
        <v>0</v>
      </c>
      <c r="BB205" s="4">
        <f t="shared" si="502"/>
        <v>0</v>
      </c>
      <c r="BC205" s="4">
        <f t="shared" si="503"/>
        <v>0</v>
      </c>
      <c r="BD205" s="4">
        <f t="shared" si="504"/>
        <v>0</v>
      </c>
      <c r="BE205" s="4">
        <f t="shared" si="505"/>
        <v>0</v>
      </c>
      <c r="BF205" s="4">
        <f t="shared" si="506"/>
        <v>1</v>
      </c>
      <c r="BG205" s="4">
        <f t="shared" si="506"/>
        <v>0</v>
      </c>
      <c r="BH205" s="4">
        <f t="shared" si="506"/>
        <v>0</v>
      </c>
      <c r="BI205" s="4">
        <f t="shared" si="506"/>
        <v>0</v>
      </c>
      <c r="BJ205" s="4">
        <f t="shared" si="506"/>
        <v>0</v>
      </c>
      <c r="BK205" s="4">
        <f t="shared" si="506"/>
        <v>0</v>
      </c>
      <c r="BL205" s="4">
        <f t="shared" si="506"/>
        <v>0</v>
      </c>
      <c r="BM205" s="4">
        <f t="shared" si="506"/>
        <v>0</v>
      </c>
      <c r="BN205" s="4">
        <f t="shared" si="506"/>
        <v>0</v>
      </c>
      <c r="BO205" s="4">
        <f t="shared" si="506"/>
        <v>0</v>
      </c>
      <c r="BP205" s="4">
        <f t="shared" si="506"/>
        <v>0</v>
      </c>
      <c r="BQ205" s="4">
        <f t="shared" si="506"/>
        <v>0</v>
      </c>
      <c r="BR205" s="4">
        <f t="shared" si="506"/>
        <v>0</v>
      </c>
      <c r="BS205" s="4">
        <f t="shared" si="506"/>
        <v>0</v>
      </c>
      <c r="BT205" s="4">
        <f t="shared" si="506"/>
        <v>0</v>
      </c>
      <c r="BU205" s="4">
        <f t="shared" si="506"/>
        <v>0</v>
      </c>
      <c r="BV205" s="4">
        <f t="shared" ref="BV205:BY231" si="574">IF(BV$3=$C205,1,0)</f>
        <v>0</v>
      </c>
      <c r="BW205" s="4">
        <f t="shared" si="574"/>
        <v>0</v>
      </c>
      <c r="BX205" s="4">
        <f t="shared" si="574"/>
        <v>0</v>
      </c>
      <c r="BY205" s="4">
        <f t="shared" si="574"/>
        <v>0</v>
      </c>
      <c r="BZ205" s="4">
        <f t="shared" si="573"/>
        <v>0</v>
      </c>
      <c r="CA205" s="4">
        <f t="shared" si="573"/>
        <v>0</v>
      </c>
      <c r="CB205" s="4">
        <f t="shared" si="573"/>
        <v>0</v>
      </c>
      <c r="CC205" s="4">
        <f t="shared" si="573"/>
        <v>0</v>
      </c>
      <c r="CD205" s="4">
        <f t="shared" si="573"/>
        <v>0</v>
      </c>
      <c r="CE205" s="4">
        <f t="shared" si="573"/>
        <v>0</v>
      </c>
      <c r="CF205" s="4">
        <f t="shared" si="573"/>
        <v>0</v>
      </c>
      <c r="CG205" s="4">
        <f t="shared" si="573"/>
        <v>1</v>
      </c>
      <c r="CH205" s="4">
        <f t="shared" si="573"/>
        <v>0</v>
      </c>
      <c r="CI205" s="4">
        <f t="shared" si="573"/>
        <v>0</v>
      </c>
      <c r="CJ205" s="4">
        <f t="shared" si="573"/>
        <v>0</v>
      </c>
      <c r="CK205" s="4">
        <f t="shared" ref="CK205:CZ220" si="575">IF(CK$3=$C205,1,0)</f>
        <v>0</v>
      </c>
      <c r="CL205" s="4">
        <f t="shared" si="575"/>
        <v>0</v>
      </c>
      <c r="CM205" s="4">
        <f t="shared" si="575"/>
        <v>0</v>
      </c>
      <c r="CN205" s="4">
        <f t="shared" si="575"/>
        <v>0</v>
      </c>
      <c r="CO205" s="4">
        <f t="shared" si="575"/>
        <v>0</v>
      </c>
      <c r="CP205" s="4">
        <f t="shared" si="575"/>
        <v>0</v>
      </c>
      <c r="CQ205" s="4">
        <f t="shared" si="575"/>
        <v>0</v>
      </c>
      <c r="CR205" s="4">
        <f t="shared" si="575"/>
        <v>0</v>
      </c>
      <c r="CS205" s="4">
        <f t="shared" si="575"/>
        <v>0</v>
      </c>
      <c r="CT205" s="4">
        <f t="shared" si="575"/>
        <v>0</v>
      </c>
      <c r="CU205" s="4">
        <f t="shared" si="575"/>
        <v>0</v>
      </c>
      <c r="CV205" s="4">
        <f t="shared" si="575"/>
        <v>0</v>
      </c>
      <c r="CW205" s="4">
        <f t="shared" si="575"/>
        <v>0</v>
      </c>
      <c r="CX205" s="4">
        <f t="shared" si="575"/>
        <v>0</v>
      </c>
      <c r="CY205" s="4">
        <f t="shared" si="575"/>
        <v>0</v>
      </c>
      <c r="CZ205" s="4">
        <f t="shared" si="575"/>
        <v>0</v>
      </c>
      <c r="DA205" s="4">
        <f t="shared" ref="DA205:DF214" si="576">IF(DA$3=$C205,1,0)</f>
        <v>0</v>
      </c>
      <c r="DB205" s="4">
        <f t="shared" si="576"/>
        <v>0</v>
      </c>
      <c r="DC205" s="4">
        <f t="shared" si="576"/>
        <v>0</v>
      </c>
      <c r="DD205" s="4">
        <f t="shared" si="576"/>
        <v>0</v>
      </c>
      <c r="DE205" s="4">
        <f t="shared" si="576"/>
        <v>0</v>
      </c>
      <c r="DF205" s="4">
        <f t="shared" si="576"/>
        <v>0</v>
      </c>
      <c r="DG205" s="4">
        <f t="shared" ref="DG205:DP214" si="577">IF(DG$3=$C205,1,0)</f>
        <v>0</v>
      </c>
      <c r="DH205" s="4">
        <f t="shared" si="577"/>
        <v>0</v>
      </c>
      <c r="DI205" s="4">
        <f t="shared" si="577"/>
        <v>0</v>
      </c>
      <c r="DJ205" s="4">
        <f t="shared" si="577"/>
        <v>0</v>
      </c>
      <c r="DK205" s="4">
        <f t="shared" si="577"/>
        <v>0</v>
      </c>
      <c r="DL205" s="4">
        <f t="shared" si="577"/>
        <v>0</v>
      </c>
      <c r="DM205" s="4">
        <f t="shared" si="577"/>
        <v>0</v>
      </c>
      <c r="DN205" s="4">
        <f t="shared" si="577"/>
        <v>0</v>
      </c>
      <c r="DO205" s="4">
        <f t="shared" si="577"/>
        <v>0</v>
      </c>
      <c r="DP205" s="4">
        <f t="shared" si="577"/>
        <v>0</v>
      </c>
      <c r="DQ205" s="4">
        <f t="shared" ref="DQ205:EC214" si="578">IF(DQ$3=$C205,1,0)</f>
        <v>0</v>
      </c>
      <c r="DR205" s="4">
        <f t="shared" si="578"/>
        <v>0</v>
      </c>
      <c r="DS205" s="4">
        <f t="shared" si="578"/>
        <v>0</v>
      </c>
      <c r="DT205" s="4">
        <f t="shared" si="578"/>
        <v>0</v>
      </c>
      <c r="DU205" s="4">
        <f t="shared" si="578"/>
        <v>0</v>
      </c>
      <c r="DV205" s="4">
        <f t="shared" si="578"/>
        <v>0</v>
      </c>
      <c r="DW205" s="4">
        <f t="shared" si="578"/>
        <v>0</v>
      </c>
      <c r="DX205" s="4">
        <f t="shared" si="578"/>
        <v>0</v>
      </c>
      <c r="DY205" s="4">
        <f t="shared" si="578"/>
        <v>0</v>
      </c>
      <c r="DZ205" s="4">
        <f t="shared" si="578"/>
        <v>0</v>
      </c>
      <c r="EA205" s="4">
        <f t="shared" si="578"/>
        <v>0</v>
      </c>
      <c r="EB205" s="4">
        <f t="shared" si="578"/>
        <v>0</v>
      </c>
      <c r="EC205" s="4">
        <f t="shared" si="578"/>
        <v>0</v>
      </c>
    </row>
    <row r="206" spans="2:133" x14ac:dyDescent="0.25">
      <c r="B206" s="13" t="s">
        <v>263</v>
      </c>
      <c r="C206" t="s">
        <v>290</v>
      </c>
      <c r="D206" s="4">
        <f t="shared" si="507"/>
        <v>0</v>
      </c>
      <c r="E206" s="4">
        <f t="shared" si="508"/>
        <v>0</v>
      </c>
      <c r="F206" s="4">
        <f t="shared" si="509"/>
        <v>0</v>
      </c>
      <c r="G206" s="4">
        <f t="shared" si="510"/>
        <v>1</v>
      </c>
      <c r="H206" s="4">
        <f t="shared" si="511"/>
        <v>0</v>
      </c>
      <c r="I206" s="4">
        <f t="shared" si="512"/>
        <v>1</v>
      </c>
      <c r="J206" s="4">
        <f t="shared" si="458"/>
        <v>0</v>
      </c>
      <c r="K206" s="4">
        <f t="shared" si="459"/>
        <v>0</v>
      </c>
      <c r="L206" s="4">
        <f t="shared" si="460"/>
        <v>0</v>
      </c>
      <c r="M206" s="4">
        <f t="shared" si="461"/>
        <v>0</v>
      </c>
      <c r="N206" s="4">
        <f t="shared" si="462"/>
        <v>0</v>
      </c>
      <c r="O206" s="4">
        <f t="shared" si="463"/>
        <v>0</v>
      </c>
      <c r="P206" s="4">
        <f t="shared" si="464"/>
        <v>0</v>
      </c>
      <c r="Q206" s="4">
        <f t="shared" si="465"/>
        <v>0</v>
      </c>
      <c r="R206" s="4">
        <f t="shared" si="466"/>
        <v>0</v>
      </c>
      <c r="S206" s="4">
        <f t="shared" si="467"/>
        <v>0</v>
      </c>
      <c r="T206" s="4">
        <f t="shared" si="468"/>
        <v>0</v>
      </c>
      <c r="U206" s="4">
        <f t="shared" si="469"/>
        <v>0</v>
      </c>
      <c r="V206" s="4">
        <f t="shared" si="470"/>
        <v>0</v>
      </c>
      <c r="W206" s="4">
        <f t="shared" si="471"/>
        <v>0</v>
      </c>
      <c r="X206" s="4">
        <f t="shared" si="472"/>
        <v>0</v>
      </c>
      <c r="Y206" s="4">
        <f t="shared" si="473"/>
        <v>0</v>
      </c>
      <c r="Z206" s="4">
        <f t="shared" si="474"/>
        <v>0</v>
      </c>
      <c r="AA206" s="4">
        <f t="shared" si="475"/>
        <v>0</v>
      </c>
      <c r="AB206" s="4">
        <f t="shared" si="476"/>
        <v>0</v>
      </c>
      <c r="AC206" s="4">
        <f t="shared" si="477"/>
        <v>0</v>
      </c>
      <c r="AD206" s="4">
        <f t="shared" si="478"/>
        <v>0</v>
      </c>
      <c r="AE206" s="4">
        <f t="shared" si="479"/>
        <v>0</v>
      </c>
      <c r="AF206" s="4">
        <f t="shared" si="480"/>
        <v>0</v>
      </c>
      <c r="AG206" s="4">
        <f t="shared" si="481"/>
        <v>0</v>
      </c>
      <c r="AH206" s="4">
        <f t="shared" si="482"/>
        <v>0</v>
      </c>
      <c r="AI206" s="4">
        <f t="shared" si="483"/>
        <v>0</v>
      </c>
      <c r="AJ206" s="4">
        <f t="shared" si="484"/>
        <v>0</v>
      </c>
      <c r="AK206" s="4">
        <f t="shared" si="485"/>
        <v>0</v>
      </c>
      <c r="AL206" s="4">
        <f t="shared" si="486"/>
        <v>0</v>
      </c>
      <c r="AM206" s="4">
        <f t="shared" si="487"/>
        <v>0</v>
      </c>
      <c r="AN206" s="4">
        <f t="shared" si="488"/>
        <v>0</v>
      </c>
      <c r="AO206" s="4">
        <f t="shared" si="489"/>
        <v>0</v>
      </c>
      <c r="AP206" s="4">
        <f t="shared" si="490"/>
        <v>0</v>
      </c>
      <c r="AQ206" s="4">
        <f t="shared" si="491"/>
        <v>1</v>
      </c>
      <c r="AR206" s="4">
        <f t="shared" si="492"/>
        <v>0</v>
      </c>
      <c r="AS206" s="4">
        <f t="shared" si="493"/>
        <v>1</v>
      </c>
      <c r="AT206" s="4">
        <f t="shared" si="494"/>
        <v>0</v>
      </c>
      <c r="AU206" s="4">
        <f t="shared" si="495"/>
        <v>0</v>
      </c>
      <c r="AV206" s="4">
        <f t="shared" si="496"/>
        <v>0</v>
      </c>
      <c r="AW206" s="4">
        <f t="shared" si="497"/>
        <v>0</v>
      </c>
      <c r="AX206" s="4">
        <f t="shared" si="498"/>
        <v>0</v>
      </c>
      <c r="AY206" s="4">
        <f t="shared" si="499"/>
        <v>0</v>
      </c>
      <c r="AZ206" s="4">
        <f t="shared" si="500"/>
        <v>0</v>
      </c>
      <c r="BA206" s="4">
        <f t="shared" si="501"/>
        <v>0</v>
      </c>
      <c r="BB206" s="4">
        <f t="shared" si="502"/>
        <v>0</v>
      </c>
      <c r="BC206" s="4">
        <f t="shared" si="503"/>
        <v>0</v>
      </c>
      <c r="BD206" s="4">
        <f t="shared" si="504"/>
        <v>0</v>
      </c>
      <c r="BE206" s="4">
        <f t="shared" si="505"/>
        <v>0</v>
      </c>
      <c r="BF206" s="4">
        <f t="shared" si="506"/>
        <v>0</v>
      </c>
      <c r="BG206" s="4">
        <f t="shared" si="506"/>
        <v>1</v>
      </c>
      <c r="BH206" s="4">
        <f t="shared" si="506"/>
        <v>0</v>
      </c>
      <c r="BI206" s="4">
        <f t="shared" si="506"/>
        <v>0</v>
      </c>
      <c r="BJ206" s="4">
        <f t="shared" si="506"/>
        <v>0</v>
      </c>
      <c r="BK206" s="4">
        <f t="shared" si="506"/>
        <v>0</v>
      </c>
      <c r="BL206" s="4">
        <f t="shared" si="506"/>
        <v>0</v>
      </c>
      <c r="BM206" s="4">
        <f t="shared" si="506"/>
        <v>0</v>
      </c>
      <c r="BN206" s="4">
        <f t="shared" si="506"/>
        <v>0</v>
      </c>
      <c r="BO206" s="4">
        <f t="shared" si="506"/>
        <v>0</v>
      </c>
      <c r="BP206" s="4">
        <f t="shared" si="506"/>
        <v>0</v>
      </c>
      <c r="BQ206" s="4">
        <f t="shared" si="506"/>
        <v>0</v>
      </c>
      <c r="BR206" s="4">
        <f t="shared" si="506"/>
        <v>0</v>
      </c>
      <c r="BS206" s="4">
        <f t="shared" si="506"/>
        <v>0</v>
      </c>
      <c r="BT206" s="4">
        <f t="shared" si="506"/>
        <v>0</v>
      </c>
      <c r="BU206" s="4">
        <f t="shared" si="506"/>
        <v>0</v>
      </c>
      <c r="BV206" s="4">
        <f t="shared" si="574"/>
        <v>0</v>
      </c>
      <c r="BW206" s="4">
        <f t="shared" si="574"/>
        <v>0</v>
      </c>
      <c r="BX206" s="4">
        <f t="shared" si="574"/>
        <v>0</v>
      </c>
      <c r="BY206" s="4">
        <f t="shared" si="574"/>
        <v>0</v>
      </c>
      <c r="BZ206" s="4">
        <f t="shared" ref="BZ206:CJ215" si="579">IF(BZ$3=$C206,1,0)</f>
        <v>0</v>
      </c>
      <c r="CA206" s="4">
        <f t="shared" si="579"/>
        <v>0</v>
      </c>
      <c r="CB206" s="4">
        <f t="shared" si="579"/>
        <v>0</v>
      </c>
      <c r="CC206" s="4">
        <f t="shared" si="579"/>
        <v>0</v>
      </c>
      <c r="CD206" s="4">
        <f t="shared" si="579"/>
        <v>0</v>
      </c>
      <c r="CE206" s="4">
        <f t="shared" si="579"/>
        <v>0</v>
      </c>
      <c r="CF206" s="4">
        <f t="shared" si="579"/>
        <v>0</v>
      </c>
      <c r="CG206" s="4">
        <f t="shared" si="579"/>
        <v>0</v>
      </c>
      <c r="CH206" s="4">
        <f t="shared" si="579"/>
        <v>1</v>
      </c>
      <c r="CI206" s="4">
        <f t="shared" si="579"/>
        <v>0</v>
      </c>
      <c r="CJ206" s="4">
        <f t="shared" si="579"/>
        <v>0</v>
      </c>
      <c r="CK206" s="4">
        <f t="shared" si="575"/>
        <v>0</v>
      </c>
      <c r="CL206" s="4">
        <f t="shared" si="575"/>
        <v>0</v>
      </c>
      <c r="CM206" s="4">
        <f t="shared" si="575"/>
        <v>0</v>
      </c>
      <c r="CN206" s="4">
        <f t="shared" si="575"/>
        <v>0</v>
      </c>
      <c r="CO206" s="4">
        <f t="shared" si="575"/>
        <v>0</v>
      </c>
      <c r="CP206" s="4">
        <f t="shared" si="575"/>
        <v>0</v>
      </c>
      <c r="CQ206" s="4">
        <f t="shared" si="575"/>
        <v>0</v>
      </c>
      <c r="CR206" s="4">
        <f t="shared" si="575"/>
        <v>0</v>
      </c>
      <c r="CS206" s="4">
        <f t="shared" si="575"/>
        <v>0</v>
      </c>
      <c r="CT206" s="4">
        <f t="shared" si="575"/>
        <v>0</v>
      </c>
      <c r="CU206" s="4">
        <f t="shared" si="575"/>
        <v>0</v>
      </c>
      <c r="CV206" s="4">
        <f t="shared" si="575"/>
        <v>0</v>
      </c>
      <c r="CW206" s="4">
        <f t="shared" si="575"/>
        <v>0</v>
      </c>
      <c r="CX206" s="4">
        <f t="shared" si="575"/>
        <v>0</v>
      </c>
      <c r="CY206" s="4">
        <f t="shared" si="575"/>
        <v>0</v>
      </c>
      <c r="CZ206" s="4">
        <f t="shared" si="575"/>
        <v>0</v>
      </c>
      <c r="DA206" s="4">
        <f t="shared" si="576"/>
        <v>0</v>
      </c>
      <c r="DB206" s="4">
        <f t="shared" si="576"/>
        <v>0</v>
      </c>
      <c r="DC206" s="4">
        <f t="shared" si="576"/>
        <v>0</v>
      </c>
      <c r="DD206" s="4">
        <f t="shared" si="576"/>
        <v>0</v>
      </c>
      <c r="DE206" s="4">
        <f t="shared" si="576"/>
        <v>0</v>
      </c>
      <c r="DF206" s="4">
        <f t="shared" si="576"/>
        <v>0</v>
      </c>
      <c r="DG206" s="4">
        <f t="shared" si="577"/>
        <v>0</v>
      </c>
      <c r="DH206" s="4">
        <f t="shared" si="577"/>
        <v>0</v>
      </c>
      <c r="DI206" s="4">
        <f t="shared" si="577"/>
        <v>0</v>
      </c>
      <c r="DJ206" s="4">
        <f t="shared" si="577"/>
        <v>0</v>
      </c>
      <c r="DK206" s="4">
        <f t="shared" si="577"/>
        <v>0</v>
      </c>
      <c r="DL206" s="4">
        <f t="shared" si="577"/>
        <v>0</v>
      </c>
      <c r="DM206" s="4">
        <f t="shared" si="577"/>
        <v>0</v>
      </c>
      <c r="DN206" s="4">
        <f t="shared" si="577"/>
        <v>0</v>
      </c>
      <c r="DO206" s="4">
        <f t="shared" si="577"/>
        <v>0</v>
      </c>
      <c r="DP206" s="4">
        <f t="shared" si="577"/>
        <v>0</v>
      </c>
      <c r="DQ206" s="4">
        <f t="shared" si="578"/>
        <v>0</v>
      </c>
      <c r="DR206" s="4">
        <f t="shared" si="578"/>
        <v>0</v>
      </c>
      <c r="DS206" s="4">
        <f t="shared" si="578"/>
        <v>0</v>
      </c>
      <c r="DT206" s="4">
        <f t="shared" si="578"/>
        <v>0</v>
      </c>
      <c r="DU206" s="4">
        <f t="shared" si="578"/>
        <v>0</v>
      </c>
      <c r="DV206" s="4">
        <f t="shared" si="578"/>
        <v>0</v>
      </c>
      <c r="DW206" s="4">
        <f t="shared" si="578"/>
        <v>0</v>
      </c>
      <c r="DX206" s="4">
        <f t="shared" si="578"/>
        <v>0</v>
      </c>
      <c r="DY206" s="4">
        <f t="shared" si="578"/>
        <v>0</v>
      </c>
      <c r="DZ206" s="4">
        <f t="shared" si="578"/>
        <v>0</v>
      </c>
      <c r="EA206" s="4">
        <f t="shared" si="578"/>
        <v>0</v>
      </c>
      <c r="EB206" s="4">
        <f t="shared" si="578"/>
        <v>0</v>
      </c>
      <c r="EC206" s="4">
        <f t="shared" si="578"/>
        <v>0</v>
      </c>
    </row>
    <row r="207" spans="2:133" x14ac:dyDescent="0.25">
      <c r="B207" s="13" t="s">
        <v>263</v>
      </c>
      <c r="C207" t="s">
        <v>291</v>
      </c>
      <c r="D207" s="4">
        <f t="shared" si="507"/>
        <v>0</v>
      </c>
      <c r="E207" s="4">
        <f t="shared" si="508"/>
        <v>0</v>
      </c>
      <c r="F207" s="4">
        <f t="shared" si="509"/>
        <v>0</v>
      </c>
      <c r="G207" s="4">
        <f t="shared" si="510"/>
        <v>1</v>
      </c>
      <c r="H207" s="4">
        <f t="shared" si="511"/>
        <v>0</v>
      </c>
      <c r="I207" s="4">
        <f t="shared" si="512"/>
        <v>1</v>
      </c>
      <c r="J207" s="4">
        <f t="shared" si="458"/>
        <v>0</v>
      </c>
      <c r="K207" s="4">
        <f t="shared" si="459"/>
        <v>0</v>
      </c>
      <c r="L207" s="4">
        <f t="shared" si="460"/>
        <v>0</v>
      </c>
      <c r="M207" s="4">
        <f t="shared" si="461"/>
        <v>0</v>
      </c>
      <c r="N207" s="4">
        <f t="shared" si="462"/>
        <v>0</v>
      </c>
      <c r="O207" s="4">
        <f t="shared" si="463"/>
        <v>0</v>
      </c>
      <c r="P207" s="4">
        <f t="shared" si="464"/>
        <v>0</v>
      </c>
      <c r="Q207" s="4">
        <f t="shared" si="465"/>
        <v>0</v>
      </c>
      <c r="R207" s="4">
        <f t="shared" si="466"/>
        <v>0</v>
      </c>
      <c r="S207" s="4">
        <f t="shared" si="467"/>
        <v>0</v>
      </c>
      <c r="T207" s="4">
        <f t="shared" si="468"/>
        <v>0</v>
      </c>
      <c r="U207" s="4">
        <f t="shared" si="469"/>
        <v>0</v>
      </c>
      <c r="V207" s="4">
        <f t="shared" si="470"/>
        <v>0</v>
      </c>
      <c r="W207" s="4">
        <f t="shared" si="471"/>
        <v>0</v>
      </c>
      <c r="X207" s="4">
        <f t="shared" si="472"/>
        <v>0</v>
      </c>
      <c r="Y207" s="4">
        <f t="shared" si="473"/>
        <v>0</v>
      </c>
      <c r="Z207" s="4">
        <f t="shared" si="474"/>
        <v>0</v>
      </c>
      <c r="AA207" s="4">
        <f t="shared" si="475"/>
        <v>0</v>
      </c>
      <c r="AB207" s="4">
        <f t="shared" si="476"/>
        <v>0</v>
      </c>
      <c r="AC207" s="4">
        <f t="shared" si="477"/>
        <v>0</v>
      </c>
      <c r="AD207" s="4">
        <f t="shared" si="478"/>
        <v>0</v>
      </c>
      <c r="AE207" s="4">
        <f t="shared" si="479"/>
        <v>0</v>
      </c>
      <c r="AF207" s="4">
        <f t="shared" si="480"/>
        <v>0</v>
      </c>
      <c r="AG207" s="4">
        <f t="shared" si="481"/>
        <v>0</v>
      </c>
      <c r="AH207" s="4">
        <f t="shared" si="482"/>
        <v>0</v>
      </c>
      <c r="AI207" s="4">
        <f t="shared" si="483"/>
        <v>0</v>
      </c>
      <c r="AJ207" s="4">
        <f t="shared" si="484"/>
        <v>0</v>
      </c>
      <c r="AK207" s="4">
        <f t="shared" si="485"/>
        <v>0</v>
      </c>
      <c r="AL207" s="4">
        <f t="shared" si="486"/>
        <v>0</v>
      </c>
      <c r="AM207" s="4">
        <f t="shared" si="487"/>
        <v>0</v>
      </c>
      <c r="AN207" s="4">
        <f t="shared" si="488"/>
        <v>0</v>
      </c>
      <c r="AO207" s="4">
        <f t="shared" si="489"/>
        <v>0</v>
      </c>
      <c r="AP207" s="4">
        <f t="shared" si="490"/>
        <v>0</v>
      </c>
      <c r="AQ207" s="4">
        <f t="shared" si="491"/>
        <v>1</v>
      </c>
      <c r="AR207" s="4">
        <f t="shared" si="492"/>
        <v>0</v>
      </c>
      <c r="AS207" s="4">
        <f t="shared" si="493"/>
        <v>1</v>
      </c>
      <c r="AT207" s="4">
        <f t="shared" si="494"/>
        <v>0</v>
      </c>
      <c r="AU207" s="4">
        <f t="shared" si="495"/>
        <v>0</v>
      </c>
      <c r="AV207" s="4">
        <f t="shared" si="496"/>
        <v>0</v>
      </c>
      <c r="AW207" s="4">
        <f t="shared" si="497"/>
        <v>0</v>
      </c>
      <c r="AX207" s="4">
        <f t="shared" si="498"/>
        <v>0</v>
      </c>
      <c r="AY207" s="4">
        <f t="shared" si="499"/>
        <v>0</v>
      </c>
      <c r="AZ207" s="4">
        <f t="shared" si="500"/>
        <v>0</v>
      </c>
      <c r="BA207" s="4">
        <f t="shared" si="501"/>
        <v>0</v>
      </c>
      <c r="BB207" s="4">
        <f t="shared" si="502"/>
        <v>0</v>
      </c>
      <c r="BC207" s="4">
        <f t="shared" si="503"/>
        <v>0</v>
      </c>
      <c r="BD207" s="4">
        <f t="shared" si="504"/>
        <v>0</v>
      </c>
      <c r="BE207" s="4">
        <f t="shared" si="505"/>
        <v>0</v>
      </c>
      <c r="BF207" s="4">
        <f t="shared" si="506"/>
        <v>0</v>
      </c>
      <c r="BG207" s="4">
        <f t="shared" si="506"/>
        <v>0</v>
      </c>
      <c r="BH207" s="4">
        <f t="shared" si="506"/>
        <v>1</v>
      </c>
      <c r="BI207" s="4">
        <f t="shared" si="506"/>
        <v>0</v>
      </c>
      <c r="BJ207" s="4">
        <f t="shared" si="506"/>
        <v>0</v>
      </c>
      <c r="BK207" s="4">
        <f t="shared" si="506"/>
        <v>0</v>
      </c>
      <c r="BL207" s="4">
        <f t="shared" si="506"/>
        <v>0</v>
      </c>
      <c r="BM207" s="4">
        <f t="shared" si="506"/>
        <v>0</v>
      </c>
      <c r="BN207" s="4">
        <f t="shared" si="506"/>
        <v>0</v>
      </c>
      <c r="BO207" s="4">
        <f t="shared" si="506"/>
        <v>0</v>
      </c>
      <c r="BP207" s="4">
        <f t="shared" si="506"/>
        <v>0</v>
      </c>
      <c r="BQ207" s="4">
        <f t="shared" si="506"/>
        <v>0</v>
      </c>
      <c r="BR207" s="4">
        <f t="shared" si="506"/>
        <v>0</v>
      </c>
      <c r="BS207" s="4">
        <f t="shared" si="506"/>
        <v>0</v>
      </c>
      <c r="BT207" s="4">
        <f t="shared" si="506"/>
        <v>0</v>
      </c>
      <c r="BU207" s="4">
        <f t="shared" si="506"/>
        <v>0</v>
      </c>
      <c r="BV207" s="4">
        <f t="shared" si="574"/>
        <v>0</v>
      </c>
      <c r="BW207" s="4">
        <f t="shared" si="574"/>
        <v>0</v>
      </c>
      <c r="BX207" s="4">
        <f t="shared" si="574"/>
        <v>0</v>
      </c>
      <c r="BY207" s="4">
        <f t="shared" si="574"/>
        <v>0</v>
      </c>
      <c r="BZ207" s="4">
        <f t="shared" si="579"/>
        <v>0</v>
      </c>
      <c r="CA207" s="4">
        <f t="shared" si="579"/>
        <v>0</v>
      </c>
      <c r="CB207" s="4">
        <f t="shared" si="579"/>
        <v>0</v>
      </c>
      <c r="CC207" s="4">
        <f t="shared" si="579"/>
        <v>0</v>
      </c>
      <c r="CD207" s="4">
        <f t="shared" si="579"/>
        <v>0</v>
      </c>
      <c r="CE207" s="4">
        <f t="shared" si="579"/>
        <v>0</v>
      </c>
      <c r="CF207" s="4">
        <f t="shared" si="579"/>
        <v>0</v>
      </c>
      <c r="CG207" s="4">
        <f t="shared" si="579"/>
        <v>0</v>
      </c>
      <c r="CH207" s="4">
        <f t="shared" si="579"/>
        <v>0</v>
      </c>
      <c r="CI207" s="4">
        <f t="shared" si="579"/>
        <v>1</v>
      </c>
      <c r="CJ207" s="4">
        <f t="shared" si="579"/>
        <v>0</v>
      </c>
      <c r="CK207" s="4">
        <f t="shared" si="575"/>
        <v>0</v>
      </c>
      <c r="CL207" s="4">
        <f t="shared" si="575"/>
        <v>0</v>
      </c>
      <c r="CM207" s="4">
        <f t="shared" si="575"/>
        <v>0</v>
      </c>
      <c r="CN207" s="4">
        <f t="shared" si="575"/>
        <v>0</v>
      </c>
      <c r="CO207" s="4">
        <f t="shared" si="575"/>
        <v>0</v>
      </c>
      <c r="CP207" s="4">
        <f t="shared" si="575"/>
        <v>0</v>
      </c>
      <c r="CQ207" s="4">
        <f t="shared" si="575"/>
        <v>0</v>
      </c>
      <c r="CR207" s="4">
        <f t="shared" si="575"/>
        <v>0</v>
      </c>
      <c r="CS207" s="4">
        <f t="shared" si="575"/>
        <v>0</v>
      </c>
      <c r="CT207" s="4">
        <f t="shared" si="575"/>
        <v>0</v>
      </c>
      <c r="CU207" s="4">
        <f t="shared" si="575"/>
        <v>0</v>
      </c>
      <c r="CV207" s="4">
        <f t="shared" si="575"/>
        <v>0</v>
      </c>
      <c r="CW207" s="4">
        <f t="shared" si="575"/>
        <v>0</v>
      </c>
      <c r="CX207" s="4">
        <f t="shared" si="575"/>
        <v>0</v>
      </c>
      <c r="CY207" s="4">
        <f t="shared" si="575"/>
        <v>0</v>
      </c>
      <c r="CZ207" s="4">
        <f t="shared" si="575"/>
        <v>0</v>
      </c>
      <c r="DA207" s="4">
        <f t="shared" si="576"/>
        <v>0</v>
      </c>
      <c r="DB207" s="4">
        <f t="shared" si="576"/>
        <v>0</v>
      </c>
      <c r="DC207" s="4">
        <f t="shared" si="576"/>
        <v>0</v>
      </c>
      <c r="DD207" s="4">
        <f t="shared" si="576"/>
        <v>0</v>
      </c>
      <c r="DE207" s="4">
        <f t="shared" si="576"/>
        <v>0</v>
      </c>
      <c r="DF207" s="4">
        <f t="shared" si="576"/>
        <v>0</v>
      </c>
      <c r="DG207" s="4">
        <f t="shared" si="577"/>
        <v>0</v>
      </c>
      <c r="DH207" s="4">
        <f t="shared" si="577"/>
        <v>0</v>
      </c>
      <c r="DI207" s="4">
        <f t="shared" si="577"/>
        <v>0</v>
      </c>
      <c r="DJ207" s="4">
        <f t="shared" si="577"/>
        <v>0</v>
      </c>
      <c r="DK207" s="4">
        <f t="shared" si="577"/>
        <v>0</v>
      </c>
      <c r="DL207" s="4">
        <f t="shared" si="577"/>
        <v>0</v>
      </c>
      <c r="DM207" s="4">
        <f t="shared" si="577"/>
        <v>0</v>
      </c>
      <c r="DN207" s="4">
        <f t="shared" si="577"/>
        <v>0</v>
      </c>
      <c r="DO207" s="4">
        <f t="shared" si="577"/>
        <v>0</v>
      </c>
      <c r="DP207" s="4">
        <f t="shared" si="577"/>
        <v>0</v>
      </c>
      <c r="DQ207" s="4">
        <f t="shared" si="578"/>
        <v>0</v>
      </c>
      <c r="DR207" s="4">
        <f t="shared" si="578"/>
        <v>0</v>
      </c>
      <c r="DS207" s="4">
        <f t="shared" si="578"/>
        <v>0</v>
      </c>
      <c r="DT207" s="4">
        <f t="shared" si="578"/>
        <v>0</v>
      </c>
      <c r="DU207" s="4">
        <f t="shared" si="578"/>
        <v>0</v>
      </c>
      <c r="DV207" s="4">
        <f t="shared" si="578"/>
        <v>0</v>
      </c>
      <c r="DW207" s="4">
        <f t="shared" si="578"/>
        <v>0</v>
      </c>
      <c r="DX207" s="4">
        <f t="shared" si="578"/>
        <v>0</v>
      </c>
      <c r="DY207" s="4">
        <f t="shared" si="578"/>
        <v>0</v>
      </c>
      <c r="DZ207" s="4">
        <f t="shared" si="578"/>
        <v>0</v>
      </c>
      <c r="EA207" s="4">
        <f t="shared" si="578"/>
        <v>0</v>
      </c>
      <c r="EB207" s="4">
        <f t="shared" si="578"/>
        <v>0</v>
      </c>
      <c r="EC207" s="4">
        <f t="shared" si="578"/>
        <v>0</v>
      </c>
    </row>
    <row r="208" spans="2:133" x14ac:dyDescent="0.25">
      <c r="B208" s="13" t="s">
        <v>263</v>
      </c>
      <c r="C208" t="s">
        <v>292</v>
      </c>
      <c r="D208" s="4">
        <f t="shared" si="507"/>
        <v>0</v>
      </c>
      <c r="E208" s="4">
        <f t="shared" si="508"/>
        <v>0</v>
      </c>
      <c r="F208" s="4">
        <f t="shared" si="509"/>
        <v>0</v>
      </c>
      <c r="G208" s="4">
        <f t="shared" si="510"/>
        <v>1</v>
      </c>
      <c r="H208" s="4">
        <f t="shared" si="511"/>
        <v>0</v>
      </c>
      <c r="I208" s="4">
        <f t="shared" si="512"/>
        <v>1</v>
      </c>
      <c r="J208" s="4">
        <f t="shared" si="458"/>
        <v>0</v>
      </c>
      <c r="K208" s="4">
        <f t="shared" si="459"/>
        <v>0</v>
      </c>
      <c r="L208" s="4">
        <f t="shared" si="460"/>
        <v>0</v>
      </c>
      <c r="M208" s="4">
        <f t="shared" si="461"/>
        <v>0</v>
      </c>
      <c r="N208" s="4">
        <f t="shared" si="462"/>
        <v>0</v>
      </c>
      <c r="O208" s="4">
        <f t="shared" si="463"/>
        <v>0</v>
      </c>
      <c r="P208" s="4">
        <f t="shared" si="464"/>
        <v>0</v>
      </c>
      <c r="Q208" s="4">
        <f t="shared" si="465"/>
        <v>0</v>
      </c>
      <c r="R208" s="4">
        <f t="shared" si="466"/>
        <v>0</v>
      </c>
      <c r="S208" s="4">
        <f t="shared" si="467"/>
        <v>0</v>
      </c>
      <c r="T208" s="4">
        <f t="shared" si="468"/>
        <v>0</v>
      </c>
      <c r="U208" s="4">
        <f t="shared" si="469"/>
        <v>0</v>
      </c>
      <c r="V208" s="4">
        <f t="shared" si="470"/>
        <v>0</v>
      </c>
      <c r="W208" s="4">
        <f t="shared" si="471"/>
        <v>0</v>
      </c>
      <c r="X208" s="4">
        <f t="shared" si="472"/>
        <v>0</v>
      </c>
      <c r="Y208" s="4">
        <f t="shared" si="473"/>
        <v>0</v>
      </c>
      <c r="Z208" s="4">
        <f t="shared" si="474"/>
        <v>0</v>
      </c>
      <c r="AA208" s="4">
        <f t="shared" si="475"/>
        <v>0</v>
      </c>
      <c r="AB208" s="4">
        <f t="shared" si="476"/>
        <v>0</v>
      </c>
      <c r="AC208" s="4">
        <f t="shared" si="477"/>
        <v>0</v>
      </c>
      <c r="AD208" s="4">
        <f t="shared" si="478"/>
        <v>0</v>
      </c>
      <c r="AE208" s="4">
        <f t="shared" si="479"/>
        <v>0</v>
      </c>
      <c r="AF208" s="4">
        <f t="shared" si="480"/>
        <v>0</v>
      </c>
      <c r="AG208" s="4">
        <f t="shared" si="481"/>
        <v>0</v>
      </c>
      <c r="AH208" s="4">
        <f t="shared" si="482"/>
        <v>0</v>
      </c>
      <c r="AI208" s="4">
        <f t="shared" si="483"/>
        <v>0</v>
      </c>
      <c r="AJ208" s="4">
        <f t="shared" si="484"/>
        <v>0</v>
      </c>
      <c r="AK208" s="4">
        <f t="shared" si="485"/>
        <v>0</v>
      </c>
      <c r="AL208" s="4">
        <f t="shared" si="486"/>
        <v>0</v>
      </c>
      <c r="AM208" s="4">
        <f t="shared" si="487"/>
        <v>0</v>
      </c>
      <c r="AN208" s="4">
        <f t="shared" si="488"/>
        <v>0</v>
      </c>
      <c r="AO208" s="4">
        <f t="shared" si="489"/>
        <v>0</v>
      </c>
      <c r="AP208" s="4">
        <f t="shared" si="490"/>
        <v>0</v>
      </c>
      <c r="AQ208" s="4">
        <f t="shared" si="491"/>
        <v>1</v>
      </c>
      <c r="AR208" s="4">
        <f t="shared" si="492"/>
        <v>0</v>
      </c>
      <c r="AS208" s="4">
        <f t="shared" si="493"/>
        <v>1</v>
      </c>
      <c r="AT208" s="4">
        <f t="shared" si="494"/>
        <v>0</v>
      </c>
      <c r="AU208" s="4">
        <f t="shared" si="495"/>
        <v>0</v>
      </c>
      <c r="AV208" s="4">
        <f t="shared" si="496"/>
        <v>0</v>
      </c>
      <c r="AW208" s="4">
        <f t="shared" si="497"/>
        <v>0</v>
      </c>
      <c r="AX208" s="4">
        <f t="shared" si="498"/>
        <v>0</v>
      </c>
      <c r="AY208" s="4">
        <f t="shared" si="499"/>
        <v>0</v>
      </c>
      <c r="AZ208" s="4">
        <f t="shared" si="500"/>
        <v>0</v>
      </c>
      <c r="BA208" s="4">
        <f t="shared" si="501"/>
        <v>0</v>
      </c>
      <c r="BB208" s="4">
        <f t="shared" si="502"/>
        <v>0</v>
      </c>
      <c r="BC208" s="4">
        <f t="shared" si="503"/>
        <v>0</v>
      </c>
      <c r="BD208" s="4">
        <f t="shared" si="504"/>
        <v>0</v>
      </c>
      <c r="BE208" s="4">
        <f t="shared" si="505"/>
        <v>0</v>
      </c>
      <c r="BF208" s="4">
        <f t="shared" si="506"/>
        <v>0</v>
      </c>
      <c r="BG208" s="4">
        <f t="shared" si="506"/>
        <v>0</v>
      </c>
      <c r="BH208" s="4">
        <f t="shared" si="506"/>
        <v>0</v>
      </c>
      <c r="BI208" s="4">
        <f t="shared" si="506"/>
        <v>1</v>
      </c>
      <c r="BJ208" s="4">
        <f t="shared" si="506"/>
        <v>0</v>
      </c>
      <c r="BK208" s="4">
        <f t="shared" si="506"/>
        <v>0</v>
      </c>
      <c r="BL208" s="4">
        <f t="shared" si="506"/>
        <v>0</v>
      </c>
      <c r="BM208" s="4">
        <f t="shared" si="506"/>
        <v>0</v>
      </c>
      <c r="BN208" s="4">
        <f t="shared" si="506"/>
        <v>0</v>
      </c>
      <c r="BO208" s="4">
        <f t="shared" si="506"/>
        <v>0</v>
      </c>
      <c r="BP208" s="4">
        <f t="shared" si="506"/>
        <v>0</v>
      </c>
      <c r="BQ208" s="4">
        <f t="shared" si="506"/>
        <v>0</v>
      </c>
      <c r="BR208" s="4">
        <f t="shared" si="506"/>
        <v>0</v>
      </c>
      <c r="BS208" s="4">
        <f t="shared" si="506"/>
        <v>0</v>
      </c>
      <c r="BT208" s="4">
        <f t="shared" si="506"/>
        <v>0</v>
      </c>
      <c r="BU208" s="4">
        <f t="shared" si="506"/>
        <v>0</v>
      </c>
      <c r="BV208" s="4">
        <f t="shared" si="574"/>
        <v>0</v>
      </c>
      <c r="BW208" s="4">
        <f t="shared" si="574"/>
        <v>0</v>
      </c>
      <c r="BX208" s="4">
        <f t="shared" si="574"/>
        <v>0</v>
      </c>
      <c r="BY208" s="4">
        <f t="shared" si="574"/>
        <v>0</v>
      </c>
      <c r="BZ208" s="4">
        <f t="shared" si="579"/>
        <v>0</v>
      </c>
      <c r="CA208" s="4">
        <f t="shared" si="579"/>
        <v>0</v>
      </c>
      <c r="CB208" s="4">
        <f t="shared" si="579"/>
        <v>0</v>
      </c>
      <c r="CC208" s="4">
        <f t="shared" si="579"/>
        <v>0</v>
      </c>
      <c r="CD208" s="4">
        <f t="shared" si="579"/>
        <v>0</v>
      </c>
      <c r="CE208" s="4">
        <f t="shared" si="579"/>
        <v>0</v>
      </c>
      <c r="CF208" s="4">
        <f t="shared" si="579"/>
        <v>0</v>
      </c>
      <c r="CG208" s="4">
        <f t="shared" si="579"/>
        <v>0</v>
      </c>
      <c r="CH208" s="4">
        <f t="shared" si="579"/>
        <v>0</v>
      </c>
      <c r="CI208" s="4">
        <f t="shared" si="579"/>
        <v>0</v>
      </c>
      <c r="CJ208" s="4">
        <f t="shared" si="579"/>
        <v>1</v>
      </c>
      <c r="CK208" s="4">
        <f t="shared" si="575"/>
        <v>0</v>
      </c>
      <c r="CL208" s="4">
        <f t="shared" si="575"/>
        <v>0</v>
      </c>
      <c r="CM208" s="4">
        <f t="shared" si="575"/>
        <v>0</v>
      </c>
      <c r="CN208" s="4">
        <f t="shared" si="575"/>
        <v>0</v>
      </c>
      <c r="CO208" s="4">
        <f t="shared" si="575"/>
        <v>0</v>
      </c>
      <c r="CP208" s="4">
        <f t="shared" si="575"/>
        <v>0</v>
      </c>
      <c r="CQ208" s="4">
        <f t="shared" si="575"/>
        <v>0</v>
      </c>
      <c r="CR208" s="4">
        <f t="shared" si="575"/>
        <v>0</v>
      </c>
      <c r="CS208" s="4">
        <f t="shared" si="575"/>
        <v>0</v>
      </c>
      <c r="CT208" s="4">
        <f t="shared" si="575"/>
        <v>0</v>
      </c>
      <c r="CU208" s="4">
        <f t="shared" si="575"/>
        <v>0</v>
      </c>
      <c r="CV208" s="4">
        <f t="shared" si="575"/>
        <v>0</v>
      </c>
      <c r="CW208" s="4">
        <f t="shared" si="575"/>
        <v>0</v>
      </c>
      <c r="CX208" s="4">
        <f t="shared" si="575"/>
        <v>0</v>
      </c>
      <c r="CY208" s="4">
        <f t="shared" si="575"/>
        <v>0</v>
      </c>
      <c r="CZ208" s="4">
        <f t="shared" si="575"/>
        <v>0</v>
      </c>
      <c r="DA208" s="4">
        <f t="shared" si="576"/>
        <v>0</v>
      </c>
      <c r="DB208" s="4">
        <f t="shared" si="576"/>
        <v>0</v>
      </c>
      <c r="DC208" s="4">
        <f t="shared" si="576"/>
        <v>0</v>
      </c>
      <c r="DD208" s="4">
        <f t="shared" si="576"/>
        <v>0</v>
      </c>
      <c r="DE208" s="4">
        <f t="shared" si="576"/>
        <v>0</v>
      </c>
      <c r="DF208" s="4">
        <f t="shared" si="576"/>
        <v>0</v>
      </c>
      <c r="DG208" s="4">
        <f t="shared" si="577"/>
        <v>0</v>
      </c>
      <c r="DH208" s="4">
        <f t="shared" si="577"/>
        <v>0</v>
      </c>
      <c r="DI208" s="4">
        <f t="shared" si="577"/>
        <v>0</v>
      </c>
      <c r="DJ208" s="4">
        <f t="shared" si="577"/>
        <v>0</v>
      </c>
      <c r="DK208" s="4">
        <f t="shared" si="577"/>
        <v>0</v>
      </c>
      <c r="DL208" s="4">
        <f t="shared" si="577"/>
        <v>0</v>
      </c>
      <c r="DM208" s="4">
        <f t="shared" si="577"/>
        <v>0</v>
      </c>
      <c r="DN208" s="4">
        <f t="shared" si="577"/>
        <v>0</v>
      </c>
      <c r="DO208" s="4">
        <f t="shared" si="577"/>
        <v>0</v>
      </c>
      <c r="DP208" s="4">
        <f t="shared" si="577"/>
        <v>0</v>
      </c>
      <c r="DQ208" s="4">
        <f t="shared" si="578"/>
        <v>0</v>
      </c>
      <c r="DR208" s="4">
        <f t="shared" si="578"/>
        <v>0</v>
      </c>
      <c r="DS208" s="4">
        <f t="shared" si="578"/>
        <v>0</v>
      </c>
      <c r="DT208" s="4">
        <f t="shared" si="578"/>
        <v>0</v>
      </c>
      <c r="DU208" s="4">
        <f t="shared" si="578"/>
        <v>0</v>
      </c>
      <c r="DV208" s="4">
        <f t="shared" si="578"/>
        <v>0</v>
      </c>
      <c r="DW208" s="4">
        <f t="shared" si="578"/>
        <v>0</v>
      </c>
      <c r="DX208" s="4">
        <f t="shared" si="578"/>
        <v>0</v>
      </c>
      <c r="DY208" s="4">
        <f t="shared" si="578"/>
        <v>0</v>
      </c>
      <c r="DZ208" s="4">
        <f t="shared" si="578"/>
        <v>0</v>
      </c>
      <c r="EA208" s="4">
        <f t="shared" si="578"/>
        <v>0</v>
      </c>
      <c r="EB208" s="4">
        <f t="shared" si="578"/>
        <v>0</v>
      </c>
      <c r="EC208" s="4">
        <f t="shared" si="578"/>
        <v>0</v>
      </c>
    </row>
    <row r="209" spans="2:133" x14ac:dyDescent="0.25">
      <c r="B209" s="13" t="s">
        <v>263</v>
      </c>
      <c r="C209" t="s">
        <v>293</v>
      </c>
      <c r="D209" s="4">
        <f t="shared" si="507"/>
        <v>0</v>
      </c>
      <c r="E209" s="4">
        <f t="shared" si="508"/>
        <v>0</v>
      </c>
      <c r="F209" s="4">
        <f t="shared" si="509"/>
        <v>0</v>
      </c>
      <c r="G209" s="4">
        <f t="shared" si="510"/>
        <v>1</v>
      </c>
      <c r="H209" s="4">
        <f t="shared" si="511"/>
        <v>0</v>
      </c>
      <c r="I209" s="4">
        <f t="shared" si="512"/>
        <v>1</v>
      </c>
      <c r="J209" s="4">
        <f t="shared" si="458"/>
        <v>0</v>
      </c>
      <c r="K209" s="4">
        <f t="shared" si="459"/>
        <v>0</v>
      </c>
      <c r="L209" s="4">
        <f t="shared" si="460"/>
        <v>0</v>
      </c>
      <c r="M209" s="4">
        <f t="shared" si="461"/>
        <v>0</v>
      </c>
      <c r="N209" s="4">
        <f t="shared" si="462"/>
        <v>0</v>
      </c>
      <c r="O209" s="4">
        <f t="shared" si="463"/>
        <v>0</v>
      </c>
      <c r="P209" s="4">
        <f t="shared" si="464"/>
        <v>0</v>
      </c>
      <c r="Q209" s="4">
        <f t="shared" si="465"/>
        <v>0</v>
      </c>
      <c r="R209" s="4">
        <f t="shared" si="466"/>
        <v>0</v>
      </c>
      <c r="S209" s="4">
        <f t="shared" si="467"/>
        <v>0</v>
      </c>
      <c r="T209" s="4">
        <f t="shared" si="468"/>
        <v>0</v>
      </c>
      <c r="U209" s="4">
        <f t="shared" si="469"/>
        <v>0</v>
      </c>
      <c r="V209" s="4">
        <f t="shared" si="470"/>
        <v>0</v>
      </c>
      <c r="W209" s="4">
        <f t="shared" si="471"/>
        <v>0</v>
      </c>
      <c r="X209" s="4">
        <f t="shared" si="472"/>
        <v>0</v>
      </c>
      <c r="Y209" s="4">
        <f t="shared" si="473"/>
        <v>0</v>
      </c>
      <c r="Z209" s="4">
        <f t="shared" si="474"/>
        <v>0</v>
      </c>
      <c r="AA209" s="4">
        <f t="shared" si="475"/>
        <v>0</v>
      </c>
      <c r="AB209" s="4">
        <f t="shared" si="476"/>
        <v>0</v>
      </c>
      <c r="AC209" s="4">
        <f t="shared" si="477"/>
        <v>0</v>
      </c>
      <c r="AD209" s="4">
        <f t="shared" si="478"/>
        <v>0</v>
      </c>
      <c r="AE209" s="4">
        <f t="shared" si="479"/>
        <v>0</v>
      </c>
      <c r="AF209" s="4">
        <f t="shared" si="480"/>
        <v>0</v>
      </c>
      <c r="AG209" s="4">
        <f t="shared" si="481"/>
        <v>0</v>
      </c>
      <c r="AH209" s="4">
        <f t="shared" si="482"/>
        <v>0</v>
      </c>
      <c r="AI209" s="4">
        <f t="shared" si="483"/>
        <v>0</v>
      </c>
      <c r="AJ209" s="4">
        <f t="shared" si="484"/>
        <v>0</v>
      </c>
      <c r="AK209" s="4">
        <f t="shared" si="485"/>
        <v>0</v>
      </c>
      <c r="AL209" s="4">
        <f t="shared" si="486"/>
        <v>0</v>
      </c>
      <c r="AM209" s="4">
        <f t="shared" si="487"/>
        <v>0</v>
      </c>
      <c r="AN209" s="4">
        <f t="shared" si="488"/>
        <v>0</v>
      </c>
      <c r="AO209" s="4">
        <f t="shared" si="489"/>
        <v>0</v>
      </c>
      <c r="AP209" s="4">
        <f t="shared" si="490"/>
        <v>0</v>
      </c>
      <c r="AQ209" s="4">
        <f t="shared" si="491"/>
        <v>1</v>
      </c>
      <c r="AR209" s="4">
        <f t="shared" si="492"/>
        <v>0</v>
      </c>
      <c r="AS209" s="4">
        <f t="shared" si="493"/>
        <v>1</v>
      </c>
      <c r="AT209" s="4">
        <f t="shared" si="494"/>
        <v>0</v>
      </c>
      <c r="AU209" s="4">
        <f t="shared" si="495"/>
        <v>0</v>
      </c>
      <c r="AV209" s="4">
        <f t="shared" si="496"/>
        <v>0</v>
      </c>
      <c r="AW209" s="4">
        <f t="shared" si="497"/>
        <v>0</v>
      </c>
      <c r="AX209" s="4">
        <f t="shared" si="498"/>
        <v>0</v>
      </c>
      <c r="AY209" s="4">
        <f t="shared" si="499"/>
        <v>0</v>
      </c>
      <c r="AZ209" s="4">
        <f t="shared" si="500"/>
        <v>0</v>
      </c>
      <c r="BA209" s="4">
        <f t="shared" si="501"/>
        <v>0</v>
      </c>
      <c r="BB209" s="4">
        <f t="shared" si="502"/>
        <v>0</v>
      </c>
      <c r="BC209" s="4">
        <f t="shared" si="503"/>
        <v>0</v>
      </c>
      <c r="BD209" s="4">
        <f t="shared" si="504"/>
        <v>0</v>
      </c>
      <c r="BE209" s="4">
        <f t="shared" si="505"/>
        <v>0</v>
      </c>
      <c r="BF209" s="4">
        <f t="shared" si="506"/>
        <v>0</v>
      </c>
      <c r="BG209" s="4">
        <f t="shared" si="506"/>
        <v>0</v>
      </c>
      <c r="BH209" s="4">
        <f t="shared" si="506"/>
        <v>0</v>
      </c>
      <c r="BI209" s="4">
        <f t="shared" si="506"/>
        <v>0</v>
      </c>
      <c r="BJ209" s="4">
        <f t="shared" si="506"/>
        <v>1</v>
      </c>
      <c r="BK209" s="4">
        <f t="shared" si="506"/>
        <v>0</v>
      </c>
      <c r="BL209" s="4">
        <f t="shared" si="506"/>
        <v>0</v>
      </c>
      <c r="BM209" s="4">
        <f t="shared" si="506"/>
        <v>0</v>
      </c>
      <c r="BN209" s="4">
        <f t="shared" si="506"/>
        <v>0</v>
      </c>
      <c r="BO209" s="4">
        <f t="shared" si="506"/>
        <v>0</v>
      </c>
      <c r="BP209" s="4">
        <f t="shared" si="506"/>
        <v>0</v>
      </c>
      <c r="BQ209" s="4">
        <f t="shared" si="506"/>
        <v>0</v>
      </c>
      <c r="BR209" s="4">
        <f t="shared" si="506"/>
        <v>0</v>
      </c>
      <c r="BS209" s="4">
        <f t="shared" si="506"/>
        <v>0</v>
      </c>
      <c r="BT209" s="4">
        <f t="shared" si="506"/>
        <v>0</v>
      </c>
      <c r="BU209" s="4">
        <f t="shared" si="506"/>
        <v>0</v>
      </c>
      <c r="BV209" s="4">
        <f t="shared" si="574"/>
        <v>0</v>
      </c>
      <c r="BW209" s="4">
        <f t="shared" si="574"/>
        <v>0</v>
      </c>
      <c r="BX209" s="4">
        <f t="shared" si="574"/>
        <v>0</v>
      </c>
      <c r="BY209" s="4">
        <f t="shared" si="574"/>
        <v>0</v>
      </c>
      <c r="BZ209" s="4">
        <f t="shared" si="579"/>
        <v>0</v>
      </c>
      <c r="CA209" s="4">
        <f t="shared" si="579"/>
        <v>0</v>
      </c>
      <c r="CB209" s="4">
        <f t="shared" si="579"/>
        <v>0</v>
      </c>
      <c r="CC209" s="4">
        <f t="shared" si="579"/>
        <v>0</v>
      </c>
      <c r="CD209" s="4">
        <f t="shared" si="579"/>
        <v>0</v>
      </c>
      <c r="CE209" s="4">
        <f t="shared" si="579"/>
        <v>0</v>
      </c>
      <c r="CF209" s="4">
        <f t="shared" si="579"/>
        <v>0</v>
      </c>
      <c r="CG209" s="4">
        <f t="shared" si="579"/>
        <v>0</v>
      </c>
      <c r="CH209" s="4">
        <f t="shared" si="579"/>
        <v>0</v>
      </c>
      <c r="CI209" s="4">
        <f t="shared" si="579"/>
        <v>0</v>
      </c>
      <c r="CJ209" s="4">
        <f t="shared" si="579"/>
        <v>0</v>
      </c>
      <c r="CK209" s="4">
        <f t="shared" si="575"/>
        <v>1</v>
      </c>
      <c r="CL209" s="4">
        <f t="shared" si="575"/>
        <v>0</v>
      </c>
      <c r="CM209" s="4">
        <f t="shared" si="575"/>
        <v>0</v>
      </c>
      <c r="CN209" s="4">
        <f t="shared" si="575"/>
        <v>0</v>
      </c>
      <c r="CO209" s="4">
        <f t="shared" si="575"/>
        <v>0</v>
      </c>
      <c r="CP209" s="4">
        <f t="shared" si="575"/>
        <v>0</v>
      </c>
      <c r="CQ209" s="4">
        <f t="shared" si="575"/>
        <v>0</v>
      </c>
      <c r="CR209" s="4">
        <f t="shared" si="575"/>
        <v>0</v>
      </c>
      <c r="CS209" s="4">
        <f t="shared" si="575"/>
        <v>0</v>
      </c>
      <c r="CT209" s="4">
        <f t="shared" si="575"/>
        <v>0</v>
      </c>
      <c r="CU209" s="4">
        <f t="shared" si="575"/>
        <v>0</v>
      </c>
      <c r="CV209" s="4">
        <f t="shared" si="575"/>
        <v>0</v>
      </c>
      <c r="CW209" s="4">
        <f t="shared" si="575"/>
        <v>0</v>
      </c>
      <c r="CX209" s="4">
        <f t="shared" si="575"/>
        <v>0</v>
      </c>
      <c r="CY209" s="4">
        <f t="shared" si="575"/>
        <v>0</v>
      </c>
      <c r="CZ209" s="4">
        <f t="shared" si="575"/>
        <v>0</v>
      </c>
      <c r="DA209" s="4">
        <f t="shared" si="576"/>
        <v>0</v>
      </c>
      <c r="DB209" s="4">
        <f t="shared" si="576"/>
        <v>0</v>
      </c>
      <c r="DC209" s="4">
        <f t="shared" si="576"/>
        <v>0</v>
      </c>
      <c r="DD209" s="4">
        <f t="shared" si="576"/>
        <v>0</v>
      </c>
      <c r="DE209" s="4">
        <f t="shared" si="576"/>
        <v>0</v>
      </c>
      <c r="DF209" s="4">
        <f t="shared" si="576"/>
        <v>0</v>
      </c>
      <c r="DG209" s="4">
        <f t="shared" si="577"/>
        <v>0</v>
      </c>
      <c r="DH209" s="4">
        <f t="shared" si="577"/>
        <v>0</v>
      </c>
      <c r="DI209" s="4">
        <f t="shared" si="577"/>
        <v>0</v>
      </c>
      <c r="DJ209" s="4">
        <f t="shared" si="577"/>
        <v>0</v>
      </c>
      <c r="DK209" s="4">
        <f t="shared" si="577"/>
        <v>0</v>
      </c>
      <c r="DL209" s="4">
        <f t="shared" si="577"/>
        <v>0</v>
      </c>
      <c r="DM209" s="4">
        <f t="shared" si="577"/>
        <v>0</v>
      </c>
      <c r="DN209" s="4">
        <f t="shared" si="577"/>
        <v>0</v>
      </c>
      <c r="DO209" s="4">
        <f t="shared" si="577"/>
        <v>0</v>
      </c>
      <c r="DP209" s="4">
        <f t="shared" si="577"/>
        <v>0</v>
      </c>
      <c r="DQ209" s="4">
        <f t="shared" si="578"/>
        <v>0</v>
      </c>
      <c r="DR209" s="4">
        <f t="shared" si="578"/>
        <v>0</v>
      </c>
      <c r="DS209" s="4">
        <f t="shared" si="578"/>
        <v>0</v>
      </c>
      <c r="DT209" s="4">
        <f t="shared" si="578"/>
        <v>0</v>
      </c>
      <c r="DU209" s="4">
        <f t="shared" si="578"/>
        <v>0</v>
      </c>
      <c r="DV209" s="4">
        <f t="shared" si="578"/>
        <v>0</v>
      </c>
      <c r="DW209" s="4">
        <f t="shared" si="578"/>
        <v>0</v>
      </c>
      <c r="DX209" s="4">
        <f t="shared" si="578"/>
        <v>0</v>
      </c>
      <c r="DY209" s="4">
        <f t="shared" si="578"/>
        <v>0</v>
      </c>
      <c r="DZ209" s="4">
        <f t="shared" si="578"/>
        <v>0</v>
      </c>
      <c r="EA209" s="4">
        <f t="shared" si="578"/>
        <v>0</v>
      </c>
      <c r="EB209" s="4">
        <f t="shared" si="578"/>
        <v>0</v>
      </c>
      <c r="EC209" s="4">
        <f t="shared" si="578"/>
        <v>0</v>
      </c>
    </row>
    <row r="210" spans="2:133" x14ac:dyDescent="0.25">
      <c r="B210" s="13" t="s">
        <v>263</v>
      </c>
      <c r="C210" t="s">
        <v>294</v>
      </c>
      <c r="D210" s="4">
        <f t="shared" si="507"/>
        <v>0</v>
      </c>
      <c r="E210" s="4">
        <f t="shared" si="508"/>
        <v>0</v>
      </c>
      <c r="F210" s="4">
        <f t="shared" si="509"/>
        <v>0</v>
      </c>
      <c r="G210" s="4">
        <f t="shared" si="510"/>
        <v>1</v>
      </c>
      <c r="H210" s="4">
        <f t="shared" si="511"/>
        <v>0</v>
      </c>
      <c r="I210" s="4">
        <f t="shared" si="512"/>
        <v>1</v>
      </c>
      <c r="J210" s="4">
        <f t="shared" si="458"/>
        <v>0</v>
      </c>
      <c r="K210" s="4">
        <f t="shared" si="459"/>
        <v>0</v>
      </c>
      <c r="L210" s="4">
        <f t="shared" si="460"/>
        <v>0</v>
      </c>
      <c r="M210" s="4">
        <f t="shared" si="461"/>
        <v>0</v>
      </c>
      <c r="N210" s="4">
        <f t="shared" si="462"/>
        <v>0</v>
      </c>
      <c r="O210" s="4">
        <f t="shared" si="463"/>
        <v>0</v>
      </c>
      <c r="P210" s="4">
        <f t="shared" si="464"/>
        <v>0</v>
      </c>
      <c r="Q210" s="4">
        <f t="shared" si="465"/>
        <v>0</v>
      </c>
      <c r="R210" s="4">
        <f t="shared" si="466"/>
        <v>0</v>
      </c>
      <c r="S210" s="4">
        <f t="shared" si="467"/>
        <v>0</v>
      </c>
      <c r="T210" s="4">
        <f t="shared" si="468"/>
        <v>0</v>
      </c>
      <c r="U210" s="4">
        <f t="shared" si="469"/>
        <v>0</v>
      </c>
      <c r="V210" s="4">
        <f t="shared" si="470"/>
        <v>0</v>
      </c>
      <c r="W210" s="4">
        <f t="shared" si="471"/>
        <v>0</v>
      </c>
      <c r="X210" s="4">
        <f t="shared" si="472"/>
        <v>0</v>
      </c>
      <c r="Y210" s="4">
        <f t="shared" si="473"/>
        <v>0</v>
      </c>
      <c r="Z210" s="4">
        <f t="shared" si="474"/>
        <v>0</v>
      </c>
      <c r="AA210" s="4">
        <f t="shared" si="475"/>
        <v>0</v>
      </c>
      <c r="AB210" s="4">
        <f t="shared" si="476"/>
        <v>0</v>
      </c>
      <c r="AC210" s="4">
        <f t="shared" si="477"/>
        <v>0</v>
      </c>
      <c r="AD210" s="4">
        <f t="shared" si="478"/>
        <v>0</v>
      </c>
      <c r="AE210" s="4">
        <f t="shared" si="479"/>
        <v>0</v>
      </c>
      <c r="AF210" s="4">
        <f t="shared" si="480"/>
        <v>0</v>
      </c>
      <c r="AG210" s="4">
        <f t="shared" si="481"/>
        <v>0</v>
      </c>
      <c r="AH210" s="4">
        <f t="shared" si="482"/>
        <v>0</v>
      </c>
      <c r="AI210" s="4">
        <f t="shared" si="483"/>
        <v>0</v>
      </c>
      <c r="AJ210" s="4">
        <f t="shared" si="484"/>
        <v>0</v>
      </c>
      <c r="AK210" s="4">
        <f t="shared" si="485"/>
        <v>0</v>
      </c>
      <c r="AL210" s="4">
        <f t="shared" si="486"/>
        <v>0</v>
      </c>
      <c r="AM210" s="4">
        <f t="shared" si="487"/>
        <v>0</v>
      </c>
      <c r="AN210" s="4">
        <f t="shared" si="488"/>
        <v>0</v>
      </c>
      <c r="AO210" s="4">
        <f t="shared" si="489"/>
        <v>0</v>
      </c>
      <c r="AP210" s="4">
        <f t="shared" si="490"/>
        <v>0</v>
      </c>
      <c r="AQ210" s="4">
        <f t="shared" si="491"/>
        <v>1</v>
      </c>
      <c r="AR210" s="4">
        <f t="shared" si="492"/>
        <v>0</v>
      </c>
      <c r="AS210" s="4">
        <f t="shared" si="493"/>
        <v>1</v>
      </c>
      <c r="AT210" s="4">
        <f t="shared" si="494"/>
        <v>0</v>
      </c>
      <c r="AU210" s="4">
        <f t="shared" si="495"/>
        <v>0</v>
      </c>
      <c r="AV210" s="4">
        <f t="shared" si="496"/>
        <v>0</v>
      </c>
      <c r="AW210" s="4">
        <f t="shared" si="497"/>
        <v>0</v>
      </c>
      <c r="AX210" s="4">
        <f t="shared" si="498"/>
        <v>0</v>
      </c>
      <c r="AY210" s="4">
        <f t="shared" si="499"/>
        <v>0</v>
      </c>
      <c r="AZ210" s="4">
        <f t="shared" si="500"/>
        <v>0</v>
      </c>
      <c r="BA210" s="4">
        <f t="shared" si="501"/>
        <v>0</v>
      </c>
      <c r="BB210" s="4">
        <f t="shared" si="502"/>
        <v>0</v>
      </c>
      <c r="BC210" s="4">
        <f t="shared" si="503"/>
        <v>0</v>
      </c>
      <c r="BD210" s="4">
        <f t="shared" si="504"/>
        <v>0</v>
      </c>
      <c r="BE210" s="4">
        <f t="shared" si="505"/>
        <v>0</v>
      </c>
      <c r="BF210" s="4">
        <f t="shared" si="506"/>
        <v>0</v>
      </c>
      <c r="BG210" s="4">
        <f t="shared" si="506"/>
        <v>0</v>
      </c>
      <c r="BH210" s="4">
        <f t="shared" si="506"/>
        <v>0</v>
      </c>
      <c r="BI210" s="4">
        <f t="shared" si="506"/>
        <v>0</v>
      </c>
      <c r="BJ210" s="4">
        <f t="shared" si="506"/>
        <v>0</v>
      </c>
      <c r="BK210" s="4">
        <f t="shared" si="506"/>
        <v>1</v>
      </c>
      <c r="BL210" s="4">
        <f t="shared" si="506"/>
        <v>0</v>
      </c>
      <c r="BM210" s="4">
        <f t="shared" si="506"/>
        <v>0</v>
      </c>
      <c r="BN210" s="4">
        <f t="shared" si="506"/>
        <v>0</v>
      </c>
      <c r="BO210" s="4">
        <f t="shared" si="506"/>
        <v>0</v>
      </c>
      <c r="BP210" s="4">
        <f t="shared" si="506"/>
        <v>0</v>
      </c>
      <c r="BQ210" s="4">
        <f t="shared" si="506"/>
        <v>0</v>
      </c>
      <c r="BR210" s="4">
        <f t="shared" si="506"/>
        <v>0</v>
      </c>
      <c r="BS210" s="4">
        <f t="shared" si="506"/>
        <v>0</v>
      </c>
      <c r="BT210" s="4">
        <f t="shared" si="506"/>
        <v>0</v>
      </c>
      <c r="BU210" s="4">
        <f t="shared" si="506"/>
        <v>0</v>
      </c>
      <c r="BV210" s="4">
        <f t="shared" si="574"/>
        <v>0</v>
      </c>
      <c r="BW210" s="4">
        <f t="shared" si="574"/>
        <v>0</v>
      </c>
      <c r="BX210" s="4">
        <f t="shared" si="574"/>
        <v>0</v>
      </c>
      <c r="BY210" s="4">
        <f t="shared" si="574"/>
        <v>0</v>
      </c>
      <c r="BZ210" s="4">
        <f t="shared" si="579"/>
        <v>0</v>
      </c>
      <c r="CA210" s="4">
        <f t="shared" si="579"/>
        <v>0</v>
      </c>
      <c r="CB210" s="4">
        <f t="shared" si="579"/>
        <v>0</v>
      </c>
      <c r="CC210" s="4">
        <f t="shared" si="579"/>
        <v>0</v>
      </c>
      <c r="CD210" s="4">
        <f t="shared" si="579"/>
        <v>0</v>
      </c>
      <c r="CE210" s="4">
        <f t="shared" si="579"/>
        <v>0</v>
      </c>
      <c r="CF210" s="4">
        <f t="shared" si="579"/>
        <v>0</v>
      </c>
      <c r="CG210" s="4">
        <f t="shared" si="579"/>
        <v>0</v>
      </c>
      <c r="CH210" s="4">
        <f t="shared" si="579"/>
        <v>0</v>
      </c>
      <c r="CI210" s="4">
        <f t="shared" si="579"/>
        <v>0</v>
      </c>
      <c r="CJ210" s="4">
        <f t="shared" si="579"/>
        <v>0</v>
      </c>
      <c r="CK210" s="4">
        <f t="shared" si="575"/>
        <v>0</v>
      </c>
      <c r="CL210" s="4">
        <f t="shared" si="575"/>
        <v>1</v>
      </c>
      <c r="CM210" s="4">
        <f t="shared" si="575"/>
        <v>0</v>
      </c>
      <c r="CN210" s="4">
        <f t="shared" si="575"/>
        <v>0</v>
      </c>
      <c r="CO210" s="4">
        <f t="shared" si="575"/>
        <v>0</v>
      </c>
      <c r="CP210" s="4">
        <f t="shared" si="575"/>
        <v>0</v>
      </c>
      <c r="CQ210" s="4">
        <f t="shared" si="575"/>
        <v>0</v>
      </c>
      <c r="CR210" s="4">
        <f t="shared" si="575"/>
        <v>0</v>
      </c>
      <c r="CS210" s="4">
        <f t="shared" si="575"/>
        <v>0</v>
      </c>
      <c r="CT210" s="4">
        <f t="shared" si="575"/>
        <v>0</v>
      </c>
      <c r="CU210" s="4">
        <f t="shared" si="575"/>
        <v>0</v>
      </c>
      <c r="CV210" s="4">
        <f t="shared" si="575"/>
        <v>0</v>
      </c>
      <c r="CW210" s="4">
        <f t="shared" si="575"/>
        <v>0</v>
      </c>
      <c r="CX210" s="4">
        <f t="shared" si="575"/>
        <v>0</v>
      </c>
      <c r="CY210" s="4">
        <f t="shared" si="575"/>
        <v>0</v>
      </c>
      <c r="CZ210" s="4">
        <f t="shared" si="575"/>
        <v>0</v>
      </c>
      <c r="DA210" s="4">
        <f t="shared" si="576"/>
        <v>0</v>
      </c>
      <c r="DB210" s="4">
        <f t="shared" si="576"/>
        <v>0</v>
      </c>
      <c r="DC210" s="4">
        <f t="shared" si="576"/>
        <v>0</v>
      </c>
      <c r="DD210" s="4">
        <f t="shared" si="576"/>
        <v>0</v>
      </c>
      <c r="DE210" s="4">
        <f t="shared" si="576"/>
        <v>0</v>
      </c>
      <c r="DF210" s="4">
        <f t="shared" si="576"/>
        <v>0</v>
      </c>
      <c r="DG210" s="4">
        <f t="shared" si="577"/>
        <v>0</v>
      </c>
      <c r="DH210" s="4">
        <f t="shared" si="577"/>
        <v>0</v>
      </c>
      <c r="DI210" s="4">
        <f t="shared" si="577"/>
        <v>0</v>
      </c>
      <c r="DJ210" s="4">
        <f t="shared" si="577"/>
        <v>0</v>
      </c>
      <c r="DK210" s="4">
        <f t="shared" si="577"/>
        <v>0</v>
      </c>
      <c r="DL210" s="4">
        <f t="shared" si="577"/>
        <v>0</v>
      </c>
      <c r="DM210" s="4">
        <f t="shared" si="577"/>
        <v>0</v>
      </c>
      <c r="DN210" s="4">
        <f t="shared" si="577"/>
        <v>0</v>
      </c>
      <c r="DO210" s="4">
        <f t="shared" si="577"/>
        <v>0</v>
      </c>
      <c r="DP210" s="4">
        <f t="shared" si="577"/>
        <v>0</v>
      </c>
      <c r="DQ210" s="4">
        <f t="shared" si="578"/>
        <v>0</v>
      </c>
      <c r="DR210" s="4">
        <f t="shared" si="578"/>
        <v>0</v>
      </c>
      <c r="DS210" s="4">
        <f t="shared" si="578"/>
        <v>0</v>
      </c>
      <c r="DT210" s="4">
        <f t="shared" si="578"/>
        <v>0</v>
      </c>
      <c r="DU210" s="4">
        <f t="shared" si="578"/>
        <v>0</v>
      </c>
      <c r="DV210" s="4">
        <f t="shared" si="578"/>
        <v>0</v>
      </c>
      <c r="DW210" s="4">
        <f t="shared" si="578"/>
        <v>0</v>
      </c>
      <c r="DX210" s="4">
        <f t="shared" si="578"/>
        <v>0</v>
      </c>
      <c r="DY210" s="4">
        <f t="shared" si="578"/>
        <v>0</v>
      </c>
      <c r="DZ210" s="4">
        <f t="shared" si="578"/>
        <v>0</v>
      </c>
      <c r="EA210" s="4">
        <f t="shared" si="578"/>
        <v>0</v>
      </c>
      <c r="EB210" s="4">
        <f t="shared" si="578"/>
        <v>0</v>
      </c>
      <c r="EC210" s="4">
        <f t="shared" si="578"/>
        <v>0</v>
      </c>
    </row>
    <row r="211" spans="2:133" x14ac:dyDescent="0.25">
      <c r="B211" s="13" t="s">
        <v>263</v>
      </c>
      <c r="C211" t="s">
        <v>295</v>
      </c>
      <c r="D211" s="4">
        <f t="shared" si="507"/>
        <v>0</v>
      </c>
      <c r="E211" s="4">
        <f t="shared" si="508"/>
        <v>0</v>
      </c>
      <c r="F211" s="4">
        <f t="shared" si="509"/>
        <v>0</v>
      </c>
      <c r="G211" s="4">
        <f t="shared" si="510"/>
        <v>1</v>
      </c>
      <c r="H211" s="4">
        <f t="shared" si="511"/>
        <v>0</v>
      </c>
      <c r="I211" s="4">
        <f t="shared" si="512"/>
        <v>1</v>
      </c>
      <c r="J211" s="4">
        <f t="shared" si="458"/>
        <v>0</v>
      </c>
      <c r="K211" s="4">
        <f t="shared" si="459"/>
        <v>0</v>
      </c>
      <c r="L211" s="4">
        <f t="shared" si="460"/>
        <v>0</v>
      </c>
      <c r="M211" s="4">
        <f t="shared" si="461"/>
        <v>0</v>
      </c>
      <c r="N211" s="4">
        <f t="shared" si="462"/>
        <v>0</v>
      </c>
      <c r="O211" s="4">
        <f t="shared" si="463"/>
        <v>0</v>
      </c>
      <c r="P211" s="4">
        <f t="shared" si="464"/>
        <v>0</v>
      </c>
      <c r="Q211" s="4">
        <f t="shared" si="465"/>
        <v>0</v>
      </c>
      <c r="R211" s="4">
        <f t="shared" si="466"/>
        <v>0</v>
      </c>
      <c r="S211" s="4">
        <f t="shared" si="467"/>
        <v>0</v>
      </c>
      <c r="T211" s="4">
        <f t="shared" si="468"/>
        <v>0</v>
      </c>
      <c r="U211" s="4">
        <f t="shared" si="469"/>
        <v>0</v>
      </c>
      <c r="V211" s="4">
        <f t="shared" si="470"/>
        <v>0</v>
      </c>
      <c r="W211" s="4">
        <f t="shared" si="471"/>
        <v>0</v>
      </c>
      <c r="X211" s="4">
        <f t="shared" si="472"/>
        <v>0</v>
      </c>
      <c r="Y211" s="4">
        <f t="shared" si="473"/>
        <v>0</v>
      </c>
      <c r="Z211" s="4">
        <f t="shared" si="474"/>
        <v>0</v>
      </c>
      <c r="AA211" s="4">
        <f t="shared" si="475"/>
        <v>0</v>
      </c>
      <c r="AB211" s="4">
        <f t="shared" si="476"/>
        <v>0</v>
      </c>
      <c r="AC211" s="4">
        <f t="shared" si="477"/>
        <v>0</v>
      </c>
      <c r="AD211" s="4">
        <f t="shared" si="478"/>
        <v>0</v>
      </c>
      <c r="AE211" s="4">
        <f t="shared" si="479"/>
        <v>0</v>
      </c>
      <c r="AF211" s="4">
        <f t="shared" si="480"/>
        <v>0</v>
      </c>
      <c r="AG211" s="4">
        <f t="shared" si="481"/>
        <v>0</v>
      </c>
      <c r="AH211" s="4">
        <f t="shared" si="482"/>
        <v>0</v>
      </c>
      <c r="AI211" s="4">
        <f t="shared" si="483"/>
        <v>0</v>
      </c>
      <c r="AJ211" s="4">
        <f t="shared" si="484"/>
        <v>0</v>
      </c>
      <c r="AK211" s="4">
        <f t="shared" si="485"/>
        <v>0</v>
      </c>
      <c r="AL211" s="4">
        <f t="shared" si="486"/>
        <v>0</v>
      </c>
      <c r="AM211" s="4">
        <f t="shared" si="487"/>
        <v>0</v>
      </c>
      <c r="AN211" s="4">
        <f t="shared" si="488"/>
        <v>0</v>
      </c>
      <c r="AO211" s="4">
        <f t="shared" si="489"/>
        <v>0</v>
      </c>
      <c r="AP211" s="4">
        <f t="shared" si="490"/>
        <v>0</v>
      </c>
      <c r="AQ211" s="4">
        <f t="shared" si="491"/>
        <v>1</v>
      </c>
      <c r="AR211" s="4">
        <f t="shared" si="492"/>
        <v>0</v>
      </c>
      <c r="AS211" s="4">
        <f t="shared" si="493"/>
        <v>1</v>
      </c>
      <c r="AT211" s="4">
        <f t="shared" si="494"/>
        <v>0</v>
      </c>
      <c r="AU211" s="4">
        <f t="shared" si="495"/>
        <v>0</v>
      </c>
      <c r="AV211" s="4">
        <f t="shared" si="496"/>
        <v>0</v>
      </c>
      <c r="AW211" s="4">
        <f t="shared" si="497"/>
        <v>0</v>
      </c>
      <c r="AX211" s="4">
        <f t="shared" si="498"/>
        <v>0</v>
      </c>
      <c r="AY211" s="4">
        <f t="shared" si="499"/>
        <v>0</v>
      </c>
      <c r="AZ211" s="4">
        <f t="shared" si="500"/>
        <v>0</v>
      </c>
      <c r="BA211" s="4">
        <f t="shared" si="501"/>
        <v>0</v>
      </c>
      <c r="BB211" s="4">
        <f t="shared" si="502"/>
        <v>0</v>
      </c>
      <c r="BC211" s="4">
        <f t="shared" si="503"/>
        <v>0</v>
      </c>
      <c r="BD211" s="4">
        <f t="shared" si="504"/>
        <v>0</v>
      </c>
      <c r="BE211" s="4">
        <f t="shared" si="505"/>
        <v>0</v>
      </c>
      <c r="BF211" s="4">
        <f t="shared" si="506"/>
        <v>0</v>
      </c>
      <c r="BG211" s="4">
        <f t="shared" si="506"/>
        <v>0</v>
      </c>
      <c r="BH211" s="4">
        <f t="shared" si="506"/>
        <v>0</v>
      </c>
      <c r="BI211" s="4">
        <f t="shared" si="506"/>
        <v>0</v>
      </c>
      <c r="BJ211" s="4">
        <f t="shared" si="506"/>
        <v>0</v>
      </c>
      <c r="BK211" s="4">
        <f t="shared" si="506"/>
        <v>0</v>
      </c>
      <c r="BL211" s="4">
        <f t="shared" si="506"/>
        <v>1</v>
      </c>
      <c r="BM211" s="4">
        <f t="shared" si="506"/>
        <v>0</v>
      </c>
      <c r="BN211" s="4">
        <f t="shared" si="506"/>
        <v>0</v>
      </c>
      <c r="BO211" s="4">
        <f t="shared" si="506"/>
        <v>0</v>
      </c>
      <c r="BP211" s="4">
        <f t="shared" si="506"/>
        <v>0</v>
      </c>
      <c r="BQ211" s="4">
        <f t="shared" si="506"/>
        <v>0</v>
      </c>
      <c r="BR211" s="4">
        <f t="shared" si="506"/>
        <v>0</v>
      </c>
      <c r="BS211" s="4">
        <f t="shared" si="506"/>
        <v>0</v>
      </c>
      <c r="BT211" s="4">
        <f t="shared" si="506"/>
        <v>0</v>
      </c>
      <c r="BU211" s="4">
        <f t="shared" si="506"/>
        <v>0</v>
      </c>
      <c r="BV211" s="4">
        <f t="shared" si="574"/>
        <v>0</v>
      </c>
      <c r="BW211" s="4">
        <f t="shared" si="574"/>
        <v>0</v>
      </c>
      <c r="BX211" s="4">
        <f t="shared" si="574"/>
        <v>0</v>
      </c>
      <c r="BY211" s="4">
        <f t="shared" si="574"/>
        <v>0</v>
      </c>
      <c r="BZ211" s="4">
        <f t="shared" si="579"/>
        <v>0</v>
      </c>
      <c r="CA211" s="4">
        <f t="shared" si="579"/>
        <v>0</v>
      </c>
      <c r="CB211" s="4">
        <f t="shared" si="579"/>
        <v>0</v>
      </c>
      <c r="CC211" s="4">
        <f t="shared" si="579"/>
        <v>0</v>
      </c>
      <c r="CD211" s="4">
        <f t="shared" si="579"/>
        <v>0</v>
      </c>
      <c r="CE211" s="4">
        <f t="shared" si="579"/>
        <v>0</v>
      </c>
      <c r="CF211" s="4">
        <f t="shared" si="579"/>
        <v>0</v>
      </c>
      <c r="CG211" s="4">
        <f t="shared" si="579"/>
        <v>0</v>
      </c>
      <c r="CH211" s="4">
        <f t="shared" si="579"/>
        <v>0</v>
      </c>
      <c r="CI211" s="4">
        <f t="shared" si="579"/>
        <v>0</v>
      </c>
      <c r="CJ211" s="4">
        <f t="shared" si="579"/>
        <v>0</v>
      </c>
      <c r="CK211" s="4">
        <f t="shared" si="575"/>
        <v>0</v>
      </c>
      <c r="CL211" s="4">
        <f t="shared" si="575"/>
        <v>0</v>
      </c>
      <c r="CM211" s="4">
        <f t="shared" si="575"/>
        <v>1</v>
      </c>
      <c r="CN211" s="4">
        <f t="shared" si="575"/>
        <v>0</v>
      </c>
      <c r="CO211" s="4">
        <f t="shared" si="575"/>
        <v>0</v>
      </c>
      <c r="CP211" s="4">
        <f t="shared" si="575"/>
        <v>0</v>
      </c>
      <c r="CQ211" s="4">
        <f t="shared" si="575"/>
        <v>0</v>
      </c>
      <c r="CR211" s="4">
        <f t="shared" si="575"/>
        <v>0</v>
      </c>
      <c r="CS211" s="4">
        <f t="shared" si="575"/>
        <v>0</v>
      </c>
      <c r="CT211" s="4">
        <f t="shared" si="575"/>
        <v>0</v>
      </c>
      <c r="CU211" s="4">
        <f t="shared" si="575"/>
        <v>0</v>
      </c>
      <c r="CV211" s="4">
        <f t="shared" si="575"/>
        <v>0</v>
      </c>
      <c r="CW211" s="4">
        <f t="shared" si="575"/>
        <v>0</v>
      </c>
      <c r="CX211" s="4">
        <f t="shared" si="575"/>
        <v>0</v>
      </c>
      <c r="CY211" s="4">
        <f t="shared" si="575"/>
        <v>0</v>
      </c>
      <c r="CZ211" s="4">
        <f t="shared" si="575"/>
        <v>0</v>
      </c>
      <c r="DA211" s="4">
        <f t="shared" si="576"/>
        <v>0</v>
      </c>
      <c r="DB211" s="4">
        <f t="shared" si="576"/>
        <v>0</v>
      </c>
      <c r="DC211" s="4">
        <f t="shared" si="576"/>
        <v>0</v>
      </c>
      <c r="DD211" s="4">
        <f t="shared" si="576"/>
        <v>0</v>
      </c>
      <c r="DE211" s="4">
        <f t="shared" si="576"/>
        <v>0</v>
      </c>
      <c r="DF211" s="4">
        <f t="shared" si="576"/>
        <v>0</v>
      </c>
      <c r="DG211" s="4">
        <f t="shared" si="577"/>
        <v>0</v>
      </c>
      <c r="DH211" s="4">
        <f t="shared" si="577"/>
        <v>0</v>
      </c>
      <c r="DI211" s="4">
        <f t="shared" si="577"/>
        <v>0</v>
      </c>
      <c r="DJ211" s="4">
        <f t="shared" si="577"/>
        <v>0</v>
      </c>
      <c r="DK211" s="4">
        <f t="shared" si="577"/>
        <v>0</v>
      </c>
      <c r="DL211" s="4">
        <f t="shared" si="577"/>
        <v>0</v>
      </c>
      <c r="DM211" s="4">
        <f t="shared" si="577"/>
        <v>0</v>
      </c>
      <c r="DN211" s="4">
        <f t="shared" si="577"/>
        <v>0</v>
      </c>
      <c r="DO211" s="4">
        <f t="shared" si="577"/>
        <v>0</v>
      </c>
      <c r="DP211" s="4">
        <f t="shared" si="577"/>
        <v>0</v>
      </c>
      <c r="DQ211" s="4">
        <f t="shared" si="578"/>
        <v>0</v>
      </c>
      <c r="DR211" s="4">
        <f t="shared" si="578"/>
        <v>0</v>
      </c>
      <c r="DS211" s="4">
        <f t="shared" si="578"/>
        <v>0</v>
      </c>
      <c r="DT211" s="4">
        <f t="shared" si="578"/>
        <v>0</v>
      </c>
      <c r="DU211" s="4">
        <f t="shared" si="578"/>
        <v>0</v>
      </c>
      <c r="DV211" s="4">
        <f t="shared" si="578"/>
        <v>0</v>
      </c>
      <c r="DW211" s="4">
        <f t="shared" si="578"/>
        <v>0</v>
      </c>
      <c r="DX211" s="4">
        <f t="shared" si="578"/>
        <v>0</v>
      </c>
      <c r="DY211" s="4">
        <f t="shared" si="578"/>
        <v>0</v>
      </c>
      <c r="DZ211" s="4">
        <f t="shared" si="578"/>
        <v>0</v>
      </c>
      <c r="EA211" s="4">
        <f t="shared" si="578"/>
        <v>0</v>
      </c>
      <c r="EB211" s="4">
        <f t="shared" si="578"/>
        <v>0</v>
      </c>
      <c r="EC211" s="4">
        <f t="shared" si="578"/>
        <v>0</v>
      </c>
    </row>
    <row r="212" spans="2:133" x14ac:dyDescent="0.25">
      <c r="B212" s="13" t="s">
        <v>263</v>
      </c>
      <c r="C212" t="s">
        <v>296</v>
      </c>
      <c r="D212" s="4">
        <f t="shared" si="507"/>
        <v>0</v>
      </c>
      <c r="E212" s="4">
        <f t="shared" si="508"/>
        <v>0</v>
      </c>
      <c r="F212" s="4">
        <f t="shared" si="509"/>
        <v>0</v>
      </c>
      <c r="G212" s="4">
        <f t="shared" si="510"/>
        <v>1</v>
      </c>
      <c r="H212" s="4">
        <f t="shared" si="511"/>
        <v>0</v>
      </c>
      <c r="I212" s="4">
        <f t="shared" si="512"/>
        <v>1</v>
      </c>
      <c r="J212" s="4">
        <f t="shared" si="458"/>
        <v>0</v>
      </c>
      <c r="K212" s="4">
        <f t="shared" si="459"/>
        <v>0</v>
      </c>
      <c r="L212" s="4">
        <f t="shared" si="460"/>
        <v>0</v>
      </c>
      <c r="M212" s="4">
        <f t="shared" si="461"/>
        <v>0</v>
      </c>
      <c r="N212" s="4">
        <f t="shared" si="462"/>
        <v>0</v>
      </c>
      <c r="O212" s="4">
        <f t="shared" si="463"/>
        <v>0</v>
      </c>
      <c r="P212" s="4">
        <f t="shared" si="464"/>
        <v>0</v>
      </c>
      <c r="Q212" s="4">
        <f t="shared" si="465"/>
        <v>0</v>
      </c>
      <c r="R212" s="4">
        <f t="shared" si="466"/>
        <v>0</v>
      </c>
      <c r="S212" s="4">
        <f t="shared" si="467"/>
        <v>0</v>
      </c>
      <c r="T212" s="4">
        <f t="shared" si="468"/>
        <v>0</v>
      </c>
      <c r="U212" s="4">
        <f t="shared" si="469"/>
        <v>0</v>
      </c>
      <c r="V212" s="4">
        <f t="shared" si="470"/>
        <v>0</v>
      </c>
      <c r="W212" s="4">
        <f t="shared" si="471"/>
        <v>0</v>
      </c>
      <c r="X212" s="4">
        <f t="shared" si="472"/>
        <v>0</v>
      </c>
      <c r="Y212" s="4">
        <f t="shared" si="473"/>
        <v>0</v>
      </c>
      <c r="Z212" s="4">
        <f t="shared" si="474"/>
        <v>0</v>
      </c>
      <c r="AA212" s="4">
        <f t="shared" si="475"/>
        <v>0</v>
      </c>
      <c r="AB212" s="4">
        <f t="shared" si="476"/>
        <v>0</v>
      </c>
      <c r="AC212" s="4">
        <f t="shared" si="477"/>
        <v>0</v>
      </c>
      <c r="AD212" s="4">
        <f t="shared" si="478"/>
        <v>0</v>
      </c>
      <c r="AE212" s="4">
        <f t="shared" si="479"/>
        <v>0</v>
      </c>
      <c r="AF212" s="4">
        <f t="shared" si="480"/>
        <v>0</v>
      </c>
      <c r="AG212" s="4">
        <f t="shared" si="481"/>
        <v>0</v>
      </c>
      <c r="AH212" s="4">
        <f t="shared" si="482"/>
        <v>0</v>
      </c>
      <c r="AI212" s="4">
        <f t="shared" si="483"/>
        <v>0</v>
      </c>
      <c r="AJ212" s="4">
        <f t="shared" si="484"/>
        <v>0</v>
      </c>
      <c r="AK212" s="4">
        <f t="shared" si="485"/>
        <v>0</v>
      </c>
      <c r="AL212" s="4">
        <f t="shared" si="486"/>
        <v>0</v>
      </c>
      <c r="AM212" s="4">
        <f t="shared" si="487"/>
        <v>0</v>
      </c>
      <c r="AN212" s="4">
        <f t="shared" si="488"/>
        <v>0</v>
      </c>
      <c r="AO212" s="4">
        <f t="shared" si="489"/>
        <v>0</v>
      </c>
      <c r="AP212" s="4">
        <f t="shared" si="490"/>
        <v>0</v>
      </c>
      <c r="AQ212" s="4">
        <f t="shared" si="491"/>
        <v>1</v>
      </c>
      <c r="AR212" s="4">
        <f t="shared" si="492"/>
        <v>0</v>
      </c>
      <c r="AS212" s="4">
        <f t="shared" si="493"/>
        <v>1</v>
      </c>
      <c r="AT212" s="4">
        <f t="shared" si="494"/>
        <v>0</v>
      </c>
      <c r="AU212" s="4">
        <f t="shared" si="495"/>
        <v>0</v>
      </c>
      <c r="AV212" s="4">
        <f t="shared" si="496"/>
        <v>0</v>
      </c>
      <c r="AW212" s="4">
        <f t="shared" si="497"/>
        <v>0</v>
      </c>
      <c r="AX212" s="4">
        <f t="shared" si="498"/>
        <v>0</v>
      </c>
      <c r="AY212" s="4">
        <f t="shared" si="499"/>
        <v>0</v>
      </c>
      <c r="AZ212" s="4">
        <f t="shared" si="500"/>
        <v>0</v>
      </c>
      <c r="BA212" s="4">
        <f t="shared" si="501"/>
        <v>0</v>
      </c>
      <c r="BB212" s="4">
        <f t="shared" si="502"/>
        <v>0</v>
      </c>
      <c r="BC212" s="4">
        <f t="shared" si="503"/>
        <v>0</v>
      </c>
      <c r="BD212" s="4">
        <f t="shared" si="504"/>
        <v>0</v>
      </c>
      <c r="BE212" s="4">
        <f t="shared" si="505"/>
        <v>0</v>
      </c>
      <c r="BF212" s="4">
        <f t="shared" si="506"/>
        <v>0</v>
      </c>
      <c r="BG212" s="4">
        <f t="shared" si="506"/>
        <v>0</v>
      </c>
      <c r="BH212" s="4">
        <f t="shared" si="506"/>
        <v>0</v>
      </c>
      <c r="BI212" s="4">
        <f t="shared" si="506"/>
        <v>0</v>
      </c>
      <c r="BJ212" s="4">
        <f t="shared" si="506"/>
        <v>0</v>
      </c>
      <c r="BK212" s="4">
        <f t="shared" si="506"/>
        <v>0</v>
      </c>
      <c r="BL212" s="4">
        <f t="shared" si="506"/>
        <v>0</v>
      </c>
      <c r="BM212" s="4">
        <f t="shared" si="506"/>
        <v>1</v>
      </c>
      <c r="BN212" s="4">
        <f t="shared" si="506"/>
        <v>0</v>
      </c>
      <c r="BO212" s="4">
        <f t="shared" si="506"/>
        <v>0</v>
      </c>
      <c r="BP212" s="4">
        <f t="shared" si="506"/>
        <v>0</v>
      </c>
      <c r="BQ212" s="4">
        <f t="shared" si="506"/>
        <v>0</v>
      </c>
      <c r="BR212" s="4">
        <f t="shared" si="506"/>
        <v>0</v>
      </c>
      <c r="BS212" s="4">
        <f t="shared" si="506"/>
        <v>0</v>
      </c>
      <c r="BT212" s="4">
        <f t="shared" si="506"/>
        <v>0</v>
      </c>
      <c r="BU212" s="4">
        <f t="shared" si="506"/>
        <v>0</v>
      </c>
      <c r="BV212" s="4">
        <f t="shared" si="574"/>
        <v>0</v>
      </c>
      <c r="BW212" s="4">
        <f t="shared" si="574"/>
        <v>0</v>
      </c>
      <c r="BX212" s="4">
        <f t="shared" si="574"/>
        <v>0</v>
      </c>
      <c r="BY212" s="4">
        <f t="shared" si="574"/>
        <v>0</v>
      </c>
      <c r="BZ212" s="4">
        <f t="shared" si="579"/>
        <v>0</v>
      </c>
      <c r="CA212" s="4">
        <f t="shared" si="579"/>
        <v>0</v>
      </c>
      <c r="CB212" s="4">
        <f t="shared" si="579"/>
        <v>0</v>
      </c>
      <c r="CC212" s="4">
        <f t="shared" si="579"/>
        <v>0</v>
      </c>
      <c r="CD212" s="4">
        <f t="shared" si="579"/>
        <v>0</v>
      </c>
      <c r="CE212" s="4">
        <f t="shared" si="579"/>
        <v>0</v>
      </c>
      <c r="CF212" s="4">
        <f t="shared" si="579"/>
        <v>0</v>
      </c>
      <c r="CG212" s="4">
        <f t="shared" si="579"/>
        <v>0</v>
      </c>
      <c r="CH212" s="4">
        <f t="shared" si="579"/>
        <v>0</v>
      </c>
      <c r="CI212" s="4">
        <f t="shared" si="579"/>
        <v>0</v>
      </c>
      <c r="CJ212" s="4">
        <f t="shared" si="579"/>
        <v>0</v>
      </c>
      <c r="CK212" s="4">
        <f t="shared" si="575"/>
        <v>0</v>
      </c>
      <c r="CL212" s="4">
        <f t="shared" si="575"/>
        <v>0</v>
      </c>
      <c r="CM212" s="4">
        <f t="shared" si="575"/>
        <v>0</v>
      </c>
      <c r="CN212" s="4">
        <f t="shared" si="575"/>
        <v>1</v>
      </c>
      <c r="CO212" s="4">
        <f t="shared" si="575"/>
        <v>0</v>
      </c>
      <c r="CP212" s="4">
        <f t="shared" si="575"/>
        <v>0</v>
      </c>
      <c r="CQ212" s="4">
        <f t="shared" si="575"/>
        <v>0</v>
      </c>
      <c r="CR212" s="4">
        <f t="shared" si="575"/>
        <v>0</v>
      </c>
      <c r="CS212" s="4">
        <f t="shared" si="575"/>
        <v>0</v>
      </c>
      <c r="CT212" s="4">
        <f t="shared" si="575"/>
        <v>0</v>
      </c>
      <c r="CU212" s="4">
        <f t="shared" si="575"/>
        <v>0</v>
      </c>
      <c r="CV212" s="4">
        <f t="shared" si="575"/>
        <v>0</v>
      </c>
      <c r="CW212" s="4">
        <f t="shared" si="575"/>
        <v>0</v>
      </c>
      <c r="CX212" s="4">
        <f t="shared" si="575"/>
        <v>0</v>
      </c>
      <c r="CY212" s="4">
        <f t="shared" si="575"/>
        <v>0</v>
      </c>
      <c r="CZ212" s="4">
        <f t="shared" si="575"/>
        <v>0</v>
      </c>
      <c r="DA212" s="4">
        <f t="shared" si="576"/>
        <v>0</v>
      </c>
      <c r="DB212" s="4">
        <f t="shared" si="576"/>
        <v>0</v>
      </c>
      <c r="DC212" s="4">
        <f t="shared" si="576"/>
        <v>0</v>
      </c>
      <c r="DD212" s="4">
        <f t="shared" si="576"/>
        <v>0</v>
      </c>
      <c r="DE212" s="4">
        <f t="shared" si="576"/>
        <v>0</v>
      </c>
      <c r="DF212" s="4">
        <f t="shared" si="576"/>
        <v>0</v>
      </c>
      <c r="DG212" s="4">
        <f t="shared" si="577"/>
        <v>0</v>
      </c>
      <c r="DH212" s="4">
        <f t="shared" si="577"/>
        <v>0</v>
      </c>
      <c r="DI212" s="4">
        <f t="shared" si="577"/>
        <v>0</v>
      </c>
      <c r="DJ212" s="4">
        <f t="shared" si="577"/>
        <v>0</v>
      </c>
      <c r="DK212" s="4">
        <f t="shared" si="577"/>
        <v>0</v>
      </c>
      <c r="DL212" s="4">
        <f t="shared" si="577"/>
        <v>0</v>
      </c>
      <c r="DM212" s="4">
        <f t="shared" si="577"/>
        <v>0</v>
      </c>
      <c r="DN212" s="4">
        <f t="shared" si="577"/>
        <v>0</v>
      </c>
      <c r="DO212" s="4">
        <f t="shared" si="577"/>
        <v>0</v>
      </c>
      <c r="DP212" s="4">
        <f t="shared" si="577"/>
        <v>0</v>
      </c>
      <c r="DQ212" s="4">
        <f t="shared" si="578"/>
        <v>0</v>
      </c>
      <c r="DR212" s="4">
        <f t="shared" si="578"/>
        <v>0</v>
      </c>
      <c r="DS212" s="4">
        <f t="shared" si="578"/>
        <v>0</v>
      </c>
      <c r="DT212" s="4">
        <f t="shared" si="578"/>
        <v>0</v>
      </c>
      <c r="DU212" s="4">
        <f t="shared" si="578"/>
        <v>0</v>
      </c>
      <c r="DV212" s="4">
        <f t="shared" si="578"/>
        <v>0</v>
      </c>
      <c r="DW212" s="4">
        <f t="shared" si="578"/>
        <v>0</v>
      </c>
      <c r="DX212" s="4">
        <f t="shared" si="578"/>
        <v>0</v>
      </c>
      <c r="DY212" s="4">
        <f t="shared" si="578"/>
        <v>0</v>
      </c>
      <c r="DZ212" s="4">
        <f t="shared" si="578"/>
        <v>0</v>
      </c>
      <c r="EA212" s="4">
        <f t="shared" si="578"/>
        <v>0</v>
      </c>
      <c r="EB212" s="4">
        <f t="shared" si="578"/>
        <v>0</v>
      </c>
      <c r="EC212" s="4">
        <f t="shared" si="578"/>
        <v>0</v>
      </c>
    </row>
    <row r="213" spans="2:133" x14ac:dyDescent="0.25">
      <c r="B213" s="13" t="s">
        <v>263</v>
      </c>
      <c r="C213" t="s">
        <v>297</v>
      </c>
      <c r="D213" s="4">
        <f t="shared" si="507"/>
        <v>0</v>
      </c>
      <c r="E213" s="4">
        <f t="shared" si="508"/>
        <v>0</v>
      </c>
      <c r="F213" s="4">
        <f t="shared" si="509"/>
        <v>0</v>
      </c>
      <c r="G213" s="4">
        <f t="shared" si="510"/>
        <v>1</v>
      </c>
      <c r="H213" s="4">
        <f t="shared" si="511"/>
        <v>0</v>
      </c>
      <c r="I213" s="4">
        <f t="shared" si="512"/>
        <v>1</v>
      </c>
      <c r="J213" s="4">
        <f t="shared" si="458"/>
        <v>0</v>
      </c>
      <c r="K213" s="4">
        <f t="shared" si="459"/>
        <v>0</v>
      </c>
      <c r="L213" s="4">
        <f t="shared" si="460"/>
        <v>0</v>
      </c>
      <c r="M213" s="4">
        <f t="shared" si="461"/>
        <v>0</v>
      </c>
      <c r="N213" s="4">
        <f t="shared" si="462"/>
        <v>0</v>
      </c>
      <c r="O213" s="4">
        <f t="shared" si="463"/>
        <v>0</v>
      </c>
      <c r="P213" s="4">
        <f t="shared" si="464"/>
        <v>0</v>
      </c>
      <c r="Q213" s="4">
        <f t="shared" si="465"/>
        <v>0</v>
      </c>
      <c r="R213" s="4">
        <f t="shared" si="466"/>
        <v>0</v>
      </c>
      <c r="S213" s="4">
        <f t="shared" si="467"/>
        <v>0</v>
      </c>
      <c r="T213" s="4">
        <f t="shared" si="468"/>
        <v>0</v>
      </c>
      <c r="U213" s="4">
        <f t="shared" si="469"/>
        <v>0</v>
      </c>
      <c r="V213" s="4">
        <f t="shared" si="470"/>
        <v>0</v>
      </c>
      <c r="W213" s="4">
        <f t="shared" si="471"/>
        <v>0</v>
      </c>
      <c r="X213" s="4">
        <f t="shared" si="472"/>
        <v>0</v>
      </c>
      <c r="Y213" s="4">
        <f t="shared" si="473"/>
        <v>0</v>
      </c>
      <c r="Z213" s="4">
        <f t="shared" si="474"/>
        <v>0</v>
      </c>
      <c r="AA213" s="4">
        <f t="shared" si="475"/>
        <v>0</v>
      </c>
      <c r="AB213" s="4">
        <f t="shared" si="476"/>
        <v>0</v>
      </c>
      <c r="AC213" s="4">
        <f t="shared" si="477"/>
        <v>0</v>
      </c>
      <c r="AD213" s="4">
        <f t="shared" si="478"/>
        <v>0</v>
      </c>
      <c r="AE213" s="4">
        <f t="shared" si="479"/>
        <v>0</v>
      </c>
      <c r="AF213" s="4">
        <f t="shared" si="480"/>
        <v>0</v>
      </c>
      <c r="AG213" s="4">
        <f t="shared" si="481"/>
        <v>0</v>
      </c>
      <c r="AH213" s="4">
        <f t="shared" si="482"/>
        <v>0</v>
      </c>
      <c r="AI213" s="4">
        <f t="shared" si="483"/>
        <v>0</v>
      </c>
      <c r="AJ213" s="4">
        <f t="shared" si="484"/>
        <v>0</v>
      </c>
      <c r="AK213" s="4">
        <f t="shared" si="485"/>
        <v>0</v>
      </c>
      <c r="AL213" s="4">
        <f t="shared" si="486"/>
        <v>0</v>
      </c>
      <c r="AM213" s="4">
        <f t="shared" si="487"/>
        <v>0</v>
      </c>
      <c r="AN213" s="4">
        <f t="shared" si="488"/>
        <v>0</v>
      </c>
      <c r="AO213" s="4">
        <f t="shared" si="489"/>
        <v>0</v>
      </c>
      <c r="AP213" s="4">
        <f t="shared" si="490"/>
        <v>0</v>
      </c>
      <c r="AQ213" s="4">
        <f t="shared" si="491"/>
        <v>1</v>
      </c>
      <c r="AR213" s="4">
        <f t="shared" si="492"/>
        <v>0</v>
      </c>
      <c r="AS213" s="4">
        <f t="shared" si="493"/>
        <v>1</v>
      </c>
      <c r="AT213" s="4">
        <f t="shared" si="494"/>
        <v>0</v>
      </c>
      <c r="AU213" s="4">
        <f t="shared" si="495"/>
        <v>0</v>
      </c>
      <c r="AV213" s="4">
        <f t="shared" si="496"/>
        <v>0</v>
      </c>
      <c r="AW213" s="4">
        <f t="shared" si="497"/>
        <v>0</v>
      </c>
      <c r="AX213" s="4">
        <f t="shared" si="498"/>
        <v>0</v>
      </c>
      <c r="AY213" s="4">
        <f t="shared" si="499"/>
        <v>0</v>
      </c>
      <c r="AZ213" s="4">
        <f t="shared" si="500"/>
        <v>0</v>
      </c>
      <c r="BA213" s="4">
        <f t="shared" si="501"/>
        <v>0</v>
      </c>
      <c r="BB213" s="4">
        <f t="shared" si="502"/>
        <v>0</v>
      </c>
      <c r="BC213" s="4">
        <f t="shared" si="503"/>
        <v>0</v>
      </c>
      <c r="BD213" s="4">
        <f t="shared" si="504"/>
        <v>0</v>
      </c>
      <c r="BE213" s="4">
        <f t="shared" si="505"/>
        <v>0</v>
      </c>
      <c r="BF213" s="4">
        <f t="shared" si="506"/>
        <v>0</v>
      </c>
      <c r="BG213" s="4">
        <f t="shared" si="506"/>
        <v>0</v>
      </c>
      <c r="BH213" s="4">
        <f t="shared" si="506"/>
        <v>0</v>
      </c>
      <c r="BI213" s="4">
        <f t="shared" si="506"/>
        <v>0</v>
      </c>
      <c r="BJ213" s="4">
        <f t="shared" si="506"/>
        <v>0</v>
      </c>
      <c r="BK213" s="4">
        <f t="shared" si="506"/>
        <v>0</v>
      </c>
      <c r="BL213" s="4">
        <f t="shared" si="506"/>
        <v>0</v>
      </c>
      <c r="BM213" s="4">
        <f t="shared" si="506"/>
        <v>0</v>
      </c>
      <c r="BN213" s="4">
        <f t="shared" si="506"/>
        <v>1</v>
      </c>
      <c r="BO213" s="4">
        <f t="shared" si="506"/>
        <v>0</v>
      </c>
      <c r="BP213" s="4">
        <f t="shared" si="506"/>
        <v>0</v>
      </c>
      <c r="BQ213" s="4">
        <f t="shared" si="506"/>
        <v>0</v>
      </c>
      <c r="BR213" s="4">
        <f t="shared" si="506"/>
        <v>0</v>
      </c>
      <c r="BS213" s="4">
        <f t="shared" si="506"/>
        <v>0</v>
      </c>
      <c r="BT213" s="4">
        <f t="shared" si="506"/>
        <v>0</v>
      </c>
      <c r="BU213" s="4">
        <f t="shared" si="506"/>
        <v>0</v>
      </c>
      <c r="BV213" s="4">
        <f t="shared" si="574"/>
        <v>0</v>
      </c>
      <c r="BW213" s="4">
        <f t="shared" si="574"/>
        <v>0</v>
      </c>
      <c r="BX213" s="4">
        <f t="shared" si="574"/>
        <v>0</v>
      </c>
      <c r="BY213" s="4">
        <f t="shared" si="574"/>
        <v>0</v>
      </c>
      <c r="BZ213" s="4">
        <f t="shared" si="579"/>
        <v>0</v>
      </c>
      <c r="CA213" s="4">
        <f t="shared" si="579"/>
        <v>0</v>
      </c>
      <c r="CB213" s="4">
        <f t="shared" si="579"/>
        <v>0</v>
      </c>
      <c r="CC213" s="4">
        <f t="shared" si="579"/>
        <v>0</v>
      </c>
      <c r="CD213" s="4">
        <f t="shared" si="579"/>
        <v>0</v>
      </c>
      <c r="CE213" s="4">
        <f t="shared" si="579"/>
        <v>0</v>
      </c>
      <c r="CF213" s="4">
        <f t="shared" si="579"/>
        <v>0</v>
      </c>
      <c r="CG213" s="4">
        <f t="shared" si="579"/>
        <v>0</v>
      </c>
      <c r="CH213" s="4">
        <f t="shared" si="579"/>
        <v>0</v>
      </c>
      <c r="CI213" s="4">
        <f t="shared" si="579"/>
        <v>0</v>
      </c>
      <c r="CJ213" s="4">
        <f t="shared" si="579"/>
        <v>0</v>
      </c>
      <c r="CK213" s="4">
        <f t="shared" si="575"/>
        <v>0</v>
      </c>
      <c r="CL213" s="4">
        <f t="shared" si="575"/>
        <v>0</v>
      </c>
      <c r="CM213" s="4">
        <f t="shared" si="575"/>
        <v>0</v>
      </c>
      <c r="CN213" s="4">
        <f t="shared" si="575"/>
        <v>0</v>
      </c>
      <c r="CO213" s="4">
        <f t="shared" si="575"/>
        <v>1</v>
      </c>
      <c r="CP213" s="4">
        <f t="shared" si="575"/>
        <v>0</v>
      </c>
      <c r="CQ213" s="4">
        <f t="shared" si="575"/>
        <v>0</v>
      </c>
      <c r="CR213" s="4">
        <f t="shared" si="575"/>
        <v>0</v>
      </c>
      <c r="CS213" s="4">
        <f t="shared" si="575"/>
        <v>0</v>
      </c>
      <c r="CT213" s="4">
        <f t="shared" si="575"/>
        <v>0</v>
      </c>
      <c r="CU213" s="4">
        <f t="shared" si="575"/>
        <v>0</v>
      </c>
      <c r="CV213" s="4">
        <f t="shared" si="575"/>
        <v>0</v>
      </c>
      <c r="CW213" s="4">
        <f t="shared" si="575"/>
        <v>0</v>
      </c>
      <c r="CX213" s="4">
        <f t="shared" si="575"/>
        <v>0</v>
      </c>
      <c r="CY213" s="4">
        <f t="shared" si="575"/>
        <v>0</v>
      </c>
      <c r="CZ213" s="4">
        <f t="shared" si="575"/>
        <v>0</v>
      </c>
      <c r="DA213" s="4">
        <f t="shared" si="576"/>
        <v>0</v>
      </c>
      <c r="DB213" s="4">
        <f t="shared" si="576"/>
        <v>0</v>
      </c>
      <c r="DC213" s="4">
        <f t="shared" si="576"/>
        <v>0</v>
      </c>
      <c r="DD213" s="4">
        <f t="shared" si="576"/>
        <v>0</v>
      </c>
      <c r="DE213" s="4">
        <f t="shared" si="576"/>
        <v>0</v>
      </c>
      <c r="DF213" s="4">
        <f t="shared" si="576"/>
        <v>0</v>
      </c>
      <c r="DG213" s="4">
        <f t="shared" si="577"/>
        <v>0</v>
      </c>
      <c r="DH213" s="4">
        <f t="shared" si="577"/>
        <v>0</v>
      </c>
      <c r="DI213" s="4">
        <f t="shared" si="577"/>
        <v>0</v>
      </c>
      <c r="DJ213" s="4">
        <f t="shared" si="577"/>
        <v>0</v>
      </c>
      <c r="DK213" s="4">
        <f t="shared" si="577"/>
        <v>0</v>
      </c>
      <c r="DL213" s="4">
        <f t="shared" si="577"/>
        <v>0</v>
      </c>
      <c r="DM213" s="4">
        <f t="shared" si="577"/>
        <v>0</v>
      </c>
      <c r="DN213" s="4">
        <f t="shared" si="577"/>
        <v>0</v>
      </c>
      <c r="DO213" s="4">
        <f t="shared" si="577"/>
        <v>0</v>
      </c>
      <c r="DP213" s="4">
        <f t="shared" si="577"/>
        <v>0</v>
      </c>
      <c r="DQ213" s="4">
        <f t="shared" si="578"/>
        <v>0</v>
      </c>
      <c r="DR213" s="4">
        <f t="shared" si="578"/>
        <v>0</v>
      </c>
      <c r="DS213" s="4">
        <f t="shared" si="578"/>
        <v>0</v>
      </c>
      <c r="DT213" s="4">
        <f t="shared" si="578"/>
        <v>0</v>
      </c>
      <c r="DU213" s="4">
        <f t="shared" si="578"/>
        <v>0</v>
      </c>
      <c r="DV213" s="4">
        <f t="shared" si="578"/>
        <v>0</v>
      </c>
      <c r="DW213" s="4">
        <f t="shared" si="578"/>
        <v>0</v>
      </c>
      <c r="DX213" s="4">
        <f t="shared" si="578"/>
        <v>0</v>
      </c>
      <c r="DY213" s="4">
        <f t="shared" si="578"/>
        <v>0</v>
      </c>
      <c r="DZ213" s="4">
        <f t="shared" si="578"/>
        <v>0</v>
      </c>
      <c r="EA213" s="4">
        <f t="shared" si="578"/>
        <v>0</v>
      </c>
      <c r="EB213" s="4">
        <f t="shared" si="578"/>
        <v>0</v>
      </c>
      <c r="EC213" s="4">
        <f t="shared" si="578"/>
        <v>0</v>
      </c>
    </row>
    <row r="214" spans="2:133" x14ac:dyDescent="0.25">
      <c r="B214" s="13" t="s">
        <v>263</v>
      </c>
      <c r="C214" t="s">
        <v>298</v>
      </c>
      <c r="D214" s="4">
        <f t="shared" si="507"/>
        <v>0</v>
      </c>
      <c r="E214" s="4">
        <f t="shared" si="508"/>
        <v>0</v>
      </c>
      <c r="F214" s="4">
        <f t="shared" si="509"/>
        <v>0</v>
      </c>
      <c r="G214" s="4">
        <f t="shared" si="510"/>
        <v>1</v>
      </c>
      <c r="H214" s="4">
        <f t="shared" si="511"/>
        <v>0</v>
      </c>
      <c r="I214" s="4">
        <f t="shared" si="512"/>
        <v>1</v>
      </c>
      <c r="J214" s="4">
        <f t="shared" si="458"/>
        <v>0</v>
      </c>
      <c r="K214" s="4">
        <f t="shared" si="459"/>
        <v>0</v>
      </c>
      <c r="L214" s="4">
        <f t="shared" si="460"/>
        <v>0</v>
      </c>
      <c r="M214" s="4">
        <f t="shared" si="461"/>
        <v>0</v>
      </c>
      <c r="N214" s="4">
        <f t="shared" si="462"/>
        <v>0</v>
      </c>
      <c r="O214" s="4">
        <f t="shared" si="463"/>
        <v>0</v>
      </c>
      <c r="P214" s="4">
        <f t="shared" si="464"/>
        <v>0</v>
      </c>
      <c r="Q214" s="4">
        <f t="shared" si="465"/>
        <v>0</v>
      </c>
      <c r="R214" s="4">
        <f t="shared" si="466"/>
        <v>0</v>
      </c>
      <c r="S214" s="4">
        <f t="shared" si="467"/>
        <v>0</v>
      </c>
      <c r="T214" s="4">
        <f t="shared" si="468"/>
        <v>0</v>
      </c>
      <c r="U214" s="4">
        <f t="shared" si="469"/>
        <v>0</v>
      </c>
      <c r="V214" s="4">
        <f t="shared" si="470"/>
        <v>0</v>
      </c>
      <c r="W214" s="4">
        <f t="shared" si="471"/>
        <v>0</v>
      </c>
      <c r="X214" s="4">
        <f t="shared" si="472"/>
        <v>0</v>
      </c>
      <c r="Y214" s="4">
        <f t="shared" si="473"/>
        <v>0</v>
      </c>
      <c r="Z214" s="4">
        <f t="shared" si="474"/>
        <v>0</v>
      </c>
      <c r="AA214" s="4">
        <f t="shared" si="475"/>
        <v>0</v>
      </c>
      <c r="AB214" s="4">
        <f t="shared" si="476"/>
        <v>0</v>
      </c>
      <c r="AC214" s="4">
        <f t="shared" si="477"/>
        <v>0</v>
      </c>
      <c r="AD214" s="4">
        <f t="shared" si="478"/>
        <v>0</v>
      </c>
      <c r="AE214" s="4">
        <f t="shared" si="479"/>
        <v>0</v>
      </c>
      <c r="AF214" s="4">
        <f t="shared" si="480"/>
        <v>0</v>
      </c>
      <c r="AG214" s="4">
        <f t="shared" si="481"/>
        <v>0</v>
      </c>
      <c r="AH214" s="4">
        <f t="shared" si="482"/>
        <v>0</v>
      </c>
      <c r="AI214" s="4">
        <f t="shared" si="483"/>
        <v>0</v>
      </c>
      <c r="AJ214" s="4">
        <f t="shared" si="484"/>
        <v>0</v>
      </c>
      <c r="AK214" s="4">
        <f t="shared" si="485"/>
        <v>0</v>
      </c>
      <c r="AL214" s="4">
        <f t="shared" si="486"/>
        <v>0</v>
      </c>
      <c r="AM214" s="4">
        <f t="shared" si="487"/>
        <v>0</v>
      </c>
      <c r="AN214" s="4">
        <f t="shared" si="488"/>
        <v>0</v>
      </c>
      <c r="AO214" s="4">
        <f t="shared" si="489"/>
        <v>0</v>
      </c>
      <c r="AP214" s="4">
        <f t="shared" si="490"/>
        <v>0</v>
      </c>
      <c r="AQ214" s="4">
        <f t="shared" si="491"/>
        <v>1</v>
      </c>
      <c r="AR214" s="4">
        <f t="shared" si="492"/>
        <v>0</v>
      </c>
      <c r="AS214" s="4">
        <f t="shared" si="493"/>
        <v>1</v>
      </c>
      <c r="AT214" s="4">
        <f t="shared" si="494"/>
        <v>0</v>
      </c>
      <c r="AU214" s="4">
        <f t="shared" si="495"/>
        <v>0</v>
      </c>
      <c r="AV214" s="4">
        <f t="shared" si="496"/>
        <v>0</v>
      </c>
      <c r="AW214" s="4">
        <f t="shared" si="497"/>
        <v>0</v>
      </c>
      <c r="AX214" s="4">
        <f t="shared" si="498"/>
        <v>0</v>
      </c>
      <c r="AY214" s="4">
        <f t="shared" si="499"/>
        <v>0</v>
      </c>
      <c r="AZ214" s="4">
        <f t="shared" si="500"/>
        <v>0</v>
      </c>
      <c r="BA214" s="4">
        <f t="shared" si="501"/>
        <v>0</v>
      </c>
      <c r="BB214" s="4">
        <f t="shared" si="502"/>
        <v>0</v>
      </c>
      <c r="BC214" s="4">
        <f t="shared" si="503"/>
        <v>0</v>
      </c>
      <c r="BD214" s="4">
        <f t="shared" si="504"/>
        <v>0</v>
      </c>
      <c r="BE214" s="4">
        <f t="shared" si="505"/>
        <v>0</v>
      </c>
      <c r="BF214" s="4">
        <f t="shared" si="506"/>
        <v>0</v>
      </c>
      <c r="BG214" s="4">
        <f t="shared" si="506"/>
        <v>0</v>
      </c>
      <c r="BH214" s="4">
        <f t="shared" si="506"/>
        <v>0</v>
      </c>
      <c r="BI214" s="4">
        <f t="shared" si="506"/>
        <v>0</v>
      </c>
      <c r="BJ214" s="4">
        <f t="shared" si="506"/>
        <v>0</v>
      </c>
      <c r="BK214" s="4">
        <f t="shared" si="506"/>
        <v>0</v>
      </c>
      <c r="BL214" s="4">
        <f t="shared" si="506"/>
        <v>0</v>
      </c>
      <c r="BM214" s="4">
        <f t="shared" si="506"/>
        <v>0</v>
      </c>
      <c r="BN214" s="4">
        <f t="shared" si="506"/>
        <v>0</v>
      </c>
      <c r="BO214" s="4">
        <f t="shared" si="506"/>
        <v>1</v>
      </c>
      <c r="BP214" s="4">
        <f t="shared" si="506"/>
        <v>0</v>
      </c>
      <c r="BQ214" s="4">
        <f t="shared" si="506"/>
        <v>0</v>
      </c>
      <c r="BR214" s="4">
        <f t="shared" si="506"/>
        <v>0</v>
      </c>
      <c r="BS214" s="4">
        <f t="shared" si="506"/>
        <v>0</v>
      </c>
      <c r="BT214" s="4">
        <f t="shared" si="506"/>
        <v>0</v>
      </c>
      <c r="BU214" s="4">
        <f>IF(BU$3=$C214,1,0)</f>
        <v>0</v>
      </c>
      <c r="BV214" s="4">
        <f t="shared" si="574"/>
        <v>0</v>
      </c>
      <c r="BW214" s="4">
        <f t="shared" si="574"/>
        <v>0</v>
      </c>
      <c r="BX214" s="4">
        <f t="shared" si="574"/>
        <v>0</v>
      </c>
      <c r="BY214" s="4">
        <f t="shared" si="574"/>
        <v>0</v>
      </c>
      <c r="BZ214" s="4">
        <f t="shared" si="579"/>
        <v>0</v>
      </c>
      <c r="CA214" s="4">
        <f t="shared" si="579"/>
        <v>0</v>
      </c>
      <c r="CB214" s="4">
        <f t="shared" si="579"/>
        <v>0</v>
      </c>
      <c r="CC214" s="4">
        <f t="shared" si="579"/>
        <v>0</v>
      </c>
      <c r="CD214" s="4">
        <f t="shared" si="579"/>
        <v>0</v>
      </c>
      <c r="CE214" s="4">
        <f t="shared" si="579"/>
        <v>0</v>
      </c>
      <c r="CF214" s="4">
        <f t="shared" si="579"/>
        <v>0</v>
      </c>
      <c r="CG214" s="4">
        <f t="shared" si="579"/>
        <v>0</v>
      </c>
      <c r="CH214" s="4">
        <f t="shared" si="579"/>
        <v>0</v>
      </c>
      <c r="CI214" s="4">
        <f t="shared" si="579"/>
        <v>0</v>
      </c>
      <c r="CJ214" s="4">
        <f t="shared" si="579"/>
        <v>0</v>
      </c>
      <c r="CK214" s="4">
        <f t="shared" si="575"/>
        <v>0</v>
      </c>
      <c r="CL214" s="4">
        <f t="shared" si="575"/>
        <v>0</v>
      </c>
      <c r="CM214" s="4">
        <f t="shared" si="575"/>
        <v>0</v>
      </c>
      <c r="CN214" s="4">
        <f t="shared" si="575"/>
        <v>0</v>
      </c>
      <c r="CO214" s="4">
        <f t="shared" si="575"/>
        <v>0</v>
      </c>
      <c r="CP214" s="4">
        <f t="shared" si="575"/>
        <v>1</v>
      </c>
      <c r="CQ214" s="4">
        <f t="shared" si="575"/>
        <v>0</v>
      </c>
      <c r="CR214" s="4">
        <f t="shared" si="575"/>
        <v>0</v>
      </c>
      <c r="CS214" s="4">
        <f t="shared" si="575"/>
        <v>0</v>
      </c>
      <c r="CT214" s="4">
        <f t="shared" si="575"/>
        <v>0</v>
      </c>
      <c r="CU214" s="4">
        <f t="shared" si="575"/>
        <v>0</v>
      </c>
      <c r="CV214" s="4">
        <f t="shared" si="575"/>
        <v>0</v>
      </c>
      <c r="CW214" s="4">
        <f t="shared" si="575"/>
        <v>0</v>
      </c>
      <c r="CX214" s="4">
        <f t="shared" si="575"/>
        <v>0</v>
      </c>
      <c r="CY214" s="4">
        <f t="shared" si="575"/>
        <v>0</v>
      </c>
      <c r="CZ214" s="4">
        <f t="shared" si="575"/>
        <v>0</v>
      </c>
      <c r="DA214" s="4">
        <f t="shared" si="576"/>
        <v>0</v>
      </c>
      <c r="DB214" s="4">
        <f t="shared" si="576"/>
        <v>0</v>
      </c>
      <c r="DC214" s="4">
        <f t="shared" si="576"/>
        <v>0</v>
      </c>
      <c r="DD214" s="4">
        <f t="shared" si="576"/>
        <v>0</v>
      </c>
      <c r="DE214" s="4">
        <f t="shared" si="576"/>
        <v>0</v>
      </c>
      <c r="DF214" s="4">
        <f t="shared" si="576"/>
        <v>0</v>
      </c>
      <c r="DG214" s="4">
        <f t="shared" si="577"/>
        <v>0</v>
      </c>
      <c r="DH214" s="4">
        <f t="shared" si="577"/>
        <v>0</v>
      </c>
      <c r="DI214" s="4">
        <f t="shared" si="577"/>
        <v>0</v>
      </c>
      <c r="DJ214" s="4">
        <f t="shared" si="577"/>
        <v>0</v>
      </c>
      <c r="DK214" s="4">
        <f t="shared" si="577"/>
        <v>0</v>
      </c>
      <c r="DL214" s="4">
        <f t="shared" si="577"/>
        <v>0</v>
      </c>
      <c r="DM214" s="4">
        <f t="shared" si="577"/>
        <v>0</v>
      </c>
      <c r="DN214" s="4">
        <f t="shared" si="577"/>
        <v>0</v>
      </c>
      <c r="DO214" s="4">
        <f t="shared" si="577"/>
        <v>0</v>
      </c>
      <c r="DP214" s="4">
        <f t="shared" si="577"/>
        <v>0</v>
      </c>
      <c r="DQ214" s="4">
        <f t="shared" si="578"/>
        <v>0</v>
      </c>
      <c r="DR214" s="4">
        <f t="shared" si="578"/>
        <v>0</v>
      </c>
      <c r="DS214" s="4">
        <f t="shared" si="578"/>
        <v>0</v>
      </c>
      <c r="DT214" s="4">
        <f t="shared" si="578"/>
        <v>0</v>
      </c>
      <c r="DU214" s="4">
        <f t="shared" si="578"/>
        <v>0</v>
      </c>
      <c r="DV214" s="4">
        <f t="shared" si="578"/>
        <v>0</v>
      </c>
      <c r="DW214" s="4">
        <f t="shared" si="578"/>
        <v>0</v>
      </c>
      <c r="DX214" s="4">
        <f t="shared" si="578"/>
        <v>0</v>
      </c>
      <c r="DY214" s="4">
        <f t="shared" si="578"/>
        <v>0</v>
      </c>
      <c r="DZ214" s="4">
        <f t="shared" si="578"/>
        <v>0</v>
      </c>
      <c r="EA214" s="4">
        <f t="shared" si="578"/>
        <v>0</v>
      </c>
      <c r="EB214" s="4">
        <f t="shared" si="578"/>
        <v>0</v>
      </c>
      <c r="EC214" s="4">
        <f t="shared" si="578"/>
        <v>0</v>
      </c>
    </row>
    <row r="215" spans="2:133" x14ac:dyDescent="0.25">
      <c r="B215" s="13" t="s">
        <v>263</v>
      </c>
      <c r="C215" t="s">
        <v>299</v>
      </c>
      <c r="D215" s="4">
        <f t="shared" si="507"/>
        <v>0</v>
      </c>
      <c r="E215" s="4">
        <f t="shared" si="508"/>
        <v>0</v>
      </c>
      <c r="F215" s="4">
        <f t="shared" si="509"/>
        <v>0</v>
      </c>
      <c r="G215" s="4">
        <f t="shared" si="510"/>
        <v>1</v>
      </c>
      <c r="H215" s="4">
        <f t="shared" si="511"/>
        <v>0</v>
      </c>
      <c r="I215" s="4">
        <f t="shared" si="512"/>
        <v>1</v>
      </c>
      <c r="J215" s="4">
        <f t="shared" si="458"/>
        <v>0</v>
      </c>
      <c r="K215" s="4">
        <f t="shared" si="459"/>
        <v>0</v>
      </c>
      <c r="L215" s="4">
        <f t="shared" si="460"/>
        <v>0</v>
      </c>
      <c r="M215" s="4">
        <f t="shared" si="461"/>
        <v>0</v>
      </c>
      <c r="N215" s="4">
        <f t="shared" si="462"/>
        <v>0</v>
      </c>
      <c r="O215" s="4">
        <f t="shared" si="463"/>
        <v>0</v>
      </c>
      <c r="P215" s="4">
        <f t="shared" si="464"/>
        <v>0</v>
      </c>
      <c r="Q215" s="4">
        <f t="shared" si="465"/>
        <v>0</v>
      </c>
      <c r="R215" s="4">
        <f t="shared" si="466"/>
        <v>0</v>
      </c>
      <c r="S215" s="4">
        <f t="shared" si="467"/>
        <v>0</v>
      </c>
      <c r="T215" s="4">
        <f t="shared" si="468"/>
        <v>0</v>
      </c>
      <c r="U215" s="4">
        <f t="shared" si="469"/>
        <v>0</v>
      </c>
      <c r="V215" s="4">
        <f t="shared" si="470"/>
        <v>0</v>
      </c>
      <c r="W215" s="4">
        <f t="shared" si="471"/>
        <v>0</v>
      </c>
      <c r="X215" s="4">
        <f t="shared" si="472"/>
        <v>0</v>
      </c>
      <c r="Y215" s="4">
        <f t="shared" si="473"/>
        <v>0</v>
      </c>
      <c r="Z215" s="4">
        <f t="shared" si="474"/>
        <v>0</v>
      </c>
      <c r="AA215" s="4">
        <f t="shared" si="475"/>
        <v>0</v>
      </c>
      <c r="AB215" s="4">
        <f t="shared" si="476"/>
        <v>0</v>
      </c>
      <c r="AC215" s="4">
        <f t="shared" si="477"/>
        <v>0</v>
      </c>
      <c r="AD215" s="4">
        <f t="shared" si="478"/>
        <v>0</v>
      </c>
      <c r="AE215" s="4">
        <f t="shared" si="479"/>
        <v>0</v>
      </c>
      <c r="AF215" s="4">
        <f t="shared" si="480"/>
        <v>0</v>
      </c>
      <c r="AG215" s="4">
        <f t="shared" si="481"/>
        <v>0</v>
      </c>
      <c r="AH215" s="4">
        <f t="shared" si="482"/>
        <v>0</v>
      </c>
      <c r="AI215" s="4">
        <f t="shared" si="483"/>
        <v>0</v>
      </c>
      <c r="AJ215" s="4">
        <f t="shared" si="484"/>
        <v>0</v>
      </c>
      <c r="AK215" s="4">
        <f t="shared" si="485"/>
        <v>0</v>
      </c>
      <c r="AL215" s="4">
        <f t="shared" si="486"/>
        <v>0</v>
      </c>
      <c r="AM215" s="4">
        <f t="shared" si="487"/>
        <v>0</v>
      </c>
      <c r="AN215" s="4">
        <f t="shared" si="488"/>
        <v>0</v>
      </c>
      <c r="AO215" s="4">
        <f t="shared" si="489"/>
        <v>0</v>
      </c>
      <c r="AP215" s="4">
        <f t="shared" si="490"/>
        <v>0</v>
      </c>
      <c r="AQ215" s="4">
        <f t="shared" si="491"/>
        <v>1</v>
      </c>
      <c r="AR215" s="4">
        <f t="shared" si="492"/>
        <v>0</v>
      </c>
      <c r="AS215" s="4">
        <f t="shared" si="493"/>
        <v>1</v>
      </c>
      <c r="AT215" s="4">
        <f t="shared" si="494"/>
        <v>0</v>
      </c>
      <c r="AU215" s="4">
        <f t="shared" si="495"/>
        <v>0</v>
      </c>
      <c r="AV215" s="4">
        <f t="shared" si="496"/>
        <v>0</v>
      </c>
      <c r="AW215" s="4">
        <f t="shared" si="497"/>
        <v>0</v>
      </c>
      <c r="AX215" s="4">
        <f t="shared" si="498"/>
        <v>0</v>
      </c>
      <c r="AY215" s="4">
        <f t="shared" si="499"/>
        <v>0</v>
      </c>
      <c r="AZ215" s="4">
        <f t="shared" si="500"/>
        <v>0</v>
      </c>
      <c r="BA215" s="4">
        <f t="shared" si="501"/>
        <v>0</v>
      </c>
      <c r="BB215" s="4">
        <f t="shared" si="502"/>
        <v>0</v>
      </c>
      <c r="BC215" s="4">
        <f t="shared" si="503"/>
        <v>0</v>
      </c>
      <c r="BD215" s="4">
        <f t="shared" si="504"/>
        <v>0</v>
      </c>
      <c r="BE215" s="4">
        <f t="shared" si="505"/>
        <v>0</v>
      </c>
      <c r="BF215" s="4">
        <f t="shared" ref="BF215:BU230" si="580">IF(BF$3=$C215,1,0)</f>
        <v>0</v>
      </c>
      <c r="BG215" s="4">
        <f t="shared" si="580"/>
        <v>0</v>
      </c>
      <c r="BH215" s="4">
        <f t="shared" si="580"/>
        <v>0</v>
      </c>
      <c r="BI215" s="4">
        <f t="shared" si="580"/>
        <v>0</v>
      </c>
      <c r="BJ215" s="4">
        <f t="shared" si="580"/>
        <v>0</v>
      </c>
      <c r="BK215" s="4">
        <f t="shared" si="580"/>
        <v>0</v>
      </c>
      <c r="BL215" s="4">
        <f t="shared" si="580"/>
        <v>0</v>
      </c>
      <c r="BM215" s="4">
        <f t="shared" si="580"/>
        <v>0</v>
      </c>
      <c r="BN215" s="4">
        <f t="shared" si="580"/>
        <v>0</v>
      </c>
      <c r="BO215" s="4">
        <f t="shared" si="580"/>
        <v>0</v>
      </c>
      <c r="BP215" s="4">
        <f t="shared" si="580"/>
        <v>1</v>
      </c>
      <c r="BQ215" s="4">
        <f t="shared" si="580"/>
        <v>0</v>
      </c>
      <c r="BR215" s="4">
        <f t="shared" si="580"/>
        <v>0</v>
      </c>
      <c r="BS215" s="4">
        <f t="shared" si="580"/>
        <v>0</v>
      </c>
      <c r="BT215" s="4">
        <f t="shared" si="580"/>
        <v>0</v>
      </c>
      <c r="BU215" s="4">
        <f t="shared" si="580"/>
        <v>0</v>
      </c>
      <c r="BV215" s="4">
        <f t="shared" si="574"/>
        <v>0</v>
      </c>
      <c r="BW215" s="4">
        <f t="shared" si="574"/>
        <v>0</v>
      </c>
      <c r="BX215" s="4">
        <f t="shared" si="574"/>
        <v>0</v>
      </c>
      <c r="BY215" s="4">
        <f t="shared" si="574"/>
        <v>0</v>
      </c>
      <c r="BZ215" s="4">
        <f t="shared" si="579"/>
        <v>0</v>
      </c>
      <c r="CA215" s="4">
        <f t="shared" si="579"/>
        <v>0</v>
      </c>
      <c r="CB215" s="4">
        <f t="shared" si="579"/>
        <v>0</v>
      </c>
      <c r="CC215" s="4">
        <f t="shared" si="579"/>
        <v>0</v>
      </c>
      <c r="CD215" s="4">
        <f t="shared" si="579"/>
        <v>0</v>
      </c>
      <c r="CE215" s="4">
        <f t="shared" si="579"/>
        <v>0</v>
      </c>
      <c r="CF215" s="4">
        <f t="shared" si="579"/>
        <v>0</v>
      </c>
      <c r="CG215" s="4">
        <f t="shared" si="579"/>
        <v>0</v>
      </c>
      <c r="CH215" s="4">
        <f t="shared" si="579"/>
        <v>0</v>
      </c>
      <c r="CI215" s="4">
        <f t="shared" si="579"/>
        <v>0</v>
      </c>
      <c r="CJ215" s="4">
        <f t="shared" si="579"/>
        <v>0</v>
      </c>
      <c r="CK215" s="4">
        <f t="shared" si="575"/>
        <v>0</v>
      </c>
      <c r="CL215" s="4">
        <f t="shared" si="575"/>
        <v>0</v>
      </c>
      <c r="CM215" s="4">
        <f t="shared" si="575"/>
        <v>0</v>
      </c>
      <c r="CN215" s="4">
        <f t="shared" si="575"/>
        <v>0</v>
      </c>
      <c r="CO215" s="4">
        <f t="shared" si="575"/>
        <v>0</v>
      </c>
      <c r="CP215" s="4">
        <f t="shared" si="575"/>
        <v>0</v>
      </c>
      <c r="CQ215" s="4">
        <f t="shared" si="575"/>
        <v>1</v>
      </c>
      <c r="CR215" s="4">
        <f t="shared" si="575"/>
        <v>0</v>
      </c>
      <c r="CS215" s="4">
        <f t="shared" si="575"/>
        <v>0</v>
      </c>
      <c r="CT215" s="4">
        <f t="shared" si="575"/>
        <v>0</v>
      </c>
      <c r="CU215" s="4">
        <f t="shared" si="575"/>
        <v>0</v>
      </c>
      <c r="CV215" s="4">
        <f t="shared" si="575"/>
        <v>0</v>
      </c>
      <c r="CW215" s="4">
        <f t="shared" si="575"/>
        <v>0</v>
      </c>
      <c r="CX215" s="4">
        <f t="shared" si="575"/>
        <v>0</v>
      </c>
      <c r="CY215" s="4">
        <f t="shared" si="575"/>
        <v>0</v>
      </c>
      <c r="CZ215" s="4">
        <f t="shared" si="575"/>
        <v>0</v>
      </c>
      <c r="DA215" s="4">
        <f t="shared" ref="DA215:DF224" si="581">IF(DA$3=$C215,1,0)</f>
        <v>0</v>
      </c>
      <c r="DB215" s="4">
        <f t="shared" si="581"/>
        <v>0</v>
      </c>
      <c r="DC215" s="4">
        <f t="shared" si="581"/>
        <v>0</v>
      </c>
      <c r="DD215" s="4">
        <f t="shared" si="581"/>
        <v>0</v>
      </c>
      <c r="DE215" s="4">
        <f t="shared" si="581"/>
        <v>0</v>
      </c>
      <c r="DF215" s="4">
        <f t="shared" si="581"/>
        <v>0</v>
      </c>
      <c r="DG215" s="4">
        <f t="shared" ref="DG215:DP224" si="582">IF(DG$3=$C215,1,0)</f>
        <v>0</v>
      </c>
      <c r="DH215" s="4">
        <f t="shared" si="582"/>
        <v>0</v>
      </c>
      <c r="DI215" s="4">
        <f t="shared" si="582"/>
        <v>0</v>
      </c>
      <c r="DJ215" s="4">
        <f t="shared" si="582"/>
        <v>0</v>
      </c>
      <c r="DK215" s="4">
        <f t="shared" si="582"/>
        <v>0</v>
      </c>
      <c r="DL215" s="4">
        <f t="shared" si="582"/>
        <v>0</v>
      </c>
      <c r="DM215" s="4">
        <f t="shared" si="582"/>
        <v>0</v>
      </c>
      <c r="DN215" s="4">
        <f t="shared" si="582"/>
        <v>0</v>
      </c>
      <c r="DO215" s="4">
        <f t="shared" si="582"/>
        <v>0</v>
      </c>
      <c r="DP215" s="4">
        <f t="shared" si="582"/>
        <v>0</v>
      </c>
      <c r="DQ215" s="4">
        <f t="shared" ref="DQ215:EC224" si="583">IF(DQ$3=$C215,1,0)</f>
        <v>0</v>
      </c>
      <c r="DR215" s="4">
        <f t="shared" si="583"/>
        <v>0</v>
      </c>
      <c r="DS215" s="4">
        <f t="shared" si="583"/>
        <v>0</v>
      </c>
      <c r="DT215" s="4">
        <f t="shared" si="583"/>
        <v>0</v>
      </c>
      <c r="DU215" s="4">
        <f t="shared" si="583"/>
        <v>0</v>
      </c>
      <c r="DV215" s="4">
        <f t="shared" si="583"/>
        <v>0</v>
      </c>
      <c r="DW215" s="4">
        <f t="shared" si="583"/>
        <v>0</v>
      </c>
      <c r="DX215" s="4">
        <f t="shared" si="583"/>
        <v>0</v>
      </c>
      <c r="DY215" s="4">
        <f t="shared" si="583"/>
        <v>0</v>
      </c>
      <c r="DZ215" s="4">
        <f t="shared" si="583"/>
        <v>0</v>
      </c>
      <c r="EA215" s="4">
        <f t="shared" si="583"/>
        <v>0</v>
      </c>
      <c r="EB215" s="4">
        <f t="shared" si="583"/>
        <v>0</v>
      </c>
      <c r="EC215" s="4">
        <f t="shared" si="583"/>
        <v>0</v>
      </c>
    </row>
    <row r="216" spans="2:133" x14ac:dyDescent="0.25">
      <c r="B216" s="13" t="s">
        <v>263</v>
      </c>
      <c r="C216" t="s">
        <v>300</v>
      </c>
      <c r="D216" s="4">
        <f t="shared" si="507"/>
        <v>0</v>
      </c>
      <c r="E216" s="4">
        <f t="shared" si="508"/>
        <v>0</v>
      </c>
      <c r="F216" s="4">
        <f t="shared" si="509"/>
        <v>0</v>
      </c>
      <c r="G216" s="4">
        <f t="shared" si="510"/>
        <v>1</v>
      </c>
      <c r="H216" s="4">
        <f t="shared" si="511"/>
        <v>0</v>
      </c>
      <c r="I216" s="4">
        <f t="shared" si="512"/>
        <v>1</v>
      </c>
      <c r="J216" s="4">
        <f t="shared" si="458"/>
        <v>0</v>
      </c>
      <c r="K216" s="4">
        <f t="shared" si="459"/>
        <v>0</v>
      </c>
      <c r="L216" s="4">
        <f t="shared" si="460"/>
        <v>0</v>
      </c>
      <c r="M216" s="4">
        <f t="shared" si="461"/>
        <v>0</v>
      </c>
      <c r="N216" s="4">
        <f t="shared" si="462"/>
        <v>0</v>
      </c>
      <c r="O216" s="4">
        <f t="shared" si="463"/>
        <v>0</v>
      </c>
      <c r="P216" s="4">
        <f t="shared" si="464"/>
        <v>0</v>
      </c>
      <c r="Q216" s="4">
        <f t="shared" si="465"/>
        <v>0</v>
      </c>
      <c r="R216" s="4">
        <f t="shared" si="466"/>
        <v>0</v>
      </c>
      <c r="S216" s="4">
        <f t="shared" si="467"/>
        <v>0</v>
      </c>
      <c r="T216" s="4">
        <f t="shared" si="468"/>
        <v>0</v>
      </c>
      <c r="U216" s="4">
        <f t="shared" si="469"/>
        <v>0</v>
      </c>
      <c r="V216" s="4">
        <f t="shared" si="470"/>
        <v>0</v>
      </c>
      <c r="W216" s="4">
        <f t="shared" si="471"/>
        <v>0</v>
      </c>
      <c r="X216" s="4">
        <f t="shared" si="472"/>
        <v>0</v>
      </c>
      <c r="Y216" s="4">
        <f t="shared" si="473"/>
        <v>0</v>
      </c>
      <c r="Z216" s="4">
        <f t="shared" si="474"/>
        <v>0</v>
      </c>
      <c r="AA216" s="4">
        <f t="shared" si="475"/>
        <v>0</v>
      </c>
      <c r="AB216" s="4">
        <f t="shared" si="476"/>
        <v>0</v>
      </c>
      <c r="AC216" s="4">
        <f t="shared" si="477"/>
        <v>0</v>
      </c>
      <c r="AD216" s="4">
        <f t="shared" si="478"/>
        <v>0</v>
      </c>
      <c r="AE216" s="4">
        <f t="shared" si="479"/>
        <v>0</v>
      </c>
      <c r="AF216" s="4">
        <f t="shared" si="480"/>
        <v>0</v>
      </c>
      <c r="AG216" s="4">
        <f t="shared" si="481"/>
        <v>0</v>
      </c>
      <c r="AH216" s="4">
        <f t="shared" si="482"/>
        <v>0</v>
      </c>
      <c r="AI216" s="4">
        <f t="shared" si="483"/>
        <v>0</v>
      </c>
      <c r="AJ216" s="4">
        <f t="shared" si="484"/>
        <v>0</v>
      </c>
      <c r="AK216" s="4">
        <f t="shared" si="485"/>
        <v>0</v>
      </c>
      <c r="AL216" s="4">
        <f t="shared" si="486"/>
        <v>0</v>
      </c>
      <c r="AM216" s="4">
        <f t="shared" si="487"/>
        <v>0</v>
      </c>
      <c r="AN216" s="4">
        <f t="shared" si="488"/>
        <v>0</v>
      </c>
      <c r="AO216" s="4">
        <f t="shared" si="489"/>
        <v>0</v>
      </c>
      <c r="AP216" s="4">
        <f t="shared" si="490"/>
        <v>0</v>
      </c>
      <c r="AQ216" s="4">
        <f t="shared" si="491"/>
        <v>1</v>
      </c>
      <c r="AR216" s="4">
        <f t="shared" si="492"/>
        <v>0</v>
      </c>
      <c r="AS216" s="4">
        <f t="shared" si="493"/>
        <v>1</v>
      </c>
      <c r="AT216" s="4">
        <f t="shared" si="494"/>
        <v>0</v>
      </c>
      <c r="AU216" s="4">
        <f t="shared" si="495"/>
        <v>0</v>
      </c>
      <c r="AV216" s="4">
        <f t="shared" si="496"/>
        <v>0</v>
      </c>
      <c r="AW216" s="4">
        <f t="shared" si="497"/>
        <v>0</v>
      </c>
      <c r="AX216" s="4">
        <f t="shared" si="498"/>
        <v>0</v>
      </c>
      <c r="AY216" s="4">
        <f t="shared" si="499"/>
        <v>0</v>
      </c>
      <c r="AZ216" s="4">
        <f t="shared" si="500"/>
        <v>0</v>
      </c>
      <c r="BA216" s="4">
        <f t="shared" si="501"/>
        <v>0</v>
      </c>
      <c r="BB216" s="4">
        <f t="shared" si="502"/>
        <v>0</v>
      </c>
      <c r="BC216" s="4">
        <f t="shared" si="503"/>
        <v>0</v>
      </c>
      <c r="BD216" s="4">
        <f t="shared" si="504"/>
        <v>0</v>
      </c>
      <c r="BE216" s="4">
        <f t="shared" si="505"/>
        <v>0</v>
      </c>
      <c r="BF216" s="4">
        <f t="shared" si="580"/>
        <v>0</v>
      </c>
      <c r="BG216" s="4">
        <f t="shared" si="580"/>
        <v>0</v>
      </c>
      <c r="BH216" s="4">
        <f t="shared" si="580"/>
        <v>0</v>
      </c>
      <c r="BI216" s="4">
        <f t="shared" si="580"/>
        <v>0</v>
      </c>
      <c r="BJ216" s="4">
        <f t="shared" si="580"/>
        <v>0</v>
      </c>
      <c r="BK216" s="4">
        <f t="shared" si="580"/>
        <v>0</v>
      </c>
      <c r="BL216" s="4">
        <f t="shared" si="580"/>
        <v>0</v>
      </c>
      <c r="BM216" s="4">
        <f t="shared" si="580"/>
        <v>0</v>
      </c>
      <c r="BN216" s="4">
        <f t="shared" si="580"/>
        <v>0</v>
      </c>
      <c r="BO216" s="4">
        <f t="shared" si="580"/>
        <v>0</v>
      </c>
      <c r="BP216" s="4">
        <f t="shared" si="580"/>
        <v>0</v>
      </c>
      <c r="BQ216" s="4">
        <f t="shared" si="580"/>
        <v>1</v>
      </c>
      <c r="BR216" s="4">
        <f t="shared" si="580"/>
        <v>0</v>
      </c>
      <c r="BS216" s="4">
        <f t="shared" si="580"/>
        <v>0</v>
      </c>
      <c r="BT216" s="4">
        <f t="shared" si="580"/>
        <v>0</v>
      </c>
      <c r="BU216" s="4">
        <f t="shared" si="580"/>
        <v>0</v>
      </c>
      <c r="BV216" s="4">
        <f t="shared" si="574"/>
        <v>0</v>
      </c>
      <c r="BW216" s="4">
        <f t="shared" si="574"/>
        <v>0</v>
      </c>
      <c r="BX216" s="4">
        <f t="shared" si="574"/>
        <v>0</v>
      </c>
      <c r="BY216" s="4">
        <f t="shared" si="574"/>
        <v>0</v>
      </c>
      <c r="BZ216" s="4">
        <f t="shared" ref="BZ216:CJ225" si="584">IF(BZ$3=$C216,1,0)</f>
        <v>0</v>
      </c>
      <c r="CA216" s="4">
        <f t="shared" si="584"/>
        <v>0</v>
      </c>
      <c r="CB216" s="4">
        <f t="shared" si="584"/>
        <v>0</v>
      </c>
      <c r="CC216" s="4">
        <f t="shared" si="584"/>
        <v>0</v>
      </c>
      <c r="CD216" s="4">
        <f t="shared" si="584"/>
        <v>0</v>
      </c>
      <c r="CE216" s="4">
        <f t="shared" si="584"/>
        <v>0</v>
      </c>
      <c r="CF216" s="4">
        <f t="shared" si="584"/>
        <v>0</v>
      </c>
      <c r="CG216" s="4">
        <f t="shared" si="584"/>
        <v>0</v>
      </c>
      <c r="CH216" s="4">
        <f t="shared" si="584"/>
        <v>0</v>
      </c>
      <c r="CI216" s="4">
        <f t="shared" si="584"/>
        <v>0</v>
      </c>
      <c r="CJ216" s="4">
        <f t="shared" si="584"/>
        <v>0</v>
      </c>
      <c r="CK216" s="4">
        <f t="shared" si="575"/>
        <v>0</v>
      </c>
      <c r="CL216" s="4">
        <f t="shared" si="575"/>
        <v>0</v>
      </c>
      <c r="CM216" s="4">
        <f t="shared" si="575"/>
        <v>0</v>
      </c>
      <c r="CN216" s="4">
        <f t="shared" si="575"/>
        <v>0</v>
      </c>
      <c r="CO216" s="4">
        <f t="shared" si="575"/>
        <v>0</v>
      </c>
      <c r="CP216" s="4">
        <f t="shared" si="575"/>
        <v>0</v>
      </c>
      <c r="CQ216" s="4">
        <f t="shared" si="575"/>
        <v>0</v>
      </c>
      <c r="CR216" s="4">
        <f t="shared" si="575"/>
        <v>1</v>
      </c>
      <c r="CS216" s="4">
        <f t="shared" si="575"/>
        <v>0</v>
      </c>
      <c r="CT216" s="4">
        <f t="shared" si="575"/>
        <v>0</v>
      </c>
      <c r="CU216" s="4">
        <f t="shared" si="575"/>
        <v>0</v>
      </c>
      <c r="CV216" s="4">
        <f t="shared" si="575"/>
        <v>0</v>
      </c>
      <c r="CW216" s="4">
        <f t="shared" si="575"/>
        <v>0</v>
      </c>
      <c r="CX216" s="4">
        <f t="shared" si="575"/>
        <v>0</v>
      </c>
      <c r="CY216" s="4">
        <f t="shared" si="575"/>
        <v>0</v>
      </c>
      <c r="CZ216" s="4">
        <f t="shared" si="575"/>
        <v>0</v>
      </c>
      <c r="DA216" s="4">
        <f t="shared" si="581"/>
        <v>0</v>
      </c>
      <c r="DB216" s="4">
        <f t="shared" si="581"/>
        <v>0</v>
      </c>
      <c r="DC216" s="4">
        <f t="shared" si="581"/>
        <v>0</v>
      </c>
      <c r="DD216" s="4">
        <f t="shared" si="581"/>
        <v>0</v>
      </c>
      <c r="DE216" s="4">
        <f t="shared" si="581"/>
        <v>0</v>
      </c>
      <c r="DF216" s="4">
        <f t="shared" si="581"/>
        <v>0</v>
      </c>
      <c r="DG216" s="4">
        <f t="shared" si="582"/>
        <v>0</v>
      </c>
      <c r="DH216" s="4">
        <f t="shared" si="582"/>
        <v>0</v>
      </c>
      <c r="DI216" s="4">
        <f t="shared" si="582"/>
        <v>0</v>
      </c>
      <c r="DJ216" s="4">
        <f t="shared" si="582"/>
        <v>0</v>
      </c>
      <c r="DK216" s="4">
        <f t="shared" si="582"/>
        <v>0</v>
      </c>
      <c r="DL216" s="4">
        <f t="shared" si="582"/>
        <v>0</v>
      </c>
      <c r="DM216" s="4">
        <f t="shared" si="582"/>
        <v>0</v>
      </c>
      <c r="DN216" s="4">
        <f t="shared" si="582"/>
        <v>0</v>
      </c>
      <c r="DO216" s="4">
        <f t="shared" si="582"/>
        <v>0</v>
      </c>
      <c r="DP216" s="4">
        <f t="shared" si="582"/>
        <v>0</v>
      </c>
      <c r="DQ216" s="4">
        <f t="shared" si="583"/>
        <v>0</v>
      </c>
      <c r="DR216" s="4">
        <f t="shared" si="583"/>
        <v>0</v>
      </c>
      <c r="DS216" s="4">
        <f t="shared" si="583"/>
        <v>0</v>
      </c>
      <c r="DT216" s="4">
        <f t="shared" si="583"/>
        <v>0</v>
      </c>
      <c r="DU216" s="4">
        <f t="shared" si="583"/>
        <v>0</v>
      </c>
      <c r="DV216" s="4">
        <f t="shared" si="583"/>
        <v>0</v>
      </c>
      <c r="DW216" s="4">
        <f t="shared" si="583"/>
        <v>0</v>
      </c>
      <c r="DX216" s="4">
        <f t="shared" si="583"/>
        <v>0</v>
      </c>
      <c r="DY216" s="4">
        <f t="shared" si="583"/>
        <v>0</v>
      </c>
      <c r="DZ216" s="4">
        <f t="shared" si="583"/>
        <v>0</v>
      </c>
      <c r="EA216" s="4">
        <f t="shared" si="583"/>
        <v>0</v>
      </c>
      <c r="EB216" s="4">
        <f t="shared" si="583"/>
        <v>0</v>
      </c>
      <c r="EC216" s="4">
        <f t="shared" si="583"/>
        <v>0</v>
      </c>
    </row>
    <row r="217" spans="2:133" x14ac:dyDescent="0.25">
      <c r="B217" s="13" t="s">
        <v>263</v>
      </c>
      <c r="C217" t="s">
        <v>301</v>
      </c>
      <c r="D217" s="4">
        <f t="shared" si="507"/>
        <v>0</v>
      </c>
      <c r="E217" s="4">
        <f t="shared" si="508"/>
        <v>0</v>
      </c>
      <c r="F217" s="4">
        <f t="shared" si="509"/>
        <v>0</v>
      </c>
      <c r="G217" s="4">
        <f t="shared" si="510"/>
        <v>1</v>
      </c>
      <c r="H217" s="4">
        <f t="shared" si="511"/>
        <v>0</v>
      </c>
      <c r="I217" s="4">
        <f t="shared" si="512"/>
        <v>1</v>
      </c>
      <c r="J217" s="4">
        <f t="shared" si="458"/>
        <v>0</v>
      </c>
      <c r="K217" s="4">
        <f t="shared" si="459"/>
        <v>0</v>
      </c>
      <c r="L217" s="4">
        <f t="shared" si="460"/>
        <v>0</v>
      </c>
      <c r="M217" s="4">
        <f t="shared" si="461"/>
        <v>0</v>
      </c>
      <c r="N217" s="4">
        <f t="shared" si="462"/>
        <v>0</v>
      </c>
      <c r="O217" s="4">
        <f t="shared" si="463"/>
        <v>0</v>
      </c>
      <c r="P217" s="4">
        <f t="shared" si="464"/>
        <v>0</v>
      </c>
      <c r="Q217" s="4">
        <f t="shared" si="465"/>
        <v>0</v>
      </c>
      <c r="R217" s="4">
        <f t="shared" si="466"/>
        <v>0</v>
      </c>
      <c r="S217" s="4">
        <f t="shared" si="467"/>
        <v>0</v>
      </c>
      <c r="T217" s="4">
        <f t="shared" si="468"/>
        <v>0</v>
      </c>
      <c r="U217" s="4">
        <f t="shared" si="469"/>
        <v>0</v>
      </c>
      <c r="V217" s="4">
        <f t="shared" si="470"/>
        <v>0</v>
      </c>
      <c r="W217" s="4">
        <f t="shared" si="471"/>
        <v>0</v>
      </c>
      <c r="X217" s="4">
        <f t="shared" si="472"/>
        <v>0</v>
      </c>
      <c r="Y217" s="4">
        <f t="shared" si="473"/>
        <v>0</v>
      </c>
      <c r="Z217" s="4">
        <f t="shared" si="474"/>
        <v>0</v>
      </c>
      <c r="AA217" s="4">
        <f t="shared" si="475"/>
        <v>0</v>
      </c>
      <c r="AB217" s="4">
        <f t="shared" si="476"/>
        <v>0</v>
      </c>
      <c r="AC217" s="4">
        <f t="shared" si="477"/>
        <v>0</v>
      </c>
      <c r="AD217" s="4">
        <f t="shared" si="478"/>
        <v>0</v>
      </c>
      <c r="AE217" s="4">
        <f t="shared" si="479"/>
        <v>0</v>
      </c>
      <c r="AF217" s="4">
        <f t="shared" si="480"/>
        <v>0</v>
      </c>
      <c r="AG217" s="4">
        <f t="shared" si="481"/>
        <v>0</v>
      </c>
      <c r="AH217" s="4">
        <f t="shared" si="482"/>
        <v>0</v>
      </c>
      <c r="AI217" s="4">
        <f t="shared" si="483"/>
        <v>0</v>
      </c>
      <c r="AJ217" s="4">
        <f t="shared" si="484"/>
        <v>0</v>
      </c>
      <c r="AK217" s="4">
        <f t="shared" si="485"/>
        <v>0</v>
      </c>
      <c r="AL217" s="4">
        <f t="shared" si="486"/>
        <v>0</v>
      </c>
      <c r="AM217" s="4">
        <f t="shared" si="487"/>
        <v>0</v>
      </c>
      <c r="AN217" s="4">
        <f t="shared" si="488"/>
        <v>0</v>
      </c>
      <c r="AO217" s="4">
        <f t="shared" si="489"/>
        <v>0</v>
      </c>
      <c r="AP217" s="4">
        <f t="shared" si="490"/>
        <v>0</v>
      </c>
      <c r="AQ217" s="4">
        <f t="shared" si="491"/>
        <v>1</v>
      </c>
      <c r="AR217" s="4">
        <f t="shared" si="492"/>
        <v>0</v>
      </c>
      <c r="AS217" s="4">
        <f t="shared" si="493"/>
        <v>1</v>
      </c>
      <c r="AT217" s="4">
        <f t="shared" si="494"/>
        <v>0</v>
      </c>
      <c r="AU217" s="4">
        <f t="shared" si="495"/>
        <v>0</v>
      </c>
      <c r="AV217" s="4">
        <f t="shared" si="496"/>
        <v>0</v>
      </c>
      <c r="AW217" s="4">
        <f t="shared" si="497"/>
        <v>0</v>
      </c>
      <c r="AX217" s="4">
        <f t="shared" si="498"/>
        <v>0</v>
      </c>
      <c r="AY217" s="4">
        <f t="shared" si="499"/>
        <v>0</v>
      </c>
      <c r="AZ217" s="4">
        <f t="shared" si="500"/>
        <v>0</v>
      </c>
      <c r="BA217" s="4">
        <f t="shared" si="501"/>
        <v>0</v>
      </c>
      <c r="BB217" s="4">
        <f t="shared" si="502"/>
        <v>0</v>
      </c>
      <c r="BC217" s="4">
        <f t="shared" si="503"/>
        <v>0</v>
      </c>
      <c r="BD217" s="4">
        <f t="shared" si="504"/>
        <v>0</v>
      </c>
      <c r="BE217" s="4">
        <f t="shared" si="505"/>
        <v>0</v>
      </c>
      <c r="BF217" s="4">
        <f t="shared" si="580"/>
        <v>0</v>
      </c>
      <c r="BG217" s="4">
        <f t="shared" si="580"/>
        <v>0</v>
      </c>
      <c r="BH217" s="4">
        <f t="shared" si="580"/>
        <v>0</v>
      </c>
      <c r="BI217" s="4">
        <f t="shared" si="580"/>
        <v>0</v>
      </c>
      <c r="BJ217" s="4">
        <f t="shared" si="580"/>
        <v>0</v>
      </c>
      <c r="BK217" s="4">
        <f t="shared" si="580"/>
        <v>0</v>
      </c>
      <c r="BL217" s="4">
        <f t="shared" si="580"/>
        <v>0</v>
      </c>
      <c r="BM217" s="4">
        <f t="shared" si="580"/>
        <v>0</v>
      </c>
      <c r="BN217" s="4">
        <f t="shared" si="580"/>
        <v>0</v>
      </c>
      <c r="BO217" s="4">
        <f t="shared" si="580"/>
        <v>0</v>
      </c>
      <c r="BP217" s="4">
        <f t="shared" si="580"/>
        <v>0</v>
      </c>
      <c r="BQ217" s="4">
        <f t="shared" si="580"/>
        <v>0</v>
      </c>
      <c r="BR217" s="4">
        <f t="shared" si="580"/>
        <v>1</v>
      </c>
      <c r="BS217" s="4">
        <f t="shared" si="580"/>
        <v>0</v>
      </c>
      <c r="BT217" s="4">
        <f t="shared" si="580"/>
        <v>0</v>
      </c>
      <c r="BU217" s="4">
        <f t="shared" si="580"/>
        <v>0</v>
      </c>
      <c r="BV217" s="4">
        <f t="shared" si="574"/>
        <v>0</v>
      </c>
      <c r="BW217" s="4">
        <f t="shared" si="574"/>
        <v>0</v>
      </c>
      <c r="BX217" s="4">
        <f t="shared" si="574"/>
        <v>0</v>
      </c>
      <c r="BY217" s="4">
        <f t="shared" si="574"/>
        <v>0</v>
      </c>
      <c r="BZ217" s="4">
        <f t="shared" si="584"/>
        <v>0</v>
      </c>
      <c r="CA217" s="4">
        <f t="shared" si="584"/>
        <v>0</v>
      </c>
      <c r="CB217" s="4">
        <f t="shared" si="584"/>
        <v>0</v>
      </c>
      <c r="CC217" s="4">
        <f t="shared" si="584"/>
        <v>0</v>
      </c>
      <c r="CD217" s="4">
        <f t="shared" si="584"/>
        <v>0</v>
      </c>
      <c r="CE217" s="4">
        <f t="shared" si="584"/>
        <v>0</v>
      </c>
      <c r="CF217" s="4">
        <f t="shared" si="584"/>
        <v>0</v>
      </c>
      <c r="CG217" s="4">
        <f t="shared" si="584"/>
        <v>0</v>
      </c>
      <c r="CH217" s="4">
        <f t="shared" si="584"/>
        <v>0</v>
      </c>
      <c r="CI217" s="4">
        <f t="shared" si="584"/>
        <v>0</v>
      </c>
      <c r="CJ217" s="4">
        <f t="shared" si="584"/>
        <v>0</v>
      </c>
      <c r="CK217" s="4">
        <f t="shared" si="575"/>
        <v>0</v>
      </c>
      <c r="CL217" s="4">
        <f t="shared" si="575"/>
        <v>0</v>
      </c>
      <c r="CM217" s="4">
        <f t="shared" si="575"/>
        <v>0</v>
      </c>
      <c r="CN217" s="4">
        <f t="shared" si="575"/>
        <v>0</v>
      </c>
      <c r="CO217" s="4">
        <f t="shared" si="575"/>
        <v>0</v>
      </c>
      <c r="CP217" s="4">
        <f t="shared" si="575"/>
        <v>0</v>
      </c>
      <c r="CQ217" s="4">
        <f t="shared" si="575"/>
        <v>0</v>
      </c>
      <c r="CR217" s="4">
        <f t="shared" si="575"/>
        <v>0</v>
      </c>
      <c r="CS217" s="4">
        <f t="shared" si="575"/>
        <v>1</v>
      </c>
      <c r="CT217" s="4">
        <f t="shared" si="575"/>
        <v>0</v>
      </c>
      <c r="CU217" s="4">
        <f t="shared" si="575"/>
        <v>0</v>
      </c>
      <c r="CV217" s="4">
        <f t="shared" si="575"/>
        <v>0</v>
      </c>
      <c r="CW217" s="4">
        <f t="shared" si="575"/>
        <v>0</v>
      </c>
      <c r="CX217" s="4">
        <f t="shared" si="575"/>
        <v>0</v>
      </c>
      <c r="CY217" s="4">
        <f t="shared" si="575"/>
        <v>0</v>
      </c>
      <c r="CZ217" s="4">
        <f t="shared" si="575"/>
        <v>0</v>
      </c>
      <c r="DA217" s="4">
        <f t="shared" si="581"/>
        <v>0</v>
      </c>
      <c r="DB217" s="4">
        <f t="shared" si="581"/>
        <v>0</v>
      </c>
      <c r="DC217" s="4">
        <f t="shared" si="581"/>
        <v>0</v>
      </c>
      <c r="DD217" s="4">
        <f t="shared" si="581"/>
        <v>0</v>
      </c>
      <c r="DE217" s="4">
        <f t="shared" si="581"/>
        <v>0</v>
      </c>
      <c r="DF217" s="4">
        <f t="shared" si="581"/>
        <v>0</v>
      </c>
      <c r="DG217" s="4">
        <f t="shared" si="582"/>
        <v>0</v>
      </c>
      <c r="DH217" s="4">
        <f t="shared" si="582"/>
        <v>0</v>
      </c>
      <c r="DI217" s="4">
        <f t="shared" si="582"/>
        <v>0</v>
      </c>
      <c r="DJ217" s="4">
        <f t="shared" si="582"/>
        <v>0</v>
      </c>
      <c r="DK217" s="4">
        <f t="shared" si="582"/>
        <v>0</v>
      </c>
      <c r="DL217" s="4">
        <f t="shared" si="582"/>
        <v>0</v>
      </c>
      <c r="DM217" s="4">
        <f t="shared" si="582"/>
        <v>0</v>
      </c>
      <c r="DN217" s="4">
        <f t="shared" si="582"/>
        <v>0</v>
      </c>
      <c r="DO217" s="4">
        <f t="shared" si="582"/>
        <v>0</v>
      </c>
      <c r="DP217" s="4">
        <f t="shared" si="582"/>
        <v>0</v>
      </c>
      <c r="DQ217" s="4">
        <f t="shared" si="583"/>
        <v>0</v>
      </c>
      <c r="DR217" s="4">
        <f t="shared" si="583"/>
        <v>0</v>
      </c>
      <c r="DS217" s="4">
        <f t="shared" si="583"/>
        <v>0</v>
      </c>
      <c r="DT217" s="4">
        <f t="shared" si="583"/>
        <v>0</v>
      </c>
      <c r="DU217" s="4">
        <f t="shared" si="583"/>
        <v>0</v>
      </c>
      <c r="DV217" s="4">
        <f t="shared" si="583"/>
        <v>0</v>
      </c>
      <c r="DW217" s="4">
        <f t="shared" si="583"/>
        <v>0</v>
      </c>
      <c r="DX217" s="4">
        <f t="shared" si="583"/>
        <v>0</v>
      </c>
      <c r="DY217" s="4">
        <f t="shared" si="583"/>
        <v>0</v>
      </c>
      <c r="DZ217" s="4">
        <f t="shared" si="583"/>
        <v>0</v>
      </c>
      <c r="EA217" s="4">
        <f t="shared" si="583"/>
        <v>0</v>
      </c>
      <c r="EB217" s="4">
        <f t="shared" si="583"/>
        <v>0</v>
      </c>
      <c r="EC217" s="4">
        <f t="shared" si="583"/>
        <v>0</v>
      </c>
    </row>
    <row r="218" spans="2:133" x14ac:dyDescent="0.25">
      <c r="B218" s="13" t="s">
        <v>263</v>
      </c>
      <c r="C218" t="s">
        <v>302</v>
      </c>
      <c r="D218" s="4">
        <f t="shared" si="507"/>
        <v>0</v>
      </c>
      <c r="E218" s="4">
        <f t="shared" si="508"/>
        <v>0</v>
      </c>
      <c r="F218" s="4">
        <f t="shared" si="509"/>
        <v>0</v>
      </c>
      <c r="G218" s="4">
        <f t="shared" si="510"/>
        <v>1</v>
      </c>
      <c r="H218" s="4">
        <f t="shared" si="511"/>
        <v>0</v>
      </c>
      <c r="I218" s="4">
        <f t="shared" si="512"/>
        <v>1</v>
      </c>
      <c r="J218" s="4">
        <f t="shared" si="458"/>
        <v>0</v>
      </c>
      <c r="K218" s="4">
        <f t="shared" si="459"/>
        <v>0</v>
      </c>
      <c r="L218" s="4">
        <f t="shared" si="460"/>
        <v>0</v>
      </c>
      <c r="M218" s="4">
        <f t="shared" si="461"/>
        <v>0</v>
      </c>
      <c r="N218" s="4">
        <f t="shared" si="462"/>
        <v>0</v>
      </c>
      <c r="O218" s="4">
        <f t="shared" si="463"/>
        <v>0</v>
      </c>
      <c r="P218" s="4">
        <f t="shared" si="464"/>
        <v>0</v>
      </c>
      <c r="Q218" s="4">
        <f t="shared" si="465"/>
        <v>0</v>
      </c>
      <c r="R218" s="4">
        <f t="shared" si="466"/>
        <v>0</v>
      </c>
      <c r="S218" s="4">
        <f t="shared" si="467"/>
        <v>0</v>
      </c>
      <c r="T218" s="4">
        <f t="shared" si="468"/>
        <v>0</v>
      </c>
      <c r="U218" s="4">
        <f t="shared" si="469"/>
        <v>0</v>
      </c>
      <c r="V218" s="4">
        <f t="shared" si="470"/>
        <v>0</v>
      </c>
      <c r="W218" s="4">
        <f t="shared" si="471"/>
        <v>0</v>
      </c>
      <c r="X218" s="4">
        <f t="shared" si="472"/>
        <v>0</v>
      </c>
      <c r="Y218" s="4">
        <f t="shared" si="473"/>
        <v>0</v>
      </c>
      <c r="Z218" s="4">
        <f t="shared" si="474"/>
        <v>0</v>
      </c>
      <c r="AA218" s="4">
        <f t="shared" si="475"/>
        <v>0</v>
      </c>
      <c r="AB218" s="4">
        <f t="shared" si="476"/>
        <v>0</v>
      </c>
      <c r="AC218" s="4">
        <f t="shared" si="477"/>
        <v>0</v>
      </c>
      <c r="AD218" s="4">
        <f t="shared" si="478"/>
        <v>0</v>
      </c>
      <c r="AE218" s="4">
        <f t="shared" si="479"/>
        <v>0</v>
      </c>
      <c r="AF218" s="4">
        <f t="shared" si="480"/>
        <v>0</v>
      </c>
      <c r="AG218" s="4">
        <f t="shared" si="481"/>
        <v>0</v>
      </c>
      <c r="AH218" s="4">
        <f t="shared" si="482"/>
        <v>0</v>
      </c>
      <c r="AI218" s="4">
        <f t="shared" si="483"/>
        <v>0</v>
      </c>
      <c r="AJ218" s="4">
        <f t="shared" si="484"/>
        <v>0</v>
      </c>
      <c r="AK218" s="4">
        <f t="shared" si="485"/>
        <v>0</v>
      </c>
      <c r="AL218" s="4">
        <f t="shared" si="486"/>
        <v>0</v>
      </c>
      <c r="AM218" s="4">
        <f t="shared" si="487"/>
        <v>0</v>
      </c>
      <c r="AN218" s="4">
        <f t="shared" si="488"/>
        <v>0</v>
      </c>
      <c r="AO218" s="4">
        <f t="shared" si="489"/>
        <v>0</v>
      </c>
      <c r="AP218" s="4">
        <f t="shared" si="490"/>
        <v>0</v>
      </c>
      <c r="AQ218" s="4">
        <f t="shared" si="491"/>
        <v>1</v>
      </c>
      <c r="AR218" s="4">
        <f t="shared" si="492"/>
        <v>0</v>
      </c>
      <c r="AS218" s="4">
        <f t="shared" si="493"/>
        <v>1</v>
      </c>
      <c r="AT218" s="4">
        <f t="shared" si="494"/>
        <v>0</v>
      </c>
      <c r="AU218" s="4">
        <f t="shared" si="495"/>
        <v>0</v>
      </c>
      <c r="AV218" s="4">
        <f t="shared" si="496"/>
        <v>0</v>
      </c>
      <c r="AW218" s="4">
        <f t="shared" si="497"/>
        <v>0</v>
      </c>
      <c r="AX218" s="4">
        <f t="shared" si="498"/>
        <v>0</v>
      </c>
      <c r="AY218" s="4">
        <f t="shared" si="499"/>
        <v>0</v>
      </c>
      <c r="AZ218" s="4">
        <f t="shared" si="500"/>
        <v>0</v>
      </c>
      <c r="BA218" s="4">
        <f t="shared" si="501"/>
        <v>0</v>
      </c>
      <c r="BB218" s="4">
        <f t="shared" si="502"/>
        <v>0</v>
      </c>
      <c r="BC218" s="4">
        <f t="shared" si="503"/>
        <v>0</v>
      </c>
      <c r="BD218" s="4">
        <f t="shared" si="504"/>
        <v>0</v>
      </c>
      <c r="BE218" s="4">
        <f t="shared" si="505"/>
        <v>0</v>
      </c>
      <c r="BF218" s="4">
        <f t="shared" si="580"/>
        <v>0</v>
      </c>
      <c r="BG218" s="4">
        <f t="shared" si="580"/>
        <v>0</v>
      </c>
      <c r="BH218" s="4">
        <f t="shared" si="580"/>
        <v>0</v>
      </c>
      <c r="BI218" s="4">
        <f t="shared" si="580"/>
        <v>0</v>
      </c>
      <c r="BJ218" s="4">
        <f t="shared" si="580"/>
        <v>0</v>
      </c>
      <c r="BK218" s="4">
        <f t="shared" si="580"/>
        <v>0</v>
      </c>
      <c r="BL218" s="4">
        <f t="shared" si="580"/>
        <v>0</v>
      </c>
      <c r="BM218" s="4">
        <f t="shared" si="580"/>
        <v>0</v>
      </c>
      <c r="BN218" s="4">
        <f t="shared" si="580"/>
        <v>0</v>
      </c>
      <c r="BO218" s="4">
        <f t="shared" si="580"/>
        <v>0</v>
      </c>
      <c r="BP218" s="4">
        <f t="shared" si="580"/>
        <v>0</v>
      </c>
      <c r="BQ218" s="4">
        <f t="shared" si="580"/>
        <v>0</v>
      </c>
      <c r="BR218" s="4">
        <f t="shared" si="580"/>
        <v>0</v>
      </c>
      <c r="BS218" s="4">
        <f t="shared" si="580"/>
        <v>1</v>
      </c>
      <c r="BT218" s="4">
        <f t="shared" si="580"/>
        <v>0</v>
      </c>
      <c r="BU218" s="4">
        <f t="shared" si="580"/>
        <v>0</v>
      </c>
      <c r="BV218" s="4">
        <f t="shared" si="574"/>
        <v>0</v>
      </c>
      <c r="BW218" s="4">
        <f t="shared" si="574"/>
        <v>0</v>
      </c>
      <c r="BX218" s="4">
        <f t="shared" si="574"/>
        <v>0</v>
      </c>
      <c r="BY218" s="4">
        <f t="shared" si="574"/>
        <v>0</v>
      </c>
      <c r="BZ218" s="4">
        <f t="shared" si="584"/>
        <v>0</v>
      </c>
      <c r="CA218" s="4">
        <f t="shared" si="584"/>
        <v>0</v>
      </c>
      <c r="CB218" s="4">
        <f t="shared" si="584"/>
        <v>0</v>
      </c>
      <c r="CC218" s="4">
        <f t="shared" si="584"/>
        <v>0</v>
      </c>
      <c r="CD218" s="4">
        <f t="shared" si="584"/>
        <v>0</v>
      </c>
      <c r="CE218" s="4">
        <f t="shared" si="584"/>
        <v>0</v>
      </c>
      <c r="CF218" s="4">
        <f t="shared" si="584"/>
        <v>0</v>
      </c>
      <c r="CG218" s="4">
        <f t="shared" si="584"/>
        <v>0</v>
      </c>
      <c r="CH218" s="4">
        <f t="shared" si="584"/>
        <v>0</v>
      </c>
      <c r="CI218" s="4">
        <f t="shared" si="584"/>
        <v>0</v>
      </c>
      <c r="CJ218" s="4">
        <f t="shared" si="584"/>
        <v>0</v>
      </c>
      <c r="CK218" s="4">
        <f t="shared" si="575"/>
        <v>0</v>
      </c>
      <c r="CL218" s="4">
        <f t="shared" si="575"/>
        <v>0</v>
      </c>
      <c r="CM218" s="4">
        <f t="shared" si="575"/>
        <v>0</v>
      </c>
      <c r="CN218" s="4">
        <f t="shared" si="575"/>
        <v>0</v>
      </c>
      <c r="CO218" s="4">
        <f t="shared" si="575"/>
        <v>0</v>
      </c>
      <c r="CP218" s="4">
        <f t="shared" si="575"/>
        <v>0</v>
      </c>
      <c r="CQ218" s="4">
        <f t="shared" si="575"/>
        <v>0</v>
      </c>
      <c r="CR218" s="4">
        <f t="shared" si="575"/>
        <v>0</v>
      </c>
      <c r="CS218" s="4">
        <f t="shared" si="575"/>
        <v>0</v>
      </c>
      <c r="CT218" s="4">
        <f t="shared" si="575"/>
        <v>1</v>
      </c>
      <c r="CU218" s="4">
        <f t="shared" si="575"/>
        <v>0</v>
      </c>
      <c r="CV218" s="4">
        <f t="shared" si="575"/>
        <v>0</v>
      </c>
      <c r="CW218" s="4">
        <f t="shared" si="575"/>
        <v>0</v>
      </c>
      <c r="CX218" s="4">
        <f t="shared" si="575"/>
        <v>0</v>
      </c>
      <c r="CY218" s="4">
        <f t="shared" si="575"/>
        <v>0</v>
      </c>
      <c r="CZ218" s="4">
        <f t="shared" si="575"/>
        <v>0</v>
      </c>
      <c r="DA218" s="4">
        <f t="shared" si="581"/>
        <v>0</v>
      </c>
      <c r="DB218" s="4">
        <f t="shared" si="581"/>
        <v>0</v>
      </c>
      <c r="DC218" s="4">
        <f t="shared" si="581"/>
        <v>0</v>
      </c>
      <c r="DD218" s="4">
        <f t="shared" si="581"/>
        <v>0</v>
      </c>
      <c r="DE218" s="4">
        <f t="shared" si="581"/>
        <v>0</v>
      </c>
      <c r="DF218" s="4">
        <f t="shared" si="581"/>
        <v>0</v>
      </c>
      <c r="DG218" s="4">
        <f t="shared" si="582"/>
        <v>0</v>
      </c>
      <c r="DH218" s="4">
        <f t="shared" si="582"/>
        <v>0</v>
      </c>
      <c r="DI218" s="4">
        <f t="shared" si="582"/>
        <v>0</v>
      </c>
      <c r="DJ218" s="4">
        <f t="shared" si="582"/>
        <v>0</v>
      </c>
      <c r="DK218" s="4">
        <f t="shared" si="582"/>
        <v>0</v>
      </c>
      <c r="DL218" s="4">
        <f t="shared" si="582"/>
        <v>0</v>
      </c>
      <c r="DM218" s="4">
        <f t="shared" si="582"/>
        <v>0</v>
      </c>
      <c r="DN218" s="4">
        <f t="shared" si="582"/>
        <v>0</v>
      </c>
      <c r="DO218" s="4">
        <f t="shared" si="582"/>
        <v>0</v>
      </c>
      <c r="DP218" s="4">
        <f t="shared" si="582"/>
        <v>0</v>
      </c>
      <c r="DQ218" s="4">
        <f t="shared" si="583"/>
        <v>0</v>
      </c>
      <c r="DR218" s="4">
        <f t="shared" si="583"/>
        <v>0</v>
      </c>
      <c r="DS218" s="4">
        <f t="shared" si="583"/>
        <v>0</v>
      </c>
      <c r="DT218" s="4">
        <f t="shared" si="583"/>
        <v>0</v>
      </c>
      <c r="DU218" s="4">
        <f t="shared" si="583"/>
        <v>0</v>
      </c>
      <c r="DV218" s="4">
        <f t="shared" si="583"/>
        <v>0</v>
      </c>
      <c r="DW218" s="4">
        <f t="shared" si="583"/>
        <v>0</v>
      </c>
      <c r="DX218" s="4">
        <f t="shared" si="583"/>
        <v>0</v>
      </c>
      <c r="DY218" s="4">
        <f t="shared" si="583"/>
        <v>0</v>
      </c>
      <c r="DZ218" s="4">
        <f t="shared" si="583"/>
        <v>0</v>
      </c>
      <c r="EA218" s="4">
        <f t="shared" si="583"/>
        <v>0</v>
      </c>
      <c r="EB218" s="4">
        <f t="shared" si="583"/>
        <v>0</v>
      </c>
      <c r="EC218" s="4">
        <f t="shared" si="583"/>
        <v>0</v>
      </c>
    </row>
    <row r="219" spans="2:133" x14ac:dyDescent="0.25">
      <c r="B219" s="13" t="s">
        <v>263</v>
      </c>
      <c r="C219" t="s">
        <v>303</v>
      </c>
      <c r="D219" s="4">
        <f t="shared" si="507"/>
        <v>0</v>
      </c>
      <c r="E219" s="4">
        <f t="shared" si="508"/>
        <v>0</v>
      </c>
      <c r="F219" s="4">
        <f t="shared" si="509"/>
        <v>0</v>
      </c>
      <c r="G219" s="4">
        <f t="shared" si="510"/>
        <v>1</v>
      </c>
      <c r="H219" s="4">
        <f t="shared" si="511"/>
        <v>0</v>
      </c>
      <c r="I219" s="4">
        <f t="shared" si="512"/>
        <v>1</v>
      </c>
      <c r="J219" s="4">
        <f t="shared" si="458"/>
        <v>0</v>
      </c>
      <c r="K219" s="4">
        <f t="shared" si="459"/>
        <v>0</v>
      </c>
      <c r="L219" s="4">
        <f t="shared" si="460"/>
        <v>0</v>
      </c>
      <c r="M219" s="4">
        <f t="shared" si="461"/>
        <v>0</v>
      </c>
      <c r="N219" s="4">
        <f t="shared" si="462"/>
        <v>0</v>
      </c>
      <c r="O219" s="4">
        <f t="shared" si="463"/>
        <v>0</v>
      </c>
      <c r="P219" s="4">
        <f t="shared" si="464"/>
        <v>0</v>
      </c>
      <c r="Q219" s="4">
        <f t="shared" si="465"/>
        <v>0</v>
      </c>
      <c r="R219" s="4">
        <f t="shared" si="466"/>
        <v>0</v>
      </c>
      <c r="S219" s="4">
        <f t="shared" si="467"/>
        <v>0</v>
      </c>
      <c r="T219" s="4">
        <f t="shared" si="468"/>
        <v>0</v>
      </c>
      <c r="U219" s="4">
        <f t="shared" si="469"/>
        <v>0</v>
      </c>
      <c r="V219" s="4">
        <f t="shared" si="470"/>
        <v>0</v>
      </c>
      <c r="W219" s="4">
        <f t="shared" si="471"/>
        <v>0</v>
      </c>
      <c r="X219" s="4">
        <f t="shared" si="472"/>
        <v>0</v>
      </c>
      <c r="Y219" s="4">
        <f t="shared" si="473"/>
        <v>0</v>
      </c>
      <c r="Z219" s="4">
        <f t="shared" si="474"/>
        <v>0</v>
      </c>
      <c r="AA219" s="4">
        <f t="shared" si="475"/>
        <v>0</v>
      </c>
      <c r="AB219" s="4">
        <f t="shared" si="476"/>
        <v>0</v>
      </c>
      <c r="AC219" s="4">
        <f t="shared" si="477"/>
        <v>0</v>
      </c>
      <c r="AD219" s="4">
        <f t="shared" si="478"/>
        <v>0</v>
      </c>
      <c r="AE219" s="4">
        <f t="shared" si="479"/>
        <v>0</v>
      </c>
      <c r="AF219" s="4">
        <f t="shared" si="480"/>
        <v>0</v>
      </c>
      <c r="AG219" s="4">
        <f t="shared" si="481"/>
        <v>0</v>
      </c>
      <c r="AH219" s="4">
        <f t="shared" si="482"/>
        <v>0</v>
      </c>
      <c r="AI219" s="4">
        <f t="shared" si="483"/>
        <v>0</v>
      </c>
      <c r="AJ219" s="4">
        <f t="shared" si="484"/>
        <v>0</v>
      </c>
      <c r="AK219" s="4">
        <f t="shared" si="485"/>
        <v>0</v>
      </c>
      <c r="AL219" s="4">
        <f t="shared" si="486"/>
        <v>0</v>
      </c>
      <c r="AM219" s="4">
        <f t="shared" si="487"/>
        <v>0</v>
      </c>
      <c r="AN219" s="4">
        <f t="shared" si="488"/>
        <v>0</v>
      </c>
      <c r="AO219" s="4">
        <f t="shared" si="489"/>
        <v>0</v>
      </c>
      <c r="AP219" s="4">
        <f t="shared" si="490"/>
        <v>0</v>
      </c>
      <c r="AQ219" s="4">
        <f t="shared" si="491"/>
        <v>1</v>
      </c>
      <c r="AR219" s="4">
        <f t="shared" si="492"/>
        <v>0</v>
      </c>
      <c r="AS219" s="4">
        <f t="shared" si="493"/>
        <v>1</v>
      </c>
      <c r="AT219" s="4">
        <f t="shared" si="494"/>
        <v>0</v>
      </c>
      <c r="AU219" s="4">
        <f t="shared" si="495"/>
        <v>0</v>
      </c>
      <c r="AV219" s="4">
        <f t="shared" si="496"/>
        <v>0</v>
      </c>
      <c r="AW219" s="4">
        <f t="shared" si="497"/>
        <v>0</v>
      </c>
      <c r="AX219" s="4">
        <f t="shared" si="498"/>
        <v>0</v>
      </c>
      <c r="AY219" s="4">
        <f t="shared" si="499"/>
        <v>0</v>
      </c>
      <c r="AZ219" s="4">
        <f t="shared" si="500"/>
        <v>0</v>
      </c>
      <c r="BA219" s="4">
        <f t="shared" si="501"/>
        <v>0</v>
      </c>
      <c r="BB219" s="4">
        <f t="shared" si="502"/>
        <v>0</v>
      </c>
      <c r="BC219" s="4">
        <f t="shared" si="503"/>
        <v>0</v>
      </c>
      <c r="BD219" s="4">
        <f t="shared" si="504"/>
        <v>0</v>
      </c>
      <c r="BE219" s="4">
        <f t="shared" si="505"/>
        <v>0</v>
      </c>
      <c r="BF219" s="4">
        <f t="shared" si="580"/>
        <v>0</v>
      </c>
      <c r="BG219" s="4">
        <f t="shared" si="580"/>
        <v>0</v>
      </c>
      <c r="BH219" s="4">
        <f t="shared" si="580"/>
        <v>0</v>
      </c>
      <c r="BI219" s="4">
        <f t="shared" si="580"/>
        <v>0</v>
      </c>
      <c r="BJ219" s="4">
        <f t="shared" si="580"/>
        <v>0</v>
      </c>
      <c r="BK219" s="4">
        <f t="shared" si="580"/>
        <v>0</v>
      </c>
      <c r="BL219" s="4">
        <f t="shared" si="580"/>
        <v>0</v>
      </c>
      <c r="BM219" s="4">
        <f t="shared" si="580"/>
        <v>0</v>
      </c>
      <c r="BN219" s="4">
        <f t="shared" si="580"/>
        <v>0</v>
      </c>
      <c r="BO219" s="4">
        <f t="shared" si="580"/>
        <v>0</v>
      </c>
      <c r="BP219" s="4">
        <f t="shared" si="580"/>
        <v>0</v>
      </c>
      <c r="BQ219" s="4">
        <f t="shared" si="580"/>
        <v>0</v>
      </c>
      <c r="BR219" s="4">
        <f t="shared" si="580"/>
        <v>0</v>
      </c>
      <c r="BS219" s="4">
        <f t="shared" si="580"/>
        <v>0</v>
      </c>
      <c r="BT219" s="4">
        <f t="shared" si="580"/>
        <v>1</v>
      </c>
      <c r="BU219" s="4">
        <f t="shared" si="580"/>
        <v>0</v>
      </c>
      <c r="BV219" s="4">
        <f t="shared" si="574"/>
        <v>0</v>
      </c>
      <c r="BW219" s="4">
        <f t="shared" si="574"/>
        <v>0</v>
      </c>
      <c r="BX219" s="4">
        <f t="shared" si="574"/>
        <v>0</v>
      </c>
      <c r="BY219" s="4">
        <f t="shared" si="574"/>
        <v>0</v>
      </c>
      <c r="BZ219" s="4">
        <f t="shared" si="584"/>
        <v>0</v>
      </c>
      <c r="CA219" s="4">
        <f t="shared" si="584"/>
        <v>0</v>
      </c>
      <c r="CB219" s="4">
        <f t="shared" si="584"/>
        <v>0</v>
      </c>
      <c r="CC219" s="4">
        <f t="shared" si="584"/>
        <v>0</v>
      </c>
      <c r="CD219" s="4">
        <f t="shared" si="584"/>
        <v>0</v>
      </c>
      <c r="CE219" s="4">
        <f t="shared" si="584"/>
        <v>0</v>
      </c>
      <c r="CF219" s="4">
        <f t="shared" si="584"/>
        <v>0</v>
      </c>
      <c r="CG219" s="4">
        <f t="shared" si="584"/>
        <v>0</v>
      </c>
      <c r="CH219" s="4">
        <f t="shared" si="584"/>
        <v>0</v>
      </c>
      <c r="CI219" s="4">
        <f t="shared" si="584"/>
        <v>0</v>
      </c>
      <c r="CJ219" s="4">
        <f t="shared" si="584"/>
        <v>0</v>
      </c>
      <c r="CK219" s="4">
        <f t="shared" si="575"/>
        <v>0</v>
      </c>
      <c r="CL219" s="4">
        <f t="shared" si="575"/>
        <v>0</v>
      </c>
      <c r="CM219" s="4">
        <f t="shared" si="575"/>
        <v>0</v>
      </c>
      <c r="CN219" s="4">
        <f t="shared" si="575"/>
        <v>0</v>
      </c>
      <c r="CO219" s="4">
        <f t="shared" si="575"/>
        <v>0</v>
      </c>
      <c r="CP219" s="4">
        <f t="shared" si="575"/>
        <v>0</v>
      </c>
      <c r="CQ219" s="4">
        <f t="shared" si="575"/>
        <v>0</v>
      </c>
      <c r="CR219" s="4">
        <f t="shared" si="575"/>
        <v>0</v>
      </c>
      <c r="CS219" s="4">
        <f t="shared" si="575"/>
        <v>0</v>
      </c>
      <c r="CT219" s="4">
        <f t="shared" si="575"/>
        <v>0</v>
      </c>
      <c r="CU219" s="4">
        <f t="shared" si="575"/>
        <v>1</v>
      </c>
      <c r="CV219" s="4">
        <f t="shared" si="575"/>
        <v>0</v>
      </c>
      <c r="CW219" s="4">
        <f t="shared" si="575"/>
        <v>0</v>
      </c>
      <c r="CX219" s="4">
        <f t="shared" si="575"/>
        <v>0</v>
      </c>
      <c r="CY219" s="4">
        <f t="shared" si="575"/>
        <v>0</v>
      </c>
      <c r="CZ219" s="4">
        <f t="shared" si="575"/>
        <v>0</v>
      </c>
      <c r="DA219" s="4">
        <f t="shared" si="581"/>
        <v>0</v>
      </c>
      <c r="DB219" s="4">
        <f t="shared" si="581"/>
        <v>0</v>
      </c>
      <c r="DC219" s="4">
        <f t="shared" si="581"/>
        <v>0</v>
      </c>
      <c r="DD219" s="4">
        <f t="shared" si="581"/>
        <v>0</v>
      </c>
      <c r="DE219" s="4">
        <f t="shared" si="581"/>
        <v>0</v>
      </c>
      <c r="DF219" s="4">
        <f t="shared" si="581"/>
        <v>0</v>
      </c>
      <c r="DG219" s="4">
        <f t="shared" si="582"/>
        <v>0</v>
      </c>
      <c r="DH219" s="4">
        <f t="shared" si="582"/>
        <v>0</v>
      </c>
      <c r="DI219" s="4">
        <f t="shared" si="582"/>
        <v>0</v>
      </c>
      <c r="DJ219" s="4">
        <f t="shared" si="582"/>
        <v>0</v>
      </c>
      <c r="DK219" s="4">
        <f t="shared" si="582"/>
        <v>0</v>
      </c>
      <c r="DL219" s="4">
        <f t="shared" si="582"/>
        <v>0</v>
      </c>
      <c r="DM219" s="4">
        <f t="shared" si="582"/>
        <v>0</v>
      </c>
      <c r="DN219" s="4">
        <f t="shared" si="582"/>
        <v>0</v>
      </c>
      <c r="DO219" s="4">
        <f t="shared" si="582"/>
        <v>0</v>
      </c>
      <c r="DP219" s="4">
        <f t="shared" si="582"/>
        <v>0</v>
      </c>
      <c r="DQ219" s="4">
        <f t="shared" si="583"/>
        <v>0</v>
      </c>
      <c r="DR219" s="4">
        <f t="shared" si="583"/>
        <v>0</v>
      </c>
      <c r="DS219" s="4">
        <f t="shared" si="583"/>
        <v>0</v>
      </c>
      <c r="DT219" s="4">
        <f t="shared" si="583"/>
        <v>0</v>
      </c>
      <c r="DU219" s="4">
        <f t="shared" si="583"/>
        <v>0</v>
      </c>
      <c r="DV219" s="4">
        <f t="shared" si="583"/>
        <v>0</v>
      </c>
      <c r="DW219" s="4">
        <f t="shared" si="583"/>
        <v>0</v>
      </c>
      <c r="DX219" s="4">
        <f t="shared" si="583"/>
        <v>0</v>
      </c>
      <c r="DY219" s="4">
        <f t="shared" si="583"/>
        <v>0</v>
      </c>
      <c r="DZ219" s="4">
        <f t="shared" si="583"/>
        <v>0</v>
      </c>
      <c r="EA219" s="4">
        <f t="shared" si="583"/>
        <v>0</v>
      </c>
      <c r="EB219" s="4">
        <f t="shared" si="583"/>
        <v>0</v>
      </c>
      <c r="EC219" s="4">
        <f t="shared" si="583"/>
        <v>0</v>
      </c>
    </row>
    <row r="220" spans="2:133" x14ac:dyDescent="0.25">
      <c r="B220" s="13" t="s">
        <v>263</v>
      </c>
      <c r="C220" t="s">
        <v>304</v>
      </c>
      <c r="D220" s="4">
        <f t="shared" si="507"/>
        <v>1</v>
      </c>
      <c r="E220" s="4">
        <f t="shared" si="508"/>
        <v>0</v>
      </c>
      <c r="F220" s="4">
        <f t="shared" si="509"/>
        <v>1</v>
      </c>
      <c r="G220" s="4">
        <f t="shared" si="510"/>
        <v>1</v>
      </c>
      <c r="H220" s="4">
        <f t="shared" si="511"/>
        <v>0</v>
      </c>
      <c r="I220" s="4">
        <f t="shared" si="512"/>
        <v>1</v>
      </c>
      <c r="J220" s="4">
        <f t="shared" si="458"/>
        <v>0</v>
      </c>
      <c r="K220" s="4">
        <f t="shared" si="459"/>
        <v>0</v>
      </c>
      <c r="L220" s="4">
        <f t="shared" si="460"/>
        <v>0</v>
      </c>
      <c r="M220" s="4">
        <f t="shared" si="461"/>
        <v>0</v>
      </c>
      <c r="N220" s="4">
        <f t="shared" si="462"/>
        <v>0</v>
      </c>
      <c r="O220" s="4">
        <f t="shared" si="463"/>
        <v>0</v>
      </c>
      <c r="P220" s="4">
        <f t="shared" si="464"/>
        <v>0</v>
      </c>
      <c r="Q220" s="4">
        <f t="shared" si="465"/>
        <v>0</v>
      </c>
      <c r="R220" s="4">
        <f t="shared" si="466"/>
        <v>0</v>
      </c>
      <c r="S220" s="4">
        <f t="shared" si="467"/>
        <v>0</v>
      </c>
      <c r="T220" s="4">
        <f t="shared" si="468"/>
        <v>0</v>
      </c>
      <c r="U220" s="4">
        <f t="shared" si="469"/>
        <v>0</v>
      </c>
      <c r="V220" s="4">
        <f t="shared" si="470"/>
        <v>0</v>
      </c>
      <c r="W220" s="4">
        <f t="shared" si="471"/>
        <v>0</v>
      </c>
      <c r="X220" s="4">
        <f t="shared" si="472"/>
        <v>0</v>
      </c>
      <c r="Y220" s="4">
        <f t="shared" si="473"/>
        <v>0</v>
      </c>
      <c r="Z220" s="4">
        <f t="shared" si="474"/>
        <v>0</v>
      </c>
      <c r="AA220" s="4">
        <f t="shared" si="475"/>
        <v>0</v>
      </c>
      <c r="AB220" s="4">
        <f t="shared" si="476"/>
        <v>0</v>
      </c>
      <c r="AC220" s="4">
        <f t="shared" si="477"/>
        <v>0</v>
      </c>
      <c r="AD220" s="4">
        <f t="shared" si="478"/>
        <v>0</v>
      </c>
      <c r="AE220" s="4">
        <f t="shared" si="479"/>
        <v>0</v>
      </c>
      <c r="AF220" s="4">
        <f t="shared" si="480"/>
        <v>0</v>
      </c>
      <c r="AG220" s="4">
        <f t="shared" si="481"/>
        <v>0</v>
      </c>
      <c r="AH220" s="4">
        <f t="shared" si="482"/>
        <v>0</v>
      </c>
      <c r="AI220" s="4">
        <f t="shared" si="483"/>
        <v>0</v>
      </c>
      <c r="AJ220" s="4">
        <f t="shared" si="484"/>
        <v>0</v>
      </c>
      <c r="AK220" s="4">
        <f t="shared" si="485"/>
        <v>0</v>
      </c>
      <c r="AL220" s="4">
        <f t="shared" si="486"/>
        <v>0</v>
      </c>
      <c r="AM220" s="4">
        <f t="shared" si="487"/>
        <v>0</v>
      </c>
      <c r="AN220" s="4">
        <f t="shared" si="488"/>
        <v>1</v>
      </c>
      <c r="AO220" s="4">
        <f t="shared" si="489"/>
        <v>0</v>
      </c>
      <c r="AP220" s="4">
        <f t="shared" si="490"/>
        <v>1</v>
      </c>
      <c r="AQ220" s="4">
        <f t="shared" si="491"/>
        <v>1</v>
      </c>
      <c r="AR220" s="4">
        <f t="shared" si="492"/>
        <v>0</v>
      </c>
      <c r="AS220" s="4">
        <f t="shared" si="493"/>
        <v>1</v>
      </c>
      <c r="AT220" s="4">
        <f t="shared" si="494"/>
        <v>0</v>
      </c>
      <c r="AU220" s="4">
        <f t="shared" si="495"/>
        <v>0</v>
      </c>
      <c r="AV220" s="4">
        <f t="shared" si="496"/>
        <v>0</v>
      </c>
      <c r="AW220" s="4">
        <f t="shared" si="497"/>
        <v>0</v>
      </c>
      <c r="AX220" s="4">
        <f t="shared" si="498"/>
        <v>0</v>
      </c>
      <c r="AY220" s="4">
        <f t="shared" si="499"/>
        <v>0</v>
      </c>
      <c r="AZ220" s="4">
        <f t="shared" si="500"/>
        <v>0</v>
      </c>
      <c r="BA220" s="4">
        <f t="shared" si="501"/>
        <v>0</v>
      </c>
      <c r="BB220" s="4">
        <f t="shared" si="502"/>
        <v>0</v>
      </c>
      <c r="BC220" s="4">
        <f t="shared" si="503"/>
        <v>0</v>
      </c>
      <c r="BD220" s="4">
        <f t="shared" si="504"/>
        <v>0</v>
      </c>
      <c r="BE220" s="4">
        <f t="shared" si="505"/>
        <v>0</v>
      </c>
      <c r="BF220" s="4">
        <f t="shared" si="580"/>
        <v>0</v>
      </c>
      <c r="BG220" s="4">
        <f t="shared" si="580"/>
        <v>0</v>
      </c>
      <c r="BH220" s="4">
        <f t="shared" si="580"/>
        <v>0</v>
      </c>
      <c r="BI220" s="4">
        <f t="shared" si="580"/>
        <v>0</v>
      </c>
      <c r="BJ220" s="4">
        <f t="shared" si="580"/>
        <v>0</v>
      </c>
      <c r="BK220" s="4">
        <f t="shared" si="580"/>
        <v>0</v>
      </c>
      <c r="BL220" s="4">
        <f t="shared" si="580"/>
        <v>0</v>
      </c>
      <c r="BM220" s="4">
        <f t="shared" si="580"/>
        <v>0</v>
      </c>
      <c r="BN220" s="4">
        <f t="shared" si="580"/>
        <v>0</v>
      </c>
      <c r="BO220" s="4">
        <f t="shared" si="580"/>
        <v>0</v>
      </c>
      <c r="BP220" s="4">
        <f t="shared" si="580"/>
        <v>0</v>
      </c>
      <c r="BQ220" s="4">
        <f t="shared" si="580"/>
        <v>0</v>
      </c>
      <c r="BR220" s="4">
        <f t="shared" si="580"/>
        <v>0</v>
      </c>
      <c r="BS220" s="4">
        <f t="shared" si="580"/>
        <v>0</v>
      </c>
      <c r="BT220" s="4">
        <f t="shared" si="580"/>
        <v>0</v>
      </c>
      <c r="BU220" s="4">
        <f t="shared" si="580"/>
        <v>1</v>
      </c>
      <c r="BV220" s="4">
        <f t="shared" si="574"/>
        <v>0</v>
      </c>
      <c r="BW220" s="4">
        <f t="shared" si="574"/>
        <v>0</v>
      </c>
      <c r="BX220" s="4">
        <f t="shared" si="574"/>
        <v>0</v>
      </c>
      <c r="BY220" s="4">
        <f t="shared" si="574"/>
        <v>0</v>
      </c>
      <c r="BZ220" s="4">
        <f t="shared" si="584"/>
        <v>0</v>
      </c>
      <c r="CA220" s="4">
        <f t="shared" si="584"/>
        <v>0</v>
      </c>
      <c r="CB220" s="4">
        <f t="shared" si="584"/>
        <v>0</v>
      </c>
      <c r="CC220" s="4">
        <f t="shared" si="584"/>
        <v>0</v>
      </c>
      <c r="CD220" s="4">
        <f t="shared" si="584"/>
        <v>0</v>
      </c>
      <c r="CE220" s="4">
        <f t="shared" si="584"/>
        <v>0</v>
      </c>
      <c r="CF220" s="4">
        <f t="shared" si="584"/>
        <v>0</v>
      </c>
      <c r="CG220" s="4">
        <f t="shared" si="584"/>
        <v>0</v>
      </c>
      <c r="CH220" s="4">
        <f t="shared" si="584"/>
        <v>0</v>
      </c>
      <c r="CI220" s="4">
        <f t="shared" si="584"/>
        <v>0</v>
      </c>
      <c r="CJ220" s="4">
        <f t="shared" si="584"/>
        <v>0</v>
      </c>
      <c r="CK220" s="4">
        <f t="shared" si="575"/>
        <v>0</v>
      </c>
      <c r="CL220" s="4">
        <f t="shared" si="575"/>
        <v>0</v>
      </c>
      <c r="CM220" s="4">
        <f t="shared" si="575"/>
        <v>0</v>
      </c>
      <c r="CN220" s="4">
        <f t="shared" si="575"/>
        <v>0</v>
      </c>
      <c r="CO220" s="4">
        <f t="shared" si="575"/>
        <v>0</v>
      </c>
      <c r="CP220" s="4">
        <f t="shared" si="575"/>
        <v>0</v>
      </c>
      <c r="CQ220" s="4">
        <f t="shared" si="575"/>
        <v>0</v>
      </c>
      <c r="CR220" s="4">
        <f t="shared" si="575"/>
        <v>0</v>
      </c>
      <c r="CS220" s="4">
        <f t="shared" si="575"/>
        <v>0</v>
      </c>
      <c r="CT220" s="4">
        <f t="shared" si="575"/>
        <v>0</v>
      </c>
      <c r="CU220" s="4">
        <f t="shared" si="575"/>
        <v>0</v>
      </c>
      <c r="CV220" s="4">
        <f t="shared" si="575"/>
        <v>1</v>
      </c>
      <c r="CW220" s="4">
        <f t="shared" si="575"/>
        <v>0</v>
      </c>
      <c r="CX220" s="4">
        <f t="shared" si="575"/>
        <v>0</v>
      </c>
      <c r="CY220" s="4">
        <f t="shared" si="575"/>
        <v>0</v>
      </c>
      <c r="CZ220" s="4">
        <f>IF(CZ$3=$C220,1,0)</f>
        <v>0</v>
      </c>
      <c r="DA220" s="4">
        <f t="shared" si="581"/>
        <v>0</v>
      </c>
      <c r="DB220" s="4">
        <f t="shared" si="581"/>
        <v>0</v>
      </c>
      <c r="DC220" s="4">
        <f t="shared" si="581"/>
        <v>0</v>
      </c>
      <c r="DD220" s="4">
        <f t="shared" si="581"/>
        <v>0</v>
      </c>
      <c r="DE220" s="4">
        <f t="shared" si="581"/>
        <v>0</v>
      </c>
      <c r="DF220" s="4">
        <f t="shared" si="581"/>
        <v>0</v>
      </c>
      <c r="DG220" s="4">
        <f t="shared" si="582"/>
        <v>0</v>
      </c>
      <c r="DH220" s="4">
        <f t="shared" si="582"/>
        <v>0</v>
      </c>
      <c r="DI220" s="4">
        <f t="shared" si="582"/>
        <v>0</v>
      </c>
      <c r="DJ220" s="4">
        <f t="shared" si="582"/>
        <v>0</v>
      </c>
      <c r="DK220" s="4">
        <f t="shared" si="582"/>
        <v>0</v>
      </c>
      <c r="DL220" s="4">
        <f t="shared" si="582"/>
        <v>0</v>
      </c>
      <c r="DM220" s="4">
        <f t="shared" si="582"/>
        <v>0</v>
      </c>
      <c r="DN220" s="4">
        <f t="shared" si="582"/>
        <v>0</v>
      </c>
      <c r="DO220" s="4">
        <f t="shared" si="582"/>
        <v>0</v>
      </c>
      <c r="DP220" s="4">
        <f t="shared" si="582"/>
        <v>0</v>
      </c>
      <c r="DQ220" s="4">
        <f t="shared" si="583"/>
        <v>0</v>
      </c>
      <c r="DR220" s="4">
        <f t="shared" si="583"/>
        <v>0</v>
      </c>
      <c r="DS220" s="4">
        <f t="shared" si="583"/>
        <v>0</v>
      </c>
      <c r="DT220" s="4">
        <f t="shared" si="583"/>
        <v>0</v>
      </c>
      <c r="DU220" s="4">
        <f t="shared" si="583"/>
        <v>0</v>
      </c>
      <c r="DV220" s="4">
        <f t="shared" si="583"/>
        <v>0</v>
      </c>
      <c r="DW220" s="4">
        <f t="shared" si="583"/>
        <v>0</v>
      </c>
      <c r="DX220" s="4">
        <f t="shared" si="583"/>
        <v>0</v>
      </c>
      <c r="DY220" s="4">
        <f t="shared" si="583"/>
        <v>0</v>
      </c>
      <c r="DZ220" s="4">
        <f t="shared" si="583"/>
        <v>0</v>
      </c>
      <c r="EA220" s="4">
        <f t="shared" si="583"/>
        <v>0</v>
      </c>
      <c r="EB220" s="4">
        <f t="shared" si="583"/>
        <v>0</v>
      </c>
      <c r="EC220" s="4">
        <f t="shared" si="583"/>
        <v>0</v>
      </c>
    </row>
    <row r="221" spans="2:133" x14ac:dyDescent="0.25">
      <c r="B221" s="13" t="s">
        <v>263</v>
      </c>
      <c r="C221" t="s">
        <v>305</v>
      </c>
      <c r="D221" s="4">
        <f t="shared" si="507"/>
        <v>0</v>
      </c>
      <c r="E221" s="4">
        <f t="shared" si="508"/>
        <v>0</v>
      </c>
      <c r="F221" s="4">
        <f t="shared" si="509"/>
        <v>0</v>
      </c>
      <c r="G221" s="4">
        <f t="shared" si="510"/>
        <v>1</v>
      </c>
      <c r="H221" s="4">
        <f t="shared" si="511"/>
        <v>0</v>
      </c>
      <c r="I221" s="4">
        <f t="shared" si="512"/>
        <v>1</v>
      </c>
      <c r="J221" s="4">
        <f t="shared" si="458"/>
        <v>0</v>
      </c>
      <c r="K221" s="4">
        <f t="shared" si="459"/>
        <v>0</v>
      </c>
      <c r="L221" s="4">
        <f t="shared" si="460"/>
        <v>0</v>
      </c>
      <c r="M221" s="4">
        <f t="shared" si="461"/>
        <v>0</v>
      </c>
      <c r="N221" s="4">
        <f t="shared" si="462"/>
        <v>0</v>
      </c>
      <c r="O221" s="4">
        <f t="shared" si="463"/>
        <v>0</v>
      </c>
      <c r="P221" s="4">
        <f t="shared" si="464"/>
        <v>0</v>
      </c>
      <c r="Q221" s="4">
        <f t="shared" si="465"/>
        <v>0</v>
      </c>
      <c r="R221" s="4">
        <f t="shared" si="466"/>
        <v>0</v>
      </c>
      <c r="S221" s="4">
        <f t="shared" si="467"/>
        <v>0</v>
      </c>
      <c r="T221" s="4">
        <f t="shared" si="468"/>
        <v>0</v>
      </c>
      <c r="U221" s="4">
        <f t="shared" si="469"/>
        <v>0</v>
      </c>
      <c r="V221" s="4">
        <f t="shared" si="470"/>
        <v>0</v>
      </c>
      <c r="W221" s="4">
        <f t="shared" si="471"/>
        <v>0</v>
      </c>
      <c r="X221" s="4">
        <f t="shared" si="472"/>
        <v>0</v>
      </c>
      <c r="Y221" s="4">
        <f t="shared" si="473"/>
        <v>0</v>
      </c>
      <c r="Z221" s="4">
        <f t="shared" si="474"/>
        <v>0</v>
      </c>
      <c r="AA221" s="4">
        <f t="shared" si="475"/>
        <v>0</v>
      </c>
      <c r="AB221" s="4">
        <f t="shared" si="476"/>
        <v>0</v>
      </c>
      <c r="AC221" s="4">
        <f t="shared" si="477"/>
        <v>0</v>
      </c>
      <c r="AD221" s="4">
        <f t="shared" si="478"/>
        <v>0</v>
      </c>
      <c r="AE221" s="4">
        <f t="shared" si="479"/>
        <v>0</v>
      </c>
      <c r="AF221" s="4">
        <f t="shared" si="480"/>
        <v>0</v>
      </c>
      <c r="AG221" s="4">
        <f t="shared" si="481"/>
        <v>0</v>
      </c>
      <c r="AH221" s="4">
        <f t="shared" si="482"/>
        <v>0</v>
      </c>
      <c r="AI221" s="4">
        <f t="shared" si="483"/>
        <v>0</v>
      </c>
      <c r="AJ221" s="4">
        <f t="shared" si="484"/>
        <v>0</v>
      </c>
      <c r="AK221" s="4">
        <f t="shared" si="485"/>
        <v>0</v>
      </c>
      <c r="AL221" s="4">
        <f t="shared" si="486"/>
        <v>0</v>
      </c>
      <c r="AM221" s="4">
        <f t="shared" si="487"/>
        <v>0</v>
      </c>
      <c r="AN221" s="4">
        <f t="shared" si="488"/>
        <v>0</v>
      </c>
      <c r="AO221" s="4">
        <f t="shared" si="489"/>
        <v>0</v>
      </c>
      <c r="AP221" s="4">
        <f t="shared" si="490"/>
        <v>0</v>
      </c>
      <c r="AQ221" s="4">
        <f t="shared" si="491"/>
        <v>1</v>
      </c>
      <c r="AR221" s="4">
        <f t="shared" si="492"/>
        <v>0</v>
      </c>
      <c r="AS221" s="4">
        <f t="shared" si="493"/>
        <v>1</v>
      </c>
      <c r="AT221" s="4">
        <f t="shared" si="494"/>
        <v>0</v>
      </c>
      <c r="AU221" s="4">
        <f t="shared" si="495"/>
        <v>0</v>
      </c>
      <c r="AV221" s="4">
        <f t="shared" si="496"/>
        <v>0</v>
      </c>
      <c r="AW221" s="4">
        <f t="shared" si="497"/>
        <v>0</v>
      </c>
      <c r="AX221" s="4">
        <f t="shared" si="498"/>
        <v>0</v>
      </c>
      <c r="AY221" s="4">
        <f t="shared" si="499"/>
        <v>0</v>
      </c>
      <c r="AZ221" s="4">
        <f t="shared" si="500"/>
        <v>0</v>
      </c>
      <c r="BA221" s="4">
        <f t="shared" si="501"/>
        <v>0</v>
      </c>
      <c r="BB221" s="4">
        <f t="shared" si="502"/>
        <v>0</v>
      </c>
      <c r="BC221" s="4">
        <f t="shared" si="503"/>
        <v>0</v>
      </c>
      <c r="BD221" s="4">
        <f t="shared" si="504"/>
        <v>0</v>
      </c>
      <c r="BE221" s="4">
        <f t="shared" si="505"/>
        <v>0</v>
      </c>
      <c r="BF221" s="4">
        <f t="shared" si="580"/>
        <v>0</v>
      </c>
      <c r="BG221" s="4">
        <f t="shared" si="580"/>
        <v>0</v>
      </c>
      <c r="BH221" s="4">
        <f t="shared" si="580"/>
        <v>0</v>
      </c>
      <c r="BI221" s="4">
        <f t="shared" si="580"/>
        <v>0</v>
      </c>
      <c r="BJ221" s="4">
        <f t="shared" si="580"/>
        <v>0</v>
      </c>
      <c r="BK221" s="4">
        <f t="shared" si="580"/>
        <v>0</v>
      </c>
      <c r="BL221" s="4">
        <f t="shared" si="580"/>
        <v>0</v>
      </c>
      <c r="BM221" s="4">
        <f t="shared" si="580"/>
        <v>0</v>
      </c>
      <c r="BN221" s="4">
        <f t="shared" si="580"/>
        <v>0</v>
      </c>
      <c r="BO221" s="4">
        <f t="shared" si="580"/>
        <v>0</v>
      </c>
      <c r="BP221" s="4">
        <f t="shared" si="580"/>
        <v>0</v>
      </c>
      <c r="BQ221" s="4">
        <f t="shared" si="580"/>
        <v>0</v>
      </c>
      <c r="BR221" s="4">
        <f t="shared" si="580"/>
        <v>0</v>
      </c>
      <c r="BS221" s="4">
        <f t="shared" si="580"/>
        <v>0</v>
      </c>
      <c r="BT221" s="4">
        <f t="shared" si="580"/>
        <v>0</v>
      </c>
      <c r="BU221" s="4">
        <f t="shared" si="580"/>
        <v>0</v>
      </c>
      <c r="BV221" s="4">
        <f t="shared" si="574"/>
        <v>1</v>
      </c>
      <c r="BW221" s="4">
        <f t="shared" si="574"/>
        <v>0</v>
      </c>
      <c r="BX221" s="4">
        <f t="shared" si="574"/>
        <v>0</v>
      </c>
      <c r="BY221" s="4">
        <f t="shared" si="574"/>
        <v>0</v>
      </c>
      <c r="BZ221" s="4">
        <f t="shared" si="584"/>
        <v>0</v>
      </c>
      <c r="CA221" s="4">
        <f t="shared" si="584"/>
        <v>0</v>
      </c>
      <c r="CB221" s="4">
        <f t="shared" si="584"/>
        <v>0</v>
      </c>
      <c r="CC221" s="4">
        <f t="shared" si="584"/>
        <v>0</v>
      </c>
      <c r="CD221" s="4">
        <f t="shared" si="584"/>
        <v>0</v>
      </c>
      <c r="CE221" s="4">
        <f t="shared" si="584"/>
        <v>0</v>
      </c>
      <c r="CF221" s="4">
        <f t="shared" si="584"/>
        <v>0</v>
      </c>
      <c r="CG221" s="4">
        <f t="shared" si="584"/>
        <v>0</v>
      </c>
      <c r="CH221" s="4">
        <f t="shared" si="584"/>
        <v>0</v>
      </c>
      <c r="CI221" s="4">
        <f t="shared" si="584"/>
        <v>0</v>
      </c>
      <c r="CJ221" s="4">
        <f t="shared" si="584"/>
        <v>0</v>
      </c>
      <c r="CK221" s="4">
        <f t="shared" ref="CK221:CZ247" si="585">IF(CK$3=$C221,1,0)</f>
        <v>0</v>
      </c>
      <c r="CL221" s="4">
        <f t="shared" si="585"/>
        <v>0</v>
      </c>
      <c r="CM221" s="4">
        <f t="shared" si="585"/>
        <v>0</v>
      </c>
      <c r="CN221" s="4">
        <f t="shared" si="585"/>
        <v>0</v>
      </c>
      <c r="CO221" s="4">
        <f t="shared" si="585"/>
        <v>0</v>
      </c>
      <c r="CP221" s="4">
        <f t="shared" si="585"/>
        <v>0</v>
      </c>
      <c r="CQ221" s="4">
        <f t="shared" si="585"/>
        <v>0</v>
      </c>
      <c r="CR221" s="4">
        <f t="shared" si="585"/>
        <v>0</v>
      </c>
      <c r="CS221" s="4">
        <f t="shared" si="585"/>
        <v>0</v>
      </c>
      <c r="CT221" s="4">
        <f t="shared" si="585"/>
        <v>0</v>
      </c>
      <c r="CU221" s="4">
        <f t="shared" si="585"/>
        <v>0</v>
      </c>
      <c r="CV221" s="4">
        <f t="shared" si="585"/>
        <v>0</v>
      </c>
      <c r="CW221" s="4">
        <f t="shared" si="585"/>
        <v>1</v>
      </c>
      <c r="CX221" s="4">
        <f t="shared" si="585"/>
        <v>0</v>
      </c>
      <c r="CY221" s="4">
        <f t="shared" si="585"/>
        <v>0</v>
      </c>
      <c r="CZ221" s="4">
        <f t="shared" si="585"/>
        <v>0</v>
      </c>
      <c r="DA221" s="4">
        <f t="shared" si="581"/>
        <v>0</v>
      </c>
      <c r="DB221" s="4">
        <f t="shared" si="581"/>
        <v>0</v>
      </c>
      <c r="DC221" s="4">
        <f t="shared" si="581"/>
        <v>0</v>
      </c>
      <c r="DD221" s="4">
        <f t="shared" si="581"/>
        <v>0</v>
      </c>
      <c r="DE221" s="4">
        <f t="shared" si="581"/>
        <v>0</v>
      </c>
      <c r="DF221" s="4">
        <f t="shared" si="581"/>
        <v>0</v>
      </c>
      <c r="DG221" s="4">
        <f t="shared" si="582"/>
        <v>0</v>
      </c>
      <c r="DH221" s="4">
        <f t="shared" si="582"/>
        <v>0</v>
      </c>
      <c r="DI221" s="4">
        <f t="shared" si="582"/>
        <v>0</v>
      </c>
      <c r="DJ221" s="4">
        <f t="shared" si="582"/>
        <v>0</v>
      </c>
      <c r="DK221" s="4">
        <f t="shared" si="582"/>
        <v>0</v>
      </c>
      <c r="DL221" s="4">
        <f t="shared" si="582"/>
        <v>0</v>
      </c>
      <c r="DM221" s="4">
        <f t="shared" si="582"/>
        <v>0</v>
      </c>
      <c r="DN221" s="4">
        <f t="shared" si="582"/>
        <v>0</v>
      </c>
      <c r="DO221" s="4">
        <f t="shared" si="582"/>
        <v>0</v>
      </c>
      <c r="DP221" s="4">
        <f t="shared" si="582"/>
        <v>0</v>
      </c>
      <c r="DQ221" s="4">
        <f t="shared" si="583"/>
        <v>0</v>
      </c>
      <c r="DR221" s="4">
        <f t="shared" si="583"/>
        <v>0</v>
      </c>
      <c r="DS221" s="4">
        <f t="shared" si="583"/>
        <v>0</v>
      </c>
      <c r="DT221" s="4">
        <f t="shared" si="583"/>
        <v>0</v>
      </c>
      <c r="DU221" s="4">
        <f t="shared" si="583"/>
        <v>0</v>
      </c>
      <c r="DV221" s="4">
        <f t="shared" si="583"/>
        <v>0</v>
      </c>
      <c r="DW221" s="4">
        <f t="shared" si="583"/>
        <v>0</v>
      </c>
      <c r="DX221" s="4">
        <f t="shared" si="583"/>
        <v>0</v>
      </c>
      <c r="DY221" s="4">
        <f t="shared" si="583"/>
        <v>0</v>
      </c>
      <c r="DZ221" s="4">
        <f t="shared" si="583"/>
        <v>0</v>
      </c>
      <c r="EA221" s="4">
        <f t="shared" si="583"/>
        <v>0</v>
      </c>
      <c r="EB221" s="4">
        <f t="shared" si="583"/>
        <v>0</v>
      </c>
      <c r="EC221" s="4">
        <f t="shared" si="583"/>
        <v>0</v>
      </c>
    </row>
    <row r="222" spans="2:133" x14ac:dyDescent="0.25">
      <c r="B222" s="13" t="s">
        <v>263</v>
      </c>
      <c r="C222" t="s">
        <v>306</v>
      </c>
      <c r="D222" s="4">
        <f t="shared" si="507"/>
        <v>0</v>
      </c>
      <c r="E222" s="4">
        <f t="shared" si="508"/>
        <v>0</v>
      </c>
      <c r="F222" s="4">
        <f t="shared" si="509"/>
        <v>0</v>
      </c>
      <c r="G222" s="4">
        <f t="shared" si="510"/>
        <v>1</v>
      </c>
      <c r="H222" s="4">
        <f t="shared" si="511"/>
        <v>0</v>
      </c>
      <c r="I222" s="4">
        <f t="shared" si="512"/>
        <v>1</v>
      </c>
      <c r="J222" s="4">
        <f t="shared" si="458"/>
        <v>0</v>
      </c>
      <c r="K222" s="4">
        <f t="shared" si="459"/>
        <v>0</v>
      </c>
      <c r="L222" s="4">
        <f t="shared" si="460"/>
        <v>0</v>
      </c>
      <c r="M222" s="4">
        <f t="shared" si="461"/>
        <v>0</v>
      </c>
      <c r="N222" s="4">
        <f t="shared" si="462"/>
        <v>0</v>
      </c>
      <c r="O222" s="4">
        <f t="shared" si="463"/>
        <v>0</v>
      </c>
      <c r="P222" s="4">
        <f t="shared" si="464"/>
        <v>0</v>
      </c>
      <c r="Q222" s="4">
        <f t="shared" si="465"/>
        <v>0</v>
      </c>
      <c r="R222" s="4">
        <f t="shared" si="466"/>
        <v>0</v>
      </c>
      <c r="S222" s="4">
        <f t="shared" si="467"/>
        <v>0</v>
      </c>
      <c r="T222" s="4">
        <f t="shared" si="468"/>
        <v>0</v>
      </c>
      <c r="U222" s="4">
        <f t="shared" si="469"/>
        <v>0</v>
      </c>
      <c r="V222" s="4">
        <f t="shared" si="470"/>
        <v>0</v>
      </c>
      <c r="W222" s="4">
        <f t="shared" si="471"/>
        <v>0</v>
      </c>
      <c r="X222" s="4">
        <f t="shared" si="472"/>
        <v>0</v>
      </c>
      <c r="Y222" s="4">
        <f t="shared" si="473"/>
        <v>0</v>
      </c>
      <c r="Z222" s="4">
        <f t="shared" si="474"/>
        <v>0</v>
      </c>
      <c r="AA222" s="4">
        <f t="shared" si="475"/>
        <v>0</v>
      </c>
      <c r="AB222" s="4">
        <f t="shared" si="476"/>
        <v>0</v>
      </c>
      <c r="AC222" s="4">
        <f t="shared" si="477"/>
        <v>0</v>
      </c>
      <c r="AD222" s="4">
        <f t="shared" si="478"/>
        <v>0</v>
      </c>
      <c r="AE222" s="4">
        <f t="shared" si="479"/>
        <v>0</v>
      </c>
      <c r="AF222" s="4">
        <f t="shared" si="480"/>
        <v>0</v>
      </c>
      <c r="AG222" s="4">
        <f t="shared" si="481"/>
        <v>0</v>
      </c>
      <c r="AH222" s="4">
        <f t="shared" si="482"/>
        <v>0</v>
      </c>
      <c r="AI222" s="4">
        <f t="shared" si="483"/>
        <v>0</v>
      </c>
      <c r="AJ222" s="4">
        <f t="shared" si="484"/>
        <v>0</v>
      </c>
      <c r="AK222" s="4">
        <f t="shared" si="485"/>
        <v>0</v>
      </c>
      <c r="AL222" s="4">
        <f t="shared" si="486"/>
        <v>0</v>
      </c>
      <c r="AM222" s="4">
        <f t="shared" si="487"/>
        <v>0</v>
      </c>
      <c r="AN222" s="4">
        <f t="shared" si="488"/>
        <v>0</v>
      </c>
      <c r="AO222" s="4">
        <f t="shared" si="489"/>
        <v>0</v>
      </c>
      <c r="AP222" s="4">
        <f t="shared" si="490"/>
        <v>0</v>
      </c>
      <c r="AQ222" s="4">
        <f t="shared" si="491"/>
        <v>1</v>
      </c>
      <c r="AR222" s="4">
        <f t="shared" si="492"/>
        <v>0</v>
      </c>
      <c r="AS222" s="4">
        <f t="shared" si="493"/>
        <v>1</v>
      </c>
      <c r="AT222" s="4">
        <f t="shared" si="494"/>
        <v>0</v>
      </c>
      <c r="AU222" s="4">
        <f t="shared" si="495"/>
        <v>0</v>
      </c>
      <c r="AV222" s="4">
        <f t="shared" si="496"/>
        <v>0</v>
      </c>
      <c r="AW222" s="4">
        <f t="shared" si="497"/>
        <v>0</v>
      </c>
      <c r="AX222" s="4">
        <f t="shared" si="498"/>
        <v>0</v>
      </c>
      <c r="AY222" s="4">
        <f t="shared" si="499"/>
        <v>0</v>
      </c>
      <c r="AZ222" s="4">
        <f t="shared" si="500"/>
        <v>0</v>
      </c>
      <c r="BA222" s="4">
        <f t="shared" si="501"/>
        <v>0</v>
      </c>
      <c r="BB222" s="4">
        <f t="shared" si="502"/>
        <v>0</v>
      </c>
      <c r="BC222" s="4">
        <f t="shared" si="503"/>
        <v>0</v>
      </c>
      <c r="BD222" s="4">
        <f t="shared" si="504"/>
        <v>0</v>
      </c>
      <c r="BE222" s="4">
        <f t="shared" si="505"/>
        <v>0</v>
      </c>
      <c r="BF222" s="4">
        <f t="shared" si="580"/>
        <v>0</v>
      </c>
      <c r="BG222" s="4">
        <f t="shared" si="580"/>
        <v>0</v>
      </c>
      <c r="BH222" s="4">
        <f t="shared" si="580"/>
        <v>0</v>
      </c>
      <c r="BI222" s="4">
        <f t="shared" si="580"/>
        <v>0</v>
      </c>
      <c r="BJ222" s="4">
        <f t="shared" si="580"/>
        <v>0</v>
      </c>
      <c r="BK222" s="4">
        <f t="shared" si="580"/>
        <v>0</v>
      </c>
      <c r="BL222" s="4">
        <f t="shared" si="580"/>
        <v>0</v>
      </c>
      <c r="BM222" s="4">
        <f t="shared" si="580"/>
        <v>0</v>
      </c>
      <c r="BN222" s="4">
        <f t="shared" si="580"/>
        <v>0</v>
      </c>
      <c r="BO222" s="4">
        <f t="shared" si="580"/>
        <v>0</v>
      </c>
      <c r="BP222" s="4">
        <f t="shared" si="580"/>
        <v>0</v>
      </c>
      <c r="BQ222" s="4">
        <f t="shared" si="580"/>
        <v>0</v>
      </c>
      <c r="BR222" s="4">
        <f t="shared" si="580"/>
        <v>0</v>
      </c>
      <c r="BS222" s="4">
        <f t="shared" si="580"/>
        <v>0</v>
      </c>
      <c r="BT222" s="4">
        <f t="shared" si="580"/>
        <v>0</v>
      </c>
      <c r="BU222" s="4">
        <f t="shared" si="580"/>
        <v>0</v>
      </c>
      <c r="BV222" s="4">
        <f t="shared" si="574"/>
        <v>0</v>
      </c>
      <c r="BW222" s="4">
        <f t="shared" si="574"/>
        <v>1</v>
      </c>
      <c r="BX222" s="4">
        <f t="shared" si="574"/>
        <v>0</v>
      </c>
      <c r="BY222" s="4">
        <f t="shared" si="574"/>
        <v>0</v>
      </c>
      <c r="BZ222" s="4">
        <f t="shared" si="584"/>
        <v>0</v>
      </c>
      <c r="CA222" s="4">
        <f t="shared" si="584"/>
        <v>0</v>
      </c>
      <c r="CB222" s="4">
        <f t="shared" si="584"/>
        <v>0</v>
      </c>
      <c r="CC222" s="4">
        <f t="shared" si="584"/>
        <v>0</v>
      </c>
      <c r="CD222" s="4">
        <f t="shared" si="584"/>
        <v>0</v>
      </c>
      <c r="CE222" s="4">
        <f t="shared" si="584"/>
        <v>0</v>
      </c>
      <c r="CF222" s="4">
        <f t="shared" si="584"/>
        <v>0</v>
      </c>
      <c r="CG222" s="4">
        <f t="shared" si="584"/>
        <v>0</v>
      </c>
      <c r="CH222" s="4">
        <f t="shared" si="584"/>
        <v>0</v>
      </c>
      <c r="CI222" s="4">
        <f t="shared" si="584"/>
        <v>0</v>
      </c>
      <c r="CJ222" s="4">
        <f t="shared" si="584"/>
        <v>0</v>
      </c>
      <c r="CK222" s="4">
        <f t="shared" si="585"/>
        <v>0</v>
      </c>
      <c r="CL222" s="4">
        <f t="shared" si="585"/>
        <v>0</v>
      </c>
      <c r="CM222" s="4">
        <f t="shared" si="585"/>
        <v>0</v>
      </c>
      <c r="CN222" s="4">
        <f t="shared" si="585"/>
        <v>0</v>
      </c>
      <c r="CO222" s="4">
        <f t="shared" si="585"/>
        <v>0</v>
      </c>
      <c r="CP222" s="4">
        <f t="shared" si="585"/>
        <v>0</v>
      </c>
      <c r="CQ222" s="4">
        <f t="shared" si="585"/>
        <v>0</v>
      </c>
      <c r="CR222" s="4">
        <f t="shared" si="585"/>
        <v>0</v>
      </c>
      <c r="CS222" s="4">
        <f t="shared" si="585"/>
        <v>0</v>
      </c>
      <c r="CT222" s="4">
        <f t="shared" si="585"/>
        <v>0</v>
      </c>
      <c r="CU222" s="4">
        <f t="shared" si="585"/>
        <v>0</v>
      </c>
      <c r="CV222" s="4">
        <f t="shared" si="585"/>
        <v>0</v>
      </c>
      <c r="CW222" s="4">
        <f t="shared" si="585"/>
        <v>0</v>
      </c>
      <c r="CX222" s="4">
        <f t="shared" si="585"/>
        <v>1</v>
      </c>
      <c r="CY222" s="4">
        <f t="shared" si="585"/>
        <v>0</v>
      </c>
      <c r="CZ222" s="4">
        <f t="shared" si="585"/>
        <v>0</v>
      </c>
      <c r="DA222" s="4">
        <f t="shared" si="581"/>
        <v>0</v>
      </c>
      <c r="DB222" s="4">
        <f t="shared" si="581"/>
        <v>0</v>
      </c>
      <c r="DC222" s="4">
        <f t="shared" si="581"/>
        <v>0</v>
      </c>
      <c r="DD222" s="4">
        <f t="shared" si="581"/>
        <v>0</v>
      </c>
      <c r="DE222" s="4">
        <f t="shared" si="581"/>
        <v>0</v>
      </c>
      <c r="DF222" s="4">
        <f t="shared" si="581"/>
        <v>0</v>
      </c>
      <c r="DG222" s="4">
        <f t="shared" si="582"/>
        <v>0</v>
      </c>
      <c r="DH222" s="4">
        <f t="shared" si="582"/>
        <v>0</v>
      </c>
      <c r="DI222" s="4">
        <f t="shared" si="582"/>
        <v>0</v>
      </c>
      <c r="DJ222" s="4">
        <f t="shared" si="582"/>
        <v>0</v>
      </c>
      <c r="DK222" s="4">
        <f t="shared" si="582"/>
        <v>0</v>
      </c>
      <c r="DL222" s="4">
        <f t="shared" si="582"/>
        <v>0</v>
      </c>
      <c r="DM222" s="4">
        <f t="shared" si="582"/>
        <v>0</v>
      </c>
      <c r="DN222" s="4">
        <f t="shared" si="582"/>
        <v>0</v>
      </c>
      <c r="DO222" s="4">
        <f t="shared" si="582"/>
        <v>0</v>
      </c>
      <c r="DP222" s="4">
        <f t="shared" si="582"/>
        <v>0</v>
      </c>
      <c r="DQ222" s="4">
        <f t="shared" si="583"/>
        <v>0</v>
      </c>
      <c r="DR222" s="4">
        <f t="shared" si="583"/>
        <v>0</v>
      </c>
      <c r="DS222" s="4">
        <f t="shared" si="583"/>
        <v>0</v>
      </c>
      <c r="DT222" s="4">
        <f t="shared" si="583"/>
        <v>0</v>
      </c>
      <c r="DU222" s="4">
        <f t="shared" si="583"/>
        <v>0</v>
      </c>
      <c r="DV222" s="4">
        <f t="shared" si="583"/>
        <v>0</v>
      </c>
      <c r="DW222" s="4">
        <f t="shared" si="583"/>
        <v>0</v>
      </c>
      <c r="DX222" s="4">
        <f t="shared" si="583"/>
        <v>0</v>
      </c>
      <c r="DY222" s="4">
        <f t="shared" si="583"/>
        <v>0</v>
      </c>
      <c r="DZ222" s="4">
        <f t="shared" si="583"/>
        <v>0</v>
      </c>
      <c r="EA222" s="4">
        <f t="shared" si="583"/>
        <v>0</v>
      </c>
      <c r="EB222" s="4">
        <f t="shared" si="583"/>
        <v>0</v>
      </c>
      <c r="EC222" s="4">
        <f t="shared" si="583"/>
        <v>0</v>
      </c>
    </row>
    <row r="223" spans="2:133" x14ac:dyDescent="0.25">
      <c r="B223" s="13" t="s">
        <v>263</v>
      </c>
      <c r="C223" t="s">
        <v>307</v>
      </c>
      <c r="D223" s="4">
        <f t="shared" si="507"/>
        <v>0</v>
      </c>
      <c r="E223" s="4">
        <f t="shared" si="508"/>
        <v>0</v>
      </c>
      <c r="F223" s="4">
        <f t="shared" si="509"/>
        <v>0</v>
      </c>
      <c r="G223" s="4">
        <f t="shared" si="510"/>
        <v>1</v>
      </c>
      <c r="H223" s="4">
        <f t="shared" si="511"/>
        <v>0</v>
      </c>
      <c r="I223" s="4">
        <f t="shared" si="512"/>
        <v>1</v>
      </c>
      <c r="J223" s="4">
        <f t="shared" si="458"/>
        <v>0</v>
      </c>
      <c r="K223" s="4">
        <f t="shared" si="459"/>
        <v>0</v>
      </c>
      <c r="L223" s="4">
        <f t="shared" si="460"/>
        <v>0</v>
      </c>
      <c r="M223" s="4">
        <f t="shared" si="461"/>
        <v>0</v>
      </c>
      <c r="N223" s="4">
        <f t="shared" si="462"/>
        <v>0</v>
      </c>
      <c r="O223" s="4">
        <f t="shared" si="463"/>
        <v>0</v>
      </c>
      <c r="P223" s="4">
        <f t="shared" si="464"/>
        <v>0</v>
      </c>
      <c r="Q223" s="4">
        <f t="shared" si="465"/>
        <v>0</v>
      </c>
      <c r="R223" s="4">
        <f t="shared" si="466"/>
        <v>0</v>
      </c>
      <c r="S223" s="4">
        <f t="shared" si="467"/>
        <v>0</v>
      </c>
      <c r="T223" s="4">
        <f t="shared" si="468"/>
        <v>0</v>
      </c>
      <c r="U223" s="4">
        <f t="shared" si="469"/>
        <v>0</v>
      </c>
      <c r="V223" s="4">
        <f t="shared" si="470"/>
        <v>0</v>
      </c>
      <c r="W223" s="4">
        <f t="shared" si="471"/>
        <v>0</v>
      </c>
      <c r="X223" s="4">
        <f t="shared" si="472"/>
        <v>0</v>
      </c>
      <c r="Y223" s="4">
        <f t="shared" si="473"/>
        <v>0</v>
      </c>
      <c r="Z223" s="4">
        <f t="shared" si="474"/>
        <v>0</v>
      </c>
      <c r="AA223" s="4">
        <f t="shared" si="475"/>
        <v>0</v>
      </c>
      <c r="AB223" s="4">
        <f t="shared" si="476"/>
        <v>0</v>
      </c>
      <c r="AC223" s="4">
        <f t="shared" si="477"/>
        <v>0</v>
      </c>
      <c r="AD223" s="4">
        <f t="shared" si="478"/>
        <v>0</v>
      </c>
      <c r="AE223" s="4">
        <f t="shared" si="479"/>
        <v>0</v>
      </c>
      <c r="AF223" s="4">
        <f t="shared" si="480"/>
        <v>0</v>
      </c>
      <c r="AG223" s="4">
        <f t="shared" si="481"/>
        <v>0</v>
      </c>
      <c r="AH223" s="4">
        <f t="shared" si="482"/>
        <v>0</v>
      </c>
      <c r="AI223" s="4">
        <f t="shared" si="483"/>
        <v>0</v>
      </c>
      <c r="AJ223" s="4">
        <f t="shared" si="484"/>
        <v>0</v>
      </c>
      <c r="AK223" s="4">
        <f t="shared" si="485"/>
        <v>0</v>
      </c>
      <c r="AL223" s="4">
        <f t="shared" si="486"/>
        <v>0</v>
      </c>
      <c r="AM223" s="4">
        <f t="shared" si="487"/>
        <v>0</v>
      </c>
      <c r="AN223" s="4">
        <f t="shared" si="488"/>
        <v>0</v>
      </c>
      <c r="AO223" s="4">
        <f t="shared" si="489"/>
        <v>0</v>
      </c>
      <c r="AP223" s="4">
        <f t="shared" si="490"/>
        <v>0</v>
      </c>
      <c r="AQ223" s="4">
        <f t="shared" si="491"/>
        <v>1</v>
      </c>
      <c r="AR223" s="4">
        <f t="shared" si="492"/>
        <v>0</v>
      </c>
      <c r="AS223" s="4">
        <f t="shared" si="493"/>
        <v>1</v>
      </c>
      <c r="AT223" s="4">
        <f t="shared" si="494"/>
        <v>0</v>
      </c>
      <c r="AU223" s="4">
        <f t="shared" si="495"/>
        <v>0</v>
      </c>
      <c r="AV223" s="4">
        <f t="shared" si="496"/>
        <v>0</v>
      </c>
      <c r="AW223" s="4">
        <f t="shared" si="497"/>
        <v>0</v>
      </c>
      <c r="AX223" s="4">
        <f t="shared" si="498"/>
        <v>0</v>
      </c>
      <c r="AY223" s="4">
        <f t="shared" si="499"/>
        <v>0</v>
      </c>
      <c r="AZ223" s="4">
        <f t="shared" si="500"/>
        <v>0</v>
      </c>
      <c r="BA223" s="4">
        <f t="shared" si="501"/>
        <v>0</v>
      </c>
      <c r="BB223" s="4">
        <f t="shared" si="502"/>
        <v>0</v>
      </c>
      <c r="BC223" s="4">
        <f t="shared" si="503"/>
        <v>0</v>
      </c>
      <c r="BD223" s="4">
        <f t="shared" si="504"/>
        <v>0</v>
      </c>
      <c r="BE223" s="4">
        <f t="shared" si="505"/>
        <v>0</v>
      </c>
      <c r="BF223" s="4">
        <f t="shared" si="580"/>
        <v>0</v>
      </c>
      <c r="BG223" s="4">
        <f t="shared" si="580"/>
        <v>0</v>
      </c>
      <c r="BH223" s="4">
        <f t="shared" si="580"/>
        <v>0</v>
      </c>
      <c r="BI223" s="4">
        <f t="shared" si="580"/>
        <v>0</v>
      </c>
      <c r="BJ223" s="4">
        <f t="shared" si="580"/>
        <v>0</v>
      </c>
      <c r="BK223" s="4">
        <f t="shared" si="580"/>
        <v>0</v>
      </c>
      <c r="BL223" s="4">
        <f t="shared" si="580"/>
        <v>0</v>
      </c>
      <c r="BM223" s="4">
        <f t="shared" si="580"/>
        <v>0</v>
      </c>
      <c r="BN223" s="4">
        <f t="shared" si="580"/>
        <v>0</v>
      </c>
      <c r="BO223" s="4">
        <f t="shared" si="580"/>
        <v>0</v>
      </c>
      <c r="BP223" s="4">
        <f t="shared" si="580"/>
        <v>0</v>
      </c>
      <c r="BQ223" s="4">
        <f t="shared" si="580"/>
        <v>0</v>
      </c>
      <c r="BR223" s="4">
        <f t="shared" si="580"/>
        <v>0</v>
      </c>
      <c r="BS223" s="4">
        <f t="shared" si="580"/>
        <v>0</v>
      </c>
      <c r="BT223" s="4">
        <f t="shared" si="580"/>
        <v>0</v>
      </c>
      <c r="BU223" s="4">
        <f t="shared" si="580"/>
        <v>0</v>
      </c>
      <c r="BV223" s="4">
        <f t="shared" si="574"/>
        <v>0</v>
      </c>
      <c r="BW223" s="4">
        <f t="shared" si="574"/>
        <v>0</v>
      </c>
      <c r="BX223" s="4">
        <f t="shared" si="574"/>
        <v>1</v>
      </c>
      <c r="BY223" s="4">
        <f t="shared" si="574"/>
        <v>0</v>
      </c>
      <c r="BZ223" s="4">
        <f t="shared" si="584"/>
        <v>0</v>
      </c>
      <c r="CA223" s="4">
        <f t="shared" si="584"/>
        <v>0</v>
      </c>
      <c r="CB223" s="4">
        <f t="shared" si="584"/>
        <v>0</v>
      </c>
      <c r="CC223" s="4">
        <f t="shared" si="584"/>
        <v>0</v>
      </c>
      <c r="CD223" s="4">
        <f t="shared" si="584"/>
        <v>0</v>
      </c>
      <c r="CE223" s="4">
        <f t="shared" si="584"/>
        <v>0</v>
      </c>
      <c r="CF223" s="4">
        <f t="shared" si="584"/>
        <v>0</v>
      </c>
      <c r="CG223" s="4">
        <f t="shared" si="584"/>
        <v>0</v>
      </c>
      <c r="CH223" s="4">
        <f t="shared" si="584"/>
        <v>0</v>
      </c>
      <c r="CI223" s="4">
        <f t="shared" si="584"/>
        <v>0</v>
      </c>
      <c r="CJ223" s="4">
        <f t="shared" si="584"/>
        <v>0</v>
      </c>
      <c r="CK223" s="4">
        <f t="shared" si="585"/>
        <v>0</v>
      </c>
      <c r="CL223" s="4">
        <f t="shared" si="585"/>
        <v>0</v>
      </c>
      <c r="CM223" s="4">
        <f t="shared" si="585"/>
        <v>0</v>
      </c>
      <c r="CN223" s="4">
        <f t="shared" si="585"/>
        <v>0</v>
      </c>
      <c r="CO223" s="4">
        <f t="shared" si="585"/>
        <v>0</v>
      </c>
      <c r="CP223" s="4">
        <f t="shared" si="585"/>
        <v>0</v>
      </c>
      <c r="CQ223" s="4">
        <f t="shared" si="585"/>
        <v>0</v>
      </c>
      <c r="CR223" s="4">
        <f t="shared" si="585"/>
        <v>0</v>
      </c>
      <c r="CS223" s="4">
        <f t="shared" si="585"/>
        <v>0</v>
      </c>
      <c r="CT223" s="4">
        <f t="shared" si="585"/>
        <v>0</v>
      </c>
      <c r="CU223" s="4">
        <f t="shared" si="585"/>
        <v>0</v>
      </c>
      <c r="CV223" s="4">
        <f t="shared" si="585"/>
        <v>0</v>
      </c>
      <c r="CW223" s="4">
        <f t="shared" si="585"/>
        <v>0</v>
      </c>
      <c r="CX223" s="4">
        <f t="shared" si="585"/>
        <v>0</v>
      </c>
      <c r="CY223" s="4">
        <f t="shared" si="585"/>
        <v>1</v>
      </c>
      <c r="CZ223" s="4">
        <f t="shared" si="585"/>
        <v>0</v>
      </c>
      <c r="DA223" s="4">
        <f t="shared" si="581"/>
        <v>0</v>
      </c>
      <c r="DB223" s="4">
        <f t="shared" si="581"/>
        <v>0</v>
      </c>
      <c r="DC223" s="4">
        <f t="shared" si="581"/>
        <v>0</v>
      </c>
      <c r="DD223" s="4">
        <f t="shared" si="581"/>
        <v>0</v>
      </c>
      <c r="DE223" s="4">
        <f t="shared" si="581"/>
        <v>0</v>
      </c>
      <c r="DF223" s="4">
        <f t="shared" si="581"/>
        <v>0</v>
      </c>
      <c r="DG223" s="4">
        <f t="shared" si="582"/>
        <v>0</v>
      </c>
      <c r="DH223" s="4">
        <f t="shared" si="582"/>
        <v>0</v>
      </c>
      <c r="DI223" s="4">
        <f t="shared" si="582"/>
        <v>0</v>
      </c>
      <c r="DJ223" s="4">
        <f t="shared" si="582"/>
        <v>0</v>
      </c>
      <c r="DK223" s="4">
        <f t="shared" si="582"/>
        <v>0</v>
      </c>
      <c r="DL223" s="4">
        <f t="shared" si="582"/>
        <v>0</v>
      </c>
      <c r="DM223" s="4">
        <f t="shared" si="582"/>
        <v>0</v>
      </c>
      <c r="DN223" s="4">
        <f t="shared" si="582"/>
        <v>0</v>
      </c>
      <c r="DO223" s="4">
        <f t="shared" si="582"/>
        <v>0</v>
      </c>
      <c r="DP223" s="4">
        <f t="shared" si="582"/>
        <v>0</v>
      </c>
      <c r="DQ223" s="4">
        <f t="shared" si="583"/>
        <v>0</v>
      </c>
      <c r="DR223" s="4">
        <f t="shared" si="583"/>
        <v>0</v>
      </c>
      <c r="DS223" s="4">
        <f t="shared" si="583"/>
        <v>0</v>
      </c>
      <c r="DT223" s="4">
        <f t="shared" si="583"/>
        <v>0</v>
      </c>
      <c r="DU223" s="4">
        <f t="shared" si="583"/>
        <v>0</v>
      </c>
      <c r="DV223" s="4">
        <f t="shared" si="583"/>
        <v>0</v>
      </c>
      <c r="DW223" s="4">
        <f t="shared" si="583"/>
        <v>0</v>
      </c>
      <c r="DX223" s="4">
        <f t="shared" si="583"/>
        <v>0</v>
      </c>
      <c r="DY223" s="4">
        <f t="shared" si="583"/>
        <v>0</v>
      </c>
      <c r="DZ223" s="4">
        <f t="shared" si="583"/>
        <v>0</v>
      </c>
      <c r="EA223" s="4">
        <f t="shared" si="583"/>
        <v>0</v>
      </c>
      <c r="EB223" s="4">
        <f t="shared" si="583"/>
        <v>0</v>
      </c>
      <c r="EC223" s="4">
        <f t="shared" si="583"/>
        <v>0</v>
      </c>
    </row>
    <row r="224" spans="2:133" x14ac:dyDescent="0.25">
      <c r="B224" s="13" t="s">
        <v>263</v>
      </c>
      <c r="C224" t="s">
        <v>308</v>
      </c>
      <c r="D224" s="4">
        <f t="shared" si="507"/>
        <v>0</v>
      </c>
      <c r="E224" s="4">
        <f t="shared" si="508"/>
        <v>0</v>
      </c>
      <c r="F224" s="4">
        <f t="shared" si="509"/>
        <v>0</v>
      </c>
      <c r="G224" s="4">
        <f t="shared" si="510"/>
        <v>1</v>
      </c>
      <c r="H224" s="4">
        <f t="shared" si="511"/>
        <v>0</v>
      </c>
      <c r="I224" s="4">
        <f t="shared" si="512"/>
        <v>1</v>
      </c>
      <c r="J224" s="4">
        <f t="shared" si="458"/>
        <v>0</v>
      </c>
      <c r="K224" s="4">
        <f t="shared" si="459"/>
        <v>0</v>
      </c>
      <c r="L224" s="4">
        <f t="shared" si="460"/>
        <v>0</v>
      </c>
      <c r="M224" s="4">
        <f t="shared" si="461"/>
        <v>0</v>
      </c>
      <c r="N224" s="4">
        <f t="shared" si="462"/>
        <v>0</v>
      </c>
      <c r="O224" s="4">
        <f t="shared" si="463"/>
        <v>0</v>
      </c>
      <c r="P224" s="4">
        <f t="shared" si="464"/>
        <v>0</v>
      </c>
      <c r="Q224" s="4">
        <f t="shared" si="465"/>
        <v>0</v>
      </c>
      <c r="R224" s="4">
        <f t="shared" si="466"/>
        <v>0</v>
      </c>
      <c r="S224" s="4">
        <f t="shared" si="467"/>
        <v>0</v>
      </c>
      <c r="T224" s="4">
        <f t="shared" si="468"/>
        <v>0</v>
      </c>
      <c r="U224" s="4">
        <f t="shared" si="469"/>
        <v>0</v>
      </c>
      <c r="V224" s="4">
        <f t="shared" si="470"/>
        <v>0</v>
      </c>
      <c r="W224" s="4">
        <f t="shared" si="471"/>
        <v>0</v>
      </c>
      <c r="X224" s="4">
        <f t="shared" si="472"/>
        <v>0</v>
      </c>
      <c r="Y224" s="4">
        <f t="shared" si="473"/>
        <v>0</v>
      </c>
      <c r="Z224" s="4">
        <f t="shared" si="474"/>
        <v>0</v>
      </c>
      <c r="AA224" s="4">
        <f t="shared" si="475"/>
        <v>0</v>
      </c>
      <c r="AB224" s="4">
        <f t="shared" si="476"/>
        <v>0</v>
      </c>
      <c r="AC224" s="4">
        <f t="shared" si="477"/>
        <v>0</v>
      </c>
      <c r="AD224" s="4">
        <f t="shared" si="478"/>
        <v>0</v>
      </c>
      <c r="AE224" s="4">
        <f t="shared" si="479"/>
        <v>0</v>
      </c>
      <c r="AF224" s="4">
        <f t="shared" si="480"/>
        <v>0</v>
      </c>
      <c r="AG224" s="4">
        <f t="shared" si="481"/>
        <v>0</v>
      </c>
      <c r="AH224" s="4">
        <f t="shared" si="482"/>
        <v>0</v>
      </c>
      <c r="AI224" s="4">
        <f t="shared" si="483"/>
        <v>0</v>
      </c>
      <c r="AJ224" s="4">
        <f t="shared" si="484"/>
        <v>0</v>
      </c>
      <c r="AK224" s="4">
        <f t="shared" si="485"/>
        <v>0</v>
      </c>
      <c r="AL224" s="4">
        <f t="shared" si="486"/>
        <v>0</v>
      </c>
      <c r="AM224" s="4">
        <f t="shared" si="487"/>
        <v>0</v>
      </c>
      <c r="AN224" s="4">
        <f t="shared" si="488"/>
        <v>0</v>
      </c>
      <c r="AO224" s="4">
        <f t="shared" si="489"/>
        <v>0</v>
      </c>
      <c r="AP224" s="4">
        <f t="shared" si="490"/>
        <v>0</v>
      </c>
      <c r="AQ224" s="4">
        <f t="shared" si="491"/>
        <v>1</v>
      </c>
      <c r="AR224" s="4">
        <f t="shared" si="492"/>
        <v>0</v>
      </c>
      <c r="AS224" s="4">
        <f t="shared" si="493"/>
        <v>1</v>
      </c>
      <c r="AT224" s="4">
        <f t="shared" si="494"/>
        <v>0</v>
      </c>
      <c r="AU224" s="4">
        <f t="shared" si="495"/>
        <v>0</v>
      </c>
      <c r="AV224" s="4">
        <f t="shared" si="496"/>
        <v>0</v>
      </c>
      <c r="AW224" s="4">
        <f t="shared" si="497"/>
        <v>0</v>
      </c>
      <c r="AX224" s="4">
        <f t="shared" si="498"/>
        <v>0</v>
      </c>
      <c r="AY224" s="4">
        <f t="shared" si="499"/>
        <v>0</v>
      </c>
      <c r="AZ224" s="4">
        <f t="shared" si="500"/>
        <v>0</v>
      </c>
      <c r="BA224" s="4">
        <f t="shared" si="501"/>
        <v>0</v>
      </c>
      <c r="BB224" s="4">
        <f t="shared" si="502"/>
        <v>0</v>
      </c>
      <c r="BC224" s="4">
        <f t="shared" si="503"/>
        <v>0</v>
      </c>
      <c r="BD224" s="4">
        <f t="shared" si="504"/>
        <v>0</v>
      </c>
      <c r="BE224" s="4">
        <f t="shared" si="505"/>
        <v>0</v>
      </c>
      <c r="BF224" s="4">
        <f t="shared" si="580"/>
        <v>0</v>
      </c>
      <c r="BG224" s="4">
        <f t="shared" si="580"/>
        <v>0</v>
      </c>
      <c r="BH224" s="4">
        <f t="shared" si="580"/>
        <v>0</v>
      </c>
      <c r="BI224" s="4">
        <f t="shared" si="580"/>
        <v>0</v>
      </c>
      <c r="BJ224" s="4">
        <f t="shared" si="580"/>
        <v>0</v>
      </c>
      <c r="BK224" s="4">
        <f t="shared" si="580"/>
        <v>0</v>
      </c>
      <c r="BL224" s="4">
        <f t="shared" si="580"/>
        <v>0</v>
      </c>
      <c r="BM224" s="4">
        <f t="shared" si="580"/>
        <v>0</v>
      </c>
      <c r="BN224" s="4">
        <f t="shared" si="580"/>
        <v>0</v>
      </c>
      <c r="BO224" s="4">
        <f t="shared" si="580"/>
        <v>0</v>
      </c>
      <c r="BP224" s="4">
        <f t="shared" si="580"/>
        <v>0</v>
      </c>
      <c r="BQ224" s="4">
        <f t="shared" si="580"/>
        <v>0</v>
      </c>
      <c r="BR224" s="4">
        <f t="shared" si="580"/>
        <v>0</v>
      </c>
      <c r="BS224" s="4">
        <f t="shared" si="580"/>
        <v>0</v>
      </c>
      <c r="BT224" s="4">
        <f t="shared" si="580"/>
        <v>0</v>
      </c>
      <c r="BU224" s="4">
        <f t="shared" si="580"/>
        <v>0</v>
      </c>
      <c r="BV224" s="4">
        <f t="shared" si="574"/>
        <v>0</v>
      </c>
      <c r="BW224" s="4">
        <f t="shared" si="574"/>
        <v>0</v>
      </c>
      <c r="BX224" s="4">
        <f t="shared" si="574"/>
        <v>0</v>
      </c>
      <c r="BY224" s="4">
        <f t="shared" si="574"/>
        <v>1</v>
      </c>
      <c r="BZ224" s="4">
        <f t="shared" si="584"/>
        <v>0</v>
      </c>
      <c r="CA224" s="4">
        <f t="shared" si="584"/>
        <v>0</v>
      </c>
      <c r="CB224" s="4">
        <f t="shared" si="584"/>
        <v>0</v>
      </c>
      <c r="CC224" s="4">
        <f t="shared" si="584"/>
        <v>0</v>
      </c>
      <c r="CD224" s="4">
        <f t="shared" si="584"/>
        <v>0</v>
      </c>
      <c r="CE224" s="4">
        <f t="shared" si="584"/>
        <v>0</v>
      </c>
      <c r="CF224" s="4">
        <f t="shared" si="584"/>
        <v>0</v>
      </c>
      <c r="CG224" s="4">
        <f t="shared" si="584"/>
        <v>0</v>
      </c>
      <c r="CH224" s="4">
        <f t="shared" si="584"/>
        <v>0</v>
      </c>
      <c r="CI224" s="4">
        <f t="shared" si="584"/>
        <v>0</v>
      </c>
      <c r="CJ224" s="4">
        <f t="shared" si="584"/>
        <v>0</v>
      </c>
      <c r="CK224" s="4">
        <f t="shared" si="585"/>
        <v>0</v>
      </c>
      <c r="CL224" s="4">
        <f t="shared" si="585"/>
        <v>0</v>
      </c>
      <c r="CM224" s="4">
        <f t="shared" si="585"/>
        <v>0</v>
      </c>
      <c r="CN224" s="4">
        <f t="shared" si="585"/>
        <v>0</v>
      </c>
      <c r="CO224" s="4">
        <f t="shared" si="585"/>
        <v>0</v>
      </c>
      <c r="CP224" s="4">
        <f t="shared" si="585"/>
        <v>0</v>
      </c>
      <c r="CQ224" s="4">
        <f t="shared" si="585"/>
        <v>0</v>
      </c>
      <c r="CR224" s="4">
        <f t="shared" si="585"/>
        <v>0</v>
      </c>
      <c r="CS224" s="4">
        <f t="shared" si="585"/>
        <v>0</v>
      </c>
      <c r="CT224" s="4">
        <f t="shared" si="585"/>
        <v>0</v>
      </c>
      <c r="CU224" s="4">
        <f t="shared" si="585"/>
        <v>0</v>
      </c>
      <c r="CV224" s="4">
        <f t="shared" si="585"/>
        <v>0</v>
      </c>
      <c r="CW224" s="4">
        <f t="shared" si="585"/>
        <v>0</v>
      </c>
      <c r="CX224" s="4">
        <f t="shared" si="585"/>
        <v>0</v>
      </c>
      <c r="CY224" s="4">
        <f t="shared" si="585"/>
        <v>0</v>
      </c>
      <c r="CZ224" s="4">
        <f t="shared" si="585"/>
        <v>1</v>
      </c>
      <c r="DA224" s="4">
        <f t="shared" si="581"/>
        <v>0</v>
      </c>
      <c r="DB224" s="4">
        <f t="shared" si="581"/>
        <v>0</v>
      </c>
      <c r="DC224" s="4">
        <f t="shared" si="581"/>
        <v>0</v>
      </c>
      <c r="DD224" s="4">
        <f t="shared" si="581"/>
        <v>0</v>
      </c>
      <c r="DE224" s="4">
        <f t="shared" si="581"/>
        <v>0</v>
      </c>
      <c r="DF224" s="4">
        <f t="shared" si="581"/>
        <v>0</v>
      </c>
      <c r="DG224" s="4">
        <f t="shared" si="582"/>
        <v>0</v>
      </c>
      <c r="DH224" s="4">
        <f t="shared" si="582"/>
        <v>0</v>
      </c>
      <c r="DI224" s="4">
        <f t="shared" si="582"/>
        <v>0</v>
      </c>
      <c r="DJ224" s="4">
        <f t="shared" si="582"/>
        <v>0</v>
      </c>
      <c r="DK224" s="4">
        <f t="shared" si="582"/>
        <v>0</v>
      </c>
      <c r="DL224" s="4">
        <f t="shared" si="582"/>
        <v>0</v>
      </c>
      <c r="DM224" s="4">
        <f t="shared" si="582"/>
        <v>0</v>
      </c>
      <c r="DN224" s="4">
        <f t="shared" si="582"/>
        <v>0</v>
      </c>
      <c r="DO224" s="4">
        <f t="shared" si="582"/>
        <v>0</v>
      </c>
      <c r="DP224" s="4">
        <f t="shared" si="582"/>
        <v>0</v>
      </c>
      <c r="DQ224" s="4">
        <f t="shared" si="583"/>
        <v>0</v>
      </c>
      <c r="DR224" s="4">
        <f t="shared" si="583"/>
        <v>0</v>
      </c>
      <c r="DS224" s="4">
        <f t="shared" si="583"/>
        <v>0</v>
      </c>
      <c r="DT224" s="4">
        <f t="shared" si="583"/>
        <v>0</v>
      </c>
      <c r="DU224" s="4">
        <f t="shared" si="583"/>
        <v>0</v>
      </c>
      <c r="DV224" s="4">
        <f t="shared" si="583"/>
        <v>0</v>
      </c>
      <c r="DW224" s="4">
        <f t="shared" si="583"/>
        <v>0</v>
      </c>
      <c r="DX224" s="4">
        <f t="shared" si="583"/>
        <v>0</v>
      </c>
      <c r="DY224" s="4">
        <f t="shared" si="583"/>
        <v>0</v>
      </c>
      <c r="DZ224" s="4">
        <f t="shared" si="583"/>
        <v>0</v>
      </c>
      <c r="EA224" s="4">
        <f t="shared" si="583"/>
        <v>0</v>
      </c>
      <c r="EB224" s="4">
        <f t="shared" si="583"/>
        <v>0</v>
      </c>
      <c r="EC224" s="4">
        <f t="shared" si="583"/>
        <v>0</v>
      </c>
    </row>
    <row r="225" spans="2:133" x14ac:dyDescent="0.25">
      <c r="B225" s="13" t="s">
        <v>263</v>
      </c>
      <c r="C225" t="s">
        <v>309</v>
      </c>
      <c r="D225" s="4">
        <f t="shared" si="507"/>
        <v>0</v>
      </c>
      <c r="E225" s="4">
        <f t="shared" si="508"/>
        <v>0</v>
      </c>
      <c r="F225" s="4">
        <f t="shared" si="509"/>
        <v>0</v>
      </c>
      <c r="G225" s="4">
        <f t="shared" si="510"/>
        <v>1</v>
      </c>
      <c r="H225" s="4">
        <f t="shared" si="511"/>
        <v>0</v>
      </c>
      <c r="I225" s="4">
        <f t="shared" si="512"/>
        <v>1</v>
      </c>
      <c r="J225" s="4">
        <f t="shared" si="458"/>
        <v>0</v>
      </c>
      <c r="K225" s="4">
        <f t="shared" si="459"/>
        <v>0</v>
      </c>
      <c r="L225" s="4">
        <f t="shared" si="460"/>
        <v>0</v>
      </c>
      <c r="M225" s="4">
        <f t="shared" si="461"/>
        <v>0</v>
      </c>
      <c r="N225" s="4">
        <f t="shared" si="462"/>
        <v>0</v>
      </c>
      <c r="O225" s="4">
        <f t="shared" si="463"/>
        <v>0</v>
      </c>
      <c r="P225" s="4">
        <f t="shared" si="464"/>
        <v>0</v>
      </c>
      <c r="Q225" s="4">
        <f t="shared" si="465"/>
        <v>0</v>
      </c>
      <c r="R225" s="4">
        <f t="shared" si="466"/>
        <v>0</v>
      </c>
      <c r="S225" s="4">
        <f t="shared" si="467"/>
        <v>0</v>
      </c>
      <c r="T225" s="4">
        <f t="shared" si="468"/>
        <v>0</v>
      </c>
      <c r="U225" s="4">
        <f t="shared" si="469"/>
        <v>0</v>
      </c>
      <c r="V225" s="4">
        <f t="shared" si="470"/>
        <v>0</v>
      </c>
      <c r="W225" s="4">
        <f t="shared" si="471"/>
        <v>0</v>
      </c>
      <c r="X225" s="4">
        <f t="shared" si="472"/>
        <v>0</v>
      </c>
      <c r="Y225" s="4">
        <f t="shared" si="473"/>
        <v>0</v>
      </c>
      <c r="Z225" s="4">
        <f t="shared" si="474"/>
        <v>0</v>
      </c>
      <c r="AA225" s="4">
        <f t="shared" si="475"/>
        <v>0</v>
      </c>
      <c r="AB225" s="4">
        <f t="shared" si="476"/>
        <v>0</v>
      </c>
      <c r="AC225" s="4">
        <f t="shared" si="477"/>
        <v>0</v>
      </c>
      <c r="AD225" s="4">
        <f t="shared" si="478"/>
        <v>0</v>
      </c>
      <c r="AE225" s="4">
        <f t="shared" si="479"/>
        <v>0</v>
      </c>
      <c r="AF225" s="4">
        <f t="shared" si="480"/>
        <v>0</v>
      </c>
      <c r="AG225" s="4">
        <f t="shared" si="481"/>
        <v>0</v>
      </c>
      <c r="AH225" s="4">
        <f t="shared" si="482"/>
        <v>0</v>
      </c>
      <c r="AI225" s="4">
        <f t="shared" si="483"/>
        <v>0</v>
      </c>
      <c r="AJ225" s="4">
        <f t="shared" si="484"/>
        <v>0</v>
      </c>
      <c r="AK225" s="4">
        <f t="shared" si="485"/>
        <v>0</v>
      </c>
      <c r="AL225" s="4">
        <f t="shared" si="486"/>
        <v>0</v>
      </c>
      <c r="AM225" s="4">
        <f t="shared" si="487"/>
        <v>0</v>
      </c>
      <c r="AN225" s="4">
        <f t="shared" si="488"/>
        <v>0</v>
      </c>
      <c r="AO225" s="4">
        <f t="shared" si="489"/>
        <v>0</v>
      </c>
      <c r="AP225" s="4">
        <f t="shared" si="490"/>
        <v>0</v>
      </c>
      <c r="AQ225" s="4">
        <f t="shared" si="491"/>
        <v>1</v>
      </c>
      <c r="AR225" s="4">
        <f t="shared" si="492"/>
        <v>0</v>
      </c>
      <c r="AS225" s="4">
        <f t="shared" si="493"/>
        <v>1</v>
      </c>
      <c r="AT225" s="4">
        <f t="shared" si="494"/>
        <v>0</v>
      </c>
      <c r="AU225" s="4">
        <f t="shared" si="495"/>
        <v>0</v>
      </c>
      <c r="AV225" s="4">
        <f t="shared" si="496"/>
        <v>0</v>
      </c>
      <c r="AW225" s="4">
        <f t="shared" si="497"/>
        <v>0</v>
      </c>
      <c r="AX225" s="4">
        <f t="shared" si="498"/>
        <v>0</v>
      </c>
      <c r="AY225" s="4">
        <f t="shared" si="499"/>
        <v>0</v>
      </c>
      <c r="AZ225" s="4">
        <f t="shared" si="500"/>
        <v>0</v>
      </c>
      <c r="BA225" s="4">
        <f t="shared" si="501"/>
        <v>0</v>
      </c>
      <c r="BB225" s="4">
        <f t="shared" si="502"/>
        <v>0</v>
      </c>
      <c r="BC225" s="4">
        <f t="shared" si="503"/>
        <v>0</v>
      </c>
      <c r="BD225" s="4">
        <f t="shared" si="504"/>
        <v>0</v>
      </c>
      <c r="BE225" s="4">
        <f t="shared" si="505"/>
        <v>0</v>
      </c>
      <c r="BF225" s="4">
        <f t="shared" si="580"/>
        <v>0</v>
      </c>
      <c r="BG225" s="4">
        <f t="shared" si="580"/>
        <v>0</v>
      </c>
      <c r="BH225" s="4">
        <f t="shared" si="580"/>
        <v>0</v>
      </c>
      <c r="BI225" s="4">
        <f t="shared" si="580"/>
        <v>0</v>
      </c>
      <c r="BJ225" s="4">
        <f t="shared" si="580"/>
        <v>0</v>
      </c>
      <c r="BK225" s="4">
        <f t="shared" si="580"/>
        <v>0</v>
      </c>
      <c r="BL225" s="4">
        <f t="shared" si="580"/>
        <v>0</v>
      </c>
      <c r="BM225" s="4">
        <f t="shared" si="580"/>
        <v>0</v>
      </c>
      <c r="BN225" s="4">
        <f t="shared" si="580"/>
        <v>0</v>
      </c>
      <c r="BO225" s="4">
        <f t="shared" si="580"/>
        <v>0</v>
      </c>
      <c r="BP225" s="4">
        <f t="shared" si="580"/>
        <v>0</v>
      </c>
      <c r="BQ225" s="4">
        <f t="shared" si="580"/>
        <v>0</v>
      </c>
      <c r="BR225" s="4">
        <f t="shared" si="580"/>
        <v>0</v>
      </c>
      <c r="BS225" s="4">
        <f t="shared" si="580"/>
        <v>0</v>
      </c>
      <c r="BT225" s="4">
        <f t="shared" si="580"/>
        <v>0</v>
      </c>
      <c r="BU225" s="4">
        <f t="shared" si="580"/>
        <v>0</v>
      </c>
      <c r="BV225" s="4">
        <f t="shared" si="574"/>
        <v>0</v>
      </c>
      <c r="BW225" s="4">
        <f t="shared" si="574"/>
        <v>0</v>
      </c>
      <c r="BX225" s="4">
        <f t="shared" si="574"/>
        <v>0</v>
      </c>
      <c r="BY225" s="4">
        <f t="shared" si="574"/>
        <v>0</v>
      </c>
      <c r="BZ225" s="4">
        <f t="shared" si="584"/>
        <v>1</v>
      </c>
      <c r="CA225" s="4">
        <f t="shared" si="584"/>
        <v>0</v>
      </c>
      <c r="CB225" s="4">
        <f t="shared" si="584"/>
        <v>0</v>
      </c>
      <c r="CC225" s="4">
        <f t="shared" si="584"/>
        <v>0</v>
      </c>
      <c r="CD225" s="4">
        <f t="shared" si="584"/>
        <v>0</v>
      </c>
      <c r="CE225" s="4">
        <f t="shared" si="584"/>
        <v>0</v>
      </c>
      <c r="CF225" s="4">
        <f t="shared" si="584"/>
        <v>0</v>
      </c>
      <c r="CG225" s="4">
        <f t="shared" si="584"/>
        <v>0</v>
      </c>
      <c r="CH225" s="4">
        <f t="shared" si="584"/>
        <v>0</v>
      </c>
      <c r="CI225" s="4">
        <f t="shared" si="584"/>
        <v>0</v>
      </c>
      <c r="CJ225" s="4">
        <f t="shared" si="584"/>
        <v>0</v>
      </c>
      <c r="CK225" s="4">
        <f t="shared" si="585"/>
        <v>0</v>
      </c>
      <c r="CL225" s="4">
        <f t="shared" si="585"/>
        <v>0</v>
      </c>
      <c r="CM225" s="4">
        <f t="shared" si="585"/>
        <v>0</v>
      </c>
      <c r="CN225" s="4">
        <f t="shared" si="585"/>
        <v>0</v>
      </c>
      <c r="CO225" s="4">
        <f t="shared" si="585"/>
        <v>0</v>
      </c>
      <c r="CP225" s="4">
        <f t="shared" si="585"/>
        <v>0</v>
      </c>
      <c r="CQ225" s="4">
        <f t="shared" si="585"/>
        <v>0</v>
      </c>
      <c r="CR225" s="4">
        <f t="shared" si="585"/>
        <v>0</v>
      </c>
      <c r="CS225" s="4">
        <f t="shared" si="585"/>
        <v>0</v>
      </c>
      <c r="CT225" s="4">
        <f t="shared" si="585"/>
        <v>0</v>
      </c>
      <c r="CU225" s="4">
        <f t="shared" si="585"/>
        <v>0</v>
      </c>
      <c r="CV225" s="4">
        <f t="shared" si="585"/>
        <v>0</v>
      </c>
      <c r="CW225" s="4">
        <f t="shared" si="585"/>
        <v>0</v>
      </c>
      <c r="CX225" s="4">
        <f t="shared" si="585"/>
        <v>0</v>
      </c>
      <c r="CY225" s="4">
        <f t="shared" si="585"/>
        <v>0</v>
      </c>
      <c r="CZ225" s="4">
        <f t="shared" si="585"/>
        <v>0</v>
      </c>
      <c r="DA225" s="4">
        <f t="shared" ref="DA225:DF231" si="586">IF(DA$3=$C225,1,0)</f>
        <v>1</v>
      </c>
      <c r="DB225" s="4">
        <f t="shared" si="586"/>
        <v>0</v>
      </c>
      <c r="DC225" s="4">
        <f t="shared" si="586"/>
        <v>0</v>
      </c>
      <c r="DD225" s="4">
        <f t="shared" si="586"/>
        <v>0</v>
      </c>
      <c r="DE225" s="4">
        <f t="shared" si="586"/>
        <v>0</v>
      </c>
      <c r="DF225" s="4">
        <f t="shared" si="586"/>
        <v>0</v>
      </c>
      <c r="DG225" s="4">
        <f t="shared" ref="DG225:DP234" si="587">IF(DG$3=$C225,1,0)</f>
        <v>0</v>
      </c>
      <c r="DH225" s="4">
        <f t="shared" si="587"/>
        <v>0</v>
      </c>
      <c r="DI225" s="4">
        <f t="shared" si="587"/>
        <v>0</v>
      </c>
      <c r="DJ225" s="4">
        <f t="shared" si="587"/>
        <v>0</v>
      </c>
      <c r="DK225" s="4">
        <f t="shared" si="587"/>
        <v>0</v>
      </c>
      <c r="DL225" s="4">
        <f t="shared" si="587"/>
        <v>0</v>
      </c>
      <c r="DM225" s="4">
        <f t="shared" si="587"/>
        <v>0</v>
      </c>
      <c r="DN225" s="4">
        <f t="shared" si="587"/>
        <v>0</v>
      </c>
      <c r="DO225" s="4">
        <f t="shared" si="587"/>
        <v>0</v>
      </c>
      <c r="DP225" s="4">
        <f t="shared" si="587"/>
        <v>0</v>
      </c>
      <c r="DQ225" s="4">
        <f t="shared" ref="DQ225:EC234" si="588">IF(DQ$3=$C225,1,0)</f>
        <v>0</v>
      </c>
      <c r="DR225" s="4">
        <f t="shared" si="588"/>
        <v>0</v>
      </c>
      <c r="DS225" s="4">
        <f t="shared" si="588"/>
        <v>0</v>
      </c>
      <c r="DT225" s="4">
        <f t="shared" si="588"/>
        <v>0</v>
      </c>
      <c r="DU225" s="4">
        <f t="shared" si="588"/>
        <v>0</v>
      </c>
      <c r="DV225" s="4">
        <f t="shared" si="588"/>
        <v>0</v>
      </c>
      <c r="DW225" s="4">
        <f t="shared" si="588"/>
        <v>0</v>
      </c>
      <c r="DX225" s="4">
        <f t="shared" si="588"/>
        <v>0</v>
      </c>
      <c r="DY225" s="4">
        <f t="shared" si="588"/>
        <v>0</v>
      </c>
      <c r="DZ225" s="4">
        <f t="shared" si="588"/>
        <v>0</v>
      </c>
      <c r="EA225" s="4">
        <f t="shared" si="588"/>
        <v>0</v>
      </c>
      <c r="EB225" s="4">
        <f t="shared" si="588"/>
        <v>0</v>
      </c>
      <c r="EC225" s="4">
        <f t="shared" si="588"/>
        <v>0</v>
      </c>
    </row>
    <row r="226" spans="2:133" x14ac:dyDescent="0.25">
      <c r="B226" s="13" t="s">
        <v>263</v>
      </c>
      <c r="C226" t="s">
        <v>310</v>
      </c>
      <c r="D226" s="4">
        <f t="shared" si="507"/>
        <v>0</v>
      </c>
      <c r="E226" s="4">
        <f t="shared" si="508"/>
        <v>0</v>
      </c>
      <c r="F226" s="4">
        <f t="shared" si="509"/>
        <v>0</v>
      </c>
      <c r="G226" s="4">
        <f t="shared" si="510"/>
        <v>1</v>
      </c>
      <c r="H226" s="4">
        <f t="shared" si="511"/>
        <v>0</v>
      </c>
      <c r="I226" s="4">
        <f t="shared" si="512"/>
        <v>1</v>
      </c>
      <c r="J226" s="4">
        <f t="shared" si="458"/>
        <v>0</v>
      </c>
      <c r="K226" s="4">
        <f t="shared" si="459"/>
        <v>0</v>
      </c>
      <c r="L226" s="4">
        <f t="shared" si="460"/>
        <v>0</v>
      </c>
      <c r="M226" s="4">
        <f t="shared" si="461"/>
        <v>0</v>
      </c>
      <c r="N226" s="4">
        <f t="shared" si="462"/>
        <v>0</v>
      </c>
      <c r="O226" s="4">
        <f t="shared" si="463"/>
        <v>0</v>
      </c>
      <c r="P226" s="4">
        <f t="shared" si="464"/>
        <v>0</v>
      </c>
      <c r="Q226" s="4">
        <f t="shared" si="465"/>
        <v>0</v>
      </c>
      <c r="R226" s="4">
        <f t="shared" si="466"/>
        <v>0</v>
      </c>
      <c r="S226" s="4">
        <f t="shared" si="467"/>
        <v>0</v>
      </c>
      <c r="T226" s="4">
        <f t="shared" si="468"/>
        <v>0</v>
      </c>
      <c r="U226" s="4">
        <f t="shared" si="469"/>
        <v>0</v>
      </c>
      <c r="V226" s="4">
        <f t="shared" si="470"/>
        <v>0</v>
      </c>
      <c r="W226" s="4">
        <f t="shared" si="471"/>
        <v>0</v>
      </c>
      <c r="X226" s="4">
        <f t="shared" si="472"/>
        <v>0</v>
      </c>
      <c r="Y226" s="4">
        <f t="shared" si="473"/>
        <v>0</v>
      </c>
      <c r="Z226" s="4">
        <f t="shared" si="474"/>
        <v>0</v>
      </c>
      <c r="AA226" s="4">
        <f t="shared" si="475"/>
        <v>0</v>
      </c>
      <c r="AB226" s="4">
        <f t="shared" si="476"/>
        <v>0</v>
      </c>
      <c r="AC226" s="4">
        <f t="shared" si="477"/>
        <v>0</v>
      </c>
      <c r="AD226" s="4">
        <f t="shared" si="478"/>
        <v>0</v>
      </c>
      <c r="AE226" s="4">
        <f t="shared" si="479"/>
        <v>0</v>
      </c>
      <c r="AF226" s="4">
        <f t="shared" si="480"/>
        <v>0</v>
      </c>
      <c r="AG226" s="4">
        <f t="shared" si="481"/>
        <v>0</v>
      </c>
      <c r="AH226" s="4">
        <f t="shared" si="482"/>
        <v>0</v>
      </c>
      <c r="AI226" s="4">
        <f t="shared" si="483"/>
        <v>0</v>
      </c>
      <c r="AJ226" s="4">
        <f t="shared" si="484"/>
        <v>0</v>
      </c>
      <c r="AK226" s="4">
        <f t="shared" si="485"/>
        <v>0</v>
      </c>
      <c r="AL226" s="4">
        <f t="shared" si="486"/>
        <v>0</v>
      </c>
      <c r="AM226" s="4">
        <f t="shared" si="487"/>
        <v>0</v>
      </c>
      <c r="AN226" s="4">
        <f t="shared" si="488"/>
        <v>0</v>
      </c>
      <c r="AO226" s="4">
        <f t="shared" si="489"/>
        <v>0</v>
      </c>
      <c r="AP226" s="4">
        <f t="shared" si="490"/>
        <v>0</v>
      </c>
      <c r="AQ226" s="4">
        <f t="shared" si="491"/>
        <v>1</v>
      </c>
      <c r="AR226" s="4">
        <f t="shared" si="492"/>
        <v>0</v>
      </c>
      <c r="AS226" s="4">
        <f t="shared" si="493"/>
        <v>1</v>
      </c>
      <c r="AT226" s="4">
        <f t="shared" si="494"/>
        <v>0</v>
      </c>
      <c r="AU226" s="4">
        <f t="shared" si="495"/>
        <v>0</v>
      </c>
      <c r="AV226" s="4">
        <f t="shared" si="496"/>
        <v>0</v>
      </c>
      <c r="AW226" s="4">
        <f t="shared" si="497"/>
        <v>0</v>
      </c>
      <c r="AX226" s="4">
        <f t="shared" si="498"/>
        <v>0</v>
      </c>
      <c r="AY226" s="4">
        <f t="shared" si="499"/>
        <v>0</v>
      </c>
      <c r="AZ226" s="4">
        <f t="shared" si="500"/>
        <v>0</v>
      </c>
      <c r="BA226" s="4">
        <f t="shared" si="501"/>
        <v>0</v>
      </c>
      <c r="BB226" s="4">
        <f t="shared" si="502"/>
        <v>0</v>
      </c>
      <c r="BC226" s="4">
        <f t="shared" si="503"/>
        <v>0</v>
      </c>
      <c r="BD226" s="4">
        <f t="shared" si="504"/>
        <v>0</v>
      </c>
      <c r="BE226" s="4">
        <f t="shared" si="505"/>
        <v>0</v>
      </c>
      <c r="BF226" s="4">
        <f t="shared" si="580"/>
        <v>0</v>
      </c>
      <c r="BG226" s="4">
        <f t="shared" si="580"/>
        <v>0</v>
      </c>
      <c r="BH226" s="4">
        <f t="shared" si="580"/>
        <v>0</v>
      </c>
      <c r="BI226" s="4">
        <f t="shared" si="580"/>
        <v>0</v>
      </c>
      <c r="BJ226" s="4">
        <f t="shared" si="580"/>
        <v>0</v>
      </c>
      <c r="BK226" s="4">
        <f t="shared" si="580"/>
        <v>0</v>
      </c>
      <c r="BL226" s="4">
        <f t="shared" si="580"/>
        <v>0</v>
      </c>
      <c r="BM226" s="4">
        <f t="shared" si="580"/>
        <v>0</v>
      </c>
      <c r="BN226" s="4">
        <f t="shared" si="580"/>
        <v>0</v>
      </c>
      <c r="BO226" s="4">
        <f t="shared" si="580"/>
        <v>0</v>
      </c>
      <c r="BP226" s="4">
        <f t="shared" si="580"/>
        <v>0</v>
      </c>
      <c r="BQ226" s="4">
        <f t="shared" si="580"/>
        <v>0</v>
      </c>
      <c r="BR226" s="4">
        <f t="shared" si="580"/>
        <v>0</v>
      </c>
      <c r="BS226" s="4">
        <f t="shared" si="580"/>
        <v>0</v>
      </c>
      <c r="BT226" s="4">
        <f t="shared" si="580"/>
        <v>0</v>
      </c>
      <c r="BU226" s="4">
        <f t="shared" si="580"/>
        <v>0</v>
      </c>
      <c r="BV226" s="4">
        <f t="shared" si="574"/>
        <v>0</v>
      </c>
      <c r="BW226" s="4">
        <f t="shared" si="574"/>
        <v>0</v>
      </c>
      <c r="BX226" s="4">
        <f t="shared" si="574"/>
        <v>0</v>
      </c>
      <c r="BY226" s="4">
        <f t="shared" si="574"/>
        <v>0</v>
      </c>
      <c r="BZ226" s="4">
        <f t="shared" ref="BZ226:CJ231" si="589">IF(BZ$3=$C226,1,0)</f>
        <v>0</v>
      </c>
      <c r="CA226" s="4">
        <f t="shared" si="589"/>
        <v>1</v>
      </c>
      <c r="CB226" s="4">
        <f t="shared" si="589"/>
        <v>0</v>
      </c>
      <c r="CC226" s="4">
        <f t="shared" si="589"/>
        <v>0</v>
      </c>
      <c r="CD226" s="4">
        <f t="shared" si="589"/>
        <v>0</v>
      </c>
      <c r="CE226" s="4">
        <f t="shared" si="589"/>
        <v>0</v>
      </c>
      <c r="CF226" s="4">
        <f t="shared" si="589"/>
        <v>0</v>
      </c>
      <c r="CG226" s="4">
        <f t="shared" si="589"/>
        <v>0</v>
      </c>
      <c r="CH226" s="4">
        <f t="shared" si="589"/>
        <v>0</v>
      </c>
      <c r="CI226" s="4">
        <f t="shared" si="589"/>
        <v>0</v>
      </c>
      <c r="CJ226" s="4">
        <f t="shared" si="589"/>
        <v>0</v>
      </c>
      <c r="CK226" s="4">
        <f t="shared" si="585"/>
        <v>0</v>
      </c>
      <c r="CL226" s="4">
        <f t="shared" si="585"/>
        <v>0</v>
      </c>
      <c r="CM226" s="4">
        <f t="shared" si="585"/>
        <v>0</v>
      </c>
      <c r="CN226" s="4">
        <f t="shared" si="585"/>
        <v>0</v>
      </c>
      <c r="CO226" s="4">
        <f t="shared" si="585"/>
        <v>0</v>
      </c>
      <c r="CP226" s="4">
        <f t="shared" si="585"/>
        <v>0</v>
      </c>
      <c r="CQ226" s="4">
        <f t="shared" si="585"/>
        <v>0</v>
      </c>
      <c r="CR226" s="4">
        <f t="shared" si="585"/>
        <v>0</v>
      </c>
      <c r="CS226" s="4">
        <f t="shared" si="585"/>
        <v>0</v>
      </c>
      <c r="CT226" s="4">
        <f t="shared" si="585"/>
        <v>0</v>
      </c>
      <c r="CU226" s="4">
        <f t="shared" si="585"/>
        <v>0</v>
      </c>
      <c r="CV226" s="4">
        <f t="shared" si="585"/>
        <v>0</v>
      </c>
      <c r="CW226" s="4">
        <f t="shared" si="585"/>
        <v>0</v>
      </c>
      <c r="CX226" s="4">
        <f t="shared" si="585"/>
        <v>0</v>
      </c>
      <c r="CY226" s="4">
        <f t="shared" si="585"/>
        <v>0</v>
      </c>
      <c r="CZ226" s="4">
        <f t="shared" si="585"/>
        <v>0</v>
      </c>
      <c r="DA226" s="4">
        <f t="shared" si="586"/>
        <v>0</v>
      </c>
      <c r="DB226" s="4">
        <f t="shared" si="586"/>
        <v>1</v>
      </c>
      <c r="DC226" s="4">
        <f t="shared" si="586"/>
        <v>0</v>
      </c>
      <c r="DD226" s="4">
        <f t="shared" si="586"/>
        <v>0</v>
      </c>
      <c r="DE226" s="4">
        <f t="shared" si="586"/>
        <v>0</v>
      </c>
      <c r="DF226" s="4">
        <f t="shared" si="586"/>
        <v>0</v>
      </c>
      <c r="DG226" s="4">
        <f t="shared" si="587"/>
        <v>0</v>
      </c>
      <c r="DH226" s="4">
        <f t="shared" si="587"/>
        <v>0</v>
      </c>
      <c r="DI226" s="4">
        <f t="shared" si="587"/>
        <v>0</v>
      </c>
      <c r="DJ226" s="4">
        <f t="shared" si="587"/>
        <v>0</v>
      </c>
      <c r="DK226" s="4">
        <f t="shared" si="587"/>
        <v>0</v>
      </c>
      <c r="DL226" s="4">
        <f t="shared" si="587"/>
        <v>0</v>
      </c>
      <c r="DM226" s="4">
        <f t="shared" si="587"/>
        <v>0</v>
      </c>
      <c r="DN226" s="4">
        <f t="shared" si="587"/>
        <v>0</v>
      </c>
      <c r="DO226" s="4">
        <f t="shared" si="587"/>
        <v>0</v>
      </c>
      <c r="DP226" s="4">
        <f t="shared" si="587"/>
        <v>0</v>
      </c>
      <c r="DQ226" s="4">
        <f t="shared" si="588"/>
        <v>0</v>
      </c>
      <c r="DR226" s="4">
        <f t="shared" si="588"/>
        <v>0</v>
      </c>
      <c r="DS226" s="4">
        <f t="shared" si="588"/>
        <v>0</v>
      </c>
      <c r="DT226" s="4">
        <f t="shared" si="588"/>
        <v>0</v>
      </c>
      <c r="DU226" s="4">
        <f t="shared" si="588"/>
        <v>0</v>
      </c>
      <c r="DV226" s="4">
        <f t="shared" si="588"/>
        <v>0</v>
      </c>
      <c r="DW226" s="4">
        <f t="shared" si="588"/>
        <v>0</v>
      </c>
      <c r="DX226" s="4">
        <f t="shared" si="588"/>
        <v>0</v>
      </c>
      <c r="DY226" s="4">
        <f t="shared" si="588"/>
        <v>0</v>
      </c>
      <c r="DZ226" s="4">
        <f t="shared" si="588"/>
        <v>0</v>
      </c>
      <c r="EA226" s="4">
        <f t="shared" si="588"/>
        <v>0</v>
      </c>
      <c r="EB226" s="4">
        <f t="shared" si="588"/>
        <v>0</v>
      </c>
      <c r="EC226" s="4">
        <f t="shared" si="588"/>
        <v>0</v>
      </c>
    </row>
    <row r="227" spans="2:133" x14ac:dyDescent="0.25">
      <c r="B227" s="13" t="s">
        <v>263</v>
      </c>
      <c r="C227" t="s">
        <v>311</v>
      </c>
      <c r="D227" s="4">
        <f t="shared" si="507"/>
        <v>0</v>
      </c>
      <c r="E227" s="4">
        <f t="shared" si="508"/>
        <v>0</v>
      </c>
      <c r="F227" s="4">
        <f t="shared" si="509"/>
        <v>0</v>
      </c>
      <c r="G227" s="4">
        <f t="shared" si="510"/>
        <v>1</v>
      </c>
      <c r="H227" s="4">
        <f t="shared" si="511"/>
        <v>0</v>
      </c>
      <c r="I227" s="4">
        <f t="shared" si="512"/>
        <v>1</v>
      </c>
      <c r="J227" s="4">
        <f t="shared" si="458"/>
        <v>0</v>
      </c>
      <c r="K227" s="4">
        <f t="shared" si="459"/>
        <v>0</v>
      </c>
      <c r="L227" s="4">
        <f t="shared" si="460"/>
        <v>0</v>
      </c>
      <c r="M227" s="4">
        <f t="shared" si="461"/>
        <v>0</v>
      </c>
      <c r="N227" s="4">
        <f t="shared" si="462"/>
        <v>0</v>
      </c>
      <c r="O227" s="4">
        <f t="shared" si="463"/>
        <v>0</v>
      </c>
      <c r="P227" s="4">
        <f t="shared" si="464"/>
        <v>0</v>
      </c>
      <c r="Q227" s="4">
        <f t="shared" si="465"/>
        <v>0</v>
      </c>
      <c r="R227" s="4">
        <f t="shared" si="466"/>
        <v>0</v>
      </c>
      <c r="S227" s="4">
        <f t="shared" si="467"/>
        <v>0</v>
      </c>
      <c r="T227" s="4">
        <f t="shared" si="468"/>
        <v>0</v>
      </c>
      <c r="U227" s="4">
        <f t="shared" si="469"/>
        <v>0</v>
      </c>
      <c r="V227" s="4">
        <f t="shared" si="470"/>
        <v>0</v>
      </c>
      <c r="W227" s="4">
        <f t="shared" si="471"/>
        <v>0</v>
      </c>
      <c r="X227" s="4">
        <f t="shared" si="472"/>
        <v>0</v>
      </c>
      <c r="Y227" s="4">
        <f t="shared" si="473"/>
        <v>0</v>
      </c>
      <c r="Z227" s="4">
        <f t="shared" si="474"/>
        <v>0</v>
      </c>
      <c r="AA227" s="4">
        <f t="shared" si="475"/>
        <v>0</v>
      </c>
      <c r="AB227" s="4">
        <f t="shared" si="476"/>
        <v>0</v>
      </c>
      <c r="AC227" s="4">
        <f t="shared" si="477"/>
        <v>0</v>
      </c>
      <c r="AD227" s="4">
        <f t="shared" si="478"/>
        <v>0</v>
      </c>
      <c r="AE227" s="4">
        <f t="shared" si="479"/>
        <v>0</v>
      </c>
      <c r="AF227" s="4">
        <f t="shared" si="480"/>
        <v>0</v>
      </c>
      <c r="AG227" s="4">
        <f t="shared" si="481"/>
        <v>0</v>
      </c>
      <c r="AH227" s="4">
        <f t="shared" si="482"/>
        <v>0</v>
      </c>
      <c r="AI227" s="4">
        <f t="shared" si="483"/>
        <v>0</v>
      </c>
      <c r="AJ227" s="4">
        <f t="shared" si="484"/>
        <v>0</v>
      </c>
      <c r="AK227" s="4">
        <f t="shared" si="485"/>
        <v>0</v>
      </c>
      <c r="AL227" s="4">
        <f t="shared" si="486"/>
        <v>0</v>
      </c>
      <c r="AM227" s="4">
        <f t="shared" si="487"/>
        <v>0</v>
      </c>
      <c r="AN227" s="4">
        <f t="shared" si="488"/>
        <v>0</v>
      </c>
      <c r="AO227" s="4">
        <f t="shared" si="489"/>
        <v>0</v>
      </c>
      <c r="AP227" s="4">
        <f t="shared" si="490"/>
        <v>0</v>
      </c>
      <c r="AQ227" s="4">
        <f t="shared" si="491"/>
        <v>1</v>
      </c>
      <c r="AR227" s="4">
        <f t="shared" si="492"/>
        <v>0</v>
      </c>
      <c r="AS227" s="4">
        <f t="shared" si="493"/>
        <v>1</v>
      </c>
      <c r="AT227" s="4">
        <f t="shared" si="494"/>
        <v>0</v>
      </c>
      <c r="AU227" s="4">
        <f t="shared" si="495"/>
        <v>0</v>
      </c>
      <c r="AV227" s="4">
        <f t="shared" si="496"/>
        <v>0</v>
      </c>
      <c r="AW227" s="4">
        <f t="shared" si="497"/>
        <v>0</v>
      </c>
      <c r="AX227" s="4">
        <f t="shared" si="498"/>
        <v>0</v>
      </c>
      <c r="AY227" s="4">
        <f t="shared" si="499"/>
        <v>0</v>
      </c>
      <c r="AZ227" s="4">
        <f t="shared" si="500"/>
        <v>0</v>
      </c>
      <c r="BA227" s="4">
        <f t="shared" si="501"/>
        <v>0</v>
      </c>
      <c r="BB227" s="4">
        <f t="shared" si="502"/>
        <v>0</v>
      </c>
      <c r="BC227" s="4">
        <f t="shared" si="503"/>
        <v>0</v>
      </c>
      <c r="BD227" s="4">
        <f t="shared" si="504"/>
        <v>0</v>
      </c>
      <c r="BE227" s="4">
        <f t="shared" si="505"/>
        <v>0</v>
      </c>
      <c r="BF227" s="4">
        <f t="shared" si="580"/>
        <v>0</v>
      </c>
      <c r="BG227" s="4">
        <f t="shared" si="580"/>
        <v>0</v>
      </c>
      <c r="BH227" s="4">
        <f t="shared" si="580"/>
        <v>0</v>
      </c>
      <c r="BI227" s="4">
        <f t="shared" si="580"/>
        <v>0</v>
      </c>
      <c r="BJ227" s="4">
        <f t="shared" si="580"/>
        <v>0</v>
      </c>
      <c r="BK227" s="4">
        <f t="shared" si="580"/>
        <v>0</v>
      </c>
      <c r="BL227" s="4">
        <f t="shared" si="580"/>
        <v>0</v>
      </c>
      <c r="BM227" s="4">
        <f t="shared" si="580"/>
        <v>0</v>
      </c>
      <c r="BN227" s="4">
        <f t="shared" si="580"/>
        <v>0</v>
      </c>
      <c r="BO227" s="4">
        <f t="shared" si="580"/>
        <v>0</v>
      </c>
      <c r="BP227" s="4">
        <f t="shared" si="580"/>
        <v>0</v>
      </c>
      <c r="BQ227" s="4">
        <f t="shared" si="580"/>
        <v>0</v>
      </c>
      <c r="BR227" s="4">
        <f t="shared" si="580"/>
        <v>0</v>
      </c>
      <c r="BS227" s="4">
        <f t="shared" si="580"/>
        <v>0</v>
      </c>
      <c r="BT227" s="4">
        <f t="shared" si="580"/>
        <v>0</v>
      </c>
      <c r="BU227" s="4">
        <f t="shared" si="580"/>
        <v>0</v>
      </c>
      <c r="BV227" s="4">
        <f t="shared" si="574"/>
        <v>0</v>
      </c>
      <c r="BW227" s="4">
        <f t="shared" si="574"/>
        <v>0</v>
      </c>
      <c r="BX227" s="4">
        <f t="shared" si="574"/>
        <v>0</v>
      </c>
      <c r="BY227" s="4">
        <f t="shared" si="574"/>
        <v>0</v>
      </c>
      <c r="BZ227" s="4">
        <f t="shared" si="589"/>
        <v>0</v>
      </c>
      <c r="CA227" s="4">
        <f t="shared" si="589"/>
        <v>0</v>
      </c>
      <c r="CB227" s="4">
        <f t="shared" si="589"/>
        <v>1</v>
      </c>
      <c r="CC227" s="4">
        <f t="shared" si="589"/>
        <v>0</v>
      </c>
      <c r="CD227" s="4">
        <f t="shared" si="589"/>
        <v>0</v>
      </c>
      <c r="CE227" s="4">
        <f t="shared" si="589"/>
        <v>0</v>
      </c>
      <c r="CF227" s="4">
        <f t="shared" si="589"/>
        <v>0</v>
      </c>
      <c r="CG227" s="4">
        <f t="shared" si="589"/>
        <v>0</v>
      </c>
      <c r="CH227" s="4">
        <f t="shared" si="589"/>
        <v>0</v>
      </c>
      <c r="CI227" s="4">
        <f t="shared" si="589"/>
        <v>0</v>
      </c>
      <c r="CJ227" s="4">
        <f t="shared" si="589"/>
        <v>0</v>
      </c>
      <c r="CK227" s="4">
        <f t="shared" si="585"/>
        <v>0</v>
      </c>
      <c r="CL227" s="4">
        <f t="shared" si="585"/>
        <v>0</v>
      </c>
      <c r="CM227" s="4">
        <f t="shared" si="585"/>
        <v>0</v>
      </c>
      <c r="CN227" s="4">
        <f t="shared" si="585"/>
        <v>0</v>
      </c>
      <c r="CO227" s="4">
        <f t="shared" si="585"/>
        <v>0</v>
      </c>
      <c r="CP227" s="4">
        <f t="shared" si="585"/>
        <v>0</v>
      </c>
      <c r="CQ227" s="4">
        <f t="shared" si="585"/>
        <v>0</v>
      </c>
      <c r="CR227" s="4">
        <f t="shared" si="585"/>
        <v>0</v>
      </c>
      <c r="CS227" s="4">
        <f t="shared" si="585"/>
        <v>0</v>
      </c>
      <c r="CT227" s="4">
        <f t="shared" si="585"/>
        <v>0</v>
      </c>
      <c r="CU227" s="4">
        <f t="shared" si="585"/>
        <v>0</v>
      </c>
      <c r="CV227" s="4">
        <f t="shared" si="585"/>
        <v>0</v>
      </c>
      <c r="CW227" s="4">
        <f t="shared" si="585"/>
        <v>0</v>
      </c>
      <c r="CX227" s="4">
        <f t="shared" si="585"/>
        <v>0</v>
      </c>
      <c r="CY227" s="4">
        <f t="shared" si="585"/>
        <v>0</v>
      </c>
      <c r="CZ227" s="4">
        <f t="shared" si="585"/>
        <v>0</v>
      </c>
      <c r="DA227" s="4">
        <f t="shared" si="586"/>
        <v>0</v>
      </c>
      <c r="DB227" s="4">
        <f t="shared" si="586"/>
        <v>0</v>
      </c>
      <c r="DC227" s="4">
        <f t="shared" si="586"/>
        <v>1</v>
      </c>
      <c r="DD227" s="4">
        <f t="shared" si="586"/>
        <v>0</v>
      </c>
      <c r="DE227" s="4">
        <f t="shared" si="586"/>
        <v>0</v>
      </c>
      <c r="DF227" s="4">
        <f t="shared" si="586"/>
        <v>0</v>
      </c>
      <c r="DG227" s="4">
        <f t="shared" si="587"/>
        <v>0</v>
      </c>
      <c r="DH227" s="4">
        <f t="shared" si="587"/>
        <v>0</v>
      </c>
      <c r="DI227" s="4">
        <f t="shared" si="587"/>
        <v>0</v>
      </c>
      <c r="DJ227" s="4">
        <f t="shared" si="587"/>
        <v>0</v>
      </c>
      <c r="DK227" s="4">
        <f t="shared" si="587"/>
        <v>0</v>
      </c>
      <c r="DL227" s="4">
        <f t="shared" si="587"/>
        <v>0</v>
      </c>
      <c r="DM227" s="4">
        <f t="shared" si="587"/>
        <v>0</v>
      </c>
      <c r="DN227" s="4">
        <f t="shared" si="587"/>
        <v>0</v>
      </c>
      <c r="DO227" s="4">
        <f t="shared" si="587"/>
        <v>0</v>
      </c>
      <c r="DP227" s="4">
        <f t="shared" si="587"/>
        <v>0</v>
      </c>
      <c r="DQ227" s="4">
        <f t="shared" si="588"/>
        <v>0</v>
      </c>
      <c r="DR227" s="4">
        <f t="shared" si="588"/>
        <v>0</v>
      </c>
      <c r="DS227" s="4">
        <f t="shared" si="588"/>
        <v>0</v>
      </c>
      <c r="DT227" s="4">
        <f t="shared" si="588"/>
        <v>0</v>
      </c>
      <c r="DU227" s="4">
        <f t="shared" si="588"/>
        <v>0</v>
      </c>
      <c r="DV227" s="4">
        <f t="shared" si="588"/>
        <v>0</v>
      </c>
      <c r="DW227" s="4">
        <f t="shared" si="588"/>
        <v>0</v>
      </c>
      <c r="DX227" s="4">
        <f t="shared" si="588"/>
        <v>0</v>
      </c>
      <c r="DY227" s="4">
        <f t="shared" si="588"/>
        <v>0</v>
      </c>
      <c r="DZ227" s="4">
        <f t="shared" si="588"/>
        <v>0</v>
      </c>
      <c r="EA227" s="4">
        <f t="shared" si="588"/>
        <v>0</v>
      </c>
      <c r="EB227" s="4">
        <f t="shared" si="588"/>
        <v>0</v>
      </c>
      <c r="EC227" s="4">
        <f t="shared" si="588"/>
        <v>0</v>
      </c>
    </row>
    <row r="228" spans="2:133" x14ac:dyDescent="0.25">
      <c r="B228" s="13" t="s">
        <v>263</v>
      </c>
      <c r="C228" t="s">
        <v>312</v>
      </c>
      <c r="D228" s="4">
        <f t="shared" si="507"/>
        <v>0</v>
      </c>
      <c r="E228" s="4">
        <f t="shared" si="508"/>
        <v>0</v>
      </c>
      <c r="F228" s="4">
        <f t="shared" si="509"/>
        <v>0</v>
      </c>
      <c r="G228" s="4">
        <f t="shared" si="510"/>
        <v>0</v>
      </c>
      <c r="H228" s="4">
        <f t="shared" si="511"/>
        <v>1</v>
      </c>
      <c r="I228" s="4">
        <f t="shared" si="512"/>
        <v>1</v>
      </c>
      <c r="J228" s="4">
        <f t="shared" si="458"/>
        <v>0</v>
      </c>
      <c r="K228" s="4">
        <f t="shared" si="459"/>
        <v>0</v>
      </c>
      <c r="L228" s="4">
        <f t="shared" si="460"/>
        <v>0</v>
      </c>
      <c r="M228" s="4">
        <f t="shared" si="461"/>
        <v>0</v>
      </c>
      <c r="N228" s="4">
        <f t="shared" si="462"/>
        <v>0</v>
      </c>
      <c r="O228" s="4">
        <f t="shared" si="463"/>
        <v>0</v>
      </c>
      <c r="P228" s="4">
        <f t="shared" si="464"/>
        <v>0</v>
      </c>
      <c r="Q228" s="4">
        <f t="shared" si="465"/>
        <v>0</v>
      </c>
      <c r="R228" s="4">
        <f t="shared" si="466"/>
        <v>0</v>
      </c>
      <c r="S228" s="4">
        <f t="shared" si="467"/>
        <v>0</v>
      </c>
      <c r="T228" s="4">
        <f t="shared" si="468"/>
        <v>0</v>
      </c>
      <c r="U228" s="4">
        <f t="shared" si="469"/>
        <v>0</v>
      </c>
      <c r="V228" s="4">
        <f t="shared" si="470"/>
        <v>0</v>
      </c>
      <c r="W228" s="4">
        <f t="shared" si="471"/>
        <v>0</v>
      </c>
      <c r="X228" s="4">
        <f t="shared" si="472"/>
        <v>0</v>
      </c>
      <c r="Y228" s="4">
        <f t="shared" si="473"/>
        <v>0</v>
      </c>
      <c r="Z228" s="4">
        <f t="shared" si="474"/>
        <v>0</v>
      </c>
      <c r="AA228" s="4">
        <f t="shared" si="475"/>
        <v>0</v>
      </c>
      <c r="AB228" s="4">
        <f t="shared" si="476"/>
        <v>0</v>
      </c>
      <c r="AC228" s="4">
        <f t="shared" si="477"/>
        <v>0</v>
      </c>
      <c r="AD228" s="4">
        <f t="shared" si="478"/>
        <v>0</v>
      </c>
      <c r="AE228" s="4">
        <f t="shared" si="479"/>
        <v>0</v>
      </c>
      <c r="AF228" s="4">
        <f t="shared" si="480"/>
        <v>0</v>
      </c>
      <c r="AG228" s="4">
        <f t="shared" si="481"/>
        <v>0</v>
      </c>
      <c r="AH228" s="4">
        <f t="shared" si="482"/>
        <v>0</v>
      </c>
      <c r="AI228" s="4">
        <f t="shared" si="483"/>
        <v>0</v>
      </c>
      <c r="AJ228" s="4">
        <f t="shared" si="484"/>
        <v>0</v>
      </c>
      <c r="AK228" s="4">
        <f t="shared" si="485"/>
        <v>0</v>
      </c>
      <c r="AL228" s="4">
        <f t="shared" si="486"/>
        <v>0</v>
      </c>
      <c r="AM228" s="4">
        <f t="shared" si="487"/>
        <v>0</v>
      </c>
      <c r="AN228" s="4">
        <f t="shared" si="488"/>
        <v>0</v>
      </c>
      <c r="AO228" s="4">
        <f t="shared" si="489"/>
        <v>0</v>
      </c>
      <c r="AP228" s="4">
        <f t="shared" si="490"/>
        <v>0</v>
      </c>
      <c r="AQ228" s="4">
        <f t="shared" si="491"/>
        <v>0</v>
      </c>
      <c r="AR228" s="4">
        <f t="shared" si="492"/>
        <v>1</v>
      </c>
      <c r="AS228" s="4">
        <f t="shared" si="493"/>
        <v>1</v>
      </c>
      <c r="AT228" s="4">
        <f t="shared" si="494"/>
        <v>0</v>
      </c>
      <c r="AU228" s="4">
        <f t="shared" si="495"/>
        <v>0</v>
      </c>
      <c r="AV228" s="4">
        <f t="shared" si="496"/>
        <v>0</v>
      </c>
      <c r="AW228" s="4">
        <f t="shared" si="497"/>
        <v>0</v>
      </c>
      <c r="AX228" s="4">
        <f t="shared" si="498"/>
        <v>0</v>
      </c>
      <c r="AY228" s="4">
        <f t="shared" si="499"/>
        <v>0</v>
      </c>
      <c r="AZ228" s="4">
        <f t="shared" si="500"/>
        <v>0</v>
      </c>
      <c r="BA228" s="4">
        <f t="shared" si="501"/>
        <v>0</v>
      </c>
      <c r="BB228" s="4">
        <f t="shared" si="502"/>
        <v>0</v>
      </c>
      <c r="BC228" s="4">
        <f t="shared" si="503"/>
        <v>0</v>
      </c>
      <c r="BD228" s="4">
        <f t="shared" si="504"/>
        <v>0</v>
      </c>
      <c r="BE228" s="4">
        <f t="shared" si="505"/>
        <v>0</v>
      </c>
      <c r="BF228" s="4">
        <f t="shared" si="580"/>
        <v>0</v>
      </c>
      <c r="BG228" s="4">
        <f t="shared" si="580"/>
        <v>0</v>
      </c>
      <c r="BH228" s="4">
        <f t="shared" si="580"/>
        <v>0</v>
      </c>
      <c r="BI228" s="4">
        <f t="shared" si="580"/>
        <v>0</v>
      </c>
      <c r="BJ228" s="4">
        <f t="shared" si="580"/>
        <v>0</v>
      </c>
      <c r="BK228" s="4">
        <f t="shared" si="580"/>
        <v>0</v>
      </c>
      <c r="BL228" s="4">
        <f t="shared" si="580"/>
        <v>0</v>
      </c>
      <c r="BM228" s="4">
        <f t="shared" si="580"/>
        <v>0</v>
      </c>
      <c r="BN228" s="4">
        <f t="shared" si="580"/>
        <v>0</v>
      </c>
      <c r="BO228" s="4">
        <f t="shared" si="580"/>
        <v>0</v>
      </c>
      <c r="BP228" s="4">
        <f t="shared" si="580"/>
        <v>0</v>
      </c>
      <c r="BQ228" s="4">
        <f t="shared" si="580"/>
        <v>0</v>
      </c>
      <c r="BR228" s="4">
        <f t="shared" si="580"/>
        <v>0</v>
      </c>
      <c r="BS228" s="4">
        <f t="shared" si="580"/>
        <v>0</v>
      </c>
      <c r="BT228" s="4">
        <f t="shared" si="580"/>
        <v>0</v>
      </c>
      <c r="BU228" s="4">
        <f t="shared" si="580"/>
        <v>0</v>
      </c>
      <c r="BV228" s="4">
        <f t="shared" si="574"/>
        <v>0</v>
      </c>
      <c r="BW228" s="4">
        <f t="shared" si="574"/>
        <v>0</v>
      </c>
      <c r="BX228" s="4">
        <f t="shared" si="574"/>
        <v>0</v>
      </c>
      <c r="BY228" s="4">
        <f t="shared" si="574"/>
        <v>0</v>
      </c>
      <c r="BZ228" s="4">
        <f t="shared" si="589"/>
        <v>0</v>
      </c>
      <c r="CA228" s="4">
        <f t="shared" si="589"/>
        <v>0</v>
      </c>
      <c r="CB228" s="4">
        <f t="shared" si="589"/>
        <v>0</v>
      </c>
      <c r="CC228" s="4">
        <f t="shared" si="589"/>
        <v>1</v>
      </c>
      <c r="CD228" s="4">
        <f t="shared" si="589"/>
        <v>0</v>
      </c>
      <c r="CE228" s="4">
        <f t="shared" si="589"/>
        <v>0</v>
      </c>
      <c r="CF228" s="4">
        <f t="shared" si="589"/>
        <v>0</v>
      </c>
      <c r="CG228" s="4">
        <f t="shared" si="589"/>
        <v>0</v>
      </c>
      <c r="CH228" s="4">
        <f t="shared" si="589"/>
        <v>0</v>
      </c>
      <c r="CI228" s="4">
        <f t="shared" si="589"/>
        <v>0</v>
      </c>
      <c r="CJ228" s="4">
        <f t="shared" si="589"/>
        <v>0</v>
      </c>
      <c r="CK228" s="4">
        <f t="shared" si="585"/>
        <v>0</v>
      </c>
      <c r="CL228" s="4">
        <f t="shared" si="585"/>
        <v>0</v>
      </c>
      <c r="CM228" s="4">
        <f t="shared" si="585"/>
        <v>0</v>
      </c>
      <c r="CN228" s="4">
        <f t="shared" si="585"/>
        <v>0</v>
      </c>
      <c r="CO228" s="4">
        <f t="shared" si="585"/>
        <v>0</v>
      </c>
      <c r="CP228" s="4">
        <f t="shared" si="585"/>
        <v>0</v>
      </c>
      <c r="CQ228" s="4">
        <f t="shared" si="585"/>
        <v>0</v>
      </c>
      <c r="CR228" s="4">
        <f t="shared" si="585"/>
        <v>0</v>
      </c>
      <c r="CS228" s="4">
        <f t="shared" si="585"/>
        <v>0</v>
      </c>
      <c r="CT228" s="4">
        <f t="shared" si="585"/>
        <v>0</v>
      </c>
      <c r="CU228" s="4">
        <f t="shared" si="585"/>
        <v>0</v>
      </c>
      <c r="CV228" s="4">
        <f t="shared" si="585"/>
        <v>0</v>
      </c>
      <c r="CW228" s="4">
        <f t="shared" si="585"/>
        <v>0</v>
      </c>
      <c r="CX228" s="4">
        <f t="shared" si="585"/>
        <v>0</v>
      </c>
      <c r="CY228" s="4">
        <f t="shared" si="585"/>
        <v>0</v>
      </c>
      <c r="CZ228" s="4">
        <f t="shared" si="585"/>
        <v>0</v>
      </c>
      <c r="DA228" s="4">
        <f t="shared" si="586"/>
        <v>0</v>
      </c>
      <c r="DB228" s="4">
        <f t="shared" si="586"/>
        <v>0</v>
      </c>
      <c r="DC228" s="4">
        <f t="shared" si="586"/>
        <v>0</v>
      </c>
      <c r="DD228" s="4">
        <f t="shared" si="586"/>
        <v>1</v>
      </c>
      <c r="DE228" s="4">
        <f t="shared" si="586"/>
        <v>0</v>
      </c>
      <c r="DF228" s="4">
        <f t="shared" si="586"/>
        <v>0</v>
      </c>
      <c r="DG228" s="4">
        <f t="shared" si="587"/>
        <v>0</v>
      </c>
      <c r="DH228" s="4">
        <f t="shared" si="587"/>
        <v>0</v>
      </c>
      <c r="DI228" s="4">
        <f t="shared" si="587"/>
        <v>0</v>
      </c>
      <c r="DJ228" s="4">
        <f t="shared" si="587"/>
        <v>0</v>
      </c>
      <c r="DK228" s="4">
        <f t="shared" si="587"/>
        <v>0</v>
      </c>
      <c r="DL228" s="4">
        <f t="shared" si="587"/>
        <v>0</v>
      </c>
      <c r="DM228" s="4">
        <f t="shared" si="587"/>
        <v>0</v>
      </c>
      <c r="DN228" s="4">
        <f t="shared" si="587"/>
        <v>0</v>
      </c>
      <c r="DO228" s="4">
        <f t="shared" si="587"/>
        <v>0</v>
      </c>
      <c r="DP228" s="4">
        <f t="shared" si="587"/>
        <v>0</v>
      </c>
      <c r="DQ228" s="4">
        <f t="shared" si="588"/>
        <v>0</v>
      </c>
      <c r="DR228" s="4">
        <f t="shared" si="588"/>
        <v>0</v>
      </c>
      <c r="DS228" s="4">
        <f t="shared" si="588"/>
        <v>0</v>
      </c>
      <c r="DT228" s="4">
        <f t="shared" si="588"/>
        <v>0</v>
      </c>
      <c r="DU228" s="4">
        <f t="shared" si="588"/>
        <v>0</v>
      </c>
      <c r="DV228" s="4">
        <f t="shared" si="588"/>
        <v>0</v>
      </c>
      <c r="DW228" s="4">
        <f t="shared" si="588"/>
        <v>0</v>
      </c>
      <c r="DX228" s="4">
        <f t="shared" si="588"/>
        <v>0</v>
      </c>
      <c r="DY228" s="4">
        <f t="shared" si="588"/>
        <v>0</v>
      </c>
      <c r="DZ228" s="4">
        <f t="shared" si="588"/>
        <v>0</v>
      </c>
      <c r="EA228" s="4">
        <f t="shared" si="588"/>
        <v>0</v>
      </c>
      <c r="EB228" s="4">
        <f t="shared" si="588"/>
        <v>0</v>
      </c>
      <c r="EC228" s="4">
        <f t="shared" si="588"/>
        <v>0</v>
      </c>
    </row>
    <row r="229" spans="2:133" x14ac:dyDescent="0.25">
      <c r="B229" s="13" t="s">
        <v>263</v>
      </c>
      <c r="C229" t="s">
        <v>2687</v>
      </c>
      <c r="D229" s="4">
        <f t="shared" si="507"/>
        <v>0</v>
      </c>
      <c r="E229" s="4">
        <f t="shared" si="508"/>
        <v>0</v>
      </c>
      <c r="F229" s="4">
        <f t="shared" si="509"/>
        <v>0</v>
      </c>
      <c r="G229" s="4">
        <f t="shared" si="510"/>
        <v>0</v>
      </c>
      <c r="H229" s="4">
        <f t="shared" si="511"/>
        <v>1</v>
      </c>
      <c r="I229" s="4">
        <f t="shared" si="512"/>
        <v>1</v>
      </c>
      <c r="J229" s="4">
        <f t="shared" si="458"/>
        <v>0</v>
      </c>
      <c r="K229" s="4">
        <f t="shared" si="459"/>
        <v>0</v>
      </c>
      <c r="L229" s="4">
        <f t="shared" si="460"/>
        <v>0</v>
      </c>
      <c r="M229" s="4">
        <f t="shared" si="461"/>
        <v>0</v>
      </c>
      <c r="N229" s="4">
        <f t="shared" si="462"/>
        <v>0</v>
      </c>
      <c r="O229" s="4">
        <f t="shared" si="463"/>
        <v>0</v>
      </c>
      <c r="P229" s="4">
        <f t="shared" si="464"/>
        <v>0</v>
      </c>
      <c r="Q229" s="4">
        <f t="shared" si="465"/>
        <v>0</v>
      </c>
      <c r="R229" s="4">
        <f t="shared" si="466"/>
        <v>0</v>
      </c>
      <c r="S229" s="4">
        <f t="shared" si="467"/>
        <v>0</v>
      </c>
      <c r="T229" s="4">
        <f t="shared" si="468"/>
        <v>0</v>
      </c>
      <c r="U229" s="4">
        <f t="shared" si="469"/>
        <v>0</v>
      </c>
      <c r="V229" s="4">
        <f t="shared" si="470"/>
        <v>0</v>
      </c>
      <c r="W229" s="4">
        <f t="shared" si="471"/>
        <v>0</v>
      </c>
      <c r="X229" s="4">
        <f t="shared" si="472"/>
        <v>0</v>
      </c>
      <c r="Y229" s="4">
        <f t="shared" si="473"/>
        <v>0</v>
      </c>
      <c r="Z229" s="4">
        <f t="shared" si="474"/>
        <v>0</v>
      </c>
      <c r="AA229" s="4">
        <f t="shared" si="475"/>
        <v>0</v>
      </c>
      <c r="AB229" s="4">
        <f t="shared" si="476"/>
        <v>0</v>
      </c>
      <c r="AC229" s="4">
        <f t="shared" si="477"/>
        <v>0</v>
      </c>
      <c r="AD229" s="4">
        <f t="shared" si="478"/>
        <v>0</v>
      </c>
      <c r="AE229" s="4">
        <f t="shared" si="479"/>
        <v>0</v>
      </c>
      <c r="AF229" s="4">
        <f t="shared" si="480"/>
        <v>0</v>
      </c>
      <c r="AG229" s="4">
        <f t="shared" si="481"/>
        <v>0</v>
      </c>
      <c r="AH229" s="4">
        <f t="shared" si="482"/>
        <v>0</v>
      </c>
      <c r="AI229" s="4">
        <f t="shared" si="483"/>
        <v>0</v>
      </c>
      <c r="AJ229" s="4">
        <f t="shared" si="484"/>
        <v>0</v>
      </c>
      <c r="AK229" s="4">
        <f t="shared" si="485"/>
        <v>0</v>
      </c>
      <c r="AL229" s="4">
        <f t="shared" si="486"/>
        <v>0</v>
      </c>
      <c r="AM229" s="4">
        <f t="shared" si="487"/>
        <v>0</v>
      </c>
      <c r="AN229" s="4">
        <f t="shared" si="488"/>
        <v>0</v>
      </c>
      <c r="AO229" s="4">
        <f t="shared" si="489"/>
        <v>0</v>
      </c>
      <c r="AP229" s="4">
        <f t="shared" si="490"/>
        <v>0</v>
      </c>
      <c r="AQ229" s="4">
        <f t="shared" si="491"/>
        <v>0</v>
      </c>
      <c r="AR229" s="4">
        <f t="shared" si="492"/>
        <v>1</v>
      </c>
      <c r="AS229" s="4">
        <f t="shared" si="493"/>
        <v>1</v>
      </c>
      <c r="AT229" s="4">
        <f t="shared" si="494"/>
        <v>0</v>
      </c>
      <c r="AU229" s="4">
        <f t="shared" si="495"/>
        <v>0</v>
      </c>
      <c r="AV229" s="4">
        <f t="shared" si="496"/>
        <v>0</v>
      </c>
      <c r="AW229" s="4">
        <f t="shared" si="497"/>
        <v>0</v>
      </c>
      <c r="AX229" s="4">
        <f t="shared" si="498"/>
        <v>0</v>
      </c>
      <c r="AY229" s="4">
        <f t="shared" si="499"/>
        <v>0</v>
      </c>
      <c r="AZ229" s="4">
        <f t="shared" si="500"/>
        <v>0</v>
      </c>
      <c r="BA229" s="4">
        <f t="shared" si="501"/>
        <v>0</v>
      </c>
      <c r="BB229" s="4">
        <f t="shared" si="502"/>
        <v>0</v>
      </c>
      <c r="BC229" s="4">
        <f t="shared" si="503"/>
        <v>0</v>
      </c>
      <c r="BD229" s="4">
        <f t="shared" si="504"/>
        <v>0</v>
      </c>
      <c r="BE229" s="4">
        <f t="shared" si="505"/>
        <v>0</v>
      </c>
      <c r="BF229" s="4">
        <f t="shared" si="580"/>
        <v>0</v>
      </c>
      <c r="BG229" s="4">
        <f t="shared" si="580"/>
        <v>0</v>
      </c>
      <c r="BH229" s="4">
        <f t="shared" si="580"/>
        <v>0</v>
      </c>
      <c r="BI229" s="4">
        <f t="shared" si="580"/>
        <v>0</v>
      </c>
      <c r="BJ229" s="4">
        <f t="shared" si="580"/>
        <v>0</v>
      </c>
      <c r="BK229" s="4">
        <f t="shared" si="580"/>
        <v>0</v>
      </c>
      <c r="BL229" s="4">
        <f t="shared" si="580"/>
        <v>0</v>
      </c>
      <c r="BM229" s="4">
        <f t="shared" si="580"/>
        <v>0</v>
      </c>
      <c r="BN229" s="4">
        <f t="shared" si="580"/>
        <v>0</v>
      </c>
      <c r="BO229" s="4">
        <f t="shared" si="580"/>
        <v>0</v>
      </c>
      <c r="BP229" s="4">
        <f t="shared" si="580"/>
        <v>0</v>
      </c>
      <c r="BQ229" s="4">
        <f t="shared" si="580"/>
        <v>0</v>
      </c>
      <c r="BR229" s="4">
        <f t="shared" si="580"/>
        <v>0</v>
      </c>
      <c r="BS229" s="4">
        <f t="shared" si="580"/>
        <v>0</v>
      </c>
      <c r="BT229" s="4">
        <f t="shared" si="580"/>
        <v>0</v>
      </c>
      <c r="BU229" s="4">
        <f t="shared" si="580"/>
        <v>0</v>
      </c>
      <c r="BV229" s="4">
        <f t="shared" si="574"/>
        <v>0</v>
      </c>
      <c r="BW229" s="4">
        <f t="shared" si="574"/>
        <v>0</v>
      </c>
      <c r="BX229" s="4">
        <f t="shared" si="574"/>
        <v>0</v>
      </c>
      <c r="BY229" s="4">
        <f t="shared" si="574"/>
        <v>0</v>
      </c>
      <c r="BZ229" s="4">
        <f t="shared" si="589"/>
        <v>0</v>
      </c>
      <c r="CA229" s="4">
        <f t="shared" si="589"/>
        <v>0</v>
      </c>
      <c r="CB229" s="4">
        <f t="shared" si="589"/>
        <v>0</v>
      </c>
      <c r="CC229" s="4">
        <f t="shared" si="589"/>
        <v>0</v>
      </c>
      <c r="CD229" s="4">
        <f t="shared" si="589"/>
        <v>1</v>
      </c>
      <c r="CE229" s="4">
        <f t="shared" si="589"/>
        <v>0</v>
      </c>
      <c r="CF229" s="4">
        <f t="shared" si="589"/>
        <v>0</v>
      </c>
      <c r="CG229" s="4">
        <f t="shared" si="589"/>
        <v>0</v>
      </c>
      <c r="CH229" s="4">
        <f t="shared" si="589"/>
        <v>0</v>
      </c>
      <c r="CI229" s="4">
        <f t="shared" si="589"/>
        <v>0</v>
      </c>
      <c r="CJ229" s="4">
        <f t="shared" si="589"/>
        <v>0</v>
      </c>
      <c r="CK229" s="4">
        <f t="shared" si="585"/>
        <v>0</v>
      </c>
      <c r="CL229" s="4">
        <f t="shared" si="585"/>
        <v>0</v>
      </c>
      <c r="CM229" s="4">
        <f t="shared" si="585"/>
        <v>0</v>
      </c>
      <c r="CN229" s="4">
        <f t="shared" si="585"/>
        <v>0</v>
      </c>
      <c r="CO229" s="4">
        <f t="shared" si="585"/>
        <v>0</v>
      </c>
      <c r="CP229" s="4">
        <f t="shared" si="585"/>
        <v>0</v>
      </c>
      <c r="CQ229" s="4">
        <f t="shared" si="585"/>
        <v>0</v>
      </c>
      <c r="CR229" s="4">
        <f t="shared" si="585"/>
        <v>0</v>
      </c>
      <c r="CS229" s="4">
        <f t="shared" si="585"/>
        <v>0</v>
      </c>
      <c r="CT229" s="4">
        <f t="shared" si="585"/>
        <v>0</v>
      </c>
      <c r="CU229" s="4">
        <f t="shared" si="585"/>
        <v>0</v>
      </c>
      <c r="CV229" s="4">
        <f t="shared" si="585"/>
        <v>0</v>
      </c>
      <c r="CW229" s="4">
        <f t="shared" si="585"/>
        <v>0</v>
      </c>
      <c r="CX229" s="4">
        <f t="shared" si="585"/>
        <v>0</v>
      </c>
      <c r="CY229" s="4">
        <f t="shared" si="585"/>
        <v>0</v>
      </c>
      <c r="CZ229" s="4">
        <f t="shared" si="585"/>
        <v>0</v>
      </c>
      <c r="DA229" s="4">
        <f t="shared" si="586"/>
        <v>0</v>
      </c>
      <c r="DB229" s="4">
        <f t="shared" si="586"/>
        <v>0</v>
      </c>
      <c r="DC229" s="4">
        <f t="shared" si="586"/>
        <v>0</v>
      </c>
      <c r="DD229" s="4">
        <f t="shared" si="586"/>
        <v>0</v>
      </c>
      <c r="DE229" s="4">
        <f t="shared" si="586"/>
        <v>1</v>
      </c>
      <c r="DF229" s="4">
        <f t="shared" si="586"/>
        <v>0</v>
      </c>
      <c r="DG229" s="4">
        <f t="shared" si="587"/>
        <v>0</v>
      </c>
      <c r="DH229" s="4">
        <f t="shared" si="587"/>
        <v>0</v>
      </c>
      <c r="DI229" s="4">
        <f t="shared" si="587"/>
        <v>0</v>
      </c>
      <c r="DJ229" s="4">
        <f t="shared" si="587"/>
        <v>0</v>
      </c>
      <c r="DK229" s="4">
        <f t="shared" si="587"/>
        <v>0</v>
      </c>
      <c r="DL229" s="4">
        <f t="shared" si="587"/>
        <v>0</v>
      </c>
      <c r="DM229" s="4">
        <f t="shared" si="587"/>
        <v>0</v>
      </c>
      <c r="DN229" s="4">
        <f t="shared" si="587"/>
        <v>0</v>
      </c>
      <c r="DO229" s="4">
        <f t="shared" si="587"/>
        <v>0</v>
      </c>
      <c r="DP229" s="4">
        <f t="shared" si="587"/>
        <v>0</v>
      </c>
      <c r="DQ229" s="4">
        <f t="shared" si="588"/>
        <v>0</v>
      </c>
      <c r="DR229" s="4">
        <f t="shared" si="588"/>
        <v>0</v>
      </c>
      <c r="DS229" s="4">
        <f t="shared" si="588"/>
        <v>0</v>
      </c>
      <c r="DT229" s="4">
        <f t="shared" si="588"/>
        <v>0</v>
      </c>
      <c r="DU229" s="4">
        <f t="shared" si="588"/>
        <v>0</v>
      </c>
      <c r="DV229" s="4">
        <f t="shared" si="588"/>
        <v>0</v>
      </c>
      <c r="DW229" s="4">
        <f t="shared" si="588"/>
        <v>0</v>
      </c>
      <c r="DX229" s="4">
        <f t="shared" si="588"/>
        <v>0</v>
      </c>
      <c r="DY229" s="4">
        <f t="shared" si="588"/>
        <v>0</v>
      </c>
      <c r="DZ229" s="4">
        <f t="shared" si="588"/>
        <v>0</v>
      </c>
      <c r="EA229" s="4">
        <f t="shared" si="588"/>
        <v>0</v>
      </c>
      <c r="EB229" s="4">
        <f t="shared" si="588"/>
        <v>0</v>
      </c>
      <c r="EC229" s="4">
        <f t="shared" si="588"/>
        <v>0</v>
      </c>
    </row>
    <row r="230" spans="2:133" x14ac:dyDescent="0.25">
      <c r="B230" s="13" t="s">
        <v>263</v>
      </c>
      <c r="C230" t="s">
        <v>2688</v>
      </c>
      <c r="D230" s="4">
        <f t="shared" si="507"/>
        <v>0</v>
      </c>
      <c r="E230" s="4">
        <f t="shared" si="508"/>
        <v>0</v>
      </c>
      <c r="F230" s="4">
        <f t="shared" si="509"/>
        <v>0</v>
      </c>
      <c r="G230" s="4">
        <f t="shared" si="510"/>
        <v>0</v>
      </c>
      <c r="H230" s="4">
        <f t="shared" si="511"/>
        <v>1</v>
      </c>
      <c r="I230" s="4">
        <f t="shared" si="512"/>
        <v>1</v>
      </c>
      <c r="J230" s="4">
        <f t="shared" si="458"/>
        <v>0</v>
      </c>
      <c r="K230" s="4">
        <f t="shared" si="459"/>
        <v>0</v>
      </c>
      <c r="L230" s="4">
        <f t="shared" si="460"/>
        <v>0</v>
      </c>
      <c r="M230" s="4">
        <f t="shared" si="461"/>
        <v>0</v>
      </c>
      <c r="N230" s="4">
        <f t="shared" si="462"/>
        <v>0</v>
      </c>
      <c r="O230" s="4">
        <f t="shared" si="463"/>
        <v>0</v>
      </c>
      <c r="P230" s="4">
        <f t="shared" si="464"/>
        <v>0</v>
      </c>
      <c r="Q230" s="4">
        <f t="shared" si="465"/>
        <v>0</v>
      </c>
      <c r="R230" s="4">
        <f t="shared" si="466"/>
        <v>0</v>
      </c>
      <c r="S230" s="4">
        <f t="shared" si="467"/>
        <v>0</v>
      </c>
      <c r="T230" s="4">
        <f t="shared" si="468"/>
        <v>0</v>
      </c>
      <c r="U230" s="4">
        <f t="shared" si="469"/>
        <v>0</v>
      </c>
      <c r="V230" s="4">
        <f t="shared" si="470"/>
        <v>0</v>
      </c>
      <c r="W230" s="4">
        <f t="shared" si="471"/>
        <v>0</v>
      </c>
      <c r="X230" s="4">
        <f t="shared" si="472"/>
        <v>0</v>
      </c>
      <c r="Y230" s="4">
        <f t="shared" si="473"/>
        <v>0</v>
      </c>
      <c r="Z230" s="4">
        <f t="shared" si="474"/>
        <v>0</v>
      </c>
      <c r="AA230" s="4">
        <f t="shared" si="475"/>
        <v>0</v>
      </c>
      <c r="AB230" s="4">
        <f t="shared" si="476"/>
        <v>0</v>
      </c>
      <c r="AC230" s="4">
        <f t="shared" si="477"/>
        <v>0</v>
      </c>
      <c r="AD230" s="4">
        <f t="shared" si="478"/>
        <v>0</v>
      </c>
      <c r="AE230" s="4">
        <f t="shared" si="479"/>
        <v>0</v>
      </c>
      <c r="AF230" s="4">
        <f t="shared" si="480"/>
        <v>0</v>
      </c>
      <c r="AG230" s="4">
        <f t="shared" si="481"/>
        <v>0</v>
      </c>
      <c r="AH230" s="4">
        <f t="shared" si="482"/>
        <v>0</v>
      </c>
      <c r="AI230" s="4">
        <f t="shared" si="483"/>
        <v>0</v>
      </c>
      <c r="AJ230" s="4">
        <f t="shared" si="484"/>
        <v>0</v>
      </c>
      <c r="AK230" s="4">
        <f t="shared" si="485"/>
        <v>0</v>
      </c>
      <c r="AL230" s="4">
        <f t="shared" si="486"/>
        <v>0</v>
      </c>
      <c r="AM230" s="4">
        <f t="shared" si="487"/>
        <v>0</v>
      </c>
      <c r="AN230" s="4">
        <f t="shared" si="488"/>
        <v>0</v>
      </c>
      <c r="AO230" s="4">
        <f t="shared" si="489"/>
        <v>0</v>
      </c>
      <c r="AP230" s="4">
        <f t="shared" si="490"/>
        <v>0</v>
      </c>
      <c r="AQ230" s="4">
        <f t="shared" si="491"/>
        <v>0</v>
      </c>
      <c r="AR230" s="4">
        <f t="shared" si="492"/>
        <v>1</v>
      </c>
      <c r="AS230" s="4">
        <f t="shared" si="493"/>
        <v>1</v>
      </c>
      <c r="AT230" s="4">
        <f t="shared" si="494"/>
        <v>0</v>
      </c>
      <c r="AU230" s="4">
        <f t="shared" si="495"/>
        <v>0</v>
      </c>
      <c r="AV230" s="4">
        <f t="shared" si="496"/>
        <v>0</v>
      </c>
      <c r="AW230" s="4">
        <f t="shared" si="497"/>
        <v>0</v>
      </c>
      <c r="AX230" s="4">
        <f t="shared" si="498"/>
        <v>0</v>
      </c>
      <c r="AY230" s="4">
        <f t="shared" si="499"/>
        <v>0</v>
      </c>
      <c r="AZ230" s="4">
        <f t="shared" si="500"/>
        <v>0</v>
      </c>
      <c r="BA230" s="4">
        <f t="shared" si="501"/>
        <v>0</v>
      </c>
      <c r="BB230" s="4">
        <f t="shared" si="502"/>
        <v>0</v>
      </c>
      <c r="BC230" s="4">
        <f t="shared" si="503"/>
        <v>0</v>
      </c>
      <c r="BD230" s="4">
        <f t="shared" si="504"/>
        <v>0</v>
      </c>
      <c r="BE230" s="4">
        <f t="shared" si="505"/>
        <v>0</v>
      </c>
      <c r="BF230" s="4">
        <f t="shared" si="580"/>
        <v>0</v>
      </c>
      <c r="BG230" s="4">
        <f t="shared" si="580"/>
        <v>0</v>
      </c>
      <c r="BH230" s="4">
        <f t="shared" si="580"/>
        <v>0</v>
      </c>
      <c r="BI230" s="4">
        <f t="shared" si="580"/>
        <v>0</v>
      </c>
      <c r="BJ230" s="4">
        <f t="shared" si="580"/>
        <v>0</v>
      </c>
      <c r="BK230" s="4">
        <f t="shared" si="580"/>
        <v>0</v>
      </c>
      <c r="BL230" s="4">
        <f t="shared" si="580"/>
        <v>0</v>
      </c>
      <c r="BM230" s="4">
        <f t="shared" si="580"/>
        <v>0</v>
      </c>
      <c r="BN230" s="4">
        <f t="shared" si="580"/>
        <v>0</v>
      </c>
      <c r="BO230" s="4">
        <f t="shared" si="580"/>
        <v>0</v>
      </c>
      <c r="BP230" s="4">
        <f t="shared" si="580"/>
        <v>0</v>
      </c>
      <c r="BQ230" s="4">
        <f t="shared" si="580"/>
        <v>0</v>
      </c>
      <c r="BR230" s="4">
        <f t="shared" si="580"/>
        <v>0</v>
      </c>
      <c r="BS230" s="4">
        <f t="shared" si="580"/>
        <v>0</v>
      </c>
      <c r="BT230" s="4">
        <f t="shared" si="580"/>
        <v>0</v>
      </c>
      <c r="BU230" s="4">
        <f>IF(BU$3=$C230,1,0)</f>
        <v>0</v>
      </c>
      <c r="BV230" s="4">
        <f t="shared" si="574"/>
        <v>0</v>
      </c>
      <c r="BW230" s="4">
        <f t="shared" si="574"/>
        <v>0</v>
      </c>
      <c r="BX230" s="4">
        <f t="shared" si="574"/>
        <v>0</v>
      </c>
      <c r="BY230" s="4">
        <f t="shared" si="574"/>
        <v>0</v>
      </c>
      <c r="BZ230" s="4">
        <f t="shared" si="589"/>
        <v>0</v>
      </c>
      <c r="CA230" s="4">
        <f t="shared" si="589"/>
        <v>0</v>
      </c>
      <c r="CB230" s="4">
        <f t="shared" si="589"/>
        <v>0</v>
      </c>
      <c r="CC230" s="4">
        <f t="shared" si="589"/>
        <v>0</v>
      </c>
      <c r="CD230" s="4">
        <f t="shared" si="589"/>
        <v>0</v>
      </c>
      <c r="CE230" s="4">
        <f t="shared" si="589"/>
        <v>1</v>
      </c>
      <c r="CF230" s="4">
        <f t="shared" si="589"/>
        <v>0</v>
      </c>
      <c r="CG230" s="4">
        <f t="shared" si="589"/>
        <v>0</v>
      </c>
      <c r="CH230" s="4">
        <f t="shared" si="589"/>
        <v>0</v>
      </c>
      <c r="CI230" s="4">
        <f t="shared" si="589"/>
        <v>0</v>
      </c>
      <c r="CJ230" s="4">
        <f t="shared" si="589"/>
        <v>0</v>
      </c>
      <c r="CK230" s="4">
        <f t="shared" si="585"/>
        <v>0</v>
      </c>
      <c r="CL230" s="4">
        <f t="shared" si="585"/>
        <v>0</v>
      </c>
      <c r="CM230" s="4">
        <f t="shared" si="585"/>
        <v>0</v>
      </c>
      <c r="CN230" s="4">
        <f t="shared" si="585"/>
        <v>0</v>
      </c>
      <c r="CO230" s="4">
        <f t="shared" si="585"/>
        <v>0</v>
      </c>
      <c r="CP230" s="4">
        <f t="shared" si="585"/>
        <v>0</v>
      </c>
      <c r="CQ230" s="4">
        <f t="shared" si="585"/>
        <v>0</v>
      </c>
      <c r="CR230" s="4">
        <f t="shared" si="585"/>
        <v>0</v>
      </c>
      <c r="CS230" s="4">
        <f t="shared" si="585"/>
        <v>0</v>
      </c>
      <c r="CT230" s="4">
        <f t="shared" si="585"/>
        <v>0</v>
      </c>
      <c r="CU230" s="4">
        <f t="shared" si="585"/>
        <v>0</v>
      </c>
      <c r="CV230" s="4">
        <f t="shared" si="585"/>
        <v>0</v>
      </c>
      <c r="CW230" s="4">
        <f t="shared" si="585"/>
        <v>0</v>
      </c>
      <c r="CX230" s="4">
        <f t="shared" si="585"/>
        <v>0</v>
      </c>
      <c r="CY230" s="4">
        <f t="shared" si="585"/>
        <v>0</v>
      </c>
      <c r="CZ230" s="4">
        <f t="shared" si="585"/>
        <v>0</v>
      </c>
      <c r="DA230" s="4">
        <f t="shared" si="586"/>
        <v>0</v>
      </c>
      <c r="DB230" s="4">
        <f t="shared" si="586"/>
        <v>0</v>
      </c>
      <c r="DC230" s="4">
        <f t="shared" si="586"/>
        <v>0</v>
      </c>
      <c r="DD230" s="4">
        <f t="shared" si="586"/>
        <v>0</v>
      </c>
      <c r="DE230" s="4">
        <f t="shared" si="586"/>
        <v>0</v>
      </c>
      <c r="DF230" s="4">
        <f t="shared" si="586"/>
        <v>1</v>
      </c>
      <c r="DG230" s="4">
        <f t="shared" si="587"/>
        <v>0</v>
      </c>
      <c r="DH230" s="4">
        <f t="shared" si="587"/>
        <v>0</v>
      </c>
      <c r="DI230" s="4">
        <f t="shared" si="587"/>
        <v>0</v>
      </c>
      <c r="DJ230" s="4">
        <f t="shared" si="587"/>
        <v>0</v>
      </c>
      <c r="DK230" s="4">
        <f t="shared" si="587"/>
        <v>0</v>
      </c>
      <c r="DL230" s="4">
        <f t="shared" si="587"/>
        <v>0</v>
      </c>
      <c r="DM230" s="4">
        <f t="shared" si="587"/>
        <v>0</v>
      </c>
      <c r="DN230" s="4">
        <f t="shared" si="587"/>
        <v>0</v>
      </c>
      <c r="DO230" s="4">
        <f t="shared" si="587"/>
        <v>0</v>
      </c>
      <c r="DP230" s="4">
        <f t="shared" si="587"/>
        <v>0</v>
      </c>
      <c r="DQ230" s="4">
        <f t="shared" si="588"/>
        <v>0</v>
      </c>
      <c r="DR230" s="4">
        <f t="shared" si="588"/>
        <v>0</v>
      </c>
      <c r="DS230" s="4">
        <f t="shared" si="588"/>
        <v>0</v>
      </c>
      <c r="DT230" s="4">
        <f t="shared" si="588"/>
        <v>0</v>
      </c>
      <c r="DU230" s="4">
        <f t="shared" si="588"/>
        <v>0</v>
      </c>
      <c r="DV230" s="4">
        <f t="shared" si="588"/>
        <v>0</v>
      </c>
      <c r="DW230" s="4">
        <f t="shared" si="588"/>
        <v>0</v>
      </c>
      <c r="DX230" s="4">
        <f t="shared" si="588"/>
        <v>0</v>
      </c>
      <c r="DY230" s="4">
        <f t="shared" si="588"/>
        <v>0</v>
      </c>
      <c r="DZ230" s="4">
        <f t="shared" si="588"/>
        <v>0</v>
      </c>
      <c r="EA230" s="4">
        <f t="shared" si="588"/>
        <v>0</v>
      </c>
      <c r="EB230" s="4">
        <f t="shared" si="588"/>
        <v>0</v>
      </c>
      <c r="EC230" s="4">
        <f t="shared" si="588"/>
        <v>0</v>
      </c>
    </row>
    <row r="231" spans="2:133" x14ac:dyDescent="0.25">
      <c r="B231" s="13" t="s">
        <v>263</v>
      </c>
      <c r="C231" t="s">
        <v>313</v>
      </c>
      <c r="D231" s="4">
        <f t="shared" si="507"/>
        <v>0</v>
      </c>
      <c r="E231" s="4">
        <f t="shared" si="508"/>
        <v>0</v>
      </c>
      <c r="F231" s="4">
        <f t="shared" si="509"/>
        <v>0</v>
      </c>
      <c r="G231" s="4">
        <f t="shared" si="510"/>
        <v>0</v>
      </c>
      <c r="H231" s="4">
        <f t="shared" si="511"/>
        <v>1</v>
      </c>
      <c r="I231" s="4">
        <f t="shared" si="512"/>
        <v>1</v>
      </c>
      <c r="J231" s="4">
        <f t="shared" si="458"/>
        <v>0</v>
      </c>
      <c r="K231" s="4">
        <f t="shared" si="459"/>
        <v>0</v>
      </c>
      <c r="L231" s="4">
        <f t="shared" si="460"/>
        <v>0</v>
      </c>
      <c r="M231" s="4">
        <f t="shared" si="461"/>
        <v>0</v>
      </c>
      <c r="N231" s="4">
        <f t="shared" si="462"/>
        <v>0</v>
      </c>
      <c r="O231" s="4">
        <f t="shared" si="463"/>
        <v>0</v>
      </c>
      <c r="P231" s="4">
        <f t="shared" si="464"/>
        <v>0</v>
      </c>
      <c r="Q231" s="4">
        <f t="shared" si="465"/>
        <v>0</v>
      </c>
      <c r="R231" s="4">
        <f t="shared" si="466"/>
        <v>0</v>
      </c>
      <c r="S231" s="4">
        <f t="shared" si="467"/>
        <v>0</v>
      </c>
      <c r="T231" s="4">
        <f t="shared" si="468"/>
        <v>0</v>
      </c>
      <c r="U231" s="4">
        <f t="shared" si="469"/>
        <v>0</v>
      </c>
      <c r="V231" s="4">
        <f t="shared" si="470"/>
        <v>0</v>
      </c>
      <c r="W231" s="4">
        <f t="shared" si="471"/>
        <v>0</v>
      </c>
      <c r="X231" s="4">
        <f t="shared" si="472"/>
        <v>0</v>
      </c>
      <c r="Y231" s="4">
        <f t="shared" si="473"/>
        <v>0</v>
      </c>
      <c r="Z231" s="4">
        <f t="shared" si="474"/>
        <v>0</v>
      </c>
      <c r="AA231" s="4">
        <f t="shared" si="475"/>
        <v>0</v>
      </c>
      <c r="AB231" s="4">
        <f t="shared" si="476"/>
        <v>0</v>
      </c>
      <c r="AC231" s="4">
        <f t="shared" si="477"/>
        <v>0</v>
      </c>
      <c r="AD231" s="4">
        <f t="shared" si="478"/>
        <v>0</v>
      </c>
      <c r="AE231" s="4">
        <f t="shared" si="479"/>
        <v>0</v>
      </c>
      <c r="AF231" s="4">
        <f t="shared" si="480"/>
        <v>0</v>
      </c>
      <c r="AG231" s="4">
        <f t="shared" si="481"/>
        <v>0</v>
      </c>
      <c r="AH231" s="4">
        <f t="shared" si="482"/>
        <v>0</v>
      </c>
      <c r="AI231" s="4">
        <f t="shared" si="483"/>
        <v>0</v>
      </c>
      <c r="AJ231" s="4">
        <f t="shared" si="484"/>
        <v>0</v>
      </c>
      <c r="AK231" s="4">
        <f t="shared" si="485"/>
        <v>0</v>
      </c>
      <c r="AL231" s="4">
        <f t="shared" si="486"/>
        <v>0</v>
      </c>
      <c r="AM231" s="4">
        <f t="shared" si="487"/>
        <v>0</v>
      </c>
      <c r="AN231" s="4">
        <f t="shared" si="488"/>
        <v>0</v>
      </c>
      <c r="AO231" s="4">
        <f t="shared" si="489"/>
        <v>0</v>
      </c>
      <c r="AP231" s="4">
        <f t="shared" si="490"/>
        <v>0</v>
      </c>
      <c r="AQ231" s="4">
        <f t="shared" si="491"/>
        <v>0</v>
      </c>
      <c r="AR231" s="4">
        <f t="shared" si="492"/>
        <v>1</v>
      </c>
      <c r="AS231" s="4">
        <f t="shared" si="493"/>
        <v>1</v>
      </c>
      <c r="AT231" s="4">
        <f t="shared" si="494"/>
        <v>0</v>
      </c>
      <c r="AU231" s="4">
        <f t="shared" si="495"/>
        <v>0</v>
      </c>
      <c r="AV231" s="4">
        <f t="shared" si="496"/>
        <v>0</v>
      </c>
      <c r="AW231" s="4">
        <f t="shared" si="497"/>
        <v>0</v>
      </c>
      <c r="AX231" s="4">
        <f t="shared" si="498"/>
        <v>0</v>
      </c>
      <c r="AY231" s="4">
        <f t="shared" si="499"/>
        <v>0</v>
      </c>
      <c r="AZ231" s="4">
        <f t="shared" si="500"/>
        <v>0</v>
      </c>
      <c r="BA231" s="4">
        <f t="shared" si="501"/>
        <v>0</v>
      </c>
      <c r="BB231" s="4">
        <f t="shared" si="502"/>
        <v>0</v>
      </c>
      <c r="BC231" s="4">
        <f t="shared" si="503"/>
        <v>0</v>
      </c>
      <c r="BD231" s="4">
        <f t="shared" si="504"/>
        <v>0</v>
      </c>
      <c r="BE231" s="4">
        <f t="shared" si="505"/>
        <v>0</v>
      </c>
      <c r="BF231" s="4">
        <f t="shared" ref="BF231:BU257" si="590">IF(BF$3=$C231,1,0)</f>
        <v>0</v>
      </c>
      <c r="BG231" s="4">
        <f t="shared" si="590"/>
        <v>0</v>
      </c>
      <c r="BH231" s="4">
        <f t="shared" si="590"/>
        <v>0</v>
      </c>
      <c r="BI231" s="4">
        <f t="shared" si="590"/>
        <v>0</v>
      </c>
      <c r="BJ231" s="4">
        <f t="shared" si="590"/>
        <v>0</v>
      </c>
      <c r="BK231" s="4">
        <f t="shared" si="590"/>
        <v>0</v>
      </c>
      <c r="BL231" s="4">
        <f t="shared" si="590"/>
        <v>0</v>
      </c>
      <c r="BM231" s="4">
        <f t="shared" si="590"/>
        <v>0</v>
      </c>
      <c r="BN231" s="4">
        <f t="shared" si="590"/>
        <v>0</v>
      </c>
      <c r="BO231" s="4">
        <f t="shared" si="590"/>
        <v>0</v>
      </c>
      <c r="BP231" s="4">
        <f t="shared" si="590"/>
        <v>0</v>
      </c>
      <c r="BQ231" s="4">
        <f t="shared" si="590"/>
        <v>0</v>
      </c>
      <c r="BR231" s="4">
        <f t="shared" si="590"/>
        <v>0</v>
      </c>
      <c r="BS231" s="4">
        <f t="shared" si="590"/>
        <v>0</v>
      </c>
      <c r="BT231" s="4">
        <f t="shared" si="590"/>
        <v>0</v>
      </c>
      <c r="BU231" s="4">
        <f t="shared" si="590"/>
        <v>0</v>
      </c>
      <c r="BV231" s="4">
        <f t="shared" si="574"/>
        <v>0</v>
      </c>
      <c r="BW231" s="4">
        <f t="shared" si="574"/>
        <v>0</v>
      </c>
      <c r="BX231" s="4">
        <f t="shared" si="574"/>
        <v>0</v>
      </c>
      <c r="BY231" s="4">
        <f t="shared" si="574"/>
        <v>0</v>
      </c>
      <c r="BZ231" s="4">
        <f t="shared" si="589"/>
        <v>0</v>
      </c>
      <c r="CA231" s="4">
        <f t="shared" si="589"/>
        <v>0</v>
      </c>
      <c r="CB231" s="4">
        <f t="shared" si="589"/>
        <v>0</v>
      </c>
      <c r="CC231" s="4">
        <f t="shared" si="589"/>
        <v>0</v>
      </c>
      <c r="CD231" s="4">
        <f t="shared" si="589"/>
        <v>0</v>
      </c>
      <c r="CE231" s="4">
        <f t="shared" si="589"/>
        <v>0</v>
      </c>
      <c r="CF231" s="4">
        <f t="shared" si="589"/>
        <v>1</v>
      </c>
      <c r="CG231" s="4">
        <f t="shared" si="589"/>
        <v>0</v>
      </c>
      <c r="CH231" s="4">
        <f t="shared" si="589"/>
        <v>0</v>
      </c>
      <c r="CI231" s="4">
        <f t="shared" si="589"/>
        <v>0</v>
      </c>
      <c r="CJ231" s="4">
        <f t="shared" si="589"/>
        <v>0</v>
      </c>
      <c r="CK231" s="4">
        <f t="shared" si="585"/>
        <v>0</v>
      </c>
      <c r="CL231" s="4">
        <f t="shared" si="585"/>
        <v>0</v>
      </c>
      <c r="CM231" s="4">
        <f t="shared" si="585"/>
        <v>0</v>
      </c>
      <c r="CN231" s="4">
        <f t="shared" si="585"/>
        <v>0</v>
      </c>
      <c r="CO231" s="4">
        <f t="shared" si="585"/>
        <v>0</v>
      </c>
      <c r="CP231" s="4">
        <f t="shared" si="585"/>
        <v>0</v>
      </c>
      <c r="CQ231" s="4">
        <f t="shared" si="585"/>
        <v>0</v>
      </c>
      <c r="CR231" s="4">
        <f t="shared" si="585"/>
        <v>0</v>
      </c>
      <c r="CS231" s="4">
        <f t="shared" si="585"/>
        <v>0</v>
      </c>
      <c r="CT231" s="4">
        <f t="shared" si="585"/>
        <v>0</v>
      </c>
      <c r="CU231" s="4">
        <f t="shared" si="585"/>
        <v>0</v>
      </c>
      <c r="CV231" s="4">
        <f t="shared" si="585"/>
        <v>0</v>
      </c>
      <c r="CW231" s="4">
        <f t="shared" si="585"/>
        <v>0</v>
      </c>
      <c r="CX231" s="4">
        <f t="shared" si="585"/>
        <v>0</v>
      </c>
      <c r="CY231" s="4">
        <f t="shared" si="585"/>
        <v>0</v>
      </c>
      <c r="CZ231" s="4">
        <f t="shared" si="585"/>
        <v>0</v>
      </c>
      <c r="DA231" s="4">
        <f t="shared" si="586"/>
        <v>0</v>
      </c>
      <c r="DB231" s="4">
        <f t="shared" si="586"/>
        <v>0</v>
      </c>
      <c r="DC231" s="4">
        <f t="shared" si="586"/>
        <v>0</v>
      </c>
      <c r="DD231" s="4">
        <f t="shared" si="586"/>
        <v>0</v>
      </c>
      <c r="DE231" s="4">
        <f t="shared" si="586"/>
        <v>0</v>
      </c>
      <c r="DF231" s="4">
        <f t="shared" si="586"/>
        <v>0</v>
      </c>
      <c r="DG231" s="4">
        <f t="shared" si="587"/>
        <v>1</v>
      </c>
      <c r="DH231" s="4">
        <f t="shared" si="587"/>
        <v>0</v>
      </c>
      <c r="DI231" s="4">
        <f t="shared" si="587"/>
        <v>0</v>
      </c>
      <c r="DJ231" s="4">
        <f t="shared" si="587"/>
        <v>0</v>
      </c>
      <c r="DK231" s="4">
        <f t="shared" si="587"/>
        <v>0</v>
      </c>
      <c r="DL231" s="4">
        <f t="shared" si="587"/>
        <v>0</v>
      </c>
      <c r="DM231" s="4">
        <f t="shared" si="587"/>
        <v>0</v>
      </c>
      <c r="DN231" s="4">
        <f t="shared" si="587"/>
        <v>0</v>
      </c>
      <c r="DO231" s="4">
        <f t="shared" si="587"/>
        <v>0</v>
      </c>
      <c r="DP231" s="4">
        <f t="shared" si="587"/>
        <v>0</v>
      </c>
      <c r="DQ231" s="4">
        <f t="shared" si="588"/>
        <v>0</v>
      </c>
      <c r="DR231" s="4">
        <f t="shared" si="588"/>
        <v>0</v>
      </c>
      <c r="DS231" s="4">
        <f t="shared" si="588"/>
        <v>0</v>
      </c>
      <c r="DT231" s="4">
        <f t="shared" si="588"/>
        <v>0</v>
      </c>
      <c r="DU231" s="4">
        <f t="shared" si="588"/>
        <v>0</v>
      </c>
      <c r="DV231" s="4">
        <f t="shared" si="588"/>
        <v>0</v>
      </c>
      <c r="DW231" s="4">
        <f t="shared" si="588"/>
        <v>0</v>
      </c>
      <c r="DX231" s="4">
        <f t="shared" si="588"/>
        <v>0</v>
      </c>
      <c r="DY231" s="4">
        <f t="shared" si="588"/>
        <v>0</v>
      </c>
      <c r="DZ231" s="4">
        <f t="shared" si="588"/>
        <v>0</v>
      </c>
      <c r="EA231" s="4">
        <f t="shared" si="588"/>
        <v>0</v>
      </c>
      <c r="EB231" s="4">
        <f t="shared" si="588"/>
        <v>0</v>
      </c>
      <c r="EC231" s="4">
        <f t="shared" si="588"/>
        <v>0</v>
      </c>
    </row>
    <row r="232" spans="2:133" x14ac:dyDescent="0.25">
      <c r="B232" s="13" t="s">
        <v>263</v>
      </c>
      <c r="C232" t="s">
        <v>2690</v>
      </c>
      <c r="D232" s="4">
        <f t="shared" ref="D232:D242" si="591">IF(MID($C232,1,2)="rx",0,IF(VLOOKUP($C232,TierCSLUP,4,FALSE)="yes",1,0))</f>
        <v>0</v>
      </c>
      <c r="E232" s="4">
        <f t="shared" ref="E232:E242" si="592">IF(MID($C232,1,2)="rx",IF(VLOOKUP($C232,TierCSLUP,4,FALSE)="yes",1,0),0)</f>
        <v>0</v>
      </c>
      <c r="F232" s="4">
        <f t="shared" ref="F232:F242" si="593">IF(VLOOKUP($C232,TierCSLUP,4,FALSE)="yes",1,0)</f>
        <v>0</v>
      </c>
      <c r="G232" s="4">
        <f t="shared" ref="G232:G242" si="594">IF(MID($C232,1,2)="rx",0,IF(VLOOKUP($C232,TierCSLUP,5,FALSE)="yes",1,0))</f>
        <v>0</v>
      </c>
      <c r="H232" s="4">
        <f t="shared" ref="H232:H242" si="595">IF(MID($C232,1,2)="rx",IF(VLOOKUP($C232,TierCSLUP,5,FALSE)="yes",1,0),0)</f>
        <v>1</v>
      </c>
      <c r="I232" s="4">
        <f t="shared" ref="I232:I242" si="596">IF(VLOOKUP($C232,TierCSLUP,5,FALSE)="yes",1,0)</f>
        <v>1</v>
      </c>
      <c r="J232" s="4">
        <f t="shared" ref="J232:J242" si="597">IF($B232=J$3,$D232,0)</f>
        <v>0</v>
      </c>
      <c r="K232" s="4">
        <f t="shared" ref="K232:K242" si="598">IF($B232=K$3,$E232,0)</f>
        <v>0</v>
      </c>
      <c r="L232" s="4">
        <f t="shared" ref="L232:L242" si="599">IF($B232=L$3,$F232,0)</f>
        <v>0</v>
      </c>
      <c r="M232" s="4">
        <f t="shared" ref="M232:M242" si="600">IF($B232=M$3,$G232,0)</f>
        <v>0</v>
      </c>
      <c r="N232" s="4">
        <f t="shared" ref="N232:N242" si="601">IF($B232=N$3,$H232,0)</f>
        <v>0</v>
      </c>
      <c r="O232" s="4">
        <f t="shared" ref="O232:O242" si="602">IF($B232=O$3,$I232,0)</f>
        <v>0</v>
      </c>
      <c r="P232" s="4">
        <f t="shared" ref="P232:P242" si="603">IF($B232=P$3,$D232,0)</f>
        <v>0</v>
      </c>
      <c r="Q232" s="4">
        <f t="shared" ref="Q232:Q242" si="604">IF($B232=Q$3,$E232,0)</f>
        <v>0</v>
      </c>
      <c r="R232" s="4">
        <f t="shared" ref="R232:R242" si="605">IF($B232=R$3,$F232,0)</f>
        <v>0</v>
      </c>
      <c r="S232" s="4">
        <f t="shared" ref="S232:S242" si="606">IF($B232=S$3,$G232,0)</f>
        <v>0</v>
      </c>
      <c r="T232" s="4">
        <f t="shared" ref="T232:T242" si="607">IF($B232=T$3,$H232,0)</f>
        <v>0</v>
      </c>
      <c r="U232" s="4">
        <f t="shared" ref="U232:U242" si="608">IF($B232=U$3,$I232,0)</f>
        <v>0</v>
      </c>
      <c r="V232" s="4">
        <f t="shared" ref="V232:V242" si="609">IF($B232=V$3,$D232,0)</f>
        <v>0</v>
      </c>
      <c r="W232" s="4">
        <f t="shared" ref="W232:W242" si="610">IF($B232=W$3,$E232,0)</f>
        <v>0</v>
      </c>
      <c r="X232" s="4">
        <f t="shared" ref="X232:X242" si="611">IF($B232=X$3,$F232,0)</f>
        <v>0</v>
      </c>
      <c r="Y232" s="4">
        <f t="shared" ref="Y232:Y242" si="612">IF($B232=Y$3,$G232,0)</f>
        <v>0</v>
      </c>
      <c r="Z232" s="4">
        <f t="shared" ref="Z232:Z242" si="613">IF($B232=Z$3,$H232,0)</f>
        <v>0</v>
      </c>
      <c r="AA232" s="4">
        <f t="shared" ref="AA232:AA242" si="614">IF($B232=AA$3,$I232,0)</f>
        <v>0</v>
      </c>
      <c r="AB232" s="4">
        <f t="shared" ref="AB232:AB242" si="615">IF($B232=AB$3,$D232,0)</f>
        <v>0</v>
      </c>
      <c r="AC232" s="4">
        <f t="shared" ref="AC232:AC242" si="616">IF($B232=AC$3,$E232,0)</f>
        <v>0</v>
      </c>
      <c r="AD232" s="4">
        <f t="shared" ref="AD232:AD242" si="617">IF($B232=AD$3,$F232,0)</f>
        <v>0</v>
      </c>
      <c r="AE232" s="4">
        <f t="shared" ref="AE232:AE242" si="618">IF($B232=AE$3,$G232,0)</f>
        <v>0</v>
      </c>
      <c r="AF232" s="4">
        <f t="shared" ref="AF232:AF242" si="619">IF($B232=AF$3,$H232,0)</f>
        <v>0</v>
      </c>
      <c r="AG232" s="4">
        <f t="shared" ref="AG232:AG242" si="620">IF($B232=AG$3,$I232,0)</f>
        <v>0</v>
      </c>
      <c r="AH232" s="4">
        <f t="shared" ref="AH232:AH242" si="621">IF($B232=AH$3,$D232,0)</f>
        <v>0</v>
      </c>
      <c r="AI232" s="4">
        <f t="shared" ref="AI232:AI242" si="622">IF($B232=AI$3,$E232,0)</f>
        <v>0</v>
      </c>
      <c r="AJ232" s="4">
        <f t="shared" ref="AJ232:AJ242" si="623">IF($B232=AJ$3,$F232,0)</f>
        <v>0</v>
      </c>
      <c r="AK232" s="4">
        <f t="shared" ref="AK232:AK242" si="624">IF($B232=AK$3,$G232,0)</f>
        <v>0</v>
      </c>
      <c r="AL232" s="4">
        <f t="shared" ref="AL232:AL242" si="625">IF($B232=AL$3,$H232,0)</f>
        <v>0</v>
      </c>
      <c r="AM232" s="4">
        <f t="shared" ref="AM232:AM242" si="626">IF($B232=AM$3,$I232,0)</f>
        <v>0</v>
      </c>
      <c r="AN232" s="4">
        <f t="shared" ref="AN232:AN242" si="627">IF($B232=AN$3,$D232,0)</f>
        <v>0</v>
      </c>
      <c r="AO232" s="4">
        <f t="shared" ref="AO232:AO242" si="628">IF($B232=AO$3,$E232,0)</f>
        <v>0</v>
      </c>
      <c r="AP232" s="4">
        <f t="shared" ref="AP232:AP242" si="629">IF($B232=AP$3,$F232,0)</f>
        <v>0</v>
      </c>
      <c r="AQ232" s="4">
        <f t="shared" ref="AQ232:AQ242" si="630">IF($B232=AQ$3,$G232,0)</f>
        <v>0</v>
      </c>
      <c r="AR232" s="4">
        <f t="shared" ref="AR232:AR242" si="631">IF($B232=AR$3,$H232,0)</f>
        <v>1</v>
      </c>
      <c r="AS232" s="4">
        <f t="shared" ref="AS232:AS242" si="632">IF($B232=AS$3,$I232,0)</f>
        <v>1</v>
      </c>
      <c r="AT232" s="4">
        <f t="shared" ref="AT232:AT242" si="633">IF($B232=AT$3,$D232,0)</f>
        <v>0</v>
      </c>
      <c r="AU232" s="4">
        <f t="shared" ref="AU232:AU242" si="634">IF($B232=AU$3,$E232,0)</f>
        <v>0</v>
      </c>
      <c r="AV232" s="4">
        <f t="shared" ref="AV232:AV242" si="635">IF($B232=AV$3,$F232,0)</f>
        <v>0</v>
      </c>
      <c r="AW232" s="4">
        <f t="shared" ref="AW232:AW242" si="636">IF($B232=AW$3,$G232,0)</f>
        <v>0</v>
      </c>
      <c r="AX232" s="4">
        <f t="shared" ref="AX232:AX242" si="637">IF($B232=AX$3,$H232,0)</f>
        <v>0</v>
      </c>
      <c r="AY232" s="4">
        <f t="shared" ref="AY232:AY242" si="638">IF($B232=AY$3,$I232,0)</f>
        <v>0</v>
      </c>
      <c r="AZ232" s="4">
        <f t="shared" ref="AZ232:AZ242" si="639">IF($B232=AZ$3,$D232,0)</f>
        <v>0</v>
      </c>
      <c r="BA232" s="4">
        <f t="shared" ref="BA232:BA242" si="640">IF($B232=BA$3,$E232,0)</f>
        <v>0</v>
      </c>
      <c r="BB232" s="4">
        <f t="shared" ref="BB232:BB242" si="641">IF($B232=BB$3,$F232,0)</f>
        <v>0</v>
      </c>
      <c r="BC232" s="4">
        <f t="shared" ref="BC232:BC242" si="642">IF($B232=BC$3,$G232,0)</f>
        <v>0</v>
      </c>
      <c r="BD232" s="4">
        <f t="shared" ref="BD232:BD242" si="643">IF($B232=BD$3,$H232,0)</f>
        <v>0</v>
      </c>
      <c r="BE232" s="4">
        <f t="shared" ref="BE232:BE242" si="644">IF($B232=BE$3,$I232,0)</f>
        <v>0</v>
      </c>
      <c r="BF232" s="4">
        <f t="shared" ref="BF232:BO242" si="645">IF(BF$3=$C232,1,0)</f>
        <v>0</v>
      </c>
      <c r="BG232" s="4">
        <f t="shared" si="645"/>
        <v>0</v>
      </c>
      <c r="BH232" s="4">
        <f t="shared" si="645"/>
        <v>0</v>
      </c>
      <c r="BI232" s="4">
        <f t="shared" si="645"/>
        <v>0</v>
      </c>
      <c r="BJ232" s="4">
        <f t="shared" si="645"/>
        <v>0</v>
      </c>
      <c r="BK232" s="4">
        <f t="shared" si="645"/>
        <v>0</v>
      </c>
      <c r="BL232" s="4">
        <f t="shared" si="645"/>
        <v>0</v>
      </c>
      <c r="BM232" s="4">
        <f t="shared" si="645"/>
        <v>0</v>
      </c>
      <c r="BN232" s="4">
        <f t="shared" si="645"/>
        <v>0</v>
      </c>
      <c r="BO232" s="4">
        <f t="shared" si="645"/>
        <v>0</v>
      </c>
      <c r="BP232" s="4">
        <f t="shared" ref="BP232:BY242" si="646">IF(BP$3=$C232,1,0)</f>
        <v>0</v>
      </c>
      <c r="BQ232" s="4">
        <f t="shared" si="646"/>
        <v>0</v>
      </c>
      <c r="BR232" s="4">
        <f t="shared" si="646"/>
        <v>0</v>
      </c>
      <c r="BS232" s="4">
        <f t="shared" si="646"/>
        <v>0</v>
      </c>
      <c r="BT232" s="4">
        <f t="shared" si="646"/>
        <v>0</v>
      </c>
      <c r="BU232" s="4">
        <f t="shared" si="646"/>
        <v>0</v>
      </c>
      <c r="BV232" s="4">
        <f t="shared" si="646"/>
        <v>0</v>
      </c>
      <c r="BW232" s="4">
        <f t="shared" si="646"/>
        <v>0</v>
      </c>
      <c r="BX232" s="4">
        <f t="shared" si="646"/>
        <v>0</v>
      </c>
      <c r="BY232" s="4">
        <f t="shared" si="646"/>
        <v>0</v>
      </c>
      <c r="BZ232" s="4">
        <f t="shared" ref="BZ232:CI242" si="647">IF(BZ$3=$C232,1,0)</f>
        <v>0</v>
      </c>
      <c r="CA232" s="4">
        <f t="shared" si="647"/>
        <v>0</v>
      </c>
      <c r="CB232" s="4">
        <f t="shared" si="647"/>
        <v>0</v>
      </c>
      <c r="CC232" s="4">
        <f t="shared" si="647"/>
        <v>0</v>
      </c>
      <c r="CD232" s="4">
        <f t="shared" si="647"/>
        <v>0</v>
      </c>
      <c r="CE232" s="4">
        <f t="shared" si="647"/>
        <v>0</v>
      </c>
      <c r="CF232" s="4">
        <f t="shared" si="647"/>
        <v>0</v>
      </c>
      <c r="CG232" s="4">
        <f t="shared" si="647"/>
        <v>0</v>
      </c>
      <c r="CH232" s="4">
        <f t="shared" si="647"/>
        <v>0</v>
      </c>
      <c r="CI232" s="4">
        <f t="shared" si="647"/>
        <v>0</v>
      </c>
      <c r="CJ232" s="4">
        <f t="shared" ref="CJ232:CS242" si="648">IF(CJ$3=$C232,1,0)</f>
        <v>0</v>
      </c>
      <c r="CK232" s="4">
        <f t="shared" si="648"/>
        <v>0</v>
      </c>
      <c r="CL232" s="4">
        <f t="shared" si="648"/>
        <v>0</v>
      </c>
      <c r="CM232" s="4">
        <f t="shared" si="648"/>
        <v>0</v>
      </c>
      <c r="CN232" s="4">
        <f t="shared" si="648"/>
        <v>0</v>
      </c>
      <c r="CO232" s="4">
        <f t="shared" si="648"/>
        <v>0</v>
      </c>
      <c r="CP232" s="4">
        <f t="shared" si="648"/>
        <v>0</v>
      </c>
      <c r="CQ232" s="4">
        <f t="shared" si="648"/>
        <v>0</v>
      </c>
      <c r="CR232" s="4">
        <f t="shared" si="648"/>
        <v>0</v>
      </c>
      <c r="CS232" s="4">
        <f t="shared" si="648"/>
        <v>0</v>
      </c>
      <c r="CT232" s="4">
        <f t="shared" ref="CT232:DF242" si="649">IF(CT$3=$C232,1,0)</f>
        <v>0</v>
      </c>
      <c r="CU232" s="4">
        <f t="shared" si="649"/>
        <v>0</v>
      </c>
      <c r="CV232" s="4">
        <f t="shared" si="649"/>
        <v>0</v>
      </c>
      <c r="CW232" s="4">
        <f t="shared" si="649"/>
        <v>0</v>
      </c>
      <c r="CX232" s="4">
        <f t="shared" si="649"/>
        <v>0</v>
      </c>
      <c r="CY232" s="4">
        <f t="shared" si="649"/>
        <v>0</v>
      </c>
      <c r="CZ232" s="4">
        <f t="shared" si="649"/>
        <v>0</v>
      </c>
      <c r="DA232" s="4">
        <f t="shared" si="649"/>
        <v>0</v>
      </c>
      <c r="DB232" s="4">
        <f t="shared" si="649"/>
        <v>0</v>
      </c>
      <c r="DC232" s="4">
        <f t="shared" si="649"/>
        <v>0</v>
      </c>
      <c r="DD232" s="4">
        <f t="shared" si="649"/>
        <v>0</v>
      </c>
      <c r="DE232" s="4">
        <f t="shared" si="649"/>
        <v>0</v>
      </c>
      <c r="DF232" s="4">
        <f t="shared" si="649"/>
        <v>0</v>
      </c>
      <c r="DG232" s="4">
        <f t="shared" si="587"/>
        <v>0</v>
      </c>
      <c r="DH232" s="4">
        <f t="shared" si="587"/>
        <v>1</v>
      </c>
      <c r="DI232" s="4">
        <f t="shared" si="587"/>
        <v>0</v>
      </c>
      <c r="DJ232" s="4">
        <f t="shared" si="587"/>
        <v>0</v>
      </c>
      <c r="DK232" s="4">
        <f t="shared" si="587"/>
        <v>0</v>
      </c>
      <c r="DL232" s="4">
        <f t="shared" si="587"/>
        <v>0</v>
      </c>
      <c r="DM232" s="4">
        <f t="shared" si="587"/>
        <v>0</v>
      </c>
      <c r="DN232" s="4">
        <f t="shared" si="587"/>
        <v>0</v>
      </c>
      <c r="DO232" s="4">
        <f t="shared" si="587"/>
        <v>0</v>
      </c>
      <c r="DP232" s="4">
        <f t="shared" si="587"/>
        <v>0</v>
      </c>
      <c r="DQ232" s="4">
        <f t="shared" si="588"/>
        <v>0</v>
      </c>
      <c r="DR232" s="4">
        <f t="shared" si="588"/>
        <v>0</v>
      </c>
      <c r="DS232" s="4">
        <f t="shared" si="588"/>
        <v>1</v>
      </c>
      <c r="DT232" s="4">
        <f t="shared" si="588"/>
        <v>0</v>
      </c>
      <c r="DU232" s="4">
        <f t="shared" si="588"/>
        <v>0</v>
      </c>
      <c r="DV232" s="4">
        <f t="shared" si="588"/>
        <v>0</v>
      </c>
      <c r="DW232" s="4">
        <f t="shared" si="588"/>
        <v>0</v>
      </c>
      <c r="DX232" s="4">
        <f t="shared" si="588"/>
        <v>0</v>
      </c>
      <c r="DY232" s="4">
        <f t="shared" si="588"/>
        <v>0</v>
      </c>
      <c r="DZ232" s="4">
        <f t="shared" si="588"/>
        <v>0</v>
      </c>
      <c r="EA232" s="4">
        <f t="shared" si="588"/>
        <v>0</v>
      </c>
      <c r="EB232" s="4">
        <f t="shared" si="588"/>
        <v>0</v>
      </c>
      <c r="EC232" s="4">
        <f t="shared" si="588"/>
        <v>0</v>
      </c>
    </row>
    <row r="233" spans="2:133" x14ac:dyDescent="0.25">
      <c r="B233" s="13" t="s">
        <v>263</v>
      </c>
      <c r="C233" t="s">
        <v>2691</v>
      </c>
      <c r="D233" s="4">
        <f t="shared" si="591"/>
        <v>0</v>
      </c>
      <c r="E233" s="4">
        <f t="shared" si="592"/>
        <v>0</v>
      </c>
      <c r="F233" s="4">
        <f t="shared" si="593"/>
        <v>0</v>
      </c>
      <c r="G233" s="4">
        <f t="shared" si="594"/>
        <v>0</v>
      </c>
      <c r="H233" s="4">
        <f t="shared" si="595"/>
        <v>1</v>
      </c>
      <c r="I233" s="4">
        <f t="shared" si="596"/>
        <v>1</v>
      </c>
      <c r="J233" s="4">
        <f t="shared" si="597"/>
        <v>0</v>
      </c>
      <c r="K233" s="4">
        <f t="shared" si="598"/>
        <v>0</v>
      </c>
      <c r="L233" s="4">
        <f t="shared" si="599"/>
        <v>0</v>
      </c>
      <c r="M233" s="4">
        <f t="shared" si="600"/>
        <v>0</v>
      </c>
      <c r="N233" s="4">
        <f t="shared" si="601"/>
        <v>0</v>
      </c>
      <c r="O233" s="4">
        <f t="shared" si="602"/>
        <v>0</v>
      </c>
      <c r="P233" s="4">
        <f t="shared" si="603"/>
        <v>0</v>
      </c>
      <c r="Q233" s="4">
        <f t="shared" si="604"/>
        <v>0</v>
      </c>
      <c r="R233" s="4">
        <f t="shared" si="605"/>
        <v>0</v>
      </c>
      <c r="S233" s="4">
        <f t="shared" si="606"/>
        <v>0</v>
      </c>
      <c r="T233" s="4">
        <f t="shared" si="607"/>
        <v>0</v>
      </c>
      <c r="U233" s="4">
        <f t="shared" si="608"/>
        <v>0</v>
      </c>
      <c r="V233" s="4">
        <f t="shared" si="609"/>
        <v>0</v>
      </c>
      <c r="W233" s="4">
        <f t="shared" si="610"/>
        <v>0</v>
      </c>
      <c r="X233" s="4">
        <f t="shared" si="611"/>
        <v>0</v>
      </c>
      <c r="Y233" s="4">
        <f t="shared" si="612"/>
        <v>0</v>
      </c>
      <c r="Z233" s="4">
        <f t="shared" si="613"/>
        <v>0</v>
      </c>
      <c r="AA233" s="4">
        <f t="shared" si="614"/>
        <v>0</v>
      </c>
      <c r="AB233" s="4">
        <f t="shared" si="615"/>
        <v>0</v>
      </c>
      <c r="AC233" s="4">
        <f t="shared" si="616"/>
        <v>0</v>
      </c>
      <c r="AD233" s="4">
        <f t="shared" si="617"/>
        <v>0</v>
      </c>
      <c r="AE233" s="4">
        <f t="shared" si="618"/>
        <v>0</v>
      </c>
      <c r="AF233" s="4">
        <f t="shared" si="619"/>
        <v>0</v>
      </c>
      <c r="AG233" s="4">
        <f t="shared" si="620"/>
        <v>0</v>
      </c>
      <c r="AH233" s="4">
        <f t="shared" si="621"/>
        <v>0</v>
      </c>
      <c r="AI233" s="4">
        <f t="shared" si="622"/>
        <v>0</v>
      </c>
      <c r="AJ233" s="4">
        <f t="shared" si="623"/>
        <v>0</v>
      </c>
      <c r="AK233" s="4">
        <f t="shared" si="624"/>
        <v>0</v>
      </c>
      <c r="AL233" s="4">
        <f t="shared" si="625"/>
        <v>0</v>
      </c>
      <c r="AM233" s="4">
        <f t="shared" si="626"/>
        <v>0</v>
      </c>
      <c r="AN233" s="4">
        <f t="shared" si="627"/>
        <v>0</v>
      </c>
      <c r="AO233" s="4">
        <f t="shared" si="628"/>
        <v>0</v>
      </c>
      <c r="AP233" s="4">
        <f t="shared" si="629"/>
        <v>0</v>
      </c>
      <c r="AQ233" s="4">
        <f t="shared" si="630"/>
        <v>0</v>
      </c>
      <c r="AR233" s="4">
        <f t="shared" si="631"/>
        <v>1</v>
      </c>
      <c r="AS233" s="4">
        <f t="shared" si="632"/>
        <v>1</v>
      </c>
      <c r="AT233" s="4">
        <f t="shared" si="633"/>
        <v>0</v>
      </c>
      <c r="AU233" s="4">
        <f t="shared" si="634"/>
        <v>0</v>
      </c>
      <c r="AV233" s="4">
        <f t="shared" si="635"/>
        <v>0</v>
      </c>
      <c r="AW233" s="4">
        <f t="shared" si="636"/>
        <v>0</v>
      </c>
      <c r="AX233" s="4">
        <f t="shared" si="637"/>
        <v>0</v>
      </c>
      <c r="AY233" s="4">
        <f t="shared" si="638"/>
        <v>0</v>
      </c>
      <c r="AZ233" s="4">
        <f t="shared" si="639"/>
        <v>0</v>
      </c>
      <c r="BA233" s="4">
        <f t="shared" si="640"/>
        <v>0</v>
      </c>
      <c r="BB233" s="4">
        <f t="shared" si="641"/>
        <v>0</v>
      </c>
      <c r="BC233" s="4">
        <f t="shared" si="642"/>
        <v>0</v>
      </c>
      <c r="BD233" s="4">
        <f t="shared" si="643"/>
        <v>0</v>
      </c>
      <c r="BE233" s="4">
        <f t="shared" si="644"/>
        <v>0</v>
      </c>
      <c r="BF233" s="4">
        <f t="shared" si="645"/>
        <v>0</v>
      </c>
      <c r="BG233" s="4">
        <f t="shared" si="645"/>
        <v>0</v>
      </c>
      <c r="BH233" s="4">
        <f t="shared" si="645"/>
        <v>0</v>
      </c>
      <c r="BI233" s="4">
        <f t="shared" si="645"/>
        <v>0</v>
      </c>
      <c r="BJ233" s="4">
        <f t="shared" si="645"/>
        <v>0</v>
      </c>
      <c r="BK233" s="4">
        <f t="shared" si="645"/>
        <v>0</v>
      </c>
      <c r="BL233" s="4">
        <f t="shared" si="645"/>
        <v>0</v>
      </c>
      <c r="BM233" s="4">
        <f t="shared" si="645"/>
        <v>0</v>
      </c>
      <c r="BN233" s="4">
        <f t="shared" si="645"/>
        <v>0</v>
      </c>
      <c r="BO233" s="4">
        <f t="shared" si="645"/>
        <v>0</v>
      </c>
      <c r="BP233" s="4">
        <f t="shared" si="646"/>
        <v>0</v>
      </c>
      <c r="BQ233" s="4">
        <f t="shared" si="646"/>
        <v>0</v>
      </c>
      <c r="BR233" s="4">
        <f t="shared" si="646"/>
        <v>0</v>
      </c>
      <c r="BS233" s="4">
        <f t="shared" si="646"/>
        <v>0</v>
      </c>
      <c r="BT233" s="4">
        <f t="shared" si="646"/>
        <v>0</v>
      </c>
      <c r="BU233" s="4">
        <f t="shared" si="646"/>
        <v>0</v>
      </c>
      <c r="BV233" s="4">
        <f t="shared" si="646"/>
        <v>0</v>
      </c>
      <c r="BW233" s="4">
        <f t="shared" si="646"/>
        <v>0</v>
      </c>
      <c r="BX233" s="4">
        <f t="shared" si="646"/>
        <v>0</v>
      </c>
      <c r="BY233" s="4">
        <f t="shared" si="646"/>
        <v>0</v>
      </c>
      <c r="BZ233" s="4">
        <f t="shared" si="647"/>
        <v>0</v>
      </c>
      <c r="CA233" s="4">
        <f t="shared" si="647"/>
        <v>0</v>
      </c>
      <c r="CB233" s="4">
        <f t="shared" si="647"/>
        <v>0</v>
      </c>
      <c r="CC233" s="4">
        <f t="shared" si="647"/>
        <v>0</v>
      </c>
      <c r="CD233" s="4">
        <f t="shared" si="647"/>
        <v>0</v>
      </c>
      <c r="CE233" s="4">
        <f t="shared" si="647"/>
        <v>0</v>
      </c>
      <c r="CF233" s="4">
        <f t="shared" si="647"/>
        <v>0</v>
      </c>
      <c r="CG233" s="4">
        <f t="shared" si="647"/>
        <v>0</v>
      </c>
      <c r="CH233" s="4">
        <f t="shared" si="647"/>
        <v>0</v>
      </c>
      <c r="CI233" s="4">
        <f t="shared" si="647"/>
        <v>0</v>
      </c>
      <c r="CJ233" s="4">
        <f t="shared" si="648"/>
        <v>0</v>
      </c>
      <c r="CK233" s="4">
        <f t="shared" si="648"/>
        <v>0</v>
      </c>
      <c r="CL233" s="4">
        <f t="shared" si="648"/>
        <v>0</v>
      </c>
      <c r="CM233" s="4">
        <f t="shared" si="648"/>
        <v>0</v>
      </c>
      <c r="CN233" s="4">
        <f t="shared" si="648"/>
        <v>0</v>
      </c>
      <c r="CO233" s="4">
        <f t="shared" si="648"/>
        <v>0</v>
      </c>
      <c r="CP233" s="4">
        <f t="shared" si="648"/>
        <v>0</v>
      </c>
      <c r="CQ233" s="4">
        <f t="shared" si="648"/>
        <v>0</v>
      </c>
      <c r="CR233" s="4">
        <f t="shared" si="648"/>
        <v>0</v>
      </c>
      <c r="CS233" s="4">
        <f t="shared" si="648"/>
        <v>0</v>
      </c>
      <c r="CT233" s="4">
        <f t="shared" si="649"/>
        <v>0</v>
      </c>
      <c r="CU233" s="4">
        <f t="shared" si="649"/>
        <v>0</v>
      </c>
      <c r="CV233" s="4">
        <f t="shared" si="649"/>
        <v>0</v>
      </c>
      <c r="CW233" s="4">
        <f t="shared" si="649"/>
        <v>0</v>
      </c>
      <c r="CX233" s="4">
        <f t="shared" si="649"/>
        <v>0</v>
      </c>
      <c r="CY233" s="4">
        <f t="shared" si="649"/>
        <v>0</v>
      </c>
      <c r="CZ233" s="4">
        <f t="shared" si="649"/>
        <v>0</v>
      </c>
      <c r="DA233" s="4">
        <f t="shared" si="649"/>
        <v>0</v>
      </c>
      <c r="DB233" s="4">
        <f t="shared" si="649"/>
        <v>0</v>
      </c>
      <c r="DC233" s="4">
        <f t="shared" si="649"/>
        <v>0</v>
      </c>
      <c r="DD233" s="4">
        <f t="shared" si="649"/>
        <v>0</v>
      </c>
      <c r="DE233" s="4">
        <f t="shared" si="649"/>
        <v>0</v>
      </c>
      <c r="DF233" s="4">
        <f t="shared" si="649"/>
        <v>0</v>
      </c>
      <c r="DG233" s="4">
        <f t="shared" si="587"/>
        <v>0</v>
      </c>
      <c r="DH233" s="4">
        <f t="shared" si="587"/>
        <v>0</v>
      </c>
      <c r="DI233" s="4">
        <f t="shared" si="587"/>
        <v>1</v>
      </c>
      <c r="DJ233" s="4">
        <f t="shared" si="587"/>
        <v>0</v>
      </c>
      <c r="DK233" s="4">
        <f t="shared" si="587"/>
        <v>0</v>
      </c>
      <c r="DL233" s="4">
        <f t="shared" si="587"/>
        <v>0</v>
      </c>
      <c r="DM233" s="4">
        <f t="shared" si="587"/>
        <v>0</v>
      </c>
      <c r="DN233" s="4">
        <f t="shared" si="587"/>
        <v>0</v>
      </c>
      <c r="DO233" s="4">
        <f t="shared" si="587"/>
        <v>0</v>
      </c>
      <c r="DP233" s="4">
        <f t="shared" si="587"/>
        <v>0</v>
      </c>
      <c r="DQ233" s="4">
        <f t="shared" si="588"/>
        <v>0</v>
      </c>
      <c r="DR233" s="4">
        <f t="shared" si="588"/>
        <v>0</v>
      </c>
      <c r="DS233" s="4">
        <f t="shared" si="588"/>
        <v>0</v>
      </c>
      <c r="DT233" s="4">
        <f t="shared" si="588"/>
        <v>1</v>
      </c>
      <c r="DU233" s="4">
        <f t="shared" si="588"/>
        <v>0</v>
      </c>
      <c r="DV233" s="4">
        <f t="shared" si="588"/>
        <v>0</v>
      </c>
      <c r="DW233" s="4">
        <f t="shared" si="588"/>
        <v>0</v>
      </c>
      <c r="DX233" s="4">
        <f t="shared" si="588"/>
        <v>0</v>
      </c>
      <c r="DY233" s="4">
        <f t="shared" si="588"/>
        <v>0</v>
      </c>
      <c r="DZ233" s="4">
        <f t="shared" si="588"/>
        <v>0</v>
      </c>
      <c r="EA233" s="4">
        <f t="shared" si="588"/>
        <v>0</v>
      </c>
      <c r="EB233" s="4">
        <f t="shared" si="588"/>
        <v>0</v>
      </c>
      <c r="EC233" s="4">
        <f t="shared" si="588"/>
        <v>0</v>
      </c>
    </row>
    <row r="234" spans="2:133" x14ac:dyDescent="0.25">
      <c r="B234" s="13" t="s">
        <v>263</v>
      </c>
      <c r="C234" t="s">
        <v>2692</v>
      </c>
      <c r="D234" s="4">
        <f t="shared" si="591"/>
        <v>0</v>
      </c>
      <c r="E234" s="4">
        <f t="shared" si="592"/>
        <v>0</v>
      </c>
      <c r="F234" s="4">
        <f t="shared" si="593"/>
        <v>0</v>
      </c>
      <c r="G234" s="4">
        <f t="shared" si="594"/>
        <v>0</v>
      </c>
      <c r="H234" s="4">
        <f t="shared" si="595"/>
        <v>1</v>
      </c>
      <c r="I234" s="4">
        <f t="shared" si="596"/>
        <v>1</v>
      </c>
      <c r="J234" s="4">
        <f t="shared" si="597"/>
        <v>0</v>
      </c>
      <c r="K234" s="4">
        <f t="shared" si="598"/>
        <v>0</v>
      </c>
      <c r="L234" s="4">
        <f t="shared" si="599"/>
        <v>0</v>
      </c>
      <c r="M234" s="4">
        <f t="shared" si="600"/>
        <v>0</v>
      </c>
      <c r="N234" s="4">
        <f t="shared" si="601"/>
        <v>0</v>
      </c>
      <c r="O234" s="4">
        <f t="shared" si="602"/>
        <v>0</v>
      </c>
      <c r="P234" s="4">
        <f t="shared" si="603"/>
        <v>0</v>
      </c>
      <c r="Q234" s="4">
        <f t="shared" si="604"/>
        <v>0</v>
      </c>
      <c r="R234" s="4">
        <f t="shared" si="605"/>
        <v>0</v>
      </c>
      <c r="S234" s="4">
        <f t="shared" si="606"/>
        <v>0</v>
      </c>
      <c r="T234" s="4">
        <f t="shared" si="607"/>
        <v>0</v>
      </c>
      <c r="U234" s="4">
        <f t="shared" si="608"/>
        <v>0</v>
      </c>
      <c r="V234" s="4">
        <f t="shared" si="609"/>
        <v>0</v>
      </c>
      <c r="W234" s="4">
        <f t="shared" si="610"/>
        <v>0</v>
      </c>
      <c r="X234" s="4">
        <f t="shared" si="611"/>
        <v>0</v>
      </c>
      <c r="Y234" s="4">
        <f t="shared" si="612"/>
        <v>0</v>
      </c>
      <c r="Z234" s="4">
        <f t="shared" si="613"/>
        <v>0</v>
      </c>
      <c r="AA234" s="4">
        <f t="shared" si="614"/>
        <v>0</v>
      </c>
      <c r="AB234" s="4">
        <f t="shared" si="615"/>
        <v>0</v>
      </c>
      <c r="AC234" s="4">
        <f t="shared" si="616"/>
        <v>0</v>
      </c>
      <c r="AD234" s="4">
        <f t="shared" si="617"/>
        <v>0</v>
      </c>
      <c r="AE234" s="4">
        <f t="shared" si="618"/>
        <v>0</v>
      </c>
      <c r="AF234" s="4">
        <f t="shared" si="619"/>
        <v>0</v>
      </c>
      <c r="AG234" s="4">
        <f t="shared" si="620"/>
        <v>0</v>
      </c>
      <c r="AH234" s="4">
        <f t="shared" si="621"/>
        <v>0</v>
      </c>
      <c r="AI234" s="4">
        <f t="shared" si="622"/>
        <v>0</v>
      </c>
      <c r="AJ234" s="4">
        <f t="shared" si="623"/>
        <v>0</v>
      </c>
      <c r="AK234" s="4">
        <f t="shared" si="624"/>
        <v>0</v>
      </c>
      <c r="AL234" s="4">
        <f t="shared" si="625"/>
        <v>0</v>
      </c>
      <c r="AM234" s="4">
        <f t="shared" si="626"/>
        <v>0</v>
      </c>
      <c r="AN234" s="4">
        <f t="shared" si="627"/>
        <v>0</v>
      </c>
      <c r="AO234" s="4">
        <f t="shared" si="628"/>
        <v>0</v>
      </c>
      <c r="AP234" s="4">
        <f t="shared" si="629"/>
        <v>0</v>
      </c>
      <c r="AQ234" s="4">
        <f t="shared" si="630"/>
        <v>0</v>
      </c>
      <c r="AR234" s="4">
        <f t="shared" si="631"/>
        <v>1</v>
      </c>
      <c r="AS234" s="4">
        <f t="shared" si="632"/>
        <v>1</v>
      </c>
      <c r="AT234" s="4">
        <f t="shared" si="633"/>
        <v>0</v>
      </c>
      <c r="AU234" s="4">
        <f t="shared" si="634"/>
        <v>0</v>
      </c>
      <c r="AV234" s="4">
        <f t="shared" si="635"/>
        <v>0</v>
      </c>
      <c r="AW234" s="4">
        <f t="shared" si="636"/>
        <v>0</v>
      </c>
      <c r="AX234" s="4">
        <f t="shared" si="637"/>
        <v>0</v>
      </c>
      <c r="AY234" s="4">
        <f t="shared" si="638"/>
        <v>0</v>
      </c>
      <c r="AZ234" s="4">
        <f t="shared" si="639"/>
        <v>0</v>
      </c>
      <c r="BA234" s="4">
        <f t="shared" si="640"/>
        <v>0</v>
      </c>
      <c r="BB234" s="4">
        <f t="shared" si="641"/>
        <v>0</v>
      </c>
      <c r="BC234" s="4">
        <f t="shared" si="642"/>
        <v>0</v>
      </c>
      <c r="BD234" s="4">
        <f t="shared" si="643"/>
        <v>0</v>
      </c>
      <c r="BE234" s="4">
        <f t="shared" si="644"/>
        <v>0</v>
      </c>
      <c r="BF234" s="4">
        <f t="shared" si="645"/>
        <v>0</v>
      </c>
      <c r="BG234" s="4">
        <f t="shared" si="645"/>
        <v>0</v>
      </c>
      <c r="BH234" s="4">
        <f t="shared" si="645"/>
        <v>0</v>
      </c>
      <c r="BI234" s="4">
        <f t="shared" si="645"/>
        <v>0</v>
      </c>
      <c r="BJ234" s="4">
        <f t="shared" si="645"/>
        <v>0</v>
      </c>
      <c r="BK234" s="4">
        <f t="shared" si="645"/>
        <v>0</v>
      </c>
      <c r="BL234" s="4">
        <f t="shared" si="645"/>
        <v>0</v>
      </c>
      <c r="BM234" s="4">
        <f t="shared" si="645"/>
        <v>0</v>
      </c>
      <c r="BN234" s="4">
        <f t="shared" si="645"/>
        <v>0</v>
      </c>
      <c r="BO234" s="4">
        <f t="shared" si="645"/>
        <v>0</v>
      </c>
      <c r="BP234" s="4">
        <f t="shared" si="646"/>
        <v>0</v>
      </c>
      <c r="BQ234" s="4">
        <f t="shared" si="646"/>
        <v>0</v>
      </c>
      <c r="BR234" s="4">
        <f t="shared" si="646"/>
        <v>0</v>
      </c>
      <c r="BS234" s="4">
        <f t="shared" si="646"/>
        <v>0</v>
      </c>
      <c r="BT234" s="4">
        <f t="shared" si="646"/>
        <v>0</v>
      </c>
      <c r="BU234" s="4">
        <f t="shared" si="646"/>
        <v>0</v>
      </c>
      <c r="BV234" s="4">
        <f t="shared" si="646"/>
        <v>0</v>
      </c>
      <c r="BW234" s="4">
        <f t="shared" si="646"/>
        <v>0</v>
      </c>
      <c r="BX234" s="4">
        <f t="shared" si="646"/>
        <v>0</v>
      </c>
      <c r="BY234" s="4">
        <f t="shared" si="646"/>
        <v>0</v>
      </c>
      <c r="BZ234" s="4">
        <f t="shared" si="647"/>
        <v>0</v>
      </c>
      <c r="CA234" s="4">
        <f t="shared" si="647"/>
        <v>0</v>
      </c>
      <c r="CB234" s="4">
        <f t="shared" si="647"/>
        <v>0</v>
      </c>
      <c r="CC234" s="4">
        <f t="shared" si="647"/>
        <v>0</v>
      </c>
      <c r="CD234" s="4">
        <f t="shared" si="647"/>
        <v>0</v>
      </c>
      <c r="CE234" s="4">
        <f t="shared" si="647"/>
        <v>0</v>
      </c>
      <c r="CF234" s="4">
        <f t="shared" si="647"/>
        <v>0</v>
      </c>
      <c r="CG234" s="4">
        <f t="shared" si="647"/>
        <v>0</v>
      </c>
      <c r="CH234" s="4">
        <f t="shared" si="647"/>
        <v>0</v>
      </c>
      <c r="CI234" s="4">
        <f t="shared" si="647"/>
        <v>0</v>
      </c>
      <c r="CJ234" s="4">
        <f t="shared" si="648"/>
        <v>0</v>
      </c>
      <c r="CK234" s="4">
        <f t="shared" si="648"/>
        <v>0</v>
      </c>
      <c r="CL234" s="4">
        <f t="shared" si="648"/>
        <v>0</v>
      </c>
      <c r="CM234" s="4">
        <f t="shared" si="648"/>
        <v>0</v>
      </c>
      <c r="CN234" s="4">
        <f t="shared" si="648"/>
        <v>0</v>
      </c>
      <c r="CO234" s="4">
        <f t="shared" si="648"/>
        <v>0</v>
      </c>
      <c r="CP234" s="4">
        <f t="shared" si="648"/>
        <v>0</v>
      </c>
      <c r="CQ234" s="4">
        <f t="shared" si="648"/>
        <v>0</v>
      </c>
      <c r="CR234" s="4">
        <f t="shared" si="648"/>
        <v>0</v>
      </c>
      <c r="CS234" s="4">
        <f t="shared" si="648"/>
        <v>0</v>
      </c>
      <c r="CT234" s="4">
        <f t="shared" si="649"/>
        <v>0</v>
      </c>
      <c r="CU234" s="4">
        <f t="shared" si="649"/>
        <v>0</v>
      </c>
      <c r="CV234" s="4">
        <f t="shared" si="649"/>
        <v>0</v>
      </c>
      <c r="CW234" s="4">
        <f t="shared" si="649"/>
        <v>0</v>
      </c>
      <c r="CX234" s="4">
        <f t="shared" si="649"/>
        <v>0</v>
      </c>
      <c r="CY234" s="4">
        <f t="shared" si="649"/>
        <v>0</v>
      </c>
      <c r="CZ234" s="4">
        <f t="shared" si="649"/>
        <v>0</v>
      </c>
      <c r="DA234" s="4">
        <f t="shared" si="649"/>
        <v>0</v>
      </c>
      <c r="DB234" s="4">
        <f t="shared" si="649"/>
        <v>0</v>
      </c>
      <c r="DC234" s="4">
        <f t="shared" si="649"/>
        <v>0</v>
      </c>
      <c r="DD234" s="4">
        <f t="shared" si="649"/>
        <v>0</v>
      </c>
      <c r="DE234" s="4">
        <f t="shared" si="649"/>
        <v>0</v>
      </c>
      <c r="DF234" s="4">
        <f t="shared" si="649"/>
        <v>0</v>
      </c>
      <c r="DG234" s="4">
        <f t="shared" si="587"/>
        <v>0</v>
      </c>
      <c r="DH234" s="4">
        <f t="shared" si="587"/>
        <v>0</v>
      </c>
      <c r="DI234" s="4">
        <f t="shared" si="587"/>
        <v>0</v>
      </c>
      <c r="DJ234" s="4">
        <f t="shared" si="587"/>
        <v>1</v>
      </c>
      <c r="DK234" s="4">
        <f t="shared" si="587"/>
        <v>0</v>
      </c>
      <c r="DL234" s="4">
        <f t="shared" si="587"/>
        <v>0</v>
      </c>
      <c r="DM234" s="4">
        <f t="shared" si="587"/>
        <v>0</v>
      </c>
      <c r="DN234" s="4">
        <f t="shared" si="587"/>
        <v>0</v>
      </c>
      <c r="DO234" s="4">
        <f t="shared" si="587"/>
        <v>0</v>
      </c>
      <c r="DP234" s="4">
        <f t="shared" si="587"/>
        <v>0</v>
      </c>
      <c r="DQ234" s="4">
        <f t="shared" si="588"/>
        <v>0</v>
      </c>
      <c r="DR234" s="4">
        <f t="shared" si="588"/>
        <v>0</v>
      </c>
      <c r="DS234" s="4">
        <f t="shared" si="588"/>
        <v>0</v>
      </c>
      <c r="DT234" s="4">
        <f t="shared" si="588"/>
        <v>0</v>
      </c>
      <c r="DU234" s="4">
        <f t="shared" si="588"/>
        <v>1</v>
      </c>
      <c r="DV234" s="4">
        <f t="shared" si="588"/>
        <v>0</v>
      </c>
      <c r="DW234" s="4">
        <f t="shared" si="588"/>
        <v>0</v>
      </c>
      <c r="DX234" s="4">
        <f t="shared" si="588"/>
        <v>0</v>
      </c>
      <c r="DY234" s="4">
        <f t="shared" si="588"/>
        <v>0</v>
      </c>
      <c r="DZ234" s="4">
        <f t="shared" si="588"/>
        <v>0</v>
      </c>
      <c r="EA234" s="4">
        <f t="shared" si="588"/>
        <v>0</v>
      </c>
      <c r="EB234" s="4">
        <f t="shared" si="588"/>
        <v>0</v>
      </c>
      <c r="EC234" s="4">
        <f t="shared" si="588"/>
        <v>0</v>
      </c>
    </row>
    <row r="235" spans="2:133" x14ac:dyDescent="0.25">
      <c r="B235" s="13" t="s">
        <v>263</v>
      </c>
      <c r="C235" t="s">
        <v>2693</v>
      </c>
      <c r="D235" s="4">
        <f t="shared" si="591"/>
        <v>0</v>
      </c>
      <c r="E235" s="4">
        <f t="shared" si="592"/>
        <v>0</v>
      </c>
      <c r="F235" s="4">
        <f t="shared" si="593"/>
        <v>0</v>
      </c>
      <c r="G235" s="4">
        <f t="shared" si="594"/>
        <v>0</v>
      </c>
      <c r="H235" s="4">
        <f t="shared" si="595"/>
        <v>1</v>
      </c>
      <c r="I235" s="4">
        <f t="shared" si="596"/>
        <v>1</v>
      </c>
      <c r="J235" s="4">
        <f t="shared" si="597"/>
        <v>0</v>
      </c>
      <c r="K235" s="4">
        <f t="shared" si="598"/>
        <v>0</v>
      </c>
      <c r="L235" s="4">
        <f t="shared" si="599"/>
        <v>0</v>
      </c>
      <c r="M235" s="4">
        <f t="shared" si="600"/>
        <v>0</v>
      </c>
      <c r="N235" s="4">
        <f t="shared" si="601"/>
        <v>0</v>
      </c>
      <c r="O235" s="4">
        <f t="shared" si="602"/>
        <v>0</v>
      </c>
      <c r="P235" s="4">
        <f t="shared" si="603"/>
        <v>0</v>
      </c>
      <c r="Q235" s="4">
        <f t="shared" si="604"/>
        <v>0</v>
      </c>
      <c r="R235" s="4">
        <f t="shared" si="605"/>
        <v>0</v>
      </c>
      <c r="S235" s="4">
        <f t="shared" si="606"/>
        <v>0</v>
      </c>
      <c r="T235" s="4">
        <f t="shared" si="607"/>
        <v>0</v>
      </c>
      <c r="U235" s="4">
        <f t="shared" si="608"/>
        <v>0</v>
      </c>
      <c r="V235" s="4">
        <f t="shared" si="609"/>
        <v>0</v>
      </c>
      <c r="W235" s="4">
        <f t="shared" si="610"/>
        <v>0</v>
      </c>
      <c r="X235" s="4">
        <f t="shared" si="611"/>
        <v>0</v>
      </c>
      <c r="Y235" s="4">
        <f t="shared" si="612"/>
        <v>0</v>
      </c>
      <c r="Z235" s="4">
        <f t="shared" si="613"/>
        <v>0</v>
      </c>
      <c r="AA235" s="4">
        <f t="shared" si="614"/>
        <v>0</v>
      </c>
      <c r="AB235" s="4">
        <f t="shared" si="615"/>
        <v>0</v>
      </c>
      <c r="AC235" s="4">
        <f t="shared" si="616"/>
        <v>0</v>
      </c>
      <c r="AD235" s="4">
        <f t="shared" si="617"/>
        <v>0</v>
      </c>
      <c r="AE235" s="4">
        <f t="shared" si="618"/>
        <v>0</v>
      </c>
      <c r="AF235" s="4">
        <f t="shared" si="619"/>
        <v>0</v>
      </c>
      <c r="AG235" s="4">
        <f t="shared" si="620"/>
        <v>0</v>
      </c>
      <c r="AH235" s="4">
        <f t="shared" si="621"/>
        <v>0</v>
      </c>
      <c r="AI235" s="4">
        <f t="shared" si="622"/>
        <v>0</v>
      </c>
      <c r="AJ235" s="4">
        <f t="shared" si="623"/>
        <v>0</v>
      </c>
      <c r="AK235" s="4">
        <f t="shared" si="624"/>
        <v>0</v>
      </c>
      <c r="AL235" s="4">
        <f t="shared" si="625"/>
        <v>0</v>
      </c>
      <c r="AM235" s="4">
        <f t="shared" si="626"/>
        <v>0</v>
      </c>
      <c r="AN235" s="4">
        <f t="shared" si="627"/>
        <v>0</v>
      </c>
      <c r="AO235" s="4">
        <f t="shared" si="628"/>
        <v>0</v>
      </c>
      <c r="AP235" s="4">
        <f t="shared" si="629"/>
        <v>0</v>
      </c>
      <c r="AQ235" s="4">
        <f t="shared" si="630"/>
        <v>0</v>
      </c>
      <c r="AR235" s="4">
        <f t="shared" si="631"/>
        <v>1</v>
      </c>
      <c r="AS235" s="4">
        <f t="shared" si="632"/>
        <v>1</v>
      </c>
      <c r="AT235" s="4">
        <f t="shared" si="633"/>
        <v>0</v>
      </c>
      <c r="AU235" s="4">
        <f t="shared" si="634"/>
        <v>0</v>
      </c>
      <c r="AV235" s="4">
        <f t="shared" si="635"/>
        <v>0</v>
      </c>
      <c r="AW235" s="4">
        <f t="shared" si="636"/>
        <v>0</v>
      </c>
      <c r="AX235" s="4">
        <f t="shared" si="637"/>
        <v>0</v>
      </c>
      <c r="AY235" s="4">
        <f t="shared" si="638"/>
        <v>0</v>
      </c>
      <c r="AZ235" s="4">
        <f t="shared" si="639"/>
        <v>0</v>
      </c>
      <c r="BA235" s="4">
        <f t="shared" si="640"/>
        <v>0</v>
      </c>
      <c r="BB235" s="4">
        <f t="shared" si="641"/>
        <v>0</v>
      </c>
      <c r="BC235" s="4">
        <f t="shared" si="642"/>
        <v>0</v>
      </c>
      <c r="BD235" s="4">
        <f t="shared" si="643"/>
        <v>0</v>
      </c>
      <c r="BE235" s="4">
        <f t="shared" si="644"/>
        <v>0</v>
      </c>
      <c r="BF235" s="4">
        <f t="shared" si="645"/>
        <v>0</v>
      </c>
      <c r="BG235" s="4">
        <f t="shared" si="645"/>
        <v>0</v>
      </c>
      <c r="BH235" s="4">
        <f t="shared" si="645"/>
        <v>0</v>
      </c>
      <c r="BI235" s="4">
        <f t="shared" si="645"/>
        <v>0</v>
      </c>
      <c r="BJ235" s="4">
        <f t="shared" si="645"/>
        <v>0</v>
      </c>
      <c r="BK235" s="4">
        <f t="shared" si="645"/>
        <v>0</v>
      </c>
      <c r="BL235" s="4">
        <f t="shared" si="645"/>
        <v>0</v>
      </c>
      <c r="BM235" s="4">
        <f t="shared" si="645"/>
        <v>0</v>
      </c>
      <c r="BN235" s="4">
        <f t="shared" si="645"/>
        <v>0</v>
      </c>
      <c r="BO235" s="4">
        <f t="shared" si="645"/>
        <v>0</v>
      </c>
      <c r="BP235" s="4">
        <f t="shared" si="646"/>
        <v>0</v>
      </c>
      <c r="BQ235" s="4">
        <f t="shared" si="646"/>
        <v>0</v>
      </c>
      <c r="BR235" s="4">
        <f t="shared" si="646"/>
        <v>0</v>
      </c>
      <c r="BS235" s="4">
        <f t="shared" si="646"/>
        <v>0</v>
      </c>
      <c r="BT235" s="4">
        <f t="shared" si="646"/>
        <v>0</v>
      </c>
      <c r="BU235" s="4">
        <f t="shared" si="646"/>
        <v>0</v>
      </c>
      <c r="BV235" s="4">
        <f t="shared" si="646"/>
        <v>0</v>
      </c>
      <c r="BW235" s="4">
        <f t="shared" si="646"/>
        <v>0</v>
      </c>
      <c r="BX235" s="4">
        <f t="shared" si="646"/>
        <v>0</v>
      </c>
      <c r="BY235" s="4">
        <f t="shared" si="646"/>
        <v>0</v>
      </c>
      <c r="BZ235" s="4">
        <f t="shared" si="647"/>
        <v>0</v>
      </c>
      <c r="CA235" s="4">
        <f t="shared" si="647"/>
        <v>0</v>
      </c>
      <c r="CB235" s="4">
        <f t="shared" si="647"/>
        <v>0</v>
      </c>
      <c r="CC235" s="4">
        <f t="shared" si="647"/>
        <v>0</v>
      </c>
      <c r="CD235" s="4">
        <f t="shared" si="647"/>
        <v>0</v>
      </c>
      <c r="CE235" s="4">
        <f t="shared" si="647"/>
        <v>0</v>
      </c>
      <c r="CF235" s="4">
        <f t="shared" si="647"/>
        <v>0</v>
      </c>
      <c r="CG235" s="4">
        <f t="shared" si="647"/>
        <v>0</v>
      </c>
      <c r="CH235" s="4">
        <f t="shared" si="647"/>
        <v>0</v>
      </c>
      <c r="CI235" s="4">
        <f t="shared" si="647"/>
        <v>0</v>
      </c>
      <c r="CJ235" s="4">
        <f t="shared" si="648"/>
        <v>0</v>
      </c>
      <c r="CK235" s="4">
        <f t="shared" si="648"/>
        <v>0</v>
      </c>
      <c r="CL235" s="4">
        <f t="shared" si="648"/>
        <v>0</v>
      </c>
      <c r="CM235" s="4">
        <f t="shared" si="648"/>
        <v>0</v>
      </c>
      <c r="CN235" s="4">
        <f t="shared" si="648"/>
        <v>0</v>
      </c>
      <c r="CO235" s="4">
        <f t="shared" si="648"/>
        <v>0</v>
      </c>
      <c r="CP235" s="4">
        <f t="shared" si="648"/>
        <v>0</v>
      </c>
      <c r="CQ235" s="4">
        <f t="shared" si="648"/>
        <v>0</v>
      </c>
      <c r="CR235" s="4">
        <f t="shared" si="648"/>
        <v>0</v>
      </c>
      <c r="CS235" s="4">
        <f t="shared" si="648"/>
        <v>0</v>
      </c>
      <c r="CT235" s="4">
        <f t="shared" si="649"/>
        <v>0</v>
      </c>
      <c r="CU235" s="4">
        <f t="shared" si="649"/>
        <v>0</v>
      </c>
      <c r="CV235" s="4">
        <f t="shared" si="649"/>
        <v>0</v>
      </c>
      <c r="CW235" s="4">
        <f t="shared" si="649"/>
        <v>0</v>
      </c>
      <c r="CX235" s="4">
        <f t="shared" si="649"/>
        <v>0</v>
      </c>
      <c r="CY235" s="4">
        <f t="shared" si="649"/>
        <v>0</v>
      </c>
      <c r="CZ235" s="4">
        <f t="shared" si="649"/>
        <v>0</v>
      </c>
      <c r="DA235" s="4">
        <f t="shared" si="649"/>
        <v>0</v>
      </c>
      <c r="DB235" s="4">
        <f t="shared" si="649"/>
        <v>0</v>
      </c>
      <c r="DC235" s="4">
        <f t="shared" si="649"/>
        <v>0</v>
      </c>
      <c r="DD235" s="4">
        <f t="shared" si="649"/>
        <v>0</v>
      </c>
      <c r="DE235" s="4">
        <f t="shared" si="649"/>
        <v>0</v>
      </c>
      <c r="DF235" s="4">
        <f t="shared" si="649"/>
        <v>0</v>
      </c>
      <c r="DG235" s="4">
        <f t="shared" ref="DG235:DP244" si="650">IF(DG$3=$C235,1,0)</f>
        <v>0</v>
      </c>
      <c r="DH235" s="4">
        <f t="shared" si="650"/>
        <v>0</v>
      </c>
      <c r="DI235" s="4">
        <f t="shared" si="650"/>
        <v>0</v>
      </c>
      <c r="DJ235" s="4">
        <f t="shared" si="650"/>
        <v>0</v>
      </c>
      <c r="DK235" s="4">
        <f t="shared" si="650"/>
        <v>1</v>
      </c>
      <c r="DL235" s="4">
        <f t="shared" si="650"/>
        <v>0</v>
      </c>
      <c r="DM235" s="4">
        <f t="shared" si="650"/>
        <v>0</v>
      </c>
      <c r="DN235" s="4">
        <f t="shared" si="650"/>
        <v>0</v>
      </c>
      <c r="DO235" s="4">
        <f t="shared" si="650"/>
        <v>0</v>
      </c>
      <c r="DP235" s="4">
        <f t="shared" si="650"/>
        <v>0</v>
      </c>
      <c r="DQ235" s="4">
        <f t="shared" ref="DQ235:EC244" si="651">IF(DQ$3=$C235,1,0)</f>
        <v>0</v>
      </c>
      <c r="DR235" s="4">
        <f t="shared" si="651"/>
        <v>0</v>
      </c>
      <c r="DS235" s="4">
        <f t="shared" si="651"/>
        <v>0</v>
      </c>
      <c r="DT235" s="4">
        <f t="shared" si="651"/>
        <v>0</v>
      </c>
      <c r="DU235" s="4">
        <f t="shared" si="651"/>
        <v>0</v>
      </c>
      <c r="DV235" s="4">
        <f t="shared" si="651"/>
        <v>1</v>
      </c>
      <c r="DW235" s="4">
        <f t="shared" si="651"/>
        <v>0</v>
      </c>
      <c r="DX235" s="4">
        <f t="shared" si="651"/>
        <v>0</v>
      </c>
      <c r="DY235" s="4">
        <f t="shared" si="651"/>
        <v>0</v>
      </c>
      <c r="DZ235" s="4">
        <f t="shared" si="651"/>
        <v>0</v>
      </c>
      <c r="EA235" s="4">
        <f t="shared" si="651"/>
        <v>0</v>
      </c>
      <c r="EB235" s="4">
        <f t="shared" si="651"/>
        <v>0</v>
      </c>
      <c r="EC235" s="4">
        <f t="shared" si="651"/>
        <v>0</v>
      </c>
    </row>
    <row r="236" spans="2:133" x14ac:dyDescent="0.25">
      <c r="B236" s="13" t="s">
        <v>263</v>
      </c>
      <c r="C236" t="s">
        <v>2694</v>
      </c>
      <c r="D236" s="4">
        <f t="shared" si="591"/>
        <v>0</v>
      </c>
      <c r="E236" s="4">
        <f t="shared" si="592"/>
        <v>0</v>
      </c>
      <c r="F236" s="4">
        <f t="shared" si="593"/>
        <v>0</v>
      </c>
      <c r="G236" s="4">
        <f t="shared" si="594"/>
        <v>0</v>
      </c>
      <c r="H236" s="4">
        <f t="shared" si="595"/>
        <v>1</v>
      </c>
      <c r="I236" s="4">
        <f t="shared" si="596"/>
        <v>1</v>
      </c>
      <c r="J236" s="4">
        <f t="shared" si="597"/>
        <v>0</v>
      </c>
      <c r="K236" s="4">
        <f t="shared" si="598"/>
        <v>0</v>
      </c>
      <c r="L236" s="4">
        <f t="shared" si="599"/>
        <v>0</v>
      </c>
      <c r="M236" s="4">
        <f t="shared" si="600"/>
        <v>0</v>
      </c>
      <c r="N236" s="4">
        <f t="shared" si="601"/>
        <v>0</v>
      </c>
      <c r="O236" s="4">
        <f t="shared" si="602"/>
        <v>0</v>
      </c>
      <c r="P236" s="4">
        <f t="shared" si="603"/>
        <v>0</v>
      </c>
      <c r="Q236" s="4">
        <f t="shared" si="604"/>
        <v>0</v>
      </c>
      <c r="R236" s="4">
        <f t="shared" si="605"/>
        <v>0</v>
      </c>
      <c r="S236" s="4">
        <f t="shared" si="606"/>
        <v>0</v>
      </c>
      <c r="T236" s="4">
        <f t="shared" si="607"/>
        <v>0</v>
      </c>
      <c r="U236" s="4">
        <f t="shared" si="608"/>
        <v>0</v>
      </c>
      <c r="V236" s="4">
        <f t="shared" si="609"/>
        <v>0</v>
      </c>
      <c r="W236" s="4">
        <f t="shared" si="610"/>
        <v>0</v>
      </c>
      <c r="X236" s="4">
        <f t="shared" si="611"/>
        <v>0</v>
      </c>
      <c r="Y236" s="4">
        <f t="shared" si="612"/>
        <v>0</v>
      </c>
      <c r="Z236" s="4">
        <f t="shared" si="613"/>
        <v>0</v>
      </c>
      <c r="AA236" s="4">
        <f t="shared" si="614"/>
        <v>0</v>
      </c>
      <c r="AB236" s="4">
        <f t="shared" si="615"/>
        <v>0</v>
      </c>
      <c r="AC236" s="4">
        <f t="shared" si="616"/>
        <v>0</v>
      </c>
      <c r="AD236" s="4">
        <f t="shared" si="617"/>
        <v>0</v>
      </c>
      <c r="AE236" s="4">
        <f t="shared" si="618"/>
        <v>0</v>
      </c>
      <c r="AF236" s="4">
        <f t="shared" si="619"/>
        <v>0</v>
      </c>
      <c r="AG236" s="4">
        <f t="shared" si="620"/>
        <v>0</v>
      </c>
      <c r="AH236" s="4">
        <f t="shared" si="621"/>
        <v>0</v>
      </c>
      <c r="AI236" s="4">
        <f t="shared" si="622"/>
        <v>0</v>
      </c>
      <c r="AJ236" s="4">
        <f t="shared" si="623"/>
        <v>0</v>
      </c>
      <c r="AK236" s="4">
        <f t="shared" si="624"/>
        <v>0</v>
      </c>
      <c r="AL236" s="4">
        <f t="shared" si="625"/>
        <v>0</v>
      </c>
      <c r="AM236" s="4">
        <f t="shared" si="626"/>
        <v>0</v>
      </c>
      <c r="AN236" s="4">
        <f t="shared" si="627"/>
        <v>0</v>
      </c>
      <c r="AO236" s="4">
        <f t="shared" si="628"/>
        <v>0</v>
      </c>
      <c r="AP236" s="4">
        <f t="shared" si="629"/>
        <v>0</v>
      </c>
      <c r="AQ236" s="4">
        <f t="shared" si="630"/>
        <v>0</v>
      </c>
      <c r="AR236" s="4">
        <f t="shared" si="631"/>
        <v>1</v>
      </c>
      <c r="AS236" s="4">
        <f t="shared" si="632"/>
        <v>1</v>
      </c>
      <c r="AT236" s="4">
        <f t="shared" si="633"/>
        <v>0</v>
      </c>
      <c r="AU236" s="4">
        <f t="shared" si="634"/>
        <v>0</v>
      </c>
      <c r="AV236" s="4">
        <f t="shared" si="635"/>
        <v>0</v>
      </c>
      <c r="AW236" s="4">
        <f t="shared" si="636"/>
        <v>0</v>
      </c>
      <c r="AX236" s="4">
        <f t="shared" si="637"/>
        <v>0</v>
      </c>
      <c r="AY236" s="4">
        <f t="shared" si="638"/>
        <v>0</v>
      </c>
      <c r="AZ236" s="4">
        <f t="shared" si="639"/>
        <v>0</v>
      </c>
      <c r="BA236" s="4">
        <f t="shared" si="640"/>
        <v>0</v>
      </c>
      <c r="BB236" s="4">
        <f t="shared" si="641"/>
        <v>0</v>
      </c>
      <c r="BC236" s="4">
        <f t="shared" si="642"/>
        <v>0</v>
      </c>
      <c r="BD236" s="4">
        <f t="shared" si="643"/>
        <v>0</v>
      </c>
      <c r="BE236" s="4">
        <f t="shared" si="644"/>
        <v>0</v>
      </c>
      <c r="BF236" s="4">
        <f t="shared" si="645"/>
        <v>0</v>
      </c>
      <c r="BG236" s="4">
        <f t="shared" si="645"/>
        <v>0</v>
      </c>
      <c r="BH236" s="4">
        <f t="shared" si="645"/>
        <v>0</v>
      </c>
      <c r="BI236" s="4">
        <f t="shared" si="645"/>
        <v>0</v>
      </c>
      <c r="BJ236" s="4">
        <f t="shared" si="645"/>
        <v>0</v>
      </c>
      <c r="BK236" s="4">
        <f t="shared" si="645"/>
        <v>0</v>
      </c>
      <c r="BL236" s="4">
        <f t="shared" si="645"/>
        <v>0</v>
      </c>
      <c r="BM236" s="4">
        <f t="shared" si="645"/>
        <v>0</v>
      </c>
      <c r="BN236" s="4">
        <f t="shared" si="645"/>
        <v>0</v>
      </c>
      <c r="BO236" s="4">
        <f t="shared" si="645"/>
        <v>0</v>
      </c>
      <c r="BP236" s="4">
        <f t="shared" si="646"/>
        <v>0</v>
      </c>
      <c r="BQ236" s="4">
        <f t="shared" si="646"/>
        <v>0</v>
      </c>
      <c r="BR236" s="4">
        <f t="shared" si="646"/>
        <v>0</v>
      </c>
      <c r="BS236" s="4">
        <f t="shared" si="646"/>
        <v>0</v>
      </c>
      <c r="BT236" s="4">
        <f t="shared" si="646"/>
        <v>0</v>
      </c>
      <c r="BU236" s="4">
        <f t="shared" si="646"/>
        <v>0</v>
      </c>
      <c r="BV236" s="4">
        <f t="shared" si="646"/>
        <v>0</v>
      </c>
      <c r="BW236" s="4">
        <f t="shared" si="646"/>
        <v>0</v>
      </c>
      <c r="BX236" s="4">
        <f t="shared" si="646"/>
        <v>0</v>
      </c>
      <c r="BY236" s="4">
        <f t="shared" si="646"/>
        <v>0</v>
      </c>
      <c r="BZ236" s="4">
        <f t="shared" si="647"/>
        <v>0</v>
      </c>
      <c r="CA236" s="4">
        <f t="shared" si="647"/>
        <v>0</v>
      </c>
      <c r="CB236" s="4">
        <f t="shared" si="647"/>
        <v>0</v>
      </c>
      <c r="CC236" s="4">
        <f t="shared" si="647"/>
        <v>0</v>
      </c>
      <c r="CD236" s="4">
        <f t="shared" si="647"/>
        <v>0</v>
      </c>
      <c r="CE236" s="4">
        <f t="shared" si="647"/>
        <v>0</v>
      </c>
      <c r="CF236" s="4">
        <f t="shared" si="647"/>
        <v>0</v>
      </c>
      <c r="CG236" s="4">
        <f t="shared" si="647"/>
        <v>0</v>
      </c>
      <c r="CH236" s="4">
        <f t="shared" si="647"/>
        <v>0</v>
      </c>
      <c r="CI236" s="4">
        <f t="shared" si="647"/>
        <v>0</v>
      </c>
      <c r="CJ236" s="4">
        <f t="shared" si="648"/>
        <v>0</v>
      </c>
      <c r="CK236" s="4">
        <f t="shared" si="648"/>
        <v>0</v>
      </c>
      <c r="CL236" s="4">
        <f t="shared" si="648"/>
        <v>0</v>
      </c>
      <c r="CM236" s="4">
        <f t="shared" si="648"/>
        <v>0</v>
      </c>
      <c r="CN236" s="4">
        <f t="shared" si="648"/>
        <v>0</v>
      </c>
      <c r="CO236" s="4">
        <f t="shared" si="648"/>
        <v>0</v>
      </c>
      <c r="CP236" s="4">
        <f t="shared" si="648"/>
        <v>0</v>
      </c>
      <c r="CQ236" s="4">
        <f t="shared" si="648"/>
        <v>0</v>
      </c>
      <c r="CR236" s="4">
        <f t="shared" si="648"/>
        <v>0</v>
      </c>
      <c r="CS236" s="4">
        <f t="shared" si="648"/>
        <v>0</v>
      </c>
      <c r="CT236" s="4">
        <f t="shared" si="649"/>
        <v>0</v>
      </c>
      <c r="CU236" s="4">
        <f t="shared" si="649"/>
        <v>0</v>
      </c>
      <c r="CV236" s="4">
        <f t="shared" si="649"/>
        <v>0</v>
      </c>
      <c r="CW236" s="4">
        <f t="shared" si="649"/>
        <v>0</v>
      </c>
      <c r="CX236" s="4">
        <f t="shared" si="649"/>
        <v>0</v>
      </c>
      <c r="CY236" s="4">
        <f t="shared" si="649"/>
        <v>0</v>
      </c>
      <c r="CZ236" s="4">
        <f t="shared" si="649"/>
        <v>0</v>
      </c>
      <c r="DA236" s="4">
        <f t="shared" si="649"/>
        <v>0</v>
      </c>
      <c r="DB236" s="4">
        <f t="shared" si="649"/>
        <v>0</v>
      </c>
      <c r="DC236" s="4">
        <f t="shared" si="649"/>
        <v>0</v>
      </c>
      <c r="DD236" s="4">
        <f t="shared" si="649"/>
        <v>0</v>
      </c>
      <c r="DE236" s="4">
        <f t="shared" si="649"/>
        <v>0</v>
      </c>
      <c r="DF236" s="4">
        <f t="shared" si="649"/>
        <v>0</v>
      </c>
      <c r="DG236" s="4">
        <f t="shared" si="650"/>
        <v>0</v>
      </c>
      <c r="DH236" s="4">
        <f t="shared" si="650"/>
        <v>0</v>
      </c>
      <c r="DI236" s="4">
        <f t="shared" si="650"/>
        <v>0</v>
      </c>
      <c r="DJ236" s="4">
        <f t="shared" si="650"/>
        <v>0</v>
      </c>
      <c r="DK236" s="4">
        <f t="shared" si="650"/>
        <v>0</v>
      </c>
      <c r="DL236" s="4">
        <f t="shared" si="650"/>
        <v>1</v>
      </c>
      <c r="DM236" s="4">
        <f t="shared" si="650"/>
        <v>0</v>
      </c>
      <c r="DN236" s="4">
        <f t="shared" si="650"/>
        <v>0</v>
      </c>
      <c r="DO236" s="4">
        <f t="shared" si="650"/>
        <v>0</v>
      </c>
      <c r="DP236" s="4">
        <f t="shared" si="650"/>
        <v>0</v>
      </c>
      <c r="DQ236" s="4">
        <f t="shared" si="651"/>
        <v>0</v>
      </c>
      <c r="DR236" s="4">
        <f t="shared" si="651"/>
        <v>0</v>
      </c>
      <c r="DS236" s="4">
        <f t="shared" si="651"/>
        <v>0</v>
      </c>
      <c r="DT236" s="4">
        <f t="shared" si="651"/>
        <v>0</v>
      </c>
      <c r="DU236" s="4">
        <f t="shared" si="651"/>
        <v>0</v>
      </c>
      <c r="DV236" s="4">
        <f t="shared" si="651"/>
        <v>0</v>
      </c>
      <c r="DW236" s="4">
        <f t="shared" si="651"/>
        <v>1</v>
      </c>
      <c r="DX236" s="4">
        <f t="shared" si="651"/>
        <v>0</v>
      </c>
      <c r="DY236" s="4">
        <f t="shared" si="651"/>
        <v>0</v>
      </c>
      <c r="DZ236" s="4">
        <f t="shared" si="651"/>
        <v>0</v>
      </c>
      <c r="EA236" s="4">
        <f t="shared" si="651"/>
        <v>0</v>
      </c>
      <c r="EB236" s="4">
        <f t="shared" si="651"/>
        <v>0</v>
      </c>
      <c r="EC236" s="4">
        <f t="shared" si="651"/>
        <v>0</v>
      </c>
    </row>
    <row r="237" spans="2:133" x14ac:dyDescent="0.25">
      <c r="B237" s="13" t="s">
        <v>263</v>
      </c>
      <c r="C237" t="s">
        <v>2695</v>
      </c>
      <c r="D237" s="4">
        <f t="shared" si="591"/>
        <v>0</v>
      </c>
      <c r="E237" s="4">
        <f t="shared" si="592"/>
        <v>0</v>
      </c>
      <c r="F237" s="4">
        <f t="shared" si="593"/>
        <v>0</v>
      </c>
      <c r="G237" s="4">
        <f t="shared" si="594"/>
        <v>0</v>
      </c>
      <c r="H237" s="4">
        <f t="shared" si="595"/>
        <v>1</v>
      </c>
      <c r="I237" s="4">
        <f t="shared" si="596"/>
        <v>1</v>
      </c>
      <c r="J237" s="4">
        <f t="shared" si="597"/>
        <v>0</v>
      </c>
      <c r="K237" s="4">
        <f t="shared" si="598"/>
        <v>0</v>
      </c>
      <c r="L237" s="4">
        <f t="shared" si="599"/>
        <v>0</v>
      </c>
      <c r="M237" s="4">
        <f t="shared" si="600"/>
        <v>0</v>
      </c>
      <c r="N237" s="4">
        <f t="shared" si="601"/>
        <v>0</v>
      </c>
      <c r="O237" s="4">
        <f t="shared" si="602"/>
        <v>0</v>
      </c>
      <c r="P237" s="4">
        <f t="shared" si="603"/>
        <v>0</v>
      </c>
      <c r="Q237" s="4">
        <f t="shared" si="604"/>
        <v>0</v>
      </c>
      <c r="R237" s="4">
        <f t="shared" si="605"/>
        <v>0</v>
      </c>
      <c r="S237" s="4">
        <f t="shared" si="606"/>
        <v>0</v>
      </c>
      <c r="T237" s="4">
        <f t="shared" si="607"/>
        <v>0</v>
      </c>
      <c r="U237" s="4">
        <f t="shared" si="608"/>
        <v>0</v>
      </c>
      <c r="V237" s="4">
        <f t="shared" si="609"/>
        <v>0</v>
      </c>
      <c r="W237" s="4">
        <f t="shared" si="610"/>
        <v>0</v>
      </c>
      <c r="X237" s="4">
        <f t="shared" si="611"/>
        <v>0</v>
      </c>
      <c r="Y237" s="4">
        <f t="shared" si="612"/>
        <v>0</v>
      </c>
      <c r="Z237" s="4">
        <f t="shared" si="613"/>
        <v>0</v>
      </c>
      <c r="AA237" s="4">
        <f t="shared" si="614"/>
        <v>0</v>
      </c>
      <c r="AB237" s="4">
        <f t="shared" si="615"/>
        <v>0</v>
      </c>
      <c r="AC237" s="4">
        <f t="shared" si="616"/>
        <v>0</v>
      </c>
      <c r="AD237" s="4">
        <f t="shared" si="617"/>
        <v>0</v>
      </c>
      <c r="AE237" s="4">
        <f t="shared" si="618"/>
        <v>0</v>
      </c>
      <c r="AF237" s="4">
        <f t="shared" si="619"/>
        <v>0</v>
      </c>
      <c r="AG237" s="4">
        <f t="shared" si="620"/>
        <v>0</v>
      </c>
      <c r="AH237" s="4">
        <f t="shared" si="621"/>
        <v>0</v>
      </c>
      <c r="AI237" s="4">
        <f t="shared" si="622"/>
        <v>0</v>
      </c>
      <c r="AJ237" s="4">
        <f t="shared" si="623"/>
        <v>0</v>
      </c>
      <c r="AK237" s="4">
        <f t="shared" si="624"/>
        <v>0</v>
      </c>
      <c r="AL237" s="4">
        <f t="shared" si="625"/>
        <v>0</v>
      </c>
      <c r="AM237" s="4">
        <f t="shared" si="626"/>
        <v>0</v>
      </c>
      <c r="AN237" s="4">
        <f t="shared" si="627"/>
        <v>0</v>
      </c>
      <c r="AO237" s="4">
        <f t="shared" si="628"/>
        <v>0</v>
      </c>
      <c r="AP237" s="4">
        <f t="shared" si="629"/>
        <v>0</v>
      </c>
      <c r="AQ237" s="4">
        <f t="shared" si="630"/>
        <v>0</v>
      </c>
      <c r="AR237" s="4">
        <f t="shared" si="631"/>
        <v>1</v>
      </c>
      <c r="AS237" s="4">
        <f t="shared" si="632"/>
        <v>1</v>
      </c>
      <c r="AT237" s="4">
        <f t="shared" si="633"/>
        <v>0</v>
      </c>
      <c r="AU237" s="4">
        <f t="shared" si="634"/>
        <v>0</v>
      </c>
      <c r="AV237" s="4">
        <f t="shared" si="635"/>
        <v>0</v>
      </c>
      <c r="AW237" s="4">
        <f t="shared" si="636"/>
        <v>0</v>
      </c>
      <c r="AX237" s="4">
        <f t="shared" si="637"/>
        <v>0</v>
      </c>
      <c r="AY237" s="4">
        <f t="shared" si="638"/>
        <v>0</v>
      </c>
      <c r="AZ237" s="4">
        <f t="shared" si="639"/>
        <v>0</v>
      </c>
      <c r="BA237" s="4">
        <f t="shared" si="640"/>
        <v>0</v>
      </c>
      <c r="BB237" s="4">
        <f t="shared" si="641"/>
        <v>0</v>
      </c>
      <c r="BC237" s="4">
        <f t="shared" si="642"/>
        <v>0</v>
      </c>
      <c r="BD237" s="4">
        <f t="shared" si="643"/>
        <v>0</v>
      </c>
      <c r="BE237" s="4">
        <f t="shared" si="644"/>
        <v>0</v>
      </c>
      <c r="BF237" s="4">
        <f t="shared" si="645"/>
        <v>0</v>
      </c>
      <c r="BG237" s="4">
        <f t="shared" si="645"/>
        <v>0</v>
      </c>
      <c r="BH237" s="4">
        <f t="shared" si="645"/>
        <v>0</v>
      </c>
      <c r="BI237" s="4">
        <f t="shared" si="645"/>
        <v>0</v>
      </c>
      <c r="BJ237" s="4">
        <f t="shared" si="645"/>
        <v>0</v>
      </c>
      <c r="BK237" s="4">
        <f t="shared" si="645"/>
        <v>0</v>
      </c>
      <c r="BL237" s="4">
        <f t="shared" si="645"/>
        <v>0</v>
      </c>
      <c r="BM237" s="4">
        <f t="shared" si="645"/>
        <v>0</v>
      </c>
      <c r="BN237" s="4">
        <f t="shared" si="645"/>
        <v>0</v>
      </c>
      <c r="BO237" s="4">
        <f t="shared" si="645"/>
        <v>0</v>
      </c>
      <c r="BP237" s="4">
        <f t="shared" si="646"/>
        <v>0</v>
      </c>
      <c r="BQ237" s="4">
        <f t="shared" si="646"/>
        <v>0</v>
      </c>
      <c r="BR237" s="4">
        <f t="shared" si="646"/>
        <v>0</v>
      </c>
      <c r="BS237" s="4">
        <f t="shared" si="646"/>
        <v>0</v>
      </c>
      <c r="BT237" s="4">
        <f t="shared" si="646"/>
        <v>0</v>
      </c>
      <c r="BU237" s="4">
        <f t="shared" si="646"/>
        <v>0</v>
      </c>
      <c r="BV237" s="4">
        <f t="shared" si="646"/>
        <v>0</v>
      </c>
      <c r="BW237" s="4">
        <f t="shared" si="646"/>
        <v>0</v>
      </c>
      <c r="BX237" s="4">
        <f t="shared" si="646"/>
        <v>0</v>
      </c>
      <c r="BY237" s="4">
        <f t="shared" si="646"/>
        <v>0</v>
      </c>
      <c r="BZ237" s="4">
        <f t="shared" si="647"/>
        <v>0</v>
      </c>
      <c r="CA237" s="4">
        <f t="shared" si="647"/>
        <v>0</v>
      </c>
      <c r="CB237" s="4">
        <f t="shared" si="647"/>
        <v>0</v>
      </c>
      <c r="CC237" s="4">
        <f t="shared" si="647"/>
        <v>0</v>
      </c>
      <c r="CD237" s="4">
        <f t="shared" si="647"/>
        <v>0</v>
      </c>
      <c r="CE237" s="4">
        <f t="shared" si="647"/>
        <v>0</v>
      </c>
      <c r="CF237" s="4">
        <f t="shared" si="647"/>
        <v>0</v>
      </c>
      <c r="CG237" s="4">
        <f t="shared" si="647"/>
        <v>0</v>
      </c>
      <c r="CH237" s="4">
        <f t="shared" si="647"/>
        <v>0</v>
      </c>
      <c r="CI237" s="4">
        <f t="shared" si="647"/>
        <v>0</v>
      </c>
      <c r="CJ237" s="4">
        <f t="shared" si="648"/>
        <v>0</v>
      </c>
      <c r="CK237" s="4">
        <f t="shared" si="648"/>
        <v>0</v>
      </c>
      <c r="CL237" s="4">
        <f t="shared" si="648"/>
        <v>0</v>
      </c>
      <c r="CM237" s="4">
        <f t="shared" si="648"/>
        <v>0</v>
      </c>
      <c r="CN237" s="4">
        <f t="shared" si="648"/>
        <v>0</v>
      </c>
      <c r="CO237" s="4">
        <f t="shared" si="648"/>
        <v>0</v>
      </c>
      <c r="CP237" s="4">
        <f t="shared" si="648"/>
        <v>0</v>
      </c>
      <c r="CQ237" s="4">
        <f t="shared" si="648"/>
        <v>0</v>
      </c>
      <c r="CR237" s="4">
        <f t="shared" si="648"/>
        <v>0</v>
      </c>
      <c r="CS237" s="4">
        <f t="shared" si="648"/>
        <v>0</v>
      </c>
      <c r="CT237" s="4">
        <f t="shared" si="649"/>
        <v>0</v>
      </c>
      <c r="CU237" s="4">
        <f t="shared" si="649"/>
        <v>0</v>
      </c>
      <c r="CV237" s="4">
        <f t="shared" si="649"/>
        <v>0</v>
      </c>
      <c r="CW237" s="4">
        <f t="shared" si="649"/>
        <v>0</v>
      </c>
      <c r="CX237" s="4">
        <f t="shared" si="649"/>
        <v>0</v>
      </c>
      <c r="CY237" s="4">
        <f t="shared" si="649"/>
        <v>0</v>
      </c>
      <c r="CZ237" s="4">
        <f t="shared" si="649"/>
        <v>0</v>
      </c>
      <c r="DA237" s="4">
        <f t="shared" si="649"/>
        <v>0</v>
      </c>
      <c r="DB237" s="4">
        <f t="shared" si="649"/>
        <v>0</v>
      </c>
      <c r="DC237" s="4">
        <f t="shared" si="649"/>
        <v>0</v>
      </c>
      <c r="DD237" s="4">
        <f t="shared" si="649"/>
        <v>0</v>
      </c>
      <c r="DE237" s="4">
        <f t="shared" si="649"/>
        <v>0</v>
      </c>
      <c r="DF237" s="4">
        <f t="shared" si="649"/>
        <v>0</v>
      </c>
      <c r="DG237" s="4">
        <f t="shared" si="650"/>
        <v>0</v>
      </c>
      <c r="DH237" s="4">
        <f t="shared" si="650"/>
        <v>0</v>
      </c>
      <c r="DI237" s="4">
        <f t="shared" si="650"/>
        <v>0</v>
      </c>
      <c r="DJ237" s="4">
        <f t="shared" si="650"/>
        <v>0</v>
      </c>
      <c r="DK237" s="4">
        <f t="shared" si="650"/>
        <v>0</v>
      </c>
      <c r="DL237" s="4">
        <f t="shared" si="650"/>
        <v>0</v>
      </c>
      <c r="DM237" s="4">
        <f t="shared" si="650"/>
        <v>1</v>
      </c>
      <c r="DN237" s="4">
        <f t="shared" si="650"/>
        <v>0</v>
      </c>
      <c r="DO237" s="4">
        <f t="shared" si="650"/>
        <v>0</v>
      </c>
      <c r="DP237" s="4">
        <f t="shared" si="650"/>
        <v>0</v>
      </c>
      <c r="DQ237" s="4">
        <f t="shared" si="651"/>
        <v>0</v>
      </c>
      <c r="DR237" s="4">
        <f t="shared" si="651"/>
        <v>0</v>
      </c>
      <c r="DS237" s="4">
        <f t="shared" si="651"/>
        <v>0</v>
      </c>
      <c r="DT237" s="4">
        <f t="shared" si="651"/>
        <v>0</v>
      </c>
      <c r="DU237" s="4">
        <f t="shared" si="651"/>
        <v>0</v>
      </c>
      <c r="DV237" s="4">
        <f t="shared" si="651"/>
        <v>0</v>
      </c>
      <c r="DW237" s="4">
        <f t="shared" si="651"/>
        <v>0</v>
      </c>
      <c r="DX237" s="4">
        <f t="shared" si="651"/>
        <v>1</v>
      </c>
      <c r="DY237" s="4">
        <f t="shared" si="651"/>
        <v>0</v>
      </c>
      <c r="DZ237" s="4">
        <f t="shared" si="651"/>
        <v>0</v>
      </c>
      <c r="EA237" s="4">
        <f t="shared" si="651"/>
        <v>0</v>
      </c>
      <c r="EB237" s="4">
        <f t="shared" si="651"/>
        <v>0</v>
      </c>
      <c r="EC237" s="4">
        <f t="shared" si="651"/>
        <v>0</v>
      </c>
    </row>
    <row r="238" spans="2:133" x14ac:dyDescent="0.25">
      <c r="B238" s="13" t="s">
        <v>263</v>
      </c>
      <c r="C238" t="s">
        <v>2696</v>
      </c>
      <c r="D238" s="4">
        <f t="shared" si="591"/>
        <v>0</v>
      </c>
      <c r="E238" s="4">
        <f t="shared" si="592"/>
        <v>0</v>
      </c>
      <c r="F238" s="4">
        <f t="shared" si="593"/>
        <v>0</v>
      </c>
      <c r="G238" s="4">
        <f t="shared" si="594"/>
        <v>0</v>
      </c>
      <c r="H238" s="4">
        <f t="shared" si="595"/>
        <v>1</v>
      </c>
      <c r="I238" s="4">
        <f t="shared" si="596"/>
        <v>1</v>
      </c>
      <c r="J238" s="4">
        <f t="shared" si="597"/>
        <v>0</v>
      </c>
      <c r="K238" s="4">
        <f t="shared" si="598"/>
        <v>0</v>
      </c>
      <c r="L238" s="4">
        <f t="shared" si="599"/>
        <v>0</v>
      </c>
      <c r="M238" s="4">
        <f t="shared" si="600"/>
        <v>0</v>
      </c>
      <c r="N238" s="4">
        <f t="shared" si="601"/>
        <v>0</v>
      </c>
      <c r="O238" s="4">
        <f t="shared" si="602"/>
        <v>0</v>
      </c>
      <c r="P238" s="4">
        <f t="shared" si="603"/>
        <v>0</v>
      </c>
      <c r="Q238" s="4">
        <f t="shared" si="604"/>
        <v>0</v>
      </c>
      <c r="R238" s="4">
        <f t="shared" si="605"/>
        <v>0</v>
      </c>
      <c r="S238" s="4">
        <f t="shared" si="606"/>
        <v>0</v>
      </c>
      <c r="T238" s="4">
        <f t="shared" si="607"/>
        <v>0</v>
      </c>
      <c r="U238" s="4">
        <f t="shared" si="608"/>
        <v>0</v>
      </c>
      <c r="V238" s="4">
        <f t="shared" si="609"/>
        <v>0</v>
      </c>
      <c r="W238" s="4">
        <f t="shared" si="610"/>
        <v>0</v>
      </c>
      <c r="X238" s="4">
        <f t="shared" si="611"/>
        <v>0</v>
      </c>
      <c r="Y238" s="4">
        <f t="shared" si="612"/>
        <v>0</v>
      </c>
      <c r="Z238" s="4">
        <f t="shared" si="613"/>
        <v>0</v>
      </c>
      <c r="AA238" s="4">
        <f t="shared" si="614"/>
        <v>0</v>
      </c>
      <c r="AB238" s="4">
        <f t="shared" si="615"/>
        <v>0</v>
      </c>
      <c r="AC238" s="4">
        <f t="shared" si="616"/>
        <v>0</v>
      </c>
      <c r="AD238" s="4">
        <f t="shared" si="617"/>
        <v>0</v>
      </c>
      <c r="AE238" s="4">
        <f t="shared" si="618"/>
        <v>0</v>
      </c>
      <c r="AF238" s="4">
        <f t="shared" si="619"/>
        <v>0</v>
      </c>
      <c r="AG238" s="4">
        <f t="shared" si="620"/>
        <v>0</v>
      </c>
      <c r="AH238" s="4">
        <f t="shared" si="621"/>
        <v>0</v>
      </c>
      <c r="AI238" s="4">
        <f t="shared" si="622"/>
        <v>0</v>
      </c>
      <c r="AJ238" s="4">
        <f t="shared" si="623"/>
        <v>0</v>
      </c>
      <c r="AK238" s="4">
        <f t="shared" si="624"/>
        <v>0</v>
      </c>
      <c r="AL238" s="4">
        <f t="shared" si="625"/>
        <v>0</v>
      </c>
      <c r="AM238" s="4">
        <f t="shared" si="626"/>
        <v>0</v>
      </c>
      <c r="AN238" s="4">
        <f t="shared" si="627"/>
        <v>0</v>
      </c>
      <c r="AO238" s="4">
        <f t="shared" si="628"/>
        <v>0</v>
      </c>
      <c r="AP238" s="4">
        <f t="shared" si="629"/>
        <v>0</v>
      </c>
      <c r="AQ238" s="4">
        <f t="shared" si="630"/>
        <v>0</v>
      </c>
      <c r="AR238" s="4">
        <f t="shared" si="631"/>
        <v>1</v>
      </c>
      <c r="AS238" s="4">
        <f t="shared" si="632"/>
        <v>1</v>
      </c>
      <c r="AT238" s="4">
        <f t="shared" si="633"/>
        <v>0</v>
      </c>
      <c r="AU238" s="4">
        <f t="shared" si="634"/>
        <v>0</v>
      </c>
      <c r="AV238" s="4">
        <f t="shared" si="635"/>
        <v>0</v>
      </c>
      <c r="AW238" s="4">
        <f t="shared" si="636"/>
        <v>0</v>
      </c>
      <c r="AX238" s="4">
        <f t="shared" si="637"/>
        <v>0</v>
      </c>
      <c r="AY238" s="4">
        <f t="shared" si="638"/>
        <v>0</v>
      </c>
      <c r="AZ238" s="4">
        <f t="shared" si="639"/>
        <v>0</v>
      </c>
      <c r="BA238" s="4">
        <f t="shared" si="640"/>
        <v>0</v>
      </c>
      <c r="BB238" s="4">
        <f t="shared" si="641"/>
        <v>0</v>
      </c>
      <c r="BC238" s="4">
        <f t="shared" si="642"/>
        <v>0</v>
      </c>
      <c r="BD238" s="4">
        <f t="shared" si="643"/>
        <v>0</v>
      </c>
      <c r="BE238" s="4">
        <f t="shared" si="644"/>
        <v>0</v>
      </c>
      <c r="BF238" s="4">
        <f t="shared" si="645"/>
        <v>0</v>
      </c>
      <c r="BG238" s="4">
        <f t="shared" si="645"/>
        <v>0</v>
      </c>
      <c r="BH238" s="4">
        <f t="shared" si="645"/>
        <v>0</v>
      </c>
      <c r="BI238" s="4">
        <f t="shared" si="645"/>
        <v>0</v>
      </c>
      <c r="BJ238" s="4">
        <f t="shared" si="645"/>
        <v>0</v>
      </c>
      <c r="BK238" s="4">
        <f t="shared" si="645"/>
        <v>0</v>
      </c>
      <c r="BL238" s="4">
        <f t="shared" si="645"/>
        <v>0</v>
      </c>
      <c r="BM238" s="4">
        <f t="shared" si="645"/>
        <v>0</v>
      </c>
      <c r="BN238" s="4">
        <f t="shared" si="645"/>
        <v>0</v>
      </c>
      <c r="BO238" s="4">
        <f t="shared" si="645"/>
        <v>0</v>
      </c>
      <c r="BP238" s="4">
        <f t="shared" si="646"/>
        <v>0</v>
      </c>
      <c r="BQ238" s="4">
        <f t="shared" si="646"/>
        <v>0</v>
      </c>
      <c r="BR238" s="4">
        <f t="shared" si="646"/>
        <v>0</v>
      </c>
      <c r="BS238" s="4">
        <f t="shared" si="646"/>
        <v>0</v>
      </c>
      <c r="BT238" s="4">
        <f t="shared" si="646"/>
        <v>0</v>
      </c>
      <c r="BU238" s="4">
        <f t="shared" si="646"/>
        <v>0</v>
      </c>
      <c r="BV238" s="4">
        <f t="shared" si="646"/>
        <v>0</v>
      </c>
      <c r="BW238" s="4">
        <f t="shared" si="646"/>
        <v>0</v>
      </c>
      <c r="BX238" s="4">
        <f t="shared" si="646"/>
        <v>0</v>
      </c>
      <c r="BY238" s="4">
        <f t="shared" si="646"/>
        <v>0</v>
      </c>
      <c r="BZ238" s="4">
        <f t="shared" si="647"/>
        <v>0</v>
      </c>
      <c r="CA238" s="4">
        <f t="shared" si="647"/>
        <v>0</v>
      </c>
      <c r="CB238" s="4">
        <f t="shared" si="647"/>
        <v>0</v>
      </c>
      <c r="CC238" s="4">
        <f t="shared" si="647"/>
        <v>0</v>
      </c>
      <c r="CD238" s="4">
        <f t="shared" si="647"/>
        <v>0</v>
      </c>
      <c r="CE238" s="4">
        <f t="shared" si="647"/>
        <v>0</v>
      </c>
      <c r="CF238" s="4">
        <f t="shared" si="647"/>
        <v>0</v>
      </c>
      <c r="CG238" s="4">
        <f t="shared" si="647"/>
        <v>0</v>
      </c>
      <c r="CH238" s="4">
        <f t="shared" si="647"/>
        <v>0</v>
      </c>
      <c r="CI238" s="4">
        <f t="shared" si="647"/>
        <v>0</v>
      </c>
      <c r="CJ238" s="4">
        <f t="shared" si="648"/>
        <v>0</v>
      </c>
      <c r="CK238" s="4">
        <f t="shared" si="648"/>
        <v>0</v>
      </c>
      <c r="CL238" s="4">
        <f t="shared" si="648"/>
        <v>0</v>
      </c>
      <c r="CM238" s="4">
        <f t="shared" si="648"/>
        <v>0</v>
      </c>
      <c r="CN238" s="4">
        <f t="shared" si="648"/>
        <v>0</v>
      </c>
      <c r="CO238" s="4">
        <f t="shared" si="648"/>
        <v>0</v>
      </c>
      <c r="CP238" s="4">
        <f t="shared" si="648"/>
        <v>0</v>
      </c>
      <c r="CQ238" s="4">
        <f t="shared" si="648"/>
        <v>0</v>
      </c>
      <c r="CR238" s="4">
        <f t="shared" si="648"/>
        <v>0</v>
      </c>
      <c r="CS238" s="4">
        <f t="shared" si="648"/>
        <v>0</v>
      </c>
      <c r="CT238" s="4">
        <f t="shared" si="649"/>
        <v>0</v>
      </c>
      <c r="CU238" s="4">
        <f t="shared" si="649"/>
        <v>0</v>
      </c>
      <c r="CV238" s="4">
        <f t="shared" si="649"/>
        <v>0</v>
      </c>
      <c r="CW238" s="4">
        <f t="shared" si="649"/>
        <v>0</v>
      </c>
      <c r="CX238" s="4">
        <f t="shared" si="649"/>
        <v>0</v>
      </c>
      <c r="CY238" s="4">
        <f t="shared" si="649"/>
        <v>0</v>
      </c>
      <c r="CZ238" s="4">
        <f t="shared" si="649"/>
        <v>0</v>
      </c>
      <c r="DA238" s="4">
        <f t="shared" si="649"/>
        <v>0</v>
      </c>
      <c r="DB238" s="4">
        <f t="shared" si="649"/>
        <v>0</v>
      </c>
      <c r="DC238" s="4">
        <f t="shared" si="649"/>
        <v>0</v>
      </c>
      <c r="DD238" s="4">
        <f t="shared" si="649"/>
        <v>0</v>
      </c>
      <c r="DE238" s="4">
        <f t="shared" si="649"/>
        <v>0</v>
      </c>
      <c r="DF238" s="4">
        <f t="shared" si="649"/>
        <v>0</v>
      </c>
      <c r="DG238" s="4">
        <f t="shared" si="650"/>
        <v>0</v>
      </c>
      <c r="DH238" s="4">
        <f t="shared" si="650"/>
        <v>0</v>
      </c>
      <c r="DI238" s="4">
        <f t="shared" si="650"/>
        <v>0</v>
      </c>
      <c r="DJ238" s="4">
        <f t="shared" si="650"/>
        <v>0</v>
      </c>
      <c r="DK238" s="4">
        <f t="shared" si="650"/>
        <v>0</v>
      </c>
      <c r="DL238" s="4">
        <f t="shared" si="650"/>
        <v>0</v>
      </c>
      <c r="DM238" s="4">
        <f t="shared" si="650"/>
        <v>0</v>
      </c>
      <c r="DN238" s="4">
        <f t="shared" si="650"/>
        <v>1</v>
      </c>
      <c r="DO238" s="4">
        <f t="shared" si="650"/>
        <v>0</v>
      </c>
      <c r="DP238" s="4">
        <f t="shared" si="650"/>
        <v>0</v>
      </c>
      <c r="DQ238" s="4">
        <f t="shared" si="651"/>
        <v>0</v>
      </c>
      <c r="DR238" s="4">
        <f t="shared" si="651"/>
        <v>0</v>
      </c>
      <c r="DS238" s="4">
        <f t="shared" si="651"/>
        <v>0</v>
      </c>
      <c r="DT238" s="4">
        <f t="shared" si="651"/>
        <v>0</v>
      </c>
      <c r="DU238" s="4">
        <f t="shared" si="651"/>
        <v>0</v>
      </c>
      <c r="DV238" s="4">
        <f t="shared" si="651"/>
        <v>0</v>
      </c>
      <c r="DW238" s="4">
        <f t="shared" si="651"/>
        <v>0</v>
      </c>
      <c r="DX238" s="4">
        <f t="shared" si="651"/>
        <v>0</v>
      </c>
      <c r="DY238" s="4">
        <f t="shared" si="651"/>
        <v>1</v>
      </c>
      <c r="DZ238" s="4">
        <f t="shared" si="651"/>
        <v>0</v>
      </c>
      <c r="EA238" s="4">
        <f t="shared" si="651"/>
        <v>0</v>
      </c>
      <c r="EB238" s="4">
        <f t="shared" si="651"/>
        <v>0</v>
      </c>
      <c r="EC238" s="4">
        <f t="shared" si="651"/>
        <v>0</v>
      </c>
    </row>
    <row r="239" spans="2:133" x14ac:dyDescent="0.25">
      <c r="B239" s="13" t="s">
        <v>263</v>
      </c>
      <c r="C239" t="s">
        <v>2697</v>
      </c>
      <c r="D239" s="4">
        <f t="shared" si="591"/>
        <v>0</v>
      </c>
      <c r="E239" s="4">
        <f t="shared" si="592"/>
        <v>0</v>
      </c>
      <c r="F239" s="4">
        <f t="shared" si="593"/>
        <v>0</v>
      </c>
      <c r="G239" s="4">
        <f t="shared" si="594"/>
        <v>0</v>
      </c>
      <c r="H239" s="4">
        <f t="shared" si="595"/>
        <v>1</v>
      </c>
      <c r="I239" s="4">
        <f t="shared" si="596"/>
        <v>1</v>
      </c>
      <c r="J239" s="4">
        <f t="shared" si="597"/>
        <v>0</v>
      </c>
      <c r="K239" s="4">
        <f t="shared" si="598"/>
        <v>0</v>
      </c>
      <c r="L239" s="4">
        <f t="shared" si="599"/>
        <v>0</v>
      </c>
      <c r="M239" s="4">
        <f t="shared" si="600"/>
        <v>0</v>
      </c>
      <c r="N239" s="4">
        <f t="shared" si="601"/>
        <v>0</v>
      </c>
      <c r="O239" s="4">
        <f t="shared" si="602"/>
        <v>0</v>
      </c>
      <c r="P239" s="4">
        <f t="shared" si="603"/>
        <v>0</v>
      </c>
      <c r="Q239" s="4">
        <f t="shared" si="604"/>
        <v>0</v>
      </c>
      <c r="R239" s="4">
        <f t="shared" si="605"/>
        <v>0</v>
      </c>
      <c r="S239" s="4">
        <f t="shared" si="606"/>
        <v>0</v>
      </c>
      <c r="T239" s="4">
        <f t="shared" si="607"/>
        <v>0</v>
      </c>
      <c r="U239" s="4">
        <f t="shared" si="608"/>
        <v>0</v>
      </c>
      <c r="V239" s="4">
        <f t="shared" si="609"/>
        <v>0</v>
      </c>
      <c r="W239" s="4">
        <f t="shared" si="610"/>
        <v>0</v>
      </c>
      <c r="X239" s="4">
        <f t="shared" si="611"/>
        <v>0</v>
      </c>
      <c r="Y239" s="4">
        <f t="shared" si="612"/>
        <v>0</v>
      </c>
      <c r="Z239" s="4">
        <f t="shared" si="613"/>
        <v>0</v>
      </c>
      <c r="AA239" s="4">
        <f t="shared" si="614"/>
        <v>0</v>
      </c>
      <c r="AB239" s="4">
        <f t="shared" si="615"/>
        <v>0</v>
      </c>
      <c r="AC239" s="4">
        <f t="shared" si="616"/>
        <v>0</v>
      </c>
      <c r="AD239" s="4">
        <f t="shared" si="617"/>
        <v>0</v>
      </c>
      <c r="AE239" s="4">
        <f t="shared" si="618"/>
        <v>0</v>
      </c>
      <c r="AF239" s="4">
        <f t="shared" si="619"/>
        <v>0</v>
      </c>
      <c r="AG239" s="4">
        <f t="shared" si="620"/>
        <v>0</v>
      </c>
      <c r="AH239" s="4">
        <f t="shared" si="621"/>
        <v>0</v>
      </c>
      <c r="AI239" s="4">
        <f t="shared" si="622"/>
        <v>0</v>
      </c>
      <c r="AJ239" s="4">
        <f t="shared" si="623"/>
        <v>0</v>
      </c>
      <c r="AK239" s="4">
        <f t="shared" si="624"/>
        <v>0</v>
      </c>
      <c r="AL239" s="4">
        <f t="shared" si="625"/>
        <v>0</v>
      </c>
      <c r="AM239" s="4">
        <f t="shared" si="626"/>
        <v>0</v>
      </c>
      <c r="AN239" s="4">
        <f t="shared" si="627"/>
        <v>0</v>
      </c>
      <c r="AO239" s="4">
        <f t="shared" si="628"/>
        <v>0</v>
      </c>
      <c r="AP239" s="4">
        <f t="shared" si="629"/>
        <v>0</v>
      </c>
      <c r="AQ239" s="4">
        <f t="shared" si="630"/>
        <v>0</v>
      </c>
      <c r="AR239" s="4">
        <f t="shared" si="631"/>
        <v>1</v>
      </c>
      <c r="AS239" s="4">
        <f t="shared" si="632"/>
        <v>1</v>
      </c>
      <c r="AT239" s="4">
        <f t="shared" si="633"/>
        <v>0</v>
      </c>
      <c r="AU239" s="4">
        <f t="shared" si="634"/>
        <v>0</v>
      </c>
      <c r="AV239" s="4">
        <f t="shared" si="635"/>
        <v>0</v>
      </c>
      <c r="AW239" s="4">
        <f t="shared" si="636"/>
        <v>0</v>
      </c>
      <c r="AX239" s="4">
        <f t="shared" si="637"/>
        <v>0</v>
      </c>
      <c r="AY239" s="4">
        <f t="shared" si="638"/>
        <v>0</v>
      </c>
      <c r="AZ239" s="4">
        <f t="shared" si="639"/>
        <v>0</v>
      </c>
      <c r="BA239" s="4">
        <f t="shared" si="640"/>
        <v>0</v>
      </c>
      <c r="BB239" s="4">
        <f t="shared" si="641"/>
        <v>0</v>
      </c>
      <c r="BC239" s="4">
        <f t="shared" si="642"/>
        <v>0</v>
      </c>
      <c r="BD239" s="4">
        <f t="shared" si="643"/>
        <v>0</v>
      </c>
      <c r="BE239" s="4">
        <f t="shared" si="644"/>
        <v>0</v>
      </c>
      <c r="BF239" s="4">
        <f t="shared" si="645"/>
        <v>0</v>
      </c>
      <c r="BG239" s="4">
        <f t="shared" si="645"/>
        <v>0</v>
      </c>
      <c r="BH239" s="4">
        <f t="shared" si="645"/>
        <v>0</v>
      </c>
      <c r="BI239" s="4">
        <f t="shared" si="645"/>
        <v>0</v>
      </c>
      <c r="BJ239" s="4">
        <f t="shared" si="645"/>
        <v>0</v>
      </c>
      <c r="BK239" s="4">
        <f t="shared" si="645"/>
        <v>0</v>
      </c>
      <c r="BL239" s="4">
        <f t="shared" si="645"/>
        <v>0</v>
      </c>
      <c r="BM239" s="4">
        <f t="shared" si="645"/>
        <v>0</v>
      </c>
      <c r="BN239" s="4">
        <f t="shared" si="645"/>
        <v>0</v>
      </c>
      <c r="BO239" s="4">
        <f t="shared" si="645"/>
        <v>0</v>
      </c>
      <c r="BP239" s="4">
        <f t="shared" si="646"/>
        <v>0</v>
      </c>
      <c r="BQ239" s="4">
        <f t="shared" si="646"/>
        <v>0</v>
      </c>
      <c r="BR239" s="4">
        <f t="shared" si="646"/>
        <v>0</v>
      </c>
      <c r="BS239" s="4">
        <f t="shared" si="646"/>
        <v>0</v>
      </c>
      <c r="BT239" s="4">
        <f t="shared" si="646"/>
        <v>0</v>
      </c>
      <c r="BU239" s="4">
        <f t="shared" si="646"/>
        <v>0</v>
      </c>
      <c r="BV239" s="4">
        <f t="shared" si="646"/>
        <v>0</v>
      </c>
      <c r="BW239" s="4">
        <f t="shared" si="646"/>
        <v>0</v>
      </c>
      <c r="BX239" s="4">
        <f t="shared" si="646"/>
        <v>0</v>
      </c>
      <c r="BY239" s="4">
        <f t="shared" si="646"/>
        <v>0</v>
      </c>
      <c r="BZ239" s="4">
        <f t="shared" si="647"/>
        <v>0</v>
      </c>
      <c r="CA239" s="4">
        <f t="shared" si="647"/>
        <v>0</v>
      </c>
      <c r="CB239" s="4">
        <f t="shared" si="647"/>
        <v>0</v>
      </c>
      <c r="CC239" s="4">
        <f t="shared" si="647"/>
        <v>0</v>
      </c>
      <c r="CD239" s="4">
        <f t="shared" si="647"/>
        <v>0</v>
      </c>
      <c r="CE239" s="4">
        <f t="shared" si="647"/>
        <v>0</v>
      </c>
      <c r="CF239" s="4">
        <f t="shared" si="647"/>
        <v>0</v>
      </c>
      <c r="CG239" s="4">
        <f t="shared" si="647"/>
        <v>0</v>
      </c>
      <c r="CH239" s="4">
        <f t="shared" si="647"/>
        <v>0</v>
      </c>
      <c r="CI239" s="4">
        <f t="shared" si="647"/>
        <v>0</v>
      </c>
      <c r="CJ239" s="4">
        <f t="shared" si="648"/>
        <v>0</v>
      </c>
      <c r="CK239" s="4">
        <f t="shared" si="648"/>
        <v>0</v>
      </c>
      <c r="CL239" s="4">
        <f t="shared" si="648"/>
        <v>0</v>
      </c>
      <c r="CM239" s="4">
        <f t="shared" si="648"/>
        <v>0</v>
      </c>
      <c r="CN239" s="4">
        <f t="shared" si="648"/>
        <v>0</v>
      </c>
      <c r="CO239" s="4">
        <f t="shared" si="648"/>
        <v>0</v>
      </c>
      <c r="CP239" s="4">
        <f t="shared" si="648"/>
        <v>0</v>
      </c>
      <c r="CQ239" s="4">
        <f t="shared" si="648"/>
        <v>0</v>
      </c>
      <c r="CR239" s="4">
        <f t="shared" si="648"/>
        <v>0</v>
      </c>
      <c r="CS239" s="4">
        <f t="shared" si="648"/>
        <v>0</v>
      </c>
      <c r="CT239" s="4">
        <f t="shared" si="649"/>
        <v>0</v>
      </c>
      <c r="CU239" s="4">
        <f t="shared" si="649"/>
        <v>0</v>
      </c>
      <c r="CV239" s="4">
        <f t="shared" si="649"/>
        <v>0</v>
      </c>
      <c r="CW239" s="4">
        <f t="shared" si="649"/>
        <v>0</v>
      </c>
      <c r="CX239" s="4">
        <f t="shared" si="649"/>
        <v>0</v>
      </c>
      <c r="CY239" s="4">
        <f t="shared" si="649"/>
        <v>0</v>
      </c>
      <c r="CZ239" s="4">
        <f t="shared" si="649"/>
        <v>0</v>
      </c>
      <c r="DA239" s="4">
        <f t="shared" si="649"/>
        <v>0</v>
      </c>
      <c r="DB239" s="4">
        <f t="shared" si="649"/>
        <v>0</v>
      </c>
      <c r="DC239" s="4">
        <f t="shared" si="649"/>
        <v>0</v>
      </c>
      <c r="DD239" s="4">
        <f t="shared" si="649"/>
        <v>0</v>
      </c>
      <c r="DE239" s="4">
        <f t="shared" si="649"/>
        <v>0</v>
      </c>
      <c r="DF239" s="4">
        <f t="shared" si="649"/>
        <v>0</v>
      </c>
      <c r="DG239" s="4">
        <f t="shared" si="650"/>
        <v>0</v>
      </c>
      <c r="DH239" s="4">
        <f t="shared" si="650"/>
        <v>0</v>
      </c>
      <c r="DI239" s="4">
        <f t="shared" si="650"/>
        <v>0</v>
      </c>
      <c r="DJ239" s="4">
        <f t="shared" si="650"/>
        <v>0</v>
      </c>
      <c r="DK239" s="4">
        <f t="shared" si="650"/>
        <v>0</v>
      </c>
      <c r="DL239" s="4">
        <f t="shared" si="650"/>
        <v>0</v>
      </c>
      <c r="DM239" s="4">
        <f t="shared" si="650"/>
        <v>0</v>
      </c>
      <c r="DN239" s="4">
        <f t="shared" si="650"/>
        <v>0</v>
      </c>
      <c r="DO239" s="4">
        <f t="shared" si="650"/>
        <v>1</v>
      </c>
      <c r="DP239" s="4">
        <f t="shared" si="650"/>
        <v>0</v>
      </c>
      <c r="DQ239" s="4">
        <f t="shared" si="651"/>
        <v>0</v>
      </c>
      <c r="DR239" s="4">
        <f t="shared" si="651"/>
        <v>0</v>
      </c>
      <c r="DS239" s="4">
        <f t="shared" si="651"/>
        <v>0</v>
      </c>
      <c r="DT239" s="4">
        <f t="shared" si="651"/>
        <v>0</v>
      </c>
      <c r="DU239" s="4">
        <f t="shared" si="651"/>
        <v>0</v>
      </c>
      <c r="DV239" s="4">
        <f t="shared" si="651"/>
        <v>0</v>
      </c>
      <c r="DW239" s="4">
        <f t="shared" si="651"/>
        <v>0</v>
      </c>
      <c r="DX239" s="4">
        <f t="shared" si="651"/>
        <v>0</v>
      </c>
      <c r="DY239" s="4">
        <f t="shared" si="651"/>
        <v>0</v>
      </c>
      <c r="DZ239" s="4">
        <f t="shared" si="651"/>
        <v>1</v>
      </c>
      <c r="EA239" s="4">
        <f t="shared" si="651"/>
        <v>0</v>
      </c>
      <c r="EB239" s="4">
        <f t="shared" si="651"/>
        <v>0</v>
      </c>
      <c r="EC239" s="4">
        <f t="shared" si="651"/>
        <v>0</v>
      </c>
    </row>
    <row r="240" spans="2:133" x14ac:dyDescent="0.25">
      <c r="B240" s="13" t="s">
        <v>263</v>
      </c>
      <c r="C240" t="s">
        <v>2698</v>
      </c>
      <c r="D240" s="4">
        <f t="shared" si="591"/>
        <v>0</v>
      </c>
      <c r="E240" s="4">
        <f t="shared" si="592"/>
        <v>0</v>
      </c>
      <c r="F240" s="4">
        <f t="shared" si="593"/>
        <v>0</v>
      </c>
      <c r="G240" s="4">
        <f t="shared" si="594"/>
        <v>0</v>
      </c>
      <c r="H240" s="4">
        <f t="shared" si="595"/>
        <v>1</v>
      </c>
      <c r="I240" s="4">
        <f t="shared" si="596"/>
        <v>1</v>
      </c>
      <c r="J240" s="4">
        <f t="shared" si="597"/>
        <v>0</v>
      </c>
      <c r="K240" s="4">
        <f t="shared" si="598"/>
        <v>0</v>
      </c>
      <c r="L240" s="4">
        <f t="shared" si="599"/>
        <v>0</v>
      </c>
      <c r="M240" s="4">
        <f t="shared" si="600"/>
        <v>0</v>
      </c>
      <c r="N240" s="4">
        <f t="shared" si="601"/>
        <v>0</v>
      </c>
      <c r="O240" s="4">
        <f t="shared" si="602"/>
        <v>0</v>
      </c>
      <c r="P240" s="4">
        <f t="shared" si="603"/>
        <v>0</v>
      </c>
      <c r="Q240" s="4">
        <f t="shared" si="604"/>
        <v>0</v>
      </c>
      <c r="R240" s="4">
        <f t="shared" si="605"/>
        <v>0</v>
      </c>
      <c r="S240" s="4">
        <f t="shared" si="606"/>
        <v>0</v>
      </c>
      <c r="T240" s="4">
        <f t="shared" si="607"/>
        <v>0</v>
      </c>
      <c r="U240" s="4">
        <f t="shared" si="608"/>
        <v>0</v>
      </c>
      <c r="V240" s="4">
        <f t="shared" si="609"/>
        <v>0</v>
      </c>
      <c r="W240" s="4">
        <f t="shared" si="610"/>
        <v>0</v>
      </c>
      <c r="X240" s="4">
        <f t="shared" si="611"/>
        <v>0</v>
      </c>
      <c r="Y240" s="4">
        <f t="shared" si="612"/>
        <v>0</v>
      </c>
      <c r="Z240" s="4">
        <f t="shared" si="613"/>
        <v>0</v>
      </c>
      <c r="AA240" s="4">
        <f t="shared" si="614"/>
        <v>0</v>
      </c>
      <c r="AB240" s="4">
        <f t="shared" si="615"/>
        <v>0</v>
      </c>
      <c r="AC240" s="4">
        <f t="shared" si="616"/>
        <v>0</v>
      </c>
      <c r="AD240" s="4">
        <f t="shared" si="617"/>
        <v>0</v>
      </c>
      <c r="AE240" s="4">
        <f t="shared" si="618"/>
        <v>0</v>
      </c>
      <c r="AF240" s="4">
        <f t="shared" si="619"/>
        <v>0</v>
      </c>
      <c r="AG240" s="4">
        <f t="shared" si="620"/>
        <v>0</v>
      </c>
      <c r="AH240" s="4">
        <f t="shared" si="621"/>
        <v>0</v>
      </c>
      <c r="AI240" s="4">
        <f t="shared" si="622"/>
        <v>0</v>
      </c>
      <c r="AJ240" s="4">
        <f t="shared" si="623"/>
        <v>0</v>
      </c>
      <c r="AK240" s="4">
        <f t="shared" si="624"/>
        <v>0</v>
      </c>
      <c r="AL240" s="4">
        <f t="shared" si="625"/>
        <v>0</v>
      </c>
      <c r="AM240" s="4">
        <f t="shared" si="626"/>
        <v>0</v>
      </c>
      <c r="AN240" s="4">
        <f t="shared" si="627"/>
        <v>0</v>
      </c>
      <c r="AO240" s="4">
        <f t="shared" si="628"/>
        <v>0</v>
      </c>
      <c r="AP240" s="4">
        <f t="shared" si="629"/>
        <v>0</v>
      </c>
      <c r="AQ240" s="4">
        <f t="shared" si="630"/>
        <v>0</v>
      </c>
      <c r="AR240" s="4">
        <f t="shared" si="631"/>
        <v>1</v>
      </c>
      <c r="AS240" s="4">
        <f t="shared" si="632"/>
        <v>1</v>
      </c>
      <c r="AT240" s="4">
        <f t="shared" si="633"/>
        <v>0</v>
      </c>
      <c r="AU240" s="4">
        <f t="shared" si="634"/>
        <v>0</v>
      </c>
      <c r="AV240" s="4">
        <f t="shared" si="635"/>
        <v>0</v>
      </c>
      <c r="AW240" s="4">
        <f t="shared" si="636"/>
        <v>0</v>
      </c>
      <c r="AX240" s="4">
        <f t="shared" si="637"/>
        <v>0</v>
      </c>
      <c r="AY240" s="4">
        <f t="shared" si="638"/>
        <v>0</v>
      </c>
      <c r="AZ240" s="4">
        <f t="shared" si="639"/>
        <v>0</v>
      </c>
      <c r="BA240" s="4">
        <f t="shared" si="640"/>
        <v>0</v>
      </c>
      <c r="BB240" s="4">
        <f t="shared" si="641"/>
        <v>0</v>
      </c>
      <c r="BC240" s="4">
        <f t="shared" si="642"/>
        <v>0</v>
      </c>
      <c r="BD240" s="4">
        <f t="shared" si="643"/>
        <v>0</v>
      </c>
      <c r="BE240" s="4">
        <f t="shared" si="644"/>
        <v>0</v>
      </c>
      <c r="BF240" s="4">
        <f t="shared" si="645"/>
        <v>0</v>
      </c>
      <c r="BG240" s="4">
        <f t="shared" si="645"/>
        <v>0</v>
      </c>
      <c r="BH240" s="4">
        <f t="shared" si="645"/>
        <v>0</v>
      </c>
      <c r="BI240" s="4">
        <f t="shared" si="645"/>
        <v>0</v>
      </c>
      <c r="BJ240" s="4">
        <f t="shared" si="645"/>
        <v>0</v>
      </c>
      <c r="BK240" s="4">
        <f t="shared" si="645"/>
        <v>0</v>
      </c>
      <c r="BL240" s="4">
        <f t="shared" si="645"/>
        <v>0</v>
      </c>
      <c r="BM240" s="4">
        <f t="shared" si="645"/>
        <v>0</v>
      </c>
      <c r="BN240" s="4">
        <f t="shared" si="645"/>
        <v>0</v>
      </c>
      <c r="BO240" s="4">
        <f t="shared" si="645"/>
        <v>0</v>
      </c>
      <c r="BP240" s="4">
        <f t="shared" si="646"/>
        <v>0</v>
      </c>
      <c r="BQ240" s="4">
        <f t="shared" si="646"/>
        <v>0</v>
      </c>
      <c r="BR240" s="4">
        <f t="shared" si="646"/>
        <v>0</v>
      </c>
      <c r="BS240" s="4">
        <f t="shared" si="646"/>
        <v>0</v>
      </c>
      <c r="BT240" s="4">
        <f t="shared" si="646"/>
        <v>0</v>
      </c>
      <c r="BU240" s="4">
        <f t="shared" si="646"/>
        <v>0</v>
      </c>
      <c r="BV240" s="4">
        <f t="shared" si="646"/>
        <v>0</v>
      </c>
      <c r="BW240" s="4">
        <f t="shared" si="646"/>
        <v>0</v>
      </c>
      <c r="BX240" s="4">
        <f t="shared" si="646"/>
        <v>0</v>
      </c>
      <c r="BY240" s="4">
        <f t="shared" si="646"/>
        <v>0</v>
      </c>
      <c r="BZ240" s="4">
        <f t="shared" si="647"/>
        <v>0</v>
      </c>
      <c r="CA240" s="4">
        <f t="shared" si="647"/>
        <v>0</v>
      </c>
      <c r="CB240" s="4">
        <f t="shared" si="647"/>
        <v>0</v>
      </c>
      <c r="CC240" s="4">
        <f t="shared" si="647"/>
        <v>0</v>
      </c>
      <c r="CD240" s="4">
        <f t="shared" si="647"/>
        <v>0</v>
      </c>
      <c r="CE240" s="4">
        <f t="shared" si="647"/>
        <v>0</v>
      </c>
      <c r="CF240" s="4">
        <f t="shared" si="647"/>
        <v>0</v>
      </c>
      <c r="CG240" s="4">
        <f t="shared" si="647"/>
        <v>0</v>
      </c>
      <c r="CH240" s="4">
        <f t="shared" si="647"/>
        <v>0</v>
      </c>
      <c r="CI240" s="4">
        <f t="shared" si="647"/>
        <v>0</v>
      </c>
      <c r="CJ240" s="4">
        <f t="shared" si="648"/>
        <v>0</v>
      </c>
      <c r="CK240" s="4">
        <f t="shared" si="648"/>
        <v>0</v>
      </c>
      <c r="CL240" s="4">
        <f t="shared" si="648"/>
        <v>0</v>
      </c>
      <c r="CM240" s="4">
        <f t="shared" si="648"/>
        <v>0</v>
      </c>
      <c r="CN240" s="4">
        <f t="shared" si="648"/>
        <v>0</v>
      </c>
      <c r="CO240" s="4">
        <f t="shared" si="648"/>
        <v>0</v>
      </c>
      <c r="CP240" s="4">
        <f t="shared" si="648"/>
        <v>0</v>
      </c>
      <c r="CQ240" s="4">
        <f t="shared" si="648"/>
        <v>0</v>
      </c>
      <c r="CR240" s="4">
        <f t="shared" si="648"/>
        <v>0</v>
      </c>
      <c r="CS240" s="4">
        <f t="shared" si="648"/>
        <v>0</v>
      </c>
      <c r="CT240" s="4">
        <f t="shared" si="649"/>
        <v>0</v>
      </c>
      <c r="CU240" s="4">
        <f t="shared" si="649"/>
        <v>0</v>
      </c>
      <c r="CV240" s="4">
        <f t="shared" si="649"/>
        <v>0</v>
      </c>
      <c r="CW240" s="4">
        <f t="shared" si="649"/>
        <v>0</v>
      </c>
      <c r="CX240" s="4">
        <f t="shared" si="649"/>
        <v>0</v>
      </c>
      <c r="CY240" s="4">
        <f t="shared" si="649"/>
        <v>0</v>
      </c>
      <c r="CZ240" s="4">
        <f t="shared" si="649"/>
        <v>0</v>
      </c>
      <c r="DA240" s="4">
        <f t="shared" si="649"/>
        <v>0</v>
      </c>
      <c r="DB240" s="4">
        <f t="shared" si="649"/>
        <v>0</v>
      </c>
      <c r="DC240" s="4">
        <f t="shared" si="649"/>
        <v>0</v>
      </c>
      <c r="DD240" s="4">
        <f t="shared" si="649"/>
        <v>0</v>
      </c>
      <c r="DE240" s="4">
        <f t="shared" si="649"/>
        <v>0</v>
      </c>
      <c r="DF240" s="4">
        <f t="shared" si="649"/>
        <v>0</v>
      </c>
      <c r="DG240" s="4">
        <f t="shared" si="650"/>
        <v>0</v>
      </c>
      <c r="DH240" s="4">
        <f t="shared" si="650"/>
        <v>0</v>
      </c>
      <c r="DI240" s="4">
        <f t="shared" si="650"/>
        <v>0</v>
      </c>
      <c r="DJ240" s="4">
        <f t="shared" si="650"/>
        <v>0</v>
      </c>
      <c r="DK240" s="4">
        <f t="shared" si="650"/>
        <v>0</v>
      </c>
      <c r="DL240" s="4">
        <f t="shared" si="650"/>
        <v>0</v>
      </c>
      <c r="DM240" s="4">
        <f t="shared" si="650"/>
        <v>0</v>
      </c>
      <c r="DN240" s="4">
        <f t="shared" si="650"/>
        <v>0</v>
      </c>
      <c r="DO240" s="4">
        <f t="shared" si="650"/>
        <v>0</v>
      </c>
      <c r="DP240" s="4">
        <f t="shared" si="650"/>
        <v>1</v>
      </c>
      <c r="DQ240" s="4">
        <f t="shared" si="651"/>
        <v>0</v>
      </c>
      <c r="DR240" s="4">
        <f t="shared" si="651"/>
        <v>0</v>
      </c>
      <c r="DS240" s="4">
        <f t="shared" si="651"/>
        <v>0</v>
      </c>
      <c r="DT240" s="4">
        <f t="shared" si="651"/>
        <v>0</v>
      </c>
      <c r="DU240" s="4">
        <f t="shared" si="651"/>
        <v>0</v>
      </c>
      <c r="DV240" s="4">
        <f t="shared" si="651"/>
        <v>0</v>
      </c>
      <c r="DW240" s="4">
        <f t="shared" si="651"/>
        <v>0</v>
      </c>
      <c r="DX240" s="4">
        <f t="shared" si="651"/>
        <v>0</v>
      </c>
      <c r="DY240" s="4">
        <f t="shared" si="651"/>
        <v>0</v>
      </c>
      <c r="DZ240" s="4">
        <f t="shared" si="651"/>
        <v>0</v>
      </c>
      <c r="EA240" s="4">
        <f t="shared" si="651"/>
        <v>1</v>
      </c>
      <c r="EB240" s="4">
        <f t="shared" si="651"/>
        <v>0</v>
      </c>
      <c r="EC240" s="4">
        <f t="shared" si="651"/>
        <v>0</v>
      </c>
    </row>
    <row r="241" spans="2:133" x14ac:dyDescent="0.25">
      <c r="B241" s="13" t="s">
        <v>263</v>
      </c>
      <c r="C241" t="s">
        <v>2699</v>
      </c>
      <c r="D241" s="4">
        <f t="shared" si="591"/>
        <v>0</v>
      </c>
      <c r="E241" s="4">
        <f t="shared" si="592"/>
        <v>0</v>
      </c>
      <c r="F241" s="4">
        <f t="shared" si="593"/>
        <v>0</v>
      </c>
      <c r="G241" s="4">
        <f t="shared" si="594"/>
        <v>0</v>
      </c>
      <c r="H241" s="4">
        <f t="shared" si="595"/>
        <v>1</v>
      </c>
      <c r="I241" s="4">
        <f t="shared" si="596"/>
        <v>1</v>
      </c>
      <c r="J241" s="4">
        <f t="shared" si="597"/>
        <v>0</v>
      </c>
      <c r="K241" s="4">
        <f t="shared" si="598"/>
        <v>0</v>
      </c>
      <c r="L241" s="4">
        <f t="shared" si="599"/>
        <v>0</v>
      </c>
      <c r="M241" s="4">
        <f t="shared" si="600"/>
        <v>0</v>
      </c>
      <c r="N241" s="4">
        <f t="shared" si="601"/>
        <v>0</v>
      </c>
      <c r="O241" s="4">
        <f t="shared" si="602"/>
        <v>0</v>
      </c>
      <c r="P241" s="4">
        <f t="shared" si="603"/>
        <v>0</v>
      </c>
      <c r="Q241" s="4">
        <f t="shared" si="604"/>
        <v>0</v>
      </c>
      <c r="R241" s="4">
        <f t="shared" si="605"/>
        <v>0</v>
      </c>
      <c r="S241" s="4">
        <f t="shared" si="606"/>
        <v>0</v>
      </c>
      <c r="T241" s="4">
        <f t="shared" si="607"/>
        <v>0</v>
      </c>
      <c r="U241" s="4">
        <f t="shared" si="608"/>
        <v>0</v>
      </c>
      <c r="V241" s="4">
        <f t="shared" si="609"/>
        <v>0</v>
      </c>
      <c r="W241" s="4">
        <f t="shared" si="610"/>
        <v>0</v>
      </c>
      <c r="X241" s="4">
        <f t="shared" si="611"/>
        <v>0</v>
      </c>
      <c r="Y241" s="4">
        <f t="shared" si="612"/>
        <v>0</v>
      </c>
      <c r="Z241" s="4">
        <f t="shared" si="613"/>
        <v>0</v>
      </c>
      <c r="AA241" s="4">
        <f t="shared" si="614"/>
        <v>0</v>
      </c>
      <c r="AB241" s="4">
        <f t="shared" si="615"/>
        <v>0</v>
      </c>
      <c r="AC241" s="4">
        <f t="shared" si="616"/>
        <v>0</v>
      </c>
      <c r="AD241" s="4">
        <f t="shared" si="617"/>
        <v>0</v>
      </c>
      <c r="AE241" s="4">
        <f t="shared" si="618"/>
        <v>0</v>
      </c>
      <c r="AF241" s="4">
        <f t="shared" si="619"/>
        <v>0</v>
      </c>
      <c r="AG241" s="4">
        <f t="shared" si="620"/>
        <v>0</v>
      </c>
      <c r="AH241" s="4">
        <f t="shared" si="621"/>
        <v>0</v>
      </c>
      <c r="AI241" s="4">
        <f t="shared" si="622"/>
        <v>0</v>
      </c>
      <c r="AJ241" s="4">
        <f t="shared" si="623"/>
        <v>0</v>
      </c>
      <c r="AK241" s="4">
        <f t="shared" si="624"/>
        <v>0</v>
      </c>
      <c r="AL241" s="4">
        <f t="shared" si="625"/>
        <v>0</v>
      </c>
      <c r="AM241" s="4">
        <f t="shared" si="626"/>
        <v>0</v>
      </c>
      <c r="AN241" s="4">
        <f t="shared" si="627"/>
        <v>0</v>
      </c>
      <c r="AO241" s="4">
        <f t="shared" si="628"/>
        <v>0</v>
      </c>
      <c r="AP241" s="4">
        <f t="shared" si="629"/>
        <v>0</v>
      </c>
      <c r="AQ241" s="4">
        <f t="shared" si="630"/>
        <v>0</v>
      </c>
      <c r="AR241" s="4">
        <f t="shared" si="631"/>
        <v>1</v>
      </c>
      <c r="AS241" s="4">
        <f t="shared" si="632"/>
        <v>1</v>
      </c>
      <c r="AT241" s="4">
        <f t="shared" si="633"/>
        <v>0</v>
      </c>
      <c r="AU241" s="4">
        <f t="shared" si="634"/>
        <v>0</v>
      </c>
      <c r="AV241" s="4">
        <f t="shared" si="635"/>
        <v>0</v>
      </c>
      <c r="AW241" s="4">
        <f t="shared" si="636"/>
        <v>0</v>
      </c>
      <c r="AX241" s="4">
        <f t="shared" si="637"/>
        <v>0</v>
      </c>
      <c r="AY241" s="4">
        <f t="shared" si="638"/>
        <v>0</v>
      </c>
      <c r="AZ241" s="4">
        <f t="shared" si="639"/>
        <v>0</v>
      </c>
      <c r="BA241" s="4">
        <f t="shared" si="640"/>
        <v>0</v>
      </c>
      <c r="BB241" s="4">
        <f t="shared" si="641"/>
        <v>0</v>
      </c>
      <c r="BC241" s="4">
        <f t="shared" si="642"/>
        <v>0</v>
      </c>
      <c r="BD241" s="4">
        <f t="shared" si="643"/>
        <v>0</v>
      </c>
      <c r="BE241" s="4">
        <f t="shared" si="644"/>
        <v>0</v>
      </c>
      <c r="BF241" s="4">
        <f t="shared" si="645"/>
        <v>0</v>
      </c>
      <c r="BG241" s="4">
        <f t="shared" si="645"/>
        <v>0</v>
      </c>
      <c r="BH241" s="4">
        <f t="shared" si="645"/>
        <v>0</v>
      </c>
      <c r="BI241" s="4">
        <f t="shared" si="645"/>
        <v>0</v>
      </c>
      <c r="BJ241" s="4">
        <f t="shared" si="645"/>
        <v>0</v>
      </c>
      <c r="BK241" s="4">
        <f t="shared" si="645"/>
        <v>0</v>
      </c>
      <c r="BL241" s="4">
        <f t="shared" si="645"/>
        <v>0</v>
      </c>
      <c r="BM241" s="4">
        <f t="shared" si="645"/>
        <v>0</v>
      </c>
      <c r="BN241" s="4">
        <f t="shared" si="645"/>
        <v>0</v>
      </c>
      <c r="BO241" s="4">
        <f t="shared" si="645"/>
        <v>0</v>
      </c>
      <c r="BP241" s="4">
        <f t="shared" si="646"/>
        <v>0</v>
      </c>
      <c r="BQ241" s="4">
        <f t="shared" si="646"/>
        <v>0</v>
      </c>
      <c r="BR241" s="4">
        <f t="shared" si="646"/>
        <v>0</v>
      </c>
      <c r="BS241" s="4">
        <f t="shared" si="646"/>
        <v>0</v>
      </c>
      <c r="BT241" s="4">
        <f t="shared" si="646"/>
        <v>0</v>
      </c>
      <c r="BU241" s="4">
        <f t="shared" si="646"/>
        <v>0</v>
      </c>
      <c r="BV241" s="4">
        <f t="shared" si="646"/>
        <v>0</v>
      </c>
      <c r="BW241" s="4">
        <f t="shared" si="646"/>
        <v>0</v>
      </c>
      <c r="BX241" s="4">
        <f t="shared" si="646"/>
        <v>0</v>
      </c>
      <c r="BY241" s="4">
        <f t="shared" si="646"/>
        <v>0</v>
      </c>
      <c r="BZ241" s="4">
        <f t="shared" si="647"/>
        <v>0</v>
      </c>
      <c r="CA241" s="4">
        <f t="shared" si="647"/>
        <v>0</v>
      </c>
      <c r="CB241" s="4">
        <f t="shared" si="647"/>
        <v>0</v>
      </c>
      <c r="CC241" s="4">
        <f t="shared" si="647"/>
        <v>0</v>
      </c>
      <c r="CD241" s="4">
        <f t="shared" si="647"/>
        <v>0</v>
      </c>
      <c r="CE241" s="4">
        <f t="shared" si="647"/>
        <v>0</v>
      </c>
      <c r="CF241" s="4">
        <f t="shared" si="647"/>
        <v>0</v>
      </c>
      <c r="CG241" s="4">
        <f t="shared" si="647"/>
        <v>0</v>
      </c>
      <c r="CH241" s="4">
        <f t="shared" si="647"/>
        <v>0</v>
      </c>
      <c r="CI241" s="4">
        <f t="shared" si="647"/>
        <v>0</v>
      </c>
      <c r="CJ241" s="4">
        <f t="shared" si="648"/>
        <v>0</v>
      </c>
      <c r="CK241" s="4">
        <f t="shared" si="648"/>
        <v>0</v>
      </c>
      <c r="CL241" s="4">
        <f t="shared" si="648"/>
        <v>0</v>
      </c>
      <c r="CM241" s="4">
        <f t="shared" si="648"/>
        <v>0</v>
      </c>
      <c r="CN241" s="4">
        <f t="shared" si="648"/>
        <v>0</v>
      </c>
      <c r="CO241" s="4">
        <f t="shared" si="648"/>
        <v>0</v>
      </c>
      <c r="CP241" s="4">
        <f t="shared" si="648"/>
        <v>0</v>
      </c>
      <c r="CQ241" s="4">
        <f t="shared" si="648"/>
        <v>0</v>
      </c>
      <c r="CR241" s="4">
        <f t="shared" si="648"/>
        <v>0</v>
      </c>
      <c r="CS241" s="4">
        <f t="shared" si="648"/>
        <v>0</v>
      </c>
      <c r="CT241" s="4">
        <f t="shared" si="649"/>
        <v>0</v>
      </c>
      <c r="CU241" s="4">
        <f t="shared" si="649"/>
        <v>0</v>
      </c>
      <c r="CV241" s="4">
        <f t="shared" si="649"/>
        <v>0</v>
      </c>
      <c r="CW241" s="4">
        <f t="shared" si="649"/>
        <v>0</v>
      </c>
      <c r="CX241" s="4">
        <f t="shared" si="649"/>
        <v>0</v>
      </c>
      <c r="CY241" s="4">
        <f t="shared" si="649"/>
        <v>0</v>
      </c>
      <c r="CZ241" s="4">
        <f t="shared" si="649"/>
        <v>0</v>
      </c>
      <c r="DA241" s="4">
        <f t="shared" si="649"/>
        <v>0</v>
      </c>
      <c r="DB241" s="4">
        <f t="shared" si="649"/>
        <v>0</v>
      </c>
      <c r="DC241" s="4">
        <f t="shared" si="649"/>
        <v>0</v>
      </c>
      <c r="DD241" s="4">
        <f t="shared" si="649"/>
        <v>0</v>
      </c>
      <c r="DE241" s="4">
        <f t="shared" si="649"/>
        <v>0</v>
      </c>
      <c r="DF241" s="4">
        <f t="shared" si="649"/>
        <v>0</v>
      </c>
      <c r="DG241" s="4">
        <f t="shared" si="650"/>
        <v>0</v>
      </c>
      <c r="DH241" s="4">
        <f t="shared" si="650"/>
        <v>0</v>
      </c>
      <c r="DI241" s="4">
        <f t="shared" si="650"/>
        <v>0</v>
      </c>
      <c r="DJ241" s="4">
        <f t="shared" si="650"/>
        <v>0</v>
      </c>
      <c r="DK241" s="4">
        <f t="shared" si="650"/>
        <v>0</v>
      </c>
      <c r="DL241" s="4">
        <f t="shared" si="650"/>
        <v>0</v>
      </c>
      <c r="DM241" s="4">
        <f t="shared" si="650"/>
        <v>0</v>
      </c>
      <c r="DN241" s="4">
        <f t="shared" si="650"/>
        <v>0</v>
      </c>
      <c r="DO241" s="4">
        <f t="shared" si="650"/>
        <v>0</v>
      </c>
      <c r="DP241" s="4">
        <f t="shared" si="650"/>
        <v>0</v>
      </c>
      <c r="DQ241" s="4">
        <f t="shared" si="651"/>
        <v>1</v>
      </c>
      <c r="DR241" s="4">
        <f t="shared" si="651"/>
        <v>0</v>
      </c>
      <c r="DS241" s="4">
        <f t="shared" si="651"/>
        <v>0</v>
      </c>
      <c r="DT241" s="4">
        <f t="shared" si="651"/>
        <v>0</v>
      </c>
      <c r="DU241" s="4">
        <f t="shared" si="651"/>
        <v>0</v>
      </c>
      <c r="DV241" s="4">
        <f t="shared" si="651"/>
        <v>0</v>
      </c>
      <c r="DW241" s="4">
        <f t="shared" si="651"/>
        <v>0</v>
      </c>
      <c r="DX241" s="4">
        <f t="shared" si="651"/>
        <v>0</v>
      </c>
      <c r="DY241" s="4">
        <f t="shared" si="651"/>
        <v>0</v>
      </c>
      <c r="DZ241" s="4">
        <f t="shared" si="651"/>
        <v>0</v>
      </c>
      <c r="EA241" s="4">
        <f t="shared" si="651"/>
        <v>0</v>
      </c>
      <c r="EB241" s="4">
        <f t="shared" si="651"/>
        <v>1</v>
      </c>
      <c r="EC241" s="4">
        <f t="shared" si="651"/>
        <v>0</v>
      </c>
    </row>
    <row r="242" spans="2:133" x14ac:dyDescent="0.25">
      <c r="B242" s="13" t="s">
        <v>263</v>
      </c>
      <c r="C242" t="s">
        <v>2700</v>
      </c>
      <c r="D242" s="4">
        <f t="shared" si="591"/>
        <v>0</v>
      </c>
      <c r="E242" s="4">
        <f t="shared" si="592"/>
        <v>0</v>
      </c>
      <c r="F242" s="4">
        <f t="shared" si="593"/>
        <v>0</v>
      </c>
      <c r="G242" s="4">
        <f t="shared" si="594"/>
        <v>0</v>
      </c>
      <c r="H242" s="4">
        <f t="shared" si="595"/>
        <v>0</v>
      </c>
      <c r="I242" s="4">
        <f t="shared" si="596"/>
        <v>0</v>
      </c>
      <c r="J242" s="4">
        <f t="shared" si="597"/>
        <v>0</v>
      </c>
      <c r="K242" s="4">
        <f t="shared" si="598"/>
        <v>0</v>
      </c>
      <c r="L242" s="4">
        <f t="shared" si="599"/>
        <v>0</v>
      </c>
      <c r="M242" s="4">
        <f t="shared" si="600"/>
        <v>0</v>
      </c>
      <c r="N242" s="4">
        <f t="shared" si="601"/>
        <v>0</v>
      </c>
      <c r="O242" s="4">
        <f t="shared" si="602"/>
        <v>0</v>
      </c>
      <c r="P242" s="4">
        <f t="shared" si="603"/>
        <v>0</v>
      </c>
      <c r="Q242" s="4">
        <f t="shared" si="604"/>
        <v>0</v>
      </c>
      <c r="R242" s="4">
        <f t="shared" si="605"/>
        <v>0</v>
      </c>
      <c r="S242" s="4">
        <f t="shared" si="606"/>
        <v>0</v>
      </c>
      <c r="T242" s="4">
        <f t="shared" si="607"/>
        <v>0</v>
      </c>
      <c r="U242" s="4">
        <f t="shared" si="608"/>
        <v>0</v>
      </c>
      <c r="V242" s="4">
        <f t="shared" si="609"/>
        <v>0</v>
      </c>
      <c r="W242" s="4">
        <f t="shared" si="610"/>
        <v>0</v>
      </c>
      <c r="X242" s="4">
        <f t="shared" si="611"/>
        <v>0</v>
      </c>
      <c r="Y242" s="4">
        <f t="shared" si="612"/>
        <v>0</v>
      </c>
      <c r="Z242" s="4">
        <f t="shared" si="613"/>
        <v>0</v>
      </c>
      <c r="AA242" s="4">
        <f t="shared" si="614"/>
        <v>0</v>
      </c>
      <c r="AB242" s="4">
        <f t="shared" si="615"/>
        <v>0</v>
      </c>
      <c r="AC242" s="4">
        <f t="shared" si="616"/>
        <v>0</v>
      </c>
      <c r="AD242" s="4">
        <f t="shared" si="617"/>
        <v>0</v>
      </c>
      <c r="AE242" s="4">
        <f t="shared" si="618"/>
        <v>0</v>
      </c>
      <c r="AF242" s="4">
        <f t="shared" si="619"/>
        <v>0</v>
      </c>
      <c r="AG242" s="4">
        <f t="shared" si="620"/>
        <v>0</v>
      </c>
      <c r="AH242" s="4">
        <f t="shared" si="621"/>
        <v>0</v>
      </c>
      <c r="AI242" s="4">
        <f t="shared" si="622"/>
        <v>0</v>
      </c>
      <c r="AJ242" s="4">
        <f t="shared" si="623"/>
        <v>0</v>
      </c>
      <c r="AK242" s="4">
        <f t="shared" si="624"/>
        <v>0</v>
      </c>
      <c r="AL242" s="4">
        <f t="shared" si="625"/>
        <v>0</v>
      </c>
      <c r="AM242" s="4">
        <f t="shared" si="626"/>
        <v>0</v>
      </c>
      <c r="AN242" s="4">
        <f t="shared" si="627"/>
        <v>0</v>
      </c>
      <c r="AO242" s="4">
        <f t="shared" si="628"/>
        <v>0</v>
      </c>
      <c r="AP242" s="4">
        <f t="shared" si="629"/>
        <v>0</v>
      </c>
      <c r="AQ242" s="4">
        <f t="shared" si="630"/>
        <v>0</v>
      </c>
      <c r="AR242" s="4">
        <f t="shared" si="631"/>
        <v>0</v>
      </c>
      <c r="AS242" s="4">
        <f t="shared" si="632"/>
        <v>0</v>
      </c>
      <c r="AT242" s="4">
        <f t="shared" si="633"/>
        <v>0</v>
      </c>
      <c r="AU242" s="4">
        <f t="shared" si="634"/>
        <v>0</v>
      </c>
      <c r="AV242" s="4">
        <f t="shared" si="635"/>
        <v>0</v>
      </c>
      <c r="AW242" s="4">
        <f t="shared" si="636"/>
        <v>0</v>
      </c>
      <c r="AX242" s="4">
        <f t="shared" si="637"/>
        <v>0</v>
      </c>
      <c r="AY242" s="4">
        <f t="shared" si="638"/>
        <v>0</v>
      </c>
      <c r="AZ242" s="4">
        <f t="shared" si="639"/>
        <v>0</v>
      </c>
      <c r="BA242" s="4">
        <f t="shared" si="640"/>
        <v>0</v>
      </c>
      <c r="BB242" s="4">
        <f t="shared" si="641"/>
        <v>0</v>
      </c>
      <c r="BC242" s="4">
        <f t="shared" si="642"/>
        <v>0</v>
      </c>
      <c r="BD242" s="4">
        <f t="shared" si="643"/>
        <v>0</v>
      </c>
      <c r="BE242" s="4">
        <f t="shared" si="644"/>
        <v>0</v>
      </c>
      <c r="BF242" s="4">
        <f t="shared" si="645"/>
        <v>0</v>
      </c>
      <c r="BG242" s="4">
        <f t="shared" si="645"/>
        <v>0</v>
      </c>
      <c r="BH242" s="4">
        <f t="shared" si="645"/>
        <v>0</v>
      </c>
      <c r="BI242" s="4">
        <f t="shared" si="645"/>
        <v>0</v>
      </c>
      <c r="BJ242" s="4">
        <f t="shared" si="645"/>
        <v>0</v>
      </c>
      <c r="BK242" s="4">
        <f t="shared" si="645"/>
        <v>0</v>
      </c>
      <c r="BL242" s="4">
        <f t="shared" si="645"/>
        <v>0</v>
      </c>
      <c r="BM242" s="4">
        <f t="shared" si="645"/>
        <v>0</v>
      </c>
      <c r="BN242" s="4">
        <f t="shared" si="645"/>
        <v>0</v>
      </c>
      <c r="BO242" s="4">
        <f t="shared" si="645"/>
        <v>0</v>
      </c>
      <c r="BP242" s="4">
        <f t="shared" si="646"/>
        <v>0</v>
      </c>
      <c r="BQ242" s="4">
        <f t="shared" si="646"/>
        <v>0</v>
      </c>
      <c r="BR242" s="4">
        <f t="shared" si="646"/>
        <v>0</v>
      </c>
      <c r="BS242" s="4">
        <f t="shared" si="646"/>
        <v>0</v>
      </c>
      <c r="BT242" s="4">
        <f t="shared" si="646"/>
        <v>0</v>
      </c>
      <c r="BU242" s="4">
        <f t="shared" si="646"/>
        <v>0</v>
      </c>
      <c r="BV242" s="4">
        <f t="shared" si="646"/>
        <v>0</v>
      </c>
      <c r="BW242" s="4">
        <f t="shared" si="646"/>
        <v>0</v>
      </c>
      <c r="BX242" s="4">
        <f t="shared" si="646"/>
        <v>0</v>
      </c>
      <c r="BY242" s="4">
        <f t="shared" si="646"/>
        <v>0</v>
      </c>
      <c r="BZ242" s="4">
        <f t="shared" si="647"/>
        <v>0</v>
      </c>
      <c r="CA242" s="4">
        <f t="shared" si="647"/>
        <v>0</v>
      </c>
      <c r="CB242" s="4">
        <f t="shared" si="647"/>
        <v>0</v>
      </c>
      <c r="CC242" s="4">
        <f t="shared" si="647"/>
        <v>0</v>
      </c>
      <c r="CD242" s="4">
        <f t="shared" si="647"/>
        <v>0</v>
      </c>
      <c r="CE242" s="4">
        <f t="shared" si="647"/>
        <v>0</v>
      </c>
      <c r="CF242" s="4">
        <f t="shared" si="647"/>
        <v>0</v>
      </c>
      <c r="CG242" s="4">
        <f t="shared" si="647"/>
        <v>0</v>
      </c>
      <c r="CH242" s="4">
        <f t="shared" si="647"/>
        <v>0</v>
      </c>
      <c r="CI242" s="4">
        <f t="shared" si="647"/>
        <v>0</v>
      </c>
      <c r="CJ242" s="4">
        <f t="shared" si="648"/>
        <v>0</v>
      </c>
      <c r="CK242" s="4">
        <f t="shared" si="648"/>
        <v>0</v>
      </c>
      <c r="CL242" s="4">
        <f t="shared" si="648"/>
        <v>0</v>
      </c>
      <c r="CM242" s="4">
        <f t="shared" si="648"/>
        <v>0</v>
      </c>
      <c r="CN242" s="4">
        <f t="shared" si="648"/>
        <v>0</v>
      </c>
      <c r="CO242" s="4">
        <f t="shared" si="648"/>
        <v>0</v>
      </c>
      <c r="CP242" s="4">
        <f t="shared" si="648"/>
        <v>0</v>
      </c>
      <c r="CQ242" s="4">
        <f t="shared" si="648"/>
        <v>0</v>
      </c>
      <c r="CR242" s="4">
        <f t="shared" si="648"/>
        <v>0</v>
      </c>
      <c r="CS242" s="4">
        <f t="shared" si="648"/>
        <v>0</v>
      </c>
      <c r="CT242" s="4">
        <f t="shared" si="649"/>
        <v>0</v>
      </c>
      <c r="CU242" s="4">
        <f t="shared" si="649"/>
        <v>0</v>
      </c>
      <c r="CV242" s="4">
        <f t="shared" si="649"/>
        <v>0</v>
      </c>
      <c r="CW242" s="4">
        <f t="shared" si="649"/>
        <v>0</v>
      </c>
      <c r="CX242" s="4">
        <f t="shared" si="649"/>
        <v>0</v>
      </c>
      <c r="CY242" s="4">
        <f t="shared" si="649"/>
        <v>0</v>
      </c>
      <c r="CZ242" s="4">
        <f t="shared" si="649"/>
        <v>0</v>
      </c>
      <c r="DA242" s="4">
        <f t="shared" si="649"/>
        <v>0</v>
      </c>
      <c r="DB242" s="4">
        <f t="shared" si="649"/>
        <v>0</v>
      </c>
      <c r="DC242" s="4">
        <f t="shared" si="649"/>
        <v>0</v>
      </c>
      <c r="DD242" s="4">
        <f t="shared" si="649"/>
        <v>0</v>
      </c>
      <c r="DE242" s="4">
        <f t="shared" si="649"/>
        <v>0</v>
      </c>
      <c r="DF242" s="4">
        <f t="shared" si="649"/>
        <v>0</v>
      </c>
      <c r="DG242" s="4">
        <f t="shared" si="650"/>
        <v>0</v>
      </c>
      <c r="DH242" s="4">
        <f t="shared" si="650"/>
        <v>0</v>
      </c>
      <c r="DI242" s="4">
        <f t="shared" si="650"/>
        <v>0</v>
      </c>
      <c r="DJ242" s="4">
        <f t="shared" si="650"/>
        <v>0</v>
      </c>
      <c r="DK242" s="4">
        <f t="shared" si="650"/>
        <v>0</v>
      </c>
      <c r="DL242" s="4">
        <f t="shared" si="650"/>
        <v>0</v>
      </c>
      <c r="DM242" s="4">
        <f t="shared" si="650"/>
        <v>0</v>
      </c>
      <c r="DN242" s="4">
        <f t="shared" si="650"/>
        <v>0</v>
      </c>
      <c r="DO242" s="4">
        <f t="shared" si="650"/>
        <v>0</v>
      </c>
      <c r="DP242" s="4">
        <f t="shared" si="650"/>
        <v>0</v>
      </c>
      <c r="DQ242" s="4">
        <f t="shared" si="651"/>
        <v>0</v>
      </c>
      <c r="DR242" s="4">
        <f t="shared" si="651"/>
        <v>1</v>
      </c>
      <c r="DS242" s="4">
        <f t="shared" si="651"/>
        <v>0</v>
      </c>
      <c r="DT242" s="4">
        <f t="shared" si="651"/>
        <v>0</v>
      </c>
      <c r="DU242" s="4">
        <f t="shared" si="651"/>
        <v>0</v>
      </c>
      <c r="DV242" s="4">
        <f t="shared" si="651"/>
        <v>0</v>
      </c>
      <c r="DW242" s="4">
        <f t="shared" si="651"/>
        <v>0</v>
      </c>
      <c r="DX242" s="4">
        <f t="shared" si="651"/>
        <v>0</v>
      </c>
      <c r="DY242" s="4">
        <f t="shared" si="651"/>
        <v>0</v>
      </c>
      <c r="DZ242" s="4">
        <f t="shared" si="651"/>
        <v>0</v>
      </c>
      <c r="EA242" s="4">
        <f t="shared" si="651"/>
        <v>0</v>
      </c>
      <c r="EB242" s="4">
        <f t="shared" si="651"/>
        <v>0</v>
      </c>
      <c r="EC242" s="4">
        <f t="shared" si="651"/>
        <v>1</v>
      </c>
    </row>
    <row r="243" spans="2:133" x14ac:dyDescent="0.25">
      <c r="B243" s="13" t="s">
        <v>264</v>
      </c>
      <c r="C243" t="s">
        <v>289</v>
      </c>
      <c r="D243" s="4">
        <f t="shared" si="507"/>
        <v>0</v>
      </c>
      <c r="E243" s="4">
        <f t="shared" si="508"/>
        <v>0</v>
      </c>
      <c r="F243" s="4">
        <f t="shared" si="509"/>
        <v>0</v>
      </c>
      <c r="G243" s="4">
        <f t="shared" si="510"/>
        <v>1</v>
      </c>
      <c r="H243" s="4">
        <f t="shared" si="511"/>
        <v>0</v>
      </c>
      <c r="I243" s="4">
        <f t="shared" si="512"/>
        <v>1</v>
      </c>
      <c r="J243" s="4">
        <f t="shared" si="458"/>
        <v>0</v>
      </c>
      <c r="K243" s="4">
        <f t="shared" si="459"/>
        <v>0</v>
      </c>
      <c r="L243" s="4">
        <f t="shared" si="460"/>
        <v>0</v>
      </c>
      <c r="M243" s="4">
        <f t="shared" si="461"/>
        <v>0</v>
      </c>
      <c r="N243" s="4">
        <f t="shared" si="462"/>
        <v>0</v>
      </c>
      <c r="O243" s="4">
        <f t="shared" si="463"/>
        <v>0</v>
      </c>
      <c r="P243" s="4">
        <f t="shared" si="464"/>
        <v>0</v>
      </c>
      <c r="Q243" s="4">
        <f t="shared" si="465"/>
        <v>0</v>
      </c>
      <c r="R243" s="4">
        <f t="shared" si="466"/>
        <v>0</v>
      </c>
      <c r="S243" s="4">
        <f t="shared" si="467"/>
        <v>0</v>
      </c>
      <c r="T243" s="4">
        <f t="shared" si="468"/>
        <v>0</v>
      </c>
      <c r="U243" s="4">
        <f t="shared" si="469"/>
        <v>0</v>
      </c>
      <c r="V243" s="4">
        <f t="shared" si="470"/>
        <v>0</v>
      </c>
      <c r="W243" s="4">
        <f t="shared" si="471"/>
        <v>0</v>
      </c>
      <c r="X243" s="4">
        <f t="shared" si="472"/>
        <v>0</v>
      </c>
      <c r="Y243" s="4">
        <f t="shared" si="473"/>
        <v>0</v>
      </c>
      <c r="Z243" s="4">
        <f t="shared" si="474"/>
        <v>0</v>
      </c>
      <c r="AA243" s="4">
        <f t="shared" si="475"/>
        <v>0</v>
      </c>
      <c r="AB243" s="4">
        <f t="shared" si="476"/>
        <v>0</v>
      </c>
      <c r="AC243" s="4">
        <f t="shared" si="477"/>
        <v>0</v>
      </c>
      <c r="AD243" s="4">
        <f t="shared" si="478"/>
        <v>0</v>
      </c>
      <c r="AE243" s="4">
        <f t="shared" si="479"/>
        <v>0</v>
      </c>
      <c r="AF243" s="4">
        <f t="shared" si="480"/>
        <v>0</v>
      </c>
      <c r="AG243" s="4">
        <f t="shared" si="481"/>
        <v>0</v>
      </c>
      <c r="AH243" s="4">
        <f t="shared" si="482"/>
        <v>0</v>
      </c>
      <c r="AI243" s="4">
        <f t="shared" si="483"/>
        <v>0</v>
      </c>
      <c r="AJ243" s="4">
        <f t="shared" si="484"/>
        <v>0</v>
      </c>
      <c r="AK243" s="4">
        <f t="shared" si="485"/>
        <v>0</v>
      </c>
      <c r="AL243" s="4">
        <f t="shared" si="486"/>
        <v>0</v>
      </c>
      <c r="AM243" s="4">
        <f t="shared" si="487"/>
        <v>0</v>
      </c>
      <c r="AN243" s="4">
        <f t="shared" si="488"/>
        <v>0</v>
      </c>
      <c r="AO243" s="4">
        <f t="shared" si="489"/>
        <v>0</v>
      </c>
      <c r="AP243" s="4">
        <f t="shared" si="490"/>
        <v>0</v>
      </c>
      <c r="AQ243" s="4">
        <f t="shared" si="491"/>
        <v>0</v>
      </c>
      <c r="AR243" s="4">
        <f t="shared" si="492"/>
        <v>0</v>
      </c>
      <c r="AS243" s="4">
        <f t="shared" si="493"/>
        <v>0</v>
      </c>
      <c r="AT243" s="4">
        <f t="shared" si="494"/>
        <v>0</v>
      </c>
      <c r="AU243" s="4">
        <f t="shared" si="495"/>
        <v>0</v>
      </c>
      <c r="AV243" s="4">
        <f t="shared" si="496"/>
        <v>0</v>
      </c>
      <c r="AW243" s="4">
        <f t="shared" si="497"/>
        <v>1</v>
      </c>
      <c r="AX243" s="4">
        <f t="shared" si="498"/>
        <v>0</v>
      </c>
      <c r="AY243" s="4">
        <f t="shared" si="499"/>
        <v>1</v>
      </c>
      <c r="AZ243" s="4">
        <f t="shared" si="500"/>
        <v>0</v>
      </c>
      <c r="BA243" s="4">
        <f t="shared" si="501"/>
        <v>0</v>
      </c>
      <c r="BB243" s="4">
        <f t="shared" si="502"/>
        <v>0</v>
      </c>
      <c r="BC243" s="4">
        <f t="shared" si="503"/>
        <v>0</v>
      </c>
      <c r="BD243" s="4">
        <f t="shared" si="504"/>
        <v>0</v>
      </c>
      <c r="BE243" s="4">
        <f t="shared" si="505"/>
        <v>0</v>
      </c>
      <c r="BF243" s="4">
        <f t="shared" si="590"/>
        <v>1</v>
      </c>
      <c r="BG243" s="4">
        <f t="shared" si="590"/>
        <v>0</v>
      </c>
      <c r="BH243" s="4">
        <f t="shared" si="590"/>
        <v>0</v>
      </c>
      <c r="BI243" s="4">
        <f t="shared" si="590"/>
        <v>0</v>
      </c>
      <c r="BJ243" s="4">
        <f t="shared" si="590"/>
        <v>0</v>
      </c>
      <c r="BK243" s="4">
        <f t="shared" si="590"/>
        <v>0</v>
      </c>
      <c r="BL243" s="4">
        <f t="shared" si="590"/>
        <v>0</v>
      </c>
      <c r="BM243" s="4">
        <f t="shared" si="590"/>
        <v>0</v>
      </c>
      <c r="BN243" s="4">
        <f t="shared" si="590"/>
        <v>0</v>
      </c>
      <c r="BO243" s="4">
        <f t="shared" si="590"/>
        <v>0</v>
      </c>
      <c r="BP243" s="4">
        <f t="shared" si="590"/>
        <v>0</v>
      </c>
      <c r="BQ243" s="4">
        <f t="shared" si="590"/>
        <v>0</v>
      </c>
      <c r="BR243" s="4">
        <f t="shared" si="590"/>
        <v>0</v>
      </c>
      <c r="BS243" s="4">
        <f t="shared" si="590"/>
        <v>0</v>
      </c>
      <c r="BT243" s="4">
        <f t="shared" si="590"/>
        <v>0</v>
      </c>
      <c r="BU243" s="4">
        <f t="shared" si="590"/>
        <v>0</v>
      </c>
      <c r="BV243" s="4">
        <f t="shared" ref="BV243:CJ252" si="652">IF(BV$3=$C243,1,0)</f>
        <v>0</v>
      </c>
      <c r="BW243" s="4">
        <f t="shared" si="652"/>
        <v>0</v>
      </c>
      <c r="BX243" s="4">
        <f t="shared" si="652"/>
        <v>0</v>
      </c>
      <c r="BY243" s="4">
        <f t="shared" si="652"/>
        <v>0</v>
      </c>
      <c r="BZ243" s="4">
        <f t="shared" si="652"/>
        <v>0</v>
      </c>
      <c r="CA243" s="4">
        <f t="shared" si="652"/>
        <v>0</v>
      </c>
      <c r="CB243" s="4">
        <f t="shared" si="652"/>
        <v>0</v>
      </c>
      <c r="CC243" s="4">
        <f t="shared" si="652"/>
        <v>0</v>
      </c>
      <c r="CD243" s="4">
        <f t="shared" si="652"/>
        <v>0</v>
      </c>
      <c r="CE243" s="4">
        <f t="shared" si="652"/>
        <v>0</v>
      </c>
      <c r="CF243" s="4">
        <f t="shared" si="652"/>
        <v>0</v>
      </c>
      <c r="CG243" s="4">
        <f t="shared" si="652"/>
        <v>1</v>
      </c>
      <c r="CH243" s="4">
        <f t="shared" si="652"/>
        <v>0</v>
      </c>
      <c r="CI243" s="4">
        <f t="shared" si="652"/>
        <v>0</v>
      </c>
      <c r="CJ243" s="4">
        <f t="shared" si="652"/>
        <v>0</v>
      </c>
      <c r="CK243" s="4">
        <f t="shared" si="585"/>
        <v>0</v>
      </c>
      <c r="CL243" s="4">
        <f t="shared" si="585"/>
        <v>0</v>
      </c>
      <c r="CM243" s="4">
        <f t="shared" si="585"/>
        <v>0</v>
      </c>
      <c r="CN243" s="4">
        <f t="shared" si="585"/>
        <v>0</v>
      </c>
      <c r="CO243" s="4">
        <f t="shared" si="585"/>
        <v>0</v>
      </c>
      <c r="CP243" s="4">
        <f t="shared" si="585"/>
        <v>0</v>
      </c>
      <c r="CQ243" s="4">
        <f t="shared" si="585"/>
        <v>0</v>
      </c>
      <c r="CR243" s="4">
        <f t="shared" si="585"/>
        <v>0</v>
      </c>
      <c r="CS243" s="4">
        <f t="shared" si="585"/>
        <v>0</v>
      </c>
      <c r="CT243" s="4">
        <f t="shared" si="585"/>
        <v>0</v>
      </c>
      <c r="CU243" s="4">
        <f t="shared" si="585"/>
        <v>0</v>
      </c>
      <c r="CV243" s="4">
        <f t="shared" si="585"/>
        <v>0</v>
      </c>
      <c r="CW243" s="4">
        <f t="shared" si="585"/>
        <v>0</v>
      </c>
      <c r="CX243" s="4">
        <f t="shared" si="585"/>
        <v>0</v>
      </c>
      <c r="CY243" s="4">
        <f t="shared" si="585"/>
        <v>0</v>
      </c>
      <c r="CZ243" s="4">
        <f t="shared" si="585"/>
        <v>0</v>
      </c>
      <c r="DA243" s="4">
        <f t="shared" ref="DA243:DF246" si="653">IF(DA$3=$C243,1,0)</f>
        <v>0</v>
      </c>
      <c r="DB243" s="4">
        <f t="shared" si="653"/>
        <v>0</v>
      </c>
      <c r="DC243" s="4">
        <f t="shared" si="653"/>
        <v>0</v>
      </c>
      <c r="DD243" s="4">
        <f t="shared" si="653"/>
        <v>0</v>
      </c>
      <c r="DE243" s="4">
        <f t="shared" si="653"/>
        <v>0</v>
      </c>
      <c r="DF243" s="4">
        <f t="shared" si="653"/>
        <v>0</v>
      </c>
      <c r="DG243" s="4">
        <f t="shared" si="650"/>
        <v>0</v>
      </c>
      <c r="DH243" s="4">
        <f t="shared" si="650"/>
        <v>0</v>
      </c>
      <c r="DI243" s="4">
        <f t="shared" si="650"/>
        <v>0</v>
      </c>
      <c r="DJ243" s="4">
        <f t="shared" si="650"/>
        <v>0</v>
      </c>
      <c r="DK243" s="4">
        <f t="shared" si="650"/>
        <v>0</v>
      </c>
      <c r="DL243" s="4">
        <f t="shared" si="650"/>
        <v>0</v>
      </c>
      <c r="DM243" s="4">
        <f t="shared" si="650"/>
        <v>0</v>
      </c>
      <c r="DN243" s="4">
        <f t="shared" si="650"/>
        <v>0</v>
      </c>
      <c r="DO243" s="4">
        <f t="shared" si="650"/>
        <v>0</v>
      </c>
      <c r="DP243" s="4">
        <f t="shared" si="650"/>
        <v>0</v>
      </c>
      <c r="DQ243" s="4">
        <f t="shared" si="651"/>
        <v>0</v>
      </c>
      <c r="DR243" s="4">
        <f t="shared" si="651"/>
        <v>0</v>
      </c>
      <c r="DS243" s="4">
        <f t="shared" si="651"/>
        <v>0</v>
      </c>
      <c r="DT243" s="4">
        <f t="shared" si="651"/>
        <v>0</v>
      </c>
      <c r="DU243" s="4">
        <f t="shared" si="651"/>
        <v>0</v>
      </c>
      <c r="DV243" s="4">
        <f t="shared" si="651"/>
        <v>0</v>
      </c>
      <c r="DW243" s="4">
        <f t="shared" si="651"/>
        <v>0</v>
      </c>
      <c r="DX243" s="4">
        <f t="shared" si="651"/>
        <v>0</v>
      </c>
      <c r="DY243" s="4">
        <f t="shared" si="651"/>
        <v>0</v>
      </c>
      <c r="DZ243" s="4">
        <f t="shared" si="651"/>
        <v>0</v>
      </c>
      <c r="EA243" s="4">
        <f t="shared" si="651"/>
        <v>0</v>
      </c>
      <c r="EB243" s="4">
        <f t="shared" si="651"/>
        <v>0</v>
      </c>
      <c r="EC243" s="4">
        <f t="shared" si="651"/>
        <v>0</v>
      </c>
    </row>
    <row r="244" spans="2:133" x14ac:dyDescent="0.25">
      <c r="B244" s="13" t="s">
        <v>264</v>
      </c>
      <c r="C244" t="s">
        <v>290</v>
      </c>
      <c r="D244" s="4">
        <f t="shared" si="507"/>
        <v>0</v>
      </c>
      <c r="E244" s="4">
        <f t="shared" si="508"/>
        <v>0</v>
      </c>
      <c r="F244" s="4">
        <f t="shared" si="509"/>
        <v>0</v>
      </c>
      <c r="G244" s="4">
        <f t="shared" si="510"/>
        <v>1</v>
      </c>
      <c r="H244" s="4">
        <f t="shared" si="511"/>
        <v>0</v>
      </c>
      <c r="I244" s="4">
        <f t="shared" si="512"/>
        <v>1</v>
      </c>
      <c r="J244" s="4">
        <f t="shared" si="458"/>
        <v>0</v>
      </c>
      <c r="K244" s="4">
        <f t="shared" si="459"/>
        <v>0</v>
      </c>
      <c r="L244" s="4">
        <f t="shared" si="460"/>
        <v>0</v>
      </c>
      <c r="M244" s="4">
        <f t="shared" si="461"/>
        <v>0</v>
      </c>
      <c r="N244" s="4">
        <f t="shared" si="462"/>
        <v>0</v>
      </c>
      <c r="O244" s="4">
        <f t="shared" si="463"/>
        <v>0</v>
      </c>
      <c r="P244" s="4">
        <f t="shared" si="464"/>
        <v>0</v>
      </c>
      <c r="Q244" s="4">
        <f t="shared" si="465"/>
        <v>0</v>
      </c>
      <c r="R244" s="4">
        <f t="shared" si="466"/>
        <v>0</v>
      </c>
      <c r="S244" s="4">
        <f t="shared" si="467"/>
        <v>0</v>
      </c>
      <c r="T244" s="4">
        <f t="shared" si="468"/>
        <v>0</v>
      </c>
      <c r="U244" s="4">
        <f t="shared" si="469"/>
        <v>0</v>
      </c>
      <c r="V244" s="4">
        <f t="shared" si="470"/>
        <v>0</v>
      </c>
      <c r="W244" s="4">
        <f t="shared" si="471"/>
        <v>0</v>
      </c>
      <c r="X244" s="4">
        <f t="shared" si="472"/>
        <v>0</v>
      </c>
      <c r="Y244" s="4">
        <f t="shared" si="473"/>
        <v>0</v>
      </c>
      <c r="Z244" s="4">
        <f t="shared" si="474"/>
        <v>0</v>
      </c>
      <c r="AA244" s="4">
        <f t="shared" si="475"/>
        <v>0</v>
      </c>
      <c r="AB244" s="4">
        <f t="shared" si="476"/>
        <v>0</v>
      </c>
      <c r="AC244" s="4">
        <f t="shared" si="477"/>
        <v>0</v>
      </c>
      <c r="AD244" s="4">
        <f t="shared" si="478"/>
        <v>0</v>
      </c>
      <c r="AE244" s="4">
        <f t="shared" si="479"/>
        <v>0</v>
      </c>
      <c r="AF244" s="4">
        <f t="shared" si="480"/>
        <v>0</v>
      </c>
      <c r="AG244" s="4">
        <f t="shared" si="481"/>
        <v>0</v>
      </c>
      <c r="AH244" s="4">
        <f t="shared" si="482"/>
        <v>0</v>
      </c>
      <c r="AI244" s="4">
        <f t="shared" si="483"/>
        <v>0</v>
      </c>
      <c r="AJ244" s="4">
        <f t="shared" si="484"/>
        <v>0</v>
      </c>
      <c r="AK244" s="4">
        <f t="shared" si="485"/>
        <v>0</v>
      </c>
      <c r="AL244" s="4">
        <f t="shared" si="486"/>
        <v>0</v>
      </c>
      <c r="AM244" s="4">
        <f t="shared" si="487"/>
        <v>0</v>
      </c>
      <c r="AN244" s="4">
        <f t="shared" si="488"/>
        <v>0</v>
      </c>
      <c r="AO244" s="4">
        <f t="shared" si="489"/>
        <v>0</v>
      </c>
      <c r="AP244" s="4">
        <f t="shared" si="490"/>
        <v>0</v>
      </c>
      <c r="AQ244" s="4">
        <f t="shared" si="491"/>
        <v>0</v>
      </c>
      <c r="AR244" s="4">
        <f t="shared" si="492"/>
        <v>0</v>
      </c>
      <c r="AS244" s="4">
        <f t="shared" si="493"/>
        <v>0</v>
      </c>
      <c r="AT244" s="4">
        <f t="shared" si="494"/>
        <v>0</v>
      </c>
      <c r="AU244" s="4">
        <f t="shared" si="495"/>
        <v>0</v>
      </c>
      <c r="AV244" s="4">
        <f t="shared" si="496"/>
        <v>0</v>
      </c>
      <c r="AW244" s="4">
        <f t="shared" si="497"/>
        <v>1</v>
      </c>
      <c r="AX244" s="4">
        <f t="shared" si="498"/>
        <v>0</v>
      </c>
      <c r="AY244" s="4">
        <f t="shared" si="499"/>
        <v>1</v>
      </c>
      <c r="AZ244" s="4">
        <f t="shared" si="500"/>
        <v>0</v>
      </c>
      <c r="BA244" s="4">
        <f t="shared" si="501"/>
        <v>0</v>
      </c>
      <c r="BB244" s="4">
        <f t="shared" si="502"/>
        <v>0</v>
      </c>
      <c r="BC244" s="4">
        <f t="shared" si="503"/>
        <v>0</v>
      </c>
      <c r="BD244" s="4">
        <f t="shared" si="504"/>
        <v>0</v>
      </c>
      <c r="BE244" s="4">
        <f t="shared" si="505"/>
        <v>0</v>
      </c>
      <c r="BF244" s="4">
        <f t="shared" si="590"/>
        <v>0</v>
      </c>
      <c r="BG244" s="4">
        <f t="shared" si="590"/>
        <v>1</v>
      </c>
      <c r="BH244" s="4">
        <f t="shared" si="590"/>
        <v>0</v>
      </c>
      <c r="BI244" s="4">
        <f t="shared" si="590"/>
        <v>0</v>
      </c>
      <c r="BJ244" s="4">
        <f t="shared" si="590"/>
        <v>0</v>
      </c>
      <c r="BK244" s="4">
        <f t="shared" si="590"/>
        <v>0</v>
      </c>
      <c r="BL244" s="4">
        <f t="shared" si="590"/>
        <v>0</v>
      </c>
      <c r="BM244" s="4">
        <f t="shared" si="590"/>
        <v>0</v>
      </c>
      <c r="BN244" s="4">
        <f t="shared" si="590"/>
        <v>0</v>
      </c>
      <c r="BO244" s="4">
        <f t="shared" si="590"/>
        <v>0</v>
      </c>
      <c r="BP244" s="4">
        <f t="shared" si="590"/>
        <v>0</v>
      </c>
      <c r="BQ244" s="4">
        <f t="shared" si="590"/>
        <v>0</v>
      </c>
      <c r="BR244" s="4">
        <f t="shared" si="590"/>
        <v>0</v>
      </c>
      <c r="BS244" s="4">
        <f t="shared" si="590"/>
        <v>0</v>
      </c>
      <c r="BT244" s="4">
        <f t="shared" si="590"/>
        <v>0</v>
      </c>
      <c r="BU244" s="4">
        <f t="shared" si="590"/>
        <v>0</v>
      </c>
      <c r="BV244" s="4">
        <f t="shared" si="652"/>
        <v>0</v>
      </c>
      <c r="BW244" s="4">
        <f t="shared" si="652"/>
        <v>0</v>
      </c>
      <c r="BX244" s="4">
        <f t="shared" si="652"/>
        <v>0</v>
      </c>
      <c r="BY244" s="4">
        <f t="shared" si="652"/>
        <v>0</v>
      </c>
      <c r="BZ244" s="4">
        <f t="shared" si="652"/>
        <v>0</v>
      </c>
      <c r="CA244" s="4">
        <f t="shared" si="652"/>
        <v>0</v>
      </c>
      <c r="CB244" s="4">
        <f t="shared" si="652"/>
        <v>0</v>
      </c>
      <c r="CC244" s="4">
        <f t="shared" si="652"/>
        <v>0</v>
      </c>
      <c r="CD244" s="4">
        <f t="shared" si="652"/>
        <v>0</v>
      </c>
      <c r="CE244" s="4">
        <f t="shared" si="652"/>
        <v>0</v>
      </c>
      <c r="CF244" s="4">
        <f t="shared" si="652"/>
        <v>0</v>
      </c>
      <c r="CG244" s="4">
        <f t="shared" si="652"/>
        <v>0</v>
      </c>
      <c r="CH244" s="4">
        <f t="shared" si="652"/>
        <v>1</v>
      </c>
      <c r="CI244" s="4">
        <f t="shared" si="652"/>
        <v>0</v>
      </c>
      <c r="CJ244" s="4">
        <f t="shared" si="652"/>
        <v>0</v>
      </c>
      <c r="CK244" s="4">
        <f t="shared" si="585"/>
        <v>0</v>
      </c>
      <c r="CL244" s="4">
        <f t="shared" si="585"/>
        <v>0</v>
      </c>
      <c r="CM244" s="4">
        <f t="shared" si="585"/>
        <v>0</v>
      </c>
      <c r="CN244" s="4">
        <f t="shared" si="585"/>
        <v>0</v>
      </c>
      <c r="CO244" s="4">
        <f t="shared" si="585"/>
        <v>0</v>
      </c>
      <c r="CP244" s="4">
        <f t="shared" si="585"/>
        <v>0</v>
      </c>
      <c r="CQ244" s="4">
        <f t="shared" si="585"/>
        <v>0</v>
      </c>
      <c r="CR244" s="4">
        <f t="shared" si="585"/>
        <v>0</v>
      </c>
      <c r="CS244" s="4">
        <f t="shared" si="585"/>
        <v>0</v>
      </c>
      <c r="CT244" s="4">
        <f t="shared" si="585"/>
        <v>0</v>
      </c>
      <c r="CU244" s="4">
        <f t="shared" si="585"/>
        <v>0</v>
      </c>
      <c r="CV244" s="4">
        <f t="shared" si="585"/>
        <v>0</v>
      </c>
      <c r="CW244" s="4">
        <f t="shared" si="585"/>
        <v>0</v>
      </c>
      <c r="CX244" s="4">
        <f t="shared" si="585"/>
        <v>0</v>
      </c>
      <c r="CY244" s="4">
        <f t="shared" si="585"/>
        <v>0</v>
      </c>
      <c r="CZ244" s="4">
        <f t="shared" si="585"/>
        <v>0</v>
      </c>
      <c r="DA244" s="4">
        <f t="shared" si="653"/>
        <v>0</v>
      </c>
      <c r="DB244" s="4">
        <f t="shared" si="653"/>
        <v>0</v>
      </c>
      <c r="DC244" s="4">
        <f t="shared" si="653"/>
        <v>0</v>
      </c>
      <c r="DD244" s="4">
        <f t="shared" si="653"/>
        <v>0</v>
      </c>
      <c r="DE244" s="4">
        <f t="shared" si="653"/>
        <v>0</v>
      </c>
      <c r="DF244" s="4">
        <f t="shared" si="653"/>
        <v>0</v>
      </c>
      <c r="DG244" s="4">
        <f t="shared" si="650"/>
        <v>0</v>
      </c>
      <c r="DH244" s="4">
        <f t="shared" si="650"/>
        <v>0</v>
      </c>
      <c r="DI244" s="4">
        <f t="shared" si="650"/>
        <v>0</v>
      </c>
      <c r="DJ244" s="4">
        <f t="shared" si="650"/>
        <v>0</v>
      </c>
      <c r="DK244" s="4">
        <f t="shared" si="650"/>
        <v>0</v>
      </c>
      <c r="DL244" s="4">
        <f t="shared" si="650"/>
        <v>0</v>
      </c>
      <c r="DM244" s="4">
        <f t="shared" si="650"/>
        <v>0</v>
      </c>
      <c r="DN244" s="4">
        <f t="shared" si="650"/>
        <v>0</v>
      </c>
      <c r="DO244" s="4">
        <f t="shared" si="650"/>
        <v>0</v>
      </c>
      <c r="DP244" s="4">
        <f t="shared" si="650"/>
        <v>0</v>
      </c>
      <c r="DQ244" s="4">
        <f t="shared" si="651"/>
        <v>0</v>
      </c>
      <c r="DR244" s="4">
        <f t="shared" si="651"/>
        <v>0</v>
      </c>
      <c r="DS244" s="4">
        <f t="shared" si="651"/>
        <v>0</v>
      </c>
      <c r="DT244" s="4">
        <f t="shared" si="651"/>
        <v>0</v>
      </c>
      <c r="DU244" s="4">
        <f t="shared" si="651"/>
        <v>0</v>
      </c>
      <c r="DV244" s="4">
        <f t="shared" si="651"/>
        <v>0</v>
      </c>
      <c r="DW244" s="4">
        <f t="shared" si="651"/>
        <v>0</v>
      </c>
      <c r="DX244" s="4">
        <f t="shared" si="651"/>
        <v>0</v>
      </c>
      <c r="DY244" s="4">
        <f t="shared" si="651"/>
        <v>0</v>
      </c>
      <c r="DZ244" s="4">
        <f t="shared" si="651"/>
        <v>0</v>
      </c>
      <c r="EA244" s="4">
        <f t="shared" si="651"/>
        <v>0</v>
      </c>
      <c r="EB244" s="4">
        <f t="shared" si="651"/>
        <v>0</v>
      </c>
      <c r="EC244" s="4">
        <f t="shared" si="651"/>
        <v>0</v>
      </c>
    </row>
    <row r="245" spans="2:133" x14ac:dyDescent="0.25">
      <c r="B245" s="13" t="s">
        <v>264</v>
      </c>
      <c r="C245" t="s">
        <v>291</v>
      </c>
      <c r="D245" s="4">
        <f t="shared" si="507"/>
        <v>0</v>
      </c>
      <c r="E245" s="4">
        <f t="shared" si="508"/>
        <v>0</v>
      </c>
      <c r="F245" s="4">
        <f t="shared" si="509"/>
        <v>0</v>
      </c>
      <c r="G245" s="4">
        <f t="shared" si="510"/>
        <v>1</v>
      </c>
      <c r="H245" s="4">
        <f t="shared" si="511"/>
        <v>0</v>
      </c>
      <c r="I245" s="4">
        <f t="shared" si="512"/>
        <v>1</v>
      </c>
      <c r="J245" s="4">
        <f t="shared" si="458"/>
        <v>0</v>
      </c>
      <c r="K245" s="4">
        <f t="shared" si="459"/>
        <v>0</v>
      </c>
      <c r="L245" s="4">
        <f t="shared" si="460"/>
        <v>0</v>
      </c>
      <c r="M245" s="4">
        <f t="shared" si="461"/>
        <v>0</v>
      </c>
      <c r="N245" s="4">
        <f t="shared" si="462"/>
        <v>0</v>
      </c>
      <c r="O245" s="4">
        <f t="shared" si="463"/>
        <v>0</v>
      </c>
      <c r="P245" s="4">
        <f t="shared" si="464"/>
        <v>0</v>
      </c>
      <c r="Q245" s="4">
        <f t="shared" si="465"/>
        <v>0</v>
      </c>
      <c r="R245" s="4">
        <f t="shared" si="466"/>
        <v>0</v>
      </c>
      <c r="S245" s="4">
        <f t="shared" si="467"/>
        <v>0</v>
      </c>
      <c r="T245" s="4">
        <f t="shared" si="468"/>
        <v>0</v>
      </c>
      <c r="U245" s="4">
        <f t="shared" si="469"/>
        <v>0</v>
      </c>
      <c r="V245" s="4">
        <f t="shared" si="470"/>
        <v>0</v>
      </c>
      <c r="W245" s="4">
        <f t="shared" si="471"/>
        <v>0</v>
      </c>
      <c r="X245" s="4">
        <f t="shared" si="472"/>
        <v>0</v>
      </c>
      <c r="Y245" s="4">
        <f t="shared" si="473"/>
        <v>0</v>
      </c>
      <c r="Z245" s="4">
        <f t="shared" si="474"/>
        <v>0</v>
      </c>
      <c r="AA245" s="4">
        <f t="shared" si="475"/>
        <v>0</v>
      </c>
      <c r="AB245" s="4">
        <f t="shared" si="476"/>
        <v>0</v>
      </c>
      <c r="AC245" s="4">
        <f t="shared" si="477"/>
        <v>0</v>
      </c>
      <c r="AD245" s="4">
        <f t="shared" si="478"/>
        <v>0</v>
      </c>
      <c r="AE245" s="4">
        <f t="shared" si="479"/>
        <v>0</v>
      </c>
      <c r="AF245" s="4">
        <f t="shared" si="480"/>
        <v>0</v>
      </c>
      <c r="AG245" s="4">
        <f t="shared" si="481"/>
        <v>0</v>
      </c>
      <c r="AH245" s="4">
        <f t="shared" si="482"/>
        <v>0</v>
      </c>
      <c r="AI245" s="4">
        <f t="shared" si="483"/>
        <v>0</v>
      </c>
      <c r="AJ245" s="4">
        <f t="shared" si="484"/>
        <v>0</v>
      </c>
      <c r="AK245" s="4">
        <f t="shared" si="485"/>
        <v>0</v>
      </c>
      <c r="AL245" s="4">
        <f t="shared" si="486"/>
        <v>0</v>
      </c>
      <c r="AM245" s="4">
        <f t="shared" si="487"/>
        <v>0</v>
      </c>
      <c r="AN245" s="4">
        <f t="shared" si="488"/>
        <v>0</v>
      </c>
      <c r="AO245" s="4">
        <f t="shared" si="489"/>
        <v>0</v>
      </c>
      <c r="AP245" s="4">
        <f t="shared" si="490"/>
        <v>0</v>
      </c>
      <c r="AQ245" s="4">
        <f t="shared" si="491"/>
        <v>0</v>
      </c>
      <c r="AR245" s="4">
        <f t="shared" si="492"/>
        <v>0</v>
      </c>
      <c r="AS245" s="4">
        <f t="shared" si="493"/>
        <v>0</v>
      </c>
      <c r="AT245" s="4">
        <f t="shared" si="494"/>
        <v>0</v>
      </c>
      <c r="AU245" s="4">
        <f t="shared" si="495"/>
        <v>0</v>
      </c>
      <c r="AV245" s="4">
        <f t="shared" si="496"/>
        <v>0</v>
      </c>
      <c r="AW245" s="4">
        <f t="shared" si="497"/>
        <v>1</v>
      </c>
      <c r="AX245" s="4">
        <f t="shared" si="498"/>
        <v>0</v>
      </c>
      <c r="AY245" s="4">
        <f t="shared" si="499"/>
        <v>1</v>
      </c>
      <c r="AZ245" s="4">
        <f t="shared" si="500"/>
        <v>0</v>
      </c>
      <c r="BA245" s="4">
        <f t="shared" si="501"/>
        <v>0</v>
      </c>
      <c r="BB245" s="4">
        <f t="shared" si="502"/>
        <v>0</v>
      </c>
      <c r="BC245" s="4">
        <f t="shared" si="503"/>
        <v>0</v>
      </c>
      <c r="BD245" s="4">
        <f t="shared" si="504"/>
        <v>0</v>
      </c>
      <c r="BE245" s="4">
        <f t="shared" si="505"/>
        <v>0</v>
      </c>
      <c r="BF245" s="4">
        <f t="shared" si="590"/>
        <v>0</v>
      </c>
      <c r="BG245" s="4">
        <f t="shared" si="590"/>
        <v>0</v>
      </c>
      <c r="BH245" s="4">
        <f t="shared" si="590"/>
        <v>1</v>
      </c>
      <c r="BI245" s="4">
        <f t="shared" si="590"/>
        <v>0</v>
      </c>
      <c r="BJ245" s="4">
        <f t="shared" si="590"/>
        <v>0</v>
      </c>
      <c r="BK245" s="4">
        <f t="shared" si="590"/>
        <v>0</v>
      </c>
      <c r="BL245" s="4">
        <f t="shared" si="590"/>
        <v>0</v>
      </c>
      <c r="BM245" s="4">
        <f t="shared" si="590"/>
        <v>0</v>
      </c>
      <c r="BN245" s="4">
        <f t="shared" si="590"/>
        <v>0</v>
      </c>
      <c r="BO245" s="4">
        <f t="shared" si="590"/>
        <v>0</v>
      </c>
      <c r="BP245" s="4">
        <f t="shared" si="590"/>
        <v>0</v>
      </c>
      <c r="BQ245" s="4">
        <f t="shared" si="590"/>
        <v>0</v>
      </c>
      <c r="BR245" s="4">
        <f t="shared" si="590"/>
        <v>0</v>
      </c>
      <c r="BS245" s="4">
        <f t="shared" si="590"/>
        <v>0</v>
      </c>
      <c r="BT245" s="4">
        <f t="shared" si="590"/>
        <v>0</v>
      </c>
      <c r="BU245" s="4">
        <f t="shared" si="590"/>
        <v>0</v>
      </c>
      <c r="BV245" s="4">
        <f t="shared" si="652"/>
        <v>0</v>
      </c>
      <c r="BW245" s="4">
        <f t="shared" si="652"/>
        <v>0</v>
      </c>
      <c r="BX245" s="4">
        <f t="shared" si="652"/>
        <v>0</v>
      </c>
      <c r="BY245" s="4">
        <f t="shared" si="652"/>
        <v>0</v>
      </c>
      <c r="BZ245" s="4">
        <f t="shared" si="652"/>
        <v>0</v>
      </c>
      <c r="CA245" s="4">
        <f t="shared" si="652"/>
        <v>0</v>
      </c>
      <c r="CB245" s="4">
        <f t="shared" si="652"/>
        <v>0</v>
      </c>
      <c r="CC245" s="4">
        <f t="shared" si="652"/>
        <v>0</v>
      </c>
      <c r="CD245" s="4">
        <f t="shared" si="652"/>
        <v>0</v>
      </c>
      <c r="CE245" s="4">
        <f t="shared" si="652"/>
        <v>0</v>
      </c>
      <c r="CF245" s="4">
        <f t="shared" si="652"/>
        <v>0</v>
      </c>
      <c r="CG245" s="4">
        <f t="shared" si="652"/>
        <v>0</v>
      </c>
      <c r="CH245" s="4">
        <f t="shared" si="652"/>
        <v>0</v>
      </c>
      <c r="CI245" s="4">
        <f t="shared" si="652"/>
        <v>1</v>
      </c>
      <c r="CJ245" s="4">
        <f t="shared" si="652"/>
        <v>0</v>
      </c>
      <c r="CK245" s="4">
        <f t="shared" si="585"/>
        <v>0</v>
      </c>
      <c r="CL245" s="4">
        <f t="shared" si="585"/>
        <v>0</v>
      </c>
      <c r="CM245" s="4">
        <f t="shared" si="585"/>
        <v>0</v>
      </c>
      <c r="CN245" s="4">
        <f t="shared" si="585"/>
        <v>0</v>
      </c>
      <c r="CO245" s="4">
        <f t="shared" si="585"/>
        <v>0</v>
      </c>
      <c r="CP245" s="4">
        <f t="shared" si="585"/>
        <v>0</v>
      </c>
      <c r="CQ245" s="4">
        <f t="shared" si="585"/>
        <v>0</v>
      </c>
      <c r="CR245" s="4">
        <f t="shared" si="585"/>
        <v>0</v>
      </c>
      <c r="CS245" s="4">
        <f t="shared" si="585"/>
        <v>0</v>
      </c>
      <c r="CT245" s="4">
        <f t="shared" si="585"/>
        <v>0</v>
      </c>
      <c r="CU245" s="4">
        <f t="shared" si="585"/>
        <v>0</v>
      </c>
      <c r="CV245" s="4">
        <f t="shared" si="585"/>
        <v>0</v>
      </c>
      <c r="CW245" s="4">
        <f t="shared" si="585"/>
        <v>0</v>
      </c>
      <c r="CX245" s="4">
        <f t="shared" si="585"/>
        <v>0</v>
      </c>
      <c r="CY245" s="4">
        <f t="shared" si="585"/>
        <v>0</v>
      </c>
      <c r="CZ245" s="4">
        <f t="shared" si="585"/>
        <v>0</v>
      </c>
      <c r="DA245" s="4">
        <f t="shared" si="653"/>
        <v>0</v>
      </c>
      <c r="DB245" s="4">
        <f t="shared" si="653"/>
        <v>0</v>
      </c>
      <c r="DC245" s="4">
        <f t="shared" si="653"/>
        <v>0</v>
      </c>
      <c r="DD245" s="4">
        <f t="shared" si="653"/>
        <v>0</v>
      </c>
      <c r="DE245" s="4">
        <f t="shared" si="653"/>
        <v>0</v>
      </c>
      <c r="DF245" s="4">
        <f t="shared" si="653"/>
        <v>0</v>
      </c>
      <c r="DG245" s="4">
        <f t="shared" ref="DG245:DP254" si="654">IF(DG$3=$C245,1,0)</f>
        <v>0</v>
      </c>
      <c r="DH245" s="4">
        <f t="shared" si="654"/>
        <v>0</v>
      </c>
      <c r="DI245" s="4">
        <f t="shared" si="654"/>
        <v>0</v>
      </c>
      <c r="DJ245" s="4">
        <f t="shared" si="654"/>
        <v>0</v>
      </c>
      <c r="DK245" s="4">
        <f t="shared" si="654"/>
        <v>0</v>
      </c>
      <c r="DL245" s="4">
        <f t="shared" si="654"/>
        <v>0</v>
      </c>
      <c r="DM245" s="4">
        <f t="shared" si="654"/>
        <v>0</v>
      </c>
      <c r="DN245" s="4">
        <f t="shared" si="654"/>
        <v>0</v>
      </c>
      <c r="DO245" s="4">
        <f t="shared" si="654"/>
        <v>0</v>
      </c>
      <c r="DP245" s="4">
        <f t="shared" si="654"/>
        <v>0</v>
      </c>
      <c r="DQ245" s="4">
        <f t="shared" ref="DQ245:EC254" si="655">IF(DQ$3=$C245,1,0)</f>
        <v>0</v>
      </c>
      <c r="DR245" s="4">
        <f t="shared" si="655"/>
        <v>0</v>
      </c>
      <c r="DS245" s="4">
        <f t="shared" si="655"/>
        <v>0</v>
      </c>
      <c r="DT245" s="4">
        <f t="shared" si="655"/>
        <v>0</v>
      </c>
      <c r="DU245" s="4">
        <f t="shared" si="655"/>
        <v>0</v>
      </c>
      <c r="DV245" s="4">
        <f t="shared" si="655"/>
        <v>0</v>
      </c>
      <c r="DW245" s="4">
        <f t="shared" si="655"/>
        <v>0</v>
      </c>
      <c r="DX245" s="4">
        <f t="shared" si="655"/>
        <v>0</v>
      </c>
      <c r="DY245" s="4">
        <f t="shared" si="655"/>
        <v>0</v>
      </c>
      <c r="DZ245" s="4">
        <f t="shared" si="655"/>
        <v>0</v>
      </c>
      <c r="EA245" s="4">
        <f t="shared" si="655"/>
        <v>0</v>
      </c>
      <c r="EB245" s="4">
        <f t="shared" si="655"/>
        <v>0</v>
      </c>
      <c r="EC245" s="4">
        <f t="shared" si="655"/>
        <v>0</v>
      </c>
    </row>
    <row r="246" spans="2:133" x14ac:dyDescent="0.25">
      <c r="B246" s="13" t="s">
        <v>264</v>
      </c>
      <c r="C246" t="s">
        <v>292</v>
      </c>
      <c r="D246" s="4">
        <f t="shared" si="507"/>
        <v>0</v>
      </c>
      <c r="E246" s="4">
        <f t="shared" si="508"/>
        <v>0</v>
      </c>
      <c r="F246" s="4">
        <f t="shared" si="509"/>
        <v>0</v>
      </c>
      <c r="G246" s="4">
        <f t="shared" si="510"/>
        <v>1</v>
      </c>
      <c r="H246" s="4">
        <f t="shared" si="511"/>
        <v>0</v>
      </c>
      <c r="I246" s="4">
        <f t="shared" si="512"/>
        <v>1</v>
      </c>
      <c r="J246" s="4">
        <f t="shared" si="458"/>
        <v>0</v>
      </c>
      <c r="K246" s="4">
        <f t="shared" si="459"/>
        <v>0</v>
      </c>
      <c r="L246" s="4">
        <f t="shared" si="460"/>
        <v>0</v>
      </c>
      <c r="M246" s="4">
        <f t="shared" si="461"/>
        <v>0</v>
      </c>
      <c r="N246" s="4">
        <f t="shared" si="462"/>
        <v>0</v>
      </c>
      <c r="O246" s="4">
        <f t="shared" si="463"/>
        <v>0</v>
      </c>
      <c r="P246" s="4">
        <f t="shared" si="464"/>
        <v>0</v>
      </c>
      <c r="Q246" s="4">
        <f t="shared" si="465"/>
        <v>0</v>
      </c>
      <c r="R246" s="4">
        <f t="shared" si="466"/>
        <v>0</v>
      </c>
      <c r="S246" s="4">
        <f t="shared" si="467"/>
        <v>0</v>
      </c>
      <c r="T246" s="4">
        <f t="shared" si="468"/>
        <v>0</v>
      </c>
      <c r="U246" s="4">
        <f t="shared" si="469"/>
        <v>0</v>
      </c>
      <c r="V246" s="4">
        <f t="shared" si="470"/>
        <v>0</v>
      </c>
      <c r="W246" s="4">
        <f t="shared" si="471"/>
        <v>0</v>
      </c>
      <c r="X246" s="4">
        <f t="shared" si="472"/>
        <v>0</v>
      </c>
      <c r="Y246" s="4">
        <f t="shared" si="473"/>
        <v>0</v>
      </c>
      <c r="Z246" s="4">
        <f t="shared" si="474"/>
        <v>0</v>
      </c>
      <c r="AA246" s="4">
        <f t="shared" si="475"/>
        <v>0</v>
      </c>
      <c r="AB246" s="4">
        <f t="shared" si="476"/>
        <v>0</v>
      </c>
      <c r="AC246" s="4">
        <f t="shared" si="477"/>
        <v>0</v>
      </c>
      <c r="AD246" s="4">
        <f t="shared" si="478"/>
        <v>0</v>
      </c>
      <c r="AE246" s="4">
        <f t="shared" si="479"/>
        <v>0</v>
      </c>
      <c r="AF246" s="4">
        <f t="shared" si="480"/>
        <v>0</v>
      </c>
      <c r="AG246" s="4">
        <f t="shared" si="481"/>
        <v>0</v>
      </c>
      <c r="AH246" s="4">
        <f t="shared" si="482"/>
        <v>0</v>
      </c>
      <c r="AI246" s="4">
        <f t="shared" si="483"/>
        <v>0</v>
      </c>
      <c r="AJ246" s="4">
        <f t="shared" si="484"/>
        <v>0</v>
      </c>
      <c r="AK246" s="4">
        <f t="shared" si="485"/>
        <v>0</v>
      </c>
      <c r="AL246" s="4">
        <f t="shared" si="486"/>
        <v>0</v>
      </c>
      <c r="AM246" s="4">
        <f t="shared" si="487"/>
        <v>0</v>
      </c>
      <c r="AN246" s="4">
        <f t="shared" si="488"/>
        <v>0</v>
      </c>
      <c r="AO246" s="4">
        <f t="shared" si="489"/>
        <v>0</v>
      </c>
      <c r="AP246" s="4">
        <f t="shared" si="490"/>
        <v>0</v>
      </c>
      <c r="AQ246" s="4">
        <f t="shared" si="491"/>
        <v>0</v>
      </c>
      <c r="AR246" s="4">
        <f t="shared" si="492"/>
        <v>0</v>
      </c>
      <c r="AS246" s="4">
        <f t="shared" si="493"/>
        <v>0</v>
      </c>
      <c r="AT246" s="4">
        <f t="shared" si="494"/>
        <v>0</v>
      </c>
      <c r="AU246" s="4">
        <f t="shared" si="495"/>
        <v>0</v>
      </c>
      <c r="AV246" s="4">
        <f t="shared" si="496"/>
        <v>0</v>
      </c>
      <c r="AW246" s="4">
        <f t="shared" si="497"/>
        <v>1</v>
      </c>
      <c r="AX246" s="4">
        <f t="shared" si="498"/>
        <v>0</v>
      </c>
      <c r="AY246" s="4">
        <f t="shared" si="499"/>
        <v>1</v>
      </c>
      <c r="AZ246" s="4">
        <f t="shared" si="500"/>
        <v>0</v>
      </c>
      <c r="BA246" s="4">
        <f t="shared" si="501"/>
        <v>0</v>
      </c>
      <c r="BB246" s="4">
        <f t="shared" si="502"/>
        <v>0</v>
      </c>
      <c r="BC246" s="4">
        <f t="shared" si="503"/>
        <v>0</v>
      </c>
      <c r="BD246" s="4">
        <f t="shared" si="504"/>
        <v>0</v>
      </c>
      <c r="BE246" s="4">
        <f t="shared" si="505"/>
        <v>0</v>
      </c>
      <c r="BF246" s="4">
        <f t="shared" si="590"/>
        <v>0</v>
      </c>
      <c r="BG246" s="4">
        <f t="shared" si="590"/>
        <v>0</v>
      </c>
      <c r="BH246" s="4">
        <f t="shared" si="590"/>
        <v>0</v>
      </c>
      <c r="BI246" s="4">
        <f t="shared" si="590"/>
        <v>1</v>
      </c>
      <c r="BJ246" s="4">
        <f t="shared" si="590"/>
        <v>0</v>
      </c>
      <c r="BK246" s="4">
        <f t="shared" si="590"/>
        <v>0</v>
      </c>
      <c r="BL246" s="4">
        <f t="shared" si="590"/>
        <v>0</v>
      </c>
      <c r="BM246" s="4">
        <f t="shared" si="590"/>
        <v>0</v>
      </c>
      <c r="BN246" s="4">
        <f t="shared" si="590"/>
        <v>0</v>
      </c>
      <c r="BO246" s="4">
        <f t="shared" si="590"/>
        <v>0</v>
      </c>
      <c r="BP246" s="4">
        <f t="shared" si="590"/>
        <v>0</v>
      </c>
      <c r="BQ246" s="4">
        <f t="shared" si="590"/>
        <v>0</v>
      </c>
      <c r="BR246" s="4">
        <f t="shared" si="590"/>
        <v>0</v>
      </c>
      <c r="BS246" s="4">
        <f t="shared" si="590"/>
        <v>0</v>
      </c>
      <c r="BT246" s="4">
        <f t="shared" si="590"/>
        <v>0</v>
      </c>
      <c r="BU246" s="4">
        <f t="shared" si="590"/>
        <v>0</v>
      </c>
      <c r="BV246" s="4">
        <f t="shared" si="652"/>
        <v>0</v>
      </c>
      <c r="BW246" s="4">
        <f t="shared" si="652"/>
        <v>0</v>
      </c>
      <c r="BX246" s="4">
        <f t="shared" si="652"/>
        <v>0</v>
      </c>
      <c r="BY246" s="4">
        <f t="shared" si="652"/>
        <v>0</v>
      </c>
      <c r="BZ246" s="4">
        <f t="shared" si="652"/>
        <v>0</v>
      </c>
      <c r="CA246" s="4">
        <f t="shared" si="652"/>
        <v>0</v>
      </c>
      <c r="CB246" s="4">
        <f t="shared" si="652"/>
        <v>0</v>
      </c>
      <c r="CC246" s="4">
        <f t="shared" si="652"/>
        <v>0</v>
      </c>
      <c r="CD246" s="4">
        <f t="shared" si="652"/>
        <v>0</v>
      </c>
      <c r="CE246" s="4">
        <f t="shared" si="652"/>
        <v>0</v>
      </c>
      <c r="CF246" s="4">
        <f t="shared" si="652"/>
        <v>0</v>
      </c>
      <c r="CG246" s="4">
        <f t="shared" si="652"/>
        <v>0</v>
      </c>
      <c r="CH246" s="4">
        <f t="shared" si="652"/>
        <v>0</v>
      </c>
      <c r="CI246" s="4">
        <f t="shared" si="652"/>
        <v>0</v>
      </c>
      <c r="CJ246" s="4">
        <f t="shared" si="652"/>
        <v>1</v>
      </c>
      <c r="CK246" s="4">
        <f t="shared" si="585"/>
        <v>0</v>
      </c>
      <c r="CL246" s="4">
        <f t="shared" si="585"/>
        <v>0</v>
      </c>
      <c r="CM246" s="4">
        <f t="shared" si="585"/>
        <v>0</v>
      </c>
      <c r="CN246" s="4">
        <f t="shared" si="585"/>
        <v>0</v>
      </c>
      <c r="CO246" s="4">
        <f t="shared" si="585"/>
        <v>0</v>
      </c>
      <c r="CP246" s="4">
        <f t="shared" si="585"/>
        <v>0</v>
      </c>
      <c r="CQ246" s="4">
        <f t="shared" si="585"/>
        <v>0</v>
      </c>
      <c r="CR246" s="4">
        <f t="shared" si="585"/>
        <v>0</v>
      </c>
      <c r="CS246" s="4">
        <f t="shared" si="585"/>
        <v>0</v>
      </c>
      <c r="CT246" s="4">
        <f t="shared" si="585"/>
        <v>0</v>
      </c>
      <c r="CU246" s="4">
        <f t="shared" si="585"/>
        <v>0</v>
      </c>
      <c r="CV246" s="4">
        <f t="shared" si="585"/>
        <v>0</v>
      </c>
      <c r="CW246" s="4">
        <f t="shared" si="585"/>
        <v>0</v>
      </c>
      <c r="CX246" s="4">
        <f t="shared" si="585"/>
        <v>0</v>
      </c>
      <c r="CY246" s="4">
        <f t="shared" si="585"/>
        <v>0</v>
      </c>
      <c r="CZ246" s="4">
        <f t="shared" si="585"/>
        <v>0</v>
      </c>
      <c r="DA246" s="4">
        <f t="shared" si="653"/>
        <v>0</v>
      </c>
      <c r="DB246" s="4">
        <f t="shared" si="653"/>
        <v>0</v>
      </c>
      <c r="DC246" s="4">
        <f t="shared" si="653"/>
        <v>0</v>
      </c>
      <c r="DD246" s="4">
        <f t="shared" si="653"/>
        <v>0</v>
      </c>
      <c r="DE246" s="4">
        <f t="shared" si="653"/>
        <v>0</v>
      </c>
      <c r="DF246" s="4">
        <f t="shared" si="653"/>
        <v>0</v>
      </c>
      <c r="DG246" s="4">
        <f t="shared" si="654"/>
        <v>0</v>
      </c>
      <c r="DH246" s="4">
        <f t="shared" si="654"/>
        <v>0</v>
      </c>
      <c r="DI246" s="4">
        <f t="shared" si="654"/>
        <v>0</v>
      </c>
      <c r="DJ246" s="4">
        <f t="shared" si="654"/>
        <v>0</v>
      </c>
      <c r="DK246" s="4">
        <f t="shared" si="654"/>
        <v>0</v>
      </c>
      <c r="DL246" s="4">
        <f t="shared" si="654"/>
        <v>0</v>
      </c>
      <c r="DM246" s="4">
        <f t="shared" si="654"/>
        <v>0</v>
      </c>
      <c r="DN246" s="4">
        <f t="shared" si="654"/>
        <v>0</v>
      </c>
      <c r="DO246" s="4">
        <f t="shared" si="654"/>
        <v>0</v>
      </c>
      <c r="DP246" s="4">
        <f t="shared" si="654"/>
        <v>0</v>
      </c>
      <c r="DQ246" s="4">
        <f t="shared" si="655"/>
        <v>0</v>
      </c>
      <c r="DR246" s="4">
        <f t="shared" si="655"/>
        <v>0</v>
      </c>
      <c r="DS246" s="4">
        <f t="shared" si="655"/>
        <v>0</v>
      </c>
      <c r="DT246" s="4">
        <f t="shared" si="655"/>
        <v>0</v>
      </c>
      <c r="DU246" s="4">
        <f t="shared" si="655"/>
        <v>0</v>
      </c>
      <c r="DV246" s="4">
        <f t="shared" si="655"/>
        <v>0</v>
      </c>
      <c r="DW246" s="4">
        <f t="shared" si="655"/>
        <v>0</v>
      </c>
      <c r="DX246" s="4">
        <f t="shared" si="655"/>
        <v>0</v>
      </c>
      <c r="DY246" s="4">
        <f t="shared" si="655"/>
        <v>0</v>
      </c>
      <c r="DZ246" s="4">
        <f t="shared" si="655"/>
        <v>0</v>
      </c>
      <c r="EA246" s="4">
        <f t="shared" si="655"/>
        <v>0</v>
      </c>
      <c r="EB246" s="4">
        <f t="shared" si="655"/>
        <v>0</v>
      </c>
      <c r="EC246" s="4">
        <f t="shared" si="655"/>
        <v>0</v>
      </c>
    </row>
    <row r="247" spans="2:133" x14ac:dyDescent="0.25">
      <c r="B247" s="13" t="s">
        <v>264</v>
      </c>
      <c r="C247" t="s">
        <v>293</v>
      </c>
      <c r="D247" s="4">
        <f t="shared" si="507"/>
        <v>0</v>
      </c>
      <c r="E247" s="4">
        <f t="shared" si="508"/>
        <v>0</v>
      </c>
      <c r="F247" s="4">
        <f t="shared" si="509"/>
        <v>0</v>
      </c>
      <c r="G247" s="4">
        <f t="shared" si="510"/>
        <v>1</v>
      </c>
      <c r="H247" s="4">
        <f t="shared" si="511"/>
        <v>0</v>
      </c>
      <c r="I247" s="4">
        <f t="shared" si="512"/>
        <v>1</v>
      </c>
      <c r="J247" s="4">
        <f t="shared" si="458"/>
        <v>0</v>
      </c>
      <c r="K247" s="4">
        <f t="shared" si="459"/>
        <v>0</v>
      </c>
      <c r="L247" s="4">
        <f t="shared" si="460"/>
        <v>0</v>
      </c>
      <c r="M247" s="4">
        <f t="shared" si="461"/>
        <v>0</v>
      </c>
      <c r="N247" s="4">
        <f t="shared" si="462"/>
        <v>0</v>
      </c>
      <c r="O247" s="4">
        <f t="shared" si="463"/>
        <v>0</v>
      </c>
      <c r="P247" s="4">
        <f t="shared" si="464"/>
        <v>0</v>
      </c>
      <c r="Q247" s="4">
        <f t="shared" si="465"/>
        <v>0</v>
      </c>
      <c r="R247" s="4">
        <f t="shared" si="466"/>
        <v>0</v>
      </c>
      <c r="S247" s="4">
        <f t="shared" si="467"/>
        <v>0</v>
      </c>
      <c r="T247" s="4">
        <f t="shared" si="468"/>
        <v>0</v>
      </c>
      <c r="U247" s="4">
        <f t="shared" si="469"/>
        <v>0</v>
      </c>
      <c r="V247" s="4">
        <f t="shared" si="470"/>
        <v>0</v>
      </c>
      <c r="W247" s="4">
        <f t="shared" si="471"/>
        <v>0</v>
      </c>
      <c r="X247" s="4">
        <f t="shared" si="472"/>
        <v>0</v>
      </c>
      <c r="Y247" s="4">
        <f t="shared" si="473"/>
        <v>0</v>
      </c>
      <c r="Z247" s="4">
        <f t="shared" si="474"/>
        <v>0</v>
      </c>
      <c r="AA247" s="4">
        <f t="shared" si="475"/>
        <v>0</v>
      </c>
      <c r="AB247" s="4">
        <f t="shared" si="476"/>
        <v>0</v>
      </c>
      <c r="AC247" s="4">
        <f t="shared" si="477"/>
        <v>0</v>
      </c>
      <c r="AD247" s="4">
        <f t="shared" si="478"/>
        <v>0</v>
      </c>
      <c r="AE247" s="4">
        <f t="shared" si="479"/>
        <v>0</v>
      </c>
      <c r="AF247" s="4">
        <f t="shared" si="480"/>
        <v>0</v>
      </c>
      <c r="AG247" s="4">
        <f t="shared" si="481"/>
        <v>0</v>
      </c>
      <c r="AH247" s="4">
        <f t="shared" si="482"/>
        <v>0</v>
      </c>
      <c r="AI247" s="4">
        <f t="shared" si="483"/>
        <v>0</v>
      </c>
      <c r="AJ247" s="4">
        <f t="shared" si="484"/>
        <v>0</v>
      </c>
      <c r="AK247" s="4">
        <f t="shared" si="485"/>
        <v>0</v>
      </c>
      <c r="AL247" s="4">
        <f t="shared" si="486"/>
        <v>0</v>
      </c>
      <c r="AM247" s="4">
        <f t="shared" si="487"/>
        <v>0</v>
      </c>
      <c r="AN247" s="4">
        <f t="shared" si="488"/>
        <v>0</v>
      </c>
      <c r="AO247" s="4">
        <f t="shared" si="489"/>
        <v>0</v>
      </c>
      <c r="AP247" s="4">
        <f t="shared" si="490"/>
        <v>0</v>
      </c>
      <c r="AQ247" s="4">
        <f t="shared" si="491"/>
        <v>0</v>
      </c>
      <c r="AR247" s="4">
        <f t="shared" si="492"/>
        <v>0</v>
      </c>
      <c r="AS247" s="4">
        <f t="shared" si="493"/>
        <v>0</v>
      </c>
      <c r="AT247" s="4">
        <f t="shared" si="494"/>
        <v>0</v>
      </c>
      <c r="AU247" s="4">
        <f t="shared" si="495"/>
        <v>0</v>
      </c>
      <c r="AV247" s="4">
        <f t="shared" si="496"/>
        <v>0</v>
      </c>
      <c r="AW247" s="4">
        <f t="shared" si="497"/>
        <v>1</v>
      </c>
      <c r="AX247" s="4">
        <f t="shared" si="498"/>
        <v>0</v>
      </c>
      <c r="AY247" s="4">
        <f t="shared" si="499"/>
        <v>1</v>
      </c>
      <c r="AZ247" s="4">
        <f t="shared" si="500"/>
        <v>0</v>
      </c>
      <c r="BA247" s="4">
        <f t="shared" si="501"/>
        <v>0</v>
      </c>
      <c r="BB247" s="4">
        <f t="shared" si="502"/>
        <v>0</v>
      </c>
      <c r="BC247" s="4">
        <f t="shared" si="503"/>
        <v>0</v>
      </c>
      <c r="BD247" s="4">
        <f t="shared" si="504"/>
        <v>0</v>
      </c>
      <c r="BE247" s="4">
        <f t="shared" si="505"/>
        <v>0</v>
      </c>
      <c r="BF247" s="4">
        <f t="shared" si="590"/>
        <v>0</v>
      </c>
      <c r="BG247" s="4">
        <f t="shared" si="590"/>
        <v>0</v>
      </c>
      <c r="BH247" s="4">
        <f t="shared" si="590"/>
        <v>0</v>
      </c>
      <c r="BI247" s="4">
        <f t="shared" si="590"/>
        <v>0</v>
      </c>
      <c r="BJ247" s="4">
        <f t="shared" si="590"/>
        <v>1</v>
      </c>
      <c r="BK247" s="4">
        <f t="shared" si="590"/>
        <v>0</v>
      </c>
      <c r="BL247" s="4">
        <f t="shared" si="590"/>
        <v>0</v>
      </c>
      <c r="BM247" s="4">
        <f t="shared" si="590"/>
        <v>0</v>
      </c>
      <c r="BN247" s="4">
        <f t="shared" si="590"/>
        <v>0</v>
      </c>
      <c r="BO247" s="4">
        <f t="shared" si="590"/>
        <v>0</v>
      </c>
      <c r="BP247" s="4">
        <f t="shared" si="590"/>
        <v>0</v>
      </c>
      <c r="BQ247" s="4">
        <f t="shared" si="590"/>
        <v>0</v>
      </c>
      <c r="BR247" s="4">
        <f t="shared" si="590"/>
        <v>0</v>
      </c>
      <c r="BS247" s="4">
        <f t="shared" si="590"/>
        <v>0</v>
      </c>
      <c r="BT247" s="4">
        <f t="shared" si="590"/>
        <v>0</v>
      </c>
      <c r="BU247" s="4">
        <f t="shared" si="590"/>
        <v>0</v>
      </c>
      <c r="BV247" s="4">
        <f t="shared" si="652"/>
        <v>0</v>
      </c>
      <c r="BW247" s="4">
        <f t="shared" si="652"/>
        <v>0</v>
      </c>
      <c r="BX247" s="4">
        <f t="shared" si="652"/>
        <v>0</v>
      </c>
      <c r="BY247" s="4">
        <f t="shared" si="652"/>
        <v>0</v>
      </c>
      <c r="BZ247" s="4">
        <f t="shared" si="652"/>
        <v>0</v>
      </c>
      <c r="CA247" s="4">
        <f t="shared" si="652"/>
        <v>0</v>
      </c>
      <c r="CB247" s="4">
        <f t="shared" si="652"/>
        <v>0</v>
      </c>
      <c r="CC247" s="4">
        <f t="shared" si="652"/>
        <v>0</v>
      </c>
      <c r="CD247" s="4">
        <f t="shared" si="652"/>
        <v>0</v>
      </c>
      <c r="CE247" s="4">
        <f t="shared" si="652"/>
        <v>0</v>
      </c>
      <c r="CF247" s="4">
        <f t="shared" si="652"/>
        <v>0</v>
      </c>
      <c r="CG247" s="4">
        <f t="shared" si="652"/>
        <v>0</v>
      </c>
      <c r="CH247" s="4">
        <f t="shared" si="652"/>
        <v>0</v>
      </c>
      <c r="CI247" s="4">
        <f t="shared" si="652"/>
        <v>0</v>
      </c>
      <c r="CJ247" s="4">
        <f t="shared" si="652"/>
        <v>0</v>
      </c>
      <c r="CK247" s="4">
        <f t="shared" si="585"/>
        <v>1</v>
      </c>
      <c r="CL247" s="4">
        <f t="shared" si="585"/>
        <v>0</v>
      </c>
      <c r="CM247" s="4">
        <f t="shared" si="585"/>
        <v>0</v>
      </c>
      <c r="CN247" s="4">
        <f t="shared" si="585"/>
        <v>0</v>
      </c>
      <c r="CO247" s="4">
        <f t="shared" si="585"/>
        <v>0</v>
      </c>
      <c r="CP247" s="4">
        <f t="shared" si="585"/>
        <v>0</v>
      </c>
      <c r="CQ247" s="4">
        <f t="shared" si="585"/>
        <v>0</v>
      </c>
      <c r="CR247" s="4">
        <f t="shared" si="585"/>
        <v>0</v>
      </c>
      <c r="CS247" s="4">
        <f t="shared" si="585"/>
        <v>0</v>
      </c>
      <c r="CT247" s="4">
        <f t="shared" si="585"/>
        <v>0</v>
      </c>
      <c r="CU247" s="4">
        <f t="shared" si="585"/>
        <v>0</v>
      </c>
      <c r="CV247" s="4">
        <f t="shared" si="585"/>
        <v>0</v>
      </c>
      <c r="CW247" s="4">
        <f t="shared" si="585"/>
        <v>0</v>
      </c>
      <c r="CX247" s="4">
        <f t="shared" si="585"/>
        <v>0</v>
      </c>
      <c r="CY247" s="4">
        <f t="shared" si="585"/>
        <v>0</v>
      </c>
      <c r="CZ247" s="4">
        <f t="shared" ref="CZ247:DF262" si="656">IF(CZ$3=$C247,1,0)</f>
        <v>0</v>
      </c>
      <c r="DA247" s="4">
        <f t="shared" si="656"/>
        <v>0</v>
      </c>
      <c r="DB247" s="4">
        <f t="shared" si="656"/>
        <v>0</v>
      </c>
      <c r="DC247" s="4">
        <f t="shared" si="656"/>
        <v>0</v>
      </c>
      <c r="DD247" s="4">
        <f t="shared" ref="DD247:DD269" si="657">IF(DD$3=$C247,1,0)</f>
        <v>0</v>
      </c>
      <c r="DE247" s="4">
        <f t="shared" si="656"/>
        <v>0</v>
      </c>
      <c r="DF247" s="4">
        <f t="shared" si="656"/>
        <v>0</v>
      </c>
      <c r="DG247" s="4">
        <f t="shared" si="654"/>
        <v>0</v>
      </c>
      <c r="DH247" s="4">
        <f t="shared" si="654"/>
        <v>0</v>
      </c>
      <c r="DI247" s="4">
        <f t="shared" si="654"/>
        <v>0</v>
      </c>
      <c r="DJ247" s="4">
        <f t="shared" si="654"/>
        <v>0</v>
      </c>
      <c r="DK247" s="4">
        <f t="shared" si="654"/>
        <v>0</v>
      </c>
      <c r="DL247" s="4">
        <f t="shared" si="654"/>
        <v>0</v>
      </c>
      <c r="DM247" s="4">
        <f t="shared" si="654"/>
        <v>0</v>
      </c>
      <c r="DN247" s="4">
        <f t="shared" si="654"/>
        <v>0</v>
      </c>
      <c r="DO247" s="4">
        <f t="shared" si="654"/>
        <v>0</v>
      </c>
      <c r="DP247" s="4">
        <f t="shared" si="654"/>
        <v>0</v>
      </c>
      <c r="DQ247" s="4">
        <f t="shared" si="655"/>
        <v>0</v>
      </c>
      <c r="DR247" s="4">
        <f t="shared" si="655"/>
        <v>0</v>
      </c>
      <c r="DS247" s="4">
        <f t="shared" si="655"/>
        <v>0</v>
      </c>
      <c r="DT247" s="4">
        <f t="shared" si="655"/>
        <v>0</v>
      </c>
      <c r="DU247" s="4">
        <f t="shared" si="655"/>
        <v>0</v>
      </c>
      <c r="DV247" s="4">
        <f t="shared" si="655"/>
        <v>0</v>
      </c>
      <c r="DW247" s="4">
        <f t="shared" si="655"/>
        <v>0</v>
      </c>
      <c r="DX247" s="4">
        <f t="shared" si="655"/>
        <v>0</v>
      </c>
      <c r="DY247" s="4">
        <f t="shared" si="655"/>
        <v>0</v>
      </c>
      <c r="DZ247" s="4">
        <f t="shared" si="655"/>
        <v>0</v>
      </c>
      <c r="EA247" s="4">
        <f t="shared" si="655"/>
        <v>0</v>
      </c>
      <c r="EB247" s="4">
        <f t="shared" si="655"/>
        <v>0</v>
      </c>
      <c r="EC247" s="4">
        <f t="shared" si="655"/>
        <v>0</v>
      </c>
    </row>
    <row r="248" spans="2:133" x14ac:dyDescent="0.25">
      <c r="B248" s="13" t="s">
        <v>264</v>
      </c>
      <c r="C248" t="s">
        <v>294</v>
      </c>
      <c r="D248" s="4">
        <f t="shared" si="507"/>
        <v>0</v>
      </c>
      <c r="E248" s="4">
        <f t="shared" si="508"/>
        <v>0</v>
      </c>
      <c r="F248" s="4">
        <f t="shared" si="509"/>
        <v>0</v>
      </c>
      <c r="G248" s="4">
        <f t="shared" si="510"/>
        <v>1</v>
      </c>
      <c r="H248" s="4">
        <f t="shared" si="511"/>
        <v>0</v>
      </c>
      <c r="I248" s="4">
        <f t="shared" si="512"/>
        <v>1</v>
      </c>
      <c r="J248" s="4">
        <f t="shared" si="458"/>
        <v>0</v>
      </c>
      <c r="K248" s="4">
        <f t="shared" si="459"/>
        <v>0</v>
      </c>
      <c r="L248" s="4">
        <f t="shared" si="460"/>
        <v>0</v>
      </c>
      <c r="M248" s="4">
        <f t="shared" si="461"/>
        <v>0</v>
      </c>
      <c r="N248" s="4">
        <f t="shared" si="462"/>
        <v>0</v>
      </c>
      <c r="O248" s="4">
        <f t="shared" si="463"/>
        <v>0</v>
      </c>
      <c r="P248" s="4">
        <f t="shared" si="464"/>
        <v>0</v>
      </c>
      <c r="Q248" s="4">
        <f t="shared" si="465"/>
        <v>0</v>
      </c>
      <c r="R248" s="4">
        <f t="shared" si="466"/>
        <v>0</v>
      </c>
      <c r="S248" s="4">
        <f t="shared" si="467"/>
        <v>0</v>
      </c>
      <c r="T248" s="4">
        <f t="shared" si="468"/>
        <v>0</v>
      </c>
      <c r="U248" s="4">
        <f t="shared" si="469"/>
        <v>0</v>
      </c>
      <c r="V248" s="4">
        <f t="shared" si="470"/>
        <v>0</v>
      </c>
      <c r="W248" s="4">
        <f t="shared" si="471"/>
        <v>0</v>
      </c>
      <c r="X248" s="4">
        <f t="shared" si="472"/>
        <v>0</v>
      </c>
      <c r="Y248" s="4">
        <f t="shared" si="473"/>
        <v>0</v>
      </c>
      <c r="Z248" s="4">
        <f t="shared" si="474"/>
        <v>0</v>
      </c>
      <c r="AA248" s="4">
        <f t="shared" si="475"/>
        <v>0</v>
      </c>
      <c r="AB248" s="4">
        <f t="shared" si="476"/>
        <v>0</v>
      </c>
      <c r="AC248" s="4">
        <f t="shared" si="477"/>
        <v>0</v>
      </c>
      <c r="AD248" s="4">
        <f t="shared" si="478"/>
        <v>0</v>
      </c>
      <c r="AE248" s="4">
        <f t="shared" si="479"/>
        <v>0</v>
      </c>
      <c r="AF248" s="4">
        <f t="shared" si="480"/>
        <v>0</v>
      </c>
      <c r="AG248" s="4">
        <f t="shared" si="481"/>
        <v>0</v>
      </c>
      <c r="AH248" s="4">
        <f t="shared" si="482"/>
        <v>0</v>
      </c>
      <c r="AI248" s="4">
        <f t="shared" si="483"/>
        <v>0</v>
      </c>
      <c r="AJ248" s="4">
        <f t="shared" si="484"/>
        <v>0</v>
      </c>
      <c r="AK248" s="4">
        <f t="shared" si="485"/>
        <v>0</v>
      </c>
      <c r="AL248" s="4">
        <f t="shared" si="486"/>
        <v>0</v>
      </c>
      <c r="AM248" s="4">
        <f t="shared" si="487"/>
        <v>0</v>
      </c>
      <c r="AN248" s="4">
        <f t="shared" si="488"/>
        <v>0</v>
      </c>
      <c r="AO248" s="4">
        <f t="shared" si="489"/>
        <v>0</v>
      </c>
      <c r="AP248" s="4">
        <f t="shared" si="490"/>
        <v>0</v>
      </c>
      <c r="AQ248" s="4">
        <f t="shared" si="491"/>
        <v>0</v>
      </c>
      <c r="AR248" s="4">
        <f t="shared" si="492"/>
        <v>0</v>
      </c>
      <c r="AS248" s="4">
        <f t="shared" si="493"/>
        <v>0</v>
      </c>
      <c r="AT248" s="4">
        <f t="shared" si="494"/>
        <v>0</v>
      </c>
      <c r="AU248" s="4">
        <f t="shared" si="495"/>
        <v>0</v>
      </c>
      <c r="AV248" s="4">
        <f t="shared" si="496"/>
        <v>0</v>
      </c>
      <c r="AW248" s="4">
        <f t="shared" si="497"/>
        <v>1</v>
      </c>
      <c r="AX248" s="4">
        <f t="shared" si="498"/>
        <v>0</v>
      </c>
      <c r="AY248" s="4">
        <f t="shared" si="499"/>
        <v>1</v>
      </c>
      <c r="AZ248" s="4">
        <f t="shared" si="500"/>
        <v>0</v>
      </c>
      <c r="BA248" s="4">
        <f t="shared" si="501"/>
        <v>0</v>
      </c>
      <c r="BB248" s="4">
        <f t="shared" si="502"/>
        <v>0</v>
      </c>
      <c r="BC248" s="4">
        <f t="shared" si="503"/>
        <v>0</v>
      </c>
      <c r="BD248" s="4">
        <f t="shared" si="504"/>
        <v>0</v>
      </c>
      <c r="BE248" s="4">
        <f t="shared" si="505"/>
        <v>0</v>
      </c>
      <c r="BF248" s="4">
        <f t="shared" si="590"/>
        <v>0</v>
      </c>
      <c r="BG248" s="4">
        <f t="shared" si="590"/>
        <v>0</v>
      </c>
      <c r="BH248" s="4">
        <f t="shared" si="590"/>
        <v>0</v>
      </c>
      <c r="BI248" s="4">
        <f t="shared" si="590"/>
        <v>0</v>
      </c>
      <c r="BJ248" s="4">
        <f t="shared" si="590"/>
        <v>0</v>
      </c>
      <c r="BK248" s="4">
        <f t="shared" si="590"/>
        <v>1</v>
      </c>
      <c r="BL248" s="4">
        <f t="shared" si="590"/>
        <v>0</v>
      </c>
      <c r="BM248" s="4">
        <f t="shared" si="590"/>
        <v>0</v>
      </c>
      <c r="BN248" s="4">
        <f t="shared" si="590"/>
        <v>0</v>
      </c>
      <c r="BO248" s="4">
        <f t="shared" si="590"/>
        <v>0</v>
      </c>
      <c r="BP248" s="4">
        <f t="shared" si="590"/>
        <v>0</v>
      </c>
      <c r="BQ248" s="4">
        <f t="shared" si="590"/>
        <v>0</v>
      </c>
      <c r="BR248" s="4">
        <f t="shared" si="590"/>
        <v>0</v>
      </c>
      <c r="BS248" s="4">
        <f t="shared" si="590"/>
        <v>0</v>
      </c>
      <c r="BT248" s="4">
        <f t="shared" si="590"/>
        <v>0</v>
      </c>
      <c r="BU248" s="4">
        <f t="shared" si="590"/>
        <v>0</v>
      </c>
      <c r="BV248" s="4">
        <f t="shared" si="652"/>
        <v>0</v>
      </c>
      <c r="BW248" s="4">
        <f t="shared" si="652"/>
        <v>0</v>
      </c>
      <c r="BX248" s="4">
        <f t="shared" si="652"/>
        <v>0</v>
      </c>
      <c r="BY248" s="4">
        <f t="shared" si="652"/>
        <v>0</v>
      </c>
      <c r="BZ248" s="4">
        <f t="shared" si="652"/>
        <v>0</v>
      </c>
      <c r="CA248" s="4">
        <f t="shared" si="652"/>
        <v>0</v>
      </c>
      <c r="CB248" s="4">
        <f t="shared" si="652"/>
        <v>0</v>
      </c>
      <c r="CC248" s="4">
        <f t="shared" si="652"/>
        <v>0</v>
      </c>
      <c r="CD248" s="4">
        <f t="shared" si="652"/>
        <v>0</v>
      </c>
      <c r="CE248" s="4">
        <f t="shared" si="652"/>
        <v>0</v>
      </c>
      <c r="CF248" s="4">
        <f t="shared" si="652"/>
        <v>0</v>
      </c>
      <c r="CG248" s="4">
        <f t="shared" si="652"/>
        <v>0</v>
      </c>
      <c r="CH248" s="4">
        <f t="shared" si="652"/>
        <v>0</v>
      </c>
      <c r="CI248" s="4">
        <f t="shared" si="652"/>
        <v>0</v>
      </c>
      <c r="CJ248" s="4">
        <f t="shared" si="652"/>
        <v>0</v>
      </c>
      <c r="CK248" s="4">
        <f t="shared" ref="CK248:CZ263" si="658">IF(CK$3=$C248,1,0)</f>
        <v>0</v>
      </c>
      <c r="CL248" s="4">
        <f t="shared" si="658"/>
        <v>1</v>
      </c>
      <c r="CM248" s="4">
        <f t="shared" si="658"/>
        <v>0</v>
      </c>
      <c r="CN248" s="4">
        <f t="shared" si="658"/>
        <v>0</v>
      </c>
      <c r="CO248" s="4">
        <f t="shared" si="658"/>
        <v>0</v>
      </c>
      <c r="CP248" s="4">
        <f t="shared" si="658"/>
        <v>0</v>
      </c>
      <c r="CQ248" s="4">
        <f t="shared" si="658"/>
        <v>0</v>
      </c>
      <c r="CR248" s="4">
        <f t="shared" si="658"/>
        <v>0</v>
      </c>
      <c r="CS248" s="4">
        <f t="shared" si="658"/>
        <v>0</v>
      </c>
      <c r="CT248" s="4">
        <f t="shared" si="658"/>
        <v>0</v>
      </c>
      <c r="CU248" s="4">
        <f t="shared" si="658"/>
        <v>0</v>
      </c>
      <c r="CV248" s="4">
        <f t="shared" si="658"/>
        <v>0</v>
      </c>
      <c r="CW248" s="4">
        <f t="shared" si="658"/>
        <v>0</v>
      </c>
      <c r="CX248" s="4">
        <f t="shared" si="658"/>
        <v>0</v>
      </c>
      <c r="CY248" s="4">
        <f t="shared" si="658"/>
        <v>0</v>
      </c>
      <c r="CZ248" s="4">
        <f t="shared" si="658"/>
        <v>0</v>
      </c>
      <c r="DA248" s="4">
        <f t="shared" si="656"/>
        <v>0</v>
      </c>
      <c r="DB248" s="4">
        <f t="shared" si="656"/>
        <v>0</v>
      </c>
      <c r="DC248" s="4">
        <f t="shared" si="656"/>
        <v>0</v>
      </c>
      <c r="DD248" s="4">
        <f t="shared" si="657"/>
        <v>0</v>
      </c>
      <c r="DE248" s="4">
        <f t="shared" si="656"/>
        <v>0</v>
      </c>
      <c r="DF248" s="4">
        <f t="shared" si="656"/>
        <v>0</v>
      </c>
      <c r="DG248" s="4">
        <f t="shared" si="654"/>
        <v>0</v>
      </c>
      <c r="DH248" s="4">
        <f t="shared" si="654"/>
        <v>0</v>
      </c>
      <c r="DI248" s="4">
        <f t="shared" si="654"/>
        <v>0</v>
      </c>
      <c r="DJ248" s="4">
        <f t="shared" si="654"/>
        <v>0</v>
      </c>
      <c r="DK248" s="4">
        <f t="shared" si="654"/>
        <v>0</v>
      </c>
      <c r="DL248" s="4">
        <f t="shared" si="654"/>
        <v>0</v>
      </c>
      <c r="DM248" s="4">
        <f t="shared" si="654"/>
        <v>0</v>
      </c>
      <c r="DN248" s="4">
        <f t="shared" si="654"/>
        <v>0</v>
      </c>
      <c r="DO248" s="4">
        <f t="shared" si="654"/>
        <v>0</v>
      </c>
      <c r="DP248" s="4">
        <f t="shared" si="654"/>
        <v>0</v>
      </c>
      <c r="DQ248" s="4">
        <f t="shared" si="655"/>
        <v>0</v>
      </c>
      <c r="DR248" s="4">
        <f t="shared" si="655"/>
        <v>0</v>
      </c>
      <c r="DS248" s="4">
        <f t="shared" si="655"/>
        <v>0</v>
      </c>
      <c r="DT248" s="4">
        <f t="shared" si="655"/>
        <v>0</v>
      </c>
      <c r="DU248" s="4">
        <f t="shared" si="655"/>
        <v>0</v>
      </c>
      <c r="DV248" s="4">
        <f t="shared" si="655"/>
        <v>0</v>
      </c>
      <c r="DW248" s="4">
        <f t="shared" si="655"/>
        <v>0</v>
      </c>
      <c r="DX248" s="4">
        <f t="shared" si="655"/>
        <v>0</v>
      </c>
      <c r="DY248" s="4">
        <f t="shared" si="655"/>
        <v>0</v>
      </c>
      <c r="DZ248" s="4">
        <f t="shared" si="655"/>
        <v>0</v>
      </c>
      <c r="EA248" s="4">
        <f t="shared" si="655"/>
        <v>0</v>
      </c>
      <c r="EB248" s="4">
        <f t="shared" si="655"/>
        <v>0</v>
      </c>
      <c r="EC248" s="4">
        <f t="shared" si="655"/>
        <v>0</v>
      </c>
    </row>
    <row r="249" spans="2:133" x14ac:dyDescent="0.25">
      <c r="B249" s="13" t="s">
        <v>264</v>
      </c>
      <c r="C249" t="s">
        <v>295</v>
      </c>
      <c r="D249" s="4">
        <f t="shared" si="507"/>
        <v>0</v>
      </c>
      <c r="E249" s="4">
        <f t="shared" si="508"/>
        <v>0</v>
      </c>
      <c r="F249" s="4">
        <f t="shared" si="509"/>
        <v>0</v>
      </c>
      <c r="G249" s="4">
        <f t="shared" si="510"/>
        <v>1</v>
      </c>
      <c r="H249" s="4">
        <f t="shared" si="511"/>
        <v>0</v>
      </c>
      <c r="I249" s="4">
        <f t="shared" si="512"/>
        <v>1</v>
      </c>
      <c r="J249" s="4">
        <f t="shared" si="458"/>
        <v>0</v>
      </c>
      <c r="K249" s="4">
        <f t="shared" si="459"/>
        <v>0</v>
      </c>
      <c r="L249" s="4">
        <f t="shared" si="460"/>
        <v>0</v>
      </c>
      <c r="M249" s="4">
        <f t="shared" si="461"/>
        <v>0</v>
      </c>
      <c r="N249" s="4">
        <f t="shared" si="462"/>
        <v>0</v>
      </c>
      <c r="O249" s="4">
        <f t="shared" si="463"/>
        <v>0</v>
      </c>
      <c r="P249" s="4">
        <f t="shared" si="464"/>
        <v>0</v>
      </c>
      <c r="Q249" s="4">
        <f t="shared" si="465"/>
        <v>0</v>
      </c>
      <c r="R249" s="4">
        <f t="shared" si="466"/>
        <v>0</v>
      </c>
      <c r="S249" s="4">
        <f t="shared" si="467"/>
        <v>0</v>
      </c>
      <c r="T249" s="4">
        <f t="shared" si="468"/>
        <v>0</v>
      </c>
      <c r="U249" s="4">
        <f t="shared" si="469"/>
        <v>0</v>
      </c>
      <c r="V249" s="4">
        <f t="shared" si="470"/>
        <v>0</v>
      </c>
      <c r="W249" s="4">
        <f t="shared" si="471"/>
        <v>0</v>
      </c>
      <c r="X249" s="4">
        <f t="shared" si="472"/>
        <v>0</v>
      </c>
      <c r="Y249" s="4">
        <f t="shared" si="473"/>
        <v>0</v>
      </c>
      <c r="Z249" s="4">
        <f t="shared" si="474"/>
        <v>0</v>
      </c>
      <c r="AA249" s="4">
        <f t="shared" si="475"/>
        <v>0</v>
      </c>
      <c r="AB249" s="4">
        <f t="shared" si="476"/>
        <v>0</v>
      </c>
      <c r="AC249" s="4">
        <f t="shared" si="477"/>
        <v>0</v>
      </c>
      <c r="AD249" s="4">
        <f t="shared" si="478"/>
        <v>0</v>
      </c>
      <c r="AE249" s="4">
        <f t="shared" si="479"/>
        <v>0</v>
      </c>
      <c r="AF249" s="4">
        <f t="shared" si="480"/>
        <v>0</v>
      </c>
      <c r="AG249" s="4">
        <f t="shared" si="481"/>
        <v>0</v>
      </c>
      <c r="AH249" s="4">
        <f t="shared" si="482"/>
        <v>0</v>
      </c>
      <c r="AI249" s="4">
        <f t="shared" si="483"/>
        <v>0</v>
      </c>
      <c r="AJ249" s="4">
        <f t="shared" si="484"/>
        <v>0</v>
      </c>
      <c r="AK249" s="4">
        <f t="shared" si="485"/>
        <v>0</v>
      </c>
      <c r="AL249" s="4">
        <f t="shared" si="486"/>
        <v>0</v>
      </c>
      <c r="AM249" s="4">
        <f t="shared" si="487"/>
        <v>0</v>
      </c>
      <c r="AN249" s="4">
        <f t="shared" si="488"/>
        <v>0</v>
      </c>
      <c r="AO249" s="4">
        <f t="shared" si="489"/>
        <v>0</v>
      </c>
      <c r="AP249" s="4">
        <f t="shared" si="490"/>
        <v>0</v>
      </c>
      <c r="AQ249" s="4">
        <f t="shared" si="491"/>
        <v>0</v>
      </c>
      <c r="AR249" s="4">
        <f t="shared" si="492"/>
        <v>0</v>
      </c>
      <c r="AS249" s="4">
        <f t="shared" si="493"/>
        <v>0</v>
      </c>
      <c r="AT249" s="4">
        <f t="shared" si="494"/>
        <v>0</v>
      </c>
      <c r="AU249" s="4">
        <f t="shared" si="495"/>
        <v>0</v>
      </c>
      <c r="AV249" s="4">
        <f t="shared" si="496"/>
        <v>0</v>
      </c>
      <c r="AW249" s="4">
        <f t="shared" si="497"/>
        <v>1</v>
      </c>
      <c r="AX249" s="4">
        <f t="shared" si="498"/>
        <v>0</v>
      </c>
      <c r="AY249" s="4">
        <f t="shared" si="499"/>
        <v>1</v>
      </c>
      <c r="AZ249" s="4">
        <f t="shared" si="500"/>
        <v>0</v>
      </c>
      <c r="BA249" s="4">
        <f t="shared" si="501"/>
        <v>0</v>
      </c>
      <c r="BB249" s="4">
        <f t="shared" si="502"/>
        <v>0</v>
      </c>
      <c r="BC249" s="4">
        <f t="shared" si="503"/>
        <v>0</v>
      </c>
      <c r="BD249" s="4">
        <f t="shared" si="504"/>
        <v>0</v>
      </c>
      <c r="BE249" s="4">
        <f t="shared" si="505"/>
        <v>0</v>
      </c>
      <c r="BF249" s="4">
        <f t="shared" si="590"/>
        <v>0</v>
      </c>
      <c r="BG249" s="4">
        <f t="shared" si="590"/>
        <v>0</v>
      </c>
      <c r="BH249" s="4">
        <f t="shared" si="590"/>
        <v>0</v>
      </c>
      <c r="BI249" s="4">
        <f t="shared" si="590"/>
        <v>0</v>
      </c>
      <c r="BJ249" s="4">
        <f t="shared" si="590"/>
        <v>0</v>
      </c>
      <c r="BK249" s="4">
        <f t="shared" si="590"/>
        <v>0</v>
      </c>
      <c r="BL249" s="4">
        <f t="shared" si="590"/>
        <v>1</v>
      </c>
      <c r="BM249" s="4">
        <f t="shared" si="590"/>
        <v>0</v>
      </c>
      <c r="BN249" s="4">
        <f t="shared" si="590"/>
        <v>0</v>
      </c>
      <c r="BO249" s="4">
        <f t="shared" si="590"/>
        <v>0</v>
      </c>
      <c r="BP249" s="4">
        <f t="shared" si="590"/>
        <v>0</v>
      </c>
      <c r="BQ249" s="4">
        <f t="shared" si="590"/>
        <v>0</v>
      </c>
      <c r="BR249" s="4">
        <f t="shared" si="590"/>
        <v>0</v>
      </c>
      <c r="BS249" s="4">
        <f t="shared" si="590"/>
        <v>0</v>
      </c>
      <c r="BT249" s="4">
        <f t="shared" si="590"/>
        <v>0</v>
      </c>
      <c r="BU249" s="4">
        <f t="shared" si="590"/>
        <v>0</v>
      </c>
      <c r="BV249" s="4">
        <f t="shared" si="652"/>
        <v>0</v>
      </c>
      <c r="BW249" s="4">
        <f t="shared" si="652"/>
        <v>0</v>
      </c>
      <c r="BX249" s="4">
        <f t="shared" si="652"/>
        <v>0</v>
      </c>
      <c r="BY249" s="4">
        <f t="shared" si="652"/>
        <v>0</v>
      </c>
      <c r="BZ249" s="4">
        <f t="shared" si="652"/>
        <v>0</v>
      </c>
      <c r="CA249" s="4">
        <f t="shared" si="652"/>
        <v>0</v>
      </c>
      <c r="CB249" s="4">
        <f t="shared" si="652"/>
        <v>0</v>
      </c>
      <c r="CC249" s="4">
        <f t="shared" si="652"/>
        <v>0</v>
      </c>
      <c r="CD249" s="4">
        <f t="shared" si="652"/>
        <v>0</v>
      </c>
      <c r="CE249" s="4">
        <f t="shared" si="652"/>
        <v>0</v>
      </c>
      <c r="CF249" s="4">
        <f t="shared" si="652"/>
        <v>0</v>
      </c>
      <c r="CG249" s="4">
        <f t="shared" si="652"/>
        <v>0</v>
      </c>
      <c r="CH249" s="4">
        <f t="shared" si="652"/>
        <v>0</v>
      </c>
      <c r="CI249" s="4">
        <f t="shared" si="652"/>
        <v>0</v>
      </c>
      <c r="CJ249" s="4">
        <f t="shared" si="652"/>
        <v>0</v>
      </c>
      <c r="CK249" s="4">
        <f t="shared" si="658"/>
        <v>0</v>
      </c>
      <c r="CL249" s="4">
        <f t="shared" si="658"/>
        <v>0</v>
      </c>
      <c r="CM249" s="4">
        <f t="shared" si="658"/>
        <v>1</v>
      </c>
      <c r="CN249" s="4">
        <f t="shared" si="658"/>
        <v>0</v>
      </c>
      <c r="CO249" s="4">
        <f t="shared" si="658"/>
        <v>0</v>
      </c>
      <c r="CP249" s="4">
        <f t="shared" si="658"/>
        <v>0</v>
      </c>
      <c r="CQ249" s="4">
        <f t="shared" si="658"/>
        <v>0</v>
      </c>
      <c r="CR249" s="4">
        <f t="shared" si="658"/>
        <v>0</v>
      </c>
      <c r="CS249" s="4">
        <f t="shared" si="658"/>
        <v>0</v>
      </c>
      <c r="CT249" s="4">
        <f t="shared" si="658"/>
        <v>0</v>
      </c>
      <c r="CU249" s="4">
        <f t="shared" si="658"/>
        <v>0</v>
      </c>
      <c r="CV249" s="4">
        <f t="shared" si="658"/>
        <v>0</v>
      </c>
      <c r="CW249" s="4">
        <f t="shared" si="658"/>
        <v>0</v>
      </c>
      <c r="CX249" s="4">
        <f t="shared" si="658"/>
        <v>0</v>
      </c>
      <c r="CY249" s="4">
        <f t="shared" si="658"/>
        <v>0</v>
      </c>
      <c r="CZ249" s="4">
        <f t="shared" si="658"/>
        <v>0</v>
      </c>
      <c r="DA249" s="4">
        <f t="shared" si="656"/>
        <v>0</v>
      </c>
      <c r="DB249" s="4">
        <f t="shared" si="656"/>
        <v>0</v>
      </c>
      <c r="DC249" s="4">
        <f t="shared" si="656"/>
        <v>0</v>
      </c>
      <c r="DD249" s="4">
        <f t="shared" si="657"/>
        <v>0</v>
      </c>
      <c r="DE249" s="4">
        <f t="shared" si="656"/>
        <v>0</v>
      </c>
      <c r="DF249" s="4">
        <f t="shared" si="656"/>
        <v>0</v>
      </c>
      <c r="DG249" s="4">
        <f t="shared" si="654"/>
        <v>0</v>
      </c>
      <c r="DH249" s="4">
        <f t="shared" si="654"/>
        <v>0</v>
      </c>
      <c r="DI249" s="4">
        <f t="shared" si="654"/>
        <v>0</v>
      </c>
      <c r="DJ249" s="4">
        <f t="shared" si="654"/>
        <v>0</v>
      </c>
      <c r="DK249" s="4">
        <f t="shared" si="654"/>
        <v>0</v>
      </c>
      <c r="DL249" s="4">
        <f t="shared" si="654"/>
        <v>0</v>
      </c>
      <c r="DM249" s="4">
        <f t="shared" si="654"/>
        <v>0</v>
      </c>
      <c r="DN249" s="4">
        <f t="shared" si="654"/>
        <v>0</v>
      </c>
      <c r="DO249" s="4">
        <f t="shared" si="654"/>
        <v>0</v>
      </c>
      <c r="DP249" s="4">
        <f t="shared" si="654"/>
        <v>0</v>
      </c>
      <c r="DQ249" s="4">
        <f t="shared" si="655"/>
        <v>0</v>
      </c>
      <c r="DR249" s="4">
        <f t="shared" si="655"/>
        <v>0</v>
      </c>
      <c r="DS249" s="4">
        <f t="shared" si="655"/>
        <v>0</v>
      </c>
      <c r="DT249" s="4">
        <f t="shared" si="655"/>
        <v>0</v>
      </c>
      <c r="DU249" s="4">
        <f t="shared" si="655"/>
        <v>0</v>
      </c>
      <c r="DV249" s="4">
        <f t="shared" si="655"/>
        <v>0</v>
      </c>
      <c r="DW249" s="4">
        <f t="shared" si="655"/>
        <v>0</v>
      </c>
      <c r="DX249" s="4">
        <f t="shared" si="655"/>
        <v>0</v>
      </c>
      <c r="DY249" s="4">
        <f t="shared" si="655"/>
        <v>0</v>
      </c>
      <c r="DZ249" s="4">
        <f t="shared" si="655"/>
        <v>0</v>
      </c>
      <c r="EA249" s="4">
        <f t="shared" si="655"/>
        <v>0</v>
      </c>
      <c r="EB249" s="4">
        <f t="shared" si="655"/>
        <v>0</v>
      </c>
      <c r="EC249" s="4">
        <f t="shared" si="655"/>
        <v>0</v>
      </c>
    </row>
    <row r="250" spans="2:133" x14ac:dyDescent="0.25">
      <c r="B250" s="13" t="s">
        <v>264</v>
      </c>
      <c r="C250" t="s">
        <v>296</v>
      </c>
      <c r="D250" s="4">
        <f t="shared" si="507"/>
        <v>0</v>
      </c>
      <c r="E250" s="4">
        <f t="shared" si="508"/>
        <v>0</v>
      </c>
      <c r="F250" s="4">
        <f t="shared" si="509"/>
        <v>0</v>
      </c>
      <c r="G250" s="4">
        <f t="shared" si="510"/>
        <v>1</v>
      </c>
      <c r="H250" s="4">
        <f t="shared" si="511"/>
        <v>0</v>
      </c>
      <c r="I250" s="4">
        <f t="shared" si="512"/>
        <v>1</v>
      </c>
      <c r="J250" s="4">
        <f t="shared" si="458"/>
        <v>0</v>
      </c>
      <c r="K250" s="4">
        <f t="shared" si="459"/>
        <v>0</v>
      </c>
      <c r="L250" s="4">
        <f t="shared" si="460"/>
        <v>0</v>
      </c>
      <c r="M250" s="4">
        <f t="shared" si="461"/>
        <v>0</v>
      </c>
      <c r="N250" s="4">
        <f t="shared" si="462"/>
        <v>0</v>
      </c>
      <c r="O250" s="4">
        <f t="shared" si="463"/>
        <v>0</v>
      </c>
      <c r="P250" s="4">
        <f t="shared" si="464"/>
        <v>0</v>
      </c>
      <c r="Q250" s="4">
        <f t="shared" si="465"/>
        <v>0</v>
      </c>
      <c r="R250" s="4">
        <f t="shared" si="466"/>
        <v>0</v>
      </c>
      <c r="S250" s="4">
        <f t="shared" si="467"/>
        <v>0</v>
      </c>
      <c r="T250" s="4">
        <f t="shared" si="468"/>
        <v>0</v>
      </c>
      <c r="U250" s="4">
        <f t="shared" si="469"/>
        <v>0</v>
      </c>
      <c r="V250" s="4">
        <f t="shared" si="470"/>
        <v>0</v>
      </c>
      <c r="W250" s="4">
        <f t="shared" si="471"/>
        <v>0</v>
      </c>
      <c r="X250" s="4">
        <f t="shared" si="472"/>
        <v>0</v>
      </c>
      <c r="Y250" s="4">
        <f t="shared" si="473"/>
        <v>0</v>
      </c>
      <c r="Z250" s="4">
        <f t="shared" si="474"/>
        <v>0</v>
      </c>
      <c r="AA250" s="4">
        <f t="shared" si="475"/>
        <v>0</v>
      </c>
      <c r="AB250" s="4">
        <f t="shared" si="476"/>
        <v>0</v>
      </c>
      <c r="AC250" s="4">
        <f t="shared" si="477"/>
        <v>0</v>
      </c>
      <c r="AD250" s="4">
        <f t="shared" si="478"/>
        <v>0</v>
      </c>
      <c r="AE250" s="4">
        <f t="shared" si="479"/>
        <v>0</v>
      </c>
      <c r="AF250" s="4">
        <f t="shared" si="480"/>
        <v>0</v>
      </c>
      <c r="AG250" s="4">
        <f t="shared" si="481"/>
        <v>0</v>
      </c>
      <c r="AH250" s="4">
        <f t="shared" si="482"/>
        <v>0</v>
      </c>
      <c r="AI250" s="4">
        <f t="shared" si="483"/>
        <v>0</v>
      </c>
      <c r="AJ250" s="4">
        <f t="shared" si="484"/>
        <v>0</v>
      </c>
      <c r="AK250" s="4">
        <f t="shared" si="485"/>
        <v>0</v>
      </c>
      <c r="AL250" s="4">
        <f t="shared" si="486"/>
        <v>0</v>
      </c>
      <c r="AM250" s="4">
        <f t="shared" si="487"/>
        <v>0</v>
      </c>
      <c r="AN250" s="4">
        <f t="shared" si="488"/>
        <v>0</v>
      </c>
      <c r="AO250" s="4">
        <f t="shared" si="489"/>
        <v>0</v>
      </c>
      <c r="AP250" s="4">
        <f t="shared" si="490"/>
        <v>0</v>
      </c>
      <c r="AQ250" s="4">
        <f t="shared" si="491"/>
        <v>0</v>
      </c>
      <c r="AR250" s="4">
        <f t="shared" si="492"/>
        <v>0</v>
      </c>
      <c r="AS250" s="4">
        <f t="shared" si="493"/>
        <v>0</v>
      </c>
      <c r="AT250" s="4">
        <f t="shared" si="494"/>
        <v>0</v>
      </c>
      <c r="AU250" s="4">
        <f t="shared" si="495"/>
        <v>0</v>
      </c>
      <c r="AV250" s="4">
        <f t="shared" si="496"/>
        <v>0</v>
      </c>
      <c r="AW250" s="4">
        <f t="shared" si="497"/>
        <v>1</v>
      </c>
      <c r="AX250" s="4">
        <f t="shared" si="498"/>
        <v>0</v>
      </c>
      <c r="AY250" s="4">
        <f t="shared" si="499"/>
        <v>1</v>
      </c>
      <c r="AZ250" s="4">
        <f t="shared" si="500"/>
        <v>0</v>
      </c>
      <c r="BA250" s="4">
        <f t="shared" si="501"/>
        <v>0</v>
      </c>
      <c r="BB250" s="4">
        <f t="shared" si="502"/>
        <v>0</v>
      </c>
      <c r="BC250" s="4">
        <f t="shared" si="503"/>
        <v>0</v>
      </c>
      <c r="BD250" s="4">
        <f t="shared" si="504"/>
        <v>0</v>
      </c>
      <c r="BE250" s="4">
        <f t="shared" si="505"/>
        <v>0</v>
      </c>
      <c r="BF250" s="4">
        <f t="shared" si="590"/>
        <v>0</v>
      </c>
      <c r="BG250" s="4">
        <f t="shared" si="590"/>
        <v>0</v>
      </c>
      <c r="BH250" s="4">
        <f t="shared" si="590"/>
        <v>0</v>
      </c>
      <c r="BI250" s="4">
        <f t="shared" si="590"/>
        <v>0</v>
      </c>
      <c r="BJ250" s="4">
        <f t="shared" si="590"/>
        <v>0</v>
      </c>
      <c r="BK250" s="4">
        <f t="shared" si="590"/>
        <v>0</v>
      </c>
      <c r="BL250" s="4">
        <f t="shared" si="590"/>
        <v>0</v>
      </c>
      <c r="BM250" s="4">
        <f t="shared" si="590"/>
        <v>1</v>
      </c>
      <c r="BN250" s="4">
        <f t="shared" si="590"/>
        <v>0</v>
      </c>
      <c r="BO250" s="4">
        <f t="shared" si="590"/>
        <v>0</v>
      </c>
      <c r="BP250" s="4">
        <f t="shared" si="590"/>
        <v>0</v>
      </c>
      <c r="BQ250" s="4">
        <f t="shared" si="590"/>
        <v>0</v>
      </c>
      <c r="BR250" s="4">
        <f t="shared" si="590"/>
        <v>0</v>
      </c>
      <c r="BS250" s="4">
        <f t="shared" si="590"/>
        <v>0</v>
      </c>
      <c r="BT250" s="4">
        <f t="shared" si="590"/>
        <v>0</v>
      </c>
      <c r="BU250" s="4">
        <f t="shared" si="590"/>
        <v>0</v>
      </c>
      <c r="BV250" s="4">
        <f t="shared" si="652"/>
        <v>0</v>
      </c>
      <c r="BW250" s="4">
        <f t="shared" si="652"/>
        <v>0</v>
      </c>
      <c r="BX250" s="4">
        <f t="shared" si="652"/>
        <v>0</v>
      </c>
      <c r="BY250" s="4">
        <f t="shared" si="652"/>
        <v>0</v>
      </c>
      <c r="BZ250" s="4">
        <f t="shared" si="652"/>
        <v>0</v>
      </c>
      <c r="CA250" s="4">
        <f t="shared" si="652"/>
        <v>0</v>
      </c>
      <c r="CB250" s="4">
        <f t="shared" si="652"/>
        <v>0</v>
      </c>
      <c r="CC250" s="4">
        <f t="shared" si="652"/>
        <v>0</v>
      </c>
      <c r="CD250" s="4">
        <f t="shared" si="652"/>
        <v>0</v>
      </c>
      <c r="CE250" s="4">
        <f t="shared" si="652"/>
        <v>0</v>
      </c>
      <c r="CF250" s="4">
        <f t="shared" si="652"/>
        <v>0</v>
      </c>
      <c r="CG250" s="4">
        <f t="shared" si="652"/>
        <v>0</v>
      </c>
      <c r="CH250" s="4">
        <f t="shared" si="652"/>
        <v>0</v>
      </c>
      <c r="CI250" s="4">
        <f t="shared" si="652"/>
        <v>0</v>
      </c>
      <c r="CJ250" s="4">
        <f t="shared" si="652"/>
        <v>0</v>
      </c>
      <c r="CK250" s="4">
        <f t="shared" si="658"/>
        <v>0</v>
      </c>
      <c r="CL250" s="4">
        <f t="shared" si="658"/>
        <v>0</v>
      </c>
      <c r="CM250" s="4">
        <f t="shared" si="658"/>
        <v>0</v>
      </c>
      <c r="CN250" s="4">
        <f t="shared" si="658"/>
        <v>1</v>
      </c>
      <c r="CO250" s="4">
        <f t="shared" si="658"/>
        <v>0</v>
      </c>
      <c r="CP250" s="4">
        <f t="shared" si="658"/>
        <v>0</v>
      </c>
      <c r="CQ250" s="4">
        <f t="shared" si="658"/>
        <v>0</v>
      </c>
      <c r="CR250" s="4">
        <f t="shared" si="658"/>
        <v>0</v>
      </c>
      <c r="CS250" s="4">
        <f t="shared" si="658"/>
        <v>0</v>
      </c>
      <c r="CT250" s="4">
        <f t="shared" si="658"/>
        <v>0</v>
      </c>
      <c r="CU250" s="4">
        <f t="shared" si="658"/>
        <v>0</v>
      </c>
      <c r="CV250" s="4">
        <f t="shared" si="658"/>
        <v>0</v>
      </c>
      <c r="CW250" s="4">
        <f t="shared" si="658"/>
        <v>0</v>
      </c>
      <c r="CX250" s="4">
        <f t="shared" si="658"/>
        <v>0</v>
      </c>
      <c r="CY250" s="4">
        <f t="shared" si="658"/>
        <v>0</v>
      </c>
      <c r="CZ250" s="4">
        <f t="shared" si="658"/>
        <v>0</v>
      </c>
      <c r="DA250" s="4">
        <f t="shared" si="656"/>
        <v>0</v>
      </c>
      <c r="DB250" s="4">
        <f t="shared" si="656"/>
        <v>0</v>
      </c>
      <c r="DC250" s="4">
        <f t="shared" si="656"/>
        <v>0</v>
      </c>
      <c r="DD250" s="4">
        <f t="shared" si="657"/>
        <v>0</v>
      </c>
      <c r="DE250" s="4">
        <f t="shared" si="656"/>
        <v>0</v>
      </c>
      <c r="DF250" s="4">
        <f t="shared" si="656"/>
        <v>0</v>
      </c>
      <c r="DG250" s="4">
        <f t="shared" si="654"/>
        <v>0</v>
      </c>
      <c r="DH250" s="4">
        <f t="shared" si="654"/>
        <v>0</v>
      </c>
      <c r="DI250" s="4">
        <f t="shared" si="654"/>
        <v>0</v>
      </c>
      <c r="DJ250" s="4">
        <f t="shared" si="654"/>
        <v>0</v>
      </c>
      <c r="DK250" s="4">
        <f t="shared" si="654"/>
        <v>0</v>
      </c>
      <c r="DL250" s="4">
        <f t="shared" si="654"/>
        <v>0</v>
      </c>
      <c r="DM250" s="4">
        <f t="shared" si="654"/>
        <v>0</v>
      </c>
      <c r="DN250" s="4">
        <f t="shared" si="654"/>
        <v>0</v>
      </c>
      <c r="DO250" s="4">
        <f t="shared" si="654"/>
        <v>0</v>
      </c>
      <c r="DP250" s="4">
        <f t="shared" si="654"/>
        <v>0</v>
      </c>
      <c r="DQ250" s="4">
        <f t="shared" si="655"/>
        <v>0</v>
      </c>
      <c r="DR250" s="4">
        <f t="shared" si="655"/>
        <v>0</v>
      </c>
      <c r="DS250" s="4">
        <f t="shared" si="655"/>
        <v>0</v>
      </c>
      <c r="DT250" s="4">
        <f t="shared" si="655"/>
        <v>0</v>
      </c>
      <c r="DU250" s="4">
        <f t="shared" si="655"/>
        <v>0</v>
      </c>
      <c r="DV250" s="4">
        <f t="shared" si="655"/>
        <v>0</v>
      </c>
      <c r="DW250" s="4">
        <f t="shared" si="655"/>
        <v>0</v>
      </c>
      <c r="DX250" s="4">
        <f t="shared" si="655"/>
        <v>0</v>
      </c>
      <c r="DY250" s="4">
        <f t="shared" si="655"/>
        <v>0</v>
      </c>
      <c r="DZ250" s="4">
        <f t="shared" si="655"/>
        <v>0</v>
      </c>
      <c r="EA250" s="4">
        <f t="shared" si="655"/>
        <v>0</v>
      </c>
      <c r="EB250" s="4">
        <f t="shared" si="655"/>
        <v>0</v>
      </c>
      <c r="EC250" s="4">
        <f t="shared" si="655"/>
        <v>0</v>
      </c>
    </row>
    <row r="251" spans="2:133" x14ac:dyDescent="0.25">
      <c r="B251" s="13" t="s">
        <v>264</v>
      </c>
      <c r="C251" t="s">
        <v>297</v>
      </c>
      <c r="D251" s="4">
        <f t="shared" si="507"/>
        <v>0</v>
      </c>
      <c r="E251" s="4">
        <f t="shared" si="508"/>
        <v>0</v>
      </c>
      <c r="F251" s="4">
        <f t="shared" si="509"/>
        <v>0</v>
      </c>
      <c r="G251" s="4">
        <f t="shared" si="510"/>
        <v>1</v>
      </c>
      <c r="H251" s="4">
        <f t="shared" si="511"/>
        <v>0</v>
      </c>
      <c r="I251" s="4">
        <f t="shared" si="512"/>
        <v>1</v>
      </c>
      <c r="J251" s="4">
        <f t="shared" si="458"/>
        <v>0</v>
      </c>
      <c r="K251" s="4">
        <f t="shared" si="459"/>
        <v>0</v>
      </c>
      <c r="L251" s="4">
        <f t="shared" si="460"/>
        <v>0</v>
      </c>
      <c r="M251" s="4">
        <f t="shared" si="461"/>
        <v>0</v>
      </c>
      <c r="N251" s="4">
        <f t="shared" si="462"/>
        <v>0</v>
      </c>
      <c r="O251" s="4">
        <f t="shared" si="463"/>
        <v>0</v>
      </c>
      <c r="P251" s="4">
        <f t="shared" si="464"/>
        <v>0</v>
      </c>
      <c r="Q251" s="4">
        <f t="shared" si="465"/>
        <v>0</v>
      </c>
      <c r="R251" s="4">
        <f t="shared" si="466"/>
        <v>0</v>
      </c>
      <c r="S251" s="4">
        <f t="shared" si="467"/>
        <v>0</v>
      </c>
      <c r="T251" s="4">
        <f t="shared" si="468"/>
        <v>0</v>
      </c>
      <c r="U251" s="4">
        <f t="shared" si="469"/>
        <v>0</v>
      </c>
      <c r="V251" s="4">
        <f t="shared" si="470"/>
        <v>0</v>
      </c>
      <c r="W251" s="4">
        <f t="shared" si="471"/>
        <v>0</v>
      </c>
      <c r="X251" s="4">
        <f t="shared" si="472"/>
        <v>0</v>
      </c>
      <c r="Y251" s="4">
        <f t="shared" si="473"/>
        <v>0</v>
      </c>
      <c r="Z251" s="4">
        <f t="shared" si="474"/>
        <v>0</v>
      </c>
      <c r="AA251" s="4">
        <f t="shared" si="475"/>
        <v>0</v>
      </c>
      <c r="AB251" s="4">
        <f t="shared" si="476"/>
        <v>0</v>
      </c>
      <c r="AC251" s="4">
        <f t="shared" si="477"/>
        <v>0</v>
      </c>
      <c r="AD251" s="4">
        <f t="shared" si="478"/>
        <v>0</v>
      </c>
      <c r="AE251" s="4">
        <f t="shared" si="479"/>
        <v>0</v>
      </c>
      <c r="AF251" s="4">
        <f t="shared" si="480"/>
        <v>0</v>
      </c>
      <c r="AG251" s="4">
        <f t="shared" si="481"/>
        <v>0</v>
      </c>
      <c r="AH251" s="4">
        <f t="shared" si="482"/>
        <v>0</v>
      </c>
      <c r="AI251" s="4">
        <f t="shared" si="483"/>
        <v>0</v>
      </c>
      <c r="AJ251" s="4">
        <f t="shared" si="484"/>
        <v>0</v>
      </c>
      <c r="AK251" s="4">
        <f t="shared" si="485"/>
        <v>0</v>
      </c>
      <c r="AL251" s="4">
        <f t="shared" si="486"/>
        <v>0</v>
      </c>
      <c r="AM251" s="4">
        <f t="shared" si="487"/>
        <v>0</v>
      </c>
      <c r="AN251" s="4">
        <f t="shared" si="488"/>
        <v>0</v>
      </c>
      <c r="AO251" s="4">
        <f t="shared" si="489"/>
        <v>0</v>
      </c>
      <c r="AP251" s="4">
        <f t="shared" si="490"/>
        <v>0</v>
      </c>
      <c r="AQ251" s="4">
        <f t="shared" si="491"/>
        <v>0</v>
      </c>
      <c r="AR251" s="4">
        <f t="shared" si="492"/>
        <v>0</v>
      </c>
      <c r="AS251" s="4">
        <f t="shared" si="493"/>
        <v>0</v>
      </c>
      <c r="AT251" s="4">
        <f t="shared" si="494"/>
        <v>0</v>
      </c>
      <c r="AU251" s="4">
        <f t="shared" si="495"/>
        <v>0</v>
      </c>
      <c r="AV251" s="4">
        <f t="shared" si="496"/>
        <v>0</v>
      </c>
      <c r="AW251" s="4">
        <f t="shared" si="497"/>
        <v>1</v>
      </c>
      <c r="AX251" s="4">
        <f t="shared" si="498"/>
        <v>0</v>
      </c>
      <c r="AY251" s="4">
        <f t="shared" si="499"/>
        <v>1</v>
      </c>
      <c r="AZ251" s="4">
        <f t="shared" si="500"/>
        <v>0</v>
      </c>
      <c r="BA251" s="4">
        <f t="shared" si="501"/>
        <v>0</v>
      </c>
      <c r="BB251" s="4">
        <f t="shared" si="502"/>
        <v>0</v>
      </c>
      <c r="BC251" s="4">
        <f t="shared" si="503"/>
        <v>0</v>
      </c>
      <c r="BD251" s="4">
        <f t="shared" si="504"/>
        <v>0</v>
      </c>
      <c r="BE251" s="4">
        <f t="shared" si="505"/>
        <v>0</v>
      </c>
      <c r="BF251" s="4">
        <f t="shared" si="590"/>
        <v>0</v>
      </c>
      <c r="BG251" s="4">
        <f t="shared" si="590"/>
        <v>0</v>
      </c>
      <c r="BH251" s="4">
        <f t="shared" si="590"/>
        <v>0</v>
      </c>
      <c r="BI251" s="4">
        <f t="shared" si="590"/>
        <v>0</v>
      </c>
      <c r="BJ251" s="4">
        <f t="shared" si="590"/>
        <v>0</v>
      </c>
      <c r="BK251" s="4">
        <f t="shared" si="590"/>
        <v>0</v>
      </c>
      <c r="BL251" s="4">
        <f t="shared" si="590"/>
        <v>0</v>
      </c>
      <c r="BM251" s="4">
        <f t="shared" si="590"/>
        <v>0</v>
      </c>
      <c r="BN251" s="4">
        <f t="shared" si="590"/>
        <v>1</v>
      </c>
      <c r="BO251" s="4">
        <f t="shared" si="590"/>
        <v>0</v>
      </c>
      <c r="BP251" s="4">
        <f t="shared" si="590"/>
        <v>0</v>
      </c>
      <c r="BQ251" s="4">
        <f t="shared" si="590"/>
        <v>0</v>
      </c>
      <c r="BR251" s="4">
        <f t="shared" si="590"/>
        <v>0</v>
      </c>
      <c r="BS251" s="4">
        <f t="shared" si="590"/>
        <v>0</v>
      </c>
      <c r="BT251" s="4">
        <f t="shared" si="590"/>
        <v>0</v>
      </c>
      <c r="BU251" s="4">
        <f t="shared" si="590"/>
        <v>0</v>
      </c>
      <c r="BV251" s="4">
        <f t="shared" si="652"/>
        <v>0</v>
      </c>
      <c r="BW251" s="4">
        <f t="shared" si="652"/>
        <v>0</v>
      </c>
      <c r="BX251" s="4">
        <f t="shared" si="652"/>
        <v>0</v>
      </c>
      <c r="BY251" s="4">
        <f t="shared" si="652"/>
        <v>0</v>
      </c>
      <c r="BZ251" s="4">
        <f t="shared" si="652"/>
        <v>0</v>
      </c>
      <c r="CA251" s="4">
        <f t="shared" si="652"/>
        <v>0</v>
      </c>
      <c r="CB251" s="4">
        <f t="shared" si="652"/>
        <v>0</v>
      </c>
      <c r="CC251" s="4">
        <f t="shared" si="652"/>
        <v>0</v>
      </c>
      <c r="CD251" s="4">
        <f t="shared" si="652"/>
        <v>0</v>
      </c>
      <c r="CE251" s="4">
        <f t="shared" si="652"/>
        <v>0</v>
      </c>
      <c r="CF251" s="4">
        <f t="shared" si="652"/>
        <v>0</v>
      </c>
      <c r="CG251" s="4">
        <f t="shared" si="652"/>
        <v>0</v>
      </c>
      <c r="CH251" s="4">
        <f t="shared" si="652"/>
        <v>0</v>
      </c>
      <c r="CI251" s="4">
        <f t="shared" si="652"/>
        <v>0</v>
      </c>
      <c r="CJ251" s="4">
        <f t="shared" si="652"/>
        <v>0</v>
      </c>
      <c r="CK251" s="4">
        <f t="shared" si="658"/>
        <v>0</v>
      </c>
      <c r="CL251" s="4">
        <f t="shared" si="658"/>
        <v>0</v>
      </c>
      <c r="CM251" s="4">
        <f t="shared" si="658"/>
        <v>0</v>
      </c>
      <c r="CN251" s="4">
        <f t="shared" si="658"/>
        <v>0</v>
      </c>
      <c r="CO251" s="4">
        <f t="shared" si="658"/>
        <v>1</v>
      </c>
      <c r="CP251" s="4">
        <f t="shared" si="658"/>
        <v>0</v>
      </c>
      <c r="CQ251" s="4">
        <f t="shared" si="658"/>
        <v>0</v>
      </c>
      <c r="CR251" s="4">
        <f t="shared" si="658"/>
        <v>0</v>
      </c>
      <c r="CS251" s="4">
        <f t="shared" si="658"/>
        <v>0</v>
      </c>
      <c r="CT251" s="4">
        <f t="shared" si="658"/>
        <v>0</v>
      </c>
      <c r="CU251" s="4">
        <f t="shared" si="658"/>
        <v>0</v>
      </c>
      <c r="CV251" s="4">
        <f t="shared" si="658"/>
        <v>0</v>
      </c>
      <c r="CW251" s="4">
        <f t="shared" si="658"/>
        <v>0</v>
      </c>
      <c r="CX251" s="4">
        <f t="shared" si="658"/>
        <v>0</v>
      </c>
      <c r="CY251" s="4">
        <f t="shared" si="658"/>
        <v>0</v>
      </c>
      <c r="CZ251" s="4">
        <f t="shared" si="658"/>
        <v>0</v>
      </c>
      <c r="DA251" s="4">
        <f t="shared" si="656"/>
        <v>0</v>
      </c>
      <c r="DB251" s="4">
        <f t="shared" si="656"/>
        <v>0</v>
      </c>
      <c r="DC251" s="4">
        <f t="shared" si="656"/>
        <v>0</v>
      </c>
      <c r="DD251" s="4">
        <f t="shared" si="657"/>
        <v>0</v>
      </c>
      <c r="DE251" s="4">
        <f t="shared" si="656"/>
        <v>0</v>
      </c>
      <c r="DF251" s="4">
        <f t="shared" si="656"/>
        <v>0</v>
      </c>
      <c r="DG251" s="4">
        <f t="shared" si="654"/>
        <v>0</v>
      </c>
      <c r="DH251" s="4">
        <f t="shared" si="654"/>
        <v>0</v>
      </c>
      <c r="DI251" s="4">
        <f t="shared" si="654"/>
        <v>0</v>
      </c>
      <c r="DJ251" s="4">
        <f t="shared" si="654"/>
        <v>0</v>
      </c>
      <c r="DK251" s="4">
        <f t="shared" si="654"/>
        <v>0</v>
      </c>
      <c r="DL251" s="4">
        <f t="shared" si="654"/>
        <v>0</v>
      </c>
      <c r="DM251" s="4">
        <f t="shared" si="654"/>
        <v>0</v>
      </c>
      <c r="DN251" s="4">
        <f t="shared" si="654"/>
        <v>0</v>
      </c>
      <c r="DO251" s="4">
        <f t="shared" si="654"/>
        <v>0</v>
      </c>
      <c r="DP251" s="4">
        <f t="shared" si="654"/>
        <v>0</v>
      </c>
      <c r="DQ251" s="4">
        <f t="shared" si="655"/>
        <v>0</v>
      </c>
      <c r="DR251" s="4">
        <f t="shared" si="655"/>
        <v>0</v>
      </c>
      <c r="DS251" s="4">
        <f t="shared" si="655"/>
        <v>0</v>
      </c>
      <c r="DT251" s="4">
        <f t="shared" si="655"/>
        <v>0</v>
      </c>
      <c r="DU251" s="4">
        <f t="shared" si="655"/>
        <v>0</v>
      </c>
      <c r="DV251" s="4">
        <f t="shared" si="655"/>
        <v>0</v>
      </c>
      <c r="DW251" s="4">
        <f t="shared" si="655"/>
        <v>0</v>
      </c>
      <c r="DX251" s="4">
        <f t="shared" si="655"/>
        <v>0</v>
      </c>
      <c r="DY251" s="4">
        <f t="shared" si="655"/>
        <v>0</v>
      </c>
      <c r="DZ251" s="4">
        <f t="shared" si="655"/>
        <v>0</v>
      </c>
      <c r="EA251" s="4">
        <f t="shared" si="655"/>
        <v>0</v>
      </c>
      <c r="EB251" s="4">
        <f t="shared" si="655"/>
        <v>0</v>
      </c>
      <c r="EC251" s="4">
        <f t="shared" si="655"/>
        <v>0</v>
      </c>
    </row>
    <row r="252" spans="2:133" x14ac:dyDescent="0.25">
      <c r="B252" s="13" t="s">
        <v>264</v>
      </c>
      <c r="C252" t="s">
        <v>298</v>
      </c>
      <c r="D252" s="4">
        <f t="shared" si="507"/>
        <v>0</v>
      </c>
      <c r="E252" s="4">
        <f t="shared" si="508"/>
        <v>0</v>
      </c>
      <c r="F252" s="4">
        <f t="shared" si="509"/>
        <v>0</v>
      </c>
      <c r="G252" s="4">
        <f t="shared" si="510"/>
        <v>1</v>
      </c>
      <c r="H252" s="4">
        <f t="shared" si="511"/>
        <v>0</v>
      </c>
      <c r="I252" s="4">
        <f t="shared" si="512"/>
        <v>1</v>
      </c>
      <c r="J252" s="4">
        <f t="shared" si="458"/>
        <v>0</v>
      </c>
      <c r="K252" s="4">
        <f t="shared" si="459"/>
        <v>0</v>
      </c>
      <c r="L252" s="4">
        <f t="shared" si="460"/>
        <v>0</v>
      </c>
      <c r="M252" s="4">
        <f t="shared" si="461"/>
        <v>0</v>
      </c>
      <c r="N252" s="4">
        <f t="shared" si="462"/>
        <v>0</v>
      </c>
      <c r="O252" s="4">
        <f t="shared" si="463"/>
        <v>0</v>
      </c>
      <c r="P252" s="4">
        <f t="shared" si="464"/>
        <v>0</v>
      </c>
      <c r="Q252" s="4">
        <f t="shared" si="465"/>
        <v>0</v>
      </c>
      <c r="R252" s="4">
        <f t="shared" si="466"/>
        <v>0</v>
      </c>
      <c r="S252" s="4">
        <f t="shared" si="467"/>
        <v>0</v>
      </c>
      <c r="T252" s="4">
        <f t="shared" si="468"/>
        <v>0</v>
      </c>
      <c r="U252" s="4">
        <f t="shared" si="469"/>
        <v>0</v>
      </c>
      <c r="V252" s="4">
        <f t="shared" si="470"/>
        <v>0</v>
      </c>
      <c r="W252" s="4">
        <f t="shared" si="471"/>
        <v>0</v>
      </c>
      <c r="X252" s="4">
        <f t="shared" si="472"/>
        <v>0</v>
      </c>
      <c r="Y252" s="4">
        <f t="shared" si="473"/>
        <v>0</v>
      </c>
      <c r="Z252" s="4">
        <f t="shared" si="474"/>
        <v>0</v>
      </c>
      <c r="AA252" s="4">
        <f t="shared" si="475"/>
        <v>0</v>
      </c>
      <c r="AB252" s="4">
        <f t="shared" si="476"/>
        <v>0</v>
      </c>
      <c r="AC252" s="4">
        <f t="shared" si="477"/>
        <v>0</v>
      </c>
      <c r="AD252" s="4">
        <f t="shared" si="478"/>
        <v>0</v>
      </c>
      <c r="AE252" s="4">
        <f t="shared" si="479"/>
        <v>0</v>
      </c>
      <c r="AF252" s="4">
        <f t="shared" si="480"/>
        <v>0</v>
      </c>
      <c r="AG252" s="4">
        <f t="shared" si="481"/>
        <v>0</v>
      </c>
      <c r="AH252" s="4">
        <f t="shared" si="482"/>
        <v>0</v>
      </c>
      <c r="AI252" s="4">
        <f t="shared" si="483"/>
        <v>0</v>
      </c>
      <c r="AJ252" s="4">
        <f t="shared" si="484"/>
        <v>0</v>
      </c>
      <c r="AK252" s="4">
        <f t="shared" si="485"/>
        <v>0</v>
      </c>
      <c r="AL252" s="4">
        <f t="shared" si="486"/>
        <v>0</v>
      </c>
      <c r="AM252" s="4">
        <f t="shared" si="487"/>
        <v>0</v>
      </c>
      <c r="AN252" s="4">
        <f t="shared" si="488"/>
        <v>0</v>
      </c>
      <c r="AO252" s="4">
        <f t="shared" si="489"/>
        <v>0</v>
      </c>
      <c r="AP252" s="4">
        <f t="shared" si="490"/>
        <v>0</v>
      </c>
      <c r="AQ252" s="4">
        <f t="shared" si="491"/>
        <v>0</v>
      </c>
      <c r="AR252" s="4">
        <f t="shared" si="492"/>
        <v>0</v>
      </c>
      <c r="AS252" s="4">
        <f t="shared" si="493"/>
        <v>0</v>
      </c>
      <c r="AT252" s="4">
        <f t="shared" si="494"/>
        <v>0</v>
      </c>
      <c r="AU252" s="4">
        <f t="shared" si="495"/>
        <v>0</v>
      </c>
      <c r="AV252" s="4">
        <f t="shared" si="496"/>
        <v>0</v>
      </c>
      <c r="AW252" s="4">
        <f t="shared" si="497"/>
        <v>1</v>
      </c>
      <c r="AX252" s="4">
        <f t="shared" si="498"/>
        <v>0</v>
      </c>
      <c r="AY252" s="4">
        <f t="shared" si="499"/>
        <v>1</v>
      </c>
      <c r="AZ252" s="4">
        <f t="shared" si="500"/>
        <v>0</v>
      </c>
      <c r="BA252" s="4">
        <f t="shared" si="501"/>
        <v>0</v>
      </c>
      <c r="BB252" s="4">
        <f t="shared" si="502"/>
        <v>0</v>
      </c>
      <c r="BC252" s="4">
        <f t="shared" si="503"/>
        <v>0</v>
      </c>
      <c r="BD252" s="4">
        <f t="shared" si="504"/>
        <v>0</v>
      </c>
      <c r="BE252" s="4">
        <f t="shared" si="505"/>
        <v>0</v>
      </c>
      <c r="BF252" s="4">
        <f t="shared" si="590"/>
        <v>0</v>
      </c>
      <c r="BG252" s="4">
        <f t="shared" si="590"/>
        <v>0</v>
      </c>
      <c r="BH252" s="4">
        <f t="shared" si="590"/>
        <v>0</v>
      </c>
      <c r="BI252" s="4">
        <f t="shared" si="590"/>
        <v>0</v>
      </c>
      <c r="BJ252" s="4">
        <f t="shared" si="590"/>
        <v>0</v>
      </c>
      <c r="BK252" s="4">
        <f t="shared" si="590"/>
        <v>0</v>
      </c>
      <c r="BL252" s="4">
        <f t="shared" si="590"/>
        <v>0</v>
      </c>
      <c r="BM252" s="4">
        <f t="shared" si="590"/>
        <v>0</v>
      </c>
      <c r="BN252" s="4">
        <f t="shared" si="590"/>
        <v>0</v>
      </c>
      <c r="BO252" s="4">
        <f t="shared" si="590"/>
        <v>1</v>
      </c>
      <c r="BP252" s="4">
        <f t="shared" si="590"/>
        <v>0</v>
      </c>
      <c r="BQ252" s="4">
        <f t="shared" si="590"/>
        <v>0</v>
      </c>
      <c r="BR252" s="4">
        <f t="shared" si="590"/>
        <v>0</v>
      </c>
      <c r="BS252" s="4">
        <f t="shared" si="590"/>
        <v>0</v>
      </c>
      <c r="BT252" s="4">
        <f t="shared" si="590"/>
        <v>0</v>
      </c>
      <c r="BU252" s="4">
        <f t="shared" si="590"/>
        <v>0</v>
      </c>
      <c r="BV252" s="4">
        <f t="shared" si="652"/>
        <v>0</v>
      </c>
      <c r="BW252" s="4">
        <f t="shared" si="652"/>
        <v>0</v>
      </c>
      <c r="BX252" s="4">
        <f t="shared" si="652"/>
        <v>0</v>
      </c>
      <c r="BY252" s="4">
        <f t="shared" si="652"/>
        <v>0</v>
      </c>
      <c r="BZ252" s="4">
        <f t="shared" si="652"/>
        <v>0</v>
      </c>
      <c r="CA252" s="4">
        <f t="shared" si="652"/>
        <v>0</v>
      </c>
      <c r="CB252" s="4">
        <f t="shared" si="652"/>
        <v>0</v>
      </c>
      <c r="CC252" s="4">
        <f t="shared" si="652"/>
        <v>0</v>
      </c>
      <c r="CD252" s="4">
        <f t="shared" si="652"/>
        <v>0</v>
      </c>
      <c r="CE252" s="4">
        <f t="shared" si="652"/>
        <v>0</v>
      </c>
      <c r="CF252" s="4">
        <f t="shared" si="652"/>
        <v>0</v>
      </c>
      <c r="CG252" s="4">
        <f t="shared" si="652"/>
        <v>0</v>
      </c>
      <c r="CH252" s="4">
        <f t="shared" si="652"/>
        <v>0</v>
      </c>
      <c r="CI252" s="4">
        <f t="shared" si="652"/>
        <v>0</v>
      </c>
      <c r="CJ252" s="4">
        <f t="shared" si="652"/>
        <v>0</v>
      </c>
      <c r="CK252" s="4">
        <f t="shared" si="658"/>
        <v>0</v>
      </c>
      <c r="CL252" s="4">
        <f t="shared" si="658"/>
        <v>0</v>
      </c>
      <c r="CM252" s="4">
        <f t="shared" si="658"/>
        <v>0</v>
      </c>
      <c r="CN252" s="4">
        <f t="shared" si="658"/>
        <v>0</v>
      </c>
      <c r="CO252" s="4">
        <f t="shared" si="658"/>
        <v>0</v>
      </c>
      <c r="CP252" s="4">
        <f t="shared" si="658"/>
        <v>1</v>
      </c>
      <c r="CQ252" s="4">
        <f t="shared" si="658"/>
        <v>0</v>
      </c>
      <c r="CR252" s="4">
        <f t="shared" si="658"/>
        <v>0</v>
      </c>
      <c r="CS252" s="4">
        <f t="shared" si="658"/>
        <v>0</v>
      </c>
      <c r="CT252" s="4">
        <f t="shared" si="658"/>
        <v>0</v>
      </c>
      <c r="CU252" s="4">
        <f t="shared" si="658"/>
        <v>0</v>
      </c>
      <c r="CV252" s="4">
        <f t="shared" si="658"/>
        <v>0</v>
      </c>
      <c r="CW252" s="4">
        <f t="shared" si="658"/>
        <v>0</v>
      </c>
      <c r="CX252" s="4">
        <f t="shared" si="658"/>
        <v>0</v>
      </c>
      <c r="CY252" s="4">
        <f t="shared" si="658"/>
        <v>0</v>
      </c>
      <c r="CZ252" s="4">
        <f t="shared" si="658"/>
        <v>0</v>
      </c>
      <c r="DA252" s="4">
        <f t="shared" si="656"/>
        <v>0</v>
      </c>
      <c r="DB252" s="4">
        <f t="shared" si="656"/>
        <v>0</v>
      </c>
      <c r="DC252" s="4">
        <f t="shared" si="656"/>
        <v>0</v>
      </c>
      <c r="DD252" s="4">
        <f t="shared" si="657"/>
        <v>0</v>
      </c>
      <c r="DE252" s="4">
        <f t="shared" si="656"/>
        <v>0</v>
      </c>
      <c r="DF252" s="4">
        <f t="shared" si="656"/>
        <v>0</v>
      </c>
      <c r="DG252" s="4">
        <f t="shared" si="654"/>
        <v>0</v>
      </c>
      <c r="DH252" s="4">
        <f t="shared" si="654"/>
        <v>0</v>
      </c>
      <c r="DI252" s="4">
        <f t="shared" si="654"/>
        <v>0</v>
      </c>
      <c r="DJ252" s="4">
        <f t="shared" si="654"/>
        <v>0</v>
      </c>
      <c r="DK252" s="4">
        <f t="shared" si="654"/>
        <v>0</v>
      </c>
      <c r="DL252" s="4">
        <f t="shared" si="654"/>
        <v>0</v>
      </c>
      <c r="DM252" s="4">
        <f t="shared" si="654"/>
        <v>0</v>
      </c>
      <c r="DN252" s="4">
        <f t="shared" si="654"/>
        <v>0</v>
      </c>
      <c r="DO252" s="4">
        <f t="shared" si="654"/>
        <v>0</v>
      </c>
      <c r="DP252" s="4">
        <f t="shared" si="654"/>
        <v>0</v>
      </c>
      <c r="DQ252" s="4">
        <f t="shared" si="655"/>
        <v>0</v>
      </c>
      <c r="DR252" s="4">
        <f t="shared" si="655"/>
        <v>0</v>
      </c>
      <c r="DS252" s="4">
        <f t="shared" si="655"/>
        <v>0</v>
      </c>
      <c r="DT252" s="4">
        <f t="shared" si="655"/>
        <v>0</v>
      </c>
      <c r="DU252" s="4">
        <f t="shared" si="655"/>
        <v>0</v>
      </c>
      <c r="DV252" s="4">
        <f t="shared" si="655"/>
        <v>0</v>
      </c>
      <c r="DW252" s="4">
        <f t="shared" si="655"/>
        <v>0</v>
      </c>
      <c r="DX252" s="4">
        <f t="shared" si="655"/>
        <v>0</v>
      </c>
      <c r="DY252" s="4">
        <f t="shared" si="655"/>
        <v>0</v>
      </c>
      <c r="DZ252" s="4">
        <f t="shared" si="655"/>
        <v>0</v>
      </c>
      <c r="EA252" s="4">
        <f t="shared" si="655"/>
        <v>0</v>
      </c>
      <c r="EB252" s="4">
        <f t="shared" si="655"/>
        <v>0</v>
      </c>
      <c r="EC252" s="4">
        <f t="shared" si="655"/>
        <v>0</v>
      </c>
    </row>
    <row r="253" spans="2:133" x14ac:dyDescent="0.25">
      <c r="B253" s="13" t="s">
        <v>264</v>
      </c>
      <c r="C253" t="s">
        <v>299</v>
      </c>
      <c r="D253" s="4">
        <f t="shared" si="507"/>
        <v>0</v>
      </c>
      <c r="E253" s="4">
        <f t="shared" si="508"/>
        <v>0</v>
      </c>
      <c r="F253" s="4">
        <f t="shared" si="509"/>
        <v>0</v>
      </c>
      <c r="G253" s="4">
        <f t="shared" si="510"/>
        <v>1</v>
      </c>
      <c r="H253" s="4">
        <f t="shared" si="511"/>
        <v>0</v>
      </c>
      <c r="I253" s="4">
        <f t="shared" si="512"/>
        <v>1</v>
      </c>
      <c r="J253" s="4">
        <f t="shared" si="458"/>
        <v>0</v>
      </c>
      <c r="K253" s="4">
        <f t="shared" si="459"/>
        <v>0</v>
      </c>
      <c r="L253" s="4">
        <f t="shared" si="460"/>
        <v>0</v>
      </c>
      <c r="M253" s="4">
        <f t="shared" si="461"/>
        <v>0</v>
      </c>
      <c r="N253" s="4">
        <f t="shared" si="462"/>
        <v>0</v>
      </c>
      <c r="O253" s="4">
        <f t="shared" si="463"/>
        <v>0</v>
      </c>
      <c r="P253" s="4">
        <f t="shared" si="464"/>
        <v>0</v>
      </c>
      <c r="Q253" s="4">
        <f t="shared" si="465"/>
        <v>0</v>
      </c>
      <c r="R253" s="4">
        <f t="shared" si="466"/>
        <v>0</v>
      </c>
      <c r="S253" s="4">
        <f t="shared" si="467"/>
        <v>0</v>
      </c>
      <c r="T253" s="4">
        <f t="shared" si="468"/>
        <v>0</v>
      </c>
      <c r="U253" s="4">
        <f t="shared" si="469"/>
        <v>0</v>
      </c>
      <c r="V253" s="4">
        <f t="shared" si="470"/>
        <v>0</v>
      </c>
      <c r="W253" s="4">
        <f t="shared" si="471"/>
        <v>0</v>
      </c>
      <c r="X253" s="4">
        <f t="shared" si="472"/>
        <v>0</v>
      </c>
      <c r="Y253" s="4">
        <f t="shared" si="473"/>
        <v>0</v>
      </c>
      <c r="Z253" s="4">
        <f t="shared" si="474"/>
        <v>0</v>
      </c>
      <c r="AA253" s="4">
        <f t="shared" si="475"/>
        <v>0</v>
      </c>
      <c r="AB253" s="4">
        <f t="shared" si="476"/>
        <v>0</v>
      </c>
      <c r="AC253" s="4">
        <f t="shared" si="477"/>
        <v>0</v>
      </c>
      <c r="AD253" s="4">
        <f t="shared" si="478"/>
        <v>0</v>
      </c>
      <c r="AE253" s="4">
        <f t="shared" si="479"/>
        <v>0</v>
      </c>
      <c r="AF253" s="4">
        <f t="shared" si="480"/>
        <v>0</v>
      </c>
      <c r="AG253" s="4">
        <f t="shared" si="481"/>
        <v>0</v>
      </c>
      <c r="AH253" s="4">
        <f t="shared" si="482"/>
        <v>0</v>
      </c>
      <c r="AI253" s="4">
        <f t="shared" si="483"/>
        <v>0</v>
      </c>
      <c r="AJ253" s="4">
        <f t="shared" si="484"/>
        <v>0</v>
      </c>
      <c r="AK253" s="4">
        <f t="shared" si="485"/>
        <v>0</v>
      </c>
      <c r="AL253" s="4">
        <f t="shared" si="486"/>
        <v>0</v>
      </c>
      <c r="AM253" s="4">
        <f t="shared" si="487"/>
        <v>0</v>
      </c>
      <c r="AN253" s="4">
        <f t="shared" si="488"/>
        <v>0</v>
      </c>
      <c r="AO253" s="4">
        <f t="shared" si="489"/>
        <v>0</v>
      </c>
      <c r="AP253" s="4">
        <f t="shared" si="490"/>
        <v>0</v>
      </c>
      <c r="AQ253" s="4">
        <f t="shared" si="491"/>
        <v>0</v>
      </c>
      <c r="AR253" s="4">
        <f t="shared" si="492"/>
        <v>0</v>
      </c>
      <c r="AS253" s="4">
        <f t="shared" si="493"/>
        <v>0</v>
      </c>
      <c r="AT253" s="4">
        <f t="shared" si="494"/>
        <v>0</v>
      </c>
      <c r="AU253" s="4">
        <f t="shared" si="495"/>
        <v>0</v>
      </c>
      <c r="AV253" s="4">
        <f t="shared" si="496"/>
        <v>0</v>
      </c>
      <c r="AW253" s="4">
        <f t="shared" si="497"/>
        <v>1</v>
      </c>
      <c r="AX253" s="4">
        <f t="shared" si="498"/>
        <v>0</v>
      </c>
      <c r="AY253" s="4">
        <f t="shared" si="499"/>
        <v>1</v>
      </c>
      <c r="AZ253" s="4">
        <f t="shared" si="500"/>
        <v>0</v>
      </c>
      <c r="BA253" s="4">
        <f t="shared" si="501"/>
        <v>0</v>
      </c>
      <c r="BB253" s="4">
        <f t="shared" si="502"/>
        <v>0</v>
      </c>
      <c r="BC253" s="4">
        <f t="shared" si="503"/>
        <v>0</v>
      </c>
      <c r="BD253" s="4">
        <f t="shared" si="504"/>
        <v>0</v>
      </c>
      <c r="BE253" s="4">
        <f t="shared" si="505"/>
        <v>0</v>
      </c>
      <c r="BF253" s="4">
        <f t="shared" si="590"/>
        <v>0</v>
      </c>
      <c r="BG253" s="4">
        <f t="shared" si="590"/>
        <v>0</v>
      </c>
      <c r="BH253" s="4">
        <f t="shared" si="590"/>
        <v>0</v>
      </c>
      <c r="BI253" s="4">
        <f t="shared" si="590"/>
        <v>0</v>
      </c>
      <c r="BJ253" s="4">
        <f t="shared" si="590"/>
        <v>0</v>
      </c>
      <c r="BK253" s="4">
        <f t="shared" si="590"/>
        <v>0</v>
      </c>
      <c r="BL253" s="4">
        <f t="shared" si="590"/>
        <v>0</v>
      </c>
      <c r="BM253" s="4">
        <f t="shared" si="590"/>
        <v>0</v>
      </c>
      <c r="BN253" s="4">
        <f t="shared" si="590"/>
        <v>0</v>
      </c>
      <c r="BO253" s="4">
        <f t="shared" si="590"/>
        <v>0</v>
      </c>
      <c r="BP253" s="4">
        <f t="shared" si="590"/>
        <v>1</v>
      </c>
      <c r="BQ253" s="4">
        <f t="shared" si="590"/>
        <v>0</v>
      </c>
      <c r="BR253" s="4">
        <f t="shared" si="590"/>
        <v>0</v>
      </c>
      <c r="BS253" s="4">
        <f t="shared" si="590"/>
        <v>0</v>
      </c>
      <c r="BT253" s="4">
        <f t="shared" si="590"/>
        <v>0</v>
      </c>
      <c r="BU253" s="4">
        <f t="shared" si="590"/>
        <v>0</v>
      </c>
      <c r="BV253" s="4">
        <f t="shared" ref="BV253:CJ262" si="659">IF(BV$3=$C253,1,0)</f>
        <v>0</v>
      </c>
      <c r="BW253" s="4">
        <f t="shared" si="659"/>
        <v>0</v>
      </c>
      <c r="BX253" s="4">
        <f t="shared" si="659"/>
        <v>0</v>
      </c>
      <c r="BY253" s="4">
        <f t="shared" si="659"/>
        <v>0</v>
      </c>
      <c r="BZ253" s="4">
        <f t="shared" si="659"/>
        <v>0</v>
      </c>
      <c r="CA253" s="4">
        <f t="shared" si="659"/>
        <v>0</v>
      </c>
      <c r="CB253" s="4">
        <f t="shared" si="659"/>
        <v>0</v>
      </c>
      <c r="CC253" s="4">
        <f t="shared" si="659"/>
        <v>0</v>
      </c>
      <c r="CD253" s="4">
        <f t="shared" si="659"/>
        <v>0</v>
      </c>
      <c r="CE253" s="4">
        <f t="shared" si="659"/>
        <v>0</v>
      </c>
      <c r="CF253" s="4">
        <f t="shared" si="659"/>
        <v>0</v>
      </c>
      <c r="CG253" s="4">
        <f t="shared" si="659"/>
        <v>0</v>
      </c>
      <c r="CH253" s="4">
        <f t="shared" si="659"/>
        <v>0</v>
      </c>
      <c r="CI253" s="4">
        <f t="shared" si="659"/>
        <v>0</v>
      </c>
      <c r="CJ253" s="4">
        <f t="shared" si="659"/>
        <v>0</v>
      </c>
      <c r="CK253" s="4">
        <f t="shared" si="658"/>
        <v>0</v>
      </c>
      <c r="CL253" s="4">
        <f t="shared" si="658"/>
        <v>0</v>
      </c>
      <c r="CM253" s="4">
        <f t="shared" si="658"/>
        <v>0</v>
      </c>
      <c r="CN253" s="4">
        <f t="shared" si="658"/>
        <v>0</v>
      </c>
      <c r="CO253" s="4">
        <f t="shared" si="658"/>
        <v>0</v>
      </c>
      <c r="CP253" s="4">
        <f t="shared" si="658"/>
        <v>0</v>
      </c>
      <c r="CQ253" s="4">
        <f t="shared" si="658"/>
        <v>1</v>
      </c>
      <c r="CR253" s="4">
        <f t="shared" si="658"/>
        <v>0</v>
      </c>
      <c r="CS253" s="4">
        <f t="shared" si="658"/>
        <v>0</v>
      </c>
      <c r="CT253" s="4">
        <f t="shared" si="658"/>
        <v>0</v>
      </c>
      <c r="CU253" s="4">
        <f t="shared" si="658"/>
        <v>0</v>
      </c>
      <c r="CV253" s="4">
        <f t="shared" si="658"/>
        <v>0</v>
      </c>
      <c r="CW253" s="4">
        <f t="shared" si="658"/>
        <v>0</v>
      </c>
      <c r="CX253" s="4">
        <f t="shared" si="658"/>
        <v>0</v>
      </c>
      <c r="CY253" s="4">
        <f t="shared" si="658"/>
        <v>0</v>
      </c>
      <c r="CZ253" s="4">
        <f t="shared" si="658"/>
        <v>0</v>
      </c>
      <c r="DA253" s="4">
        <f t="shared" si="656"/>
        <v>0</v>
      </c>
      <c r="DB253" s="4">
        <f t="shared" si="656"/>
        <v>0</v>
      </c>
      <c r="DC253" s="4">
        <f t="shared" si="656"/>
        <v>0</v>
      </c>
      <c r="DD253" s="4">
        <f t="shared" si="657"/>
        <v>0</v>
      </c>
      <c r="DE253" s="4">
        <f t="shared" si="656"/>
        <v>0</v>
      </c>
      <c r="DF253" s="4">
        <f t="shared" si="656"/>
        <v>0</v>
      </c>
      <c r="DG253" s="4">
        <f t="shared" si="654"/>
        <v>0</v>
      </c>
      <c r="DH253" s="4">
        <f t="shared" si="654"/>
        <v>0</v>
      </c>
      <c r="DI253" s="4">
        <f t="shared" si="654"/>
        <v>0</v>
      </c>
      <c r="DJ253" s="4">
        <f t="shared" si="654"/>
        <v>0</v>
      </c>
      <c r="DK253" s="4">
        <f t="shared" si="654"/>
        <v>0</v>
      </c>
      <c r="DL253" s="4">
        <f t="shared" si="654"/>
        <v>0</v>
      </c>
      <c r="DM253" s="4">
        <f t="shared" si="654"/>
        <v>0</v>
      </c>
      <c r="DN253" s="4">
        <f t="shared" si="654"/>
        <v>0</v>
      </c>
      <c r="DO253" s="4">
        <f t="shared" si="654"/>
        <v>0</v>
      </c>
      <c r="DP253" s="4">
        <f t="shared" si="654"/>
        <v>0</v>
      </c>
      <c r="DQ253" s="4">
        <f t="shared" si="655"/>
        <v>0</v>
      </c>
      <c r="DR253" s="4">
        <f t="shared" si="655"/>
        <v>0</v>
      </c>
      <c r="DS253" s="4">
        <f t="shared" si="655"/>
        <v>0</v>
      </c>
      <c r="DT253" s="4">
        <f t="shared" si="655"/>
        <v>0</v>
      </c>
      <c r="DU253" s="4">
        <f t="shared" si="655"/>
        <v>0</v>
      </c>
      <c r="DV253" s="4">
        <f t="shared" si="655"/>
        <v>0</v>
      </c>
      <c r="DW253" s="4">
        <f t="shared" si="655"/>
        <v>0</v>
      </c>
      <c r="DX253" s="4">
        <f t="shared" si="655"/>
        <v>0</v>
      </c>
      <c r="DY253" s="4">
        <f t="shared" si="655"/>
        <v>0</v>
      </c>
      <c r="DZ253" s="4">
        <f t="shared" si="655"/>
        <v>0</v>
      </c>
      <c r="EA253" s="4">
        <f t="shared" si="655"/>
        <v>0</v>
      </c>
      <c r="EB253" s="4">
        <f t="shared" si="655"/>
        <v>0</v>
      </c>
      <c r="EC253" s="4">
        <f t="shared" si="655"/>
        <v>0</v>
      </c>
    </row>
    <row r="254" spans="2:133" x14ac:dyDescent="0.25">
      <c r="B254" s="13" t="s">
        <v>264</v>
      </c>
      <c r="C254" t="s">
        <v>300</v>
      </c>
      <c r="D254" s="4">
        <f t="shared" si="507"/>
        <v>0</v>
      </c>
      <c r="E254" s="4">
        <f t="shared" si="508"/>
        <v>0</v>
      </c>
      <c r="F254" s="4">
        <f t="shared" si="509"/>
        <v>0</v>
      </c>
      <c r="G254" s="4">
        <f t="shared" si="510"/>
        <v>1</v>
      </c>
      <c r="H254" s="4">
        <f t="shared" si="511"/>
        <v>0</v>
      </c>
      <c r="I254" s="4">
        <f t="shared" si="512"/>
        <v>1</v>
      </c>
      <c r="J254" s="4">
        <f t="shared" si="458"/>
        <v>0</v>
      </c>
      <c r="K254" s="4">
        <f t="shared" si="459"/>
        <v>0</v>
      </c>
      <c r="L254" s="4">
        <f t="shared" si="460"/>
        <v>0</v>
      </c>
      <c r="M254" s="4">
        <f t="shared" si="461"/>
        <v>0</v>
      </c>
      <c r="N254" s="4">
        <f t="shared" si="462"/>
        <v>0</v>
      </c>
      <c r="O254" s="4">
        <f t="shared" si="463"/>
        <v>0</v>
      </c>
      <c r="P254" s="4">
        <f t="shared" si="464"/>
        <v>0</v>
      </c>
      <c r="Q254" s="4">
        <f t="shared" si="465"/>
        <v>0</v>
      </c>
      <c r="R254" s="4">
        <f t="shared" si="466"/>
        <v>0</v>
      </c>
      <c r="S254" s="4">
        <f t="shared" si="467"/>
        <v>0</v>
      </c>
      <c r="T254" s="4">
        <f t="shared" si="468"/>
        <v>0</v>
      </c>
      <c r="U254" s="4">
        <f t="shared" si="469"/>
        <v>0</v>
      </c>
      <c r="V254" s="4">
        <f t="shared" si="470"/>
        <v>0</v>
      </c>
      <c r="W254" s="4">
        <f t="shared" si="471"/>
        <v>0</v>
      </c>
      <c r="X254" s="4">
        <f t="shared" si="472"/>
        <v>0</v>
      </c>
      <c r="Y254" s="4">
        <f t="shared" si="473"/>
        <v>0</v>
      </c>
      <c r="Z254" s="4">
        <f t="shared" si="474"/>
        <v>0</v>
      </c>
      <c r="AA254" s="4">
        <f t="shared" si="475"/>
        <v>0</v>
      </c>
      <c r="AB254" s="4">
        <f t="shared" si="476"/>
        <v>0</v>
      </c>
      <c r="AC254" s="4">
        <f t="shared" si="477"/>
        <v>0</v>
      </c>
      <c r="AD254" s="4">
        <f t="shared" si="478"/>
        <v>0</v>
      </c>
      <c r="AE254" s="4">
        <f t="shared" si="479"/>
        <v>0</v>
      </c>
      <c r="AF254" s="4">
        <f t="shared" si="480"/>
        <v>0</v>
      </c>
      <c r="AG254" s="4">
        <f t="shared" si="481"/>
        <v>0</v>
      </c>
      <c r="AH254" s="4">
        <f t="shared" si="482"/>
        <v>0</v>
      </c>
      <c r="AI254" s="4">
        <f t="shared" si="483"/>
        <v>0</v>
      </c>
      <c r="AJ254" s="4">
        <f t="shared" si="484"/>
        <v>0</v>
      </c>
      <c r="AK254" s="4">
        <f t="shared" si="485"/>
        <v>0</v>
      </c>
      <c r="AL254" s="4">
        <f t="shared" si="486"/>
        <v>0</v>
      </c>
      <c r="AM254" s="4">
        <f t="shared" si="487"/>
        <v>0</v>
      </c>
      <c r="AN254" s="4">
        <f t="shared" si="488"/>
        <v>0</v>
      </c>
      <c r="AO254" s="4">
        <f t="shared" si="489"/>
        <v>0</v>
      </c>
      <c r="AP254" s="4">
        <f t="shared" si="490"/>
        <v>0</v>
      </c>
      <c r="AQ254" s="4">
        <f t="shared" si="491"/>
        <v>0</v>
      </c>
      <c r="AR254" s="4">
        <f t="shared" si="492"/>
        <v>0</v>
      </c>
      <c r="AS254" s="4">
        <f t="shared" si="493"/>
        <v>0</v>
      </c>
      <c r="AT254" s="4">
        <f t="shared" si="494"/>
        <v>0</v>
      </c>
      <c r="AU254" s="4">
        <f t="shared" si="495"/>
        <v>0</v>
      </c>
      <c r="AV254" s="4">
        <f t="shared" si="496"/>
        <v>0</v>
      </c>
      <c r="AW254" s="4">
        <f t="shared" si="497"/>
        <v>1</v>
      </c>
      <c r="AX254" s="4">
        <f t="shared" si="498"/>
        <v>0</v>
      </c>
      <c r="AY254" s="4">
        <f t="shared" si="499"/>
        <v>1</v>
      </c>
      <c r="AZ254" s="4">
        <f t="shared" si="500"/>
        <v>0</v>
      </c>
      <c r="BA254" s="4">
        <f t="shared" si="501"/>
        <v>0</v>
      </c>
      <c r="BB254" s="4">
        <f t="shared" si="502"/>
        <v>0</v>
      </c>
      <c r="BC254" s="4">
        <f t="shared" si="503"/>
        <v>0</v>
      </c>
      <c r="BD254" s="4">
        <f t="shared" si="504"/>
        <v>0</v>
      </c>
      <c r="BE254" s="4">
        <f t="shared" si="505"/>
        <v>0</v>
      </c>
      <c r="BF254" s="4">
        <f t="shared" si="590"/>
        <v>0</v>
      </c>
      <c r="BG254" s="4">
        <f t="shared" si="590"/>
        <v>0</v>
      </c>
      <c r="BH254" s="4">
        <f t="shared" si="590"/>
        <v>0</v>
      </c>
      <c r="BI254" s="4">
        <f t="shared" si="590"/>
        <v>0</v>
      </c>
      <c r="BJ254" s="4">
        <f t="shared" si="590"/>
        <v>0</v>
      </c>
      <c r="BK254" s="4">
        <f t="shared" si="590"/>
        <v>0</v>
      </c>
      <c r="BL254" s="4">
        <f t="shared" si="590"/>
        <v>0</v>
      </c>
      <c r="BM254" s="4">
        <f t="shared" si="590"/>
        <v>0</v>
      </c>
      <c r="BN254" s="4">
        <f t="shared" si="590"/>
        <v>0</v>
      </c>
      <c r="BO254" s="4">
        <f t="shared" si="590"/>
        <v>0</v>
      </c>
      <c r="BP254" s="4">
        <f t="shared" si="590"/>
        <v>0</v>
      </c>
      <c r="BQ254" s="4">
        <f t="shared" si="590"/>
        <v>1</v>
      </c>
      <c r="BR254" s="4">
        <f t="shared" si="590"/>
        <v>0</v>
      </c>
      <c r="BS254" s="4">
        <f t="shared" si="590"/>
        <v>0</v>
      </c>
      <c r="BT254" s="4">
        <f t="shared" si="590"/>
        <v>0</v>
      </c>
      <c r="BU254" s="4">
        <f t="shared" si="590"/>
        <v>0</v>
      </c>
      <c r="BV254" s="4">
        <f t="shared" si="659"/>
        <v>0</v>
      </c>
      <c r="BW254" s="4">
        <f t="shared" si="659"/>
        <v>0</v>
      </c>
      <c r="BX254" s="4">
        <f t="shared" si="659"/>
        <v>0</v>
      </c>
      <c r="BY254" s="4">
        <f t="shared" si="659"/>
        <v>0</v>
      </c>
      <c r="BZ254" s="4">
        <f t="shared" si="659"/>
        <v>0</v>
      </c>
      <c r="CA254" s="4">
        <f t="shared" si="659"/>
        <v>0</v>
      </c>
      <c r="CB254" s="4">
        <f t="shared" si="659"/>
        <v>0</v>
      </c>
      <c r="CC254" s="4">
        <f t="shared" si="659"/>
        <v>0</v>
      </c>
      <c r="CD254" s="4">
        <f t="shared" si="659"/>
        <v>0</v>
      </c>
      <c r="CE254" s="4">
        <f t="shared" si="659"/>
        <v>0</v>
      </c>
      <c r="CF254" s="4">
        <f t="shared" si="659"/>
        <v>0</v>
      </c>
      <c r="CG254" s="4">
        <f t="shared" si="659"/>
        <v>0</v>
      </c>
      <c r="CH254" s="4">
        <f t="shared" si="659"/>
        <v>0</v>
      </c>
      <c r="CI254" s="4">
        <f t="shared" si="659"/>
        <v>0</v>
      </c>
      <c r="CJ254" s="4">
        <f t="shared" si="659"/>
        <v>0</v>
      </c>
      <c r="CK254" s="4">
        <f t="shared" si="658"/>
        <v>0</v>
      </c>
      <c r="CL254" s="4">
        <f t="shared" si="658"/>
        <v>0</v>
      </c>
      <c r="CM254" s="4">
        <f t="shared" si="658"/>
        <v>0</v>
      </c>
      <c r="CN254" s="4">
        <f t="shared" si="658"/>
        <v>0</v>
      </c>
      <c r="CO254" s="4">
        <f t="shared" si="658"/>
        <v>0</v>
      </c>
      <c r="CP254" s="4">
        <f t="shared" si="658"/>
        <v>0</v>
      </c>
      <c r="CQ254" s="4">
        <f t="shared" si="658"/>
        <v>0</v>
      </c>
      <c r="CR254" s="4">
        <f t="shared" si="658"/>
        <v>1</v>
      </c>
      <c r="CS254" s="4">
        <f t="shared" si="658"/>
        <v>0</v>
      </c>
      <c r="CT254" s="4">
        <f t="shared" si="658"/>
        <v>0</v>
      </c>
      <c r="CU254" s="4">
        <f t="shared" si="658"/>
        <v>0</v>
      </c>
      <c r="CV254" s="4">
        <f t="shared" si="658"/>
        <v>0</v>
      </c>
      <c r="CW254" s="4">
        <f t="shared" si="658"/>
        <v>0</v>
      </c>
      <c r="CX254" s="4">
        <f t="shared" si="658"/>
        <v>0</v>
      </c>
      <c r="CY254" s="4">
        <f t="shared" si="658"/>
        <v>0</v>
      </c>
      <c r="CZ254" s="4">
        <f t="shared" si="658"/>
        <v>0</v>
      </c>
      <c r="DA254" s="4">
        <f t="shared" si="656"/>
        <v>0</v>
      </c>
      <c r="DB254" s="4">
        <f t="shared" si="656"/>
        <v>0</v>
      </c>
      <c r="DC254" s="4">
        <f t="shared" si="656"/>
        <v>0</v>
      </c>
      <c r="DD254" s="4">
        <f t="shared" si="657"/>
        <v>0</v>
      </c>
      <c r="DE254" s="4">
        <f t="shared" si="656"/>
        <v>0</v>
      </c>
      <c r="DF254" s="4">
        <f t="shared" si="656"/>
        <v>0</v>
      </c>
      <c r="DG254" s="4">
        <f t="shared" si="654"/>
        <v>0</v>
      </c>
      <c r="DH254" s="4">
        <f t="shared" si="654"/>
        <v>0</v>
      </c>
      <c r="DI254" s="4">
        <f t="shared" si="654"/>
        <v>0</v>
      </c>
      <c r="DJ254" s="4">
        <f t="shared" si="654"/>
        <v>0</v>
      </c>
      <c r="DK254" s="4">
        <f t="shared" si="654"/>
        <v>0</v>
      </c>
      <c r="DL254" s="4">
        <f t="shared" si="654"/>
        <v>0</v>
      </c>
      <c r="DM254" s="4">
        <f t="shared" si="654"/>
        <v>0</v>
      </c>
      <c r="DN254" s="4">
        <f t="shared" si="654"/>
        <v>0</v>
      </c>
      <c r="DO254" s="4">
        <f t="shared" si="654"/>
        <v>0</v>
      </c>
      <c r="DP254" s="4">
        <f t="shared" si="654"/>
        <v>0</v>
      </c>
      <c r="DQ254" s="4">
        <f t="shared" si="655"/>
        <v>0</v>
      </c>
      <c r="DR254" s="4">
        <f t="shared" si="655"/>
        <v>0</v>
      </c>
      <c r="DS254" s="4">
        <f t="shared" si="655"/>
        <v>0</v>
      </c>
      <c r="DT254" s="4">
        <f t="shared" si="655"/>
        <v>0</v>
      </c>
      <c r="DU254" s="4">
        <f t="shared" si="655"/>
        <v>0</v>
      </c>
      <c r="DV254" s="4">
        <f t="shared" si="655"/>
        <v>0</v>
      </c>
      <c r="DW254" s="4">
        <f t="shared" si="655"/>
        <v>0</v>
      </c>
      <c r="DX254" s="4">
        <f t="shared" si="655"/>
        <v>0</v>
      </c>
      <c r="DY254" s="4">
        <f t="shared" si="655"/>
        <v>0</v>
      </c>
      <c r="DZ254" s="4">
        <f t="shared" si="655"/>
        <v>0</v>
      </c>
      <c r="EA254" s="4">
        <f t="shared" si="655"/>
        <v>0</v>
      </c>
      <c r="EB254" s="4">
        <f t="shared" si="655"/>
        <v>0</v>
      </c>
      <c r="EC254" s="4">
        <f t="shared" si="655"/>
        <v>0</v>
      </c>
    </row>
    <row r="255" spans="2:133" x14ac:dyDescent="0.25">
      <c r="B255" s="13" t="s">
        <v>264</v>
      </c>
      <c r="C255" t="s">
        <v>301</v>
      </c>
      <c r="D255" s="4">
        <f t="shared" si="507"/>
        <v>0</v>
      </c>
      <c r="E255" s="4">
        <f t="shared" si="508"/>
        <v>0</v>
      </c>
      <c r="F255" s="4">
        <f t="shared" si="509"/>
        <v>0</v>
      </c>
      <c r="G255" s="4">
        <f t="shared" si="510"/>
        <v>1</v>
      </c>
      <c r="H255" s="4">
        <f t="shared" si="511"/>
        <v>0</v>
      </c>
      <c r="I255" s="4">
        <f t="shared" si="512"/>
        <v>1</v>
      </c>
      <c r="J255" s="4">
        <f t="shared" si="458"/>
        <v>0</v>
      </c>
      <c r="K255" s="4">
        <f t="shared" si="459"/>
        <v>0</v>
      </c>
      <c r="L255" s="4">
        <f t="shared" si="460"/>
        <v>0</v>
      </c>
      <c r="M255" s="4">
        <f t="shared" si="461"/>
        <v>0</v>
      </c>
      <c r="N255" s="4">
        <f t="shared" si="462"/>
        <v>0</v>
      </c>
      <c r="O255" s="4">
        <f t="shared" si="463"/>
        <v>0</v>
      </c>
      <c r="P255" s="4">
        <f t="shared" si="464"/>
        <v>0</v>
      </c>
      <c r="Q255" s="4">
        <f t="shared" si="465"/>
        <v>0</v>
      </c>
      <c r="R255" s="4">
        <f t="shared" si="466"/>
        <v>0</v>
      </c>
      <c r="S255" s="4">
        <f t="shared" si="467"/>
        <v>0</v>
      </c>
      <c r="T255" s="4">
        <f t="shared" si="468"/>
        <v>0</v>
      </c>
      <c r="U255" s="4">
        <f t="shared" si="469"/>
        <v>0</v>
      </c>
      <c r="V255" s="4">
        <f t="shared" si="470"/>
        <v>0</v>
      </c>
      <c r="W255" s="4">
        <f t="shared" si="471"/>
        <v>0</v>
      </c>
      <c r="X255" s="4">
        <f t="shared" si="472"/>
        <v>0</v>
      </c>
      <c r="Y255" s="4">
        <f t="shared" si="473"/>
        <v>0</v>
      </c>
      <c r="Z255" s="4">
        <f t="shared" si="474"/>
        <v>0</v>
      </c>
      <c r="AA255" s="4">
        <f t="shared" si="475"/>
        <v>0</v>
      </c>
      <c r="AB255" s="4">
        <f t="shared" si="476"/>
        <v>0</v>
      </c>
      <c r="AC255" s="4">
        <f t="shared" si="477"/>
        <v>0</v>
      </c>
      <c r="AD255" s="4">
        <f t="shared" si="478"/>
        <v>0</v>
      </c>
      <c r="AE255" s="4">
        <f t="shared" si="479"/>
        <v>0</v>
      </c>
      <c r="AF255" s="4">
        <f t="shared" si="480"/>
        <v>0</v>
      </c>
      <c r="AG255" s="4">
        <f t="shared" si="481"/>
        <v>0</v>
      </c>
      <c r="AH255" s="4">
        <f t="shared" si="482"/>
        <v>0</v>
      </c>
      <c r="AI255" s="4">
        <f t="shared" si="483"/>
        <v>0</v>
      </c>
      <c r="AJ255" s="4">
        <f t="shared" si="484"/>
        <v>0</v>
      </c>
      <c r="AK255" s="4">
        <f t="shared" si="485"/>
        <v>0</v>
      </c>
      <c r="AL255" s="4">
        <f t="shared" si="486"/>
        <v>0</v>
      </c>
      <c r="AM255" s="4">
        <f t="shared" si="487"/>
        <v>0</v>
      </c>
      <c r="AN255" s="4">
        <f t="shared" si="488"/>
        <v>0</v>
      </c>
      <c r="AO255" s="4">
        <f t="shared" si="489"/>
        <v>0</v>
      </c>
      <c r="AP255" s="4">
        <f t="shared" si="490"/>
        <v>0</v>
      </c>
      <c r="AQ255" s="4">
        <f t="shared" si="491"/>
        <v>0</v>
      </c>
      <c r="AR255" s="4">
        <f t="shared" si="492"/>
        <v>0</v>
      </c>
      <c r="AS255" s="4">
        <f t="shared" si="493"/>
        <v>0</v>
      </c>
      <c r="AT255" s="4">
        <f t="shared" si="494"/>
        <v>0</v>
      </c>
      <c r="AU255" s="4">
        <f t="shared" si="495"/>
        <v>0</v>
      </c>
      <c r="AV255" s="4">
        <f t="shared" si="496"/>
        <v>0</v>
      </c>
      <c r="AW255" s="4">
        <f t="shared" si="497"/>
        <v>1</v>
      </c>
      <c r="AX255" s="4">
        <f t="shared" si="498"/>
        <v>0</v>
      </c>
      <c r="AY255" s="4">
        <f t="shared" si="499"/>
        <v>1</v>
      </c>
      <c r="AZ255" s="4">
        <f t="shared" si="500"/>
        <v>0</v>
      </c>
      <c r="BA255" s="4">
        <f t="shared" si="501"/>
        <v>0</v>
      </c>
      <c r="BB255" s="4">
        <f t="shared" si="502"/>
        <v>0</v>
      </c>
      <c r="BC255" s="4">
        <f t="shared" si="503"/>
        <v>0</v>
      </c>
      <c r="BD255" s="4">
        <f t="shared" si="504"/>
        <v>0</v>
      </c>
      <c r="BE255" s="4">
        <f t="shared" si="505"/>
        <v>0</v>
      </c>
      <c r="BF255" s="4">
        <f t="shared" si="590"/>
        <v>0</v>
      </c>
      <c r="BG255" s="4">
        <f t="shared" si="590"/>
        <v>0</v>
      </c>
      <c r="BH255" s="4">
        <f t="shared" si="590"/>
        <v>0</v>
      </c>
      <c r="BI255" s="4">
        <f t="shared" si="590"/>
        <v>0</v>
      </c>
      <c r="BJ255" s="4">
        <f t="shared" si="590"/>
        <v>0</v>
      </c>
      <c r="BK255" s="4">
        <f t="shared" si="590"/>
        <v>0</v>
      </c>
      <c r="BL255" s="4">
        <f t="shared" si="590"/>
        <v>0</v>
      </c>
      <c r="BM255" s="4">
        <f t="shared" si="590"/>
        <v>0</v>
      </c>
      <c r="BN255" s="4">
        <f t="shared" si="590"/>
        <v>0</v>
      </c>
      <c r="BO255" s="4">
        <f t="shared" si="590"/>
        <v>0</v>
      </c>
      <c r="BP255" s="4">
        <f t="shared" si="590"/>
        <v>0</v>
      </c>
      <c r="BQ255" s="4">
        <f t="shared" si="590"/>
        <v>0</v>
      </c>
      <c r="BR255" s="4">
        <f t="shared" si="590"/>
        <v>1</v>
      </c>
      <c r="BS255" s="4">
        <f t="shared" si="590"/>
        <v>0</v>
      </c>
      <c r="BT255" s="4">
        <f t="shared" si="590"/>
        <v>0</v>
      </c>
      <c r="BU255" s="4">
        <f t="shared" si="590"/>
        <v>0</v>
      </c>
      <c r="BV255" s="4">
        <f t="shared" si="659"/>
        <v>0</v>
      </c>
      <c r="BW255" s="4">
        <f t="shared" si="659"/>
        <v>0</v>
      </c>
      <c r="BX255" s="4">
        <f t="shared" si="659"/>
        <v>0</v>
      </c>
      <c r="BY255" s="4">
        <f t="shared" si="659"/>
        <v>0</v>
      </c>
      <c r="BZ255" s="4">
        <f t="shared" si="659"/>
        <v>0</v>
      </c>
      <c r="CA255" s="4">
        <f t="shared" si="659"/>
        <v>0</v>
      </c>
      <c r="CB255" s="4">
        <f t="shared" si="659"/>
        <v>0</v>
      </c>
      <c r="CC255" s="4">
        <f t="shared" si="659"/>
        <v>0</v>
      </c>
      <c r="CD255" s="4">
        <f t="shared" si="659"/>
        <v>0</v>
      </c>
      <c r="CE255" s="4">
        <f t="shared" si="659"/>
        <v>0</v>
      </c>
      <c r="CF255" s="4">
        <f t="shared" si="659"/>
        <v>0</v>
      </c>
      <c r="CG255" s="4">
        <f t="shared" si="659"/>
        <v>0</v>
      </c>
      <c r="CH255" s="4">
        <f t="shared" si="659"/>
        <v>0</v>
      </c>
      <c r="CI255" s="4">
        <f t="shared" si="659"/>
        <v>0</v>
      </c>
      <c r="CJ255" s="4">
        <f t="shared" si="659"/>
        <v>0</v>
      </c>
      <c r="CK255" s="4">
        <f t="shared" si="658"/>
        <v>0</v>
      </c>
      <c r="CL255" s="4">
        <f t="shared" si="658"/>
        <v>0</v>
      </c>
      <c r="CM255" s="4">
        <f t="shared" si="658"/>
        <v>0</v>
      </c>
      <c r="CN255" s="4">
        <f t="shared" si="658"/>
        <v>0</v>
      </c>
      <c r="CO255" s="4">
        <f t="shared" si="658"/>
        <v>0</v>
      </c>
      <c r="CP255" s="4">
        <f t="shared" si="658"/>
        <v>0</v>
      </c>
      <c r="CQ255" s="4">
        <f t="shared" si="658"/>
        <v>0</v>
      </c>
      <c r="CR255" s="4">
        <f t="shared" si="658"/>
        <v>0</v>
      </c>
      <c r="CS255" s="4">
        <f t="shared" si="658"/>
        <v>1</v>
      </c>
      <c r="CT255" s="4">
        <f t="shared" si="658"/>
        <v>0</v>
      </c>
      <c r="CU255" s="4">
        <f t="shared" si="658"/>
        <v>0</v>
      </c>
      <c r="CV255" s="4">
        <f t="shared" si="658"/>
        <v>0</v>
      </c>
      <c r="CW255" s="4">
        <f t="shared" si="658"/>
        <v>0</v>
      </c>
      <c r="CX255" s="4">
        <f t="shared" si="658"/>
        <v>0</v>
      </c>
      <c r="CY255" s="4">
        <f t="shared" si="658"/>
        <v>0</v>
      </c>
      <c r="CZ255" s="4">
        <f t="shared" si="658"/>
        <v>0</v>
      </c>
      <c r="DA255" s="4">
        <f t="shared" si="656"/>
        <v>0</v>
      </c>
      <c r="DB255" s="4">
        <f t="shared" si="656"/>
        <v>0</v>
      </c>
      <c r="DC255" s="4">
        <f t="shared" si="656"/>
        <v>0</v>
      </c>
      <c r="DD255" s="4">
        <f t="shared" si="657"/>
        <v>0</v>
      </c>
      <c r="DE255" s="4">
        <f t="shared" si="656"/>
        <v>0</v>
      </c>
      <c r="DF255" s="4">
        <f t="shared" si="656"/>
        <v>0</v>
      </c>
      <c r="DG255" s="4">
        <f t="shared" ref="DG255:DP264" si="660">IF(DG$3=$C255,1,0)</f>
        <v>0</v>
      </c>
      <c r="DH255" s="4">
        <f t="shared" si="660"/>
        <v>0</v>
      </c>
      <c r="DI255" s="4">
        <f t="shared" si="660"/>
        <v>0</v>
      </c>
      <c r="DJ255" s="4">
        <f t="shared" si="660"/>
        <v>0</v>
      </c>
      <c r="DK255" s="4">
        <f t="shared" si="660"/>
        <v>0</v>
      </c>
      <c r="DL255" s="4">
        <f t="shared" si="660"/>
        <v>0</v>
      </c>
      <c r="DM255" s="4">
        <f t="shared" si="660"/>
        <v>0</v>
      </c>
      <c r="DN255" s="4">
        <f t="shared" si="660"/>
        <v>0</v>
      </c>
      <c r="DO255" s="4">
        <f t="shared" si="660"/>
        <v>0</v>
      </c>
      <c r="DP255" s="4">
        <f t="shared" si="660"/>
        <v>0</v>
      </c>
      <c r="DQ255" s="4">
        <f t="shared" ref="DQ255:EC264" si="661">IF(DQ$3=$C255,1,0)</f>
        <v>0</v>
      </c>
      <c r="DR255" s="4">
        <f t="shared" si="661"/>
        <v>0</v>
      </c>
      <c r="DS255" s="4">
        <f t="shared" si="661"/>
        <v>0</v>
      </c>
      <c r="DT255" s="4">
        <f t="shared" si="661"/>
        <v>0</v>
      </c>
      <c r="DU255" s="4">
        <f t="shared" si="661"/>
        <v>0</v>
      </c>
      <c r="DV255" s="4">
        <f t="shared" si="661"/>
        <v>0</v>
      </c>
      <c r="DW255" s="4">
        <f t="shared" si="661"/>
        <v>0</v>
      </c>
      <c r="DX255" s="4">
        <f t="shared" si="661"/>
        <v>0</v>
      </c>
      <c r="DY255" s="4">
        <f t="shared" si="661"/>
        <v>0</v>
      </c>
      <c r="DZ255" s="4">
        <f t="shared" si="661"/>
        <v>0</v>
      </c>
      <c r="EA255" s="4">
        <f t="shared" si="661"/>
        <v>0</v>
      </c>
      <c r="EB255" s="4">
        <f t="shared" si="661"/>
        <v>0</v>
      </c>
      <c r="EC255" s="4">
        <f t="shared" si="661"/>
        <v>0</v>
      </c>
    </row>
    <row r="256" spans="2:133" x14ac:dyDescent="0.25">
      <c r="B256" s="13" t="s">
        <v>264</v>
      </c>
      <c r="C256" t="s">
        <v>302</v>
      </c>
      <c r="D256" s="4">
        <f t="shared" si="507"/>
        <v>0</v>
      </c>
      <c r="E256" s="4">
        <f t="shared" si="508"/>
        <v>0</v>
      </c>
      <c r="F256" s="4">
        <f t="shared" si="509"/>
        <v>0</v>
      </c>
      <c r="G256" s="4">
        <f t="shared" si="510"/>
        <v>1</v>
      </c>
      <c r="H256" s="4">
        <f t="shared" si="511"/>
        <v>0</v>
      </c>
      <c r="I256" s="4">
        <f t="shared" si="512"/>
        <v>1</v>
      </c>
      <c r="J256" s="4">
        <f t="shared" si="458"/>
        <v>0</v>
      </c>
      <c r="K256" s="4">
        <f t="shared" si="459"/>
        <v>0</v>
      </c>
      <c r="L256" s="4">
        <f t="shared" si="460"/>
        <v>0</v>
      </c>
      <c r="M256" s="4">
        <f t="shared" si="461"/>
        <v>0</v>
      </c>
      <c r="N256" s="4">
        <f t="shared" si="462"/>
        <v>0</v>
      </c>
      <c r="O256" s="4">
        <f t="shared" si="463"/>
        <v>0</v>
      </c>
      <c r="P256" s="4">
        <f t="shared" si="464"/>
        <v>0</v>
      </c>
      <c r="Q256" s="4">
        <f t="shared" si="465"/>
        <v>0</v>
      </c>
      <c r="R256" s="4">
        <f t="shared" si="466"/>
        <v>0</v>
      </c>
      <c r="S256" s="4">
        <f t="shared" si="467"/>
        <v>0</v>
      </c>
      <c r="T256" s="4">
        <f t="shared" si="468"/>
        <v>0</v>
      </c>
      <c r="U256" s="4">
        <f t="shared" si="469"/>
        <v>0</v>
      </c>
      <c r="V256" s="4">
        <f t="shared" si="470"/>
        <v>0</v>
      </c>
      <c r="W256" s="4">
        <f t="shared" si="471"/>
        <v>0</v>
      </c>
      <c r="X256" s="4">
        <f t="shared" si="472"/>
        <v>0</v>
      </c>
      <c r="Y256" s="4">
        <f t="shared" si="473"/>
        <v>0</v>
      </c>
      <c r="Z256" s="4">
        <f t="shared" si="474"/>
        <v>0</v>
      </c>
      <c r="AA256" s="4">
        <f t="shared" si="475"/>
        <v>0</v>
      </c>
      <c r="AB256" s="4">
        <f t="shared" si="476"/>
        <v>0</v>
      </c>
      <c r="AC256" s="4">
        <f t="shared" si="477"/>
        <v>0</v>
      </c>
      <c r="AD256" s="4">
        <f t="shared" si="478"/>
        <v>0</v>
      </c>
      <c r="AE256" s="4">
        <f t="shared" si="479"/>
        <v>0</v>
      </c>
      <c r="AF256" s="4">
        <f t="shared" si="480"/>
        <v>0</v>
      </c>
      <c r="AG256" s="4">
        <f t="shared" si="481"/>
        <v>0</v>
      </c>
      <c r="AH256" s="4">
        <f t="shared" si="482"/>
        <v>0</v>
      </c>
      <c r="AI256" s="4">
        <f t="shared" si="483"/>
        <v>0</v>
      </c>
      <c r="AJ256" s="4">
        <f t="shared" si="484"/>
        <v>0</v>
      </c>
      <c r="AK256" s="4">
        <f t="shared" si="485"/>
        <v>0</v>
      </c>
      <c r="AL256" s="4">
        <f t="shared" si="486"/>
        <v>0</v>
      </c>
      <c r="AM256" s="4">
        <f t="shared" si="487"/>
        <v>0</v>
      </c>
      <c r="AN256" s="4">
        <f t="shared" si="488"/>
        <v>0</v>
      </c>
      <c r="AO256" s="4">
        <f t="shared" si="489"/>
        <v>0</v>
      </c>
      <c r="AP256" s="4">
        <f t="shared" si="490"/>
        <v>0</v>
      </c>
      <c r="AQ256" s="4">
        <f t="shared" si="491"/>
        <v>0</v>
      </c>
      <c r="AR256" s="4">
        <f t="shared" si="492"/>
        <v>0</v>
      </c>
      <c r="AS256" s="4">
        <f t="shared" si="493"/>
        <v>0</v>
      </c>
      <c r="AT256" s="4">
        <f t="shared" si="494"/>
        <v>0</v>
      </c>
      <c r="AU256" s="4">
        <f t="shared" si="495"/>
        <v>0</v>
      </c>
      <c r="AV256" s="4">
        <f t="shared" si="496"/>
        <v>0</v>
      </c>
      <c r="AW256" s="4">
        <f t="shared" si="497"/>
        <v>1</v>
      </c>
      <c r="AX256" s="4">
        <f t="shared" si="498"/>
        <v>0</v>
      </c>
      <c r="AY256" s="4">
        <f t="shared" si="499"/>
        <v>1</v>
      </c>
      <c r="AZ256" s="4">
        <f t="shared" si="500"/>
        <v>0</v>
      </c>
      <c r="BA256" s="4">
        <f t="shared" si="501"/>
        <v>0</v>
      </c>
      <c r="BB256" s="4">
        <f t="shared" si="502"/>
        <v>0</v>
      </c>
      <c r="BC256" s="4">
        <f t="shared" si="503"/>
        <v>0</v>
      </c>
      <c r="BD256" s="4">
        <f t="shared" si="504"/>
        <v>0</v>
      </c>
      <c r="BE256" s="4">
        <f t="shared" si="505"/>
        <v>0</v>
      </c>
      <c r="BF256" s="4">
        <f t="shared" si="590"/>
        <v>0</v>
      </c>
      <c r="BG256" s="4">
        <f t="shared" si="590"/>
        <v>0</v>
      </c>
      <c r="BH256" s="4">
        <f t="shared" si="590"/>
        <v>0</v>
      </c>
      <c r="BI256" s="4">
        <f t="shared" si="590"/>
        <v>0</v>
      </c>
      <c r="BJ256" s="4">
        <f t="shared" si="590"/>
        <v>0</v>
      </c>
      <c r="BK256" s="4">
        <f t="shared" si="590"/>
        <v>0</v>
      </c>
      <c r="BL256" s="4">
        <f t="shared" si="590"/>
        <v>0</v>
      </c>
      <c r="BM256" s="4">
        <f t="shared" si="590"/>
        <v>0</v>
      </c>
      <c r="BN256" s="4">
        <f t="shared" si="590"/>
        <v>0</v>
      </c>
      <c r="BO256" s="4">
        <f t="shared" si="590"/>
        <v>0</v>
      </c>
      <c r="BP256" s="4">
        <f t="shared" si="590"/>
        <v>0</v>
      </c>
      <c r="BQ256" s="4">
        <f t="shared" si="590"/>
        <v>0</v>
      </c>
      <c r="BR256" s="4">
        <f t="shared" si="590"/>
        <v>0</v>
      </c>
      <c r="BS256" s="4">
        <f t="shared" si="590"/>
        <v>1</v>
      </c>
      <c r="BT256" s="4">
        <f t="shared" si="590"/>
        <v>0</v>
      </c>
      <c r="BU256" s="4">
        <f t="shared" si="590"/>
        <v>0</v>
      </c>
      <c r="BV256" s="4">
        <f t="shared" si="659"/>
        <v>0</v>
      </c>
      <c r="BW256" s="4">
        <f t="shared" si="659"/>
        <v>0</v>
      </c>
      <c r="BX256" s="4">
        <f t="shared" si="659"/>
        <v>0</v>
      </c>
      <c r="BY256" s="4">
        <f t="shared" si="659"/>
        <v>0</v>
      </c>
      <c r="BZ256" s="4">
        <f t="shared" si="659"/>
        <v>0</v>
      </c>
      <c r="CA256" s="4">
        <f t="shared" si="659"/>
        <v>0</v>
      </c>
      <c r="CB256" s="4">
        <f t="shared" si="659"/>
        <v>0</v>
      </c>
      <c r="CC256" s="4">
        <f t="shared" si="659"/>
        <v>0</v>
      </c>
      <c r="CD256" s="4">
        <f t="shared" si="659"/>
        <v>0</v>
      </c>
      <c r="CE256" s="4">
        <f t="shared" si="659"/>
        <v>0</v>
      </c>
      <c r="CF256" s="4">
        <f t="shared" si="659"/>
        <v>0</v>
      </c>
      <c r="CG256" s="4">
        <f t="shared" si="659"/>
        <v>0</v>
      </c>
      <c r="CH256" s="4">
        <f t="shared" si="659"/>
        <v>0</v>
      </c>
      <c r="CI256" s="4">
        <f t="shared" si="659"/>
        <v>0</v>
      </c>
      <c r="CJ256" s="4">
        <f t="shared" si="659"/>
        <v>0</v>
      </c>
      <c r="CK256" s="4">
        <f t="shared" si="658"/>
        <v>0</v>
      </c>
      <c r="CL256" s="4">
        <f t="shared" si="658"/>
        <v>0</v>
      </c>
      <c r="CM256" s="4">
        <f t="shared" si="658"/>
        <v>0</v>
      </c>
      <c r="CN256" s="4">
        <f t="shared" si="658"/>
        <v>0</v>
      </c>
      <c r="CO256" s="4">
        <f t="shared" si="658"/>
        <v>0</v>
      </c>
      <c r="CP256" s="4">
        <f t="shared" si="658"/>
        <v>0</v>
      </c>
      <c r="CQ256" s="4">
        <f t="shared" si="658"/>
        <v>0</v>
      </c>
      <c r="CR256" s="4">
        <f t="shared" si="658"/>
        <v>0</v>
      </c>
      <c r="CS256" s="4">
        <f t="shared" si="658"/>
        <v>0</v>
      </c>
      <c r="CT256" s="4">
        <f t="shared" si="658"/>
        <v>1</v>
      </c>
      <c r="CU256" s="4">
        <f t="shared" si="658"/>
        <v>0</v>
      </c>
      <c r="CV256" s="4">
        <f t="shared" si="658"/>
        <v>0</v>
      </c>
      <c r="CW256" s="4">
        <f t="shared" si="658"/>
        <v>0</v>
      </c>
      <c r="CX256" s="4">
        <f t="shared" si="658"/>
        <v>0</v>
      </c>
      <c r="CY256" s="4">
        <f t="shared" si="658"/>
        <v>0</v>
      </c>
      <c r="CZ256" s="4">
        <f t="shared" si="658"/>
        <v>0</v>
      </c>
      <c r="DA256" s="4">
        <f t="shared" si="656"/>
        <v>0</v>
      </c>
      <c r="DB256" s="4">
        <f t="shared" si="656"/>
        <v>0</v>
      </c>
      <c r="DC256" s="4">
        <f t="shared" si="656"/>
        <v>0</v>
      </c>
      <c r="DD256" s="4">
        <f t="shared" si="657"/>
        <v>0</v>
      </c>
      <c r="DE256" s="4">
        <f t="shared" si="656"/>
        <v>0</v>
      </c>
      <c r="DF256" s="4">
        <f t="shared" si="656"/>
        <v>0</v>
      </c>
      <c r="DG256" s="4">
        <f t="shared" si="660"/>
        <v>0</v>
      </c>
      <c r="DH256" s="4">
        <f t="shared" si="660"/>
        <v>0</v>
      </c>
      <c r="DI256" s="4">
        <f t="shared" si="660"/>
        <v>0</v>
      </c>
      <c r="DJ256" s="4">
        <f t="shared" si="660"/>
        <v>0</v>
      </c>
      <c r="DK256" s="4">
        <f t="shared" si="660"/>
        <v>0</v>
      </c>
      <c r="DL256" s="4">
        <f t="shared" si="660"/>
        <v>0</v>
      </c>
      <c r="DM256" s="4">
        <f t="shared" si="660"/>
        <v>0</v>
      </c>
      <c r="DN256" s="4">
        <f t="shared" si="660"/>
        <v>0</v>
      </c>
      <c r="DO256" s="4">
        <f t="shared" si="660"/>
        <v>0</v>
      </c>
      <c r="DP256" s="4">
        <f t="shared" si="660"/>
        <v>0</v>
      </c>
      <c r="DQ256" s="4">
        <f t="shared" si="661"/>
        <v>0</v>
      </c>
      <c r="DR256" s="4">
        <f t="shared" si="661"/>
        <v>0</v>
      </c>
      <c r="DS256" s="4">
        <f t="shared" si="661"/>
        <v>0</v>
      </c>
      <c r="DT256" s="4">
        <f t="shared" si="661"/>
        <v>0</v>
      </c>
      <c r="DU256" s="4">
        <f t="shared" si="661"/>
        <v>0</v>
      </c>
      <c r="DV256" s="4">
        <f t="shared" si="661"/>
        <v>0</v>
      </c>
      <c r="DW256" s="4">
        <f t="shared" si="661"/>
        <v>0</v>
      </c>
      <c r="DX256" s="4">
        <f t="shared" si="661"/>
        <v>0</v>
      </c>
      <c r="DY256" s="4">
        <f t="shared" si="661"/>
        <v>0</v>
      </c>
      <c r="DZ256" s="4">
        <f t="shared" si="661"/>
        <v>0</v>
      </c>
      <c r="EA256" s="4">
        <f t="shared" si="661"/>
        <v>0</v>
      </c>
      <c r="EB256" s="4">
        <f t="shared" si="661"/>
        <v>0</v>
      </c>
      <c r="EC256" s="4">
        <f t="shared" si="661"/>
        <v>0</v>
      </c>
    </row>
    <row r="257" spans="2:133" x14ac:dyDescent="0.25">
      <c r="B257" s="13" t="s">
        <v>264</v>
      </c>
      <c r="C257" t="s">
        <v>303</v>
      </c>
      <c r="D257" s="4">
        <f t="shared" si="507"/>
        <v>0</v>
      </c>
      <c r="E257" s="4">
        <f t="shared" si="508"/>
        <v>0</v>
      </c>
      <c r="F257" s="4">
        <f t="shared" si="509"/>
        <v>0</v>
      </c>
      <c r="G257" s="4">
        <f t="shared" si="510"/>
        <v>1</v>
      </c>
      <c r="H257" s="4">
        <f t="shared" si="511"/>
        <v>0</v>
      </c>
      <c r="I257" s="4">
        <f t="shared" si="512"/>
        <v>1</v>
      </c>
      <c r="J257" s="4">
        <f t="shared" si="458"/>
        <v>0</v>
      </c>
      <c r="K257" s="4">
        <f t="shared" si="459"/>
        <v>0</v>
      </c>
      <c r="L257" s="4">
        <f t="shared" si="460"/>
        <v>0</v>
      </c>
      <c r="M257" s="4">
        <f t="shared" si="461"/>
        <v>0</v>
      </c>
      <c r="N257" s="4">
        <f t="shared" si="462"/>
        <v>0</v>
      </c>
      <c r="O257" s="4">
        <f t="shared" si="463"/>
        <v>0</v>
      </c>
      <c r="P257" s="4">
        <f t="shared" si="464"/>
        <v>0</v>
      </c>
      <c r="Q257" s="4">
        <f t="shared" si="465"/>
        <v>0</v>
      </c>
      <c r="R257" s="4">
        <f t="shared" si="466"/>
        <v>0</v>
      </c>
      <c r="S257" s="4">
        <f t="shared" si="467"/>
        <v>0</v>
      </c>
      <c r="T257" s="4">
        <f t="shared" si="468"/>
        <v>0</v>
      </c>
      <c r="U257" s="4">
        <f t="shared" si="469"/>
        <v>0</v>
      </c>
      <c r="V257" s="4">
        <f t="shared" si="470"/>
        <v>0</v>
      </c>
      <c r="W257" s="4">
        <f t="shared" si="471"/>
        <v>0</v>
      </c>
      <c r="X257" s="4">
        <f t="shared" si="472"/>
        <v>0</v>
      </c>
      <c r="Y257" s="4">
        <f t="shared" si="473"/>
        <v>0</v>
      </c>
      <c r="Z257" s="4">
        <f t="shared" si="474"/>
        <v>0</v>
      </c>
      <c r="AA257" s="4">
        <f t="shared" si="475"/>
        <v>0</v>
      </c>
      <c r="AB257" s="4">
        <f t="shared" si="476"/>
        <v>0</v>
      </c>
      <c r="AC257" s="4">
        <f t="shared" si="477"/>
        <v>0</v>
      </c>
      <c r="AD257" s="4">
        <f t="shared" si="478"/>
        <v>0</v>
      </c>
      <c r="AE257" s="4">
        <f t="shared" si="479"/>
        <v>0</v>
      </c>
      <c r="AF257" s="4">
        <f t="shared" si="480"/>
        <v>0</v>
      </c>
      <c r="AG257" s="4">
        <f t="shared" si="481"/>
        <v>0</v>
      </c>
      <c r="AH257" s="4">
        <f t="shared" si="482"/>
        <v>0</v>
      </c>
      <c r="AI257" s="4">
        <f t="shared" si="483"/>
        <v>0</v>
      </c>
      <c r="AJ257" s="4">
        <f t="shared" si="484"/>
        <v>0</v>
      </c>
      <c r="AK257" s="4">
        <f t="shared" si="485"/>
        <v>0</v>
      </c>
      <c r="AL257" s="4">
        <f t="shared" si="486"/>
        <v>0</v>
      </c>
      <c r="AM257" s="4">
        <f t="shared" si="487"/>
        <v>0</v>
      </c>
      <c r="AN257" s="4">
        <f t="shared" si="488"/>
        <v>0</v>
      </c>
      <c r="AO257" s="4">
        <f t="shared" si="489"/>
        <v>0</v>
      </c>
      <c r="AP257" s="4">
        <f t="shared" si="490"/>
        <v>0</v>
      </c>
      <c r="AQ257" s="4">
        <f t="shared" si="491"/>
        <v>0</v>
      </c>
      <c r="AR257" s="4">
        <f t="shared" si="492"/>
        <v>0</v>
      </c>
      <c r="AS257" s="4">
        <f t="shared" si="493"/>
        <v>0</v>
      </c>
      <c r="AT257" s="4">
        <f t="shared" si="494"/>
        <v>0</v>
      </c>
      <c r="AU257" s="4">
        <f t="shared" si="495"/>
        <v>0</v>
      </c>
      <c r="AV257" s="4">
        <f t="shared" si="496"/>
        <v>0</v>
      </c>
      <c r="AW257" s="4">
        <f t="shared" si="497"/>
        <v>1</v>
      </c>
      <c r="AX257" s="4">
        <f t="shared" si="498"/>
        <v>0</v>
      </c>
      <c r="AY257" s="4">
        <f t="shared" si="499"/>
        <v>1</v>
      </c>
      <c r="AZ257" s="4">
        <f t="shared" si="500"/>
        <v>0</v>
      </c>
      <c r="BA257" s="4">
        <f t="shared" si="501"/>
        <v>0</v>
      </c>
      <c r="BB257" s="4">
        <f t="shared" si="502"/>
        <v>0</v>
      </c>
      <c r="BC257" s="4">
        <f t="shared" si="503"/>
        <v>0</v>
      </c>
      <c r="BD257" s="4">
        <f t="shared" si="504"/>
        <v>0</v>
      </c>
      <c r="BE257" s="4">
        <f t="shared" si="505"/>
        <v>0</v>
      </c>
      <c r="BF257" s="4">
        <f t="shared" si="590"/>
        <v>0</v>
      </c>
      <c r="BG257" s="4">
        <f t="shared" si="590"/>
        <v>0</v>
      </c>
      <c r="BH257" s="4">
        <f t="shared" si="590"/>
        <v>0</v>
      </c>
      <c r="BI257" s="4">
        <f t="shared" si="590"/>
        <v>0</v>
      </c>
      <c r="BJ257" s="4">
        <f t="shared" si="590"/>
        <v>0</v>
      </c>
      <c r="BK257" s="4">
        <f t="shared" si="590"/>
        <v>0</v>
      </c>
      <c r="BL257" s="4">
        <f t="shared" si="590"/>
        <v>0</v>
      </c>
      <c r="BM257" s="4">
        <f t="shared" si="590"/>
        <v>0</v>
      </c>
      <c r="BN257" s="4">
        <f t="shared" si="590"/>
        <v>0</v>
      </c>
      <c r="BO257" s="4">
        <f t="shared" si="590"/>
        <v>0</v>
      </c>
      <c r="BP257" s="4">
        <f t="shared" si="590"/>
        <v>0</v>
      </c>
      <c r="BQ257" s="4">
        <f t="shared" si="590"/>
        <v>0</v>
      </c>
      <c r="BR257" s="4">
        <f t="shared" si="590"/>
        <v>0</v>
      </c>
      <c r="BS257" s="4">
        <f t="shared" si="590"/>
        <v>0</v>
      </c>
      <c r="BT257" s="4">
        <f t="shared" si="590"/>
        <v>1</v>
      </c>
      <c r="BU257" s="4">
        <f>IF(BU$3=$C257,1,0)</f>
        <v>0</v>
      </c>
      <c r="BV257" s="4">
        <f t="shared" si="659"/>
        <v>0</v>
      </c>
      <c r="BW257" s="4">
        <f t="shared" si="659"/>
        <v>0</v>
      </c>
      <c r="BX257" s="4">
        <f t="shared" si="659"/>
        <v>0</v>
      </c>
      <c r="BY257" s="4">
        <f t="shared" si="659"/>
        <v>0</v>
      </c>
      <c r="BZ257" s="4">
        <f t="shared" si="659"/>
        <v>0</v>
      </c>
      <c r="CA257" s="4">
        <f t="shared" si="659"/>
        <v>0</v>
      </c>
      <c r="CB257" s="4">
        <f t="shared" si="659"/>
        <v>0</v>
      </c>
      <c r="CC257" s="4">
        <f t="shared" si="659"/>
        <v>0</v>
      </c>
      <c r="CD257" s="4">
        <f t="shared" si="659"/>
        <v>0</v>
      </c>
      <c r="CE257" s="4">
        <f t="shared" si="659"/>
        <v>0</v>
      </c>
      <c r="CF257" s="4">
        <f t="shared" si="659"/>
        <v>0</v>
      </c>
      <c r="CG257" s="4">
        <f t="shared" si="659"/>
        <v>0</v>
      </c>
      <c r="CH257" s="4">
        <f t="shared" si="659"/>
        <v>0</v>
      </c>
      <c r="CI257" s="4">
        <f t="shared" si="659"/>
        <v>0</v>
      </c>
      <c r="CJ257" s="4">
        <f t="shared" si="659"/>
        <v>0</v>
      </c>
      <c r="CK257" s="4">
        <f t="shared" si="658"/>
        <v>0</v>
      </c>
      <c r="CL257" s="4">
        <f t="shared" si="658"/>
        <v>0</v>
      </c>
      <c r="CM257" s="4">
        <f t="shared" si="658"/>
        <v>0</v>
      </c>
      <c r="CN257" s="4">
        <f t="shared" si="658"/>
        <v>0</v>
      </c>
      <c r="CO257" s="4">
        <f t="shared" si="658"/>
        <v>0</v>
      </c>
      <c r="CP257" s="4">
        <f t="shared" si="658"/>
        <v>0</v>
      </c>
      <c r="CQ257" s="4">
        <f t="shared" si="658"/>
        <v>0</v>
      </c>
      <c r="CR257" s="4">
        <f t="shared" si="658"/>
        <v>0</v>
      </c>
      <c r="CS257" s="4">
        <f t="shared" si="658"/>
        <v>0</v>
      </c>
      <c r="CT257" s="4">
        <f t="shared" si="658"/>
        <v>0</v>
      </c>
      <c r="CU257" s="4">
        <f t="shared" si="658"/>
        <v>1</v>
      </c>
      <c r="CV257" s="4">
        <f t="shared" si="658"/>
        <v>0</v>
      </c>
      <c r="CW257" s="4">
        <f t="shared" si="658"/>
        <v>0</v>
      </c>
      <c r="CX257" s="4">
        <f t="shared" si="658"/>
        <v>0</v>
      </c>
      <c r="CY257" s="4">
        <f t="shared" si="658"/>
        <v>0</v>
      </c>
      <c r="CZ257" s="4">
        <f t="shared" si="658"/>
        <v>0</v>
      </c>
      <c r="DA257" s="4">
        <f t="shared" si="656"/>
        <v>0</v>
      </c>
      <c r="DB257" s="4">
        <f t="shared" si="656"/>
        <v>0</v>
      </c>
      <c r="DC257" s="4">
        <f t="shared" si="656"/>
        <v>0</v>
      </c>
      <c r="DD257" s="4">
        <f t="shared" si="657"/>
        <v>0</v>
      </c>
      <c r="DE257" s="4">
        <f t="shared" si="656"/>
        <v>0</v>
      </c>
      <c r="DF257" s="4">
        <f t="shared" si="656"/>
        <v>0</v>
      </c>
      <c r="DG257" s="4">
        <f t="shared" si="660"/>
        <v>0</v>
      </c>
      <c r="DH257" s="4">
        <f t="shared" si="660"/>
        <v>0</v>
      </c>
      <c r="DI257" s="4">
        <f t="shared" si="660"/>
        <v>0</v>
      </c>
      <c r="DJ257" s="4">
        <f t="shared" si="660"/>
        <v>0</v>
      </c>
      <c r="DK257" s="4">
        <f t="shared" si="660"/>
        <v>0</v>
      </c>
      <c r="DL257" s="4">
        <f t="shared" si="660"/>
        <v>0</v>
      </c>
      <c r="DM257" s="4">
        <f t="shared" si="660"/>
        <v>0</v>
      </c>
      <c r="DN257" s="4">
        <f t="shared" si="660"/>
        <v>0</v>
      </c>
      <c r="DO257" s="4">
        <f t="shared" si="660"/>
        <v>0</v>
      </c>
      <c r="DP257" s="4">
        <f t="shared" si="660"/>
        <v>0</v>
      </c>
      <c r="DQ257" s="4">
        <f t="shared" si="661"/>
        <v>0</v>
      </c>
      <c r="DR257" s="4">
        <f t="shared" si="661"/>
        <v>0</v>
      </c>
      <c r="DS257" s="4">
        <f t="shared" si="661"/>
        <v>0</v>
      </c>
      <c r="DT257" s="4">
        <f t="shared" si="661"/>
        <v>0</v>
      </c>
      <c r="DU257" s="4">
        <f t="shared" si="661"/>
        <v>0</v>
      </c>
      <c r="DV257" s="4">
        <f t="shared" si="661"/>
        <v>0</v>
      </c>
      <c r="DW257" s="4">
        <f t="shared" si="661"/>
        <v>0</v>
      </c>
      <c r="DX257" s="4">
        <f t="shared" si="661"/>
        <v>0</v>
      </c>
      <c r="DY257" s="4">
        <f t="shared" si="661"/>
        <v>0</v>
      </c>
      <c r="DZ257" s="4">
        <f t="shared" si="661"/>
        <v>0</v>
      </c>
      <c r="EA257" s="4">
        <f t="shared" si="661"/>
        <v>0</v>
      </c>
      <c r="EB257" s="4">
        <f t="shared" si="661"/>
        <v>0</v>
      </c>
      <c r="EC257" s="4">
        <f t="shared" si="661"/>
        <v>0</v>
      </c>
    </row>
    <row r="258" spans="2:133" x14ac:dyDescent="0.25">
      <c r="B258" s="13" t="s">
        <v>264</v>
      </c>
      <c r="C258" t="s">
        <v>304</v>
      </c>
      <c r="D258" s="4">
        <f t="shared" si="507"/>
        <v>1</v>
      </c>
      <c r="E258" s="4">
        <f t="shared" si="508"/>
        <v>0</v>
      </c>
      <c r="F258" s="4">
        <f t="shared" si="509"/>
        <v>1</v>
      </c>
      <c r="G258" s="4">
        <f t="shared" si="510"/>
        <v>1</v>
      </c>
      <c r="H258" s="4">
        <f t="shared" si="511"/>
        <v>0</v>
      </c>
      <c r="I258" s="4">
        <f t="shared" si="512"/>
        <v>1</v>
      </c>
      <c r="J258" s="4">
        <f t="shared" si="458"/>
        <v>0</v>
      </c>
      <c r="K258" s="4">
        <f t="shared" si="459"/>
        <v>0</v>
      </c>
      <c r="L258" s="4">
        <f t="shared" si="460"/>
        <v>0</v>
      </c>
      <c r="M258" s="4">
        <f t="shared" si="461"/>
        <v>0</v>
      </c>
      <c r="N258" s="4">
        <f t="shared" si="462"/>
        <v>0</v>
      </c>
      <c r="O258" s="4">
        <f t="shared" si="463"/>
        <v>0</v>
      </c>
      <c r="P258" s="4">
        <f t="shared" si="464"/>
        <v>0</v>
      </c>
      <c r="Q258" s="4">
        <f t="shared" si="465"/>
        <v>0</v>
      </c>
      <c r="R258" s="4">
        <f t="shared" si="466"/>
        <v>0</v>
      </c>
      <c r="S258" s="4">
        <f t="shared" si="467"/>
        <v>0</v>
      </c>
      <c r="T258" s="4">
        <f t="shared" si="468"/>
        <v>0</v>
      </c>
      <c r="U258" s="4">
        <f t="shared" si="469"/>
        <v>0</v>
      </c>
      <c r="V258" s="4">
        <f t="shared" si="470"/>
        <v>0</v>
      </c>
      <c r="W258" s="4">
        <f t="shared" si="471"/>
        <v>0</v>
      </c>
      <c r="X258" s="4">
        <f t="shared" si="472"/>
        <v>0</v>
      </c>
      <c r="Y258" s="4">
        <f t="shared" si="473"/>
        <v>0</v>
      </c>
      <c r="Z258" s="4">
        <f t="shared" si="474"/>
        <v>0</v>
      </c>
      <c r="AA258" s="4">
        <f t="shared" si="475"/>
        <v>0</v>
      </c>
      <c r="AB258" s="4">
        <f t="shared" si="476"/>
        <v>0</v>
      </c>
      <c r="AC258" s="4">
        <f t="shared" si="477"/>
        <v>0</v>
      </c>
      <c r="AD258" s="4">
        <f t="shared" si="478"/>
        <v>0</v>
      </c>
      <c r="AE258" s="4">
        <f t="shared" si="479"/>
        <v>0</v>
      </c>
      <c r="AF258" s="4">
        <f t="shared" si="480"/>
        <v>0</v>
      </c>
      <c r="AG258" s="4">
        <f t="shared" si="481"/>
        <v>0</v>
      </c>
      <c r="AH258" s="4">
        <f t="shared" si="482"/>
        <v>0</v>
      </c>
      <c r="AI258" s="4">
        <f t="shared" si="483"/>
        <v>0</v>
      </c>
      <c r="AJ258" s="4">
        <f t="shared" si="484"/>
        <v>0</v>
      </c>
      <c r="AK258" s="4">
        <f t="shared" si="485"/>
        <v>0</v>
      </c>
      <c r="AL258" s="4">
        <f t="shared" si="486"/>
        <v>0</v>
      </c>
      <c r="AM258" s="4">
        <f t="shared" si="487"/>
        <v>0</v>
      </c>
      <c r="AN258" s="4">
        <f t="shared" si="488"/>
        <v>0</v>
      </c>
      <c r="AO258" s="4">
        <f t="shared" si="489"/>
        <v>0</v>
      </c>
      <c r="AP258" s="4">
        <f t="shared" si="490"/>
        <v>0</v>
      </c>
      <c r="AQ258" s="4">
        <f t="shared" si="491"/>
        <v>0</v>
      </c>
      <c r="AR258" s="4">
        <f t="shared" si="492"/>
        <v>0</v>
      </c>
      <c r="AS258" s="4">
        <f t="shared" si="493"/>
        <v>0</v>
      </c>
      <c r="AT258" s="4">
        <f t="shared" si="494"/>
        <v>1</v>
      </c>
      <c r="AU258" s="4">
        <f t="shared" si="495"/>
        <v>0</v>
      </c>
      <c r="AV258" s="4">
        <f t="shared" si="496"/>
        <v>1</v>
      </c>
      <c r="AW258" s="4">
        <f t="shared" si="497"/>
        <v>1</v>
      </c>
      <c r="AX258" s="4">
        <f t="shared" si="498"/>
        <v>0</v>
      </c>
      <c r="AY258" s="4">
        <f t="shared" si="499"/>
        <v>1</v>
      </c>
      <c r="AZ258" s="4">
        <f t="shared" si="500"/>
        <v>0</v>
      </c>
      <c r="BA258" s="4">
        <f t="shared" si="501"/>
        <v>0</v>
      </c>
      <c r="BB258" s="4">
        <f t="shared" si="502"/>
        <v>0</v>
      </c>
      <c r="BC258" s="4">
        <f t="shared" si="503"/>
        <v>0</v>
      </c>
      <c r="BD258" s="4">
        <f t="shared" si="504"/>
        <v>0</v>
      </c>
      <c r="BE258" s="4">
        <f t="shared" si="505"/>
        <v>0</v>
      </c>
      <c r="BF258" s="4">
        <f t="shared" ref="BF258:BU284" si="662">IF(BF$3=$C258,1,0)</f>
        <v>0</v>
      </c>
      <c r="BG258" s="4">
        <f t="shared" si="662"/>
        <v>0</v>
      </c>
      <c r="BH258" s="4">
        <f t="shared" si="662"/>
        <v>0</v>
      </c>
      <c r="BI258" s="4">
        <f t="shared" si="662"/>
        <v>0</v>
      </c>
      <c r="BJ258" s="4">
        <f t="shared" si="662"/>
        <v>0</v>
      </c>
      <c r="BK258" s="4">
        <f t="shared" si="662"/>
        <v>0</v>
      </c>
      <c r="BL258" s="4">
        <f t="shared" si="662"/>
        <v>0</v>
      </c>
      <c r="BM258" s="4">
        <f t="shared" si="662"/>
        <v>0</v>
      </c>
      <c r="BN258" s="4">
        <f t="shared" si="662"/>
        <v>0</v>
      </c>
      <c r="BO258" s="4">
        <f t="shared" si="662"/>
        <v>0</v>
      </c>
      <c r="BP258" s="4">
        <f t="shared" si="662"/>
        <v>0</v>
      </c>
      <c r="BQ258" s="4">
        <f t="shared" si="662"/>
        <v>0</v>
      </c>
      <c r="BR258" s="4">
        <f t="shared" si="662"/>
        <v>0</v>
      </c>
      <c r="BS258" s="4">
        <f t="shared" si="662"/>
        <v>0</v>
      </c>
      <c r="BT258" s="4">
        <f t="shared" si="662"/>
        <v>0</v>
      </c>
      <c r="BU258" s="4">
        <f t="shared" si="662"/>
        <v>1</v>
      </c>
      <c r="BV258" s="4">
        <f t="shared" si="659"/>
        <v>0</v>
      </c>
      <c r="BW258" s="4">
        <f t="shared" si="659"/>
        <v>0</v>
      </c>
      <c r="BX258" s="4">
        <f t="shared" si="659"/>
        <v>0</v>
      </c>
      <c r="BY258" s="4">
        <f t="shared" si="659"/>
        <v>0</v>
      </c>
      <c r="BZ258" s="4">
        <f t="shared" si="659"/>
        <v>0</v>
      </c>
      <c r="CA258" s="4">
        <f t="shared" si="659"/>
        <v>0</v>
      </c>
      <c r="CB258" s="4">
        <f t="shared" si="659"/>
        <v>0</v>
      </c>
      <c r="CC258" s="4">
        <f t="shared" si="659"/>
        <v>0</v>
      </c>
      <c r="CD258" s="4">
        <f t="shared" si="659"/>
        <v>0</v>
      </c>
      <c r="CE258" s="4">
        <f t="shared" si="659"/>
        <v>0</v>
      </c>
      <c r="CF258" s="4">
        <f t="shared" si="659"/>
        <v>0</v>
      </c>
      <c r="CG258" s="4">
        <f t="shared" si="659"/>
        <v>0</v>
      </c>
      <c r="CH258" s="4">
        <f t="shared" si="659"/>
        <v>0</v>
      </c>
      <c r="CI258" s="4">
        <f t="shared" si="659"/>
        <v>0</v>
      </c>
      <c r="CJ258" s="4">
        <f t="shared" si="659"/>
        <v>0</v>
      </c>
      <c r="CK258" s="4">
        <f t="shared" si="658"/>
        <v>0</v>
      </c>
      <c r="CL258" s="4">
        <f t="shared" si="658"/>
        <v>0</v>
      </c>
      <c r="CM258" s="4">
        <f t="shared" si="658"/>
        <v>0</v>
      </c>
      <c r="CN258" s="4">
        <f t="shared" si="658"/>
        <v>0</v>
      </c>
      <c r="CO258" s="4">
        <f t="shared" si="658"/>
        <v>0</v>
      </c>
      <c r="CP258" s="4">
        <f t="shared" si="658"/>
        <v>0</v>
      </c>
      <c r="CQ258" s="4">
        <f t="shared" si="658"/>
        <v>0</v>
      </c>
      <c r="CR258" s="4">
        <f t="shared" si="658"/>
        <v>0</v>
      </c>
      <c r="CS258" s="4">
        <f t="shared" si="658"/>
        <v>0</v>
      </c>
      <c r="CT258" s="4">
        <f t="shared" si="658"/>
        <v>0</v>
      </c>
      <c r="CU258" s="4">
        <f t="shared" si="658"/>
        <v>0</v>
      </c>
      <c r="CV258" s="4">
        <f t="shared" si="658"/>
        <v>1</v>
      </c>
      <c r="CW258" s="4">
        <f t="shared" si="658"/>
        <v>0</v>
      </c>
      <c r="CX258" s="4">
        <f t="shared" si="658"/>
        <v>0</v>
      </c>
      <c r="CY258" s="4">
        <f t="shared" si="658"/>
        <v>0</v>
      </c>
      <c r="CZ258" s="4">
        <f t="shared" si="658"/>
        <v>0</v>
      </c>
      <c r="DA258" s="4">
        <f t="shared" si="656"/>
        <v>0</v>
      </c>
      <c r="DB258" s="4">
        <f t="shared" si="656"/>
        <v>0</v>
      </c>
      <c r="DC258" s="4">
        <f t="shared" si="656"/>
        <v>0</v>
      </c>
      <c r="DD258" s="4">
        <f t="shared" si="657"/>
        <v>0</v>
      </c>
      <c r="DE258" s="4">
        <f t="shared" si="656"/>
        <v>0</v>
      </c>
      <c r="DF258" s="4">
        <f t="shared" si="656"/>
        <v>0</v>
      </c>
      <c r="DG258" s="4">
        <f t="shared" si="660"/>
        <v>0</v>
      </c>
      <c r="DH258" s="4">
        <f t="shared" si="660"/>
        <v>0</v>
      </c>
      <c r="DI258" s="4">
        <f t="shared" si="660"/>
        <v>0</v>
      </c>
      <c r="DJ258" s="4">
        <f t="shared" si="660"/>
        <v>0</v>
      </c>
      <c r="DK258" s="4">
        <f t="shared" si="660"/>
        <v>0</v>
      </c>
      <c r="DL258" s="4">
        <f t="shared" si="660"/>
        <v>0</v>
      </c>
      <c r="DM258" s="4">
        <f t="shared" si="660"/>
        <v>0</v>
      </c>
      <c r="DN258" s="4">
        <f t="shared" si="660"/>
        <v>0</v>
      </c>
      <c r="DO258" s="4">
        <f t="shared" si="660"/>
        <v>0</v>
      </c>
      <c r="DP258" s="4">
        <f t="shared" si="660"/>
        <v>0</v>
      </c>
      <c r="DQ258" s="4">
        <f t="shared" si="661"/>
        <v>0</v>
      </c>
      <c r="DR258" s="4">
        <f t="shared" si="661"/>
        <v>0</v>
      </c>
      <c r="DS258" s="4">
        <f t="shared" si="661"/>
        <v>0</v>
      </c>
      <c r="DT258" s="4">
        <f t="shared" si="661"/>
        <v>0</v>
      </c>
      <c r="DU258" s="4">
        <f t="shared" si="661"/>
        <v>0</v>
      </c>
      <c r="DV258" s="4">
        <f t="shared" si="661"/>
        <v>0</v>
      </c>
      <c r="DW258" s="4">
        <f t="shared" si="661"/>
        <v>0</v>
      </c>
      <c r="DX258" s="4">
        <f t="shared" si="661"/>
        <v>0</v>
      </c>
      <c r="DY258" s="4">
        <f t="shared" si="661"/>
        <v>0</v>
      </c>
      <c r="DZ258" s="4">
        <f t="shared" si="661"/>
        <v>0</v>
      </c>
      <c r="EA258" s="4">
        <f t="shared" si="661"/>
        <v>0</v>
      </c>
      <c r="EB258" s="4">
        <f t="shared" si="661"/>
        <v>0</v>
      </c>
      <c r="EC258" s="4">
        <f t="shared" si="661"/>
        <v>0</v>
      </c>
    </row>
    <row r="259" spans="2:133" x14ac:dyDescent="0.25">
      <c r="B259" s="13" t="s">
        <v>264</v>
      </c>
      <c r="C259" t="s">
        <v>305</v>
      </c>
      <c r="D259" s="4">
        <f t="shared" si="507"/>
        <v>0</v>
      </c>
      <c r="E259" s="4">
        <f t="shared" si="508"/>
        <v>0</v>
      </c>
      <c r="F259" s="4">
        <f t="shared" si="509"/>
        <v>0</v>
      </c>
      <c r="G259" s="4">
        <f t="shared" si="510"/>
        <v>1</v>
      </c>
      <c r="H259" s="4">
        <f t="shared" si="511"/>
        <v>0</v>
      </c>
      <c r="I259" s="4">
        <f t="shared" si="512"/>
        <v>1</v>
      </c>
      <c r="J259" s="4">
        <f t="shared" si="458"/>
        <v>0</v>
      </c>
      <c r="K259" s="4">
        <f t="shared" si="459"/>
        <v>0</v>
      </c>
      <c r="L259" s="4">
        <f t="shared" si="460"/>
        <v>0</v>
      </c>
      <c r="M259" s="4">
        <f t="shared" si="461"/>
        <v>0</v>
      </c>
      <c r="N259" s="4">
        <f t="shared" si="462"/>
        <v>0</v>
      </c>
      <c r="O259" s="4">
        <f t="shared" si="463"/>
        <v>0</v>
      </c>
      <c r="P259" s="4">
        <f t="shared" si="464"/>
        <v>0</v>
      </c>
      <c r="Q259" s="4">
        <f t="shared" si="465"/>
        <v>0</v>
      </c>
      <c r="R259" s="4">
        <f t="shared" si="466"/>
        <v>0</v>
      </c>
      <c r="S259" s="4">
        <f t="shared" si="467"/>
        <v>0</v>
      </c>
      <c r="T259" s="4">
        <f t="shared" si="468"/>
        <v>0</v>
      </c>
      <c r="U259" s="4">
        <f t="shared" si="469"/>
        <v>0</v>
      </c>
      <c r="V259" s="4">
        <f t="shared" si="470"/>
        <v>0</v>
      </c>
      <c r="W259" s="4">
        <f t="shared" si="471"/>
        <v>0</v>
      </c>
      <c r="X259" s="4">
        <f t="shared" si="472"/>
        <v>0</v>
      </c>
      <c r="Y259" s="4">
        <f t="shared" si="473"/>
        <v>0</v>
      </c>
      <c r="Z259" s="4">
        <f t="shared" si="474"/>
        <v>0</v>
      </c>
      <c r="AA259" s="4">
        <f t="shared" si="475"/>
        <v>0</v>
      </c>
      <c r="AB259" s="4">
        <f t="shared" si="476"/>
        <v>0</v>
      </c>
      <c r="AC259" s="4">
        <f t="shared" si="477"/>
        <v>0</v>
      </c>
      <c r="AD259" s="4">
        <f t="shared" si="478"/>
        <v>0</v>
      </c>
      <c r="AE259" s="4">
        <f t="shared" si="479"/>
        <v>0</v>
      </c>
      <c r="AF259" s="4">
        <f t="shared" si="480"/>
        <v>0</v>
      </c>
      <c r="AG259" s="4">
        <f t="shared" si="481"/>
        <v>0</v>
      </c>
      <c r="AH259" s="4">
        <f t="shared" si="482"/>
        <v>0</v>
      </c>
      <c r="AI259" s="4">
        <f t="shared" si="483"/>
        <v>0</v>
      </c>
      <c r="AJ259" s="4">
        <f t="shared" si="484"/>
        <v>0</v>
      </c>
      <c r="AK259" s="4">
        <f t="shared" si="485"/>
        <v>0</v>
      </c>
      <c r="AL259" s="4">
        <f t="shared" si="486"/>
        <v>0</v>
      </c>
      <c r="AM259" s="4">
        <f t="shared" si="487"/>
        <v>0</v>
      </c>
      <c r="AN259" s="4">
        <f t="shared" si="488"/>
        <v>0</v>
      </c>
      <c r="AO259" s="4">
        <f t="shared" si="489"/>
        <v>0</v>
      </c>
      <c r="AP259" s="4">
        <f t="shared" si="490"/>
        <v>0</v>
      </c>
      <c r="AQ259" s="4">
        <f t="shared" si="491"/>
        <v>0</v>
      </c>
      <c r="AR259" s="4">
        <f t="shared" si="492"/>
        <v>0</v>
      </c>
      <c r="AS259" s="4">
        <f t="shared" si="493"/>
        <v>0</v>
      </c>
      <c r="AT259" s="4">
        <f t="shared" si="494"/>
        <v>0</v>
      </c>
      <c r="AU259" s="4">
        <f t="shared" si="495"/>
        <v>0</v>
      </c>
      <c r="AV259" s="4">
        <f t="shared" si="496"/>
        <v>0</v>
      </c>
      <c r="AW259" s="4">
        <f t="shared" si="497"/>
        <v>1</v>
      </c>
      <c r="AX259" s="4">
        <f t="shared" si="498"/>
        <v>0</v>
      </c>
      <c r="AY259" s="4">
        <f t="shared" si="499"/>
        <v>1</v>
      </c>
      <c r="AZ259" s="4">
        <f t="shared" si="500"/>
        <v>0</v>
      </c>
      <c r="BA259" s="4">
        <f t="shared" si="501"/>
        <v>0</v>
      </c>
      <c r="BB259" s="4">
        <f t="shared" si="502"/>
        <v>0</v>
      </c>
      <c r="BC259" s="4">
        <f t="shared" si="503"/>
        <v>0</v>
      </c>
      <c r="BD259" s="4">
        <f t="shared" si="504"/>
        <v>0</v>
      </c>
      <c r="BE259" s="4">
        <f t="shared" si="505"/>
        <v>0</v>
      </c>
      <c r="BF259" s="4">
        <f t="shared" si="662"/>
        <v>0</v>
      </c>
      <c r="BG259" s="4">
        <f t="shared" si="662"/>
        <v>0</v>
      </c>
      <c r="BH259" s="4">
        <f t="shared" si="662"/>
        <v>0</v>
      </c>
      <c r="BI259" s="4">
        <f t="shared" si="662"/>
        <v>0</v>
      </c>
      <c r="BJ259" s="4">
        <f t="shared" si="662"/>
        <v>0</v>
      </c>
      <c r="BK259" s="4">
        <f t="shared" si="662"/>
        <v>0</v>
      </c>
      <c r="BL259" s="4">
        <f t="shared" si="662"/>
        <v>0</v>
      </c>
      <c r="BM259" s="4">
        <f t="shared" si="662"/>
        <v>0</v>
      </c>
      <c r="BN259" s="4">
        <f t="shared" si="662"/>
        <v>0</v>
      </c>
      <c r="BO259" s="4">
        <f t="shared" si="662"/>
        <v>0</v>
      </c>
      <c r="BP259" s="4">
        <f t="shared" si="662"/>
        <v>0</v>
      </c>
      <c r="BQ259" s="4">
        <f t="shared" si="662"/>
        <v>0</v>
      </c>
      <c r="BR259" s="4">
        <f t="shared" si="662"/>
        <v>0</v>
      </c>
      <c r="BS259" s="4">
        <f t="shared" si="662"/>
        <v>0</v>
      </c>
      <c r="BT259" s="4">
        <f t="shared" si="662"/>
        <v>0</v>
      </c>
      <c r="BU259" s="4">
        <f t="shared" si="662"/>
        <v>0</v>
      </c>
      <c r="BV259" s="4">
        <f t="shared" si="659"/>
        <v>1</v>
      </c>
      <c r="BW259" s="4">
        <f t="shared" si="659"/>
        <v>0</v>
      </c>
      <c r="BX259" s="4">
        <f t="shared" si="659"/>
        <v>0</v>
      </c>
      <c r="BY259" s="4">
        <f t="shared" si="659"/>
        <v>0</v>
      </c>
      <c r="BZ259" s="4">
        <f t="shared" si="659"/>
        <v>0</v>
      </c>
      <c r="CA259" s="4">
        <f t="shared" si="659"/>
        <v>0</v>
      </c>
      <c r="CB259" s="4">
        <f t="shared" si="659"/>
        <v>0</v>
      </c>
      <c r="CC259" s="4">
        <f t="shared" si="659"/>
        <v>0</v>
      </c>
      <c r="CD259" s="4">
        <f t="shared" si="659"/>
        <v>0</v>
      </c>
      <c r="CE259" s="4">
        <f t="shared" si="659"/>
        <v>0</v>
      </c>
      <c r="CF259" s="4">
        <f t="shared" si="659"/>
        <v>0</v>
      </c>
      <c r="CG259" s="4">
        <f t="shared" si="659"/>
        <v>0</v>
      </c>
      <c r="CH259" s="4">
        <f t="shared" si="659"/>
        <v>0</v>
      </c>
      <c r="CI259" s="4">
        <f t="shared" si="659"/>
        <v>0</v>
      </c>
      <c r="CJ259" s="4">
        <f t="shared" si="659"/>
        <v>0</v>
      </c>
      <c r="CK259" s="4">
        <f t="shared" si="658"/>
        <v>0</v>
      </c>
      <c r="CL259" s="4">
        <f t="shared" si="658"/>
        <v>0</v>
      </c>
      <c r="CM259" s="4">
        <f t="shared" si="658"/>
        <v>0</v>
      </c>
      <c r="CN259" s="4">
        <f t="shared" si="658"/>
        <v>0</v>
      </c>
      <c r="CO259" s="4">
        <f t="shared" si="658"/>
        <v>0</v>
      </c>
      <c r="CP259" s="4">
        <f t="shared" si="658"/>
        <v>0</v>
      </c>
      <c r="CQ259" s="4">
        <f t="shared" si="658"/>
        <v>0</v>
      </c>
      <c r="CR259" s="4">
        <f t="shared" si="658"/>
        <v>0</v>
      </c>
      <c r="CS259" s="4">
        <f t="shared" si="658"/>
        <v>0</v>
      </c>
      <c r="CT259" s="4">
        <f t="shared" si="658"/>
        <v>0</v>
      </c>
      <c r="CU259" s="4">
        <f t="shared" si="658"/>
        <v>0</v>
      </c>
      <c r="CV259" s="4">
        <f t="shared" si="658"/>
        <v>0</v>
      </c>
      <c r="CW259" s="4">
        <f t="shared" si="658"/>
        <v>1</v>
      </c>
      <c r="CX259" s="4">
        <f t="shared" si="658"/>
        <v>0</v>
      </c>
      <c r="CY259" s="4">
        <f t="shared" si="658"/>
        <v>0</v>
      </c>
      <c r="CZ259" s="4">
        <f t="shared" si="658"/>
        <v>0</v>
      </c>
      <c r="DA259" s="4">
        <f t="shared" si="656"/>
        <v>0</v>
      </c>
      <c r="DB259" s="4">
        <f t="shared" si="656"/>
        <v>0</v>
      </c>
      <c r="DC259" s="4">
        <f t="shared" si="656"/>
        <v>0</v>
      </c>
      <c r="DD259" s="4">
        <f t="shared" si="657"/>
        <v>0</v>
      </c>
      <c r="DE259" s="4">
        <f t="shared" si="656"/>
        <v>0</v>
      </c>
      <c r="DF259" s="4">
        <f t="shared" si="656"/>
        <v>0</v>
      </c>
      <c r="DG259" s="4">
        <f t="shared" si="660"/>
        <v>0</v>
      </c>
      <c r="DH259" s="4">
        <f t="shared" si="660"/>
        <v>0</v>
      </c>
      <c r="DI259" s="4">
        <f t="shared" si="660"/>
        <v>0</v>
      </c>
      <c r="DJ259" s="4">
        <f t="shared" si="660"/>
        <v>0</v>
      </c>
      <c r="DK259" s="4">
        <f t="shared" si="660"/>
        <v>0</v>
      </c>
      <c r="DL259" s="4">
        <f t="shared" si="660"/>
        <v>0</v>
      </c>
      <c r="DM259" s="4">
        <f t="shared" si="660"/>
        <v>0</v>
      </c>
      <c r="DN259" s="4">
        <f t="shared" si="660"/>
        <v>0</v>
      </c>
      <c r="DO259" s="4">
        <f t="shared" si="660"/>
        <v>0</v>
      </c>
      <c r="DP259" s="4">
        <f t="shared" si="660"/>
        <v>0</v>
      </c>
      <c r="DQ259" s="4">
        <f t="shared" si="661"/>
        <v>0</v>
      </c>
      <c r="DR259" s="4">
        <f t="shared" si="661"/>
        <v>0</v>
      </c>
      <c r="DS259" s="4">
        <f t="shared" si="661"/>
        <v>0</v>
      </c>
      <c r="DT259" s="4">
        <f t="shared" si="661"/>
        <v>0</v>
      </c>
      <c r="DU259" s="4">
        <f t="shared" si="661"/>
        <v>0</v>
      </c>
      <c r="DV259" s="4">
        <f t="shared" si="661"/>
        <v>0</v>
      </c>
      <c r="DW259" s="4">
        <f t="shared" si="661"/>
        <v>0</v>
      </c>
      <c r="DX259" s="4">
        <f t="shared" si="661"/>
        <v>0</v>
      </c>
      <c r="DY259" s="4">
        <f t="shared" si="661"/>
        <v>0</v>
      </c>
      <c r="DZ259" s="4">
        <f t="shared" si="661"/>
        <v>0</v>
      </c>
      <c r="EA259" s="4">
        <f t="shared" si="661"/>
        <v>0</v>
      </c>
      <c r="EB259" s="4">
        <f t="shared" si="661"/>
        <v>0</v>
      </c>
      <c r="EC259" s="4">
        <f t="shared" si="661"/>
        <v>0</v>
      </c>
    </row>
    <row r="260" spans="2:133" x14ac:dyDescent="0.25">
      <c r="B260" s="13" t="s">
        <v>264</v>
      </c>
      <c r="C260" t="s">
        <v>306</v>
      </c>
      <c r="D260" s="4">
        <f t="shared" si="507"/>
        <v>0</v>
      </c>
      <c r="E260" s="4">
        <f t="shared" si="508"/>
        <v>0</v>
      </c>
      <c r="F260" s="4">
        <f t="shared" si="509"/>
        <v>0</v>
      </c>
      <c r="G260" s="4">
        <f t="shared" si="510"/>
        <v>1</v>
      </c>
      <c r="H260" s="4">
        <f t="shared" si="511"/>
        <v>0</v>
      </c>
      <c r="I260" s="4">
        <f t="shared" si="512"/>
        <v>1</v>
      </c>
      <c r="J260" s="4">
        <f t="shared" si="458"/>
        <v>0</v>
      </c>
      <c r="K260" s="4">
        <f t="shared" si="459"/>
        <v>0</v>
      </c>
      <c r="L260" s="4">
        <f t="shared" si="460"/>
        <v>0</v>
      </c>
      <c r="M260" s="4">
        <f t="shared" si="461"/>
        <v>0</v>
      </c>
      <c r="N260" s="4">
        <f t="shared" si="462"/>
        <v>0</v>
      </c>
      <c r="O260" s="4">
        <f t="shared" si="463"/>
        <v>0</v>
      </c>
      <c r="P260" s="4">
        <f t="shared" si="464"/>
        <v>0</v>
      </c>
      <c r="Q260" s="4">
        <f t="shared" si="465"/>
        <v>0</v>
      </c>
      <c r="R260" s="4">
        <f t="shared" si="466"/>
        <v>0</v>
      </c>
      <c r="S260" s="4">
        <f t="shared" si="467"/>
        <v>0</v>
      </c>
      <c r="T260" s="4">
        <f t="shared" si="468"/>
        <v>0</v>
      </c>
      <c r="U260" s="4">
        <f t="shared" si="469"/>
        <v>0</v>
      </c>
      <c r="V260" s="4">
        <f t="shared" si="470"/>
        <v>0</v>
      </c>
      <c r="W260" s="4">
        <f t="shared" si="471"/>
        <v>0</v>
      </c>
      <c r="X260" s="4">
        <f t="shared" si="472"/>
        <v>0</v>
      </c>
      <c r="Y260" s="4">
        <f t="shared" si="473"/>
        <v>0</v>
      </c>
      <c r="Z260" s="4">
        <f t="shared" si="474"/>
        <v>0</v>
      </c>
      <c r="AA260" s="4">
        <f t="shared" si="475"/>
        <v>0</v>
      </c>
      <c r="AB260" s="4">
        <f t="shared" si="476"/>
        <v>0</v>
      </c>
      <c r="AC260" s="4">
        <f t="shared" si="477"/>
        <v>0</v>
      </c>
      <c r="AD260" s="4">
        <f t="shared" si="478"/>
        <v>0</v>
      </c>
      <c r="AE260" s="4">
        <f t="shared" si="479"/>
        <v>0</v>
      </c>
      <c r="AF260" s="4">
        <f t="shared" si="480"/>
        <v>0</v>
      </c>
      <c r="AG260" s="4">
        <f t="shared" si="481"/>
        <v>0</v>
      </c>
      <c r="AH260" s="4">
        <f t="shared" si="482"/>
        <v>0</v>
      </c>
      <c r="AI260" s="4">
        <f t="shared" si="483"/>
        <v>0</v>
      </c>
      <c r="AJ260" s="4">
        <f t="shared" si="484"/>
        <v>0</v>
      </c>
      <c r="AK260" s="4">
        <f t="shared" si="485"/>
        <v>0</v>
      </c>
      <c r="AL260" s="4">
        <f t="shared" si="486"/>
        <v>0</v>
      </c>
      <c r="AM260" s="4">
        <f t="shared" si="487"/>
        <v>0</v>
      </c>
      <c r="AN260" s="4">
        <f t="shared" si="488"/>
        <v>0</v>
      </c>
      <c r="AO260" s="4">
        <f t="shared" si="489"/>
        <v>0</v>
      </c>
      <c r="AP260" s="4">
        <f t="shared" si="490"/>
        <v>0</v>
      </c>
      <c r="AQ260" s="4">
        <f t="shared" si="491"/>
        <v>0</v>
      </c>
      <c r="AR260" s="4">
        <f t="shared" si="492"/>
        <v>0</v>
      </c>
      <c r="AS260" s="4">
        <f t="shared" si="493"/>
        <v>0</v>
      </c>
      <c r="AT260" s="4">
        <f t="shared" si="494"/>
        <v>0</v>
      </c>
      <c r="AU260" s="4">
        <f t="shared" si="495"/>
        <v>0</v>
      </c>
      <c r="AV260" s="4">
        <f t="shared" si="496"/>
        <v>0</v>
      </c>
      <c r="AW260" s="4">
        <f t="shared" si="497"/>
        <v>1</v>
      </c>
      <c r="AX260" s="4">
        <f t="shared" si="498"/>
        <v>0</v>
      </c>
      <c r="AY260" s="4">
        <f t="shared" si="499"/>
        <v>1</v>
      </c>
      <c r="AZ260" s="4">
        <f t="shared" si="500"/>
        <v>0</v>
      </c>
      <c r="BA260" s="4">
        <f t="shared" si="501"/>
        <v>0</v>
      </c>
      <c r="BB260" s="4">
        <f t="shared" si="502"/>
        <v>0</v>
      </c>
      <c r="BC260" s="4">
        <f t="shared" si="503"/>
        <v>0</v>
      </c>
      <c r="BD260" s="4">
        <f t="shared" si="504"/>
        <v>0</v>
      </c>
      <c r="BE260" s="4">
        <f t="shared" si="505"/>
        <v>0</v>
      </c>
      <c r="BF260" s="4">
        <f t="shared" si="662"/>
        <v>0</v>
      </c>
      <c r="BG260" s="4">
        <f t="shared" si="662"/>
        <v>0</v>
      </c>
      <c r="BH260" s="4">
        <f t="shared" si="662"/>
        <v>0</v>
      </c>
      <c r="BI260" s="4">
        <f t="shared" si="662"/>
        <v>0</v>
      </c>
      <c r="BJ260" s="4">
        <f t="shared" si="662"/>
        <v>0</v>
      </c>
      <c r="BK260" s="4">
        <f t="shared" si="662"/>
        <v>0</v>
      </c>
      <c r="BL260" s="4">
        <f t="shared" si="662"/>
        <v>0</v>
      </c>
      <c r="BM260" s="4">
        <f t="shared" si="662"/>
        <v>0</v>
      </c>
      <c r="BN260" s="4">
        <f t="shared" si="662"/>
        <v>0</v>
      </c>
      <c r="BO260" s="4">
        <f t="shared" si="662"/>
        <v>0</v>
      </c>
      <c r="BP260" s="4">
        <f t="shared" si="662"/>
        <v>0</v>
      </c>
      <c r="BQ260" s="4">
        <f t="shared" si="662"/>
        <v>0</v>
      </c>
      <c r="BR260" s="4">
        <f t="shared" si="662"/>
        <v>0</v>
      </c>
      <c r="BS260" s="4">
        <f t="shared" si="662"/>
        <v>0</v>
      </c>
      <c r="BT260" s="4">
        <f t="shared" si="662"/>
        <v>0</v>
      </c>
      <c r="BU260" s="4">
        <f t="shared" si="662"/>
        <v>0</v>
      </c>
      <c r="BV260" s="4">
        <f t="shared" si="659"/>
        <v>0</v>
      </c>
      <c r="BW260" s="4">
        <f t="shared" si="659"/>
        <v>1</v>
      </c>
      <c r="BX260" s="4">
        <f t="shared" si="659"/>
        <v>0</v>
      </c>
      <c r="BY260" s="4">
        <f t="shared" si="659"/>
        <v>0</v>
      </c>
      <c r="BZ260" s="4">
        <f t="shared" si="659"/>
        <v>0</v>
      </c>
      <c r="CA260" s="4">
        <f t="shared" si="659"/>
        <v>0</v>
      </c>
      <c r="CB260" s="4">
        <f t="shared" si="659"/>
        <v>0</v>
      </c>
      <c r="CC260" s="4">
        <f t="shared" si="659"/>
        <v>0</v>
      </c>
      <c r="CD260" s="4">
        <f t="shared" si="659"/>
        <v>0</v>
      </c>
      <c r="CE260" s="4">
        <f t="shared" si="659"/>
        <v>0</v>
      </c>
      <c r="CF260" s="4">
        <f t="shared" si="659"/>
        <v>0</v>
      </c>
      <c r="CG260" s="4">
        <f t="shared" si="659"/>
        <v>0</v>
      </c>
      <c r="CH260" s="4">
        <f t="shared" si="659"/>
        <v>0</v>
      </c>
      <c r="CI260" s="4">
        <f t="shared" si="659"/>
        <v>0</v>
      </c>
      <c r="CJ260" s="4">
        <f t="shared" si="659"/>
        <v>0</v>
      </c>
      <c r="CK260" s="4">
        <f t="shared" si="658"/>
        <v>0</v>
      </c>
      <c r="CL260" s="4">
        <f t="shared" si="658"/>
        <v>0</v>
      </c>
      <c r="CM260" s="4">
        <f t="shared" si="658"/>
        <v>0</v>
      </c>
      <c r="CN260" s="4">
        <f t="shared" si="658"/>
        <v>0</v>
      </c>
      <c r="CO260" s="4">
        <f t="shared" si="658"/>
        <v>0</v>
      </c>
      <c r="CP260" s="4">
        <f t="shared" si="658"/>
        <v>0</v>
      </c>
      <c r="CQ260" s="4">
        <f t="shared" si="658"/>
        <v>0</v>
      </c>
      <c r="CR260" s="4">
        <f t="shared" si="658"/>
        <v>0</v>
      </c>
      <c r="CS260" s="4">
        <f t="shared" si="658"/>
        <v>0</v>
      </c>
      <c r="CT260" s="4">
        <f t="shared" si="658"/>
        <v>0</v>
      </c>
      <c r="CU260" s="4">
        <f t="shared" si="658"/>
        <v>0</v>
      </c>
      <c r="CV260" s="4">
        <f t="shared" si="658"/>
        <v>0</v>
      </c>
      <c r="CW260" s="4">
        <f t="shared" si="658"/>
        <v>0</v>
      </c>
      <c r="CX260" s="4">
        <f t="shared" si="658"/>
        <v>1</v>
      </c>
      <c r="CY260" s="4">
        <f t="shared" si="658"/>
        <v>0</v>
      </c>
      <c r="CZ260" s="4">
        <f t="shared" si="658"/>
        <v>0</v>
      </c>
      <c r="DA260" s="4">
        <f t="shared" si="656"/>
        <v>0</v>
      </c>
      <c r="DB260" s="4">
        <f t="shared" si="656"/>
        <v>0</v>
      </c>
      <c r="DC260" s="4">
        <f t="shared" si="656"/>
        <v>0</v>
      </c>
      <c r="DD260" s="4">
        <f t="shared" si="657"/>
        <v>0</v>
      </c>
      <c r="DE260" s="4">
        <f t="shared" si="656"/>
        <v>0</v>
      </c>
      <c r="DF260" s="4">
        <f t="shared" si="656"/>
        <v>0</v>
      </c>
      <c r="DG260" s="4">
        <f t="shared" si="660"/>
        <v>0</v>
      </c>
      <c r="DH260" s="4">
        <f t="shared" si="660"/>
        <v>0</v>
      </c>
      <c r="DI260" s="4">
        <f t="shared" si="660"/>
        <v>0</v>
      </c>
      <c r="DJ260" s="4">
        <f t="shared" si="660"/>
        <v>0</v>
      </c>
      <c r="DK260" s="4">
        <f t="shared" si="660"/>
        <v>0</v>
      </c>
      <c r="DL260" s="4">
        <f t="shared" si="660"/>
        <v>0</v>
      </c>
      <c r="DM260" s="4">
        <f t="shared" si="660"/>
        <v>0</v>
      </c>
      <c r="DN260" s="4">
        <f t="shared" si="660"/>
        <v>0</v>
      </c>
      <c r="DO260" s="4">
        <f t="shared" si="660"/>
        <v>0</v>
      </c>
      <c r="DP260" s="4">
        <f t="shared" si="660"/>
        <v>0</v>
      </c>
      <c r="DQ260" s="4">
        <f t="shared" si="661"/>
        <v>0</v>
      </c>
      <c r="DR260" s="4">
        <f t="shared" si="661"/>
        <v>0</v>
      </c>
      <c r="DS260" s="4">
        <f t="shared" si="661"/>
        <v>0</v>
      </c>
      <c r="DT260" s="4">
        <f t="shared" si="661"/>
        <v>0</v>
      </c>
      <c r="DU260" s="4">
        <f t="shared" si="661"/>
        <v>0</v>
      </c>
      <c r="DV260" s="4">
        <f t="shared" si="661"/>
        <v>0</v>
      </c>
      <c r="DW260" s="4">
        <f t="shared" si="661"/>
        <v>0</v>
      </c>
      <c r="DX260" s="4">
        <f t="shared" si="661"/>
        <v>0</v>
      </c>
      <c r="DY260" s="4">
        <f t="shared" si="661"/>
        <v>0</v>
      </c>
      <c r="DZ260" s="4">
        <f t="shared" si="661"/>
        <v>0</v>
      </c>
      <c r="EA260" s="4">
        <f t="shared" si="661"/>
        <v>0</v>
      </c>
      <c r="EB260" s="4">
        <f t="shared" si="661"/>
        <v>0</v>
      </c>
      <c r="EC260" s="4">
        <f t="shared" si="661"/>
        <v>0</v>
      </c>
    </row>
    <row r="261" spans="2:133" x14ac:dyDescent="0.25">
      <c r="B261" s="13" t="s">
        <v>264</v>
      </c>
      <c r="C261" t="s">
        <v>307</v>
      </c>
      <c r="D261" s="4">
        <f t="shared" si="507"/>
        <v>0</v>
      </c>
      <c r="E261" s="4">
        <f t="shared" si="508"/>
        <v>0</v>
      </c>
      <c r="F261" s="4">
        <f t="shared" si="509"/>
        <v>0</v>
      </c>
      <c r="G261" s="4">
        <f t="shared" si="510"/>
        <v>1</v>
      </c>
      <c r="H261" s="4">
        <f t="shared" si="511"/>
        <v>0</v>
      </c>
      <c r="I261" s="4">
        <f t="shared" si="512"/>
        <v>1</v>
      </c>
      <c r="J261" s="4">
        <f t="shared" si="458"/>
        <v>0</v>
      </c>
      <c r="K261" s="4">
        <f t="shared" si="459"/>
        <v>0</v>
      </c>
      <c r="L261" s="4">
        <f t="shared" si="460"/>
        <v>0</v>
      </c>
      <c r="M261" s="4">
        <f t="shared" si="461"/>
        <v>0</v>
      </c>
      <c r="N261" s="4">
        <f t="shared" si="462"/>
        <v>0</v>
      </c>
      <c r="O261" s="4">
        <f t="shared" si="463"/>
        <v>0</v>
      </c>
      <c r="P261" s="4">
        <f t="shared" si="464"/>
        <v>0</v>
      </c>
      <c r="Q261" s="4">
        <f t="shared" si="465"/>
        <v>0</v>
      </c>
      <c r="R261" s="4">
        <f t="shared" si="466"/>
        <v>0</v>
      </c>
      <c r="S261" s="4">
        <f t="shared" si="467"/>
        <v>0</v>
      </c>
      <c r="T261" s="4">
        <f t="shared" si="468"/>
        <v>0</v>
      </c>
      <c r="U261" s="4">
        <f t="shared" si="469"/>
        <v>0</v>
      </c>
      <c r="V261" s="4">
        <f t="shared" si="470"/>
        <v>0</v>
      </c>
      <c r="W261" s="4">
        <f t="shared" si="471"/>
        <v>0</v>
      </c>
      <c r="X261" s="4">
        <f t="shared" si="472"/>
        <v>0</v>
      </c>
      <c r="Y261" s="4">
        <f t="shared" si="473"/>
        <v>0</v>
      </c>
      <c r="Z261" s="4">
        <f t="shared" si="474"/>
        <v>0</v>
      </c>
      <c r="AA261" s="4">
        <f t="shared" si="475"/>
        <v>0</v>
      </c>
      <c r="AB261" s="4">
        <f t="shared" si="476"/>
        <v>0</v>
      </c>
      <c r="AC261" s="4">
        <f t="shared" si="477"/>
        <v>0</v>
      </c>
      <c r="AD261" s="4">
        <f t="shared" si="478"/>
        <v>0</v>
      </c>
      <c r="AE261" s="4">
        <f t="shared" si="479"/>
        <v>0</v>
      </c>
      <c r="AF261" s="4">
        <f t="shared" si="480"/>
        <v>0</v>
      </c>
      <c r="AG261" s="4">
        <f t="shared" si="481"/>
        <v>0</v>
      </c>
      <c r="AH261" s="4">
        <f t="shared" si="482"/>
        <v>0</v>
      </c>
      <c r="AI261" s="4">
        <f t="shared" si="483"/>
        <v>0</v>
      </c>
      <c r="AJ261" s="4">
        <f t="shared" si="484"/>
        <v>0</v>
      </c>
      <c r="AK261" s="4">
        <f t="shared" si="485"/>
        <v>0</v>
      </c>
      <c r="AL261" s="4">
        <f t="shared" si="486"/>
        <v>0</v>
      </c>
      <c r="AM261" s="4">
        <f t="shared" si="487"/>
        <v>0</v>
      </c>
      <c r="AN261" s="4">
        <f t="shared" si="488"/>
        <v>0</v>
      </c>
      <c r="AO261" s="4">
        <f t="shared" si="489"/>
        <v>0</v>
      </c>
      <c r="AP261" s="4">
        <f t="shared" si="490"/>
        <v>0</v>
      </c>
      <c r="AQ261" s="4">
        <f t="shared" si="491"/>
        <v>0</v>
      </c>
      <c r="AR261" s="4">
        <f t="shared" si="492"/>
        <v>0</v>
      </c>
      <c r="AS261" s="4">
        <f t="shared" si="493"/>
        <v>0</v>
      </c>
      <c r="AT261" s="4">
        <f t="shared" si="494"/>
        <v>0</v>
      </c>
      <c r="AU261" s="4">
        <f t="shared" si="495"/>
        <v>0</v>
      </c>
      <c r="AV261" s="4">
        <f t="shared" si="496"/>
        <v>0</v>
      </c>
      <c r="AW261" s="4">
        <f t="shared" si="497"/>
        <v>1</v>
      </c>
      <c r="AX261" s="4">
        <f t="shared" si="498"/>
        <v>0</v>
      </c>
      <c r="AY261" s="4">
        <f t="shared" si="499"/>
        <v>1</v>
      </c>
      <c r="AZ261" s="4">
        <f t="shared" si="500"/>
        <v>0</v>
      </c>
      <c r="BA261" s="4">
        <f t="shared" si="501"/>
        <v>0</v>
      </c>
      <c r="BB261" s="4">
        <f t="shared" si="502"/>
        <v>0</v>
      </c>
      <c r="BC261" s="4">
        <f t="shared" si="503"/>
        <v>0</v>
      </c>
      <c r="BD261" s="4">
        <f t="shared" si="504"/>
        <v>0</v>
      </c>
      <c r="BE261" s="4">
        <f t="shared" si="505"/>
        <v>0</v>
      </c>
      <c r="BF261" s="4">
        <f t="shared" si="662"/>
        <v>0</v>
      </c>
      <c r="BG261" s="4">
        <f t="shared" si="662"/>
        <v>0</v>
      </c>
      <c r="BH261" s="4">
        <f t="shared" si="662"/>
        <v>0</v>
      </c>
      <c r="BI261" s="4">
        <f t="shared" si="662"/>
        <v>0</v>
      </c>
      <c r="BJ261" s="4">
        <f t="shared" si="662"/>
        <v>0</v>
      </c>
      <c r="BK261" s="4">
        <f t="shared" si="662"/>
        <v>0</v>
      </c>
      <c r="BL261" s="4">
        <f t="shared" si="662"/>
        <v>0</v>
      </c>
      <c r="BM261" s="4">
        <f t="shared" si="662"/>
        <v>0</v>
      </c>
      <c r="BN261" s="4">
        <f t="shared" si="662"/>
        <v>0</v>
      </c>
      <c r="BO261" s="4">
        <f t="shared" si="662"/>
        <v>0</v>
      </c>
      <c r="BP261" s="4">
        <f t="shared" si="662"/>
        <v>0</v>
      </c>
      <c r="BQ261" s="4">
        <f t="shared" si="662"/>
        <v>0</v>
      </c>
      <c r="BR261" s="4">
        <f t="shared" si="662"/>
        <v>0</v>
      </c>
      <c r="BS261" s="4">
        <f t="shared" si="662"/>
        <v>0</v>
      </c>
      <c r="BT261" s="4">
        <f t="shared" si="662"/>
        <v>0</v>
      </c>
      <c r="BU261" s="4">
        <f t="shared" si="662"/>
        <v>0</v>
      </c>
      <c r="BV261" s="4">
        <f t="shared" si="659"/>
        <v>0</v>
      </c>
      <c r="BW261" s="4">
        <f t="shared" si="659"/>
        <v>0</v>
      </c>
      <c r="BX261" s="4">
        <f t="shared" si="659"/>
        <v>1</v>
      </c>
      <c r="BY261" s="4">
        <f t="shared" si="659"/>
        <v>0</v>
      </c>
      <c r="BZ261" s="4">
        <f t="shared" si="659"/>
        <v>0</v>
      </c>
      <c r="CA261" s="4">
        <f t="shared" si="659"/>
        <v>0</v>
      </c>
      <c r="CB261" s="4">
        <f t="shared" si="659"/>
        <v>0</v>
      </c>
      <c r="CC261" s="4">
        <f t="shared" si="659"/>
        <v>0</v>
      </c>
      <c r="CD261" s="4">
        <f t="shared" si="659"/>
        <v>0</v>
      </c>
      <c r="CE261" s="4">
        <f t="shared" si="659"/>
        <v>0</v>
      </c>
      <c r="CF261" s="4">
        <f t="shared" si="659"/>
        <v>0</v>
      </c>
      <c r="CG261" s="4">
        <f t="shared" si="659"/>
        <v>0</v>
      </c>
      <c r="CH261" s="4">
        <f t="shared" si="659"/>
        <v>0</v>
      </c>
      <c r="CI261" s="4">
        <f t="shared" si="659"/>
        <v>0</v>
      </c>
      <c r="CJ261" s="4">
        <f t="shared" si="659"/>
        <v>0</v>
      </c>
      <c r="CK261" s="4">
        <f t="shared" si="658"/>
        <v>0</v>
      </c>
      <c r="CL261" s="4">
        <f t="shared" si="658"/>
        <v>0</v>
      </c>
      <c r="CM261" s="4">
        <f t="shared" si="658"/>
        <v>0</v>
      </c>
      <c r="CN261" s="4">
        <f t="shared" si="658"/>
        <v>0</v>
      </c>
      <c r="CO261" s="4">
        <f t="shared" si="658"/>
        <v>0</v>
      </c>
      <c r="CP261" s="4">
        <f t="shared" si="658"/>
        <v>0</v>
      </c>
      <c r="CQ261" s="4">
        <f t="shared" si="658"/>
        <v>0</v>
      </c>
      <c r="CR261" s="4">
        <f t="shared" si="658"/>
        <v>0</v>
      </c>
      <c r="CS261" s="4">
        <f t="shared" si="658"/>
        <v>0</v>
      </c>
      <c r="CT261" s="4">
        <f t="shared" si="658"/>
        <v>0</v>
      </c>
      <c r="CU261" s="4">
        <f t="shared" si="658"/>
        <v>0</v>
      </c>
      <c r="CV261" s="4">
        <f t="shared" si="658"/>
        <v>0</v>
      </c>
      <c r="CW261" s="4">
        <f t="shared" si="658"/>
        <v>0</v>
      </c>
      <c r="CX261" s="4">
        <f t="shared" si="658"/>
        <v>0</v>
      </c>
      <c r="CY261" s="4">
        <f t="shared" si="658"/>
        <v>1</v>
      </c>
      <c r="CZ261" s="4">
        <f t="shared" si="658"/>
        <v>0</v>
      </c>
      <c r="DA261" s="4">
        <f t="shared" si="656"/>
        <v>0</v>
      </c>
      <c r="DB261" s="4">
        <f t="shared" si="656"/>
        <v>0</v>
      </c>
      <c r="DC261" s="4">
        <f t="shared" si="656"/>
        <v>0</v>
      </c>
      <c r="DD261" s="4">
        <f t="shared" si="657"/>
        <v>0</v>
      </c>
      <c r="DE261" s="4">
        <f t="shared" si="656"/>
        <v>0</v>
      </c>
      <c r="DF261" s="4">
        <f t="shared" si="656"/>
        <v>0</v>
      </c>
      <c r="DG261" s="4">
        <f t="shared" si="660"/>
        <v>0</v>
      </c>
      <c r="DH261" s="4">
        <f t="shared" si="660"/>
        <v>0</v>
      </c>
      <c r="DI261" s="4">
        <f t="shared" si="660"/>
        <v>0</v>
      </c>
      <c r="DJ261" s="4">
        <f t="shared" si="660"/>
        <v>0</v>
      </c>
      <c r="DK261" s="4">
        <f t="shared" si="660"/>
        <v>0</v>
      </c>
      <c r="DL261" s="4">
        <f t="shared" si="660"/>
        <v>0</v>
      </c>
      <c r="DM261" s="4">
        <f t="shared" si="660"/>
        <v>0</v>
      </c>
      <c r="DN261" s="4">
        <f t="shared" si="660"/>
        <v>0</v>
      </c>
      <c r="DO261" s="4">
        <f t="shared" si="660"/>
        <v>0</v>
      </c>
      <c r="DP261" s="4">
        <f t="shared" si="660"/>
        <v>0</v>
      </c>
      <c r="DQ261" s="4">
        <f t="shared" si="661"/>
        <v>0</v>
      </c>
      <c r="DR261" s="4">
        <f t="shared" si="661"/>
        <v>0</v>
      </c>
      <c r="DS261" s="4">
        <f t="shared" si="661"/>
        <v>0</v>
      </c>
      <c r="DT261" s="4">
        <f t="shared" si="661"/>
        <v>0</v>
      </c>
      <c r="DU261" s="4">
        <f t="shared" si="661"/>
        <v>0</v>
      </c>
      <c r="DV261" s="4">
        <f t="shared" si="661"/>
        <v>0</v>
      </c>
      <c r="DW261" s="4">
        <f t="shared" si="661"/>
        <v>0</v>
      </c>
      <c r="DX261" s="4">
        <f t="shared" si="661"/>
        <v>0</v>
      </c>
      <c r="DY261" s="4">
        <f t="shared" si="661"/>
        <v>0</v>
      </c>
      <c r="DZ261" s="4">
        <f t="shared" si="661"/>
        <v>0</v>
      </c>
      <c r="EA261" s="4">
        <f t="shared" si="661"/>
        <v>0</v>
      </c>
      <c r="EB261" s="4">
        <f t="shared" si="661"/>
        <v>0</v>
      </c>
      <c r="EC261" s="4">
        <f t="shared" si="661"/>
        <v>0</v>
      </c>
    </row>
    <row r="262" spans="2:133" x14ac:dyDescent="0.25">
      <c r="B262" s="13" t="s">
        <v>264</v>
      </c>
      <c r="C262" t="s">
        <v>308</v>
      </c>
      <c r="D262" s="4">
        <f t="shared" si="507"/>
        <v>0</v>
      </c>
      <c r="E262" s="4">
        <f t="shared" si="508"/>
        <v>0</v>
      </c>
      <c r="F262" s="4">
        <f t="shared" si="509"/>
        <v>0</v>
      </c>
      <c r="G262" s="4">
        <f t="shared" si="510"/>
        <v>1</v>
      </c>
      <c r="H262" s="4">
        <f t="shared" si="511"/>
        <v>0</v>
      </c>
      <c r="I262" s="4">
        <f t="shared" si="512"/>
        <v>1</v>
      </c>
      <c r="J262" s="4">
        <f t="shared" si="458"/>
        <v>0</v>
      </c>
      <c r="K262" s="4">
        <f t="shared" si="459"/>
        <v>0</v>
      </c>
      <c r="L262" s="4">
        <f t="shared" si="460"/>
        <v>0</v>
      </c>
      <c r="M262" s="4">
        <f t="shared" si="461"/>
        <v>0</v>
      </c>
      <c r="N262" s="4">
        <f t="shared" si="462"/>
        <v>0</v>
      </c>
      <c r="O262" s="4">
        <f t="shared" si="463"/>
        <v>0</v>
      </c>
      <c r="P262" s="4">
        <f t="shared" si="464"/>
        <v>0</v>
      </c>
      <c r="Q262" s="4">
        <f t="shared" si="465"/>
        <v>0</v>
      </c>
      <c r="R262" s="4">
        <f t="shared" si="466"/>
        <v>0</v>
      </c>
      <c r="S262" s="4">
        <f t="shared" si="467"/>
        <v>0</v>
      </c>
      <c r="T262" s="4">
        <f t="shared" si="468"/>
        <v>0</v>
      </c>
      <c r="U262" s="4">
        <f t="shared" si="469"/>
        <v>0</v>
      </c>
      <c r="V262" s="4">
        <f t="shared" si="470"/>
        <v>0</v>
      </c>
      <c r="W262" s="4">
        <f t="shared" si="471"/>
        <v>0</v>
      </c>
      <c r="X262" s="4">
        <f t="shared" si="472"/>
        <v>0</v>
      </c>
      <c r="Y262" s="4">
        <f t="shared" si="473"/>
        <v>0</v>
      </c>
      <c r="Z262" s="4">
        <f t="shared" si="474"/>
        <v>0</v>
      </c>
      <c r="AA262" s="4">
        <f t="shared" si="475"/>
        <v>0</v>
      </c>
      <c r="AB262" s="4">
        <f t="shared" si="476"/>
        <v>0</v>
      </c>
      <c r="AC262" s="4">
        <f t="shared" si="477"/>
        <v>0</v>
      </c>
      <c r="AD262" s="4">
        <f t="shared" si="478"/>
        <v>0</v>
      </c>
      <c r="AE262" s="4">
        <f t="shared" si="479"/>
        <v>0</v>
      </c>
      <c r="AF262" s="4">
        <f t="shared" si="480"/>
        <v>0</v>
      </c>
      <c r="AG262" s="4">
        <f t="shared" si="481"/>
        <v>0</v>
      </c>
      <c r="AH262" s="4">
        <f t="shared" si="482"/>
        <v>0</v>
      </c>
      <c r="AI262" s="4">
        <f t="shared" si="483"/>
        <v>0</v>
      </c>
      <c r="AJ262" s="4">
        <f t="shared" si="484"/>
        <v>0</v>
      </c>
      <c r="AK262" s="4">
        <f t="shared" si="485"/>
        <v>0</v>
      </c>
      <c r="AL262" s="4">
        <f t="shared" si="486"/>
        <v>0</v>
      </c>
      <c r="AM262" s="4">
        <f t="shared" si="487"/>
        <v>0</v>
      </c>
      <c r="AN262" s="4">
        <f t="shared" si="488"/>
        <v>0</v>
      </c>
      <c r="AO262" s="4">
        <f t="shared" si="489"/>
        <v>0</v>
      </c>
      <c r="AP262" s="4">
        <f t="shared" si="490"/>
        <v>0</v>
      </c>
      <c r="AQ262" s="4">
        <f t="shared" si="491"/>
        <v>0</v>
      </c>
      <c r="AR262" s="4">
        <f t="shared" si="492"/>
        <v>0</v>
      </c>
      <c r="AS262" s="4">
        <f t="shared" si="493"/>
        <v>0</v>
      </c>
      <c r="AT262" s="4">
        <f t="shared" si="494"/>
        <v>0</v>
      </c>
      <c r="AU262" s="4">
        <f t="shared" si="495"/>
        <v>0</v>
      </c>
      <c r="AV262" s="4">
        <f t="shared" si="496"/>
        <v>0</v>
      </c>
      <c r="AW262" s="4">
        <f t="shared" si="497"/>
        <v>1</v>
      </c>
      <c r="AX262" s="4">
        <f t="shared" si="498"/>
        <v>0</v>
      </c>
      <c r="AY262" s="4">
        <f t="shared" si="499"/>
        <v>1</v>
      </c>
      <c r="AZ262" s="4">
        <f t="shared" si="500"/>
        <v>0</v>
      </c>
      <c r="BA262" s="4">
        <f t="shared" si="501"/>
        <v>0</v>
      </c>
      <c r="BB262" s="4">
        <f t="shared" si="502"/>
        <v>0</v>
      </c>
      <c r="BC262" s="4">
        <f t="shared" si="503"/>
        <v>0</v>
      </c>
      <c r="BD262" s="4">
        <f t="shared" si="504"/>
        <v>0</v>
      </c>
      <c r="BE262" s="4">
        <f t="shared" si="505"/>
        <v>0</v>
      </c>
      <c r="BF262" s="4">
        <f t="shared" si="662"/>
        <v>0</v>
      </c>
      <c r="BG262" s="4">
        <f t="shared" si="662"/>
        <v>0</v>
      </c>
      <c r="BH262" s="4">
        <f t="shared" si="662"/>
        <v>0</v>
      </c>
      <c r="BI262" s="4">
        <f t="shared" si="662"/>
        <v>0</v>
      </c>
      <c r="BJ262" s="4">
        <f t="shared" si="662"/>
        <v>0</v>
      </c>
      <c r="BK262" s="4">
        <f t="shared" si="662"/>
        <v>0</v>
      </c>
      <c r="BL262" s="4">
        <f t="shared" si="662"/>
        <v>0</v>
      </c>
      <c r="BM262" s="4">
        <f t="shared" si="662"/>
        <v>0</v>
      </c>
      <c r="BN262" s="4">
        <f t="shared" si="662"/>
        <v>0</v>
      </c>
      <c r="BO262" s="4">
        <f t="shared" si="662"/>
        <v>0</v>
      </c>
      <c r="BP262" s="4">
        <f t="shared" si="662"/>
        <v>0</v>
      </c>
      <c r="BQ262" s="4">
        <f t="shared" si="662"/>
        <v>0</v>
      </c>
      <c r="BR262" s="4">
        <f t="shared" si="662"/>
        <v>0</v>
      </c>
      <c r="BS262" s="4">
        <f t="shared" si="662"/>
        <v>0</v>
      </c>
      <c r="BT262" s="4">
        <f t="shared" si="662"/>
        <v>0</v>
      </c>
      <c r="BU262" s="4">
        <f t="shared" si="662"/>
        <v>0</v>
      </c>
      <c r="BV262" s="4">
        <f t="shared" si="659"/>
        <v>0</v>
      </c>
      <c r="BW262" s="4">
        <f t="shared" si="659"/>
        <v>0</v>
      </c>
      <c r="BX262" s="4">
        <f t="shared" si="659"/>
        <v>0</v>
      </c>
      <c r="BY262" s="4">
        <f t="shared" si="659"/>
        <v>1</v>
      </c>
      <c r="BZ262" s="4">
        <f t="shared" si="659"/>
        <v>0</v>
      </c>
      <c r="CA262" s="4">
        <f t="shared" si="659"/>
        <v>0</v>
      </c>
      <c r="CB262" s="4">
        <f t="shared" si="659"/>
        <v>0</v>
      </c>
      <c r="CC262" s="4">
        <f t="shared" si="659"/>
        <v>0</v>
      </c>
      <c r="CD262" s="4">
        <f t="shared" si="659"/>
        <v>0</v>
      </c>
      <c r="CE262" s="4">
        <f t="shared" si="659"/>
        <v>0</v>
      </c>
      <c r="CF262" s="4">
        <f t="shared" si="659"/>
        <v>0</v>
      </c>
      <c r="CG262" s="4">
        <f t="shared" si="659"/>
        <v>0</v>
      </c>
      <c r="CH262" s="4">
        <f t="shared" si="659"/>
        <v>0</v>
      </c>
      <c r="CI262" s="4">
        <f t="shared" si="659"/>
        <v>0</v>
      </c>
      <c r="CJ262" s="4">
        <f t="shared" si="659"/>
        <v>0</v>
      </c>
      <c r="CK262" s="4">
        <f t="shared" si="658"/>
        <v>0</v>
      </c>
      <c r="CL262" s="4">
        <f t="shared" si="658"/>
        <v>0</v>
      </c>
      <c r="CM262" s="4">
        <f t="shared" si="658"/>
        <v>0</v>
      </c>
      <c r="CN262" s="4">
        <f t="shared" si="658"/>
        <v>0</v>
      </c>
      <c r="CO262" s="4">
        <f t="shared" si="658"/>
        <v>0</v>
      </c>
      <c r="CP262" s="4">
        <f t="shared" si="658"/>
        <v>0</v>
      </c>
      <c r="CQ262" s="4">
        <f t="shared" si="658"/>
        <v>0</v>
      </c>
      <c r="CR262" s="4">
        <f t="shared" si="658"/>
        <v>0</v>
      </c>
      <c r="CS262" s="4">
        <f t="shared" si="658"/>
        <v>0</v>
      </c>
      <c r="CT262" s="4">
        <f t="shared" si="658"/>
        <v>0</v>
      </c>
      <c r="CU262" s="4">
        <f t="shared" si="658"/>
        <v>0</v>
      </c>
      <c r="CV262" s="4">
        <f t="shared" si="658"/>
        <v>0</v>
      </c>
      <c r="CW262" s="4">
        <f t="shared" si="658"/>
        <v>0</v>
      </c>
      <c r="CX262" s="4">
        <f t="shared" si="658"/>
        <v>0</v>
      </c>
      <c r="CY262" s="4">
        <f t="shared" si="658"/>
        <v>0</v>
      </c>
      <c r="CZ262" s="4">
        <f t="shared" si="658"/>
        <v>1</v>
      </c>
      <c r="DA262" s="4">
        <f t="shared" si="656"/>
        <v>0</v>
      </c>
      <c r="DB262" s="4">
        <f t="shared" si="656"/>
        <v>0</v>
      </c>
      <c r="DC262" s="4">
        <f t="shared" si="656"/>
        <v>0</v>
      </c>
      <c r="DD262" s="4">
        <f t="shared" si="657"/>
        <v>0</v>
      </c>
      <c r="DE262" s="4">
        <f t="shared" si="656"/>
        <v>0</v>
      </c>
      <c r="DF262" s="4">
        <f t="shared" si="656"/>
        <v>0</v>
      </c>
      <c r="DG262" s="4">
        <f t="shared" si="660"/>
        <v>0</v>
      </c>
      <c r="DH262" s="4">
        <f t="shared" si="660"/>
        <v>0</v>
      </c>
      <c r="DI262" s="4">
        <f t="shared" si="660"/>
        <v>0</v>
      </c>
      <c r="DJ262" s="4">
        <f t="shared" si="660"/>
        <v>0</v>
      </c>
      <c r="DK262" s="4">
        <f t="shared" si="660"/>
        <v>0</v>
      </c>
      <c r="DL262" s="4">
        <f t="shared" si="660"/>
        <v>0</v>
      </c>
      <c r="DM262" s="4">
        <f t="shared" si="660"/>
        <v>0</v>
      </c>
      <c r="DN262" s="4">
        <f t="shared" si="660"/>
        <v>0</v>
      </c>
      <c r="DO262" s="4">
        <f t="shared" si="660"/>
        <v>0</v>
      </c>
      <c r="DP262" s="4">
        <f t="shared" si="660"/>
        <v>0</v>
      </c>
      <c r="DQ262" s="4">
        <f t="shared" si="661"/>
        <v>0</v>
      </c>
      <c r="DR262" s="4">
        <f t="shared" si="661"/>
        <v>0</v>
      </c>
      <c r="DS262" s="4">
        <f t="shared" si="661"/>
        <v>0</v>
      </c>
      <c r="DT262" s="4">
        <f t="shared" si="661"/>
        <v>0</v>
      </c>
      <c r="DU262" s="4">
        <f t="shared" si="661"/>
        <v>0</v>
      </c>
      <c r="DV262" s="4">
        <f t="shared" si="661"/>
        <v>0</v>
      </c>
      <c r="DW262" s="4">
        <f t="shared" si="661"/>
        <v>0</v>
      </c>
      <c r="DX262" s="4">
        <f t="shared" si="661"/>
        <v>0</v>
      </c>
      <c r="DY262" s="4">
        <f t="shared" si="661"/>
        <v>0</v>
      </c>
      <c r="DZ262" s="4">
        <f t="shared" si="661"/>
        <v>0</v>
      </c>
      <c r="EA262" s="4">
        <f t="shared" si="661"/>
        <v>0</v>
      </c>
      <c r="EB262" s="4">
        <f t="shared" si="661"/>
        <v>0</v>
      </c>
      <c r="EC262" s="4">
        <f t="shared" si="661"/>
        <v>0</v>
      </c>
    </row>
    <row r="263" spans="2:133" x14ac:dyDescent="0.25">
      <c r="B263" s="13" t="s">
        <v>264</v>
      </c>
      <c r="C263" t="s">
        <v>309</v>
      </c>
      <c r="D263" s="4">
        <f t="shared" si="507"/>
        <v>0</v>
      </c>
      <c r="E263" s="4">
        <f t="shared" si="508"/>
        <v>0</v>
      </c>
      <c r="F263" s="4">
        <f t="shared" si="509"/>
        <v>0</v>
      </c>
      <c r="G263" s="4">
        <f t="shared" si="510"/>
        <v>1</v>
      </c>
      <c r="H263" s="4">
        <f t="shared" si="511"/>
        <v>0</v>
      </c>
      <c r="I263" s="4">
        <f t="shared" si="512"/>
        <v>1</v>
      </c>
      <c r="J263" s="4">
        <f t="shared" si="458"/>
        <v>0</v>
      </c>
      <c r="K263" s="4">
        <f t="shared" si="459"/>
        <v>0</v>
      </c>
      <c r="L263" s="4">
        <f t="shared" si="460"/>
        <v>0</v>
      </c>
      <c r="M263" s="4">
        <f t="shared" si="461"/>
        <v>0</v>
      </c>
      <c r="N263" s="4">
        <f t="shared" si="462"/>
        <v>0</v>
      </c>
      <c r="O263" s="4">
        <f t="shared" si="463"/>
        <v>0</v>
      </c>
      <c r="P263" s="4">
        <f t="shared" si="464"/>
        <v>0</v>
      </c>
      <c r="Q263" s="4">
        <f t="shared" si="465"/>
        <v>0</v>
      </c>
      <c r="R263" s="4">
        <f t="shared" si="466"/>
        <v>0</v>
      </c>
      <c r="S263" s="4">
        <f t="shared" si="467"/>
        <v>0</v>
      </c>
      <c r="T263" s="4">
        <f t="shared" si="468"/>
        <v>0</v>
      </c>
      <c r="U263" s="4">
        <f t="shared" si="469"/>
        <v>0</v>
      </c>
      <c r="V263" s="4">
        <f t="shared" si="470"/>
        <v>0</v>
      </c>
      <c r="W263" s="4">
        <f t="shared" si="471"/>
        <v>0</v>
      </c>
      <c r="X263" s="4">
        <f t="shared" si="472"/>
        <v>0</v>
      </c>
      <c r="Y263" s="4">
        <f t="shared" si="473"/>
        <v>0</v>
      </c>
      <c r="Z263" s="4">
        <f t="shared" si="474"/>
        <v>0</v>
      </c>
      <c r="AA263" s="4">
        <f t="shared" si="475"/>
        <v>0</v>
      </c>
      <c r="AB263" s="4">
        <f t="shared" si="476"/>
        <v>0</v>
      </c>
      <c r="AC263" s="4">
        <f t="shared" si="477"/>
        <v>0</v>
      </c>
      <c r="AD263" s="4">
        <f t="shared" si="478"/>
        <v>0</v>
      </c>
      <c r="AE263" s="4">
        <f t="shared" si="479"/>
        <v>0</v>
      </c>
      <c r="AF263" s="4">
        <f t="shared" si="480"/>
        <v>0</v>
      </c>
      <c r="AG263" s="4">
        <f t="shared" si="481"/>
        <v>0</v>
      </c>
      <c r="AH263" s="4">
        <f t="shared" si="482"/>
        <v>0</v>
      </c>
      <c r="AI263" s="4">
        <f t="shared" si="483"/>
        <v>0</v>
      </c>
      <c r="AJ263" s="4">
        <f t="shared" si="484"/>
        <v>0</v>
      </c>
      <c r="AK263" s="4">
        <f t="shared" si="485"/>
        <v>0</v>
      </c>
      <c r="AL263" s="4">
        <f t="shared" si="486"/>
        <v>0</v>
      </c>
      <c r="AM263" s="4">
        <f t="shared" si="487"/>
        <v>0</v>
      </c>
      <c r="AN263" s="4">
        <f t="shared" si="488"/>
        <v>0</v>
      </c>
      <c r="AO263" s="4">
        <f t="shared" si="489"/>
        <v>0</v>
      </c>
      <c r="AP263" s="4">
        <f t="shared" si="490"/>
        <v>0</v>
      </c>
      <c r="AQ263" s="4">
        <f t="shared" si="491"/>
        <v>0</v>
      </c>
      <c r="AR263" s="4">
        <f t="shared" si="492"/>
        <v>0</v>
      </c>
      <c r="AS263" s="4">
        <f t="shared" si="493"/>
        <v>0</v>
      </c>
      <c r="AT263" s="4">
        <f t="shared" si="494"/>
        <v>0</v>
      </c>
      <c r="AU263" s="4">
        <f t="shared" si="495"/>
        <v>0</v>
      </c>
      <c r="AV263" s="4">
        <f t="shared" si="496"/>
        <v>0</v>
      </c>
      <c r="AW263" s="4">
        <f t="shared" si="497"/>
        <v>1</v>
      </c>
      <c r="AX263" s="4">
        <f t="shared" si="498"/>
        <v>0</v>
      </c>
      <c r="AY263" s="4">
        <f t="shared" si="499"/>
        <v>1</v>
      </c>
      <c r="AZ263" s="4">
        <f t="shared" si="500"/>
        <v>0</v>
      </c>
      <c r="BA263" s="4">
        <f t="shared" si="501"/>
        <v>0</v>
      </c>
      <c r="BB263" s="4">
        <f t="shared" si="502"/>
        <v>0</v>
      </c>
      <c r="BC263" s="4">
        <f t="shared" si="503"/>
        <v>0</v>
      </c>
      <c r="BD263" s="4">
        <f t="shared" si="504"/>
        <v>0</v>
      </c>
      <c r="BE263" s="4">
        <f t="shared" si="505"/>
        <v>0</v>
      </c>
      <c r="BF263" s="4">
        <f t="shared" si="662"/>
        <v>0</v>
      </c>
      <c r="BG263" s="4">
        <f t="shared" si="662"/>
        <v>0</v>
      </c>
      <c r="BH263" s="4">
        <f t="shared" si="662"/>
        <v>0</v>
      </c>
      <c r="BI263" s="4">
        <f t="shared" si="662"/>
        <v>0</v>
      </c>
      <c r="BJ263" s="4">
        <f t="shared" si="662"/>
        <v>0</v>
      </c>
      <c r="BK263" s="4">
        <f t="shared" si="662"/>
        <v>0</v>
      </c>
      <c r="BL263" s="4">
        <f t="shared" si="662"/>
        <v>0</v>
      </c>
      <c r="BM263" s="4">
        <f t="shared" si="662"/>
        <v>0</v>
      </c>
      <c r="BN263" s="4">
        <f t="shared" si="662"/>
        <v>0</v>
      </c>
      <c r="BO263" s="4">
        <f t="shared" si="662"/>
        <v>0</v>
      </c>
      <c r="BP263" s="4">
        <f t="shared" si="662"/>
        <v>0</v>
      </c>
      <c r="BQ263" s="4">
        <f t="shared" si="662"/>
        <v>0</v>
      </c>
      <c r="BR263" s="4">
        <f t="shared" si="662"/>
        <v>0</v>
      </c>
      <c r="BS263" s="4">
        <f t="shared" si="662"/>
        <v>0</v>
      </c>
      <c r="BT263" s="4">
        <f t="shared" si="662"/>
        <v>0</v>
      </c>
      <c r="BU263" s="4">
        <f t="shared" si="662"/>
        <v>0</v>
      </c>
      <c r="BV263" s="4">
        <f t="shared" ref="BV263:CJ269" si="663">IF(BV$3=$C263,1,0)</f>
        <v>0</v>
      </c>
      <c r="BW263" s="4">
        <f t="shared" si="663"/>
        <v>0</v>
      </c>
      <c r="BX263" s="4">
        <f t="shared" si="663"/>
        <v>0</v>
      </c>
      <c r="BY263" s="4">
        <f t="shared" si="663"/>
        <v>0</v>
      </c>
      <c r="BZ263" s="4">
        <f t="shared" si="663"/>
        <v>1</v>
      </c>
      <c r="CA263" s="4">
        <f t="shared" si="663"/>
        <v>0</v>
      </c>
      <c r="CB263" s="4">
        <f t="shared" si="663"/>
        <v>0</v>
      </c>
      <c r="CC263" s="4">
        <f t="shared" si="663"/>
        <v>0</v>
      </c>
      <c r="CD263" s="4">
        <f t="shared" si="663"/>
        <v>0</v>
      </c>
      <c r="CE263" s="4">
        <f t="shared" si="663"/>
        <v>0</v>
      </c>
      <c r="CF263" s="4">
        <f t="shared" si="663"/>
        <v>0</v>
      </c>
      <c r="CG263" s="4">
        <f t="shared" si="663"/>
        <v>0</v>
      </c>
      <c r="CH263" s="4">
        <f t="shared" si="663"/>
        <v>0</v>
      </c>
      <c r="CI263" s="4">
        <f t="shared" si="663"/>
        <v>0</v>
      </c>
      <c r="CJ263" s="4">
        <f t="shared" si="663"/>
        <v>0</v>
      </c>
      <c r="CK263" s="4">
        <f t="shared" si="658"/>
        <v>0</v>
      </c>
      <c r="CL263" s="4">
        <f t="shared" si="658"/>
        <v>0</v>
      </c>
      <c r="CM263" s="4">
        <f t="shared" si="658"/>
        <v>0</v>
      </c>
      <c r="CN263" s="4">
        <f t="shared" si="658"/>
        <v>0</v>
      </c>
      <c r="CO263" s="4">
        <f t="shared" si="658"/>
        <v>0</v>
      </c>
      <c r="CP263" s="4">
        <f t="shared" si="658"/>
        <v>0</v>
      </c>
      <c r="CQ263" s="4">
        <f t="shared" si="658"/>
        <v>0</v>
      </c>
      <c r="CR263" s="4">
        <f t="shared" si="658"/>
        <v>0</v>
      </c>
      <c r="CS263" s="4">
        <f t="shared" si="658"/>
        <v>0</v>
      </c>
      <c r="CT263" s="4">
        <f t="shared" si="658"/>
        <v>0</v>
      </c>
      <c r="CU263" s="4">
        <f t="shared" si="658"/>
        <v>0</v>
      </c>
      <c r="CV263" s="4">
        <f t="shared" si="658"/>
        <v>0</v>
      </c>
      <c r="CW263" s="4">
        <f t="shared" si="658"/>
        <v>0</v>
      </c>
      <c r="CX263" s="4">
        <f t="shared" si="658"/>
        <v>0</v>
      </c>
      <c r="CY263" s="4">
        <f t="shared" si="658"/>
        <v>0</v>
      </c>
      <c r="CZ263" s="4">
        <f>IF(CZ$3=$C263,1,0)</f>
        <v>0</v>
      </c>
      <c r="DA263" s="4">
        <f>IF(DA$3=$C263,1,0)</f>
        <v>1</v>
      </c>
      <c r="DB263" s="4">
        <f>IF(DB$3=$C263,1,0)</f>
        <v>0</v>
      </c>
      <c r="DC263" s="4">
        <f>IF(DC$3=$C263,1,0)</f>
        <v>0</v>
      </c>
      <c r="DD263" s="4">
        <f t="shared" si="657"/>
        <v>0</v>
      </c>
      <c r="DE263" s="4">
        <f t="shared" ref="DE263:DF269" si="664">IF(DE$3=$C263,1,0)</f>
        <v>0</v>
      </c>
      <c r="DF263" s="4">
        <f t="shared" si="664"/>
        <v>0</v>
      </c>
      <c r="DG263" s="4">
        <f t="shared" si="660"/>
        <v>0</v>
      </c>
      <c r="DH263" s="4">
        <f t="shared" si="660"/>
        <v>0</v>
      </c>
      <c r="DI263" s="4">
        <f t="shared" si="660"/>
        <v>0</v>
      </c>
      <c r="DJ263" s="4">
        <f t="shared" si="660"/>
        <v>0</v>
      </c>
      <c r="DK263" s="4">
        <f t="shared" si="660"/>
        <v>0</v>
      </c>
      <c r="DL263" s="4">
        <f t="shared" si="660"/>
        <v>0</v>
      </c>
      <c r="DM263" s="4">
        <f t="shared" si="660"/>
        <v>0</v>
      </c>
      <c r="DN263" s="4">
        <f t="shared" si="660"/>
        <v>0</v>
      </c>
      <c r="DO263" s="4">
        <f t="shared" si="660"/>
        <v>0</v>
      </c>
      <c r="DP263" s="4">
        <f t="shared" si="660"/>
        <v>0</v>
      </c>
      <c r="DQ263" s="4">
        <f t="shared" si="661"/>
        <v>0</v>
      </c>
      <c r="DR263" s="4">
        <f t="shared" si="661"/>
        <v>0</v>
      </c>
      <c r="DS263" s="4">
        <f t="shared" si="661"/>
        <v>0</v>
      </c>
      <c r="DT263" s="4">
        <f t="shared" si="661"/>
        <v>0</v>
      </c>
      <c r="DU263" s="4">
        <f t="shared" si="661"/>
        <v>0</v>
      </c>
      <c r="DV263" s="4">
        <f t="shared" si="661"/>
        <v>0</v>
      </c>
      <c r="DW263" s="4">
        <f t="shared" si="661"/>
        <v>0</v>
      </c>
      <c r="DX263" s="4">
        <f t="shared" si="661"/>
        <v>0</v>
      </c>
      <c r="DY263" s="4">
        <f t="shared" si="661"/>
        <v>0</v>
      </c>
      <c r="DZ263" s="4">
        <f t="shared" si="661"/>
        <v>0</v>
      </c>
      <c r="EA263" s="4">
        <f t="shared" si="661"/>
        <v>0</v>
      </c>
      <c r="EB263" s="4">
        <f t="shared" si="661"/>
        <v>0</v>
      </c>
      <c r="EC263" s="4">
        <f t="shared" si="661"/>
        <v>0</v>
      </c>
    </row>
    <row r="264" spans="2:133" x14ac:dyDescent="0.25">
      <c r="B264" s="13" t="s">
        <v>264</v>
      </c>
      <c r="C264" t="s">
        <v>310</v>
      </c>
      <c r="D264" s="4">
        <f t="shared" si="507"/>
        <v>0</v>
      </c>
      <c r="E264" s="4">
        <f t="shared" si="508"/>
        <v>0</v>
      </c>
      <c r="F264" s="4">
        <f t="shared" si="509"/>
        <v>0</v>
      </c>
      <c r="G264" s="4">
        <f t="shared" si="510"/>
        <v>1</v>
      </c>
      <c r="H264" s="4">
        <f t="shared" si="511"/>
        <v>0</v>
      </c>
      <c r="I264" s="4">
        <f t="shared" si="512"/>
        <v>1</v>
      </c>
      <c r="J264" s="4">
        <f t="shared" si="458"/>
        <v>0</v>
      </c>
      <c r="K264" s="4">
        <f t="shared" si="459"/>
        <v>0</v>
      </c>
      <c r="L264" s="4">
        <f t="shared" si="460"/>
        <v>0</v>
      </c>
      <c r="M264" s="4">
        <f t="shared" si="461"/>
        <v>0</v>
      </c>
      <c r="N264" s="4">
        <f t="shared" si="462"/>
        <v>0</v>
      </c>
      <c r="O264" s="4">
        <f t="shared" si="463"/>
        <v>0</v>
      </c>
      <c r="P264" s="4">
        <f t="shared" si="464"/>
        <v>0</v>
      </c>
      <c r="Q264" s="4">
        <f t="shared" si="465"/>
        <v>0</v>
      </c>
      <c r="R264" s="4">
        <f t="shared" si="466"/>
        <v>0</v>
      </c>
      <c r="S264" s="4">
        <f t="shared" si="467"/>
        <v>0</v>
      </c>
      <c r="T264" s="4">
        <f t="shared" si="468"/>
        <v>0</v>
      </c>
      <c r="U264" s="4">
        <f t="shared" si="469"/>
        <v>0</v>
      </c>
      <c r="V264" s="4">
        <f t="shared" si="470"/>
        <v>0</v>
      </c>
      <c r="W264" s="4">
        <f t="shared" si="471"/>
        <v>0</v>
      </c>
      <c r="X264" s="4">
        <f t="shared" si="472"/>
        <v>0</v>
      </c>
      <c r="Y264" s="4">
        <f t="shared" si="473"/>
        <v>0</v>
      </c>
      <c r="Z264" s="4">
        <f t="shared" si="474"/>
        <v>0</v>
      </c>
      <c r="AA264" s="4">
        <f t="shared" si="475"/>
        <v>0</v>
      </c>
      <c r="AB264" s="4">
        <f t="shared" si="476"/>
        <v>0</v>
      </c>
      <c r="AC264" s="4">
        <f t="shared" si="477"/>
        <v>0</v>
      </c>
      <c r="AD264" s="4">
        <f t="shared" si="478"/>
        <v>0</v>
      </c>
      <c r="AE264" s="4">
        <f t="shared" si="479"/>
        <v>0</v>
      </c>
      <c r="AF264" s="4">
        <f t="shared" si="480"/>
        <v>0</v>
      </c>
      <c r="AG264" s="4">
        <f t="shared" si="481"/>
        <v>0</v>
      </c>
      <c r="AH264" s="4">
        <f t="shared" si="482"/>
        <v>0</v>
      </c>
      <c r="AI264" s="4">
        <f t="shared" si="483"/>
        <v>0</v>
      </c>
      <c r="AJ264" s="4">
        <f t="shared" si="484"/>
        <v>0</v>
      </c>
      <c r="AK264" s="4">
        <f t="shared" si="485"/>
        <v>0</v>
      </c>
      <c r="AL264" s="4">
        <f t="shared" si="486"/>
        <v>0</v>
      </c>
      <c r="AM264" s="4">
        <f t="shared" si="487"/>
        <v>0</v>
      </c>
      <c r="AN264" s="4">
        <f t="shared" si="488"/>
        <v>0</v>
      </c>
      <c r="AO264" s="4">
        <f t="shared" si="489"/>
        <v>0</v>
      </c>
      <c r="AP264" s="4">
        <f t="shared" si="490"/>
        <v>0</v>
      </c>
      <c r="AQ264" s="4">
        <f t="shared" si="491"/>
        <v>0</v>
      </c>
      <c r="AR264" s="4">
        <f t="shared" si="492"/>
        <v>0</v>
      </c>
      <c r="AS264" s="4">
        <f t="shared" si="493"/>
        <v>0</v>
      </c>
      <c r="AT264" s="4">
        <f t="shared" si="494"/>
        <v>0</v>
      </c>
      <c r="AU264" s="4">
        <f t="shared" si="495"/>
        <v>0</v>
      </c>
      <c r="AV264" s="4">
        <f t="shared" si="496"/>
        <v>0</v>
      </c>
      <c r="AW264" s="4">
        <f t="shared" si="497"/>
        <v>1</v>
      </c>
      <c r="AX264" s="4">
        <f t="shared" si="498"/>
        <v>0</v>
      </c>
      <c r="AY264" s="4">
        <f t="shared" si="499"/>
        <v>1</v>
      </c>
      <c r="AZ264" s="4">
        <f t="shared" si="500"/>
        <v>0</v>
      </c>
      <c r="BA264" s="4">
        <f t="shared" si="501"/>
        <v>0</v>
      </c>
      <c r="BB264" s="4">
        <f t="shared" si="502"/>
        <v>0</v>
      </c>
      <c r="BC264" s="4">
        <f t="shared" si="503"/>
        <v>0</v>
      </c>
      <c r="BD264" s="4">
        <f t="shared" si="504"/>
        <v>0</v>
      </c>
      <c r="BE264" s="4">
        <f t="shared" si="505"/>
        <v>0</v>
      </c>
      <c r="BF264" s="4">
        <f t="shared" si="662"/>
        <v>0</v>
      </c>
      <c r="BG264" s="4">
        <f t="shared" si="662"/>
        <v>0</v>
      </c>
      <c r="BH264" s="4">
        <f t="shared" si="662"/>
        <v>0</v>
      </c>
      <c r="BI264" s="4">
        <f t="shared" si="662"/>
        <v>0</v>
      </c>
      <c r="BJ264" s="4">
        <f t="shared" si="662"/>
        <v>0</v>
      </c>
      <c r="BK264" s="4">
        <f t="shared" si="662"/>
        <v>0</v>
      </c>
      <c r="BL264" s="4">
        <f t="shared" si="662"/>
        <v>0</v>
      </c>
      <c r="BM264" s="4">
        <f t="shared" si="662"/>
        <v>0</v>
      </c>
      <c r="BN264" s="4">
        <f t="shared" si="662"/>
        <v>0</v>
      </c>
      <c r="BO264" s="4">
        <f t="shared" si="662"/>
        <v>0</v>
      </c>
      <c r="BP264" s="4">
        <f t="shared" si="662"/>
        <v>0</v>
      </c>
      <c r="BQ264" s="4">
        <f t="shared" si="662"/>
        <v>0</v>
      </c>
      <c r="BR264" s="4">
        <f t="shared" si="662"/>
        <v>0</v>
      </c>
      <c r="BS264" s="4">
        <f t="shared" si="662"/>
        <v>0</v>
      </c>
      <c r="BT264" s="4">
        <f t="shared" si="662"/>
        <v>0</v>
      </c>
      <c r="BU264" s="4">
        <f t="shared" si="662"/>
        <v>0</v>
      </c>
      <c r="BV264" s="4">
        <f t="shared" si="663"/>
        <v>0</v>
      </c>
      <c r="BW264" s="4">
        <f t="shared" si="663"/>
        <v>0</v>
      </c>
      <c r="BX264" s="4">
        <f t="shared" si="663"/>
        <v>0</v>
      </c>
      <c r="BY264" s="4">
        <f t="shared" si="663"/>
        <v>0</v>
      </c>
      <c r="BZ264" s="4">
        <f t="shared" si="663"/>
        <v>0</v>
      </c>
      <c r="CA264" s="4">
        <f t="shared" si="663"/>
        <v>1</v>
      </c>
      <c r="CB264" s="4">
        <f t="shared" si="663"/>
        <v>0</v>
      </c>
      <c r="CC264" s="4">
        <f t="shared" si="663"/>
        <v>0</v>
      </c>
      <c r="CD264" s="4">
        <f t="shared" si="663"/>
        <v>0</v>
      </c>
      <c r="CE264" s="4">
        <f t="shared" si="663"/>
        <v>0</v>
      </c>
      <c r="CF264" s="4">
        <f t="shared" si="663"/>
        <v>0</v>
      </c>
      <c r="CG264" s="4">
        <f t="shared" si="663"/>
        <v>0</v>
      </c>
      <c r="CH264" s="4">
        <f t="shared" si="663"/>
        <v>0</v>
      </c>
      <c r="CI264" s="4">
        <f t="shared" si="663"/>
        <v>0</v>
      </c>
      <c r="CJ264" s="4">
        <f t="shared" si="663"/>
        <v>0</v>
      </c>
      <c r="CK264" s="4">
        <f t="shared" ref="CK264:CZ290" si="665">IF(CK$3=$C264,1,0)</f>
        <v>0</v>
      </c>
      <c r="CL264" s="4">
        <f t="shared" si="665"/>
        <v>0</v>
      </c>
      <c r="CM264" s="4">
        <f t="shared" si="665"/>
        <v>0</v>
      </c>
      <c r="CN264" s="4">
        <f t="shared" si="665"/>
        <v>0</v>
      </c>
      <c r="CO264" s="4">
        <f t="shared" si="665"/>
        <v>0</v>
      </c>
      <c r="CP264" s="4">
        <f t="shared" si="665"/>
        <v>0</v>
      </c>
      <c r="CQ264" s="4">
        <f t="shared" si="665"/>
        <v>0</v>
      </c>
      <c r="CR264" s="4">
        <f t="shared" si="665"/>
        <v>0</v>
      </c>
      <c r="CS264" s="4">
        <f t="shared" si="665"/>
        <v>0</v>
      </c>
      <c r="CT264" s="4">
        <f t="shared" si="665"/>
        <v>0</v>
      </c>
      <c r="CU264" s="4">
        <f t="shared" si="665"/>
        <v>0</v>
      </c>
      <c r="CV264" s="4">
        <f t="shared" si="665"/>
        <v>0</v>
      </c>
      <c r="CW264" s="4">
        <f t="shared" si="665"/>
        <v>0</v>
      </c>
      <c r="CX264" s="4">
        <f t="shared" si="665"/>
        <v>0</v>
      </c>
      <c r="CY264" s="4">
        <f t="shared" si="665"/>
        <v>0</v>
      </c>
      <c r="CZ264" s="4">
        <f t="shared" si="665"/>
        <v>0</v>
      </c>
      <c r="DA264" s="4">
        <f t="shared" ref="DA264:DC269" si="666">IF(DA$3=$C264,1,0)</f>
        <v>0</v>
      </c>
      <c r="DB264" s="4">
        <f t="shared" si="666"/>
        <v>1</v>
      </c>
      <c r="DC264" s="4">
        <f t="shared" si="666"/>
        <v>0</v>
      </c>
      <c r="DD264" s="4">
        <f t="shared" si="657"/>
        <v>0</v>
      </c>
      <c r="DE264" s="4">
        <f t="shared" si="664"/>
        <v>0</v>
      </c>
      <c r="DF264" s="4">
        <f t="shared" si="664"/>
        <v>0</v>
      </c>
      <c r="DG264" s="4">
        <f t="shared" si="660"/>
        <v>0</v>
      </c>
      <c r="DH264" s="4">
        <f t="shared" si="660"/>
        <v>0</v>
      </c>
      <c r="DI264" s="4">
        <f t="shared" si="660"/>
        <v>0</v>
      </c>
      <c r="DJ264" s="4">
        <f t="shared" si="660"/>
        <v>0</v>
      </c>
      <c r="DK264" s="4">
        <f t="shared" si="660"/>
        <v>0</v>
      </c>
      <c r="DL264" s="4">
        <f t="shared" si="660"/>
        <v>0</v>
      </c>
      <c r="DM264" s="4">
        <f t="shared" si="660"/>
        <v>0</v>
      </c>
      <c r="DN264" s="4">
        <f t="shared" si="660"/>
        <v>0</v>
      </c>
      <c r="DO264" s="4">
        <f t="shared" si="660"/>
        <v>0</v>
      </c>
      <c r="DP264" s="4">
        <f t="shared" si="660"/>
        <v>0</v>
      </c>
      <c r="DQ264" s="4">
        <f t="shared" si="661"/>
        <v>0</v>
      </c>
      <c r="DR264" s="4">
        <f t="shared" si="661"/>
        <v>0</v>
      </c>
      <c r="DS264" s="4">
        <f t="shared" si="661"/>
        <v>0</v>
      </c>
      <c r="DT264" s="4">
        <f t="shared" si="661"/>
        <v>0</v>
      </c>
      <c r="DU264" s="4">
        <f t="shared" si="661"/>
        <v>0</v>
      </c>
      <c r="DV264" s="4">
        <f t="shared" si="661"/>
        <v>0</v>
      </c>
      <c r="DW264" s="4">
        <f t="shared" si="661"/>
        <v>0</v>
      </c>
      <c r="DX264" s="4">
        <f t="shared" si="661"/>
        <v>0</v>
      </c>
      <c r="DY264" s="4">
        <f t="shared" si="661"/>
        <v>0</v>
      </c>
      <c r="DZ264" s="4">
        <f t="shared" si="661"/>
        <v>0</v>
      </c>
      <c r="EA264" s="4">
        <f t="shared" si="661"/>
        <v>0</v>
      </c>
      <c r="EB264" s="4">
        <f t="shared" si="661"/>
        <v>0</v>
      </c>
      <c r="EC264" s="4">
        <f t="shared" si="661"/>
        <v>0</v>
      </c>
    </row>
    <row r="265" spans="2:133" x14ac:dyDescent="0.25">
      <c r="B265" s="13" t="s">
        <v>264</v>
      </c>
      <c r="C265" t="s">
        <v>311</v>
      </c>
      <c r="D265" s="4">
        <f t="shared" si="507"/>
        <v>0</v>
      </c>
      <c r="E265" s="4">
        <f t="shared" si="508"/>
        <v>0</v>
      </c>
      <c r="F265" s="4">
        <f t="shared" si="509"/>
        <v>0</v>
      </c>
      <c r="G265" s="4">
        <f t="shared" si="510"/>
        <v>1</v>
      </c>
      <c r="H265" s="4">
        <f t="shared" si="511"/>
        <v>0</v>
      </c>
      <c r="I265" s="4">
        <f t="shared" si="512"/>
        <v>1</v>
      </c>
      <c r="J265" s="4">
        <f t="shared" si="458"/>
        <v>0</v>
      </c>
      <c r="K265" s="4">
        <f t="shared" si="459"/>
        <v>0</v>
      </c>
      <c r="L265" s="4">
        <f t="shared" si="460"/>
        <v>0</v>
      </c>
      <c r="M265" s="4">
        <f t="shared" si="461"/>
        <v>0</v>
      </c>
      <c r="N265" s="4">
        <f t="shared" si="462"/>
        <v>0</v>
      </c>
      <c r="O265" s="4">
        <f t="shared" si="463"/>
        <v>0</v>
      </c>
      <c r="P265" s="4">
        <f t="shared" si="464"/>
        <v>0</v>
      </c>
      <c r="Q265" s="4">
        <f t="shared" si="465"/>
        <v>0</v>
      </c>
      <c r="R265" s="4">
        <f t="shared" si="466"/>
        <v>0</v>
      </c>
      <c r="S265" s="4">
        <f t="shared" si="467"/>
        <v>0</v>
      </c>
      <c r="T265" s="4">
        <f t="shared" si="468"/>
        <v>0</v>
      </c>
      <c r="U265" s="4">
        <f t="shared" si="469"/>
        <v>0</v>
      </c>
      <c r="V265" s="4">
        <f t="shared" si="470"/>
        <v>0</v>
      </c>
      <c r="W265" s="4">
        <f t="shared" si="471"/>
        <v>0</v>
      </c>
      <c r="X265" s="4">
        <f t="shared" si="472"/>
        <v>0</v>
      </c>
      <c r="Y265" s="4">
        <f t="shared" si="473"/>
        <v>0</v>
      </c>
      <c r="Z265" s="4">
        <f t="shared" si="474"/>
        <v>0</v>
      </c>
      <c r="AA265" s="4">
        <f t="shared" si="475"/>
        <v>0</v>
      </c>
      <c r="AB265" s="4">
        <f t="shared" si="476"/>
        <v>0</v>
      </c>
      <c r="AC265" s="4">
        <f t="shared" si="477"/>
        <v>0</v>
      </c>
      <c r="AD265" s="4">
        <f t="shared" si="478"/>
        <v>0</v>
      </c>
      <c r="AE265" s="4">
        <f t="shared" si="479"/>
        <v>0</v>
      </c>
      <c r="AF265" s="4">
        <f t="shared" si="480"/>
        <v>0</v>
      </c>
      <c r="AG265" s="4">
        <f t="shared" si="481"/>
        <v>0</v>
      </c>
      <c r="AH265" s="4">
        <f t="shared" si="482"/>
        <v>0</v>
      </c>
      <c r="AI265" s="4">
        <f t="shared" si="483"/>
        <v>0</v>
      </c>
      <c r="AJ265" s="4">
        <f t="shared" si="484"/>
        <v>0</v>
      </c>
      <c r="AK265" s="4">
        <f t="shared" si="485"/>
        <v>0</v>
      </c>
      <c r="AL265" s="4">
        <f t="shared" si="486"/>
        <v>0</v>
      </c>
      <c r="AM265" s="4">
        <f t="shared" si="487"/>
        <v>0</v>
      </c>
      <c r="AN265" s="4">
        <f t="shared" si="488"/>
        <v>0</v>
      </c>
      <c r="AO265" s="4">
        <f t="shared" si="489"/>
        <v>0</v>
      </c>
      <c r="AP265" s="4">
        <f t="shared" si="490"/>
        <v>0</v>
      </c>
      <c r="AQ265" s="4">
        <f t="shared" si="491"/>
        <v>0</v>
      </c>
      <c r="AR265" s="4">
        <f t="shared" si="492"/>
        <v>0</v>
      </c>
      <c r="AS265" s="4">
        <f t="shared" si="493"/>
        <v>0</v>
      </c>
      <c r="AT265" s="4">
        <f t="shared" si="494"/>
        <v>0</v>
      </c>
      <c r="AU265" s="4">
        <f t="shared" si="495"/>
        <v>0</v>
      </c>
      <c r="AV265" s="4">
        <f t="shared" si="496"/>
        <v>0</v>
      </c>
      <c r="AW265" s="4">
        <f t="shared" si="497"/>
        <v>1</v>
      </c>
      <c r="AX265" s="4">
        <f t="shared" si="498"/>
        <v>0</v>
      </c>
      <c r="AY265" s="4">
        <f t="shared" si="499"/>
        <v>1</v>
      </c>
      <c r="AZ265" s="4">
        <f t="shared" si="500"/>
        <v>0</v>
      </c>
      <c r="BA265" s="4">
        <f t="shared" si="501"/>
        <v>0</v>
      </c>
      <c r="BB265" s="4">
        <f t="shared" si="502"/>
        <v>0</v>
      </c>
      <c r="BC265" s="4">
        <f t="shared" si="503"/>
        <v>0</v>
      </c>
      <c r="BD265" s="4">
        <f t="shared" si="504"/>
        <v>0</v>
      </c>
      <c r="BE265" s="4">
        <f t="shared" si="505"/>
        <v>0</v>
      </c>
      <c r="BF265" s="4">
        <f t="shared" si="662"/>
        <v>0</v>
      </c>
      <c r="BG265" s="4">
        <f t="shared" si="662"/>
        <v>0</v>
      </c>
      <c r="BH265" s="4">
        <f t="shared" si="662"/>
        <v>0</v>
      </c>
      <c r="BI265" s="4">
        <f t="shared" si="662"/>
        <v>0</v>
      </c>
      <c r="BJ265" s="4">
        <f t="shared" si="662"/>
        <v>0</v>
      </c>
      <c r="BK265" s="4">
        <f t="shared" si="662"/>
        <v>0</v>
      </c>
      <c r="BL265" s="4">
        <f t="shared" si="662"/>
        <v>0</v>
      </c>
      <c r="BM265" s="4">
        <f t="shared" si="662"/>
        <v>0</v>
      </c>
      <c r="BN265" s="4">
        <f t="shared" si="662"/>
        <v>0</v>
      </c>
      <c r="BO265" s="4">
        <f t="shared" si="662"/>
        <v>0</v>
      </c>
      <c r="BP265" s="4">
        <f t="shared" si="662"/>
        <v>0</v>
      </c>
      <c r="BQ265" s="4">
        <f t="shared" si="662"/>
        <v>0</v>
      </c>
      <c r="BR265" s="4">
        <f t="shared" si="662"/>
        <v>0</v>
      </c>
      <c r="BS265" s="4">
        <f t="shared" si="662"/>
        <v>0</v>
      </c>
      <c r="BT265" s="4">
        <f t="shared" si="662"/>
        <v>0</v>
      </c>
      <c r="BU265" s="4">
        <f t="shared" si="662"/>
        <v>0</v>
      </c>
      <c r="BV265" s="4">
        <f t="shared" si="663"/>
        <v>0</v>
      </c>
      <c r="BW265" s="4">
        <f t="shared" si="663"/>
        <v>0</v>
      </c>
      <c r="BX265" s="4">
        <f t="shared" si="663"/>
        <v>0</v>
      </c>
      <c r="BY265" s="4">
        <f t="shared" si="663"/>
        <v>0</v>
      </c>
      <c r="BZ265" s="4">
        <f t="shared" si="663"/>
        <v>0</v>
      </c>
      <c r="CA265" s="4">
        <f t="shared" si="663"/>
        <v>0</v>
      </c>
      <c r="CB265" s="4">
        <f t="shared" si="663"/>
        <v>1</v>
      </c>
      <c r="CC265" s="4">
        <f t="shared" si="663"/>
        <v>0</v>
      </c>
      <c r="CD265" s="4">
        <f t="shared" si="663"/>
        <v>0</v>
      </c>
      <c r="CE265" s="4">
        <f t="shared" si="663"/>
        <v>0</v>
      </c>
      <c r="CF265" s="4">
        <f t="shared" si="663"/>
        <v>0</v>
      </c>
      <c r="CG265" s="4">
        <f t="shared" si="663"/>
        <v>0</v>
      </c>
      <c r="CH265" s="4">
        <f t="shared" si="663"/>
        <v>0</v>
      </c>
      <c r="CI265" s="4">
        <f t="shared" si="663"/>
        <v>0</v>
      </c>
      <c r="CJ265" s="4">
        <f t="shared" si="663"/>
        <v>0</v>
      </c>
      <c r="CK265" s="4">
        <f t="shared" si="665"/>
        <v>0</v>
      </c>
      <c r="CL265" s="4">
        <f t="shared" si="665"/>
        <v>0</v>
      </c>
      <c r="CM265" s="4">
        <f t="shared" si="665"/>
        <v>0</v>
      </c>
      <c r="CN265" s="4">
        <f t="shared" si="665"/>
        <v>0</v>
      </c>
      <c r="CO265" s="4">
        <f t="shared" si="665"/>
        <v>0</v>
      </c>
      <c r="CP265" s="4">
        <f t="shared" si="665"/>
        <v>0</v>
      </c>
      <c r="CQ265" s="4">
        <f t="shared" si="665"/>
        <v>0</v>
      </c>
      <c r="CR265" s="4">
        <f t="shared" si="665"/>
        <v>0</v>
      </c>
      <c r="CS265" s="4">
        <f t="shared" si="665"/>
        <v>0</v>
      </c>
      <c r="CT265" s="4">
        <f t="shared" si="665"/>
        <v>0</v>
      </c>
      <c r="CU265" s="4">
        <f t="shared" si="665"/>
        <v>0</v>
      </c>
      <c r="CV265" s="4">
        <f t="shared" si="665"/>
        <v>0</v>
      </c>
      <c r="CW265" s="4">
        <f t="shared" si="665"/>
        <v>0</v>
      </c>
      <c r="CX265" s="4">
        <f t="shared" si="665"/>
        <v>0</v>
      </c>
      <c r="CY265" s="4">
        <f t="shared" si="665"/>
        <v>0</v>
      </c>
      <c r="CZ265" s="4">
        <f t="shared" si="665"/>
        <v>0</v>
      </c>
      <c r="DA265" s="4">
        <f t="shared" si="666"/>
        <v>0</v>
      </c>
      <c r="DB265" s="4">
        <f t="shared" si="666"/>
        <v>0</v>
      </c>
      <c r="DC265" s="4">
        <f t="shared" si="666"/>
        <v>1</v>
      </c>
      <c r="DD265" s="4">
        <f t="shared" si="657"/>
        <v>0</v>
      </c>
      <c r="DE265" s="4">
        <f t="shared" si="664"/>
        <v>0</v>
      </c>
      <c r="DF265" s="4">
        <f t="shared" si="664"/>
        <v>0</v>
      </c>
      <c r="DG265" s="4">
        <f t="shared" ref="DG265:DP274" si="667">IF(DG$3=$C265,1,0)</f>
        <v>0</v>
      </c>
      <c r="DH265" s="4">
        <f t="shared" si="667"/>
        <v>0</v>
      </c>
      <c r="DI265" s="4">
        <f t="shared" si="667"/>
        <v>0</v>
      </c>
      <c r="DJ265" s="4">
        <f t="shared" si="667"/>
        <v>0</v>
      </c>
      <c r="DK265" s="4">
        <f t="shared" si="667"/>
        <v>0</v>
      </c>
      <c r="DL265" s="4">
        <f t="shared" si="667"/>
        <v>0</v>
      </c>
      <c r="DM265" s="4">
        <f t="shared" si="667"/>
        <v>0</v>
      </c>
      <c r="DN265" s="4">
        <f t="shared" si="667"/>
        <v>0</v>
      </c>
      <c r="DO265" s="4">
        <f t="shared" si="667"/>
        <v>0</v>
      </c>
      <c r="DP265" s="4">
        <f t="shared" si="667"/>
        <v>0</v>
      </c>
      <c r="DQ265" s="4">
        <f t="shared" ref="DQ265:EC274" si="668">IF(DQ$3=$C265,1,0)</f>
        <v>0</v>
      </c>
      <c r="DR265" s="4">
        <f t="shared" si="668"/>
        <v>0</v>
      </c>
      <c r="DS265" s="4">
        <f t="shared" si="668"/>
        <v>0</v>
      </c>
      <c r="DT265" s="4">
        <f t="shared" si="668"/>
        <v>0</v>
      </c>
      <c r="DU265" s="4">
        <f t="shared" si="668"/>
        <v>0</v>
      </c>
      <c r="DV265" s="4">
        <f t="shared" si="668"/>
        <v>0</v>
      </c>
      <c r="DW265" s="4">
        <f t="shared" si="668"/>
        <v>0</v>
      </c>
      <c r="DX265" s="4">
        <f t="shared" si="668"/>
        <v>0</v>
      </c>
      <c r="DY265" s="4">
        <f t="shared" si="668"/>
        <v>0</v>
      </c>
      <c r="DZ265" s="4">
        <f t="shared" si="668"/>
        <v>0</v>
      </c>
      <c r="EA265" s="4">
        <f t="shared" si="668"/>
        <v>0</v>
      </c>
      <c r="EB265" s="4">
        <f t="shared" si="668"/>
        <v>0</v>
      </c>
      <c r="EC265" s="4">
        <f t="shared" si="668"/>
        <v>0</v>
      </c>
    </row>
    <row r="266" spans="2:133" x14ac:dyDescent="0.25">
      <c r="B266" s="13" t="s">
        <v>264</v>
      </c>
      <c r="C266" t="s">
        <v>312</v>
      </c>
      <c r="D266" s="4">
        <f t="shared" si="507"/>
        <v>0</v>
      </c>
      <c r="E266" s="4">
        <f t="shared" si="508"/>
        <v>0</v>
      </c>
      <c r="F266" s="4">
        <f t="shared" si="509"/>
        <v>0</v>
      </c>
      <c r="G266" s="4">
        <f t="shared" si="510"/>
        <v>0</v>
      </c>
      <c r="H266" s="4">
        <f t="shared" si="511"/>
        <v>1</v>
      </c>
      <c r="I266" s="4">
        <f t="shared" si="512"/>
        <v>1</v>
      </c>
      <c r="J266" s="4">
        <f t="shared" si="458"/>
        <v>0</v>
      </c>
      <c r="K266" s="4">
        <f t="shared" si="459"/>
        <v>0</v>
      </c>
      <c r="L266" s="4">
        <f t="shared" si="460"/>
        <v>0</v>
      </c>
      <c r="M266" s="4">
        <f t="shared" si="461"/>
        <v>0</v>
      </c>
      <c r="N266" s="4">
        <f t="shared" si="462"/>
        <v>0</v>
      </c>
      <c r="O266" s="4">
        <f t="shared" si="463"/>
        <v>0</v>
      </c>
      <c r="P266" s="4">
        <f t="shared" si="464"/>
        <v>0</v>
      </c>
      <c r="Q266" s="4">
        <f t="shared" si="465"/>
        <v>0</v>
      </c>
      <c r="R266" s="4">
        <f t="shared" si="466"/>
        <v>0</v>
      </c>
      <c r="S266" s="4">
        <f t="shared" si="467"/>
        <v>0</v>
      </c>
      <c r="T266" s="4">
        <f t="shared" si="468"/>
        <v>0</v>
      </c>
      <c r="U266" s="4">
        <f t="shared" si="469"/>
        <v>0</v>
      </c>
      <c r="V266" s="4">
        <f t="shared" si="470"/>
        <v>0</v>
      </c>
      <c r="W266" s="4">
        <f t="shared" si="471"/>
        <v>0</v>
      </c>
      <c r="X266" s="4">
        <f t="shared" si="472"/>
        <v>0</v>
      </c>
      <c r="Y266" s="4">
        <f t="shared" si="473"/>
        <v>0</v>
      </c>
      <c r="Z266" s="4">
        <f t="shared" si="474"/>
        <v>0</v>
      </c>
      <c r="AA266" s="4">
        <f t="shared" si="475"/>
        <v>0</v>
      </c>
      <c r="AB266" s="4">
        <f t="shared" si="476"/>
        <v>0</v>
      </c>
      <c r="AC266" s="4">
        <f t="shared" si="477"/>
        <v>0</v>
      </c>
      <c r="AD266" s="4">
        <f t="shared" si="478"/>
        <v>0</v>
      </c>
      <c r="AE266" s="4">
        <f t="shared" si="479"/>
        <v>0</v>
      </c>
      <c r="AF266" s="4">
        <f t="shared" si="480"/>
        <v>0</v>
      </c>
      <c r="AG266" s="4">
        <f t="shared" si="481"/>
        <v>0</v>
      </c>
      <c r="AH266" s="4">
        <f t="shared" si="482"/>
        <v>0</v>
      </c>
      <c r="AI266" s="4">
        <f t="shared" si="483"/>
        <v>0</v>
      </c>
      <c r="AJ266" s="4">
        <f t="shared" si="484"/>
        <v>0</v>
      </c>
      <c r="AK266" s="4">
        <f t="shared" si="485"/>
        <v>0</v>
      </c>
      <c r="AL266" s="4">
        <f t="shared" si="486"/>
        <v>0</v>
      </c>
      <c r="AM266" s="4">
        <f t="shared" si="487"/>
        <v>0</v>
      </c>
      <c r="AN266" s="4">
        <f t="shared" si="488"/>
        <v>0</v>
      </c>
      <c r="AO266" s="4">
        <f t="shared" si="489"/>
        <v>0</v>
      </c>
      <c r="AP266" s="4">
        <f t="shared" si="490"/>
        <v>0</v>
      </c>
      <c r="AQ266" s="4">
        <f t="shared" si="491"/>
        <v>0</v>
      </c>
      <c r="AR266" s="4">
        <f t="shared" si="492"/>
        <v>0</v>
      </c>
      <c r="AS266" s="4">
        <f t="shared" si="493"/>
        <v>0</v>
      </c>
      <c r="AT266" s="4">
        <f t="shared" si="494"/>
        <v>0</v>
      </c>
      <c r="AU266" s="4">
        <f t="shared" si="495"/>
        <v>0</v>
      </c>
      <c r="AV266" s="4">
        <f t="shared" si="496"/>
        <v>0</v>
      </c>
      <c r="AW266" s="4">
        <f t="shared" si="497"/>
        <v>0</v>
      </c>
      <c r="AX266" s="4">
        <f t="shared" si="498"/>
        <v>1</v>
      </c>
      <c r="AY266" s="4">
        <f t="shared" si="499"/>
        <v>1</v>
      </c>
      <c r="AZ266" s="4">
        <f t="shared" si="500"/>
        <v>0</v>
      </c>
      <c r="BA266" s="4">
        <f t="shared" si="501"/>
        <v>0</v>
      </c>
      <c r="BB266" s="4">
        <f t="shared" si="502"/>
        <v>0</v>
      </c>
      <c r="BC266" s="4">
        <f t="shared" si="503"/>
        <v>0</v>
      </c>
      <c r="BD266" s="4">
        <f t="shared" si="504"/>
        <v>0</v>
      </c>
      <c r="BE266" s="4">
        <f t="shared" si="505"/>
        <v>0</v>
      </c>
      <c r="BF266" s="4">
        <f t="shared" si="662"/>
        <v>0</v>
      </c>
      <c r="BG266" s="4">
        <f t="shared" si="662"/>
        <v>0</v>
      </c>
      <c r="BH266" s="4">
        <f t="shared" si="662"/>
        <v>0</v>
      </c>
      <c r="BI266" s="4">
        <f t="shared" si="662"/>
        <v>0</v>
      </c>
      <c r="BJ266" s="4">
        <f t="shared" si="662"/>
        <v>0</v>
      </c>
      <c r="BK266" s="4">
        <f t="shared" si="662"/>
        <v>0</v>
      </c>
      <c r="BL266" s="4">
        <f t="shared" si="662"/>
        <v>0</v>
      </c>
      <c r="BM266" s="4">
        <f t="shared" si="662"/>
        <v>0</v>
      </c>
      <c r="BN266" s="4">
        <f t="shared" si="662"/>
        <v>0</v>
      </c>
      <c r="BO266" s="4">
        <f t="shared" si="662"/>
        <v>0</v>
      </c>
      <c r="BP266" s="4">
        <f t="shared" si="662"/>
        <v>0</v>
      </c>
      <c r="BQ266" s="4">
        <f t="shared" si="662"/>
        <v>0</v>
      </c>
      <c r="BR266" s="4">
        <f t="shared" si="662"/>
        <v>0</v>
      </c>
      <c r="BS266" s="4">
        <f t="shared" si="662"/>
        <v>0</v>
      </c>
      <c r="BT266" s="4">
        <f t="shared" si="662"/>
        <v>0</v>
      </c>
      <c r="BU266" s="4">
        <f t="shared" si="662"/>
        <v>0</v>
      </c>
      <c r="BV266" s="4">
        <f t="shared" si="663"/>
        <v>0</v>
      </c>
      <c r="BW266" s="4">
        <f t="shared" si="663"/>
        <v>0</v>
      </c>
      <c r="BX266" s="4">
        <f t="shared" si="663"/>
        <v>0</v>
      </c>
      <c r="BY266" s="4">
        <f t="shared" si="663"/>
        <v>0</v>
      </c>
      <c r="BZ266" s="4">
        <f t="shared" si="663"/>
        <v>0</v>
      </c>
      <c r="CA266" s="4">
        <f t="shared" si="663"/>
        <v>0</v>
      </c>
      <c r="CB266" s="4">
        <f t="shared" si="663"/>
        <v>0</v>
      </c>
      <c r="CC266" s="4">
        <f t="shared" si="663"/>
        <v>1</v>
      </c>
      <c r="CD266" s="4">
        <f t="shared" si="663"/>
        <v>0</v>
      </c>
      <c r="CE266" s="4">
        <f t="shared" si="663"/>
        <v>0</v>
      </c>
      <c r="CF266" s="4">
        <f t="shared" si="663"/>
        <v>0</v>
      </c>
      <c r="CG266" s="4">
        <f t="shared" si="663"/>
        <v>0</v>
      </c>
      <c r="CH266" s="4">
        <f t="shared" si="663"/>
        <v>0</v>
      </c>
      <c r="CI266" s="4">
        <f t="shared" si="663"/>
        <v>0</v>
      </c>
      <c r="CJ266" s="4">
        <f t="shared" si="663"/>
        <v>0</v>
      </c>
      <c r="CK266" s="4">
        <f t="shared" si="665"/>
        <v>0</v>
      </c>
      <c r="CL266" s="4">
        <f t="shared" si="665"/>
        <v>0</v>
      </c>
      <c r="CM266" s="4">
        <f t="shared" si="665"/>
        <v>0</v>
      </c>
      <c r="CN266" s="4">
        <f t="shared" si="665"/>
        <v>0</v>
      </c>
      <c r="CO266" s="4">
        <f t="shared" si="665"/>
        <v>0</v>
      </c>
      <c r="CP266" s="4">
        <f t="shared" si="665"/>
        <v>0</v>
      </c>
      <c r="CQ266" s="4">
        <f t="shared" si="665"/>
        <v>0</v>
      </c>
      <c r="CR266" s="4">
        <f t="shared" si="665"/>
        <v>0</v>
      </c>
      <c r="CS266" s="4">
        <f t="shared" si="665"/>
        <v>0</v>
      </c>
      <c r="CT266" s="4">
        <f t="shared" si="665"/>
        <v>0</v>
      </c>
      <c r="CU266" s="4">
        <f t="shared" si="665"/>
        <v>0</v>
      </c>
      <c r="CV266" s="4">
        <f t="shared" si="665"/>
        <v>0</v>
      </c>
      <c r="CW266" s="4">
        <f t="shared" si="665"/>
        <v>0</v>
      </c>
      <c r="CX266" s="4">
        <f t="shared" si="665"/>
        <v>0</v>
      </c>
      <c r="CY266" s="4">
        <f t="shared" si="665"/>
        <v>0</v>
      </c>
      <c r="CZ266" s="4">
        <f t="shared" si="665"/>
        <v>0</v>
      </c>
      <c r="DA266" s="4">
        <f t="shared" si="666"/>
        <v>0</v>
      </c>
      <c r="DB266" s="4">
        <f t="shared" si="666"/>
        <v>0</v>
      </c>
      <c r="DC266" s="4">
        <f t="shared" si="666"/>
        <v>0</v>
      </c>
      <c r="DD266" s="4">
        <f t="shared" si="657"/>
        <v>1</v>
      </c>
      <c r="DE266" s="4">
        <f t="shared" si="664"/>
        <v>0</v>
      </c>
      <c r="DF266" s="4">
        <f t="shared" si="664"/>
        <v>0</v>
      </c>
      <c r="DG266" s="4">
        <f t="shared" si="667"/>
        <v>0</v>
      </c>
      <c r="DH266" s="4">
        <f t="shared" si="667"/>
        <v>0</v>
      </c>
      <c r="DI266" s="4">
        <f t="shared" si="667"/>
        <v>0</v>
      </c>
      <c r="DJ266" s="4">
        <f t="shared" si="667"/>
        <v>0</v>
      </c>
      <c r="DK266" s="4">
        <f t="shared" si="667"/>
        <v>0</v>
      </c>
      <c r="DL266" s="4">
        <f t="shared" si="667"/>
        <v>0</v>
      </c>
      <c r="DM266" s="4">
        <f t="shared" si="667"/>
        <v>0</v>
      </c>
      <c r="DN266" s="4">
        <f t="shared" si="667"/>
        <v>0</v>
      </c>
      <c r="DO266" s="4">
        <f t="shared" si="667"/>
        <v>0</v>
      </c>
      <c r="DP266" s="4">
        <f t="shared" si="667"/>
        <v>0</v>
      </c>
      <c r="DQ266" s="4">
        <f t="shared" si="668"/>
        <v>0</v>
      </c>
      <c r="DR266" s="4">
        <f t="shared" si="668"/>
        <v>0</v>
      </c>
      <c r="DS266" s="4">
        <f t="shared" si="668"/>
        <v>0</v>
      </c>
      <c r="DT266" s="4">
        <f t="shared" si="668"/>
        <v>0</v>
      </c>
      <c r="DU266" s="4">
        <f t="shared" si="668"/>
        <v>0</v>
      </c>
      <c r="DV266" s="4">
        <f t="shared" si="668"/>
        <v>0</v>
      </c>
      <c r="DW266" s="4">
        <f t="shared" si="668"/>
        <v>0</v>
      </c>
      <c r="DX266" s="4">
        <f t="shared" si="668"/>
        <v>0</v>
      </c>
      <c r="DY266" s="4">
        <f t="shared" si="668"/>
        <v>0</v>
      </c>
      <c r="DZ266" s="4">
        <f t="shared" si="668"/>
        <v>0</v>
      </c>
      <c r="EA266" s="4">
        <f t="shared" si="668"/>
        <v>0</v>
      </c>
      <c r="EB266" s="4">
        <f t="shared" si="668"/>
        <v>0</v>
      </c>
      <c r="EC266" s="4">
        <f t="shared" si="668"/>
        <v>0</v>
      </c>
    </row>
    <row r="267" spans="2:133" x14ac:dyDescent="0.25">
      <c r="B267" s="13" t="s">
        <v>264</v>
      </c>
      <c r="C267" t="s">
        <v>2687</v>
      </c>
      <c r="D267" s="4">
        <f t="shared" si="507"/>
        <v>0</v>
      </c>
      <c r="E267" s="4">
        <f t="shared" si="508"/>
        <v>0</v>
      </c>
      <c r="F267" s="4">
        <f t="shared" si="509"/>
        <v>0</v>
      </c>
      <c r="G267" s="4">
        <f t="shared" si="510"/>
        <v>0</v>
      </c>
      <c r="H267" s="4">
        <f t="shared" si="511"/>
        <v>1</v>
      </c>
      <c r="I267" s="4">
        <f t="shared" si="512"/>
        <v>1</v>
      </c>
      <c r="J267" s="4">
        <f t="shared" si="458"/>
        <v>0</v>
      </c>
      <c r="K267" s="4">
        <f t="shared" si="459"/>
        <v>0</v>
      </c>
      <c r="L267" s="4">
        <f t="shared" si="460"/>
        <v>0</v>
      </c>
      <c r="M267" s="4">
        <f t="shared" si="461"/>
        <v>0</v>
      </c>
      <c r="N267" s="4">
        <f t="shared" si="462"/>
        <v>0</v>
      </c>
      <c r="O267" s="4">
        <f t="shared" si="463"/>
        <v>0</v>
      </c>
      <c r="P267" s="4">
        <f t="shared" si="464"/>
        <v>0</v>
      </c>
      <c r="Q267" s="4">
        <f t="shared" si="465"/>
        <v>0</v>
      </c>
      <c r="R267" s="4">
        <f t="shared" si="466"/>
        <v>0</v>
      </c>
      <c r="S267" s="4">
        <f t="shared" si="467"/>
        <v>0</v>
      </c>
      <c r="T267" s="4">
        <f t="shared" si="468"/>
        <v>0</v>
      </c>
      <c r="U267" s="4">
        <f t="shared" si="469"/>
        <v>0</v>
      </c>
      <c r="V267" s="4">
        <f t="shared" si="470"/>
        <v>0</v>
      </c>
      <c r="W267" s="4">
        <f t="shared" si="471"/>
        <v>0</v>
      </c>
      <c r="X267" s="4">
        <f t="shared" si="472"/>
        <v>0</v>
      </c>
      <c r="Y267" s="4">
        <f t="shared" si="473"/>
        <v>0</v>
      </c>
      <c r="Z267" s="4">
        <f t="shared" si="474"/>
        <v>0</v>
      </c>
      <c r="AA267" s="4">
        <f t="shared" si="475"/>
        <v>0</v>
      </c>
      <c r="AB267" s="4">
        <f t="shared" si="476"/>
        <v>0</v>
      </c>
      <c r="AC267" s="4">
        <f t="shared" si="477"/>
        <v>0</v>
      </c>
      <c r="AD267" s="4">
        <f t="shared" si="478"/>
        <v>0</v>
      </c>
      <c r="AE267" s="4">
        <f t="shared" si="479"/>
        <v>0</v>
      </c>
      <c r="AF267" s="4">
        <f t="shared" si="480"/>
        <v>0</v>
      </c>
      <c r="AG267" s="4">
        <f t="shared" si="481"/>
        <v>0</v>
      </c>
      <c r="AH267" s="4">
        <f t="shared" si="482"/>
        <v>0</v>
      </c>
      <c r="AI267" s="4">
        <f t="shared" si="483"/>
        <v>0</v>
      </c>
      <c r="AJ267" s="4">
        <f t="shared" si="484"/>
        <v>0</v>
      </c>
      <c r="AK267" s="4">
        <f t="shared" si="485"/>
        <v>0</v>
      </c>
      <c r="AL267" s="4">
        <f t="shared" si="486"/>
        <v>0</v>
      </c>
      <c r="AM267" s="4">
        <f t="shared" si="487"/>
        <v>0</v>
      </c>
      <c r="AN267" s="4">
        <f t="shared" si="488"/>
        <v>0</v>
      </c>
      <c r="AO267" s="4">
        <f t="shared" si="489"/>
        <v>0</v>
      </c>
      <c r="AP267" s="4">
        <f t="shared" si="490"/>
        <v>0</v>
      </c>
      <c r="AQ267" s="4">
        <f t="shared" si="491"/>
        <v>0</v>
      </c>
      <c r="AR267" s="4">
        <f t="shared" si="492"/>
        <v>0</v>
      </c>
      <c r="AS267" s="4">
        <f t="shared" si="493"/>
        <v>0</v>
      </c>
      <c r="AT267" s="4">
        <f t="shared" si="494"/>
        <v>0</v>
      </c>
      <c r="AU267" s="4">
        <f t="shared" si="495"/>
        <v>0</v>
      </c>
      <c r="AV267" s="4">
        <f t="shared" si="496"/>
        <v>0</v>
      </c>
      <c r="AW267" s="4">
        <f t="shared" si="497"/>
        <v>0</v>
      </c>
      <c r="AX267" s="4">
        <f t="shared" si="498"/>
        <v>1</v>
      </c>
      <c r="AY267" s="4">
        <f t="shared" si="499"/>
        <v>1</v>
      </c>
      <c r="AZ267" s="4">
        <f t="shared" si="500"/>
        <v>0</v>
      </c>
      <c r="BA267" s="4">
        <f t="shared" si="501"/>
        <v>0</v>
      </c>
      <c r="BB267" s="4">
        <f t="shared" si="502"/>
        <v>0</v>
      </c>
      <c r="BC267" s="4">
        <f t="shared" si="503"/>
        <v>0</v>
      </c>
      <c r="BD267" s="4">
        <f t="shared" si="504"/>
        <v>0</v>
      </c>
      <c r="BE267" s="4">
        <f t="shared" si="505"/>
        <v>0</v>
      </c>
      <c r="BF267" s="4">
        <f t="shared" si="662"/>
        <v>0</v>
      </c>
      <c r="BG267" s="4">
        <f t="shared" si="662"/>
        <v>0</v>
      </c>
      <c r="BH267" s="4">
        <f t="shared" si="662"/>
        <v>0</v>
      </c>
      <c r="BI267" s="4">
        <f t="shared" si="662"/>
        <v>0</v>
      </c>
      <c r="BJ267" s="4">
        <f t="shared" si="662"/>
        <v>0</v>
      </c>
      <c r="BK267" s="4">
        <f t="shared" si="662"/>
        <v>0</v>
      </c>
      <c r="BL267" s="4">
        <f t="shared" si="662"/>
        <v>0</v>
      </c>
      <c r="BM267" s="4">
        <f t="shared" si="662"/>
        <v>0</v>
      </c>
      <c r="BN267" s="4">
        <f t="shared" si="662"/>
        <v>0</v>
      </c>
      <c r="BO267" s="4">
        <f t="shared" si="662"/>
        <v>0</v>
      </c>
      <c r="BP267" s="4">
        <f t="shared" si="662"/>
        <v>0</v>
      </c>
      <c r="BQ267" s="4">
        <f t="shared" si="662"/>
        <v>0</v>
      </c>
      <c r="BR267" s="4">
        <f t="shared" si="662"/>
        <v>0</v>
      </c>
      <c r="BS267" s="4">
        <f t="shared" si="662"/>
        <v>0</v>
      </c>
      <c r="BT267" s="4">
        <f t="shared" si="662"/>
        <v>0</v>
      </c>
      <c r="BU267" s="4">
        <f t="shared" si="662"/>
        <v>0</v>
      </c>
      <c r="BV267" s="4">
        <f t="shared" si="663"/>
        <v>0</v>
      </c>
      <c r="BW267" s="4">
        <f t="shared" si="663"/>
        <v>0</v>
      </c>
      <c r="BX267" s="4">
        <f t="shared" si="663"/>
        <v>0</v>
      </c>
      <c r="BY267" s="4">
        <f t="shared" si="663"/>
        <v>0</v>
      </c>
      <c r="BZ267" s="4">
        <f t="shared" si="663"/>
        <v>0</v>
      </c>
      <c r="CA267" s="4">
        <f t="shared" si="663"/>
        <v>0</v>
      </c>
      <c r="CB267" s="4">
        <f t="shared" si="663"/>
        <v>0</v>
      </c>
      <c r="CC267" s="4">
        <f t="shared" si="663"/>
        <v>0</v>
      </c>
      <c r="CD267" s="4">
        <f t="shared" si="663"/>
        <v>1</v>
      </c>
      <c r="CE267" s="4">
        <f t="shared" si="663"/>
        <v>0</v>
      </c>
      <c r="CF267" s="4">
        <f t="shared" si="663"/>
        <v>0</v>
      </c>
      <c r="CG267" s="4">
        <f t="shared" si="663"/>
        <v>0</v>
      </c>
      <c r="CH267" s="4">
        <f t="shared" si="663"/>
        <v>0</v>
      </c>
      <c r="CI267" s="4">
        <f t="shared" si="663"/>
        <v>0</v>
      </c>
      <c r="CJ267" s="4">
        <f t="shared" si="663"/>
        <v>0</v>
      </c>
      <c r="CK267" s="4">
        <f t="shared" si="665"/>
        <v>0</v>
      </c>
      <c r="CL267" s="4">
        <f t="shared" si="665"/>
        <v>0</v>
      </c>
      <c r="CM267" s="4">
        <f t="shared" si="665"/>
        <v>0</v>
      </c>
      <c r="CN267" s="4">
        <f t="shared" si="665"/>
        <v>0</v>
      </c>
      <c r="CO267" s="4">
        <f t="shared" si="665"/>
        <v>0</v>
      </c>
      <c r="CP267" s="4">
        <f t="shared" si="665"/>
        <v>0</v>
      </c>
      <c r="CQ267" s="4">
        <f t="shared" si="665"/>
        <v>0</v>
      </c>
      <c r="CR267" s="4">
        <f t="shared" si="665"/>
        <v>0</v>
      </c>
      <c r="CS267" s="4">
        <f t="shared" si="665"/>
        <v>0</v>
      </c>
      <c r="CT267" s="4">
        <f t="shared" si="665"/>
        <v>0</v>
      </c>
      <c r="CU267" s="4">
        <f t="shared" si="665"/>
        <v>0</v>
      </c>
      <c r="CV267" s="4">
        <f t="shared" si="665"/>
        <v>0</v>
      </c>
      <c r="CW267" s="4">
        <f t="shared" si="665"/>
        <v>0</v>
      </c>
      <c r="CX267" s="4">
        <f t="shared" si="665"/>
        <v>0</v>
      </c>
      <c r="CY267" s="4">
        <f t="shared" si="665"/>
        <v>0</v>
      </c>
      <c r="CZ267" s="4">
        <f t="shared" si="665"/>
        <v>0</v>
      </c>
      <c r="DA267" s="4">
        <f t="shared" si="666"/>
        <v>0</v>
      </c>
      <c r="DB267" s="4">
        <f t="shared" si="666"/>
        <v>0</v>
      </c>
      <c r="DC267" s="4">
        <f t="shared" si="666"/>
        <v>0</v>
      </c>
      <c r="DD267" s="4">
        <f t="shared" si="657"/>
        <v>0</v>
      </c>
      <c r="DE267" s="4">
        <f t="shared" si="664"/>
        <v>1</v>
      </c>
      <c r="DF267" s="4">
        <f t="shared" si="664"/>
        <v>0</v>
      </c>
      <c r="DG267" s="4">
        <f t="shared" si="667"/>
        <v>0</v>
      </c>
      <c r="DH267" s="4">
        <f t="shared" si="667"/>
        <v>0</v>
      </c>
      <c r="DI267" s="4">
        <f t="shared" si="667"/>
        <v>0</v>
      </c>
      <c r="DJ267" s="4">
        <f t="shared" si="667"/>
        <v>0</v>
      </c>
      <c r="DK267" s="4">
        <f t="shared" si="667"/>
        <v>0</v>
      </c>
      <c r="DL267" s="4">
        <f t="shared" si="667"/>
        <v>0</v>
      </c>
      <c r="DM267" s="4">
        <f t="shared" si="667"/>
        <v>0</v>
      </c>
      <c r="DN267" s="4">
        <f t="shared" si="667"/>
        <v>0</v>
      </c>
      <c r="DO267" s="4">
        <f t="shared" si="667"/>
        <v>0</v>
      </c>
      <c r="DP267" s="4">
        <f t="shared" si="667"/>
        <v>0</v>
      </c>
      <c r="DQ267" s="4">
        <f t="shared" si="668"/>
        <v>0</v>
      </c>
      <c r="DR267" s="4">
        <f t="shared" si="668"/>
        <v>0</v>
      </c>
      <c r="DS267" s="4">
        <f t="shared" si="668"/>
        <v>0</v>
      </c>
      <c r="DT267" s="4">
        <f t="shared" si="668"/>
        <v>0</v>
      </c>
      <c r="DU267" s="4">
        <f t="shared" si="668"/>
        <v>0</v>
      </c>
      <c r="DV267" s="4">
        <f t="shared" si="668"/>
        <v>0</v>
      </c>
      <c r="DW267" s="4">
        <f t="shared" si="668"/>
        <v>0</v>
      </c>
      <c r="DX267" s="4">
        <f t="shared" si="668"/>
        <v>0</v>
      </c>
      <c r="DY267" s="4">
        <f t="shared" si="668"/>
        <v>0</v>
      </c>
      <c r="DZ267" s="4">
        <f t="shared" si="668"/>
        <v>0</v>
      </c>
      <c r="EA267" s="4">
        <f t="shared" si="668"/>
        <v>0</v>
      </c>
      <c r="EB267" s="4">
        <f t="shared" si="668"/>
        <v>0</v>
      </c>
      <c r="EC267" s="4">
        <f t="shared" si="668"/>
        <v>0</v>
      </c>
    </row>
    <row r="268" spans="2:133" x14ac:dyDescent="0.25">
      <c r="B268" s="13" t="s">
        <v>264</v>
      </c>
      <c r="C268" t="s">
        <v>2688</v>
      </c>
      <c r="D268" s="4">
        <f t="shared" si="507"/>
        <v>0</v>
      </c>
      <c r="E268" s="4">
        <f t="shared" si="508"/>
        <v>0</v>
      </c>
      <c r="F268" s="4">
        <f t="shared" si="509"/>
        <v>0</v>
      </c>
      <c r="G268" s="4">
        <f t="shared" si="510"/>
        <v>0</v>
      </c>
      <c r="H268" s="4">
        <f t="shared" si="511"/>
        <v>1</v>
      </c>
      <c r="I268" s="4">
        <f t="shared" si="512"/>
        <v>1</v>
      </c>
      <c r="J268" s="4">
        <f t="shared" si="458"/>
        <v>0</v>
      </c>
      <c r="K268" s="4">
        <f t="shared" si="459"/>
        <v>0</v>
      </c>
      <c r="L268" s="4">
        <f t="shared" si="460"/>
        <v>0</v>
      </c>
      <c r="M268" s="4">
        <f t="shared" si="461"/>
        <v>0</v>
      </c>
      <c r="N268" s="4">
        <f t="shared" si="462"/>
        <v>0</v>
      </c>
      <c r="O268" s="4">
        <f t="shared" si="463"/>
        <v>0</v>
      </c>
      <c r="P268" s="4">
        <f t="shared" si="464"/>
        <v>0</v>
      </c>
      <c r="Q268" s="4">
        <f t="shared" si="465"/>
        <v>0</v>
      </c>
      <c r="R268" s="4">
        <f t="shared" si="466"/>
        <v>0</v>
      </c>
      <c r="S268" s="4">
        <f t="shared" si="467"/>
        <v>0</v>
      </c>
      <c r="T268" s="4">
        <f t="shared" si="468"/>
        <v>0</v>
      </c>
      <c r="U268" s="4">
        <f t="shared" si="469"/>
        <v>0</v>
      </c>
      <c r="V268" s="4">
        <f t="shared" si="470"/>
        <v>0</v>
      </c>
      <c r="W268" s="4">
        <f t="shared" si="471"/>
        <v>0</v>
      </c>
      <c r="X268" s="4">
        <f t="shared" si="472"/>
        <v>0</v>
      </c>
      <c r="Y268" s="4">
        <f t="shared" si="473"/>
        <v>0</v>
      </c>
      <c r="Z268" s="4">
        <f t="shared" si="474"/>
        <v>0</v>
      </c>
      <c r="AA268" s="4">
        <f t="shared" si="475"/>
        <v>0</v>
      </c>
      <c r="AB268" s="4">
        <f t="shared" si="476"/>
        <v>0</v>
      </c>
      <c r="AC268" s="4">
        <f t="shared" si="477"/>
        <v>0</v>
      </c>
      <c r="AD268" s="4">
        <f t="shared" si="478"/>
        <v>0</v>
      </c>
      <c r="AE268" s="4">
        <f t="shared" si="479"/>
        <v>0</v>
      </c>
      <c r="AF268" s="4">
        <f t="shared" si="480"/>
        <v>0</v>
      </c>
      <c r="AG268" s="4">
        <f t="shared" si="481"/>
        <v>0</v>
      </c>
      <c r="AH268" s="4">
        <f t="shared" si="482"/>
        <v>0</v>
      </c>
      <c r="AI268" s="4">
        <f t="shared" si="483"/>
        <v>0</v>
      </c>
      <c r="AJ268" s="4">
        <f t="shared" si="484"/>
        <v>0</v>
      </c>
      <c r="AK268" s="4">
        <f t="shared" si="485"/>
        <v>0</v>
      </c>
      <c r="AL268" s="4">
        <f t="shared" si="486"/>
        <v>0</v>
      </c>
      <c r="AM268" s="4">
        <f t="shared" si="487"/>
        <v>0</v>
      </c>
      <c r="AN268" s="4">
        <f t="shared" si="488"/>
        <v>0</v>
      </c>
      <c r="AO268" s="4">
        <f t="shared" si="489"/>
        <v>0</v>
      </c>
      <c r="AP268" s="4">
        <f t="shared" si="490"/>
        <v>0</v>
      </c>
      <c r="AQ268" s="4">
        <f t="shared" si="491"/>
        <v>0</v>
      </c>
      <c r="AR268" s="4">
        <f t="shared" si="492"/>
        <v>0</v>
      </c>
      <c r="AS268" s="4">
        <f t="shared" si="493"/>
        <v>0</v>
      </c>
      <c r="AT268" s="4">
        <f t="shared" si="494"/>
        <v>0</v>
      </c>
      <c r="AU268" s="4">
        <f t="shared" si="495"/>
        <v>0</v>
      </c>
      <c r="AV268" s="4">
        <f t="shared" si="496"/>
        <v>0</v>
      </c>
      <c r="AW268" s="4">
        <f t="shared" si="497"/>
        <v>0</v>
      </c>
      <c r="AX268" s="4">
        <f t="shared" si="498"/>
        <v>1</v>
      </c>
      <c r="AY268" s="4">
        <f t="shared" si="499"/>
        <v>1</v>
      </c>
      <c r="AZ268" s="4">
        <f t="shared" si="500"/>
        <v>0</v>
      </c>
      <c r="BA268" s="4">
        <f t="shared" si="501"/>
        <v>0</v>
      </c>
      <c r="BB268" s="4">
        <f t="shared" si="502"/>
        <v>0</v>
      </c>
      <c r="BC268" s="4">
        <f t="shared" si="503"/>
        <v>0</v>
      </c>
      <c r="BD268" s="4">
        <f t="shared" si="504"/>
        <v>0</v>
      </c>
      <c r="BE268" s="4">
        <f t="shared" si="505"/>
        <v>0</v>
      </c>
      <c r="BF268" s="4">
        <f t="shared" si="662"/>
        <v>0</v>
      </c>
      <c r="BG268" s="4">
        <f t="shared" si="662"/>
        <v>0</v>
      </c>
      <c r="BH268" s="4">
        <f t="shared" si="662"/>
        <v>0</v>
      </c>
      <c r="BI268" s="4">
        <f t="shared" si="662"/>
        <v>0</v>
      </c>
      <c r="BJ268" s="4">
        <f t="shared" si="662"/>
        <v>0</v>
      </c>
      <c r="BK268" s="4">
        <f t="shared" si="662"/>
        <v>0</v>
      </c>
      <c r="BL268" s="4">
        <f t="shared" si="662"/>
        <v>0</v>
      </c>
      <c r="BM268" s="4">
        <f t="shared" si="662"/>
        <v>0</v>
      </c>
      <c r="BN268" s="4">
        <f t="shared" si="662"/>
        <v>0</v>
      </c>
      <c r="BO268" s="4">
        <f t="shared" si="662"/>
        <v>0</v>
      </c>
      <c r="BP268" s="4">
        <f t="shared" si="662"/>
        <v>0</v>
      </c>
      <c r="BQ268" s="4">
        <f t="shared" si="662"/>
        <v>0</v>
      </c>
      <c r="BR268" s="4">
        <f t="shared" si="662"/>
        <v>0</v>
      </c>
      <c r="BS268" s="4">
        <f t="shared" si="662"/>
        <v>0</v>
      </c>
      <c r="BT268" s="4">
        <f t="shared" si="662"/>
        <v>0</v>
      </c>
      <c r="BU268" s="4">
        <f t="shared" si="662"/>
        <v>0</v>
      </c>
      <c r="BV268" s="4">
        <f t="shared" si="663"/>
        <v>0</v>
      </c>
      <c r="BW268" s="4">
        <f t="shared" si="663"/>
        <v>0</v>
      </c>
      <c r="BX268" s="4">
        <f t="shared" si="663"/>
        <v>0</v>
      </c>
      <c r="BY268" s="4">
        <f t="shared" si="663"/>
        <v>0</v>
      </c>
      <c r="BZ268" s="4">
        <f t="shared" si="663"/>
        <v>0</v>
      </c>
      <c r="CA268" s="4">
        <f t="shared" si="663"/>
        <v>0</v>
      </c>
      <c r="CB268" s="4">
        <f t="shared" si="663"/>
        <v>0</v>
      </c>
      <c r="CC268" s="4">
        <f t="shared" si="663"/>
        <v>0</v>
      </c>
      <c r="CD268" s="4">
        <f t="shared" si="663"/>
        <v>0</v>
      </c>
      <c r="CE268" s="4">
        <f t="shared" si="663"/>
        <v>1</v>
      </c>
      <c r="CF268" s="4">
        <f t="shared" si="663"/>
        <v>0</v>
      </c>
      <c r="CG268" s="4">
        <f t="shared" si="663"/>
        <v>0</v>
      </c>
      <c r="CH268" s="4">
        <f t="shared" si="663"/>
        <v>0</v>
      </c>
      <c r="CI268" s="4">
        <f t="shared" si="663"/>
        <v>0</v>
      </c>
      <c r="CJ268" s="4">
        <f t="shared" si="663"/>
        <v>0</v>
      </c>
      <c r="CK268" s="4">
        <f t="shared" si="665"/>
        <v>0</v>
      </c>
      <c r="CL268" s="4">
        <f t="shared" si="665"/>
        <v>0</v>
      </c>
      <c r="CM268" s="4">
        <f t="shared" si="665"/>
        <v>0</v>
      </c>
      <c r="CN268" s="4">
        <f t="shared" si="665"/>
        <v>0</v>
      </c>
      <c r="CO268" s="4">
        <f t="shared" si="665"/>
        <v>0</v>
      </c>
      <c r="CP268" s="4">
        <f t="shared" si="665"/>
        <v>0</v>
      </c>
      <c r="CQ268" s="4">
        <f t="shared" si="665"/>
        <v>0</v>
      </c>
      <c r="CR268" s="4">
        <f t="shared" si="665"/>
        <v>0</v>
      </c>
      <c r="CS268" s="4">
        <f t="shared" si="665"/>
        <v>0</v>
      </c>
      <c r="CT268" s="4">
        <f t="shared" si="665"/>
        <v>0</v>
      </c>
      <c r="CU268" s="4">
        <f t="shared" si="665"/>
        <v>0</v>
      </c>
      <c r="CV268" s="4">
        <f t="shared" si="665"/>
        <v>0</v>
      </c>
      <c r="CW268" s="4">
        <f t="shared" si="665"/>
        <v>0</v>
      </c>
      <c r="CX268" s="4">
        <f t="shared" si="665"/>
        <v>0</v>
      </c>
      <c r="CY268" s="4">
        <f t="shared" si="665"/>
        <v>0</v>
      </c>
      <c r="CZ268" s="4">
        <f t="shared" si="665"/>
        <v>0</v>
      </c>
      <c r="DA268" s="4">
        <f t="shared" si="666"/>
        <v>0</v>
      </c>
      <c r="DB268" s="4">
        <f t="shared" si="666"/>
        <v>0</v>
      </c>
      <c r="DC268" s="4">
        <f t="shared" si="666"/>
        <v>0</v>
      </c>
      <c r="DD268" s="4">
        <f t="shared" si="657"/>
        <v>0</v>
      </c>
      <c r="DE268" s="4">
        <f t="shared" si="664"/>
        <v>0</v>
      </c>
      <c r="DF268" s="4">
        <f t="shared" si="664"/>
        <v>1</v>
      </c>
      <c r="DG268" s="4">
        <f t="shared" si="667"/>
        <v>0</v>
      </c>
      <c r="DH268" s="4">
        <f t="shared" si="667"/>
        <v>0</v>
      </c>
      <c r="DI268" s="4">
        <f t="shared" si="667"/>
        <v>0</v>
      </c>
      <c r="DJ268" s="4">
        <f t="shared" si="667"/>
        <v>0</v>
      </c>
      <c r="DK268" s="4">
        <f t="shared" si="667"/>
        <v>0</v>
      </c>
      <c r="DL268" s="4">
        <f t="shared" si="667"/>
        <v>0</v>
      </c>
      <c r="DM268" s="4">
        <f t="shared" si="667"/>
        <v>0</v>
      </c>
      <c r="DN268" s="4">
        <f t="shared" si="667"/>
        <v>0</v>
      </c>
      <c r="DO268" s="4">
        <f t="shared" si="667"/>
        <v>0</v>
      </c>
      <c r="DP268" s="4">
        <f t="shared" si="667"/>
        <v>0</v>
      </c>
      <c r="DQ268" s="4">
        <f t="shared" si="668"/>
        <v>0</v>
      </c>
      <c r="DR268" s="4">
        <f t="shared" si="668"/>
        <v>0</v>
      </c>
      <c r="DS268" s="4">
        <f t="shared" si="668"/>
        <v>0</v>
      </c>
      <c r="DT268" s="4">
        <f t="shared" si="668"/>
        <v>0</v>
      </c>
      <c r="DU268" s="4">
        <f t="shared" si="668"/>
        <v>0</v>
      </c>
      <c r="DV268" s="4">
        <f t="shared" si="668"/>
        <v>0</v>
      </c>
      <c r="DW268" s="4">
        <f t="shared" si="668"/>
        <v>0</v>
      </c>
      <c r="DX268" s="4">
        <f t="shared" si="668"/>
        <v>0</v>
      </c>
      <c r="DY268" s="4">
        <f t="shared" si="668"/>
        <v>0</v>
      </c>
      <c r="DZ268" s="4">
        <f t="shared" si="668"/>
        <v>0</v>
      </c>
      <c r="EA268" s="4">
        <f t="shared" si="668"/>
        <v>0</v>
      </c>
      <c r="EB268" s="4">
        <f t="shared" si="668"/>
        <v>0</v>
      </c>
      <c r="EC268" s="4">
        <f t="shared" si="668"/>
        <v>0</v>
      </c>
    </row>
    <row r="269" spans="2:133" x14ac:dyDescent="0.25">
      <c r="B269" s="13" t="s">
        <v>264</v>
      </c>
      <c r="C269" t="s">
        <v>313</v>
      </c>
      <c r="D269" s="4">
        <f t="shared" si="507"/>
        <v>0</v>
      </c>
      <c r="E269" s="4">
        <f t="shared" si="508"/>
        <v>0</v>
      </c>
      <c r="F269" s="4">
        <f t="shared" si="509"/>
        <v>0</v>
      </c>
      <c r="G269" s="4">
        <f t="shared" si="510"/>
        <v>0</v>
      </c>
      <c r="H269" s="4">
        <f t="shared" si="511"/>
        <v>1</v>
      </c>
      <c r="I269" s="4">
        <f t="shared" si="512"/>
        <v>1</v>
      </c>
      <c r="J269" s="4">
        <f t="shared" si="458"/>
        <v>0</v>
      </c>
      <c r="K269" s="4">
        <f t="shared" si="459"/>
        <v>0</v>
      </c>
      <c r="L269" s="4">
        <f t="shared" si="460"/>
        <v>0</v>
      </c>
      <c r="M269" s="4">
        <f t="shared" si="461"/>
        <v>0</v>
      </c>
      <c r="N269" s="4">
        <f t="shared" si="462"/>
        <v>0</v>
      </c>
      <c r="O269" s="4">
        <f t="shared" si="463"/>
        <v>0</v>
      </c>
      <c r="P269" s="4">
        <f t="shared" si="464"/>
        <v>0</v>
      </c>
      <c r="Q269" s="4">
        <f t="shared" si="465"/>
        <v>0</v>
      </c>
      <c r="R269" s="4">
        <f t="shared" si="466"/>
        <v>0</v>
      </c>
      <c r="S269" s="4">
        <f t="shared" si="467"/>
        <v>0</v>
      </c>
      <c r="T269" s="4">
        <f t="shared" si="468"/>
        <v>0</v>
      </c>
      <c r="U269" s="4">
        <f t="shared" si="469"/>
        <v>0</v>
      </c>
      <c r="V269" s="4">
        <f t="shared" si="470"/>
        <v>0</v>
      </c>
      <c r="W269" s="4">
        <f t="shared" si="471"/>
        <v>0</v>
      </c>
      <c r="X269" s="4">
        <f t="shared" si="472"/>
        <v>0</v>
      </c>
      <c r="Y269" s="4">
        <f t="shared" si="473"/>
        <v>0</v>
      </c>
      <c r="Z269" s="4">
        <f t="shared" si="474"/>
        <v>0</v>
      </c>
      <c r="AA269" s="4">
        <f t="shared" si="475"/>
        <v>0</v>
      </c>
      <c r="AB269" s="4">
        <f t="shared" si="476"/>
        <v>0</v>
      </c>
      <c r="AC269" s="4">
        <f t="shared" si="477"/>
        <v>0</v>
      </c>
      <c r="AD269" s="4">
        <f t="shared" si="478"/>
        <v>0</v>
      </c>
      <c r="AE269" s="4">
        <f t="shared" si="479"/>
        <v>0</v>
      </c>
      <c r="AF269" s="4">
        <f t="shared" si="480"/>
        <v>0</v>
      </c>
      <c r="AG269" s="4">
        <f t="shared" si="481"/>
        <v>0</v>
      </c>
      <c r="AH269" s="4">
        <f t="shared" si="482"/>
        <v>0</v>
      </c>
      <c r="AI269" s="4">
        <f t="shared" si="483"/>
        <v>0</v>
      </c>
      <c r="AJ269" s="4">
        <f t="shared" si="484"/>
        <v>0</v>
      </c>
      <c r="AK269" s="4">
        <f t="shared" si="485"/>
        <v>0</v>
      </c>
      <c r="AL269" s="4">
        <f t="shared" si="486"/>
        <v>0</v>
      </c>
      <c r="AM269" s="4">
        <f t="shared" si="487"/>
        <v>0</v>
      </c>
      <c r="AN269" s="4">
        <f t="shared" si="488"/>
        <v>0</v>
      </c>
      <c r="AO269" s="4">
        <f t="shared" si="489"/>
        <v>0</v>
      </c>
      <c r="AP269" s="4">
        <f t="shared" si="490"/>
        <v>0</v>
      </c>
      <c r="AQ269" s="4">
        <f t="shared" si="491"/>
        <v>0</v>
      </c>
      <c r="AR269" s="4">
        <f t="shared" si="492"/>
        <v>0</v>
      </c>
      <c r="AS269" s="4">
        <f t="shared" si="493"/>
        <v>0</v>
      </c>
      <c r="AT269" s="4">
        <f t="shared" si="494"/>
        <v>0</v>
      </c>
      <c r="AU269" s="4">
        <f t="shared" si="495"/>
        <v>0</v>
      </c>
      <c r="AV269" s="4">
        <f t="shared" si="496"/>
        <v>0</v>
      </c>
      <c r="AW269" s="4">
        <f t="shared" si="497"/>
        <v>0</v>
      </c>
      <c r="AX269" s="4">
        <f t="shared" si="498"/>
        <v>1</v>
      </c>
      <c r="AY269" s="4">
        <f t="shared" si="499"/>
        <v>1</v>
      </c>
      <c r="AZ269" s="4">
        <f t="shared" si="500"/>
        <v>0</v>
      </c>
      <c r="BA269" s="4">
        <f t="shared" si="501"/>
        <v>0</v>
      </c>
      <c r="BB269" s="4">
        <f t="shared" si="502"/>
        <v>0</v>
      </c>
      <c r="BC269" s="4">
        <f t="shared" si="503"/>
        <v>0</v>
      </c>
      <c r="BD269" s="4">
        <f t="shared" si="504"/>
        <v>0</v>
      </c>
      <c r="BE269" s="4">
        <f t="shared" si="505"/>
        <v>0</v>
      </c>
      <c r="BF269" s="4">
        <f t="shared" si="662"/>
        <v>0</v>
      </c>
      <c r="BG269" s="4">
        <f t="shared" si="662"/>
        <v>0</v>
      </c>
      <c r="BH269" s="4">
        <f t="shared" si="662"/>
        <v>0</v>
      </c>
      <c r="BI269" s="4">
        <f t="shared" si="662"/>
        <v>0</v>
      </c>
      <c r="BJ269" s="4">
        <f t="shared" si="662"/>
        <v>0</v>
      </c>
      <c r="BK269" s="4">
        <f t="shared" si="662"/>
        <v>0</v>
      </c>
      <c r="BL269" s="4">
        <f t="shared" si="662"/>
        <v>0</v>
      </c>
      <c r="BM269" s="4">
        <f t="shared" si="662"/>
        <v>0</v>
      </c>
      <c r="BN269" s="4">
        <f t="shared" si="662"/>
        <v>0</v>
      </c>
      <c r="BO269" s="4">
        <f t="shared" si="662"/>
        <v>0</v>
      </c>
      <c r="BP269" s="4">
        <f t="shared" si="662"/>
        <v>0</v>
      </c>
      <c r="BQ269" s="4">
        <f t="shared" si="662"/>
        <v>0</v>
      </c>
      <c r="BR269" s="4">
        <f t="shared" si="662"/>
        <v>0</v>
      </c>
      <c r="BS269" s="4">
        <f t="shared" si="662"/>
        <v>0</v>
      </c>
      <c r="BT269" s="4">
        <f t="shared" si="662"/>
        <v>0</v>
      </c>
      <c r="BU269" s="4">
        <f t="shared" si="662"/>
        <v>0</v>
      </c>
      <c r="BV269" s="4">
        <f t="shared" si="663"/>
        <v>0</v>
      </c>
      <c r="BW269" s="4">
        <f t="shared" si="663"/>
        <v>0</v>
      </c>
      <c r="BX269" s="4">
        <f t="shared" si="663"/>
        <v>0</v>
      </c>
      <c r="BY269" s="4">
        <f t="shared" si="663"/>
        <v>0</v>
      </c>
      <c r="BZ269" s="4">
        <f t="shared" si="663"/>
        <v>0</v>
      </c>
      <c r="CA269" s="4">
        <f t="shared" si="663"/>
        <v>0</v>
      </c>
      <c r="CB269" s="4">
        <f t="shared" si="663"/>
        <v>0</v>
      </c>
      <c r="CC269" s="4">
        <f t="shared" si="663"/>
        <v>0</v>
      </c>
      <c r="CD269" s="4">
        <f t="shared" si="663"/>
        <v>0</v>
      </c>
      <c r="CE269" s="4">
        <f t="shared" si="663"/>
        <v>0</v>
      </c>
      <c r="CF269" s="4">
        <f t="shared" si="663"/>
        <v>1</v>
      </c>
      <c r="CG269" s="4">
        <f t="shared" si="663"/>
        <v>0</v>
      </c>
      <c r="CH269" s="4">
        <f t="shared" si="663"/>
        <v>0</v>
      </c>
      <c r="CI269" s="4">
        <f t="shared" si="663"/>
        <v>0</v>
      </c>
      <c r="CJ269" s="4">
        <f t="shared" si="663"/>
        <v>0</v>
      </c>
      <c r="CK269" s="4">
        <f t="shared" si="665"/>
        <v>0</v>
      </c>
      <c r="CL269" s="4">
        <f t="shared" si="665"/>
        <v>0</v>
      </c>
      <c r="CM269" s="4">
        <f t="shared" si="665"/>
        <v>0</v>
      </c>
      <c r="CN269" s="4">
        <f t="shared" si="665"/>
        <v>0</v>
      </c>
      <c r="CO269" s="4">
        <f t="shared" si="665"/>
        <v>0</v>
      </c>
      <c r="CP269" s="4">
        <f t="shared" si="665"/>
        <v>0</v>
      </c>
      <c r="CQ269" s="4">
        <f t="shared" si="665"/>
        <v>0</v>
      </c>
      <c r="CR269" s="4">
        <f t="shared" si="665"/>
        <v>0</v>
      </c>
      <c r="CS269" s="4">
        <f t="shared" si="665"/>
        <v>0</v>
      </c>
      <c r="CT269" s="4">
        <f t="shared" si="665"/>
        <v>0</v>
      </c>
      <c r="CU269" s="4">
        <f t="shared" si="665"/>
        <v>0</v>
      </c>
      <c r="CV269" s="4">
        <f t="shared" si="665"/>
        <v>0</v>
      </c>
      <c r="CW269" s="4">
        <f t="shared" si="665"/>
        <v>0</v>
      </c>
      <c r="CX269" s="4">
        <f t="shared" si="665"/>
        <v>0</v>
      </c>
      <c r="CY269" s="4">
        <f t="shared" si="665"/>
        <v>0</v>
      </c>
      <c r="CZ269" s="4">
        <f t="shared" si="665"/>
        <v>0</v>
      </c>
      <c r="DA269" s="4">
        <f t="shared" si="666"/>
        <v>0</v>
      </c>
      <c r="DB269" s="4">
        <f t="shared" si="666"/>
        <v>0</v>
      </c>
      <c r="DC269" s="4">
        <f t="shared" si="666"/>
        <v>0</v>
      </c>
      <c r="DD269" s="4">
        <f t="shared" si="657"/>
        <v>0</v>
      </c>
      <c r="DE269" s="4">
        <f t="shared" si="664"/>
        <v>0</v>
      </c>
      <c r="DF269" s="4">
        <f t="shared" si="664"/>
        <v>0</v>
      </c>
      <c r="DG269" s="4">
        <f t="shared" si="667"/>
        <v>1</v>
      </c>
      <c r="DH269" s="4">
        <f t="shared" si="667"/>
        <v>0</v>
      </c>
      <c r="DI269" s="4">
        <f t="shared" si="667"/>
        <v>0</v>
      </c>
      <c r="DJ269" s="4">
        <f t="shared" si="667"/>
        <v>0</v>
      </c>
      <c r="DK269" s="4">
        <f t="shared" si="667"/>
        <v>0</v>
      </c>
      <c r="DL269" s="4">
        <f t="shared" si="667"/>
        <v>0</v>
      </c>
      <c r="DM269" s="4">
        <f t="shared" si="667"/>
        <v>0</v>
      </c>
      <c r="DN269" s="4">
        <f t="shared" si="667"/>
        <v>0</v>
      </c>
      <c r="DO269" s="4">
        <f t="shared" si="667"/>
        <v>0</v>
      </c>
      <c r="DP269" s="4">
        <f t="shared" si="667"/>
        <v>0</v>
      </c>
      <c r="DQ269" s="4">
        <f t="shared" si="668"/>
        <v>0</v>
      </c>
      <c r="DR269" s="4">
        <f t="shared" si="668"/>
        <v>0</v>
      </c>
      <c r="DS269" s="4">
        <f t="shared" si="668"/>
        <v>0</v>
      </c>
      <c r="DT269" s="4">
        <f t="shared" si="668"/>
        <v>0</v>
      </c>
      <c r="DU269" s="4">
        <f t="shared" si="668"/>
        <v>0</v>
      </c>
      <c r="DV269" s="4">
        <f t="shared" si="668"/>
        <v>0</v>
      </c>
      <c r="DW269" s="4">
        <f t="shared" si="668"/>
        <v>0</v>
      </c>
      <c r="DX269" s="4">
        <f t="shared" si="668"/>
        <v>0</v>
      </c>
      <c r="DY269" s="4">
        <f t="shared" si="668"/>
        <v>0</v>
      </c>
      <c r="DZ269" s="4">
        <f t="shared" si="668"/>
        <v>0</v>
      </c>
      <c r="EA269" s="4">
        <f t="shared" si="668"/>
        <v>0</v>
      </c>
      <c r="EB269" s="4">
        <f t="shared" si="668"/>
        <v>0</v>
      </c>
      <c r="EC269" s="4">
        <f t="shared" si="668"/>
        <v>0</v>
      </c>
    </row>
    <row r="270" spans="2:133" x14ac:dyDescent="0.25">
      <c r="B270" s="13" t="s">
        <v>264</v>
      </c>
      <c r="C270" t="s">
        <v>2690</v>
      </c>
      <c r="D270" s="4">
        <f t="shared" ref="D270:D280" si="669">IF(MID($C270,1,2)="rx",0,IF(VLOOKUP($C270,TierCSLUP,4,FALSE)="yes",1,0))</f>
        <v>0</v>
      </c>
      <c r="E270" s="4">
        <f t="shared" ref="E270:E280" si="670">IF(MID($C270,1,2)="rx",IF(VLOOKUP($C270,TierCSLUP,4,FALSE)="yes",1,0),0)</f>
        <v>0</v>
      </c>
      <c r="F270" s="4">
        <f t="shared" ref="F270:F280" si="671">IF(VLOOKUP($C270,TierCSLUP,4,FALSE)="yes",1,0)</f>
        <v>0</v>
      </c>
      <c r="G270" s="4">
        <f t="shared" ref="G270:G280" si="672">IF(MID($C270,1,2)="rx",0,IF(VLOOKUP($C270,TierCSLUP,5,FALSE)="yes",1,0))</f>
        <v>0</v>
      </c>
      <c r="H270" s="4">
        <f t="shared" ref="H270:H280" si="673">IF(MID($C270,1,2)="rx",IF(VLOOKUP($C270,TierCSLUP,5,FALSE)="yes",1,0),0)</f>
        <v>1</v>
      </c>
      <c r="I270" s="4">
        <f t="shared" ref="I270:I280" si="674">IF(VLOOKUP($C270,TierCSLUP,5,FALSE)="yes",1,0)</f>
        <v>1</v>
      </c>
      <c r="J270" s="4">
        <f t="shared" ref="J270:J280" si="675">IF($B270=J$3,$D270,0)</f>
        <v>0</v>
      </c>
      <c r="K270" s="4">
        <f t="shared" ref="K270:K280" si="676">IF($B270=K$3,$E270,0)</f>
        <v>0</v>
      </c>
      <c r="L270" s="4">
        <f t="shared" ref="L270:L280" si="677">IF($B270=L$3,$F270,0)</f>
        <v>0</v>
      </c>
      <c r="M270" s="4">
        <f t="shared" ref="M270:M280" si="678">IF($B270=M$3,$G270,0)</f>
        <v>0</v>
      </c>
      <c r="N270" s="4">
        <f t="shared" ref="N270:N280" si="679">IF($B270=N$3,$H270,0)</f>
        <v>0</v>
      </c>
      <c r="O270" s="4">
        <f t="shared" ref="O270:O280" si="680">IF($B270=O$3,$I270,0)</f>
        <v>0</v>
      </c>
      <c r="P270" s="4">
        <f t="shared" ref="P270:P280" si="681">IF($B270=P$3,$D270,0)</f>
        <v>0</v>
      </c>
      <c r="Q270" s="4">
        <f t="shared" ref="Q270:Q280" si="682">IF($B270=Q$3,$E270,0)</f>
        <v>0</v>
      </c>
      <c r="R270" s="4">
        <f t="shared" ref="R270:R280" si="683">IF($B270=R$3,$F270,0)</f>
        <v>0</v>
      </c>
      <c r="S270" s="4">
        <f t="shared" ref="S270:S280" si="684">IF($B270=S$3,$G270,0)</f>
        <v>0</v>
      </c>
      <c r="T270" s="4">
        <f t="shared" ref="T270:T280" si="685">IF($B270=T$3,$H270,0)</f>
        <v>0</v>
      </c>
      <c r="U270" s="4">
        <f t="shared" ref="U270:U280" si="686">IF($B270=U$3,$I270,0)</f>
        <v>0</v>
      </c>
      <c r="V270" s="4">
        <f t="shared" ref="V270:V280" si="687">IF($B270=V$3,$D270,0)</f>
        <v>0</v>
      </c>
      <c r="W270" s="4">
        <f t="shared" ref="W270:W280" si="688">IF($B270=W$3,$E270,0)</f>
        <v>0</v>
      </c>
      <c r="X270" s="4">
        <f t="shared" ref="X270:X280" si="689">IF($B270=X$3,$F270,0)</f>
        <v>0</v>
      </c>
      <c r="Y270" s="4">
        <f t="shared" ref="Y270:Y280" si="690">IF($B270=Y$3,$G270,0)</f>
        <v>0</v>
      </c>
      <c r="Z270" s="4">
        <f t="shared" ref="Z270:Z280" si="691">IF($B270=Z$3,$H270,0)</f>
        <v>0</v>
      </c>
      <c r="AA270" s="4">
        <f t="shared" ref="AA270:AA280" si="692">IF($B270=AA$3,$I270,0)</f>
        <v>0</v>
      </c>
      <c r="AB270" s="4">
        <f t="shared" ref="AB270:AB280" si="693">IF($B270=AB$3,$D270,0)</f>
        <v>0</v>
      </c>
      <c r="AC270" s="4">
        <f t="shared" ref="AC270:AC280" si="694">IF($B270=AC$3,$E270,0)</f>
        <v>0</v>
      </c>
      <c r="AD270" s="4">
        <f t="shared" ref="AD270:AD280" si="695">IF($B270=AD$3,$F270,0)</f>
        <v>0</v>
      </c>
      <c r="AE270" s="4">
        <f t="shared" ref="AE270:AE280" si="696">IF($B270=AE$3,$G270,0)</f>
        <v>0</v>
      </c>
      <c r="AF270" s="4">
        <f t="shared" ref="AF270:AF280" si="697">IF($B270=AF$3,$H270,0)</f>
        <v>0</v>
      </c>
      <c r="AG270" s="4">
        <f t="shared" ref="AG270:AG280" si="698">IF($B270=AG$3,$I270,0)</f>
        <v>0</v>
      </c>
      <c r="AH270" s="4">
        <f t="shared" ref="AH270:AH280" si="699">IF($B270=AH$3,$D270,0)</f>
        <v>0</v>
      </c>
      <c r="AI270" s="4">
        <f t="shared" ref="AI270:AI280" si="700">IF($B270=AI$3,$E270,0)</f>
        <v>0</v>
      </c>
      <c r="AJ270" s="4">
        <f t="shared" ref="AJ270:AJ280" si="701">IF($B270=AJ$3,$F270,0)</f>
        <v>0</v>
      </c>
      <c r="AK270" s="4">
        <f t="shared" ref="AK270:AK280" si="702">IF($B270=AK$3,$G270,0)</f>
        <v>0</v>
      </c>
      <c r="AL270" s="4">
        <f t="shared" ref="AL270:AL280" si="703">IF($B270=AL$3,$H270,0)</f>
        <v>0</v>
      </c>
      <c r="AM270" s="4">
        <f t="shared" ref="AM270:AM280" si="704">IF($B270=AM$3,$I270,0)</f>
        <v>0</v>
      </c>
      <c r="AN270" s="4">
        <f t="shared" ref="AN270:AN280" si="705">IF($B270=AN$3,$D270,0)</f>
        <v>0</v>
      </c>
      <c r="AO270" s="4">
        <f t="shared" ref="AO270:AO280" si="706">IF($B270=AO$3,$E270,0)</f>
        <v>0</v>
      </c>
      <c r="AP270" s="4">
        <f t="shared" ref="AP270:AP280" si="707">IF($B270=AP$3,$F270,0)</f>
        <v>0</v>
      </c>
      <c r="AQ270" s="4">
        <f t="shared" ref="AQ270:AQ280" si="708">IF($B270=AQ$3,$G270,0)</f>
        <v>0</v>
      </c>
      <c r="AR270" s="4">
        <f t="shared" ref="AR270:AR280" si="709">IF($B270=AR$3,$H270,0)</f>
        <v>0</v>
      </c>
      <c r="AS270" s="4">
        <f t="shared" ref="AS270:AS280" si="710">IF($B270=AS$3,$I270,0)</f>
        <v>0</v>
      </c>
      <c r="AT270" s="4">
        <f t="shared" ref="AT270:AT280" si="711">IF($B270=AT$3,$D270,0)</f>
        <v>0</v>
      </c>
      <c r="AU270" s="4">
        <f t="shared" ref="AU270:AU280" si="712">IF($B270=AU$3,$E270,0)</f>
        <v>0</v>
      </c>
      <c r="AV270" s="4">
        <f t="shared" ref="AV270:AV280" si="713">IF($B270=AV$3,$F270,0)</f>
        <v>0</v>
      </c>
      <c r="AW270" s="4">
        <f t="shared" ref="AW270:AW280" si="714">IF($B270=AW$3,$G270,0)</f>
        <v>0</v>
      </c>
      <c r="AX270" s="4">
        <f t="shared" ref="AX270:AX280" si="715">IF($B270=AX$3,$H270,0)</f>
        <v>1</v>
      </c>
      <c r="AY270" s="4">
        <f t="shared" ref="AY270:AY280" si="716">IF($B270=AY$3,$I270,0)</f>
        <v>1</v>
      </c>
      <c r="AZ270" s="4">
        <f t="shared" ref="AZ270:AZ280" si="717">IF($B270=AZ$3,$D270,0)</f>
        <v>0</v>
      </c>
      <c r="BA270" s="4">
        <f t="shared" ref="BA270:BA280" si="718">IF($B270=BA$3,$E270,0)</f>
        <v>0</v>
      </c>
      <c r="BB270" s="4">
        <f t="shared" ref="BB270:BB280" si="719">IF($B270=BB$3,$F270,0)</f>
        <v>0</v>
      </c>
      <c r="BC270" s="4">
        <f t="shared" ref="BC270:BC280" si="720">IF($B270=BC$3,$G270,0)</f>
        <v>0</v>
      </c>
      <c r="BD270" s="4">
        <f t="shared" ref="BD270:BD280" si="721">IF($B270=BD$3,$H270,0)</f>
        <v>0</v>
      </c>
      <c r="BE270" s="4">
        <f t="shared" ref="BE270:BE280" si="722">IF($B270=BE$3,$I270,0)</f>
        <v>0</v>
      </c>
      <c r="BF270" s="4">
        <f t="shared" ref="BF270:BO280" si="723">IF(BF$3=$C270,1,0)</f>
        <v>0</v>
      </c>
      <c r="BG270" s="4">
        <f t="shared" si="723"/>
        <v>0</v>
      </c>
      <c r="BH270" s="4">
        <f t="shared" si="723"/>
        <v>0</v>
      </c>
      <c r="BI270" s="4">
        <f t="shared" si="723"/>
        <v>0</v>
      </c>
      <c r="BJ270" s="4">
        <f t="shared" si="723"/>
        <v>0</v>
      </c>
      <c r="BK270" s="4">
        <f t="shared" si="723"/>
        <v>0</v>
      </c>
      <c r="BL270" s="4">
        <f t="shared" si="723"/>
        <v>0</v>
      </c>
      <c r="BM270" s="4">
        <f t="shared" si="723"/>
        <v>0</v>
      </c>
      <c r="BN270" s="4">
        <f t="shared" si="723"/>
        <v>0</v>
      </c>
      <c r="BO270" s="4">
        <f t="shared" si="723"/>
        <v>0</v>
      </c>
      <c r="BP270" s="4">
        <f t="shared" ref="BP270:BY280" si="724">IF(BP$3=$C270,1,0)</f>
        <v>0</v>
      </c>
      <c r="BQ270" s="4">
        <f t="shared" si="724"/>
        <v>0</v>
      </c>
      <c r="BR270" s="4">
        <f t="shared" si="724"/>
        <v>0</v>
      </c>
      <c r="BS270" s="4">
        <f t="shared" si="724"/>
        <v>0</v>
      </c>
      <c r="BT270" s="4">
        <f t="shared" si="724"/>
        <v>0</v>
      </c>
      <c r="BU270" s="4">
        <f t="shared" si="724"/>
        <v>0</v>
      </c>
      <c r="BV270" s="4">
        <f t="shared" si="724"/>
        <v>0</v>
      </c>
      <c r="BW270" s="4">
        <f t="shared" si="724"/>
        <v>0</v>
      </c>
      <c r="BX270" s="4">
        <f t="shared" si="724"/>
        <v>0</v>
      </c>
      <c r="BY270" s="4">
        <f t="shared" si="724"/>
        <v>0</v>
      </c>
      <c r="BZ270" s="4">
        <f t="shared" ref="BZ270:CJ283" si="725">IF(BZ$3=$C270,1,0)</f>
        <v>0</v>
      </c>
      <c r="CA270" s="4">
        <f t="shared" si="725"/>
        <v>0</v>
      </c>
      <c r="CB270" s="4">
        <f t="shared" si="725"/>
        <v>0</v>
      </c>
      <c r="CC270" s="4">
        <f t="shared" si="725"/>
        <v>0</v>
      </c>
      <c r="CD270" s="4">
        <f t="shared" si="725"/>
        <v>0</v>
      </c>
      <c r="CE270" s="4">
        <f t="shared" si="725"/>
        <v>0</v>
      </c>
      <c r="CF270" s="4">
        <f t="shared" si="725"/>
        <v>0</v>
      </c>
      <c r="CG270" s="4">
        <f t="shared" si="725"/>
        <v>0</v>
      </c>
      <c r="CH270" s="4">
        <f t="shared" si="725"/>
        <v>0</v>
      </c>
      <c r="CI270" s="4">
        <f t="shared" si="725"/>
        <v>0</v>
      </c>
      <c r="CJ270" s="4">
        <f t="shared" si="725"/>
        <v>0</v>
      </c>
      <c r="CK270" s="4">
        <f t="shared" ref="CK270:CT280" si="726">IF(CK$3=$C270,1,0)</f>
        <v>0</v>
      </c>
      <c r="CL270" s="4">
        <f t="shared" si="726"/>
        <v>0</v>
      </c>
      <c r="CM270" s="4">
        <f t="shared" si="726"/>
        <v>0</v>
      </c>
      <c r="CN270" s="4">
        <f t="shared" si="726"/>
        <v>0</v>
      </c>
      <c r="CO270" s="4">
        <f t="shared" si="726"/>
        <v>0</v>
      </c>
      <c r="CP270" s="4">
        <f t="shared" si="726"/>
        <v>0</v>
      </c>
      <c r="CQ270" s="4">
        <f t="shared" si="726"/>
        <v>0</v>
      </c>
      <c r="CR270" s="4">
        <f t="shared" si="726"/>
        <v>0</v>
      </c>
      <c r="CS270" s="4">
        <f t="shared" si="726"/>
        <v>0</v>
      </c>
      <c r="CT270" s="4">
        <f t="shared" si="726"/>
        <v>0</v>
      </c>
      <c r="CU270" s="4">
        <f t="shared" ref="CU270:DF280" si="727">IF(CU$3=$C270,1,0)</f>
        <v>0</v>
      </c>
      <c r="CV270" s="4">
        <f t="shared" si="727"/>
        <v>0</v>
      </c>
      <c r="CW270" s="4">
        <f t="shared" si="727"/>
        <v>0</v>
      </c>
      <c r="CX270" s="4">
        <f t="shared" si="727"/>
        <v>0</v>
      </c>
      <c r="CY270" s="4">
        <f t="shared" si="727"/>
        <v>0</v>
      </c>
      <c r="CZ270" s="4">
        <f t="shared" si="727"/>
        <v>0</v>
      </c>
      <c r="DA270" s="4">
        <f t="shared" si="727"/>
        <v>0</v>
      </c>
      <c r="DB270" s="4">
        <f t="shared" si="727"/>
        <v>0</v>
      </c>
      <c r="DC270" s="4">
        <f t="shared" si="727"/>
        <v>0</v>
      </c>
      <c r="DD270" s="4">
        <f t="shared" si="727"/>
        <v>0</v>
      </c>
      <c r="DE270" s="4">
        <f t="shared" si="727"/>
        <v>0</v>
      </c>
      <c r="DF270" s="4">
        <f t="shared" si="727"/>
        <v>0</v>
      </c>
      <c r="DG270" s="4">
        <f t="shared" si="667"/>
        <v>0</v>
      </c>
      <c r="DH270" s="4">
        <f t="shared" si="667"/>
        <v>1</v>
      </c>
      <c r="DI270" s="4">
        <f t="shared" si="667"/>
        <v>0</v>
      </c>
      <c r="DJ270" s="4">
        <f t="shared" si="667"/>
        <v>0</v>
      </c>
      <c r="DK270" s="4">
        <f t="shared" si="667"/>
        <v>0</v>
      </c>
      <c r="DL270" s="4">
        <f t="shared" si="667"/>
        <v>0</v>
      </c>
      <c r="DM270" s="4">
        <f t="shared" si="667"/>
        <v>0</v>
      </c>
      <c r="DN270" s="4">
        <f t="shared" si="667"/>
        <v>0</v>
      </c>
      <c r="DO270" s="4">
        <f t="shared" si="667"/>
        <v>0</v>
      </c>
      <c r="DP270" s="4">
        <f t="shared" si="667"/>
        <v>0</v>
      </c>
      <c r="DQ270" s="4">
        <f t="shared" si="668"/>
        <v>0</v>
      </c>
      <c r="DR270" s="4">
        <f t="shared" si="668"/>
        <v>0</v>
      </c>
      <c r="DS270" s="4">
        <f t="shared" si="668"/>
        <v>1</v>
      </c>
      <c r="DT270" s="4">
        <f t="shared" si="668"/>
        <v>0</v>
      </c>
      <c r="DU270" s="4">
        <f t="shared" si="668"/>
        <v>0</v>
      </c>
      <c r="DV270" s="4">
        <f t="shared" si="668"/>
        <v>0</v>
      </c>
      <c r="DW270" s="4">
        <f t="shared" si="668"/>
        <v>0</v>
      </c>
      <c r="DX270" s="4">
        <f t="shared" si="668"/>
        <v>0</v>
      </c>
      <c r="DY270" s="4">
        <f t="shared" si="668"/>
        <v>0</v>
      </c>
      <c r="DZ270" s="4">
        <f t="shared" si="668"/>
        <v>0</v>
      </c>
      <c r="EA270" s="4">
        <f t="shared" si="668"/>
        <v>0</v>
      </c>
      <c r="EB270" s="4">
        <f t="shared" si="668"/>
        <v>0</v>
      </c>
      <c r="EC270" s="4">
        <f t="shared" si="668"/>
        <v>0</v>
      </c>
    </row>
    <row r="271" spans="2:133" x14ac:dyDescent="0.25">
      <c r="B271" s="13" t="s">
        <v>264</v>
      </c>
      <c r="C271" t="s">
        <v>2691</v>
      </c>
      <c r="D271" s="4">
        <f t="shared" si="669"/>
        <v>0</v>
      </c>
      <c r="E271" s="4">
        <f t="shared" si="670"/>
        <v>0</v>
      </c>
      <c r="F271" s="4">
        <f t="shared" si="671"/>
        <v>0</v>
      </c>
      <c r="G271" s="4">
        <f t="shared" si="672"/>
        <v>0</v>
      </c>
      <c r="H271" s="4">
        <f t="shared" si="673"/>
        <v>1</v>
      </c>
      <c r="I271" s="4">
        <f t="shared" si="674"/>
        <v>1</v>
      </c>
      <c r="J271" s="4">
        <f t="shared" si="675"/>
        <v>0</v>
      </c>
      <c r="K271" s="4">
        <f t="shared" si="676"/>
        <v>0</v>
      </c>
      <c r="L271" s="4">
        <f t="shared" si="677"/>
        <v>0</v>
      </c>
      <c r="M271" s="4">
        <f t="shared" si="678"/>
        <v>0</v>
      </c>
      <c r="N271" s="4">
        <f t="shared" si="679"/>
        <v>0</v>
      </c>
      <c r="O271" s="4">
        <f t="shared" si="680"/>
        <v>0</v>
      </c>
      <c r="P271" s="4">
        <f t="shared" si="681"/>
        <v>0</v>
      </c>
      <c r="Q271" s="4">
        <f t="shared" si="682"/>
        <v>0</v>
      </c>
      <c r="R271" s="4">
        <f t="shared" si="683"/>
        <v>0</v>
      </c>
      <c r="S271" s="4">
        <f t="shared" si="684"/>
        <v>0</v>
      </c>
      <c r="T271" s="4">
        <f t="shared" si="685"/>
        <v>0</v>
      </c>
      <c r="U271" s="4">
        <f t="shared" si="686"/>
        <v>0</v>
      </c>
      <c r="V271" s="4">
        <f t="shared" si="687"/>
        <v>0</v>
      </c>
      <c r="W271" s="4">
        <f t="shared" si="688"/>
        <v>0</v>
      </c>
      <c r="X271" s="4">
        <f t="shared" si="689"/>
        <v>0</v>
      </c>
      <c r="Y271" s="4">
        <f t="shared" si="690"/>
        <v>0</v>
      </c>
      <c r="Z271" s="4">
        <f t="shared" si="691"/>
        <v>0</v>
      </c>
      <c r="AA271" s="4">
        <f t="shared" si="692"/>
        <v>0</v>
      </c>
      <c r="AB271" s="4">
        <f t="shared" si="693"/>
        <v>0</v>
      </c>
      <c r="AC271" s="4">
        <f t="shared" si="694"/>
        <v>0</v>
      </c>
      <c r="AD271" s="4">
        <f t="shared" si="695"/>
        <v>0</v>
      </c>
      <c r="AE271" s="4">
        <f t="shared" si="696"/>
        <v>0</v>
      </c>
      <c r="AF271" s="4">
        <f t="shared" si="697"/>
        <v>0</v>
      </c>
      <c r="AG271" s="4">
        <f t="shared" si="698"/>
        <v>0</v>
      </c>
      <c r="AH271" s="4">
        <f t="shared" si="699"/>
        <v>0</v>
      </c>
      <c r="AI271" s="4">
        <f t="shared" si="700"/>
        <v>0</v>
      </c>
      <c r="AJ271" s="4">
        <f t="shared" si="701"/>
        <v>0</v>
      </c>
      <c r="AK271" s="4">
        <f t="shared" si="702"/>
        <v>0</v>
      </c>
      <c r="AL271" s="4">
        <f t="shared" si="703"/>
        <v>0</v>
      </c>
      <c r="AM271" s="4">
        <f t="shared" si="704"/>
        <v>0</v>
      </c>
      <c r="AN271" s="4">
        <f t="shared" si="705"/>
        <v>0</v>
      </c>
      <c r="AO271" s="4">
        <f t="shared" si="706"/>
        <v>0</v>
      </c>
      <c r="AP271" s="4">
        <f t="shared" si="707"/>
        <v>0</v>
      </c>
      <c r="AQ271" s="4">
        <f t="shared" si="708"/>
        <v>0</v>
      </c>
      <c r="AR271" s="4">
        <f t="shared" si="709"/>
        <v>0</v>
      </c>
      <c r="AS271" s="4">
        <f t="shared" si="710"/>
        <v>0</v>
      </c>
      <c r="AT271" s="4">
        <f t="shared" si="711"/>
        <v>0</v>
      </c>
      <c r="AU271" s="4">
        <f t="shared" si="712"/>
        <v>0</v>
      </c>
      <c r="AV271" s="4">
        <f t="shared" si="713"/>
        <v>0</v>
      </c>
      <c r="AW271" s="4">
        <f t="shared" si="714"/>
        <v>0</v>
      </c>
      <c r="AX271" s="4">
        <f t="shared" si="715"/>
        <v>1</v>
      </c>
      <c r="AY271" s="4">
        <f t="shared" si="716"/>
        <v>1</v>
      </c>
      <c r="AZ271" s="4">
        <f t="shared" si="717"/>
        <v>0</v>
      </c>
      <c r="BA271" s="4">
        <f t="shared" si="718"/>
        <v>0</v>
      </c>
      <c r="BB271" s="4">
        <f t="shared" si="719"/>
        <v>0</v>
      </c>
      <c r="BC271" s="4">
        <f t="shared" si="720"/>
        <v>0</v>
      </c>
      <c r="BD271" s="4">
        <f t="shared" si="721"/>
        <v>0</v>
      </c>
      <c r="BE271" s="4">
        <f t="shared" si="722"/>
        <v>0</v>
      </c>
      <c r="BF271" s="4">
        <f t="shared" si="723"/>
        <v>0</v>
      </c>
      <c r="BG271" s="4">
        <f t="shared" si="723"/>
        <v>0</v>
      </c>
      <c r="BH271" s="4">
        <f t="shared" si="723"/>
        <v>0</v>
      </c>
      <c r="BI271" s="4">
        <f t="shared" si="723"/>
        <v>0</v>
      </c>
      <c r="BJ271" s="4">
        <f t="shared" si="723"/>
        <v>0</v>
      </c>
      <c r="BK271" s="4">
        <f t="shared" si="723"/>
        <v>0</v>
      </c>
      <c r="BL271" s="4">
        <f t="shared" si="723"/>
        <v>0</v>
      </c>
      <c r="BM271" s="4">
        <f t="shared" si="723"/>
        <v>0</v>
      </c>
      <c r="BN271" s="4">
        <f t="shared" si="723"/>
        <v>0</v>
      </c>
      <c r="BO271" s="4">
        <f t="shared" si="723"/>
        <v>0</v>
      </c>
      <c r="BP271" s="4">
        <f t="shared" si="724"/>
        <v>0</v>
      </c>
      <c r="BQ271" s="4">
        <f t="shared" si="724"/>
        <v>0</v>
      </c>
      <c r="BR271" s="4">
        <f t="shared" si="724"/>
        <v>0</v>
      </c>
      <c r="BS271" s="4">
        <f t="shared" si="724"/>
        <v>0</v>
      </c>
      <c r="BT271" s="4">
        <f t="shared" si="724"/>
        <v>0</v>
      </c>
      <c r="BU271" s="4">
        <f t="shared" si="724"/>
        <v>0</v>
      </c>
      <c r="BV271" s="4">
        <f t="shared" si="724"/>
        <v>0</v>
      </c>
      <c r="BW271" s="4">
        <f t="shared" si="724"/>
        <v>0</v>
      </c>
      <c r="BX271" s="4">
        <f t="shared" si="724"/>
        <v>0</v>
      </c>
      <c r="BY271" s="4">
        <f t="shared" si="724"/>
        <v>0</v>
      </c>
      <c r="BZ271" s="4">
        <f t="shared" si="725"/>
        <v>0</v>
      </c>
      <c r="CA271" s="4">
        <f t="shared" si="725"/>
        <v>0</v>
      </c>
      <c r="CB271" s="4">
        <f t="shared" si="725"/>
        <v>0</v>
      </c>
      <c r="CC271" s="4">
        <f t="shared" si="725"/>
        <v>0</v>
      </c>
      <c r="CD271" s="4">
        <f t="shared" si="725"/>
        <v>0</v>
      </c>
      <c r="CE271" s="4">
        <f t="shared" si="725"/>
        <v>0</v>
      </c>
      <c r="CF271" s="4">
        <f t="shared" si="725"/>
        <v>0</v>
      </c>
      <c r="CG271" s="4">
        <f t="shared" si="725"/>
        <v>0</v>
      </c>
      <c r="CH271" s="4">
        <f t="shared" si="725"/>
        <v>0</v>
      </c>
      <c r="CI271" s="4">
        <f t="shared" si="725"/>
        <v>0</v>
      </c>
      <c r="CJ271" s="4">
        <f t="shared" si="725"/>
        <v>0</v>
      </c>
      <c r="CK271" s="4">
        <f t="shared" si="726"/>
        <v>0</v>
      </c>
      <c r="CL271" s="4">
        <f t="shared" si="726"/>
        <v>0</v>
      </c>
      <c r="CM271" s="4">
        <f t="shared" si="726"/>
        <v>0</v>
      </c>
      <c r="CN271" s="4">
        <f t="shared" si="726"/>
        <v>0</v>
      </c>
      <c r="CO271" s="4">
        <f t="shared" si="726"/>
        <v>0</v>
      </c>
      <c r="CP271" s="4">
        <f t="shared" si="726"/>
        <v>0</v>
      </c>
      <c r="CQ271" s="4">
        <f t="shared" si="726"/>
        <v>0</v>
      </c>
      <c r="CR271" s="4">
        <f t="shared" si="726"/>
        <v>0</v>
      </c>
      <c r="CS271" s="4">
        <f t="shared" si="726"/>
        <v>0</v>
      </c>
      <c r="CT271" s="4">
        <f t="shared" si="726"/>
        <v>0</v>
      </c>
      <c r="CU271" s="4">
        <f t="shared" si="727"/>
        <v>0</v>
      </c>
      <c r="CV271" s="4">
        <f t="shared" si="727"/>
        <v>0</v>
      </c>
      <c r="CW271" s="4">
        <f t="shared" si="727"/>
        <v>0</v>
      </c>
      <c r="CX271" s="4">
        <f t="shared" si="727"/>
        <v>0</v>
      </c>
      <c r="CY271" s="4">
        <f t="shared" si="727"/>
        <v>0</v>
      </c>
      <c r="CZ271" s="4">
        <f t="shared" si="727"/>
        <v>0</v>
      </c>
      <c r="DA271" s="4">
        <f t="shared" si="727"/>
        <v>0</v>
      </c>
      <c r="DB271" s="4">
        <f t="shared" si="727"/>
        <v>0</v>
      </c>
      <c r="DC271" s="4">
        <f t="shared" si="727"/>
        <v>0</v>
      </c>
      <c r="DD271" s="4">
        <f t="shared" si="727"/>
        <v>0</v>
      </c>
      <c r="DE271" s="4">
        <f t="shared" si="727"/>
        <v>0</v>
      </c>
      <c r="DF271" s="4">
        <f t="shared" si="727"/>
        <v>0</v>
      </c>
      <c r="DG271" s="4">
        <f t="shared" si="667"/>
        <v>0</v>
      </c>
      <c r="DH271" s="4">
        <f t="shared" si="667"/>
        <v>0</v>
      </c>
      <c r="DI271" s="4">
        <f t="shared" si="667"/>
        <v>1</v>
      </c>
      <c r="DJ271" s="4">
        <f t="shared" si="667"/>
        <v>0</v>
      </c>
      <c r="DK271" s="4">
        <f t="shared" si="667"/>
        <v>0</v>
      </c>
      <c r="DL271" s="4">
        <f t="shared" si="667"/>
        <v>0</v>
      </c>
      <c r="DM271" s="4">
        <f t="shared" si="667"/>
        <v>0</v>
      </c>
      <c r="DN271" s="4">
        <f t="shared" si="667"/>
        <v>0</v>
      </c>
      <c r="DO271" s="4">
        <f t="shared" si="667"/>
        <v>0</v>
      </c>
      <c r="DP271" s="4">
        <f t="shared" si="667"/>
        <v>0</v>
      </c>
      <c r="DQ271" s="4">
        <f t="shared" si="668"/>
        <v>0</v>
      </c>
      <c r="DR271" s="4">
        <f t="shared" si="668"/>
        <v>0</v>
      </c>
      <c r="DS271" s="4">
        <f t="shared" si="668"/>
        <v>0</v>
      </c>
      <c r="DT271" s="4">
        <f t="shared" si="668"/>
        <v>1</v>
      </c>
      <c r="DU271" s="4">
        <f t="shared" si="668"/>
        <v>0</v>
      </c>
      <c r="DV271" s="4">
        <f t="shared" si="668"/>
        <v>0</v>
      </c>
      <c r="DW271" s="4">
        <f t="shared" si="668"/>
        <v>0</v>
      </c>
      <c r="DX271" s="4">
        <f t="shared" si="668"/>
        <v>0</v>
      </c>
      <c r="DY271" s="4">
        <f t="shared" si="668"/>
        <v>0</v>
      </c>
      <c r="DZ271" s="4">
        <f t="shared" si="668"/>
        <v>0</v>
      </c>
      <c r="EA271" s="4">
        <f t="shared" si="668"/>
        <v>0</v>
      </c>
      <c r="EB271" s="4">
        <f t="shared" si="668"/>
        <v>0</v>
      </c>
      <c r="EC271" s="4">
        <f t="shared" si="668"/>
        <v>0</v>
      </c>
    </row>
    <row r="272" spans="2:133" x14ac:dyDescent="0.25">
      <c r="B272" s="13" t="s">
        <v>264</v>
      </c>
      <c r="C272" t="s">
        <v>2692</v>
      </c>
      <c r="D272" s="4">
        <f t="shared" si="669"/>
        <v>0</v>
      </c>
      <c r="E272" s="4">
        <f t="shared" si="670"/>
        <v>0</v>
      </c>
      <c r="F272" s="4">
        <f t="shared" si="671"/>
        <v>0</v>
      </c>
      <c r="G272" s="4">
        <f t="shared" si="672"/>
        <v>0</v>
      </c>
      <c r="H272" s="4">
        <f t="shared" si="673"/>
        <v>1</v>
      </c>
      <c r="I272" s="4">
        <f t="shared" si="674"/>
        <v>1</v>
      </c>
      <c r="J272" s="4">
        <f t="shared" si="675"/>
        <v>0</v>
      </c>
      <c r="K272" s="4">
        <f t="shared" si="676"/>
        <v>0</v>
      </c>
      <c r="L272" s="4">
        <f t="shared" si="677"/>
        <v>0</v>
      </c>
      <c r="M272" s="4">
        <f t="shared" si="678"/>
        <v>0</v>
      </c>
      <c r="N272" s="4">
        <f t="shared" si="679"/>
        <v>0</v>
      </c>
      <c r="O272" s="4">
        <f t="shared" si="680"/>
        <v>0</v>
      </c>
      <c r="P272" s="4">
        <f t="shared" si="681"/>
        <v>0</v>
      </c>
      <c r="Q272" s="4">
        <f t="shared" si="682"/>
        <v>0</v>
      </c>
      <c r="R272" s="4">
        <f t="shared" si="683"/>
        <v>0</v>
      </c>
      <c r="S272" s="4">
        <f t="shared" si="684"/>
        <v>0</v>
      </c>
      <c r="T272" s="4">
        <f t="shared" si="685"/>
        <v>0</v>
      </c>
      <c r="U272" s="4">
        <f t="shared" si="686"/>
        <v>0</v>
      </c>
      <c r="V272" s="4">
        <f t="shared" si="687"/>
        <v>0</v>
      </c>
      <c r="W272" s="4">
        <f t="shared" si="688"/>
        <v>0</v>
      </c>
      <c r="X272" s="4">
        <f t="shared" si="689"/>
        <v>0</v>
      </c>
      <c r="Y272" s="4">
        <f t="shared" si="690"/>
        <v>0</v>
      </c>
      <c r="Z272" s="4">
        <f t="shared" si="691"/>
        <v>0</v>
      </c>
      <c r="AA272" s="4">
        <f t="shared" si="692"/>
        <v>0</v>
      </c>
      <c r="AB272" s="4">
        <f t="shared" si="693"/>
        <v>0</v>
      </c>
      <c r="AC272" s="4">
        <f t="shared" si="694"/>
        <v>0</v>
      </c>
      <c r="AD272" s="4">
        <f t="shared" si="695"/>
        <v>0</v>
      </c>
      <c r="AE272" s="4">
        <f t="shared" si="696"/>
        <v>0</v>
      </c>
      <c r="AF272" s="4">
        <f t="shared" si="697"/>
        <v>0</v>
      </c>
      <c r="AG272" s="4">
        <f t="shared" si="698"/>
        <v>0</v>
      </c>
      <c r="AH272" s="4">
        <f t="shared" si="699"/>
        <v>0</v>
      </c>
      <c r="AI272" s="4">
        <f t="shared" si="700"/>
        <v>0</v>
      </c>
      <c r="AJ272" s="4">
        <f t="shared" si="701"/>
        <v>0</v>
      </c>
      <c r="AK272" s="4">
        <f t="shared" si="702"/>
        <v>0</v>
      </c>
      <c r="AL272" s="4">
        <f t="shared" si="703"/>
        <v>0</v>
      </c>
      <c r="AM272" s="4">
        <f t="shared" si="704"/>
        <v>0</v>
      </c>
      <c r="AN272" s="4">
        <f t="shared" si="705"/>
        <v>0</v>
      </c>
      <c r="AO272" s="4">
        <f t="shared" si="706"/>
        <v>0</v>
      </c>
      <c r="AP272" s="4">
        <f t="shared" si="707"/>
        <v>0</v>
      </c>
      <c r="AQ272" s="4">
        <f t="shared" si="708"/>
        <v>0</v>
      </c>
      <c r="AR272" s="4">
        <f t="shared" si="709"/>
        <v>0</v>
      </c>
      <c r="AS272" s="4">
        <f t="shared" si="710"/>
        <v>0</v>
      </c>
      <c r="AT272" s="4">
        <f t="shared" si="711"/>
        <v>0</v>
      </c>
      <c r="AU272" s="4">
        <f t="shared" si="712"/>
        <v>0</v>
      </c>
      <c r="AV272" s="4">
        <f t="shared" si="713"/>
        <v>0</v>
      </c>
      <c r="AW272" s="4">
        <f t="shared" si="714"/>
        <v>0</v>
      </c>
      <c r="AX272" s="4">
        <f t="shared" si="715"/>
        <v>1</v>
      </c>
      <c r="AY272" s="4">
        <f t="shared" si="716"/>
        <v>1</v>
      </c>
      <c r="AZ272" s="4">
        <f t="shared" si="717"/>
        <v>0</v>
      </c>
      <c r="BA272" s="4">
        <f t="shared" si="718"/>
        <v>0</v>
      </c>
      <c r="BB272" s="4">
        <f t="shared" si="719"/>
        <v>0</v>
      </c>
      <c r="BC272" s="4">
        <f t="shared" si="720"/>
        <v>0</v>
      </c>
      <c r="BD272" s="4">
        <f t="shared" si="721"/>
        <v>0</v>
      </c>
      <c r="BE272" s="4">
        <f t="shared" si="722"/>
        <v>0</v>
      </c>
      <c r="BF272" s="4">
        <f t="shared" si="723"/>
        <v>0</v>
      </c>
      <c r="BG272" s="4">
        <f t="shared" si="723"/>
        <v>0</v>
      </c>
      <c r="BH272" s="4">
        <f t="shared" si="723"/>
        <v>0</v>
      </c>
      <c r="BI272" s="4">
        <f t="shared" si="723"/>
        <v>0</v>
      </c>
      <c r="BJ272" s="4">
        <f t="shared" si="723"/>
        <v>0</v>
      </c>
      <c r="BK272" s="4">
        <f t="shared" si="723"/>
        <v>0</v>
      </c>
      <c r="BL272" s="4">
        <f t="shared" si="723"/>
        <v>0</v>
      </c>
      <c r="BM272" s="4">
        <f t="shared" si="723"/>
        <v>0</v>
      </c>
      <c r="BN272" s="4">
        <f t="shared" si="723"/>
        <v>0</v>
      </c>
      <c r="BO272" s="4">
        <f t="shared" si="723"/>
        <v>0</v>
      </c>
      <c r="BP272" s="4">
        <f t="shared" si="724"/>
        <v>0</v>
      </c>
      <c r="BQ272" s="4">
        <f t="shared" si="724"/>
        <v>0</v>
      </c>
      <c r="BR272" s="4">
        <f t="shared" si="724"/>
        <v>0</v>
      </c>
      <c r="BS272" s="4">
        <f t="shared" si="724"/>
        <v>0</v>
      </c>
      <c r="BT272" s="4">
        <f t="shared" si="724"/>
        <v>0</v>
      </c>
      <c r="BU272" s="4">
        <f t="shared" si="724"/>
        <v>0</v>
      </c>
      <c r="BV272" s="4">
        <f t="shared" si="724"/>
        <v>0</v>
      </c>
      <c r="BW272" s="4">
        <f t="shared" si="724"/>
        <v>0</v>
      </c>
      <c r="BX272" s="4">
        <f t="shared" si="724"/>
        <v>0</v>
      </c>
      <c r="BY272" s="4">
        <f t="shared" si="724"/>
        <v>0</v>
      </c>
      <c r="BZ272" s="4">
        <f t="shared" si="725"/>
        <v>0</v>
      </c>
      <c r="CA272" s="4">
        <f t="shared" si="725"/>
        <v>0</v>
      </c>
      <c r="CB272" s="4">
        <f t="shared" si="725"/>
        <v>0</v>
      </c>
      <c r="CC272" s="4">
        <f t="shared" si="725"/>
        <v>0</v>
      </c>
      <c r="CD272" s="4">
        <f t="shared" si="725"/>
        <v>0</v>
      </c>
      <c r="CE272" s="4">
        <f t="shared" si="725"/>
        <v>0</v>
      </c>
      <c r="CF272" s="4">
        <f t="shared" si="725"/>
        <v>0</v>
      </c>
      <c r="CG272" s="4">
        <f t="shared" si="725"/>
        <v>0</v>
      </c>
      <c r="CH272" s="4">
        <f t="shared" si="725"/>
        <v>0</v>
      </c>
      <c r="CI272" s="4">
        <f t="shared" si="725"/>
        <v>0</v>
      </c>
      <c r="CJ272" s="4">
        <f t="shared" si="725"/>
        <v>0</v>
      </c>
      <c r="CK272" s="4">
        <f t="shared" si="726"/>
        <v>0</v>
      </c>
      <c r="CL272" s="4">
        <f t="shared" si="726"/>
        <v>0</v>
      </c>
      <c r="CM272" s="4">
        <f t="shared" si="726"/>
        <v>0</v>
      </c>
      <c r="CN272" s="4">
        <f t="shared" si="726"/>
        <v>0</v>
      </c>
      <c r="CO272" s="4">
        <f t="shared" si="726"/>
        <v>0</v>
      </c>
      <c r="CP272" s="4">
        <f t="shared" si="726"/>
        <v>0</v>
      </c>
      <c r="CQ272" s="4">
        <f t="shared" si="726"/>
        <v>0</v>
      </c>
      <c r="CR272" s="4">
        <f t="shared" si="726"/>
        <v>0</v>
      </c>
      <c r="CS272" s="4">
        <f t="shared" si="726"/>
        <v>0</v>
      </c>
      <c r="CT272" s="4">
        <f t="shared" si="726"/>
        <v>0</v>
      </c>
      <c r="CU272" s="4">
        <f t="shared" si="727"/>
        <v>0</v>
      </c>
      <c r="CV272" s="4">
        <f t="shared" si="727"/>
        <v>0</v>
      </c>
      <c r="CW272" s="4">
        <f t="shared" si="727"/>
        <v>0</v>
      </c>
      <c r="CX272" s="4">
        <f t="shared" si="727"/>
        <v>0</v>
      </c>
      <c r="CY272" s="4">
        <f t="shared" si="727"/>
        <v>0</v>
      </c>
      <c r="CZ272" s="4">
        <f t="shared" si="727"/>
        <v>0</v>
      </c>
      <c r="DA272" s="4">
        <f t="shared" si="727"/>
        <v>0</v>
      </c>
      <c r="DB272" s="4">
        <f t="shared" si="727"/>
        <v>0</v>
      </c>
      <c r="DC272" s="4">
        <f t="shared" si="727"/>
        <v>0</v>
      </c>
      <c r="DD272" s="4">
        <f t="shared" si="727"/>
        <v>0</v>
      </c>
      <c r="DE272" s="4">
        <f t="shared" si="727"/>
        <v>0</v>
      </c>
      <c r="DF272" s="4">
        <f t="shared" si="727"/>
        <v>0</v>
      </c>
      <c r="DG272" s="4">
        <f t="shared" si="667"/>
        <v>0</v>
      </c>
      <c r="DH272" s="4">
        <f t="shared" si="667"/>
        <v>0</v>
      </c>
      <c r="DI272" s="4">
        <f t="shared" si="667"/>
        <v>0</v>
      </c>
      <c r="DJ272" s="4">
        <f t="shared" si="667"/>
        <v>1</v>
      </c>
      <c r="DK272" s="4">
        <f t="shared" si="667"/>
        <v>0</v>
      </c>
      <c r="DL272" s="4">
        <f t="shared" si="667"/>
        <v>0</v>
      </c>
      <c r="DM272" s="4">
        <f t="shared" si="667"/>
        <v>0</v>
      </c>
      <c r="DN272" s="4">
        <f t="shared" si="667"/>
        <v>0</v>
      </c>
      <c r="DO272" s="4">
        <f t="shared" si="667"/>
        <v>0</v>
      </c>
      <c r="DP272" s="4">
        <f t="shared" si="667"/>
        <v>0</v>
      </c>
      <c r="DQ272" s="4">
        <f t="shared" si="668"/>
        <v>0</v>
      </c>
      <c r="DR272" s="4">
        <f t="shared" si="668"/>
        <v>0</v>
      </c>
      <c r="DS272" s="4">
        <f t="shared" si="668"/>
        <v>0</v>
      </c>
      <c r="DT272" s="4">
        <f t="shared" si="668"/>
        <v>0</v>
      </c>
      <c r="DU272" s="4">
        <f t="shared" si="668"/>
        <v>1</v>
      </c>
      <c r="DV272" s="4">
        <f t="shared" si="668"/>
        <v>0</v>
      </c>
      <c r="DW272" s="4">
        <f t="shared" si="668"/>
        <v>0</v>
      </c>
      <c r="DX272" s="4">
        <f t="shared" si="668"/>
        <v>0</v>
      </c>
      <c r="DY272" s="4">
        <f t="shared" si="668"/>
        <v>0</v>
      </c>
      <c r="DZ272" s="4">
        <f t="shared" si="668"/>
        <v>0</v>
      </c>
      <c r="EA272" s="4">
        <f t="shared" si="668"/>
        <v>0</v>
      </c>
      <c r="EB272" s="4">
        <f t="shared" si="668"/>
        <v>0</v>
      </c>
      <c r="EC272" s="4">
        <f t="shared" si="668"/>
        <v>0</v>
      </c>
    </row>
    <row r="273" spans="2:133" x14ac:dyDescent="0.25">
      <c r="B273" s="13" t="s">
        <v>264</v>
      </c>
      <c r="C273" t="s">
        <v>2693</v>
      </c>
      <c r="D273" s="4">
        <f t="shared" si="669"/>
        <v>0</v>
      </c>
      <c r="E273" s="4">
        <f t="shared" si="670"/>
        <v>0</v>
      </c>
      <c r="F273" s="4">
        <f t="shared" si="671"/>
        <v>0</v>
      </c>
      <c r="G273" s="4">
        <f t="shared" si="672"/>
        <v>0</v>
      </c>
      <c r="H273" s="4">
        <f t="shared" si="673"/>
        <v>1</v>
      </c>
      <c r="I273" s="4">
        <f t="shared" si="674"/>
        <v>1</v>
      </c>
      <c r="J273" s="4">
        <f t="shared" si="675"/>
        <v>0</v>
      </c>
      <c r="K273" s="4">
        <f t="shared" si="676"/>
        <v>0</v>
      </c>
      <c r="L273" s="4">
        <f t="shared" si="677"/>
        <v>0</v>
      </c>
      <c r="M273" s="4">
        <f t="shared" si="678"/>
        <v>0</v>
      </c>
      <c r="N273" s="4">
        <f t="shared" si="679"/>
        <v>0</v>
      </c>
      <c r="O273" s="4">
        <f t="shared" si="680"/>
        <v>0</v>
      </c>
      <c r="P273" s="4">
        <f t="shared" si="681"/>
        <v>0</v>
      </c>
      <c r="Q273" s="4">
        <f t="shared" si="682"/>
        <v>0</v>
      </c>
      <c r="R273" s="4">
        <f t="shared" si="683"/>
        <v>0</v>
      </c>
      <c r="S273" s="4">
        <f t="shared" si="684"/>
        <v>0</v>
      </c>
      <c r="T273" s="4">
        <f t="shared" si="685"/>
        <v>0</v>
      </c>
      <c r="U273" s="4">
        <f t="shared" si="686"/>
        <v>0</v>
      </c>
      <c r="V273" s="4">
        <f t="shared" si="687"/>
        <v>0</v>
      </c>
      <c r="W273" s="4">
        <f t="shared" si="688"/>
        <v>0</v>
      </c>
      <c r="X273" s="4">
        <f t="shared" si="689"/>
        <v>0</v>
      </c>
      <c r="Y273" s="4">
        <f t="shared" si="690"/>
        <v>0</v>
      </c>
      <c r="Z273" s="4">
        <f t="shared" si="691"/>
        <v>0</v>
      </c>
      <c r="AA273" s="4">
        <f t="shared" si="692"/>
        <v>0</v>
      </c>
      <c r="AB273" s="4">
        <f t="shared" si="693"/>
        <v>0</v>
      </c>
      <c r="AC273" s="4">
        <f t="shared" si="694"/>
        <v>0</v>
      </c>
      <c r="AD273" s="4">
        <f t="shared" si="695"/>
        <v>0</v>
      </c>
      <c r="AE273" s="4">
        <f t="shared" si="696"/>
        <v>0</v>
      </c>
      <c r="AF273" s="4">
        <f t="shared" si="697"/>
        <v>0</v>
      </c>
      <c r="AG273" s="4">
        <f t="shared" si="698"/>
        <v>0</v>
      </c>
      <c r="AH273" s="4">
        <f t="shared" si="699"/>
        <v>0</v>
      </c>
      <c r="AI273" s="4">
        <f t="shared" si="700"/>
        <v>0</v>
      </c>
      <c r="AJ273" s="4">
        <f t="shared" si="701"/>
        <v>0</v>
      </c>
      <c r="AK273" s="4">
        <f t="shared" si="702"/>
        <v>0</v>
      </c>
      <c r="AL273" s="4">
        <f t="shared" si="703"/>
        <v>0</v>
      </c>
      <c r="AM273" s="4">
        <f t="shared" si="704"/>
        <v>0</v>
      </c>
      <c r="AN273" s="4">
        <f t="shared" si="705"/>
        <v>0</v>
      </c>
      <c r="AO273" s="4">
        <f t="shared" si="706"/>
        <v>0</v>
      </c>
      <c r="AP273" s="4">
        <f t="shared" si="707"/>
        <v>0</v>
      </c>
      <c r="AQ273" s="4">
        <f t="shared" si="708"/>
        <v>0</v>
      </c>
      <c r="AR273" s="4">
        <f t="shared" si="709"/>
        <v>0</v>
      </c>
      <c r="AS273" s="4">
        <f t="shared" si="710"/>
        <v>0</v>
      </c>
      <c r="AT273" s="4">
        <f t="shared" si="711"/>
        <v>0</v>
      </c>
      <c r="AU273" s="4">
        <f t="shared" si="712"/>
        <v>0</v>
      </c>
      <c r="AV273" s="4">
        <f t="shared" si="713"/>
        <v>0</v>
      </c>
      <c r="AW273" s="4">
        <f t="shared" si="714"/>
        <v>0</v>
      </c>
      <c r="AX273" s="4">
        <f t="shared" si="715"/>
        <v>1</v>
      </c>
      <c r="AY273" s="4">
        <f t="shared" si="716"/>
        <v>1</v>
      </c>
      <c r="AZ273" s="4">
        <f t="shared" si="717"/>
        <v>0</v>
      </c>
      <c r="BA273" s="4">
        <f t="shared" si="718"/>
        <v>0</v>
      </c>
      <c r="BB273" s="4">
        <f t="shared" si="719"/>
        <v>0</v>
      </c>
      <c r="BC273" s="4">
        <f t="shared" si="720"/>
        <v>0</v>
      </c>
      <c r="BD273" s="4">
        <f t="shared" si="721"/>
        <v>0</v>
      </c>
      <c r="BE273" s="4">
        <f t="shared" si="722"/>
        <v>0</v>
      </c>
      <c r="BF273" s="4">
        <f t="shared" si="723"/>
        <v>0</v>
      </c>
      <c r="BG273" s="4">
        <f t="shared" si="723"/>
        <v>0</v>
      </c>
      <c r="BH273" s="4">
        <f t="shared" si="723"/>
        <v>0</v>
      </c>
      <c r="BI273" s="4">
        <f t="shared" si="723"/>
        <v>0</v>
      </c>
      <c r="BJ273" s="4">
        <f t="shared" si="723"/>
        <v>0</v>
      </c>
      <c r="BK273" s="4">
        <f t="shared" si="723"/>
        <v>0</v>
      </c>
      <c r="BL273" s="4">
        <f t="shared" si="723"/>
        <v>0</v>
      </c>
      <c r="BM273" s="4">
        <f t="shared" si="723"/>
        <v>0</v>
      </c>
      <c r="BN273" s="4">
        <f t="shared" si="723"/>
        <v>0</v>
      </c>
      <c r="BO273" s="4">
        <f t="shared" si="723"/>
        <v>0</v>
      </c>
      <c r="BP273" s="4">
        <f t="shared" si="724"/>
        <v>0</v>
      </c>
      <c r="BQ273" s="4">
        <f t="shared" si="724"/>
        <v>0</v>
      </c>
      <c r="BR273" s="4">
        <f t="shared" si="724"/>
        <v>0</v>
      </c>
      <c r="BS273" s="4">
        <f t="shared" si="724"/>
        <v>0</v>
      </c>
      <c r="BT273" s="4">
        <f t="shared" si="724"/>
        <v>0</v>
      </c>
      <c r="BU273" s="4">
        <f t="shared" si="724"/>
        <v>0</v>
      </c>
      <c r="BV273" s="4">
        <f t="shared" si="724"/>
        <v>0</v>
      </c>
      <c r="BW273" s="4">
        <f t="shared" si="724"/>
        <v>0</v>
      </c>
      <c r="BX273" s="4">
        <f t="shared" si="724"/>
        <v>0</v>
      </c>
      <c r="BY273" s="4">
        <f t="shared" si="724"/>
        <v>0</v>
      </c>
      <c r="BZ273" s="4">
        <f t="shared" si="725"/>
        <v>0</v>
      </c>
      <c r="CA273" s="4">
        <f t="shared" si="725"/>
        <v>0</v>
      </c>
      <c r="CB273" s="4">
        <f t="shared" si="725"/>
        <v>0</v>
      </c>
      <c r="CC273" s="4">
        <f t="shared" si="725"/>
        <v>0</v>
      </c>
      <c r="CD273" s="4">
        <f t="shared" si="725"/>
        <v>0</v>
      </c>
      <c r="CE273" s="4">
        <f t="shared" si="725"/>
        <v>0</v>
      </c>
      <c r="CF273" s="4">
        <f t="shared" si="725"/>
        <v>0</v>
      </c>
      <c r="CG273" s="4">
        <f t="shared" si="725"/>
        <v>0</v>
      </c>
      <c r="CH273" s="4">
        <f t="shared" si="725"/>
        <v>0</v>
      </c>
      <c r="CI273" s="4">
        <f t="shared" si="725"/>
        <v>0</v>
      </c>
      <c r="CJ273" s="4">
        <f t="shared" si="725"/>
        <v>0</v>
      </c>
      <c r="CK273" s="4">
        <f t="shared" si="726"/>
        <v>0</v>
      </c>
      <c r="CL273" s="4">
        <f t="shared" si="726"/>
        <v>0</v>
      </c>
      <c r="CM273" s="4">
        <f t="shared" si="726"/>
        <v>0</v>
      </c>
      <c r="CN273" s="4">
        <f t="shared" si="726"/>
        <v>0</v>
      </c>
      <c r="CO273" s="4">
        <f t="shared" si="726"/>
        <v>0</v>
      </c>
      <c r="CP273" s="4">
        <f t="shared" si="726"/>
        <v>0</v>
      </c>
      <c r="CQ273" s="4">
        <f t="shared" si="726"/>
        <v>0</v>
      </c>
      <c r="CR273" s="4">
        <f t="shared" si="726"/>
        <v>0</v>
      </c>
      <c r="CS273" s="4">
        <f t="shared" si="726"/>
        <v>0</v>
      </c>
      <c r="CT273" s="4">
        <f t="shared" si="726"/>
        <v>0</v>
      </c>
      <c r="CU273" s="4">
        <f t="shared" si="727"/>
        <v>0</v>
      </c>
      <c r="CV273" s="4">
        <f t="shared" si="727"/>
        <v>0</v>
      </c>
      <c r="CW273" s="4">
        <f t="shared" si="727"/>
        <v>0</v>
      </c>
      <c r="CX273" s="4">
        <f t="shared" si="727"/>
        <v>0</v>
      </c>
      <c r="CY273" s="4">
        <f t="shared" si="727"/>
        <v>0</v>
      </c>
      <c r="CZ273" s="4">
        <f t="shared" si="727"/>
        <v>0</v>
      </c>
      <c r="DA273" s="4">
        <f t="shared" si="727"/>
        <v>0</v>
      </c>
      <c r="DB273" s="4">
        <f t="shared" si="727"/>
        <v>0</v>
      </c>
      <c r="DC273" s="4">
        <f t="shared" si="727"/>
        <v>0</v>
      </c>
      <c r="DD273" s="4">
        <f t="shared" si="727"/>
        <v>0</v>
      </c>
      <c r="DE273" s="4">
        <f t="shared" si="727"/>
        <v>0</v>
      </c>
      <c r="DF273" s="4">
        <f t="shared" si="727"/>
        <v>0</v>
      </c>
      <c r="DG273" s="4">
        <f t="shared" si="667"/>
        <v>0</v>
      </c>
      <c r="DH273" s="4">
        <f t="shared" si="667"/>
        <v>0</v>
      </c>
      <c r="DI273" s="4">
        <f t="shared" si="667"/>
        <v>0</v>
      </c>
      <c r="DJ273" s="4">
        <f t="shared" si="667"/>
        <v>0</v>
      </c>
      <c r="DK273" s="4">
        <f t="shared" si="667"/>
        <v>1</v>
      </c>
      <c r="DL273" s="4">
        <f t="shared" si="667"/>
        <v>0</v>
      </c>
      <c r="DM273" s="4">
        <f t="shared" si="667"/>
        <v>0</v>
      </c>
      <c r="DN273" s="4">
        <f t="shared" si="667"/>
        <v>0</v>
      </c>
      <c r="DO273" s="4">
        <f t="shared" si="667"/>
        <v>0</v>
      </c>
      <c r="DP273" s="4">
        <f t="shared" si="667"/>
        <v>0</v>
      </c>
      <c r="DQ273" s="4">
        <f t="shared" si="668"/>
        <v>0</v>
      </c>
      <c r="DR273" s="4">
        <f t="shared" si="668"/>
        <v>0</v>
      </c>
      <c r="DS273" s="4">
        <f t="shared" si="668"/>
        <v>0</v>
      </c>
      <c r="DT273" s="4">
        <f t="shared" si="668"/>
        <v>0</v>
      </c>
      <c r="DU273" s="4">
        <f t="shared" si="668"/>
        <v>0</v>
      </c>
      <c r="DV273" s="4">
        <f t="shared" si="668"/>
        <v>1</v>
      </c>
      <c r="DW273" s="4">
        <f t="shared" si="668"/>
        <v>0</v>
      </c>
      <c r="DX273" s="4">
        <f t="shared" si="668"/>
        <v>0</v>
      </c>
      <c r="DY273" s="4">
        <f t="shared" si="668"/>
        <v>0</v>
      </c>
      <c r="DZ273" s="4">
        <f t="shared" si="668"/>
        <v>0</v>
      </c>
      <c r="EA273" s="4">
        <f t="shared" si="668"/>
        <v>0</v>
      </c>
      <c r="EB273" s="4">
        <f t="shared" si="668"/>
        <v>0</v>
      </c>
      <c r="EC273" s="4">
        <f t="shared" si="668"/>
        <v>0</v>
      </c>
    </row>
    <row r="274" spans="2:133" x14ac:dyDescent="0.25">
      <c r="B274" s="13" t="s">
        <v>264</v>
      </c>
      <c r="C274" t="s">
        <v>2694</v>
      </c>
      <c r="D274" s="4">
        <f t="shared" si="669"/>
        <v>0</v>
      </c>
      <c r="E274" s="4">
        <f t="shared" si="670"/>
        <v>0</v>
      </c>
      <c r="F274" s="4">
        <f t="shared" si="671"/>
        <v>0</v>
      </c>
      <c r="G274" s="4">
        <f t="shared" si="672"/>
        <v>0</v>
      </c>
      <c r="H274" s="4">
        <f t="shared" si="673"/>
        <v>1</v>
      </c>
      <c r="I274" s="4">
        <f t="shared" si="674"/>
        <v>1</v>
      </c>
      <c r="J274" s="4">
        <f t="shared" si="675"/>
        <v>0</v>
      </c>
      <c r="K274" s="4">
        <f t="shared" si="676"/>
        <v>0</v>
      </c>
      <c r="L274" s="4">
        <f t="shared" si="677"/>
        <v>0</v>
      </c>
      <c r="M274" s="4">
        <f t="shared" si="678"/>
        <v>0</v>
      </c>
      <c r="N274" s="4">
        <f t="shared" si="679"/>
        <v>0</v>
      </c>
      <c r="O274" s="4">
        <f t="shared" si="680"/>
        <v>0</v>
      </c>
      <c r="P274" s="4">
        <f t="shared" si="681"/>
        <v>0</v>
      </c>
      <c r="Q274" s="4">
        <f t="shared" si="682"/>
        <v>0</v>
      </c>
      <c r="R274" s="4">
        <f t="shared" si="683"/>
        <v>0</v>
      </c>
      <c r="S274" s="4">
        <f t="shared" si="684"/>
        <v>0</v>
      </c>
      <c r="T274" s="4">
        <f t="shared" si="685"/>
        <v>0</v>
      </c>
      <c r="U274" s="4">
        <f t="shared" si="686"/>
        <v>0</v>
      </c>
      <c r="V274" s="4">
        <f t="shared" si="687"/>
        <v>0</v>
      </c>
      <c r="W274" s="4">
        <f t="shared" si="688"/>
        <v>0</v>
      </c>
      <c r="X274" s="4">
        <f t="shared" si="689"/>
        <v>0</v>
      </c>
      <c r="Y274" s="4">
        <f t="shared" si="690"/>
        <v>0</v>
      </c>
      <c r="Z274" s="4">
        <f t="shared" si="691"/>
        <v>0</v>
      </c>
      <c r="AA274" s="4">
        <f t="shared" si="692"/>
        <v>0</v>
      </c>
      <c r="AB274" s="4">
        <f t="shared" si="693"/>
        <v>0</v>
      </c>
      <c r="AC274" s="4">
        <f t="shared" si="694"/>
        <v>0</v>
      </c>
      <c r="AD274" s="4">
        <f t="shared" si="695"/>
        <v>0</v>
      </c>
      <c r="AE274" s="4">
        <f t="shared" si="696"/>
        <v>0</v>
      </c>
      <c r="AF274" s="4">
        <f t="shared" si="697"/>
        <v>0</v>
      </c>
      <c r="AG274" s="4">
        <f t="shared" si="698"/>
        <v>0</v>
      </c>
      <c r="AH274" s="4">
        <f t="shared" si="699"/>
        <v>0</v>
      </c>
      <c r="AI274" s="4">
        <f t="shared" si="700"/>
        <v>0</v>
      </c>
      <c r="AJ274" s="4">
        <f t="shared" si="701"/>
        <v>0</v>
      </c>
      <c r="AK274" s="4">
        <f t="shared" si="702"/>
        <v>0</v>
      </c>
      <c r="AL274" s="4">
        <f t="shared" si="703"/>
        <v>0</v>
      </c>
      <c r="AM274" s="4">
        <f t="shared" si="704"/>
        <v>0</v>
      </c>
      <c r="AN274" s="4">
        <f t="shared" si="705"/>
        <v>0</v>
      </c>
      <c r="AO274" s="4">
        <f t="shared" si="706"/>
        <v>0</v>
      </c>
      <c r="AP274" s="4">
        <f t="shared" si="707"/>
        <v>0</v>
      </c>
      <c r="AQ274" s="4">
        <f t="shared" si="708"/>
        <v>0</v>
      </c>
      <c r="AR274" s="4">
        <f t="shared" si="709"/>
        <v>0</v>
      </c>
      <c r="AS274" s="4">
        <f t="shared" si="710"/>
        <v>0</v>
      </c>
      <c r="AT274" s="4">
        <f t="shared" si="711"/>
        <v>0</v>
      </c>
      <c r="AU274" s="4">
        <f t="shared" si="712"/>
        <v>0</v>
      </c>
      <c r="AV274" s="4">
        <f t="shared" si="713"/>
        <v>0</v>
      </c>
      <c r="AW274" s="4">
        <f t="shared" si="714"/>
        <v>0</v>
      </c>
      <c r="AX274" s="4">
        <f t="shared" si="715"/>
        <v>1</v>
      </c>
      <c r="AY274" s="4">
        <f t="shared" si="716"/>
        <v>1</v>
      </c>
      <c r="AZ274" s="4">
        <f t="shared" si="717"/>
        <v>0</v>
      </c>
      <c r="BA274" s="4">
        <f t="shared" si="718"/>
        <v>0</v>
      </c>
      <c r="BB274" s="4">
        <f t="shared" si="719"/>
        <v>0</v>
      </c>
      <c r="BC274" s="4">
        <f t="shared" si="720"/>
        <v>0</v>
      </c>
      <c r="BD274" s="4">
        <f t="shared" si="721"/>
        <v>0</v>
      </c>
      <c r="BE274" s="4">
        <f t="shared" si="722"/>
        <v>0</v>
      </c>
      <c r="BF274" s="4">
        <f t="shared" si="723"/>
        <v>0</v>
      </c>
      <c r="BG274" s="4">
        <f t="shared" si="723"/>
        <v>0</v>
      </c>
      <c r="BH274" s="4">
        <f t="shared" si="723"/>
        <v>0</v>
      </c>
      <c r="BI274" s="4">
        <f t="shared" si="723"/>
        <v>0</v>
      </c>
      <c r="BJ274" s="4">
        <f t="shared" si="723"/>
        <v>0</v>
      </c>
      <c r="BK274" s="4">
        <f t="shared" si="723"/>
        <v>0</v>
      </c>
      <c r="BL274" s="4">
        <f t="shared" si="723"/>
        <v>0</v>
      </c>
      <c r="BM274" s="4">
        <f t="shared" si="723"/>
        <v>0</v>
      </c>
      <c r="BN274" s="4">
        <f t="shared" si="723"/>
        <v>0</v>
      </c>
      <c r="BO274" s="4">
        <f t="shared" si="723"/>
        <v>0</v>
      </c>
      <c r="BP274" s="4">
        <f t="shared" si="724"/>
        <v>0</v>
      </c>
      <c r="BQ274" s="4">
        <f t="shared" si="724"/>
        <v>0</v>
      </c>
      <c r="BR274" s="4">
        <f t="shared" si="724"/>
        <v>0</v>
      </c>
      <c r="BS274" s="4">
        <f t="shared" si="724"/>
        <v>0</v>
      </c>
      <c r="BT274" s="4">
        <f t="shared" si="724"/>
        <v>0</v>
      </c>
      <c r="BU274" s="4">
        <f t="shared" si="724"/>
        <v>0</v>
      </c>
      <c r="BV274" s="4">
        <f t="shared" si="724"/>
        <v>0</v>
      </c>
      <c r="BW274" s="4">
        <f t="shared" si="724"/>
        <v>0</v>
      </c>
      <c r="BX274" s="4">
        <f t="shared" si="724"/>
        <v>0</v>
      </c>
      <c r="BY274" s="4">
        <f t="shared" si="724"/>
        <v>0</v>
      </c>
      <c r="BZ274" s="4">
        <f t="shared" si="725"/>
        <v>0</v>
      </c>
      <c r="CA274" s="4">
        <f t="shared" si="725"/>
        <v>0</v>
      </c>
      <c r="CB274" s="4">
        <f t="shared" si="725"/>
        <v>0</v>
      </c>
      <c r="CC274" s="4">
        <f t="shared" si="725"/>
        <v>0</v>
      </c>
      <c r="CD274" s="4">
        <f t="shared" si="725"/>
        <v>0</v>
      </c>
      <c r="CE274" s="4">
        <f t="shared" si="725"/>
        <v>0</v>
      </c>
      <c r="CF274" s="4">
        <f t="shared" si="725"/>
        <v>0</v>
      </c>
      <c r="CG274" s="4">
        <f t="shared" si="725"/>
        <v>0</v>
      </c>
      <c r="CH274" s="4">
        <f t="shared" si="725"/>
        <v>0</v>
      </c>
      <c r="CI274" s="4">
        <f t="shared" si="725"/>
        <v>0</v>
      </c>
      <c r="CJ274" s="4">
        <f t="shared" si="725"/>
        <v>0</v>
      </c>
      <c r="CK274" s="4">
        <f t="shared" si="726"/>
        <v>0</v>
      </c>
      <c r="CL274" s="4">
        <f t="shared" si="726"/>
        <v>0</v>
      </c>
      <c r="CM274" s="4">
        <f t="shared" si="726"/>
        <v>0</v>
      </c>
      <c r="CN274" s="4">
        <f t="shared" si="726"/>
        <v>0</v>
      </c>
      <c r="CO274" s="4">
        <f t="shared" si="726"/>
        <v>0</v>
      </c>
      <c r="CP274" s="4">
        <f t="shared" si="726"/>
        <v>0</v>
      </c>
      <c r="CQ274" s="4">
        <f t="shared" si="726"/>
        <v>0</v>
      </c>
      <c r="CR274" s="4">
        <f t="shared" si="726"/>
        <v>0</v>
      </c>
      <c r="CS274" s="4">
        <f t="shared" si="726"/>
        <v>0</v>
      </c>
      <c r="CT274" s="4">
        <f t="shared" si="726"/>
        <v>0</v>
      </c>
      <c r="CU274" s="4">
        <f t="shared" si="727"/>
        <v>0</v>
      </c>
      <c r="CV274" s="4">
        <f t="shared" si="727"/>
        <v>0</v>
      </c>
      <c r="CW274" s="4">
        <f t="shared" si="727"/>
        <v>0</v>
      </c>
      <c r="CX274" s="4">
        <f t="shared" si="727"/>
        <v>0</v>
      </c>
      <c r="CY274" s="4">
        <f t="shared" si="727"/>
        <v>0</v>
      </c>
      <c r="CZ274" s="4">
        <f t="shared" si="727"/>
        <v>0</v>
      </c>
      <c r="DA274" s="4">
        <f t="shared" si="727"/>
        <v>0</v>
      </c>
      <c r="DB274" s="4">
        <f t="shared" si="727"/>
        <v>0</v>
      </c>
      <c r="DC274" s="4">
        <f t="shared" si="727"/>
        <v>0</v>
      </c>
      <c r="DD274" s="4">
        <f t="shared" si="727"/>
        <v>0</v>
      </c>
      <c r="DE274" s="4">
        <f t="shared" si="727"/>
        <v>0</v>
      </c>
      <c r="DF274" s="4">
        <f t="shared" si="727"/>
        <v>0</v>
      </c>
      <c r="DG274" s="4">
        <f t="shared" si="667"/>
        <v>0</v>
      </c>
      <c r="DH274" s="4">
        <f t="shared" si="667"/>
        <v>0</v>
      </c>
      <c r="DI274" s="4">
        <f t="shared" si="667"/>
        <v>0</v>
      </c>
      <c r="DJ274" s="4">
        <f t="shared" si="667"/>
        <v>0</v>
      </c>
      <c r="DK274" s="4">
        <f t="shared" si="667"/>
        <v>0</v>
      </c>
      <c r="DL274" s="4">
        <f t="shared" si="667"/>
        <v>1</v>
      </c>
      <c r="DM274" s="4">
        <f t="shared" si="667"/>
        <v>0</v>
      </c>
      <c r="DN274" s="4">
        <f t="shared" si="667"/>
        <v>0</v>
      </c>
      <c r="DO274" s="4">
        <f t="shared" si="667"/>
        <v>0</v>
      </c>
      <c r="DP274" s="4">
        <f t="shared" si="667"/>
        <v>0</v>
      </c>
      <c r="DQ274" s="4">
        <f t="shared" si="668"/>
        <v>0</v>
      </c>
      <c r="DR274" s="4">
        <f t="shared" si="668"/>
        <v>0</v>
      </c>
      <c r="DS274" s="4">
        <f t="shared" si="668"/>
        <v>0</v>
      </c>
      <c r="DT274" s="4">
        <f t="shared" si="668"/>
        <v>0</v>
      </c>
      <c r="DU274" s="4">
        <f t="shared" si="668"/>
        <v>0</v>
      </c>
      <c r="DV274" s="4">
        <f t="shared" si="668"/>
        <v>0</v>
      </c>
      <c r="DW274" s="4">
        <f t="shared" si="668"/>
        <v>1</v>
      </c>
      <c r="DX274" s="4">
        <f t="shared" si="668"/>
        <v>0</v>
      </c>
      <c r="DY274" s="4">
        <f t="shared" si="668"/>
        <v>0</v>
      </c>
      <c r="DZ274" s="4">
        <f t="shared" si="668"/>
        <v>0</v>
      </c>
      <c r="EA274" s="4">
        <f t="shared" si="668"/>
        <v>0</v>
      </c>
      <c r="EB274" s="4">
        <f t="shared" si="668"/>
        <v>0</v>
      </c>
      <c r="EC274" s="4">
        <f t="shared" si="668"/>
        <v>0</v>
      </c>
    </row>
    <row r="275" spans="2:133" x14ac:dyDescent="0.25">
      <c r="B275" s="13" t="s">
        <v>264</v>
      </c>
      <c r="C275" t="s">
        <v>2695</v>
      </c>
      <c r="D275" s="4">
        <f t="shared" si="669"/>
        <v>0</v>
      </c>
      <c r="E275" s="4">
        <f t="shared" si="670"/>
        <v>0</v>
      </c>
      <c r="F275" s="4">
        <f t="shared" si="671"/>
        <v>0</v>
      </c>
      <c r="G275" s="4">
        <f t="shared" si="672"/>
        <v>0</v>
      </c>
      <c r="H275" s="4">
        <f t="shared" si="673"/>
        <v>1</v>
      </c>
      <c r="I275" s="4">
        <f t="shared" si="674"/>
        <v>1</v>
      </c>
      <c r="J275" s="4">
        <f t="shared" si="675"/>
        <v>0</v>
      </c>
      <c r="K275" s="4">
        <f t="shared" si="676"/>
        <v>0</v>
      </c>
      <c r="L275" s="4">
        <f t="shared" si="677"/>
        <v>0</v>
      </c>
      <c r="M275" s="4">
        <f t="shared" si="678"/>
        <v>0</v>
      </c>
      <c r="N275" s="4">
        <f t="shared" si="679"/>
        <v>0</v>
      </c>
      <c r="O275" s="4">
        <f t="shared" si="680"/>
        <v>0</v>
      </c>
      <c r="P275" s="4">
        <f t="shared" si="681"/>
        <v>0</v>
      </c>
      <c r="Q275" s="4">
        <f t="shared" si="682"/>
        <v>0</v>
      </c>
      <c r="R275" s="4">
        <f t="shared" si="683"/>
        <v>0</v>
      </c>
      <c r="S275" s="4">
        <f t="shared" si="684"/>
        <v>0</v>
      </c>
      <c r="T275" s="4">
        <f t="shared" si="685"/>
        <v>0</v>
      </c>
      <c r="U275" s="4">
        <f t="shared" si="686"/>
        <v>0</v>
      </c>
      <c r="V275" s="4">
        <f t="shared" si="687"/>
        <v>0</v>
      </c>
      <c r="W275" s="4">
        <f t="shared" si="688"/>
        <v>0</v>
      </c>
      <c r="X275" s="4">
        <f t="shared" si="689"/>
        <v>0</v>
      </c>
      <c r="Y275" s="4">
        <f t="shared" si="690"/>
        <v>0</v>
      </c>
      <c r="Z275" s="4">
        <f t="shared" si="691"/>
        <v>0</v>
      </c>
      <c r="AA275" s="4">
        <f t="shared" si="692"/>
        <v>0</v>
      </c>
      <c r="AB275" s="4">
        <f t="shared" si="693"/>
        <v>0</v>
      </c>
      <c r="AC275" s="4">
        <f t="shared" si="694"/>
        <v>0</v>
      </c>
      <c r="AD275" s="4">
        <f t="shared" si="695"/>
        <v>0</v>
      </c>
      <c r="AE275" s="4">
        <f t="shared" si="696"/>
        <v>0</v>
      </c>
      <c r="AF275" s="4">
        <f t="shared" si="697"/>
        <v>0</v>
      </c>
      <c r="AG275" s="4">
        <f t="shared" si="698"/>
        <v>0</v>
      </c>
      <c r="AH275" s="4">
        <f t="shared" si="699"/>
        <v>0</v>
      </c>
      <c r="AI275" s="4">
        <f t="shared" si="700"/>
        <v>0</v>
      </c>
      <c r="AJ275" s="4">
        <f t="shared" si="701"/>
        <v>0</v>
      </c>
      <c r="AK275" s="4">
        <f t="shared" si="702"/>
        <v>0</v>
      </c>
      <c r="AL275" s="4">
        <f t="shared" si="703"/>
        <v>0</v>
      </c>
      <c r="AM275" s="4">
        <f t="shared" si="704"/>
        <v>0</v>
      </c>
      <c r="AN275" s="4">
        <f t="shared" si="705"/>
        <v>0</v>
      </c>
      <c r="AO275" s="4">
        <f t="shared" si="706"/>
        <v>0</v>
      </c>
      <c r="AP275" s="4">
        <f t="shared" si="707"/>
        <v>0</v>
      </c>
      <c r="AQ275" s="4">
        <f t="shared" si="708"/>
        <v>0</v>
      </c>
      <c r="AR275" s="4">
        <f t="shared" si="709"/>
        <v>0</v>
      </c>
      <c r="AS275" s="4">
        <f t="shared" si="710"/>
        <v>0</v>
      </c>
      <c r="AT275" s="4">
        <f t="shared" si="711"/>
        <v>0</v>
      </c>
      <c r="AU275" s="4">
        <f t="shared" si="712"/>
        <v>0</v>
      </c>
      <c r="AV275" s="4">
        <f t="shared" si="713"/>
        <v>0</v>
      </c>
      <c r="AW275" s="4">
        <f t="shared" si="714"/>
        <v>0</v>
      </c>
      <c r="AX275" s="4">
        <f t="shared" si="715"/>
        <v>1</v>
      </c>
      <c r="AY275" s="4">
        <f t="shared" si="716"/>
        <v>1</v>
      </c>
      <c r="AZ275" s="4">
        <f t="shared" si="717"/>
        <v>0</v>
      </c>
      <c r="BA275" s="4">
        <f t="shared" si="718"/>
        <v>0</v>
      </c>
      <c r="BB275" s="4">
        <f t="shared" si="719"/>
        <v>0</v>
      </c>
      <c r="BC275" s="4">
        <f t="shared" si="720"/>
        <v>0</v>
      </c>
      <c r="BD275" s="4">
        <f t="shared" si="721"/>
        <v>0</v>
      </c>
      <c r="BE275" s="4">
        <f t="shared" si="722"/>
        <v>0</v>
      </c>
      <c r="BF275" s="4">
        <f t="shared" si="723"/>
        <v>0</v>
      </c>
      <c r="BG275" s="4">
        <f t="shared" si="723"/>
        <v>0</v>
      </c>
      <c r="BH275" s="4">
        <f t="shared" si="723"/>
        <v>0</v>
      </c>
      <c r="BI275" s="4">
        <f t="shared" si="723"/>
        <v>0</v>
      </c>
      <c r="BJ275" s="4">
        <f t="shared" si="723"/>
        <v>0</v>
      </c>
      <c r="BK275" s="4">
        <f t="shared" si="723"/>
        <v>0</v>
      </c>
      <c r="BL275" s="4">
        <f t="shared" si="723"/>
        <v>0</v>
      </c>
      <c r="BM275" s="4">
        <f t="shared" si="723"/>
        <v>0</v>
      </c>
      <c r="BN275" s="4">
        <f t="shared" si="723"/>
        <v>0</v>
      </c>
      <c r="BO275" s="4">
        <f t="shared" si="723"/>
        <v>0</v>
      </c>
      <c r="BP275" s="4">
        <f t="shared" si="724"/>
        <v>0</v>
      </c>
      <c r="BQ275" s="4">
        <f t="shared" si="724"/>
        <v>0</v>
      </c>
      <c r="BR275" s="4">
        <f t="shared" si="724"/>
        <v>0</v>
      </c>
      <c r="BS275" s="4">
        <f t="shared" si="724"/>
        <v>0</v>
      </c>
      <c r="BT275" s="4">
        <f t="shared" si="724"/>
        <v>0</v>
      </c>
      <c r="BU275" s="4">
        <f t="shared" si="724"/>
        <v>0</v>
      </c>
      <c r="BV275" s="4">
        <f t="shared" si="724"/>
        <v>0</v>
      </c>
      <c r="BW275" s="4">
        <f t="shared" si="724"/>
        <v>0</v>
      </c>
      <c r="BX275" s="4">
        <f t="shared" si="724"/>
        <v>0</v>
      </c>
      <c r="BY275" s="4">
        <f t="shared" si="724"/>
        <v>0</v>
      </c>
      <c r="BZ275" s="4">
        <f t="shared" si="725"/>
        <v>0</v>
      </c>
      <c r="CA275" s="4">
        <f t="shared" si="725"/>
        <v>0</v>
      </c>
      <c r="CB275" s="4">
        <f t="shared" si="725"/>
        <v>0</v>
      </c>
      <c r="CC275" s="4">
        <f t="shared" si="725"/>
        <v>0</v>
      </c>
      <c r="CD275" s="4">
        <f t="shared" si="725"/>
        <v>0</v>
      </c>
      <c r="CE275" s="4">
        <f t="shared" si="725"/>
        <v>0</v>
      </c>
      <c r="CF275" s="4">
        <f t="shared" si="725"/>
        <v>0</v>
      </c>
      <c r="CG275" s="4">
        <f t="shared" si="725"/>
        <v>0</v>
      </c>
      <c r="CH275" s="4">
        <f t="shared" si="725"/>
        <v>0</v>
      </c>
      <c r="CI275" s="4">
        <f t="shared" si="725"/>
        <v>0</v>
      </c>
      <c r="CJ275" s="4">
        <f t="shared" si="725"/>
        <v>0</v>
      </c>
      <c r="CK275" s="4">
        <f t="shared" si="726"/>
        <v>0</v>
      </c>
      <c r="CL275" s="4">
        <f t="shared" si="726"/>
        <v>0</v>
      </c>
      <c r="CM275" s="4">
        <f t="shared" si="726"/>
        <v>0</v>
      </c>
      <c r="CN275" s="4">
        <f t="shared" si="726"/>
        <v>0</v>
      </c>
      <c r="CO275" s="4">
        <f t="shared" si="726"/>
        <v>0</v>
      </c>
      <c r="CP275" s="4">
        <f t="shared" si="726"/>
        <v>0</v>
      </c>
      <c r="CQ275" s="4">
        <f t="shared" si="726"/>
        <v>0</v>
      </c>
      <c r="CR275" s="4">
        <f t="shared" si="726"/>
        <v>0</v>
      </c>
      <c r="CS275" s="4">
        <f t="shared" si="726"/>
        <v>0</v>
      </c>
      <c r="CT275" s="4">
        <f t="shared" si="726"/>
        <v>0</v>
      </c>
      <c r="CU275" s="4">
        <f t="shared" si="727"/>
        <v>0</v>
      </c>
      <c r="CV275" s="4">
        <f t="shared" si="727"/>
        <v>0</v>
      </c>
      <c r="CW275" s="4">
        <f t="shared" si="727"/>
        <v>0</v>
      </c>
      <c r="CX275" s="4">
        <f t="shared" si="727"/>
        <v>0</v>
      </c>
      <c r="CY275" s="4">
        <f t="shared" si="727"/>
        <v>0</v>
      </c>
      <c r="CZ275" s="4">
        <f t="shared" si="727"/>
        <v>0</v>
      </c>
      <c r="DA275" s="4">
        <f t="shared" si="727"/>
        <v>0</v>
      </c>
      <c r="DB275" s="4">
        <f t="shared" si="727"/>
        <v>0</v>
      </c>
      <c r="DC275" s="4">
        <f t="shared" si="727"/>
        <v>0</v>
      </c>
      <c r="DD275" s="4">
        <f t="shared" si="727"/>
        <v>0</v>
      </c>
      <c r="DE275" s="4">
        <f t="shared" si="727"/>
        <v>0</v>
      </c>
      <c r="DF275" s="4">
        <f t="shared" si="727"/>
        <v>0</v>
      </c>
      <c r="DG275" s="4">
        <f t="shared" ref="DG275:DP284" si="728">IF(DG$3=$C275,1,0)</f>
        <v>0</v>
      </c>
      <c r="DH275" s="4">
        <f t="shared" si="728"/>
        <v>0</v>
      </c>
      <c r="DI275" s="4">
        <f t="shared" si="728"/>
        <v>0</v>
      </c>
      <c r="DJ275" s="4">
        <f t="shared" si="728"/>
        <v>0</v>
      </c>
      <c r="DK275" s="4">
        <f t="shared" si="728"/>
        <v>0</v>
      </c>
      <c r="DL275" s="4">
        <f t="shared" si="728"/>
        <v>0</v>
      </c>
      <c r="DM275" s="4">
        <f t="shared" si="728"/>
        <v>1</v>
      </c>
      <c r="DN275" s="4">
        <f t="shared" si="728"/>
        <v>0</v>
      </c>
      <c r="DO275" s="4">
        <f t="shared" si="728"/>
        <v>0</v>
      </c>
      <c r="DP275" s="4">
        <f t="shared" si="728"/>
        <v>0</v>
      </c>
      <c r="DQ275" s="4">
        <f t="shared" ref="DQ275:EC284" si="729">IF(DQ$3=$C275,1,0)</f>
        <v>0</v>
      </c>
      <c r="DR275" s="4">
        <f t="shared" si="729"/>
        <v>0</v>
      </c>
      <c r="DS275" s="4">
        <f t="shared" si="729"/>
        <v>0</v>
      </c>
      <c r="DT275" s="4">
        <f t="shared" si="729"/>
        <v>0</v>
      </c>
      <c r="DU275" s="4">
        <f t="shared" si="729"/>
        <v>0</v>
      </c>
      <c r="DV275" s="4">
        <f t="shared" si="729"/>
        <v>0</v>
      </c>
      <c r="DW275" s="4">
        <f t="shared" si="729"/>
        <v>0</v>
      </c>
      <c r="DX275" s="4">
        <f t="shared" si="729"/>
        <v>1</v>
      </c>
      <c r="DY275" s="4">
        <f t="shared" si="729"/>
        <v>0</v>
      </c>
      <c r="DZ275" s="4">
        <f t="shared" si="729"/>
        <v>0</v>
      </c>
      <c r="EA275" s="4">
        <f t="shared" si="729"/>
        <v>0</v>
      </c>
      <c r="EB275" s="4">
        <f t="shared" si="729"/>
        <v>0</v>
      </c>
      <c r="EC275" s="4">
        <f t="shared" si="729"/>
        <v>0</v>
      </c>
    </row>
    <row r="276" spans="2:133" x14ac:dyDescent="0.25">
      <c r="B276" s="13" t="s">
        <v>264</v>
      </c>
      <c r="C276" t="s">
        <v>2696</v>
      </c>
      <c r="D276" s="4">
        <f t="shared" si="669"/>
        <v>0</v>
      </c>
      <c r="E276" s="4">
        <f t="shared" si="670"/>
        <v>0</v>
      </c>
      <c r="F276" s="4">
        <f t="shared" si="671"/>
        <v>0</v>
      </c>
      <c r="G276" s="4">
        <f t="shared" si="672"/>
        <v>0</v>
      </c>
      <c r="H276" s="4">
        <f t="shared" si="673"/>
        <v>1</v>
      </c>
      <c r="I276" s="4">
        <f t="shared" si="674"/>
        <v>1</v>
      </c>
      <c r="J276" s="4">
        <f t="shared" si="675"/>
        <v>0</v>
      </c>
      <c r="K276" s="4">
        <f t="shared" si="676"/>
        <v>0</v>
      </c>
      <c r="L276" s="4">
        <f t="shared" si="677"/>
        <v>0</v>
      </c>
      <c r="M276" s="4">
        <f t="shared" si="678"/>
        <v>0</v>
      </c>
      <c r="N276" s="4">
        <f t="shared" si="679"/>
        <v>0</v>
      </c>
      <c r="O276" s="4">
        <f t="shared" si="680"/>
        <v>0</v>
      </c>
      <c r="P276" s="4">
        <f t="shared" si="681"/>
        <v>0</v>
      </c>
      <c r="Q276" s="4">
        <f t="shared" si="682"/>
        <v>0</v>
      </c>
      <c r="R276" s="4">
        <f t="shared" si="683"/>
        <v>0</v>
      </c>
      <c r="S276" s="4">
        <f t="shared" si="684"/>
        <v>0</v>
      </c>
      <c r="T276" s="4">
        <f t="shared" si="685"/>
        <v>0</v>
      </c>
      <c r="U276" s="4">
        <f t="shared" si="686"/>
        <v>0</v>
      </c>
      <c r="V276" s="4">
        <f t="shared" si="687"/>
        <v>0</v>
      </c>
      <c r="W276" s="4">
        <f t="shared" si="688"/>
        <v>0</v>
      </c>
      <c r="X276" s="4">
        <f t="shared" si="689"/>
        <v>0</v>
      </c>
      <c r="Y276" s="4">
        <f t="shared" si="690"/>
        <v>0</v>
      </c>
      <c r="Z276" s="4">
        <f t="shared" si="691"/>
        <v>0</v>
      </c>
      <c r="AA276" s="4">
        <f t="shared" si="692"/>
        <v>0</v>
      </c>
      <c r="AB276" s="4">
        <f t="shared" si="693"/>
        <v>0</v>
      </c>
      <c r="AC276" s="4">
        <f t="shared" si="694"/>
        <v>0</v>
      </c>
      <c r="AD276" s="4">
        <f t="shared" si="695"/>
        <v>0</v>
      </c>
      <c r="AE276" s="4">
        <f t="shared" si="696"/>
        <v>0</v>
      </c>
      <c r="AF276" s="4">
        <f t="shared" si="697"/>
        <v>0</v>
      </c>
      <c r="AG276" s="4">
        <f t="shared" si="698"/>
        <v>0</v>
      </c>
      <c r="AH276" s="4">
        <f t="shared" si="699"/>
        <v>0</v>
      </c>
      <c r="AI276" s="4">
        <f t="shared" si="700"/>
        <v>0</v>
      </c>
      <c r="AJ276" s="4">
        <f t="shared" si="701"/>
        <v>0</v>
      </c>
      <c r="AK276" s="4">
        <f t="shared" si="702"/>
        <v>0</v>
      </c>
      <c r="AL276" s="4">
        <f t="shared" si="703"/>
        <v>0</v>
      </c>
      <c r="AM276" s="4">
        <f t="shared" si="704"/>
        <v>0</v>
      </c>
      <c r="AN276" s="4">
        <f t="shared" si="705"/>
        <v>0</v>
      </c>
      <c r="AO276" s="4">
        <f t="shared" si="706"/>
        <v>0</v>
      </c>
      <c r="AP276" s="4">
        <f t="shared" si="707"/>
        <v>0</v>
      </c>
      <c r="AQ276" s="4">
        <f t="shared" si="708"/>
        <v>0</v>
      </c>
      <c r="AR276" s="4">
        <f t="shared" si="709"/>
        <v>0</v>
      </c>
      <c r="AS276" s="4">
        <f t="shared" si="710"/>
        <v>0</v>
      </c>
      <c r="AT276" s="4">
        <f t="shared" si="711"/>
        <v>0</v>
      </c>
      <c r="AU276" s="4">
        <f t="shared" si="712"/>
        <v>0</v>
      </c>
      <c r="AV276" s="4">
        <f t="shared" si="713"/>
        <v>0</v>
      </c>
      <c r="AW276" s="4">
        <f t="shared" si="714"/>
        <v>0</v>
      </c>
      <c r="AX276" s="4">
        <f t="shared" si="715"/>
        <v>1</v>
      </c>
      <c r="AY276" s="4">
        <f t="shared" si="716"/>
        <v>1</v>
      </c>
      <c r="AZ276" s="4">
        <f t="shared" si="717"/>
        <v>0</v>
      </c>
      <c r="BA276" s="4">
        <f t="shared" si="718"/>
        <v>0</v>
      </c>
      <c r="BB276" s="4">
        <f t="shared" si="719"/>
        <v>0</v>
      </c>
      <c r="BC276" s="4">
        <f t="shared" si="720"/>
        <v>0</v>
      </c>
      <c r="BD276" s="4">
        <f t="shared" si="721"/>
        <v>0</v>
      </c>
      <c r="BE276" s="4">
        <f t="shared" si="722"/>
        <v>0</v>
      </c>
      <c r="BF276" s="4">
        <f t="shared" si="723"/>
        <v>0</v>
      </c>
      <c r="BG276" s="4">
        <f t="shared" si="723"/>
        <v>0</v>
      </c>
      <c r="BH276" s="4">
        <f t="shared" si="723"/>
        <v>0</v>
      </c>
      <c r="BI276" s="4">
        <f t="shared" si="723"/>
        <v>0</v>
      </c>
      <c r="BJ276" s="4">
        <f t="shared" si="723"/>
        <v>0</v>
      </c>
      <c r="BK276" s="4">
        <f t="shared" si="723"/>
        <v>0</v>
      </c>
      <c r="BL276" s="4">
        <f t="shared" si="723"/>
        <v>0</v>
      </c>
      <c r="BM276" s="4">
        <f t="shared" si="723"/>
        <v>0</v>
      </c>
      <c r="BN276" s="4">
        <f t="shared" si="723"/>
        <v>0</v>
      </c>
      <c r="BO276" s="4">
        <f t="shared" si="723"/>
        <v>0</v>
      </c>
      <c r="BP276" s="4">
        <f t="shared" si="724"/>
        <v>0</v>
      </c>
      <c r="BQ276" s="4">
        <f t="shared" si="724"/>
        <v>0</v>
      </c>
      <c r="BR276" s="4">
        <f t="shared" si="724"/>
        <v>0</v>
      </c>
      <c r="BS276" s="4">
        <f t="shared" si="724"/>
        <v>0</v>
      </c>
      <c r="BT276" s="4">
        <f t="shared" si="724"/>
        <v>0</v>
      </c>
      <c r="BU276" s="4">
        <f t="shared" si="724"/>
        <v>0</v>
      </c>
      <c r="BV276" s="4">
        <f t="shared" si="724"/>
        <v>0</v>
      </c>
      <c r="BW276" s="4">
        <f t="shared" si="724"/>
        <v>0</v>
      </c>
      <c r="BX276" s="4">
        <f t="shared" si="724"/>
        <v>0</v>
      </c>
      <c r="BY276" s="4">
        <f t="shared" si="724"/>
        <v>0</v>
      </c>
      <c r="BZ276" s="4">
        <f t="shared" si="725"/>
        <v>0</v>
      </c>
      <c r="CA276" s="4">
        <f t="shared" si="725"/>
        <v>0</v>
      </c>
      <c r="CB276" s="4">
        <f t="shared" si="725"/>
        <v>0</v>
      </c>
      <c r="CC276" s="4">
        <f t="shared" si="725"/>
        <v>0</v>
      </c>
      <c r="CD276" s="4">
        <f t="shared" si="725"/>
        <v>0</v>
      </c>
      <c r="CE276" s="4">
        <f t="shared" si="725"/>
        <v>0</v>
      </c>
      <c r="CF276" s="4">
        <f t="shared" si="725"/>
        <v>0</v>
      </c>
      <c r="CG276" s="4">
        <f t="shared" si="725"/>
        <v>0</v>
      </c>
      <c r="CH276" s="4">
        <f t="shared" si="725"/>
        <v>0</v>
      </c>
      <c r="CI276" s="4">
        <f t="shared" si="725"/>
        <v>0</v>
      </c>
      <c r="CJ276" s="4">
        <f t="shared" si="725"/>
        <v>0</v>
      </c>
      <c r="CK276" s="4">
        <f t="shared" si="726"/>
        <v>0</v>
      </c>
      <c r="CL276" s="4">
        <f t="shared" si="726"/>
        <v>0</v>
      </c>
      <c r="CM276" s="4">
        <f t="shared" si="726"/>
        <v>0</v>
      </c>
      <c r="CN276" s="4">
        <f t="shared" si="726"/>
        <v>0</v>
      </c>
      <c r="CO276" s="4">
        <f t="shared" si="726"/>
        <v>0</v>
      </c>
      <c r="CP276" s="4">
        <f t="shared" si="726"/>
        <v>0</v>
      </c>
      <c r="CQ276" s="4">
        <f t="shared" si="726"/>
        <v>0</v>
      </c>
      <c r="CR276" s="4">
        <f t="shared" si="726"/>
        <v>0</v>
      </c>
      <c r="CS276" s="4">
        <f t="shared" si="726"/>
        <v>0</v>
      </c>
      <c r="CT276" s="4">
        <f t="shared" si="726"/>
        <v>0</v>
      </c>
      <c r="CU276" s="4">
        <f t="shared" si="727"/>
        <v>0</v>
      </c>
      <c r="CV276" s="4">
        <f t="shared" si="727"/>
        <v>0</v>
      </c>
      <c r="CW276" s="4">
        <f t="shared" si="727"/>
        <v>0</v>
      </c>
      <c r="CX276" s="4">
        <f t="shared" si="727"/>
        <v>0</v>
      </c>
      <c r="CY276" s="4">
        <f t="shared" si="727"/>
        <v>0</v>
      </c>
      <c r="CZ276" s="4">
        <f t="shared" si="727"/>
        <v>0</v>
      </c>
      <c r="DA276" s="4">
        <f t="shared" si="727"/>
        <v>0</v>
      </c>
      <c r="DB276" s="4">
        <f t="shared" si="727"/>
        <v>0</v>
      </c>
      <c r="DC276" s="4">
        <f t="shared" si="727"/>
        <v>0</v>
      </c>
      <c r="DD276" s="4">
        <f t="shared" si="727"/>
        <v>0</v>
      </c>
      <c r="DE276" s="4">
        <f t="shared" si="727"/>
        <v>0</v>
      </c>
      <c r="DF276" s="4">
        <f t="shared" si="727"/>
        <v>0</v>
      </c>
      <c r="DG276" s="4">
        <f t="shared" si="728"/>
        <v>0</v>
      </c>
      <c r="DH276" s="4">
        <f t="shared" si="728"/>
        <v>0</v>
      </c>
      <c r="DI276" s="4">
        <f t="shared" si="728"/>
        <v>0</v>
      </c>
      <c r="DJ276" s="4">
        <f t="shared" si="728"/>
        <v>0</v>
      </c>
      <c r="DK276" s="4">
        <f t="shared" si="728"/>
        <v>0</v>
      </c>
      <c r="DL276" s="4">
        <f t="shared" si="728"/>
        <v>0</v>
      </c>
      <c r="DM276" s="4">
        <f t="shared" si="728"/>
        <v>0</v>
      </c>
      <c r="DN276" s="4">
        <f t="shared" si="728"/>
        <v>1</v>
      </c>
      <c r="DO276" s="4">
        <f t="shared" si="728"/>
        <v>0</v>
      </c>
      <c r="DP276" s="4">
        <f t="shared" si="728"/>
        <v>0</v>
      </c>
      <c r="DQ276" s="4">
        <f t="shared" si="729"/>
        <v>0</v>
      </c>
      <c r="DR276" s="4">
        <f t="shared" si="729"/>
        <v>0</v>
      </c>
      <c r="DS276" s="4">
        <f t="shared" si="729"/>
        <v>0</v>
      </c>
      <c r="DT276" s="4">
        <f t="shared" si="729"/>
        <v>0</v>
      </c>
      <c r="DU276" s="4">
        <f t="shared" si="729"/>
        <v>0</v>
      </c>
      <c r="DV276" s="4">
        <f t="shared" si="729"/>
        <v>0</v>
      </c>
      <c r="DW276" s="4">
        <f t="shared" si="729"/>
        <v>0</v>
      </c>
      <c r="DX276" s="4">
        <f t="shared" si="729"/>
        <v>0</v>
      </c>
      <c r="DY276" s="4">
        <f t="shared" si="729"/>
        <v>1</v>
      </c>
      <c r="DZ276" s="4">
        <f t="shared" si="729"/>
        <v>0</v>
      </c>
      <c r="EA276" s="4">
        <f t="shared" si="729"/>
        <v>0</v>
      </c>
      <c r="EB276" s="4">
        <f t="shared" si="729"/>
        <v>0</v>
      </c>
      <c r="EC276" s="4">
        <f t="shared" si="729"/>
        <v>0</v>
      </c>
    </row>
    <row r="277" spans="2:133" x14ac:dyDescent="0.25">
      <c r="B277" s="13" t="s">
        <v>264</v>
      </c>
      <c r="C277" t="s">
        <v>2697</v>
      </c>
      <c r="D277" s="4">
        <f t="shared" si="669"/>
        <v>0</v>
      </c>
      <c r="E277" s="4">
        <f t="shared" si="670"/>
        <v>0</v>
      </c>
      <c r="F277" s="4">
        <f t="shared" si="671"/>
        <v>0</v>
      </c>
      <c r="G277" s="4">
        <f t="shared" si="672"/>
        <v>0</v>
      </c>
      <c r="H277" s="4">
        <f t="shared" si="673"/>
        <v>1</v>
      </c>
      <c r="I277" s="4">
        <f t="shared" si="674"/>
        <v>1</v>
      </c>
      <c r="J277" s="4">
        <f t="shared" si="675"/>
        <v>0</v>
      </c>
      <c r="K277" s="4">
        <f t="shared" si="676"/>
        <v>0</v>
      </c>
      <c r="L277" s="4">
        <f t="shared" si="677"/>
        <v>0</v>
      </c>
      <c r="M277" s="4">
        <f t="shared" si="678"/>
        <v>0</v>
      </c>
      <c r="N277" s="4">
        <f t="shared" si="679"/>
        <v>0</v>
      </c>
      <c r="O277" s="4">
        <f t="shared" si="680"/>
        <v>0</v>
      </c>
      <c r="P277" s="4">
        <f t="shared" si="681"/>
        <v>0</v>
      </c>
      <c r="Q277" s="4">
        <f t="shared" si="682"/>
        <v>0</v>
      </c>
      <c r="R277" s="4">
        <f t="shared" si="683"/>
        <v>0</v>
      </c>
      <c r="S277" s="4">
        <f t="shared" si="684"/>
        <v>0</v>
      </c>
      <c r="T277" s="4">
        <f t="shared" si="685"/>
        <v>0</v>
      </c>
      <c r="U277" s="4">
        <f t="shared" si="686"/>
        <v>0</v>
      </c>
      <c r="V277" s="4">
        <f t="shared" si="687"/>
        <v>0</v>
      </c>
      <c r="W277" s="4">
        <f t="shared" si="688"/>
        <v>0</v>
      </c>
      <c r="X277" s="4">
        <f t="shared" si="689"/>
        <v>0</v>
      </c>
      <c r="Y277" s="4">
        <f t="shared" si="690"/>
        <v>0</v>
      </c>
      <c r="Z277" s="4">
        <f t="shared" si="691"/>
        <v>0</v>
      </c>
      <c r="AA277" s="4">
        <f t="shared" si="692"/>
        <v>0</v>
      </c>
      <c r="AB277" s="4">
        <f t="shared" si="693"/>
        <v>0</v>
      </c>
      <c r="AC277" s="4">
        <f t="shared" si="694"/>
        <v>0</v>
      </c>
      <c r="AD277" s="4">
        <f t="shared" si="695"/>
        <v>0</v>
      </c>
      <c r="AE277" s="4">
        <f t="shared" si="696"/>
        <v>0</v>
      </c>
      <c r="AF277" s="4">
        <f t="shared" si="697"/>
        <v>0</v>
      </c>
      <c r="AG277" s="4">
        <f t="shared" si="698"/>
        <v>0</v>
      </c>
      <c r="AH277" s="4">
        <f t="shared" si="699"/>
        <v>0</v>
      </c>
      <c r="AI277" s="4">
        <f t="shared" si="700"/>
        <v>0</v>
      </c>
      <c r="AJ277" s="4">
        <f t="shared" si="701"/>
        <v>0</v>
      </c>
      <c r="AK277" s="4">
        <f t="shared" si="702"/>
        <v>0</v>
      </c>
      <c r="AL277" s="4">
        <f t="shared" si="703"/>
        <v>0</v>
      </c>
      <c r="AM277" s="4">
        <f t="shared" si="704"/>
        <v>0</v>
      </c>
      <c r="AN277" s="4">
        <f t="shared" si="705"/>
        <v>0</v>
      </c>
      <c r="AO277" s="4">
        <f t="shared" si="706"/>
        <v>0</v>
      </c>
      <c r="AP277" s="4">
        <f t="shared" si="707"/>
        <v>0</v>
      </c>
      <c r="AQ277" s="4">
        <f t="shared" si="708"/>
        <v>0</v>
      </c>
      <c r="AR277" s="4">
        <f t="shared" si="709"/>
        <v>0</v>
      </c>
      <c r="AS277" s="4">
        <f t="shared" si="710"/>
        <v>0</v>
      </c>
      <c r="AT277" s="4">
        <f t="shared" si="711"/>
        <v>0</v>
      </c>
      <c r="AU277" s="4">
        <f t="shared" si="712"/>
        <v>0</v>
      </c>
      <c r="AV277" s="4">
        <f t="shared" si="713"/>
        <v>0</v>
      </c>
      <c r="AW277" s="4">
        <f t="shared" si="714"/>
        <v>0</v>
      </c>
      <c r="AX277" s="4">
        <f t="shared" si="715"/>
        <v>1</v>
      </c>
      <c r="AY277" s="4">
        <f t="shared" si="716"/>
        <v>1</v>
      </c>
      <c r="AZ277" s="4">
        <f t="shared" si="717"/>
        <v>0</v>
      </c>
      <c r="BA277" s="4">
        <f t="shared" si="718"/>
        <v>0</v>
      </c>
      <c r="BB277" s="4">
        <f t="shared" si="719"/>
        <v>0</v>
      </c>
      <c r="BC277" s="4">
        <f t="shared" si="720"/>
        <v>0</v>
      </c>
      <c r="BD277" s="4">
        <f t="shared" si="721"/>
        <v>0</v>
      </c>
      <c r="BE277" s="4">
        <f t="shared" si="722"/>
        <v>0</v>
      </c>
      <c r="BF277" s="4">
        <f t="shared" si="723"/>
        <v>0</v>
      </c>
      <c r="BG277" s="4">
        <f t="shared" si="723"/>
        <v>0</v>
      </c>
      <c r="BH277" s="4">
        <f t="shared" si="723"/>
        <v>0</v>
      </c>
      <c r="BI277" s="4">
        <f t="shared" si="723"/>
        <v>0</v>
      </c>
      <c r="BJ277" s="4">
        <f t="shared" si="723"/>
        <v>0</v>
      </c>
      <c r="BK277" s="4">
        <f t="shared" si="723"/>
        <v>0</v>
      </c>
      <c r="BL277" s="4">
        <f t="shared" si="723"/>
        <v>0</v>
      </c>
      <c r="BM277" s="4">
        <f t="shared" si="723"/>
        <v>0</v>
      </c>
      <c r="BN277" s="4">
        <f t="shared" si="723"/>
        <v>0</v>
      </c>
      <c r="BO277" s="4">
        <f t="shared" si="723"/>
        <v>0</v>
      </c>
      <c r="BP277" s="4">
        <f t="shared" si="724"/>
        <v>0</v>
      </c>
      <c r="BQ277" s="4">
        <f t="shared" si="724"/>
        <v>0</v>
      </c>
      <c r="BR277" s="4">
        <f t="shared" si="724"/>
        <v>0</v>
      </c>
      <c r="BS277" s="4">
        <f t="shared" si="724"/>
        <v>0</v>
      </c>
      <c r="BT277" s="4">
        <f t="shared" si="724"/>
        <v>0</v>
      </c>
      <c r="BU277" s="4">
        <f t="shared" si="724"/>
        <v>0</v>
      </c>
      <c r="BV277" s="4">
        <f t="shared" si="724"/>
        <v>0</v>
      </c>
      <c r="BW277" s="4">
        <f t="shared" si="724"/>
        <v>0</v>
      </c>
      <c r="BX277" s="4">
        <f t="shared" si="724"/>
        <v>0</v>
      </c>
      <c r="BY277" s="4">
        <f t="shared" si="724"/>
        <v>0</v>
      </c>
      <c r="BZ277" s="4">
        <f t="shared" si="725"/>
        <v>0</v>
      </c>
      <c r="CA277" s="4">
        <f t="shared" si="725"/>
        <v>0</v>
      </c>
      <c r="CB277" s="4">
        <f t="shared" si="725"/>
        <v>0</v>
      </c>
      <c r="CC277" s="4">
        <f t="shared" si="725"/>
        <v>0</v>
      </c>
      <c r="CD277" s="4">
        <f t="shared" si="725"/>
        <v>0</v>
      </c>
      <c r="CE277" s="4">
        <f t="shared" si="725"/>
        <v>0</v>
      </c>
      <c r="CF277" s="4">
        <f t="shared" si="725"/>
        <v>0</v>
      </c>
      <c r="CG277" s="4">
        <f t="shared" si="725"/>
        <v>0</v>
      </c>
      <c r="CH277" s="4">
        <f t="shared" si="725"/>
        <v>0</v>
      </c>
      <c r="CI277" s="4">
        <f t="shared" si="725"/>
        <v>0</v>
      </c>
      <c r="CJ277" s="4">
        <f t="shared" si="725"/>
        <v>0</v>
      </c>
      <c r="CK277" s="4">
        <f t="shared" si="726"/>
        <v>0</v>
      </c>
      <c r="CL277" s="4">
        <f t="shared" si="726"/>
        <v>0</v>
      </c>
      <c r="CM277" s="4">
        <f t="shared" si="726"/>
        <v>0</v>
      </c>
      <c r="CN277" s="4">
        <f t="shared" si="726"/>
        <v>0</v>
      </c>
      <c r="CO277" s="4">
        <f t="shared" si="726"/>
        <v>0</v>
      </c>
      <c r="CP277" s="4">
        <f t="shared" si="726"/>
        <v>0</v>
      </c>
      <c r="CQ277" s="4">
        <f t="shared" si="726"/>
        <v>0</v>
      </c>
      <c r="CR277" s="4">
        <f t="shared" si="726"/>
        <v>0</v>
      </c>
      <c r="CS277" s="4">
        <f t="shared" si="726"/>
        <v>0</v>
      </c>
      <c r="CT277" s="4">
        <f t="shared" si="726"/>
        <v>0</v>
      </c>
      <c r="CU277" s="4">
        <f t="shared" si="727"/>
        <v>0</v>
      </c>
      <c r="CV277" s="4">
        <f t="shared" si="727"/>
        <v>0</v>
      </c>
      <c r="CW277" s="4">
        <f t="shared" si="727"/>
        <v>0</v>
      </c>
      <c r="CX277" s="4">
        <f t="shared" si="727"/>
        <v>0</v>
      </c>
      <c r="CY277" s="4">
        <f t="shared" si="727"/>
        <v>0</v>
      </c>
      <c r="CZ277" s="4">
        <f t="shared" si="727"/>
        <v>0</v>
      </c>
      <c r="DA277" s="4">
        <f t="shared" si="727"/>
        <v>0</v>
      </c>
      <c r="DB277" s="4">
        <f t="shared" si="727"/>
        <v>0</v>
      </c>
      <c r="DC277" s="4">
        <f t="shared" si="727"/>
        <v>0</v>
      </c>
      <c r="DD277" s="4">
        <f t="shared" si="727"/>
        <v>0</v>
      </c>
      <c r="DE277" s="4">
        <f t="shared" si="727"/>
        <v>0</v>
      </c>
      <c r="DF277" s="4">
        <f t="shared" si="727"/>
        <v>0</v>
      </c>
      <c r="DG277" s="4">
        <f t="shared" si="728"/>
        <v>0</v>
      </c>
      <c r="DH277" s="4">
        <f t="shared" si="728"/>
        <v>0</v>
      </c>
      <c r="DI277" s="4">
        <f t="shared" si="728"/>
        <v>0</v>
      </c>
      <c r="DJ277" s="4">
        <f t="shared" si="728"/>
        <v>0</v>
      </c>
      <c r="DK277" s="4">
        <f t="shared" si="728"/>
        <v>0</v>
      </c>
      <c r="DL277" s="4">
        <f t="shared" si="728"/>
        <v>0</v>
      </c>
      <c r="DM277" s="4">
        <f t="shared" si="728"/>
        <v>0</v>
      </c>
      <c r="DN277" s="4">
        <f t="shared" si="728"/>
        <v>0</v>
      </c>
      <c r="DO277" s="4">
        <f t="shared" si="728"/>
        <v>1</v>
      </c>
      <c r="DP277" s="4">
        <f t="shared" si="728"/>
        <v>0</v>
      </c>
      <c r="DQ277" s="4">
        <f t="shared" si="729"/>
        <v>0</v>
      </c>
      <c r="DR277" s="4">
        <f t="shared" si="729"/>
        <v>0</v>
      </c>
      <c r="DS277" s="4">
        <f t="shared" si="729"/>
        <v>0</v>
      </c>
      <c r="DT277" s="4">
        <f t="shared" si="729"/>
        <v>0</v>
      </c>
      <c r="DU277" s="4">
        <f t="shared" si="729"/>
        <v>0</v>
      </c>
      <c r="DV277" s="4">
        <f t="shared" si="729"/>
        <v>0</v>
      </c>
      <c r="DW277" s="4">
        <f t="shared" si="729"/>
        <v>0</v>
      </c>
      <c r="DX277" s="4">
        <f t="shared" si="729"/>
        <v>0</v>
      </c>
      <c r="DY277" s="4">
        <f t="shared" si="729"/>
        <v>0</v>
      </c>
      <c r="DZ277" s="4">
        <f t="shared" si="729"/>
        <v>1</v>
      </c>
      <c r="EA277" s="4">
        <f t="shared" si="729"/>
        <v>0</v>
      </c>
      <c r="EB277" s="4">
        <f t="shared" si="729"/>
        <v>0</v>
      </c>
      <c r="EC277" s="4">
        <f t="shared" si="729"/>
        <v>0</v>
      </c>
    </row>
    <row r="278" spans="2:133" x14ac:dyDescent="0.25">
      <c r="B278" s="13" t="s">
        <v>264</v>
      </c>
      <c r="C278" t="s">
        <v>2698</v>
      </c>
      <c r="D278" s="4">
        <f t="shared" si="669"/>
        <v>0</v>
      </c>
      <c r="E278" s="4">
        <f t="shared" si="670"/>
        <v>0</v>
      </c>
      <c r="F278" s="4">
        <f t="shared" si="671"/>
        <v>0</v>
      </c>
      <c r="G278" s="4">
        <f t="shared" si="672"/>
        <v>0</v>
      </c>
      <c r="H278" s="4">
        <f t="shared" si="673"/>
        <v>1</v>
      </c>
      <c r="I278" s="4">
        <f t="shared" si="674"/>
        <v>1</v>
      </c>
      <c r="J278" s="4">
        <f t="shared" si="675"/>
        <v>0</v>
      </c>
      <c r="K278" s="4">
        <f t="shared" si="676"/>
        <v>0</v>
      </c>
      <c r="L278" s="4">
        <f t="shared" si="677"/>
        <v>0</v>
      </c>
      <c r="M278" s="4">
        <f t="shared" si="678"/>
        <v>0</v>
      </c>
      <c r="N278" s="4">
        <f t="shared" si="679"/>
        <v>0</v>
      </c>
      <c r="O278" s="4">
        <f t="shared" si="680"/>
        <v>0</v>
      </c>
      <c r="P278" s="4">
        <f t="shared" si="681"/>
        <v>0</v>
      </c>
      <c r="Q278" s="4">
        <f t="shared" si="682"/>
        <v>0</v>
      </c>
      <c r="R278" s="4">
        <f t="shared" si="683"/>
        <v>0</v>
      </c>
      <c r="S278" s="4">
        <f t="shared" si="684"/>
        <v>0</v>
      </c>
      <c r="T278" s="4">
        <f t="shared" si="685"/>
        <v>0</v>
      </c>
      <c r="U278" s="4">
        <f t="shared" si="686"/>
        <v>0</v>
      </c>
      <c r="V278" s="4">
        <f t="shared" si="687"/>
        <v>0</v>
      </c>
      <c r="W278" s="4">
        <f t="shared" si="688"/>
        <v>0</v>
      </c>
      <c r="X278" s="4">
        <f t="shared" si="689"/>
        <v>0</v>
      </c>
      <c r="Y278" s="4">
        <f t="shared" si="690"/>
        <v>0</v>
      </c>
      <c r="Z278" s="4">
        <f t="shared" si="691"/>
        <v>0</v>
      </c>
      <c r="AA278" s="4">
        <f t="shared" si="692"/>
        <v>0</v>
      </c>
      <c r="AB278" s="4">
        <f t="shared" si="693"/>
        <v>0</v>
      </c>
      <c r="AC278" s="4">
        <f t="shared" si="694"/>
        <v>0</v>
      </c>
      <c r="AD278" s="4">
        <f t="shared" si="695"/>
        <v>0</v>
      </c>
      <c r="AE278" s="4">
        <f t="shared" si="696"/>
        <v>0</v>
      </c>
      <c r="AF278" s="4">
        <f t="shared" si="697"/>
        <v>0</v>
      </c>
      <c r="AG278" s="4">
        <f t="shared" si="698"/>
        <v>0</v>
      </c>
      <c r="AH278" s="4">
        <f t="shared" si="699"/>
        <v>0</v>
      </c>
      <c r="AI278" s="4">
        <f t="shared" si="700"/>
        <v>0</v>
      </c>
      <c r="AJ278" s="4">
        <f t="shared" si="701"/>
        <v>0</v>
      </c>
      <c r="AK278" s="4">
        <f t="shared" si="702"/>
        <v>0</v>
      </c>
      <c r="AL278" s="4">
        <f t="shared" si="703"/>
        <v>0</v>
      </c>
      <c r="AM278" s="4">
        <f t="shared" si="704"/>
        <v>0</v>
      </c>
      <c r="AN278" s="4">
        <f t="shared" si="705"/>
        <v>0</v>
      </c>
      <c r="AO278" s="4">
        <f t="shared" si="706"/>
        <v>0</v>
      </c>
      <c r="AP278" s="4">
        <f t="shared" si="707"/>
        <v>0</v>
      </c>
      <c r="AQ278" s="4">
        <f t="shared" si="708"/>
        <v>0</v>
      </c>
      <c r="AR278" s="4">
        <f t="shared" si="709"/>
        <v>0</v>
      </c>
      <c r="AS278" s="4">
        <f t="shared" si="710"/>
        <v>0</v>
      </c>
      <c r="AT278" s="4">
        <f t="shared" si="711"/>
        <v>0</v>
      </c>
      <c r="AU278" s="4">
        <f t="shared" si="712"/>
        <v>0</v>
      </c>
      <c r="AV278" s="4">
        <f t="shared" si="713"/>
        <v>0</v>
      </c>
      <c r="AW278" s="4">
        <f t="shared" si="714"/>
        <v>0</v>
      </c>
      <c r="AX278" s="4">
        <f t="shared" si="715"/>
        <v>1</v>
      </c>
      <c r="AY278" s="4">
        <f t="shared" si="716"/>
        <v>1</v>
      </c>
      <c r="AZ278" s="4">
        <f t="shared" si="717"/>
        <v>0</v>
      </c>
      <c r="BA278" s="4">
        <f t="shared" si="718"/>
        <v>0</v>
      </c>
      <c r="BB278" s="4">
        <f t="shared" si="719"/>
        <v>0</v>
      </c>
      <c r="BC278" s="4">
        <f t="shared" si="720"/>
        <v>0</v>
      </c>
      <c r="BD278" s="4">
        <f t="shared" si="721"/>
        <v>0</v>
      </c>
      <c r="BE278" s="4">
        <f t="shared" si="722"/>
        <v>0</v>
      </c>
      <c r="BF278" s="4">
        <f t="shared" si="723"/>
        <v>0</v>
      </c>
      <c r="BG278" s="4">
        <f t="shared" si="723"/>
        <v>0</v>
      </c>
      <c r="BH278" s="4">
        <f t="shared" si="723"/>
        <v>0</v>
      </c>
      <c r="BI278" s="4">
        <f t="shared" si="723"/>
        <v>0</v>
      </c>
      <c r="BJ278" s="4">
        <f t="shared" si="723"/>
        <v>0</v>
      </c>
      <c r="BK278" s="4">
        <f t="shared" si="723"/>
        <v>0</v>
      </c>
      <c r="BL278" s="4">
        <f t="shared" si="723"/>
        <v>0</v>
      </c>
      <c r="BM278" s="4">
        <f t="shared" si="723"/>
        <v>0</v>
      </c>
      <c r="BN278" s="4">
        <f t="shared" si="723"/>
        <v>0</v>
      </c>
      <c r="BO278" s="4">
        <f t="shared" si="723"/>
        <v>0</v>
      </c>
      <c r="BP278" s="4">
        <f t="shared" si="724"/>
        <v>0</v>
      </c>
      <c r="BQ278" s="4">
        <f t="shared" si="724"/>
        <v>0</v>
      </c>
      <c r="BR278" s="4">
        <f t="shared" si="724"/>
        <v>0</v>
      </c>
      <c r="BS278" s="4">
        <f t="shared" si="724"/>
        <v>0</v>
      </c>
      <c r="BT278" s="4">
        <f t="shared" si="724"/>
        <v>0</v>
      </c>
      <c r="BU278" s="4">
        <f t="shared" si="724"/>
        <v>0</v>
      </c>
      <c r="BV278" s="4">
        <f t="shared" si="724"/>
        <v>0</v>
      </c>
      <c r="BW278" s="4">
        <f t="shared" si="724"/>
        <v>0</v>
      </c>
      <c r="BX278" s="4">
        <f t="shared" si="724"/>
        <v>0</v>
      </c>
      <c r="BY278" s="4">
        <f t="shared" si="724"/>
        <v>0</v>
      </c>
      <c r="BZ278" s="4">
        <f t="shared" si="725"/>
        <v>0</v>
      </c>
      <c r="CA278" s="4">
        <f t="shared" si="725"/>
        <v>0</v>
      </c>
      <c r="CB278" s="4">
        <f t="shared" si="725"/>
        <v>0</v>
      </c>
      <c r="CC278" s="4">
        <f t="shared" si="725"/>
        <v>0</v>
      </c>
      <c r="CD278" s="4">
        <f t="shared" si="725"/>
        <v>0</v>
      </c>
      <c r="CE278" s="4">
        <f t="shared" si="725"/>
        <v>0</v>
      </c>
      <c r="CF278" s="4">
        <f t="shared" si="725"/>
        <v>0</v>
      </c>
      <c r="CG278" s="4">
        <f t="shared" si="725"/>
        <v>0</v>
      </c>
      <c r="CH278" s="4">
        <f t="shared" si="725"/>
        <v>0</v>
      </c>
      <c r="CI278" s="4">
        <f t="shared" si="725"/>
        <v>0</v>
      </c>
      <c r="CJ278" s="4">
        <f t="shared" si="725"/>
        <v>0</v>
      </c>
      <c r="CK278" s="4">
        <f t="shared" si="726"/>
        <v>0</v>
      </c>
      <c r="CL278" s="4">
        <f t="shared" si="726"/>
        <v>0</v>
      </c>
      <c r="CM278" s="4">
        <f t="shared" si="726"/>
        <v>0</v>
      </c>
      <c r="CN278" s="4">
        <f t="shared" si="726"/>
        <v>0</v>
      </c>
      <c r="CO278" s="4">
        <f t="shared" si="726"/>
        <v>0</v>
      </c>
      <c r="CP278" s="4">
        <f t="shared" si="726"/>
        <v>0</v>
      </c>
      <c r="CQ278" s="4">
        <f t="shared" si="726"/>
        <v>0</v>
      </c>
      <c r="CR278" s="4">
        <f t="shared" si="726"/>
        <v>0</v>
      </c>
      <c r="CS278" s="4">
        <f t="shared" si="726"/>
        <v>0</v>
      </c>
      <c r="CT278" s="4">
        <f t="shared" si="726"/>
        <v>0</v>
      </c>
      <c r="CU278" s="4">
        <f t="shared" si="727"/>
        <v>0</v>
      </c>
      <c r="CV278" s="4">
        <f t="shared" si="727"/>
        <v>0</v>
      </c>
      <c r="CW278" s="4">
        <f t="shared" si="727"/>
        <v>0</v>
      </c>
      <c r="CX278" s="4">
        <f t="shared" si="727"/>
        <v>0</v>
      </c>
      <c r="CY278" s="4">
        <f t="shared" si="727"/>
        <v>0</v>
      </c>
      <c r="CZ278" s="4">
        <f t="shared" si="727"/>
        <v>0</v>
      </c>
      <c r="DA278" s="4">
        <f t="shared" si="727"/>
        <v>0</v>
      </c>
      <c r="DB278" s="4">
        <f t="shared" si="727"/>
        <v>0</v>
      </c>
      <c r="DC278" s="4">
        <f t="shared" si="727"/>
        <v>0</v>
      </c>
      <c r="DD278" s="4">
        <f t="shared" si="727"/>
        <v>0</v>
      </c>
      <c r="DE278" s="4">
        <f t="shared" si="727"/>
        <v>0</v>
      </c>
      <c r="DF278" s="4">
        <f t="shared" si="727"/>
        <v>0</v>
      </c>
      <c r="DG278" s="4">
        <f t="shared" si="728"/>
        <v>0</v>
      </c>
      <c r="DH278" s="4">
        <f t="shared" si="728"/>
        <v>0</v>
      </c>
      <c r="DI278" s="4">
        <f t="shared" si="728"/>
        <v>0</v>
      </c>
      <c r="DJ278" s="4">
        <f t="shared" si="728"/>
        <v>0</v>
      </c>
      <c r="DK278" s="4">
        <f t="shared" si="728"/>
        <v>0</v>
      </c>
      <c r="DL278" s="4">
        <f t="shared" si="728"/>
        <v>0</v>
      </c>
      <c r="DM278" s="4">
        <f t="shared" si="728"/>
        <v>0</v>
      </c>
      <c r="DN278" s="4">
        <f t="shared" si="728"/>
        <v>0</v>
      </c>
      <c r="DO278" s="4">
        <f t="shared" si="728"/>
        <v>0</v>
      </c>
      <c r="DP278" s="4">
        <f t="shared" si="728"/>
        <v>1</v>
      </c>
      <c r="DQ278" s="4">
        <f t="shared" si="729"/>
        <v>0</v>
      </c>
      <c r="DR278" s="4">
        <f t="shared" si="729"/>
        <v>0</v>
      </c>
      <c r="DS278" s="4">
        <f t="shared" si="729"/>
        <v>0</v>
      </c>
      <c r="DT278" s="4">
        <f t="shared" si="729"/>
        <v>0</v>
      </c>
      <c r="DU278" s="4">
        <f t="shared" si="729"/>
        <v>0</v>
      </c>
      <c r="DV278" s="4">
        <f t="shared" si="729"/>
        <v>0</v>
      </c>
      <c r="DW278" s="4">
        <f t="shared" si="729"/>
        <v>0</v>
      </c>
      <c r="DX278" s="4">
        <f t="shared" si="729"/>
        <v>0</v>
      </c>
      <c r="DY278" s="4">
        <f t="shared" si="729"/>
        <v>0</v>
      </c>
      <c r="DZ278" s="4">
        <f t="shared" si="729"/>
        <v>0</v>
      </c>
      <c r="EA278" s="4">
        <f t="shared" si="729"/>
        <v>1</v>
      </c>
      <c r="EB278" s="4">
        <f t="shared" si="729"/>
        <v>0</v>
      </c>
      <c r="EC278" s="4">
        <f t="shared" si="729"/>
        <v>0</v>
      </c>
    </row>
    <row r="279" spans="2:133" x14ac:dyDescent="0.25">
      <c r="B279" s="13" t="s">
        <v>264</v>
      </c>
      <c r="C279" t="s">
        <v>2699</v>
      </c>
      <c r="D279" s="4">
        <f t="shared" si="669"/>
        <v>0</v>
      </c>
      <c r="E279" s="4">
        <f t="shared" si="670"/>
        <v>0</v>
      </c>
      <c r="F279" s="4">
        <f t="shared" si="671"/>
        <v>0</v>
      </c>
      <c r="G279" s="4">
        <f t="shared" si="672"/>
        <v>0</v>
      </c>
      <c r="H279" s="4">
        <f t="shared" si="673"/>
        <v>1</v>
      </c>
      <c r="I279" s="4">
        <f t="shared" si="674"/>
        <v>1</v>
      </c>
      <c r="J279" s="4">
        <f t="shared" si="675"/>
        <v>0</v>
      </c>
      <c r="K279" s="4">
        <f t="shared" si="676"/>
        <v>0</v>
      </c>
      <c r="L279" s="4">
        <f t="shared" si="677"/>
        <v>0</v>
      </c>
      <c r="M279" s="4">
        <f t="shared" si="678"/>
        <v>0</v>
      </c>
      <c r="N279" s="4">
        <f t="shared" si="679"/>
        <v>0</v>
      </c>
      <c r="O279" s="4">
        <f t="shared" si="680"/>
        <v>0</v>
      </c>
      <c r="P279" s="4">
        <f t="shared" si="681"/>
        <v>0</v>
      </c>
      <c r="Q279" s="4">
        <f t="shared" si="682"/>
        <v>0</v>
      </c>
      <c r="R279" s="4">
        <f t="shared" si="683"/>
        <v>0</v>
      </c>
      <c r="S279" s="4">
        <f t="shared" si="684"/>
        <v>0</v>
      </c>
      <c r="T279" s="4">
        <f t="shared" si="685"/>
        <v>0</v>
      </c>
      <c r="U279" s="4">
        <f t="shared" si="686"/>
        <v>0</v>
      </c>
      <c r="V279" s="4">
        <f t="shared" si="687"/>
        <v>0</v>
      </c>
      <c r="W279" s="4">
        <f t="shared" si="688"/>
        <v>0</v>
      </c>
      <c r="X279" s="4">
        <f t="shared" si="689"/>
        <v>0</v>
      </c>
      <c r="Y279" s="4">
        <f t="shared" si="690"/>
        <v>0</v>
      </c>
      <c r="Z279" s="4">
        <f t="shared" si="691"/>
        <v>0</v>
      </c>
      <c r="AA279" s="4">
        <f t="shared" si="692"/>
        <v>0</v>
      </c>
      <c r="AB279" s="4">
        <f t="shared" si="693"/>
        <v>0</v>
      </c>
      <c r="AC279" s="4">
        <f t="shared" si="694"/>
        <v>0</v>
      </c>
      <c r="AD279" s="4">
        <f t="shared" si="695"/>
        <v>0</v>
      </c>
      <c r="AE279" s="4">
        <f t="shared" si="696"/>
        <v>0</v>
      </c>
      <c r="AF279" s="4">
        <f t="shared" si="697"/>
        <v>0</v>
      </c>
      <c r="AG279" s="4">
        <f t="shared" si="698"/>
        <v>0</v>
      </c>
      <c r="AH279" s="4">
        <f t="shared" si="699"/>
        <v>0</v>
      </c>
      <c r="AI279" s="4">
        <f t="shared" si="700"/>
        <v>0</v>
      </c>
      <c r="AJ279" s="4">
        <f t="shared" si="701"/>
        <v>0</v>
      </c>
      <c r="AK279" s="4">
        <f t="shared" si="702"/>
        <v>0</v>
      </c>
      <c r="AL279" s="4">
        <f t="shared" si="703"/>
        <v>0</v>
      </c>
      <c r="AM279" s="4">
        <f t="shared" si="704"/>
        <v>0</v>
      </c>
      <c r="AN279" s="4">
        <f t="shared" si="705"/>
        <v>0</v>
      </c>
      <c r="AO279" s="4">
        <f t="shared" si="706"/>
        <v>0</v>
      </c>
      <c r="AP279" s="4">
        <f t="shared" si="707"/>
        <v>0</v>
      </c>
      <c r="AQ279" s="4">
        <f t="shared" si="708"/>
        <v>0</v>
      </c>
      <c r="AR279" s="4">
        <f t="shared" si="709"/>
        <v>0</v>
      </c>
      <c r="AS279" s="4">
        <f t="shared" si="710"/>
        <v>0</v>
      </c>
      <c r="AT279" s="4">
        <f t="shared" si="711"/>
        <v>0</v>
      </c>
      <c r="AU279" s="4">
        <f t="shared" si="712"/>
        <v>0</v>
      </c>
      <c r="AV279" s="4">
        <f t="shared" si="713"/>
        <v>0</v>
      </c>
      <c r="AW279" s="4">
        <f t="shared" si="714"/>
        <v>0</v>
      </c>
      <c r="AX279" s="4">
        <f t="shared" si="715"/>
        <v>1</v>
      </c>
      <c r="AY279" s="4">
        <f t="shared" si="716"/>
        <v>1</v>
      </c>
      <c r="AZ279" s="4">
        <f t="shared" si="717"/>
        <v>0</v>
      </c>
      <c r="BA279" s="4">
        <f t="shared" si="718"/>
        <v>0</v>
      </c>
      <c r="BB279" s="4">
        <f t="shared" si="719"/>
        <v>0</v>
      </c>
      <c r="BC279" s="4">
        <f t="shared" si="720"/>
        <v>0</v>
      </c>
      <c r="BD279" s="4">
        <f t="shared" si="721"/>
        <v>0</v>
      </c>
      <c r="BE279" s="4">
        <f t="shared" si="722"/>
        <v>0</v>
      </c>
      <c r="BF279" s="4">
        <f t="shared" si="723"/>
        <v>0</v>
      </c>
      <c r="BG279" s="4">
        <f t="shared" si="723"/>
        <v>0</v>
      </c>
      <c r="BH279" s="4">
        <f t="shared" si="723"/>
        <v>0</v>
      </c>
      <c r="BI279" s="4">
        <f t="shared" si="723"/>
        <v>0</v>
      </c>
      <c r="BJ279" s="4">
        <f t="shared" si="723"/>
        <v>0</v>
      </c>
      <c r="BK279" s="4">
        <f t="shared" si="723"/>
        <v>0</v>
      </c>
      <c r="BL279" s="4">
        <f t="shared" si="723"/>
        <v>0</v>
      </c>
      <c r="BM279" s="4">
        <f t="shared" si="723"/>
        <v>0</v>
      </c>
      <c r="BN279" s="4">
        <f t="shared" si="723"/>
        <v>0</v>
      </c>
      <c r="BO279" s="4">
        <f t="shared" si="723"/>
        <v>0</v>
      </c>
      <c r="BP279" s="4">
        <f t="shared" si="724"/>
        <v>0</v>
      </c>
      <c r="BQ279" s="4">
        <f t="shared" si="724"/>
        <v>0</v>
      </c>
      <c r="BR279" s="4">
        <f t="shared" si="724"/>
        <v>0</v>
      </c>
      <c r="BS279" s="4">
        <f t="shared" si="724"/>
        <v>0</v>
      </c>
      <c r="BT279" s="4">
        <f t="shared" si="724"/>
        <v>0</v>
      </c>
      <c r="BU279" s="4">
        <f t="shared" si="724"/>
        <v>0</v>
      </c>
      <c r="BV279" s="4">
        <f t="shared" si="724"/>
        <v>0</v>
      </c>
      <c r="BW279" s="4">
        <f t="shared" si="724"/>
        <v>0</v>
      </c>
      <c r="BX279" s="4">
        <f t="shared" si="724"/>
        <v>0</v>
      </c>
      <c r="BY279" s="4">
        <f t="shared" si="724"/>
        <v>0</v>
      </c>
      <c r="BZ279" s="4">
        <f t="shared" si="725"/>
        <v>0</v>
      </c>
      <c r="CA279" s="4">
        <f t="shared" si="725"/>
        <v>0</v>
      </c>
      <c r="CB279" s="4">
        <f t="shared" si="725"/>
        <v>0</v>
      </c>
      <c r="CC279" s="4">
        <f t="shared" si="725"/>
        <v>0</v>
      </c>
      <c r="CD279" s="4">
        <f t="shared" si="725"/>
        <v>0</v>
      </c>
      <c r="CE279" s="4">
        <f t="shared" si="725"/>
        <v>0</v>
      </c>
      <c r="CF279" s="4">
        <f t="shared" si="725"/>
        <v>0</v>
      </c>
      <c r="CG279" s="4">
        <f t="shared" si="725"/>
        <v>0</v>
      </c>
      <c r="CH279" s="4">
        <f t="shared" si="725"/>
        <v>0</v>
      </c>
      <c r="CI279" s="4">
        <f t="shared" si="725"/>
        <v>0</v>
      </c>
      <c r="CJ279" s="4">
        <f t="shared" si="725"/>
        <v>0</v>
      </c>
      <c r="CK279" s="4">
        <f t="shared" si="726"/>
        <v>0</v>
      </c>
      <c r="CL279" s="4">
        <f t="shared" si="726"/>
        <v>0</v>
      </c>
      <c r="CM279" s="4">
        <f t="shared" si="726"/>
        <v>0</v>
      </c>
      <c r="CN279" s="4">
        <f t="shared" si="726"/>
        <v>0</v>
      </c>
      <c r="CO279" s="4">
        <f t="shared" si="726"/>
        <v>0</v>
      </c>
      <c r="CP279" s="4">
        <f t="shared" si="726"/>
        <v>0</v>
      </c>
      <c r="CQ279" s="4">
        <f t="shared" si="726"/>
        <v>0</v>
      </c>
      <c r="CR279" s="4">
        <f t="shared" si="726"/>
        <v>0</v>
      </c>
      <c r="CS279" s="4">
        <f t="shared" si="726"/>
        <v>0</v>
      </c>
      <c r="CT279" s="4">
        <f t="shared" si="726"/>
        <v>0</v>
      </c>
      <c r="CU279" s="4">
        <f t="shared" si="727"/>
        <v>0</v>
      </c>
      <c r="CV279" s="4">
        <f t="shared" si="727"/>
        <v>0</v>
      </c>
      <c r="CW279" s="4">
        <f t="shared" si="727"/>
        <v>0</v>
      </c>
      <c r="CX279" s="4">
        <f t="shared" si="727"/>
        <v>0</v>
      </c>
      <c r="CY279" s="4">
        <f t="shared" si="727"/>
        <v>0</v>
      </c>
      <c r="CZ279" s="4">
        <f t="shared" si="727"/>
        <v>0</v>
      </c>
      <c r="DA279" s="4">
        <f t="shared" si="727"/>
        <v>0</v>
      </c>
      <c r="DB279" s="4">
        <f t="shared" si="727"/>
        <v>0</v>
      </c>
      <c r="DC279" s="4">
        <f t="shared" si="727"/>
        <v>0</v>
      </c>
      <c r="DD279" s="4">
        <f t="shared" si="727"/>
        <v>0</v>
      </c>
      <c r="DE279" s="4">
        <f t="shared" si="727"/>
        <v>0</v>
      </c>
      <c r="DF279" s="4">
        <f t="shared" si="727"/>
        <v>0</v>
      </c>
      <c r="DG279" s="4">
        <f t="shared" si="728"/>
        <v>0</v>
      </c>
      <c r="DH279" s="4">
        <f t="shared" si="728"/>
        <v>0</v>
      </c>
      <c r="DI279" s="4">
        <f t="shared" si="728"/>
        <v>0</v>
      </c>
      <c r="DJ279" s="4">
        <f t="shared" si="728"/>
        <v>0</v>
      </c>
      <c r="DK279" s="4">
        <f t="shared" si="728"/>
        <v>0</v>
      </c>
      <c r="DL279" s="4">
        <f t="shared" si="728"/>
        <v>0</v>
      </c>
      <c r="DM279" s="4">
        <f t="shared" si="728"/>
        <v>0</v>
      </c>
      <c r="DN279" s="4">
        <f t="shared" si="728"/>
        <v>0</v>
      </c>
      <c r="DO279" s="4">
        <f t="shared" si="728"/>
        <v>0</v>
      </c>
      <c r="DP279" s="4">
        <f t="shared" si="728"/>
        <v>0</v>
      </c>
      <c r="DQ279" s="4">
        <f t="shared" si="729"/>
        <v>1</v>
      </c>
      <c r="DR279" s="4">
        <f t="shared" si="729"/>
        <v>0</v>
      </c>
      <c r="DS279" s="4">
        <f t="shared" si="729"/>
        <v>0</v>
      </c>
      <c r="DT279" s="4">
        <f t="shared" si="729"/>
        <v>0</v>
      </c>
      <c r="DU279" s="4">
        <f t="shared" si="729"/>
        <v>0</v>
      </c>
      <c r="DV279" s="4">
        <f t="shared" si="729"/>
        <v>0</v>
      </c>
      <c r="DW279" s="4">
        <f t="shared" si="729"/>
        <v>0</v>
      </c>
      <c r="DX279" s="4">
        <f t="shared" si="729"/>
        <v>0</v>
      </c>
      <c r="DY279" s="4">
        <f t="shared" si="729"/>
        <v>0</v>
      </c>
      <c r="DZ279" s="4">
        <f t="shared" si="729"/>
        <v>0</v>
      </c>
      <c r="EA279" s="4">
        <f t="shared" si="729"/>
        <v>0</v>
      </c>
      <c r="EB279" s="4">
        <f t="shared" si="729"/>
        <v>1</v>
      </c>
      <c r="EC279" s="4">
        <f t="shared" si="729"/>
        <v>0</v>
      </c>
    </row>
    <row r="280" spans="2:133" x14ac:dyDescent="0.25">
      <c r="B280" s="13" t="s">
        <v>264</v>
      </c>
      <c r="C280" t="s">
        <v>2700</v>
      </c>
      <c r="D280" s="4">
        <f t="shared" si="669"/>
        <v>0</v>
      </c>
      <c r="E280" s="4">
        <f t="shared" si="670"/>
        <v>0</v>
      </c>
      <c r="F280" s="4">
        <f t="shared" si="671"/>
        <v>0</v>
      </c>
      <c r="G280" s="4">
        <f t="shared" si="672"/>
        <v>0</v>
      </c>
      <c r="H280" s="4">
        <f t="shared" si="673"/>
        <v>0</v>
      </c>
      <c r="I280" s="4">
        <f t="shared" si="674"/>
        <v>0</v>
      </c>
      <c r="J280" s="4">
        <f t="shared" si="675"/>
        <v>0</v>
      </c>
      <c r="K280" s="4">
        <f t="shared" si="676"/>
        <v>0</v>
      </c>
      <c r="L280" s="4">
        <f t="shared" si="677"/>
        <v>0</v>
      </c>
      <c r="M280" s="4">
        <f t="shared" si="678"/>
        <v>0</v>
      </c>
      <c r="N280" s="4">
        <f t="shared" si="679"/>
        <v>0</v>
      </c>
      <c r="O280" s="4">
        <f t="shared" si="680"/>
        <v>0</v>
      </c>
      <c r="P280" s="4">
        <f t="shared" si="681"/>
        <v>0</v>
      </c>
      <c r="Q280" s="4">
        <f t="shared" si="682"/>
        <v>0</v>
      </c>
      <c r="R280" s="4">
        <f t="shared" si="683"/>
        <v>0</v>
      </c>
      <c r="S280" s="4">
        <f t="shared" si="684"/>
        <v>0</v>
      </c>
      <c r="T280" s="4">
        <f t="shared" si="685"/>
        <v>0</v>
      </c>
      <c r="U280" s="4">
        <f t="shared" si="686"/>
        <v>0</v>
      </c>
      <c r="V280" s="4">
        <f t="shared" si="687"/>
        <v>0</v>
      </c>
      <c r="W280" s="4">
        <f t="shared" si="688"/>
        <v>0</v>
      </c>
      <c r="X280" s="4">
        <f t="shared" si="689"/>
        <v>0</v>
      </c>
      <c r="Y280" s="4">
        <f t="shared" si="690"/>
        <v>0</v>
      </c>
      <c r="Z280" s="4">
        <f t="shared" si="691"/>
        <v>0</v>
      </c>
      <c r="AA280" s="4">
        <f t="shared" si="692"/>
        <v>0</v>
      </c>
      <c r="AB280" s="4">
        <f t="shared" si="693"/>
        <v>0</v>
      </c>
      <c r="AC280" s="4">
        <f t="shared" si="694"/>
        <v>0</v>
      </c>
      <c r="AD280" s="4">
        <f t="shared" si="695"/>
        <v>0</v>
      </c>
      <c r="AE280" s="4">
        <f t="shared" si="696"/>
        <v>0</v>
      </c>
      <c r="AF280" s="4">
        <f t="shared" si="697"/>
        <v>0</v>
      </c>
      <c r="AG280" s="4">
        <f t="shared" si="698"/>
        <v>0</v>
      </c>
      <c r="AH280" s="4">
        <f t="shared" si="699"/>
        <v>0</v>
      </c>
      <c r="AI280" s="4">
        <f t="shared" si="700"/>
        <v>0</v>
      </c>
      <c r="AJ280" s="4">
        <f t="shared" si="701"/>
        <v>0</v>
      </c>
      <c r="AK280" s="4">
        <f t="shared" si="702"/>
        <v>0</v>
      </c>
      <c r="AL280" s="4">
        <f t="shared" si="703"/>
        <v>0</v>
      </c>
      <c r="AM280" s="4">
        <f t="shared" si="704"/>
        <v>0</v>
      </c>
      <c r="AN280" s="4">
        <f t="shared" si="705"/>
        <v>0</v>
      </c>
      <c r="AO280" s="4">
        <f t="shared" si="706"/>
        <v>0</v>
      </c>
      <c r="AP280" s="4">
        <f t="shared" si="707"/>
        <v>0</v>
      </c>
      <c r="AQ280" s="4">
        <f t="shared" si="708"/>
        <v>0</v>
      </c>
      <c r="AR280" s="4">
        <f t="shared" si="709"/>
        <v>0</v>
      </c>
      <c r="AS280" s="4">
        <f t="shared" si="710"/>
        <v>0</v>
      </c>
      <c r="AT280" s="4">
        <f t="shared" si="711"/>
        <v>0</v>
      </c>
      <c r="AU280" s="4">
        <f t="shared" si="712"/>
        <v>0</v>
      </c>
      <c r="AV280" s="4">
        <f t="shared" si="713"/>
        <v>0</v>
      </c>
      <c r="AW280" s="4">
        <f t="shared" si="714"/>
        <v>0</v>
      </c>
      <c r="AX280" s="4">
        <f t="shared" si="715"/>
        <v>0</v>
      </c>
      <c r="AY280" s="4">
        <f t="shared" si="716"/>
        <v>0</v>
      </c>
      <c r="AZ280" s="4">
        <f t="shared" si="717"/>
        <v>0</v>
      </c>
      <c r="BA280" s="4">
        <f t="shared" si="718"/>
        <v>0</v>
      </c>
      <c r="BB280" s="4">
        <f t="shared" si="719"/>
        <v>0</v>
      </c>
      <c r="BC280" s="4">
        <f t="shared" si="720"/>
        <v>0</v>
      </c>
      <c r="BD280" s="4">
        <f t="shared" si="721"/>
        <v>0</v>
      </c>
      <c r="BE280" s="4">
        <f t="shared" si="722"/>
        <v>0</v>
      </c>
      <c r="BF280" s="4">
        <f t="shared" si="723"/>
        <v>0</v>
      </c>
      <c r="BG280" s="4">
        <f t="shared" si="723"/>
        <v>0</v>
      </c>
      <c r="BH280" s="4">
        <f t="shared" si="723"/>
        <v>0</v>
      </c>
      <c r="BI280" s="4">
        <f t="shared" si="723"/>
        <v>0</v>
      </c>
      <c r="BJ280" s="4">
        <f t="shared" si="723"/>
        <v>0</v>
      </c>
      <c r="BK280" s="4">
        <f t="shared" si="723"/>
        <v>0</v>
      </c>
      <c r="BL280" s="4">
        <f t="shared" si="723"/>
        <v>0</v>
      </c>
      <c r="BM280" s="4">
        <f t="shared" si="723"/>
        <v>0</v>
      </c>
      <c r="BN280" s="4">
        <f t="shared" si="723"/>
        <v>0</v>
      </c>
      <c r="BO280" s="4">
        <f t="shared" si="723"/>
        <v>0</v>
      </c>
      <c r="BP280" s="4">
        <f t="shared" si="724"/>
        <v>0</v>
      </c>
      <c r="BQ280" s="4">
        <f t="shared" si="724"/>
        <v>0</v>
      </c>
      <c r="BR280" s="4">
        <f t="shared" si="724"/>
        <v>0</v>
      </c>
      <c r="BS280" s="4">
        <f t="shared" si="724"/>
        <v>0</v>
      </c>
      <c r="BT280" s="4">
        <f t="shared" si="724"/>
        <v>0</v>
      </c>
      <c r="BU280" s="4">
        <f t="shared" si="724"/>
        <v>0</v>
      </c>
      <c r="BV280" s="4">
        <f t="shared" si="724"/>
        <v>0</v>
      </c>
      <c r="BW280" s="4">
        <f t="shared" si="724"/>
        <v>0</v>
      </c>
      <c r="BX280" s="4">
        <f t="shared" si="724"/>
        <v>0</v>
      </c>
      <c r="BY280" s="4">
        <f t="shared" si="724"/>
        <v>0</v>
      </c>
      <c r="BZ280" s="4">
        <f t="shared" si="725"/>
        <v>0</v>
      </c>
      <c r="CA280" s="4">
        <f t="shared" si="725"/>
        <v>0</v>
      </c>
      <c r="CB280" s="4">
        <f t="shared" si="725"/>
        <v>0</v>
      </c>
      <c r="CC280" s="4">
        <f t="shared" si="725"/>
        <v>0</v>
      </c>
      <c r="CD280" s="4">
        <f t="shared" si="725"/>
        <v>0</v>
      </c>
      <c r="CE280" s="4">
        <f t="shared" si="725"/>
        <v>0</v>
      </c>
      <c r="CF280" s="4">
        <f t="shared" si="725"/>
        <v>0</v>
      </c>
      <c r="CG280" s="4">
        <f t="shared" si="725"/>
        <v>0</v>
      </c>
      <c r="CH280" s="4">
        <f t="shared" si="725"/>
        <v>0</v>
      </c>
      <c r="CI280" s="4">
        <f t="shared" si="725"/>
        <v>0</v>
      </c>
      <c r="CJ280" s="4">
        <f t="shared" si="725"/>
        <v>0</v>
      </c>
      <c r="CK280" s="4">
        <f t="shared" si="726"/>
        <v>0</v>
      </c>
      <c r="CL280" s="4">
        <f t="shared" si="726"/>
        <v>0</v>
      </c>
      <c r="CM280" s="4">
        <f t="shared" si="726"/>
        <v>0</v>
      </c>
      <c r="CN280" s="4">
        <f t="shared" si="726"/>
        <v>0</v>
      </c>
      <c r="CO280" s="4">
        <f t="shared" si="726"/>
        <v>0</v>
      </c>
      <c r="CP280" s="4">
        <f t="shared" si="726"/>
        <v>0</v>
      </c>
      <c r="CQ280" s="4">
        <f t="shared" si="726"/>
        <v>0</v>
      </c>
      <c r="CR280" s="4">
        <f t="shared" si="726"/>
        <v>0</v>
      </c>
      <c r="CS280" s="4">
        <f t="shared" si="726"/>
        <v>0</v>
      </c>
      <c r="CT280" s="4">
        <f t="shared" si="726"/>
        <v>0</v>
      </c>
      <c r="CU280" s="4">
        <f t="shared" si="727"/>
        <v>0</v>
      </c>
      <c r="CV280" s="4">
        <f t="shared" si="727"/>
        <v>0</v>
      </c>
      <c r="CW280" s="4">
        <f t="shared" si="727"/>
        <v>0</v>
      </c>
      <c r="CX280" s="4">
        <f t="shared" si="727"/>
        <v>0</v>
      </c>
      <c r="CY280" s="4">
        <f t="shared" si="727"/>
        <v>0</v>
      </c>
      <c r="CZ280" s="4">
        <f t="shared" si="727"/>
        <v>0</v>
      </c>
      <c r="DA280" s="4">
        <f t="shared" si="727"/>
        <v>0</v>
      </c>
      <c r="DB280" s="4">
        <f t="shared" si="727"/>
        <v>0</v>
      </c>
      <c r="DC280" s="4">
        <f t="shared" si="727"/>
        <v>0</v>
      </c>
      <c r="DD280" s="4">
        <f t="shared" si="727"/>
        <v>0</v>
      </c>
      <c r="DE280" s="4">
        <f t="shared" si="727"/>
        <v>0</v>
      </c>
      <c r="DF280" s="4">
        <f t="shared" si="727"/>
        <v>0</v>
      </c>
      <c r="DG280" s="4">
        <f t="shared" si="728"/>
        <v>0</v>
      </c>
      <c r="DH280" s="4">
        <f t="shared" si="728"/>
        <v>0</v>
      </c>
      <c r="DI280" s="4">
        <f t="shared" si="728"/>
        <v>0</v>
      </c>
      <c r="DJ280" s="4">
        <f t="shared" si="728"/>
        <v>0</v>
      </c>
      <c r="DK280" s="4">
        <f t="shared" si="728"/>
        <v>0</v>
      </c>
      <c r="DL280" s="4">
        <f t="shared" si="728"/>
        <v>0</v>
      </c>
      <c r="DM280" s="4">
        <f t="shared" si="728"/>
        <v>0</v>
      </c>
      <c r="DN280" s="4">
        <f t="shared" si="728"/>
        <v>0</v>
      </c>
      <c r="DO280" s="4">
        <f t="shared" si="728"/>
        <v>0</v>
      </c>
      <c r="DP280" s="4">
        <f t="shared" si="728"/>
        <v>0</v>
      </c>
      <c r="DQ280" s="4">
        <f t="shared" si="729"/>
        <v>0</v>
      </c>
      <c r="DR280" s="4">
        <f t="shared" si="729"/>
        <v>1</v>
      </c>
      <c r="DS280" s="4">
        <f t="shared" si="729"/>
        <v>0</v>
      </c>
      <c r="DT280" s="4">
        <f t="shared" si="729"/>
        <v>0</v>
      </c>
      <c r="DU280" s="4">
        <f t="shared" si="729"/>
        <v>0</v>
      </c>
      <c r="DV280" s="4">
        <f t="shared" si="729"/>
        <v>0</v>
      </c>
      <c r="DW280" s="4">
        <f t="shared" si="729"/>
        <v>0</v>
      </c>
      <c r="DX280" s="4">
        <f t="shared" si="729"/>
        <v>0</v>
      </c>
      <c r="DY280" s="4">
        <f t="shared" si="729"/>
        <v>0</v>
      </c>
      <c r="DZ280" s="4">
        <f t="shared" si="729"/>
        <v>0</v>
      </c>
      <c r="EA280" s="4">
        <f t="shared" si="729"/>
        <v>0</v>
      </c>
      <c r="EB280" s="4">
        <f t="shared" si="729"/>
        <v>0</v>
      </c>
      <c r="EC280" s="4">
        <f t="shared" si="729"/>
        <v>1</v>
      </c>
    </row>
    <row r="281" spans="2:133" x14ac:dyDescent="0.25">
      <c r="B281" s="13" t="s">
        <v>265</v>
      </c>
      <c r="C281" t="s">
        <v>289</v>
      </c>
      <c r="D281" s="4">
        <f t="shared" si="507"/>
        <v>0</v>
      </c>
      <c r="E281" s="4">
        <f t="shared" si="508"/>
        <v>0</v>
      </c>
      <c r="F281" s="4">
        <f t="shared" si="509"/>
        <v>0</v>
      </c>
      <c r="G281" s="4">
        <f t="shared" si="510"/>
        <v>1</v>
      </c>
      <c r="H281" s="4">
        <f t="shared" si="511"/>
        <v>0</v>
      </c>
      <c r="I281" s="4">
        <f t="shared" si="512"/>
        <v>1</v>
      </c>
      <c r="J281" s="4">
        <f t="shared" si="458"/>
        <v>0</v>
      </c>
      <c r="K281" s="4">
        <f t="shared" si="459"/>
        <v>0</v>
      </c>
      <c r="L281" s="4">
        <f t="shared" si="460"/>
        <v>0</v>
      </c>
      <c r="M281" s="4">
        <f t="shared" si="461"/>
        <v>0</v>
      </c>
      <c r="N281" s="4">
        <f t="shared" si="462"/>
        <v>0</v>
      </c>
      <c r="O281" s="4">
        <f t="shared" si="463"/>
        <v>0</v>
      </c>
      <c r="P281" s="4">
        <f t="shared" si="464"/>
        <v>0</v>
      </c>
      <c r="Q281" s="4">
        <f t="shared" si="465"/>
        <v>0</v>
      </c>
      <c r="R281" s="4">
        <f t="shared" si="466"/>
        <v>0</v>
      </c>
      <c r="S281" s="4">
        <f t="shared" si="467"/>
        <v>0</v>
      </c>
      <c r="T281" s="4">
        <f t="shared" si="468"/>
        <v>0</v>
      </c>
      <c r="U281" s="4">
        <f t="shared" si="469"/>
        <v>0</v>
      </c>
      <c r="V281" s="4">
        <f t="shared" si="470"/>
        <v>0</v>
      </c>
      <c r="W281" s="4">
        <f t="shared" si="471"/>
        <v>0</v>
      </c>
      <c r="X281" s="4">
        <f t="shared" si="472"/>
        <v>0</v>
      </c>
      <c r="Y281" s="4">
        <f t="shared" si="473"/>
        <v>0</v>
      </c>
      <c r="Z281" s="4">
        <f t="shared" si="474"/>
        <v>0</v>
      </c>
      <c r="AA281" s="4">
        <f t="shared" si="475"/>
        <v>0</v>
      </c>
      <c r="AB281" s="4">
        <f t="shared" si="476"/>
        <v>0</v>
      </c>
      <c r="AC281" s="4">
        <f t="shared" si="477"/>
        <v>0</v>
      </c>
      <c r="AD281" s="4">
        <f t="shared" si="478"/>
        <v>0</v>
      </c>
      <c r="AE281" s="4">
        <f t="shared" si="479"/>
        <v>0</v>
      </c>
      <c r="AF281" s="4">
        <f t="shared" si="480"/>
        <v>0</v>
      </c>
      <c r="AG281" s="4">
        <f t="shared" si="481"/>
        <v>0</v>
      </c>
      <c r="AH281" s="4">
        <f t="shared" si="482"/>
        <v>0</v>
      </c>
      <c r="AI281" s="4">
        <f t="shared" si="483"/>
        <v>0</v>
      </c>
      <c r="AJ281" s="4">
        <f t="shared" si="484"/>
        <v>0</v>
      </c>
      <c r="AK281" s="4">
        <f t="shared" si="485"/>
        <v>0</v>
      </c>
      <c r="AL281" s="4">
        <f t="shared" si="486"/>
        <v>0</v>
      </c>
      <c r="AM281" s="4">
        <f t="shared" si="487"/>
        <v>0</v>
      </c>
      <c r="AN281" s="4">
        <f t="shared" si="488"/>
        <v>0</v>
      </c>
      <c r="AO281" s="4">
        <f t="shared" si="489"/>
        <v>0</v>
      </c>
      <c r="AP281" s="4">
        <f t="shared" si="490"/>
        <v>0</v>
      </c>
      <c r="AQ281" s="4">
        <f t="shared" si="491"/>
        <v>0</v>
      </c>
      <c r="AR281" s="4">
        <f t="shared" si="492"/>
        <v>0</v>
      </c>
      <c r="AS281" s="4">
        <f t="shared" si="493"/>
        <v>0</v>
      </c>
      <c r="AT281" s="4">
        <f t="shared" si="494"/>
        <v>0</v>
      </c>
      <c r="AU281" s="4">
        <f t="shared" si="495"/>
        <v>0</v>
      </c>
      <c r="AV281" s="4">
        <f t="shared" si="496"/>
        <v>0</v>
      </c>
      <c r="AW281" s="4">
        <f t="shared" si="497"/>
        <v>0</v>
      </c>
      <c r="AX281" s="4">
        <f t="shared" si="498"/>
        <v>0</v>
      </c>
      <c r="AY281" s="4">
        <f t="shared" si="499"/>
        <v>0</v>
      </c>
      <c r="AZ281" s="4">
        <f t="shared" si="500"/>
        <v>0</v>
      </c>
      <c r="BA281" s="4">
        <f t="shared" si="501"/>
        <v>0</v>
      </c>
      <c r="BB281" s="4">
        <f t="shared" si="502"/>
        <v>0</v>
      </c>
      <c r="BC281" s="4">
        <f t="shared" si="503"/>
        <v>1</v>
      </c>
      <c r="BD281" s="4">
        <f t="shared" si="504"/>
        <v>0</v>
      </c>
      <c r="BE281" s="4">
        <f t="shared" si="505"/>
        <v>1</v>
      </c>
      <c r="BF281" s="4">
        <f t="shared" si="662"/>
        <v>1</v>
      </c>
      <c r="BG281" s="4">
        <f t="shared" si="662"/>
        <v>0</v>
      </c>
      <c r="BH281" s="4">
        <f t="shared" si="662"/>
        <v>0</v>
      </c>
      <c r="BI281" s="4">
        <f t="shared" si="662"/>
        <v>0</v>
      </c>
      <c r="BJ281" s="4">
        <f t="shared" si="662"/>
        <v>0</v>
      </c>
      <c r="BK281" s="4">
        <f t="shared" si="662"/>
        <v>0</v>
      </c>
      <c r="BL281" s="4">
        <f t="shared" si="662"/>
        <v>0</v>
      </c>
      <c r="BM281" s="4">
        <f t="shared" si="662"/>
        <v>0</v>
      </c>
      <c r="BN281" s="4">
        <f t="shared" si="662"/>
        <v>0</v>
      </c>
      <c r="BO281" s="4">
        <f t="shared" si="662"/>
        <v>0</v>
      </c>
      <c r="BP281" s="4">
        <f t="shared" si="662"/>
        <v>0</v>
      </c>
      <c r="BQ281" s="4">
        <f t="shared" si="662"/>
        <v>0</v>
      </c>
      <c r="BR281" s="4">
        <f t="shared" si="662"/>
        <v>0</v>
      </c>
      <c r="BS281" s="4">
        <f t="shared" si="662"/>
        <v>0</v>
      </c>
      <c r="BT281" s="4">
        <f t="shared" si="662"/>
        <v>0</v>
      </c>
      <c r="BU281" s="4">
        <f t="shared" si="662"/>
        <v>0</v>
      </c>
      <c r="BV281" s="4">
        <f t="shared" ref="BV281:BY283" si="730">IF(BV$3=$C281,1,0)</f>
        <v>0</v>
      </c>
      <c r="BW281" s="4">
        <f t="shared" si="730"/>
        <v>0</v>
      </c>
      <c r="BX281" s="4">
        <f t="shared" si="730"/>
        <v>0</v>
      </c>
      <c r="BY281" s="4">
        <f t="shared" si="730"/>
        <v>0</v>
      </c>
      <c r="BZ281" s="4">
        <f t="shared" si="725"/>
        <v>0</v>
      </c>
      <c r="CA281" s="4">
        <f t="shared" si="725"/>
        <v>0</v>
      </c>
      <c r="CB281" s="4">
        <f t="shared" si="725"/>
        <v>0</v>
      </c>
      <c r="CC281" s="4">
        <f t="shared" si="725"/>
        <v>0</v>
      </c>
      <c r="CD281" s="4">
        <f t="shared" si="725"/>
        <v>0</v>
      </c>
      <c r="CE281" s="4">
        <f t="shared" si="725"/>
        <v>0</v>
      </c>
      <c r="CF281" s="4">
        <f t="shared" si="725"/>
        <v>0</v>
      </c>
      <c r="CG281" s="4">
        <f t="shared" si="725"/>
        <v>1</v>
      </c>
      <c r="CH281" s="4">
        <f t="shared" si="725"/>
        <v>0</v>
      </c>
      <c r="CI281" s="4">
        <f t="shared" si="725"/>
        <v>0</v>
      </c>
      <c r="CJ281" s="4">
        <f t="shared" si="725"/>
        <v>0</v>
      </c>
      <c r="CK281" s="4">
        <f t="shared" si="665"/>
        <v>0</v>
      </c>
      <c r="CL281" s="4">
        <f t="shared" si="665"/>
        <v>0</v>
      </c>
      <c r="CM281" s="4">
        <f t="shared" si="665"/>
        <v>0</v>
      </c>
      <c r="CN281" s="4">
        <f t="shared" si="665"/>
        <v>0</v>
      </c>
      <c r="CO281" s="4">
        <f t="shared" si="665"/>
        <v>0</v>
      </c>
      <c r="CP281" s="4">
        <f t="shared" si="665"/>
        <v>0</v>
      </c>
      <c r="CQ281" s="4">
        <f t="shared" si="665"/>
        <v>0</v>
      </c>
      <c r="CR281" s="4">
        <f t="shared" si="665"/>
        <v>0</v>
      </c>
      <c r="CS281" s="4">
        <f t="shared" si="665"/>
        <v>0</v>
      </c>
      <c r="CT281" s="4">
        <f t="shared" si="665"/>
        <v>0</v>
      </c>
      <c r="CU281" s="4">
        <f t="shared" si="665"/>
        <v>0</v>
      </c>
      <c r="CV281" s="4">
        <f t="shared" si="665"/>
        <v>0</v>
      </c>
      <c r="CW281" s="4">
        <f t="shared" si="665"/>
        <v>0</v>
      </c>
      <c r="CX281" s="4">
        <f t="shared" si="665"/>
        <v>0</v>
      </c>
      <c r="CY281" s="4">
        <f t="shared" si="665"/>
        <v>0</v>
      </c>
      <c r="CZ281" s="4">
        <f t="shared" si="665"/>
        <v>0</v>
      </c>
      <c r="DA281" s="4">
        <f t="shared" ref="DA281:DF289" si="731">IF(DA$3=$C281,1,0)</f>
        <v>0</v>
      </c>
      <c r="DB281" s="4">
        <f t="shared" si="731"/>
        <v>0</v>
      </c>
      <c r="DC281" s="4">
        <f t="shared" si="731"/>
        <v>0</v>
      </c>
      <c r="DD281" s="4">
        <f t="shared" si="731"/>
        <v>0</v>
      </c>
      <c r="DE281" s="4">
        <f t="shared" si="731"/>
        <v>0</v>
      </c>
      <c r="DF281" s="4">
        <f t="shared" si="731"/>
        <v>0</v>
      </c>
      <c r="DG281" s="4">
        <f t="shared" si="728"/>
        <v>0</v>
      </c>
      <c r="DH281" s="4">
        <f t="shared" si="728"/>
        <v>0</v>
      </c>
      <c r="DI281" s="4">
        <f t="shared" si="728"/>
        <v>0</v>
      </c>
      <c r="DJ281" s="4">
        <f t="shared" si="728"/>
        <v>0</v>
      </c>
      <c r="DK281" s="4">
        <f t="shared" si="728"/>
        <v>0</v>
      </c>
      <c r="DL281" s="4">
        <f t="shared" si="728"/>
        <v>0</v>
      </c>
      <c r="DM281" s="4">
        <f t="shared" si="728"/>
        <v>0</v>
      </c>
      <c r="DN281" s="4">
        <f t="shared" si="728"/>
        <v>0</v>
      </c>
      <c r="DO281" s="4">
        <f t="shared" si="728"/>
        <v>0</v>
      </c>
      <c r="DP281" s="4">
        <f t="shared" si="728"/>
        <v>0</v>
      </c>
      <c r="DQ281" s="4">
        <f t="shared" si="729"/>
        <v>0</v>
      </c>
      <c r="DR281" s="4">
        <f t="shared" si="729"/>
        <v>0</v>
      </c>
      <c r="DS281" s="4">
        <f t="shared" si="729"/>
        <v>0</v>
      </c>
      <c r="DT281" s="4">
        <f t="shared" si="729"/>
        <v>0</v>
      </c>
      <c r="DU281" s="4">
        <f t="shared" si="729"/>
        <v>0</v>
      </c>
      <c r="DV281" s="4">
        <f t="shared" si="729"/>
        <v>0</v>
      </c>
      <c r="DW281" s="4">
        <f t="shared" si="729"/>
        <v>0</v>
      </c>
      <c r="DX281" s="4">
        <f t="shared" si="729"/>
        <v>0</v>
      </c>
      <c r="DY281" s="4">
        <f t="shared" si="729"/>
        <v>0</v>
      </c>
      <c r="DZ281" s="4">
        <f t="shared" si="729"/>
        <v>0</v>
      </c>
      <c r="EA281" s="4">
        <f t="shared" si="729"/>
        <v>0</v>
      </c>
      <c r="EB281" s="4">
        <f t="shared" si="729"/>
        <v>0</v>
      </c>
      <c r="EC281" s="4">
        <f t="shared" si="729"/>
        <v>0</v>
      </c>
    </row>
    <row r="282" spans="2:133" x14ac:dyDescent="0.25">
      <c r="B282" s="13" t="s">
        <v>265</v>
      </c>
      <c r="C282" t="s">
        <v>290</v>
      </c>
      <c r="D282" s="4">
        <f t="shared" si="507"/>
        <v>0</v>
      </c>
      <c r="E282" s="4">
        <f t="shared" si="508"/>
        <v>0</v>
      </c>
      <c r="F282" s="4">
        <f t="shared" si="509"/>
        <v>0</v>
      </c>
      <c r="G282" s="4">
        <f t="shared" si="510"/>
        <v>1</v>
      </c>
      <c r="H282" s="4">
        <f t="shared" si="511"/>
        <v>0</v>
      </c>
      <c r="I282" s="4">
        <f t="shared" si="512"/>
        <v>1</v>
      </c>
      <c r="J282" s="4">
        <f t="shared" si="458"/>
        <v>0</v>
      </c>
      <c r="K282" s="4">
        <f t="shared" si="459"/>
        <v>0</v>
      </c>
      <c r="L282" s="4">
        <f t="shared" si="460"/>
        <v>0</v>
      </c>
      <c r="M282" s="4">
        <f t="shared" si="461"/>
        <v>0</v>
      </c>
      <c r="N282" s="4">
        <f t="shared" si="462"/>
        <v>0</v>
      </c>
      <c r="O282" s="4">
        <f t="shared" si="463"/>
        <v>0</v>
      </c>
      <c r="P282" s="4">
        <f t="shared" si="464"/>
        <v>0</v>
      </c>
      <c r="Q282" s="4">
        <f t="shared" si="465"/>
        <v>0</v>
      </c>
      <c r="R282" s="4">
        <f t="shared" si="466"/>
        <v>0</v>
      </c>
      <c r="S282" s="4">
        <f t="shared" si="467"/>
        <v>0</v>
      </c>
      <c r="T282" s="4">
        <f t="shared" si="468"/>
        <v>0</v>
      </c>
      <c r="U282" s="4">
        <f t="shared" si="469"/>
        <v>0</v>
      </c>
      <c r="V282" s="4">
        <f t="shared" si="470"/>
        <v>0</v>
      </c>
      <c r="W282" s="4">
        <f t="shared" si="471"/>
        <v>0</v>
      </c>
      <c r="X282" s="4">
        <f t="shared" si="472"/>
        <v>0</v>
      </c>
      <c r="Y282" s="4">
        <f t="shared" si="473"/>
        <v>0</v>
      </c>
      <c r="Z282" s="4">
        <f t="shared" si="474"/>
        <v>0</v>
      </c>
      <c r="AA282" s="4">
        <f t="shared" si="475"/>
        <v>0</v>
      </c>
      <c r="AB282" s="4">
        <f t="shared" si="476"/>
        <v>0</v>
      </c>
      <c r="AC282" s="4">
        <f t="shared" si="477"/>
        <v>0</v>
      </c>
      <c r="AD282" s="4">
        <f t="shared" si="478"/>
        <v>0</v>
      </c>
      <c r="AE282" s="4">
        <f t="shared" si="479"/>
        <v>0</v>
      </c>
      <c r="AF282" s="4">
        <f t="shared" si="480"/>
        <v>0</v>
      </c>
      <c r="AG282" s="4">
        <f t="shared" si="481"/>
        <v>0</v>
      </c>
      <c r="AH282" s="4">
        <f t="shared" si="482"/>
        <v>0</v>
      </c>
      <c r="AI282" s="4">
        <f t="shared" si="483"/>
        <v>0</v>
      </c>
      <c r="AJ282" s="4">
        <f t="shared" si="484"/>
        <v>0</v>
      </c>
      <c r="AK282" s="4">
        <f t="shared" si="485"/>
        <v>0</v>
      </c>
      <c r="AL282" s="4">
        <f t="shared" si="486"/>
        <v>0</v>
      </c>
      <c r="AM282" s="4">
        <f t="shared" si="487"/>
        <v>0</v>
      </c>
      <c r="AN282" s="4">
        <f t="shared" si="488"/>
        <v>0</v>
      </c>
      <c r="AO282" s="4">
        <f t="shared" si="489"/>
        <v>0</v>
      </c>
      <c r="AP282" s="4">
        <f t="shared" si="490"/>
        <v>0</v>
      </c>
      <c r="AQ282" s="4">
        <f t="shared" si="491"/>
        <v>0</v>
      </c>
      <c r="AR282" s="4">
        <f t="shared" si="492"/>
        <v>0</v>
      </c>
      <c r="AS282" s="4">
        <f t="shared" si="493"/>
        <v>0</v>
      </c>
      <c r="AT282" s="4">
        <f t="shared" si="494"/>
        <v>0</v>
      </c>
      <c r="AU282" s="4">
        <f t="shared" si="495"/>
        <v>0</v>
      </c>
      <c r="AV282" s="4">
        <f t="shared" si="496"/>
        <v>0</v>
      </c>
      <c r="AW282" s="4">
        <f t="shared" si="497"/>
        <v>0</v>
      </c>
      <c r="AX282" s="4">
        <f t="shared" si="498"/>
        <v>0</v>
      </c>
      <c r="AY282" s="4">
        <f t="shared" si="499"/>
        <v>0</v>
      </c>
      <c r="AZ282" s="4">
        <f t="shared" si="500"/>
        <v>0</v>
      </c>
      <c r="BA282" s="4">
        <f t="shared" si="501"/>
        <v>0</v>
      </c>
      <c r="BB282" s="4">
        <f t="shared" si="502"/>
        <v>0</v>
      </c>
      <c r="BC282" s="4">
        <f t="shared" si="503"/>
        <v>1</v>
      </c>
      <c r="BD282" s="4">
        <f t="shared" si="504"/>
        <v>0</v>
      </c>
      <c r="BE282" s="4">
        <f t="shared" si="505"/>
        <v>1</v>
      </c>
      <c r="BF282" s="4">
        <f t="shared" si="662"/>
        <v>0</v>
      </c>
      <c r="BG282" s="4">
        <f t="shared" si="662"/>
        <v>1</v>
      </c>
      <c r="BH282" s="4">
        <f t="shared" si="662"/>
        <v>0</v>
      </c>
      <c r="BI282" s="4">
        <f t="shared" si="662"/>
        <v>0</v>
      </c>
      <c r="BJ282" s="4">
        <f t="shared" si="662"/>
        <v>0</v>
      </c>
      <c r="BK282" s="4">
        <f t="shared" si="662"/>
        <v>0</v>
      </c>
      <c r="BL282" s="4">
        <f t="shared" si="662"/>
        <v>0</v>
      </c>
      <c r="BM282" s="4">
        <f t="shared" si="662"/>
        <v>0</v>
      </c>
      <c r="BN282" s="4">
        <f t="shared" si="662"/>
        <v>0</v>
      </c>
      <c r="BO282" s="4">
        <f t="shared" si="662"/>
        <v>0</v>
      </c>
      <c r="BP282" s="4">
        <f t="shared" si="662"/>
        <v>0</v>
      </c>
      <c r="BQ282" s="4">
        <f t="shared" si="662"/>
        <v>0</v>
      </c>
      <c r="BR282" s="4">
        <f t="shared" si="662"/>
        <v>0</v>
      </c>
      <c r="BS282" s="4">
        <f t="shared" si="662"/>
        <v>0</v>
      </c>
      <c r="BT282" s="4">
        <f t="shared" si="662"/>
        <v>0</v>
      </c>
      <c r="BU282" s="4">
        <f t="shared" si="662"/>
        <v>0</v>
      </c>
      <c r="BV282" s="4">
        <f t="shared" si="730"/>
        <v>0</v>
      </c>
      <c r="BW282" s="4">
        <f t="shared" si="730"/>
        <v>0</v>
      </c>
      <c r="BX282" s="4">
        <f t="shared" si="730"/>
        <v>0</v>
      </c>
      <c r="BY282" s="4">
        <f t="shared" si="730"/>
        <v>0</v>
      </c>
      <c r="BZ282" s="4">
        <f t="shared" si="725"/>
        <v>0</v>
      </c>
      <c r="CA282" s="4">
        <f t="shared" si="725"/>
        <v>0</v>
      </c>
      <c r="CB282" s="4">
        <f t="shared" si="725"/>
        <v>0</v>
      </c>
      <c r="CC282" s="4">
        <f t="shared" si="725"/>
        <v>0</v>
      </c>
      <c r="CD282" s="4">
        <f t="shared" si="725"/>
        <v>0</v>
      </c>
      <c r="CE282" s="4">
        <f t="shared" si="725"/>
        <v>0</v>
      </c>
      <c r="CF282" s="4">
        <f t="shared" si="725"/>
        <v>0</v>
      </c>
      <c r="CG282" s="4">
        <f t="shared" si="725"/>
        <v>0</v>
      </c>
      <c r="CH282" s="4">
        <f t="shared" si="725"/>
        <v>1</v>
      </c>
      <c r="CI282" s="4">
        <f t="shared" si="725"/>
        <v>0</v>
      </c>
      <c r="CJ282" s="4">
        <f t="shared" si="725"/>
        <v>0</v>
      </c>
      <c r="CK282" s="4">
        <f t="shared" si="665"/>
        <v>0</v>
      </c>
      <c r="CL282" s="4">
        <f t="shared" si="665"/>
        <v>0</v>
      </c>
      <c r="CM282" s="4">
        <f t="shared" si="665"/>
        <v>0</v>
      </c>
      <c r="CN282" s="4">
        <f t="shared" si="665"/>
        <v>0</v>
      </c>
      <c r="CO282" s="4">
        <f t="shared" si="665"/>
        <v>0</v>
      </c>
      <c r="CP282" s="4">
        <f t="shared" si="665"/>
        <v>0</v>
      </c>
      <c r="CQ282" s="4">
        <f t="shared" si="665"/>
        <v>0</v>
      </c>
      <c r="CR282" s="4">
        <f t="shared" si="665"/>
        <v>0</v>
      </c>
      <c r="CS282" s="4">
        <f t="shared" si="665"/>
        <v>0</v>
      </c>
      <c r="CT282" s="4">
        <f t="shared" si="665"/>
        <v>0</v>
      </c>
      <c r="CU282" s="4">
        <f t="shared" si="665"/>
        <v>0</v>
      </c>
      <c r="CV282" s="4">
        <f t="shared" si="665"/>
        <v>0</v>
      </c>
      <c r="CW282" s="4">
        <f t="shared" si="665"/>
        <v>0</v>
      </c>
      <c r="CX282" s="4">
        <f t="shared" si="665"/>
        <v>0</v>
      </c>
      <c r="CY282" s="4">
        <f t="shared" si="665"/>
        <v>0</v>
      </c>
      <c r="CZ282" s="4">
        <f t="shared" si="665"/>
        <v>0</v>
      </c>
      <c r="DA282" s="4">
        <f t="shared" si="731"/>
        <v>0</v>
      </c>
      <c r="DB282" s="4">
        <f t="shared" si="731"/>
        <v>0</v>
      </c>
      <c r="DC282" s="4">
        <f t="shared" si="731"/>
        <v>0</v>
      </c>
      <c r="DD282" s="4">
        <f t="shared" si="731"/>
        <v>0</v>
      </c>
      <c r="DE282" s="4">
        <f t="shared" si="731"/>
        <v>0</v>
      </c>
      <c r="DF282" s="4">
        <f t="shared" si="731"/>
        <v>0</v>
      </c>
      <c r="DG282" s="4">
        <f t="shared" si="728"/>
        <v>0</v>
      </c>
      <c r="DH282" s="4">
        <f t="shared" si="728"/>
        <v>0</v>
      </c>
      <c r="DI282" s="4">
        <f t="shared" si="728"/>
        <v>0</v>
      </c>
      <c r="DJ282" s="4">
        <f t="shared" si="728"/>
        <v>0</v>
      </c>
      <c r="DK282" s="4">
        <f t="shared" si="728"/>
        <v>0</v>
      </c>
      <c r="DL282" s="4">
        <f t="shared" si="728"/>
        <v>0</v>
      </c>
      <c r="DM282" s="4">
        <f t="shared" si="728"/>
        <v>0</v>
      </c>
      <c r="DN282" s="4">
        <f t="shared" si="728"/>
        <v>0</v>
      </c>
      <c r="DO282" s="4">
        <f t="shared" si="728"/>
        <v>0</v>
      </c>
      <c r="DP282" s="4">
        <f t="shared" si="728"/>
        <v>0</v>
      </c>
      <c r="DQ282" s="4">
        <f t="shared" si="729"/>
        <v>0</v>
      </c>
      <c r="DR282" s="4">
        <f t="shared" si="729"/>
        <v>0</v>
      </c>
      <c r="DS282" s="4">
        <f t="shared" si="729"/>
        <v>0</v>
      </c>
      <c r="DT282" s="4">
        <f t="shared" si="729"/>
        <v>0</v>
      </c>
      <c r="DU282" s="4">
        <f t="shared" si="729"/>
        <v>0</v>
      </c>
      <c r="DV282" s="4">
        <f t="shared" si="729"/>
        <v>0</v>
      </c>
      <c r="DW282" s="4">
        <f t="shared" si="729"/>
        <v>0</v>
      </c>
      <c r="DX282" s="4">
        <f t="shared" si="729"/>
        <v>0</v>
      </c>
      <c r="DY282" s="4">
        <f t="shared" si="729"/>
        <v>0</v>
      </c>
      <c r="DZ282" s="4">
        <f t="shared" si="729"/>
        <v>0</v>
      </c>
      <c r="EA282" s="4">
        <f t="shared" si="729"/>
        <v>0</v>
      </c>
      <c r="EB282" s="4">
        <f t="shared" si="729"/>
        <v>0</v>
      </c>
      <c r="EC282" s="4">
        <f t="shared" si="729"/>
        <v>0</v>
      </c>
    </row>
    <row r="283" spans="2:133" x14ac:dyDescent="0.25">
      <c r="B283" s="13" t="s">
        <v>265</v>
      </c>
      <c r="C283" t="s">
        <v>291</v>
      </c>
      <c r="D283" s="4">
        <f t="shared" si="507"/>
        <v>0</v>
      </c>
      <c r="E283" s="4">
        <f t="shared" si="508"/>
        <v>0</v>
      </c>
      <c r="F283" s="4">
        <f t="shared" si="509"/>
        <v>0</v>
      </c>
      <c r="G283" s="4">
        <f t="shared" si="510"/>
        <v>1</v>
      </c>
      <c r="H283" s="4">
        <f t="shared" si="511"/>
        <v>0</v>
      </c>
      <c r="I283" s="4">
        <f t="shared" si="512"/>
        <v>1</v>
      </c>
      <c r="J283" s="4">
        <f t="shared" si="458"/>
        <v>0</v>
      </c>
      <c r="K283" s="4">
        <f t="shared" si="459"/>
        <v>0</v>
      </c>
      <c r="L283" s="4">
        <f t="shared" si="460"/>
        <v>0</v>
      </c>
      <c r="M283" s="4">
        <f t="shared" si="461"/>
        <v>0</v>
      </c>
      <c r="N283" s="4">
        <f t="shared" si="462"/>
        <v>0</v>
      </c>
      <c r="O283" s="4">
        <f t="shared" si="463"/>
        <v>0</v>
      </c>
      <c r="P283" s="4">
        <f t="shared" si="464"/>
        <v>0</v>
      </c>
      <c r="Q283" s="4">
        <f t="shared" si="465"/>
        <v>0</v>
      </c>
      <c r="R283" s="4">
        <f t="shared" si="466"/>
        <v>0</v>
      </c>
      <c r="S283" s="4">
        <f t="shared" si="467"/>
        <v>0</v>
      </c>
      <c r="T283" s="4">
        <f t="shared" si="468"/>
        <v>0</v>
      </c>
      <c r="U283" s="4">
        <f t="shared" si="469"/>
        <v>0</v>
      </c>
      <c r="V283" s="4">
        <f t="shared" si="470"/>
        <v>0</v>
      </c>
      <c r="W283" s="4">
        <f t="shared" si="471"/>
        <v>0</v>
      </c>
      <c r="X283" s="4">
        <f t="shared" si="472"/>
        <v>0</v>
      </c>
      <c r="Y283" s="4">
        <f t="shared" si="473"/>
        <v>0</v>
      </c>
      <c r="Z283" s="4">
        <f t="shared" si="474"/>
        <v>0</v>
      </c>
      <c r="AA283" s="4">
        <f t="shared" si="475"/>
        <v>0</v>
      </c>
      <c r="AB283" s="4">
        <f t="shared" si="476"/>
        <v>0</v>
      </c>
      <c r="AC283" s="4">
        <f t="shared" si="477"/>
        <v>0</v>
      </c>
      <c r="AD283" s="4">
        <f t="shared" si="478"/>
        <v>0</v>
      </c>
      <c r="AE283" s="4">
        <f t="shared" si="479"/>
        <v>0</v>
      </c>
      <c r="AF283" s="4">
        <f t="shared" si="480"/>
        <v>0</v>
      </c>
      <c r="AG283" s="4">
        <f t="shared" si="481"/>
        <v>0</v>
      </c>
      <c r="AH283" s="4">
        <f t="shared" si="482"/>
        <v>0</v>
      </c>
      <c r="AI283" s="4">
        <f t="shared" si="483"/>
        <v>0</v>
      </c>
      <c r="AJ283" s="4">
        <f t="shared" si="484"/>
        <v>0</v>
      </c>
      <c r="AK283" s="4">
        <f t="shared" si="485"/>
        <v>0</v>
      </c>
      <c r="AL283" s="4">
        <f t="shared" si="486"/>
        <v>0</v>
      </c>
      <c r="AM283" s="4">
        <f t="shared" si="487"/>
        <v>0</v>
      </c>
      <c r="AN283" s="4">
        <f t="shared" si="488"/>
        <v>0</v>
      </c>
      <c r="AO283" s="4">
        <f t="shared" si="489"/>
        <v>0</v>
      </c>
      <c r="AP283" s="4">
        <f t="shared" si="490"/>
        <v>0</v>
      </c>
      <c r="AQ283" s="4">
        <f t="shared" si="491"/>
        <v>0</v>
      </c>
      <c r="AR283" s="4">
        <f t="shared" si="492"/>
        <v>0</v>
      </c>
      <c r="AS283" s="4">
        <f t="shared" si="493"/>
        <v>0</v>
      </c>
      <c r="AT283" s="4">
        <f t="shared" si="494"/>
        <v>0</v>
      </c>
      <c r="AU283" s="4">
        <f t="shared" si="495"/>
        <v>0</v>
      </c>
      <c r="AV283" s="4">
        <f t="shared" si="496"/>
        <v>0</v>
      </c>
      <c r="AW283" s="4">
        <f t="shared" si="497"/>
        <v>0</v>
      </c>
      <c r="AX283" s="4">
        <f t="shared" si="498"/>
        <v>0</v>
      </c>
      <c r="AY283" s="4">
        <f t="shared" si="499"/>
        <v>0</v>
      </c>
      <c r="AZ283" s="4">
        <f t="shared" si="500"/>
        <v>0</v>
      </c>
      <c r="BA283" s="4">
        <f t="shared" si="501"/>
        <v>0</v>
      </c>
      <c r="BB283" s="4">
        <f t="shared" si="502"/>
        <v>0</v>
      </c>
      <c r="BC283" s="4">
        <f t="shared" si="503"/>
        <v>1</v>
      </c>
      <c r="BD283" s="4">
        <f t="shared" si="504"/>
        <v>0</v>
      </c>
      <c r="BE283" s="4">
        <f t="shared" si="505"/>
        <v>1</v>
      </c>
      <c r="BF283" s="4">
        <f t="shared" si="662"/>
        <v>0</v>
      </c>
      <c r="BG283" s="4">
        <f t="shared" si="662"/>
        <v>0</v>
      </c>
      <c r="BH283" s="4">
        <f t="shared" si="662"/>
        <v>1</v>
      </c>
      <c r="BI283" s="4">
        <f t="shared" si="662"/>
        <v>0</v>
      </c>
      <c r="BJ283" s="4">
        <f t="shared" si="662"/>
        <v>0</v>
      </c>
      <c r="BK283" s="4">
        <f t="shared" si="662"/>
        <v>0</v>
      </c>
      <c r="BL283" s="4">
        <f t="shared" si="662"/>
        <v>0</v>
      </c>
      <c r="BM283" s="4">
        <f t="shared" si="662"/>
        <v>0</v>
      </c>
      <c r="BN283" s="4">
        <f t="shared" si="662"/>
        <v>0</v>
      </c>
      <c r="BO283" s="4">
        <f t="shared" si="662"/>
        <v>0</v>
      </c>
      <c r="BP283" s="4">
        <f t="shared" si="662"/>
        <v>0</v>
      </c>
      <c r="BQ283" s="4">
        <f t="shared" si="662"/>
        <v>0</v>
      </c>
      <c r="BR283" s="4">
        <f t="shared" si="662"/>
        <v>0</v>
      </c>
      <c r="BS283" s="4">
        <f t="shared" si="662"/>
        <v>0</v>
      </c>
      <c r="BT283" s="4">
        <f t="shared" si="662"/>
        <v>0</v>
      </c>
      <c r="BU283" s="4">
        <f t="shared" si="662"/>
        <v>0</v>
      </c>
      <c r="BV283" s="4">
        <f t="shared" si="730"/>
        <v>0</v>
      </c>
      <c r="BW283" s="4">
        <f t="shared" si="730"/>
        <v>0</v>
      </c>
      <c r="BX283" s="4">
        <f t="shared" si="730"/>
        <v>0</v>
      </c>
      <c r="BY283" s="4">
        <f t="shared" si="730"/>
        <v>0</v>
      </c>
      <c r="BZ283" s="4">
        <f t="shared" si="725"/>
        <v>0</v>
      </c>
      <c r="CA283" s="4">
        <f t="shared" si="725"/>
        <v>0</v>
      </c>
      <c r="CB283" s="4">
        <f t="shared" si="725"/>
        <v>0</v>
      </c>
      <c r="CC283" s="4">
        <f t="shared" si="725"/>
        <v>0</v>
      </c>
      <c r="CD283" s="4">
        <f t="shared" si="725"/>
        <v>0</v>
      </c>
      <c r="CE283" s="4">
        <f t="shared" si="725"/>
        <v>0</v>
      </c>
      <c r="CF283" s="4">
        <f t="shared" si="725"/>
        <v>0</v>
      </c>
      <c r="CG283" s="4">
        <f t="shared" si="725"/>
        <v>0</v>
      </c>
      <c r="CH283" s="4">
        <f t="shared" si="725"/>
        <v>0</v>
      </c>
      <c r="CI283" s="4">
        <f t="shared" si="725"/>
        <v>1</v>
      </c>
      <c r="CJ283" s="4">
        <f t="shared" si="725"/>
        <v>0</v>
      </c>
      <c r="CK283" s="4">
        <f t="shared" si="665"/>
        <v>0</v>
      </c>
      <c r="CL283" s="4">
        <f t="shared" si="665"/>
        <v>0</v>
      </c>
      <c r="CM283" s="4">
        <f t="shared" si="665"/>
        <v>0</v>
      </c>
      <c r="CN283" s="4">
        <f t="shared" si="665"/>
        <v>0</v>
      </c>
      <c r="CO283" s="4">
        <f t="shared" si="665"/>
        <v>0</v>
      </c>
      <c r="CP283" s="4">
        <f t="shared" si="665"/>
        <v>0</v>
      </c>
      <c r="CQ283" s="4">
        <f t="shared" si="665"/>
        <v>0</v>
      </c>
      <c r="CR283" s="4">
        <f t="shared" si="665"/>
        <v>0</v>
      </c>
      <c r="CS283" s="4">
        <f t="shared" si="665"/>
        <v>0</v>
      </c>
      <c r="CT283" s="4">
        <f t="shared" si="665"/>
        <v>0</v>
      </c>
      <c r="CU283" s="4">
        <f t="shared" si="665"/>
        <v>0</v>
      </c>
      <c r="CV283" s="4">
        <f t="shared" si="665"/>
        <v>0</v>
      </c>
      <c r="CW283" s="4">
        <f t="shared" si="665"/>
        <v>0</v>
      </c>
      <c r="CX283" s="4">
        <f t="shared" si="665"/>
        <v>0</v>
      </c>
      <c r="CY283" s="4">
        <f t="shared" si="665"/>
        <v>0</v>
      </c>
      <c r="CZ283" s="4">
        <f t="shared" si="665"/>
        <v>0</v>
      </c>
      <c r="DA283" s="4">
        <f t="shared" si="731"/>
        <v>0</v>
      </c>
      <c r="DB283" s="4">
        <f t="shared" si="731"/>
        <v>0</v>
      </c>
      <c r="DC283" s="4">
        <f t="shared" si="731"/>
        <v>0</v>
      </c>
      <c r="DD283" s="4">
        <f t="shared" si="731"/>
        <v>0</v>
      </c>
      <c r="DE283" s="4">
        <f t="shared" si="731"/>
        <v>0</v>
      </c>
      <c r="DF283" s="4">
        <f t="shared" si="731"/>
        <v>0</v>
      </c>
      <c r="DG283" s="4">
        <f t="shared" si="728"/>
        <v>0</v>
      </c>
      <c r="DH283" s="4">
        <f t="shared" si="728"/>
        <v>0</v>
      </c>
      <c r="DI283" s="4">
        <f t="shared" si="728"/>
        <v>0</v>
      </c>
      <c r="DJ283" s="4">
        <f t="shared" si="728"/>
        <v>0</v>
      </c>
      <c r="DK283" s="4">
        <f t="shared" si="728"/>
        <v>0</v>
      </c>
      <c r="DL283" s="4">
        <f t="shared" si="728"/>
        <v>0</v>
      </c>
      <c r="DM283" s="4">
        <f t="shared" si="728"/>
        <v>0</v>
      </c>
      <c r="DN283" s="4">
        <f t="shared" si="728"/>
        <v>0</v>
      </c>
      <c r="DO283" s="4">
        <f t="shared" si="728"/>
        <v>0</v>
      </c>
      <c r="DP283" s="4">
        <f t="shared" si="728"/>
        <v>0</v>
      </c>
      <c r="DQ283" s="4">
        <f t="shared" si="729"/>
        <v>0</v>
      </c>
      <c r="DR283" s="4">
        <f t="shared" si="729"/>
        <v>0</v>
      </c>
      <c r="DS283" s="4">
        <f t="shared" si="729"/>
        <v>0</v>
      </c>
      <c r="DT283" s="4">
        <f t="shared" si="729"/>
        <v>0</v>
      </c>
      <c r="DU283" s="4">
        <f t="shared" si="729"/>
        <v>0</v>
      </c>
      <c r="DV283" s="4">
        <f t="shared" si="729"/>
        <v>0</v>
      </c>
      <c r="DW283" s="4">
        <f t="shared" si="729"/>
        <v>0</v>
      </c>
      <c r="DX283" s="4">
        <f t="shared" si="729"/>
        <v>0</v>
      </c>
      <c r="DY283" s="4">
        <f t="shared" si="729"/>
        <v>0</v>
      </c>
      <c r="DZ283" s="4">
        <f t="shared" si="729"/>
        <v>0</v>
      </c>
      <c r="EA283" s="4">
        <f t="shared" si="729"/>
        <v>0</v>
      </c>
      <c r="EB283" s="4">
        <f t="shared" si="729"/>
        <v>0</v>
      </c>
      <c r="EC283" s="4">
        <f t="shared" si="729"/>
        <v>0</v>
      </c>
    </row>
    <row r="284" spans="2:133" x14ac:dyDescent="0.25">
      <c r="B284" s="13" t="s">
        <v>265</v>
      </c>
      <c r="C284" t="s">
        <v>292</v>
      </c>
      <c r="D284" s="4">
        <f t="shared" si="507"/>
        <v>0</v>
      </c>
      <c r="E284" s="4">
        <f t="shared" si="508"/>
        <v>0</v>
      </c>
      <c r="F284" s="4">
        <f t="shared" si="509"/>
        <v>0</v>
      </c>
      <c r="G284" s="4">
        <f t="shared" si="510"/>
        <v>1</v>
      </c>
      <c r="H284" s="4">
        <f t="shared" si="511"/>
        <v>0</v>
      </c>
      <c r="I284" s="4">
        <f t="shared" si="512"/>
        <v>1</v>
      </c>
      <c r="J284" s="4">
        <f t="shared" si="458"/>
        <v>0</v>
      </c>
      <c r="K284" s="4">
        <f t="shared" si="459"/>
        <v>0</v>
      </c>
      <c r="L284" s="4">
        <f t="shared" si="460"/>
        <v>0</v>
      </c>
      <c r="M284" s="4">
        <f t="shared" si="461"/>
        <v>0</v>
      </c>
      <c r="N284" s="4">
        <f t="shared" si="462"/>
        <v>0</v>
      </c>
      <c r="O284" s="4">
        <f t="shared" si="463"/>
        <v>0</v>
      </c>
      <c r="P284" s="4">
        <f t="shared" si="464"/>
        <v>0</v>
      </c>
      <c r="Q284" s="4">
        <f t="shared" si="465"/>
        <v>0</v>
      </c>
      <c r="R284" s="4">
        <f t="shared" si="466"/>
        <v>0</v>
      </c>
      <c r="S284" s="4">
        <f t="shared" si="467"/>
        <v>0</v>
      </c>
      <c r="T284" s="4">
        <f t="shared" si="468"/>
        <v>0</v>
      </c>
      <c r="U284" s="4">
        <f t="shared" si="469"/>
        <v>0</v>
      </c>
      <c r="V284" s="4">
        <f t="shared" si="470"/>
        <v>0</v>
      </c>
      <c r="W284" s="4">
        <f t="shared" si="471"/>
        <v>0</v>
      </c>
      <c r="X284" s="4">
        <f t="shared" si="472"/>
        <v>0</v>
      </c>
      <c r="Y284" s="4">
        <f t="shared" si="473"/>
        <v>0</v>
      </c>
      <c r="Z284" s="4">
        <f t="shared" si="474"/>
        <v>0</v>
      </c>
      <c r="AA284" s="4">
        <f t="shared" si="475"/>
        <v>0</v>
      </c>
      <c r="AB284" s="4">
        <f t="shared" si="476"/>
        <v>0</v>
      </c>
      <c r="AC284" s="4">
        <f t="shared" si="477"/>
        <v>0</v>
      </c>
      <c r="AD284" s="4">
        <f t="shared" si="478"/>
        <v>0</v>
      </c>
      <c r="AE284" s="4">
        <f t="shared" si="479"/>
        <v>0</v>
      </c>
      <c r="AF284" s="4">
        <f t="shared" si="480"/>
        <v>0</v>
      </c>
      <c r="AG284" s="4">
        <f t="shared" si="481"/>
        <v>0</v>
      </c>
      <c r="AH284" s="4">
        <f t="shared" si="482"/>
        <v>0</v>
      </c>
      <c r="AI284" s="4">
        <f t="shared" si="483"/>
        <v>0</v>
      </c>
      <c r="AJ284" s="4">
        <f t="shared" si="484"/>
        <v>0</v>
      </c>
      <c r="AK284" s="4">
        <f t="shared" si="485"/>
        <v>0</v>
      </c>
      <c r="AL284" s="4">
        <f t="shared" si="486"/>
        <v>0</v>
      </c>
      <c r="AM284" s="4">
        <f t="shared" si="487"/>
        <v>0</v>
      </c>
      <c r="AN284" s="4">
        <f t="shared" si="488"/>
        <v>0</v>
      </c>
      <c r="AO284" s="4">
        <f t="shared" si="489"/>
        <v>0</v>
      </c>
      <c r="AP284" s="4">
        <f t="shared" si="490"/>
        <v>0</v>
      </c>
      <c r="AQ284" s="4">
        <f t="shared" si="491"/>
        <v>0</v>
      </c>
      <c r="AR284" s="4">
        <f t="shared" si="492"/>
        <v>0</v>
      </c>
      <c r="AS284" s="4">
        <f t="shared" si="493"/>
        <v>0</v>
      </c>
      <c r="AT284" s="4">
        <f t="shared" si="494"/>
        <v>0</v>
      </c>
      <c r="AU284" s="4">
        <f t="shared" si="495"/>
        <v>0</v>
      </c>
      <c r="AV284" s="4">
        <f t="shared" si="496"/>
        <v>0</v>
      </c>
      <c r="AW284" s="4">
        <f t="shared" si="497"/>
        <v>0</v>
      </c>
      <c r="AX284" s="4">
        <f t="shared" si="498"/>
        <v>0</v>
      </c>
      <c r="AY284" s="4">
        <f t="shared" si="499"/>
        <v>0</v>
      </c>
      <c r="AZ284" s="4">
        <f t="shared" si="500"/>
        <v>0</v>
      </c>
      <c r="BA284" s="4">
        <f t="shared" si="501"/>
        <v>0</v>
      </c>
      <c r="BB284" s="4">
        <f t="shared" si="502"/>
        <v>0</v>
      </c>
      <c r="BC284" s="4">
        <f t="shared" si="503"/>
        <v>1</v>
      </c>
      <c r="BD284" s="4">
        <f t="shared" si="504"/>
        <v>0</v>
      </c>
      <c r="BE284" s="4">
        <f t="shared" si="505"/>
        <v>1</v>
      </c>
      <c r="BF284" s="4">
        <f t="shared" si="662"/>
        <v>0</v>
      </c>
      <c r="BG284" s="4">
        <f t="shared" si="662"/>
        <v>0</v>
      </c>
      <c r="BH284" s="4">
        <f t="shared" si="662"/>
        <v>0</v>
      </c>
      <c r="BI284" s="4">
        <f t="shared" si="662"/>
        <v>1</v>
      </c>
      <c r="BJ284" s="4">
        <f t="shared" si="662"/>
        <v>0</v>
      </c>
      <c r="BK284" s="4">
        <f t="shared" si="662"/>
        <v>0</v>
      </c>
      <c r="BL284" s="4">
        <f t="shared" si="662"/>
        <v>0</v>
      </c>
      <c r="BM284" s="4">
        <f t="shared" si="662"/>
        <v>0</v>
      </c>
      <c r="BN284" s="4">
        <f t="shared" si="662"/>
        <v>0</v>
      </c>
      <c r="BO284" s="4">
        <f t="shared" si="662"/>
        <v>0</v>
      </c>
      <c r="BP284" s="4">
        <f t="shared" si="662"/>
        <v>0</v>
      </c>
      <c r="BQ284" s="4">
        <f t="shared" si="662"/>
        <v>0</v>
      </c>
      <c r="BR284" s="4">
        <f t="shared" si="662"/>
        <v>0</v>
      </c>
      <c r="BS284" s="4">
        <f t="shared" si="662"/>
        <v>0</v>
      </c>
      <c r="BT284" s="4">
        <f t="shared" si="662"/>
        <v>0</v>
      </c>
      <c r="BU284" s="4">
        <f t="shared" ref="BU284:CJ306" si="732">IF(BU$3=$C284,1,0)</f>
        <v>0</v>
      </c>
      <c r="BV284" s="4">
        <f t="shared" si="732"/>
        <v>0</v>
      </c>
      <c r="BW284" s="4">
        <f t="shared" si="732"/>
        <v>0</v>
      </c>
      <c r="BX284" s="4">
        <f t="shared" si="732"/>
        <v>0</v>
      </c>
      <c r="BY284" s="4">
        <f t="shared" si="732"/>
        <v>0</v>
      </c>
      <c r="BZ284" s="4">
        <f t="shared" si="732"/>
        <v>0</v>
      </c>
      <c r="CA284" s="4">
        <f t="shared" si="732"/>
        <v>0</v>
      </c>
      <c r="CB284" s="4">
        <f t="shared" si="732"/>
        <v>0</v>
      </c>
      <c r="CC284" s="4">
        <f t="shared" ref="CC284:CC295" si="733">IF(CC$3=$C284,1,0)</f>
        <v>0</v>
      </c>
      <c r="CD284" s="4">
        <f t="shared" si="732"/>
        <v>0</v>
      </c>
      <c r="CE284" s="4">
        <f t="shared" si="732"/>
        <v>0</v>
      </c>
      <c r="CF284" s="4">
        <f t="shared" si="732"/>
        <v>0</v>
      </c>
      <c r="CG284" s="4">
        <f t="shared" si="732"/>
        <v>0</v>
      </c>
      <c r="CH284" s="4">
        <f t="shared" si="732"/>
        <v>0</v>
      </c>
      <c r="CI284" s="4">
        <f t="shared" si="732"/>
        <v>0</v>
      </c>
      <c r="CJ284" s="4">
        <f t="shared" si="732"/>
        <v>1</v>
      </c>
      <c r="CK284" s="4">
        <f t="shared" si="665"/>
        <v>0</v>
      </c>
      <c r="CL284" s="4">
        <f t="shared" si="665"/>
        <v>0</v>
      </c>
      <c r="CM284" s="4">
        <f t="shared" si="665"/>
        <v>0</v>
      </c>
      <c r="CN284" s="4">
        <f t="shared" si="665"/>
        <v>0</v>
      </c>
      <c r="CO284" s="4">
        <f t="shared" si="665"/>
        <v>0</v>
      </c>
      <c r="CP284" s="4">
        <f t="shared" si="665"/>
        <v>0</v>
      </c>
      <c r="CQ284" s="4">
        <f t="shared" si="665"/>
        <v>0</v>
      </c>
      <c r="CR284" s="4">
        <f t="shared" si="665"/>
        <v>0</v>
      </c>
      <c r="CS284" s="4">
        <f t="shared" si="665"/>
        <v>0</v>
      </c>
      <c r="CT284" s="4">
        <f t="shared" si="665"/>
        <v>0</v>
      </c>
      <c r="CU284" s="4">
        <f t="shared" si="665"/>
        <v>0</v>
      </c>
      <c r="CV284" s="4">
        <f t="shared" si="665"/>
        <v>0</v>
      </c>
      <c r="CW284" s="4">
        <f t="shared" si="665"/>
        <v>0</v>
      </c>
      <c r="CX284" s="4">
        <f t="shared" si="665"/>
        <v>0</v>
      </c>
      <c r="CY284" s="4">
        <f t="shared" si="665"/>
        <v>0</v>
      </c>
      <c r="CZ284" s="4">
        <f t="shared" si="665"/>
        <v>0</v>
      </c>
      <c r="DA284" s="4">
        <f t="shared" si="731"/>
        <v>0</v>
      </c>
      <c r="DB284" s="4">
        <f t="shared" si="731"/>
        <v>0</v>
      </c>
      <c r="DC284" s="4">
        <f t="shared" si="731"/>
        <v>0</v>
      </c>
      <c r="DD284" s="4">
        <f t="shared" si="731"/>
        <v>0</v>
      </c>
      <c r="DE284" s="4">
        <f t="shared" si="731"/>
        <v>0</v>
      </c>
      <c r="DF284" s="4">
        <f t="shared" si="731"/>
        <v>0</v>
      </c>
      <c r="DG284" s="4">
        <f t="shared" si="728"/>
        <v>0</v>
      </c>
      <c r="DH284" s="4">
        <f t="shared" si="728"/>
        <v>0</v>
      </c>
      <c r="DI284" s="4">
        <f t="shared" si="728"/>
        <v>0</v>
      </c>
      <c r="DJ284" s="4">
        <f t="shared" si="728"/>
        <v>0</v>
      </c>
      <c r="DK284" s="4">
        <f t="shared" si="728"/>
        <v>0</v>
      </c>
      <c r="DL284" s="4">
        <f t="shared" si="728"/>
        <v>0</v>
      </c>
      <c r="DM284" s="4">
        <f t="shared" si="728"/>
        <v>0</v>
      </c>
      <c r="DN284" s="4">
        <f t="shared" si="728"/>
        <v>0</v>
      </c>
      <c r="DO284" s="4">
        <f t="shared" si="728"/>
        <v>0</v>
      </c>
      <c r="DP284" s="4">
        <f t="shared" si="728"/>
        <v>0</v>
      </c>
      <c r="DQ284" s="4">
        <f t="shared" si="729"/>
        <v>0</v>
      </c>
      <c r="DR284" s="4">
        <f t="shared" si="729"/>
        <v>0</v>
      </c>
      <c r="DS284" s="4">
        <f t="shared" si="729"/>
        <v>0</v>
      </c>
      <c r="DT284" s="4">
        <f t="shared" si="729"/>
        <v>0</v>
      </c>
      <c r="DU284" s="4">
        <f t="shared" si="729"/>
        <v>0</v>
      </c>
      <c r="DV284" s="4">
        <f t="shared" si="729"/>
        <v>0</v>
      </c>
      <c r="DW284" s="4">
        <f t="shared" si="729"/>
        <v>0</v>
      </c>
      <c r="DX284" s="4">
        <f t="shared" si="729"/>
        <v>0</v>
      </c>
      <c r="DY284" s="4">
        <f t="shared" si="729"/>
        <v>0</v>
      </c>
      <c r="DZ284" s="4">
        <f t="shared" si="729"/>
        <v>0</v>
      </c>
      <c r="EA284" s="4">
        <f t="shared" si="729"/>
        <v>0</v>
      </c>
      <c r="EB284" s="4">
        <f t="shared" si="729"/>
        <v>0</v>
      </c>
      <c r="EC284" s="4">
        <f t="shared" si="729"/>
        <v>0</v>
      </c>
    </row>
    <row r="285" spans="2:133" x14ac:dyDescent="0.25">
      <c r="B285" s="13" t="s">
        <v>265</v>
      </c>
      <c r="C285" t="s">
        <v>293</v>
      </c>
      <c r="D285" s="4">
        <f t="shared" si="507"/>
        <v>0</v>
      </c>
      <c r="E285" s="4">
        <f t="shared" si="508"/>
        <v>0</v>
      </c>
      <c r="F285" s="4">
        <f t="shared" si="509"/>
        <v>0</v>
      </c>
      <c r="G285" s="4">
        <f t="shared" si="510"/>
        <v>1</v>
      </c>
      <c r="H285" s="4">
        <f t="shared" si="511"/>
        <v>0</v>
      </c>
      <c r="I285" s="4">
        <f t="shared" si="512"/>
        <v>1</v>
      </c>
      <c r="J285" s="4">
        <f t="shared" ref="J285:J306" si="734">IF($B285=J$3,$D285,0)</f>
        <v>0</v>
      </c>
      <c r="K285" s="4">
        <f t="shared" ref="K285:K306" si="735">IF($B285=K$3,$E285,0)</f>
        <v>0</v>
      </c>
      <c r="L285" s="4">
        <f t="shared" ref="L285:L306" si="736">IF($B285=L$3,$F285,0)</f>
        <v>0</v>
      </c>
      <c r="M285" s="4">
        <f t="shared" ref="M285:M306" si="737">IF($B285=M$3,$G285,0)</f>
        <v>0</v>
      </c>
      <c r="N285" s="4">
        <f t="shared" ref="N285:N306" si="738">IF($B285=N$3,$H285,0)</f>
        <v>0</v>
      </c>
      <c r="O285" s="4">
        <f t="shared" ref="O285:O306" si="739">IF($B285=O$3,$I285,0)</f>
        <v>0</v>
      </c>
      <c r="P285" s="4">
        <f t="shared" ref="P285:P306" si="740">IF($B285=P$3,$D285,0)</f>
        <v>0</v>
      </c>
      <c r="Q285" s="4">
        <f t="shared" ref="Q285:Q306" si="741">IF($B285=Q$3,$E285,0)</f>
        <v>0</v>
      </c>
      <c r="R285" s="4">
        <f t="shared" ref="R285:R306" si="742">IF($B285=R$3,$F285,0)</f>
        <v>0</v>
      </c>
      <c r="S285" s="4">
        <f t="shared" ref="S285:S306" si="743">IF($B285=S$3,$G285,0)</f>
        <v>0</v>
      </c>
      <c r="T285" s="4">
        <f t="shared" ref="T285:T306" si="744">IF($B285=T$3,$H285,0)</f>
        <v>0</v>
      </c>
      <c r="U285" s="4">
        <f t="shared" ref="U285:U306" si="745">IF($B285=U$3,$I285,0)</f>
        <v>0</v>
      </c>
      <c r="V285" s="4">
        <f t="shared" ref="V285:V306" si="746">IF($B285=V$3,$D285,0)</f>
        <v>0</v>
      </c>
      <c r="W285" s="4">
        <f t="shared" ref="W285:W306" si="747">IF($B285=W$3,$E285,0)</f>
        <v>0</v>
      </c>
      <c r="X285" s="4">
        <f t="shared" ref="X285:X306" si="748">IF($B285=X$3,$F285,0)</f>
        <v>0</v>
      </c>
      <c r="Y285" s="4">
        <f t="shared" ref="Y285:Y306" si="749">IF($B285=Y$3,$G285,0)</f>
        <v>0</v>
      </c>
      <c r="Z285" s="4">
        <f t="shared" ref="Z285:Z306" si="750">IF($B285=Z$3,$H285,0)</f>
        <v>0</v>
      </c>
      <c r="AA285" s="4">
        <f t="shared" ref="AA285:AA306" si="751">IF($B285=AA$3,$I285,0)</f>
        <v>0</v>
      </c>
      <c r="AB285" s="4">
        <f t="shared" ref="AB285:AB306" si="752">IF($B285=AB$3,$D285,0)</f>
        <v>0</v>
      </c>
      <c r="AC285" s="4">
        <f t="shared" ref="AC285:AC306" si="753">IF($B285=AC$3,$E285,0)</f>
        <v>0</v>
      </c>
      <c r="AD285" s="4">
        <f t="shared" ref="AD285:AD306" si="754">IF($B285=AD$3,$F285,0)</f>
        <v>0</v>
      </c>
      <c r="AE285" s="4">
        <f t="shared" ref="AE285:AE306" si="755">IF($B285=AE$3,$G285,0)</f>
        <v>0</v>
      </c>
      <c r="AF285" s="4">
        <f t="shared" ref="AF285:AF306" si="756">IF($B285=AF$3,$H285,0)</f>
        <v>0</v>
      </c>
      <c r="AG285" s="4">
        <f t="shared" ref="AG285:AG306" si="757">IF($B285=AG$3,$I285,0)</f>
        <v>0</v>
      </c>
      <c r="AH285" s="4">
        <f t="shared" ref="AH285:AH306" si="758">IF($B285=AH$3,$D285,0)</f>
        <v>0</v>
      </c>
      <c r="AI285" s="4">
        <f t="shared" ref="AI285:AI306" si="759">IF($B285=AI$3,$E285,0)</f>
        <v>0</v>
      </c>
      <c r="AJ285" s="4">
        <f t="shared" ref="AJ285:AJ306" si="760">IF($B285=AJ$3,$F285,0)</f>
        <v>0</v>
      </c>
      <c r="AK285" s="4">
        <f t="shared" ref="AK285:AK306" si="761">IF($B285=AK$3,$G285,0)</f>
        <v>0</v>
      </c>
      <c r="AL285" s="4">
        <f t="shared" ref="AL285:AL306" si="762">IF($B285=AL$3,$H285,0)</f>
        <v>0</v>
      </c>
      <c r="AM285" s="4">
        <f t="shared" ref="AM285:AM306" si="763">IF($B285=AM$3,$I285,0)</f>
        <v>0</v>
      </c>
      <c r="AN285" s="4">
        <f t="shared" ref="AN285:AN306" si="764">IF($B285=AN$3,$D285,0)</f>
        <v>0</v>
      </c>
      <c r="AO285" s="4">
        <f t="shared" ref="AO285:AO306" si="765">IF($B285=AO$3,$E285,0)</f>
        <v>0</v>
      </c>
      <c r="AP285" s="4">
        <f t="shared" ref="AP285:AP306" si="766">IF($B285=AP$3,$F285,0)</f>
        <v>0</v>
      </c>
      <c r="AQ285" s="4">
        <f t="shared" ref="AQ285:AQ306" si="767">IF($B285=AQ$3,$G285,0)</f>
        <v>0</v>
      </c>
      <c r="AR285" s="4">
        <f t="shared" ref="AR285:AR306" si="768">IF($B285=AR$3,$H285,0)</f>
        <v>0</v>
      </c>
      <c r="AS285" s="4">
        <f t="shared" ref="AS285:AS306" si="769">IF($B285=AS$3,$I285,0)</f>
        <v>0</v>
      </c>
      <c r="AT285" s="4">
        <f t="shared" ref="AT285:AT306" si="770">IF($B285=AT$3,$D285,0)</f>
        <v>0</v>
      </c>
      <c r="AU285" s="4">
        <f t="shared" ref="AU285:AU306" si="771">IF($B285=AU$3,$E285,0)</f>
        <v>0</v>
      </c>
      <c r="AV285" s="4">
        <f t="shared" ref="AV285:AV306" si="772">IF($B285=AV$3,$F285,0)</f>
        <v>0</v>
      </c>
      <c r="AW285" s="4">
        <f t="shared" ref="AW285:AW306" si="773">IF($B285=AW$3,$G285,0)</f>
        <v>0</v>
      </c>
      <c r="AX285" s="4">
        <f t="shared" ref="AX285:AX306" si="774">IF($B285=AX$3,$H285,0)</f>
        <v>0</v>
      </c>
      <c r="AY285" s="4">
        <f t="shared" ref="AY285:AY306" si="775">IF($B285=AY$3,$I285,0)</f>
        <v>0</v>
      </c>
      <c r="AZ285" s="4">
        <f t="shared" ref="AZ285:AZ306" si="776">IF($B285=AZ$3,$D285,0)</f>
        <v>0</v>
      </c>
      <c r="BA285" s="4">
        <f t="shared" ref="BA285:BA306" si="777">IF($B285=BA$3,$E285,0)</f>
        <v>0</v>
      </c>
      <c r="BB285" s="4">
        <f t="shared" ref="BB285:BB306" si="778">IF($B285=BB$3,$F285,0)</f>
        <v>0</v>
      </c>
      <c r="BC285" s="4">
        <f t="shared" ref="BC285:BC306" si="779">IF($B285=BC$3,$G285,0)</f>
        <v>1</v>
      </c>
      <c r="BD285" s="4">
        <f t="shared" ref="BD285:BD306" si="780">IF($B285=BD$3,$H285,0)</f>
        <v>0</v>
      </c>
      <c r="BE285" s="4">
        <f t="shared" ref="BE285:BE306" si="781">IF($B285=BE$3,$I285,0)</f>
        <v>1</v>
      </c>
      <c r="BF285" s="4">
        <f t="shared" ref="BF285:BU300" si="782">IF(BF$3=$C285,1,0)</f>
        <v>0</v>
      </c>
      <c r="BG285" s="4">
        <f t="shared" si="782"/>
        <v>0</v>
      </c>
      <c r="BH285" s="4">
        <f t="shared" si="782"/>
        <v>0</v>
      </c>
      <c r="BI285" s="4">
        <f t="shared" si="782"/>
        <v>0</v>
      </c>
      <c r="BJ285" s="4">
        <f t="shared" si="782"/>
        <v>1</v>
      </c>
      <c r="BK285" s="4">
        <f t="shared" si="782"/>
        <v>0</v>
      </c>
      <c r="BL285" s="4">
        <f t="shared" si="782"/>
        <v>0</v>
      </c>
      <c r="BM285" s="4">
        <f t="shared" si="782"/>
        <v>0</v>
      </c>
      <c r="BN285" s="4">
        <f t="shared" si="782"/>
        <v>0</v>
      </c>
      <c r="BO285" s="4">
        <f t="shared" si="782"/>
        <v>0</v>
      </c>
      <c r="BP285" s="4">
        <f t="shared" si="782"/>
        <v>0</v>
      </c>
      <c r="BQ285" s="4">
        <f t="shared" si="782"/>
        <v>0</v>
      </c>
      <c r="BR285" s="4">
        <f t="shared" si="782"/>
        <v>0</v>
      </c>
      <c r="BS285" s="4">
        <f t="shared" si="782"/>
        <v>0</v>
      </c>
      <c r="BT285" s="4">
        <f t="shared" si="782"/>
        <v>0</v>
      </c>
      <c r="BU285" s="4">
        <f t="shared" si="782"/>
        <v>0</v>
      </c>
      <c r="BV285" s="4">
        <f t="shared" si="732"/>
        <v>0</v>
      </c>
      <c r="BW285" s="4">
        <f t="shared" si="732"/>
        <v>0</v>
      </c>
      <c r="BX285" s="4">
        <f t="shared" si="732"/>
        <v>0</v>
      </c>
      <c r="BY285" s="4">
        <f t="shared" si="732"/>
        <v>0</v>
      </c>
      <c r="BZ285" s="4">
        <f t="shared" si="732"/>
        <v>0</v>
      </c>
      <c r="CA285" s="4">
        <f t="shared" si="732"/>
        <v>0</v>
      </c>
      <c r="CB285" s="4">
        <f t="shared" si="732"/>
        <v>0</v>
      </c>
      <c r="CC285" s="4">
        <f t="shared" si="733"/>
        <v>0</v>
      </c>
      <c r="CD285" s="4">
        <f t="shared" si="732"/>
        <v>0</v>
      </c>
      <c r="CE285" s="4">
        <f t="shared" si="732"/>
        <v>0</v>
      </c>
      <c r="CF285" s="4">
        <f t="shared" si="732"/>
        <v>0</v>
      </c>
      <c r="CG285" s="4">
        <f t="shared" si="732"/>
        <v>0</v>
      </c>
      <c r="CH285" s="4">
        <f t="shared" si="732"/>
        <v>0</v>
      </c>
      <c r="CI285" s="4">
        <f t="shared" si="732"/>
        <v>0</v>
      </c>
      <c r="CJ285" s="4">
        <f t="shared" si="732"/>
        <v>0</v>
      </c>
      <c r="CK285" s="4">
        <f t="shared" si="665"/>
        <v>1</v>
      </c>
      <c r="CL285" s="4">
        <f t="shared" si="665"/>
        <v>0</v>
      </c>
      <c r="CM285" s="4">
        <f t="shared" si="665"/>
        <v>0</v>
      </c>
      <c r="CN285" s="4">
        <f t="shared" si="665"/>
        <v>0</v>
      </c>
      <c r="CO285" s="4">
        <f t="shared" si="665"/>
        <v>0</v>
      </c>
      <c r="CP285" s="4">
        <f t="shared" si="665"/>
        <v>0</v>
      </c>
      <c r="CQ285" s="4">
        <f t="shared" si="665"/>
        <v>0</v>
      </c>
      <c r="CR285" s="4">
        <f t="shared" si="665"/>
        <v>0</v>
      </c>
      <c r="CS285" s="4">
        <f t="shared" si="665"/>
        <v>0</v>
      </c>
      <c r="CT285" s="4">
        <f t="shared" si="665"/>
        <v>0</v>
      </c>
      <c r="CU285" s="4">
        <f t="shared" si="665"/>
        <v>0</v>
      </c>
      <c r="CV285" s="4">
        <f t="shared" si="665"/>
        <v>0</v>
      </c>
      <c r="CW285" s="4">
        <f t="shared" si="665"/>
        <v>0</v>
      </c>
      <c r="CX285" s="4">
        <f t="shared" si="665"/>
        <v>0</v>
      </c>
      <c r="CY285" s="4">
        <f t="shared" si="665"/>
        <v>0</v>
      </c>
      <c r="CZ285" s="4">
        <f t="shared" si="665"/>
        <v>0</v>
      </c>
      <c r="DA285" s="4">
        <f t="shared" si="731"/>
        <v>0</v>
      </c>
      <c r="DB285" s="4">
        <f t="shared" si="731"/>
        <v>0</v>
      </c>
      <c r="DC285" s="4">
        <f t="shared" si="731"/>
        <v>0</v>
      </c>
      <c r="DD285" s="4">
        <f t="shared" si="731"/>
        <v>0</v>
      </c>
      <c r="DE285" s="4">
        <f t="shared" si="731"/>
        <v>0</v>
      </c>
      <c r="DF285" s="4">
        <f t="shared" si="731"/>
        <v>0</v>
      </c>
      <c r="DG285" s="4">
        <f t="shared" ref="DG285:DP294" si="783">IF(DG$3=$C285,1,0)</f>
        <v>0</v>
      </c>
      <c r="DH285" s="4">
        <f t="shared" si="783"/>
        <v>0</v>
      </c>
      <c r="DI285" s="4">
        <f t="shared" si="783"/>
        <v>0</v>
      </c>
      <c r="DJ285" s="4">
        <f t="shared" si="783"/>
        <v>0</v>
      </c>
      <c r="DK285" s="4">
        <f t="shared" si="783"/>
        <v>0</v>
      </c>
      <c r="DL285" s="4">
        <f t="shared" si="783"/>
        <v>0</v>
      </c>
      <c r="DM285" s="4">
        <f t="shared" si="783"/>
        <v>0</v>
      </c>
      <c r="DN285" s="4">
        <f t="shared" si="783"/>
        <v>0</v>
      </c>
      <c r="DO285" s="4">
        <f t="shared" si="783"/>
        <v>0</v>
      </c>
      <c r="DP285" s="4">
        <f t="shared" si="783"/>
        <v>0</v>
      </c>
      <c r="DQ285" s="4">
        <f t="shared" ref="DQ285:EC294" si="784">IF(DQ$3=$C285,1,0)</f>
        <v>0</v>
      </c>
      <c r="DR285" s="4">
        <f t="shared" si="784"/>
        <v>0</v>
      </c>
      <c r="DS285" s="4">
        <f t="shared" si="784"/>
        <v>0</v>
      </c>
      <c r="DT285" s="4">
        <f t="shared" si="784"/>
        <v>0</v>
      </c>
      <c r="DU285" s="4">
        <f t="shared" si="784"/>
        <v>0</v>
      </c>
      <c r="DV285" s="4">
        <f t="shared" si="784"/>
        <v>0</v>
      </c>
      <c r="DW285" s="4">
        <f t="shared" si="784"/>
        <v>0</v>
      </c>
      <c r="DX285" s="4">
        <f t="shared" si="784"/>
        <v>0</v>
      </c>
      <c r="DY285" s="4">
        <f t="shared" si="784"/>
        <v>0</v>
      </c>
      <c r="DZ285" s="4">
        <f t="shared" si="784"/>
        <v>0</v>
      </c>
      <c r="EA285" s="4">
        <f t="shared" si="784"/>
        <v>0</v>
      </c>
      <c r="EB285" s="4">
        <f t="shared" si="784"/>
        <v>0</v>
      </c>
      <c r="EC285" s="4">
        <f t="shared" si="784"/>
        <v>0</v>
      </c>
    </row>
    <row r="286" spans="2:133" x14ac:dyDescent="0.25">
      <c r="B286" s="13" t="s">
        <v>265</v>
      </c>
      <c r="C286" t="s">
        <v>294</v>
      </c>
      <c r="D286" s="4">
        <f t="shared" ref="D286:D306" si="785">IF(MID($C286,1,2)="rx",0,IF(VLOOKUP($C286,CSLUP,5,FALSE)="yes",1,0))</f>
        <v>0</v>
      </c>
      <c r="E286" s="4">
        <f t="shared" ref="E286:E306" si="786">IF(MID($C286,1,2)="rx",IF(VLOOKUP($C286,CSLUP,5,FALSE)="yes",1,0),0)</f>
        <v>0</v>
      </c>
      <c r="F286" s="4">
        <f t="shared" ref="F286:F306" si="787">IF(VLOOKUP($C286,CSLUP,5,FALSE)="yes",1,0)</f>
        <v>0</v>
      </c>
      <c r="G286" s="4">
        <f t="shared" ref="G286:G306" si="788">IF(MID($C286,1,2)="rx",0,IF(VLOOKUP($C286,CSLUP,6,FALSE)="yes",1,0))</f>
        <v>1</v>
      </c>
      <c r="H286" s="4">
        <f t="shared" ref="H286:H306" si="789">IF(MID($C286,1,2)="rx",IF(VLOOKUP($C286,CSLUP,6,FALSE)="yes",1,0),0)</f>
        <v>0</v>
      </c>
      <c r="I286" s="4">
        <f t="shared" ref="I286:I306" si="790">IF(VLOOKUP($C286,CSLUP,6,FALSE)="yes",1,0)</f>
        <v>1</v>
      </c>
      <c r="J286" s="4">
        <f t="shared" si="734"/>
        <v>0</v>
      </c>
      <c r="K286" s="4">
        <f t="shared" si="735"/>
        <v>0</v>
      </c>
      <c r="L286" s="4">
        <f t="shared" si="736"/>
        <v>0</v>
      </c>
      <c r="M286" s="4">
        <f t="shared" si="737"/>
        <v>0</v>
      </c>
      <c r="N286" s="4">
        <f t="shared" si="738"/>
        <v>0</v>
      </c>
      <c r="O286" s="4">
        <f t="shared" si="739"/>
        <v>0</v>
      </c>
      <c r="P286" s="4">
        <f t="shared" si="740"/>
        <v>0</v>
      </c>
      <c r="Q286" s="4">
        <f t="shared" si="741"/>
        <v>0</v>
      </c>
      <c r="R286" s="4">
        <f t="shared" si="742"/>
        <v>0</v>
      </c>
      <c r="S286" s="4">
        <f t="shared" si="743"/>
        <v>0</v>
      </c>
      <c r="T286" s="4">
        <f t="shared" si="744"/>
        <v>0</v>
      </c>
      <c r="U286" s="4">
        <f t="shared" si="745"/>
        <v>0</v>
      </c>
      <c r="V286" s="4">
        <f t="shared" si="746"/>
        <v>0</v>
      </c>
      <c r="W286" s="4">
        <f t="shared" si="747"/>
        <v>0</v>
      </c>
      <c r="X286" s="4">
        <f t="shared" si="748"/>
        <v>0</v>
      </c>
      <c r="Y286" s="4">
        <f t="shared" si="749"/>
        <v>0</v>
      </c>
      <c r="Z286" s="4">
        <f t="shared" si="750"/>
        <v>0</v>
      </c>
      <c r="AA286" s="4">
        <f t="shared" si="751"/>
        <v>0</v>
      </c>
      <c r="AB286" s="4">
        <f t="shared" si="752"/>
        <v>0</v>
      </c>
      <c r="AC286" s="4">
        <f t="shared" si="753"/>
        <v>0</v>
      </c>
      <c r="AD286" s="4">
        <f t="shared" si="754"/>
        <v>0</v>
      </c>
      <c r="AE286" s="4">
        <f t="shared" si="755"/>
        <v>0</v>
      </c>
      <c r="AF286" s="4">
        <f t="shared" si="756"/>
        <v>0</v>
      </c>
      <c r="AG286" s="4">
        <f t="shared" si="757"/>
        <v>0</v>
      </c>
      <c r="AH286" s="4">
        <f t="shared" si="758"/>
        <v>0</v>
      </c>
      <c r="AI286" s="4">
        <f t="shared" si="759"/>
        <v>0</v>
      </c>
      <c r="AJ286" s="4">
        <f t="shared" si="760"/>
        <v>0</v>
      </c>
      <c r="AK286" s="4">
        <f t="shared" si="761"/>
        <v>0</v>
      </c>
      <c r="AL286" s="4">
        <f t="shared" si="762"/>
        <v>0</v>
      </c>
      <c r="AM286" s="4">
        <f t="shared" si="763"/>
        <v>0</v>
      </c>
      <c r="AN286" s="4">
        <f t="shared" si="764"/>
        <v>0</v>
      </c>
      <c r="AO286" s="4">
        <f t="shared" si="765"/>
        <v>0</v>
      </c>
      <c r="AP286" s="4">
        <f t="shared" si="766"/>
        <v>0</v>
      </c>
      <c r="AQ286" s="4">
        <f t="shared" si="767"/>
        <v>0</v>
      </c>
      <c r="AR286" s="4">
        <f t="shared" si="768"/>
        <v>0</v>
      </c>
      <c r="AS286" s="4">
        <f t="shared" si="769"/>
        <v>0</v>
      </c>
      <c r="AT286" s="4">
        <f t="shared" si="770"/>
        <v>0</v>
      </c>
      <c r="AU286" s="4">
        <f t="shared" si="771"/>
        <v>0</v>
      </c>
      <c r="AV286" s="4">
        <f t="shared" si="772"/>
        <v>0</v>
      </c>
      <c r="AW286" s="4">
        <f t="shared" si="773"/>
        <v>0</v>
      </c>
      <c r="AX286" s="4">
        <f t="shared" si="774"/>
        <v>0</v>
      </c>
      <c r="AY286" s="4">
        <f t="shared" si="775"/>
        <v>0</v>
      </c>
      <c r="AZ286" s="4">
        <f t="shared" si="776"/>
        <v>0</v>
      </c>
      <c r="BA286" s="4">
        <f t="shared" si="777"/>
        <v>0</v>
      </c>
      <c r="BB286" s="4">
        <f t="shared" si="778"/>
        <v>0</v>
      </c>
      <c r="BC286" s="4">
        <f t="shared" si="779"/>
        <v>1</v>
      </c>
      <c r="BD286" s="4">
        <f t="shared" si="780"/>
        <v>0</v>
      </c>
      <c r="BE286" s="4">
        <f t="shared" si="781"/>
        <v>1</v>
      </c>
      <c r="BF286" s="4">
        <f t="shared" si="782"/>
        <v>0</v>
      </c>
      <c r="BG286" s="4">
        <f t="shared" si="782"/>
        <v>0</v>
      </c>
      <c r="BH286" s="4">
        <f t="shared" si="782"/>
        <v>0</v>
      </c>
      <c r="BI286" s="4">
        <f t="shared" si="782"/>
        <v>0</v>
      </c>
      <c r="BJ286" s="4">
        <f t="shared" si="782"/>
        <v>0</v>
      </c>
      <c r="BK286" s="4">
        <f t="shared" si="782"/>
        <v>1</v>
      </c>
      <c r="BL286" s="4">
        <f t="shared" si="782"/>
        <v>0</v>
      </c>
      <c r="BM286" s="4">
        <f t="shared" si="782"/>
        <v>0</v>
      </c>
      <c r="BN286" s="4">
        <f t="shared" si="782"/>
        <v>0</v>
      </c>
      <c r="BO286" s="4">
        <f t="shared" si="782"/>
        <v>0</v>
      </c>
      <c r="BP286" s="4">
        <f t="shared" si="782"/>
        <v>0</v>
      </c>
      <c r="BQ286" s="4">
        <f t="shared" si="782"/>
        <v>0</v>
      </c>
      <c r="BR286" s="4">
        <f t="shared" si="782"/>
        <v>0</v>
      </c>
      <c r="BS286" s="4">
        <f t="shared" si="782"/>
        <v>0</v>
      </c>
      <c r="BT286" s="4">
        <f t="shared" si="782"/>
        <v>0</v>
      </c>
      <c r="BU286" s="4">
        <f t="shared" si="782"/>
        <v>0</v>
      </c>
      <c r="BV286" s="4">
        <f t="shared" si="732"/>
        <v>0</v>
      </c>
      <c r="BW286" s="4">
        <f t="shared" si="732"/>
        <v>0</v>
      </c>
      <c r="BX286" s="4">
        <f t="shared" si="732"/>
        <v>0</v>
      </c>
      <c r="BY286" s="4">
        <f t="shared" si="732"/>
        <v>0</v>
      </c>
      <c r="BZ286" s="4">
        <f t="shared" si="732"/>
        <v>0</v>
      </c>
      <c r="CA286" s="4">
        <f t="shared" si="732"/>
        <v>0</v>
      </c>
      <c r="CB286" s="4">
        <f t="shared" si="732"/>
        <v>0</v>
      </c>
      <c r="CC286" s="4">
        <f t="shared" si="733"/>
        <v>0</v>
      </c>
      <c r="CD286" s="4">
        <f t="shared" si="732"/>
        <v>0</v>
      </c>
      <c r="CE286" s="4">
        <f t="shared" si="732"/>
        <v>0</v>
      </c>
      <c r="CF286" s="4">
        <f t="shared" si="732"/>
        <v>0</v>
      </c>
      <c r="CG286" s="4">
        <f t="shared" si="732"/>
        <v>0</v>
      </c>
      <c r="CH286" s="4">
        <f t="shared" si="732"/>
        <v>0</v>
      </c>
      <c r="CI286" s="4">
        <f t="shared" si="732"/>
        <v>0</v>
      </c>
      <c r="CJ286" s="4">
        <f t="shared" si="732"/>
        <v>0</v>
      </c>
      <c r="CK286" s="4">
        <f t="shared" si="665"/>
        <v>0</v>
      </c>
      <c r="CL286" s="4">
        <f t="shared" si="665"/>
        <v>1</v>
      </c>
      <c r="CM286" s="4">
        <f t="shared" si="665"/>
        <v>0</v>
      </c>
      <c r="CN286" s="4">
        <f t="shared" si="665"/>
        <v>0</v>
      </c>
      <c r="CO286" s="4">
        <f t="shared" si="665"/>
        <v>0</v>
      </c>
      <c r="CP286" s="4">
        <f t="shared" si="665"/>
        <v>0</v>
      </c>
      <c r="CQ286" s="4">
        <f t="shared" si="665"/>
        <v>0</v>
      </c>
      <c r="CR286" s="4">
        <f t="shared" si="665"/>
        <v>0</v>
      </c>
      <c r="CS286" s="4">
        <f t="shared" si="665"/>
        <v>0</v>
      </c>
      <c r="CT286" s="4">
        <f t="shared" si="665"/>
        <v>0</v>
      </c>
      <c r="CU286" s="4">
        <f t="shared" si="665"/>
        <v>0</v>
      </c>
      <c r="CV286" s="4">
        <f t="shared" si="665"/>
        <v>0</v>
      </c>
      <c r="CW286" s="4">
        <f t="shared" si="665"/>
        <v>0</v>
      </c>
      <c r="CX286" s="4">
        <f t="shared" si="665"/>
        <v>0</v>
      </c>
      <c r="CY286" s="4">
        <f t="shared" si="665"/>
        <v>0</v>
      </c>
      <c r="CZ286" s="4">
        <f t="shared" si="665"/>
        <v>0</v>
      </c>
      <c r="DA286" s="4">
        <f t="shared" si="731"/>
        <v>0</v>
      </c>
      <c r="DB286" s="4">
        <f t="shared" si="731"/>
        <v>0</v>
      </c>
      <c r="DC286" s="4">
        <f t="shared" si="731"/>
        <v>0</v>
      </c>
      <c r="DD286" s="4">
        <f t="shared" si="731"/>
        <v>0</v>
      </c>
      <c r="DE286" s="4">
        <f t="shared" si="731"/>
        <v>0</v>
      </c>
      <c r="DF286" s="4">
        <f t="shared" si="731"/>
        <v>0</v>
      </c>
      <c r="DG286" s="4">
        <f t="shared" si="783"/>
        <v>0</v>
      </c>
      <c r="DH286" s="4">
        <f t="shared" si="783"/>
        <v>0</v>
      </c>
      <c r="DI286" s="4">
        <f t="shared" si="783"/>
        <v>0</v>
      </c>
      <c r="DJ286" s="4">
        <f t="shared" si="783"/>
        <v>0</v>
      </c>
      <c r="DK286" s="4">
        <f t="shared" si="783"/>
        <v>0</v>
      </c>
      <c r="DL286" s="4">
        <f t="shared" si="783"/>
        <v>0</v>
      </c>
      <c r="DM286" s="4">
        <f t="shared" si="783"/>
        <v>0</v>
      </c>
      <c r="DN286" s="4">
        <f t="shared" si="783"/>
        <v>0</v>
      </c>
      <c r="DO286" s="4">
        <f t="shared" si="783"/>
        <v>0</v>
      </c>
      <c r="DP286" s="4">
        <f t="shared" si="783"/>
        <v>0</v>
      </c>
      <c r="DQ286" s="4">
        <f t="shared" si="784"/>
        <v>0</v>
      </c>
      <c r="DR286" s="4">
        <f t="shared" si="784"/>
        <v>0</v>
      </c>
      <c r="DS286" s="4">
        <f t="shared" si="784"/>
        <v>0</v>
      </c>
      <c r="DT286" s="4">
        <f t="shared" si="784"/>
        <v>0</v>
      </c>
      <c r="DU286" s="4">
        <f t="shared" si="784"/>
        <v>0</v>
      </c>
      <c r="DV286" s="4">
        <f t="shared" si="784"/>
        <v>0</v>
      </c>
      <c r="DW286" s="4">
        <f t="shared" si="784"/>
        <v>0</v>
      </c>
      <c r="DX286" s="4">
        <f t="shared" si="784"/>
        <v>0</v>
      </c>
      <c r="DY286" s="4">
        <f t="shared" si="784"/>
        <v>0</v>
      </c>
      <c r="DZ286" s="4">
        <f t="shared" si="784"/>
        <v>0</v>
      </c>
      <c r="EA286" s="4">
        <f t="shared" si="784"/>
        <v>0</v>
      </c>
      <c r="EB286" s="4">
        <f t="shared" si="784"/>
        <v>0</v>
      </c>
      <c r="EC286" s="4">
        <f t="shared" si="784"/>
        <v>0</v>
      </c>
    </row>
    <row r="287" spans="2:133" x14ac:dyDescent="0.25">
      <c r="B287" s="13" t="s">
        <v>265</v>
      </c>
      <c r="C287" t="s">
        <v>295</v>
      </c>
      <c r="D287" s="4">
        <f t="shared" si="785"/>
        <v>0</v>
      </c>
      <c r="E287" s="4">
        <f t="shared" si="786"/>
        <v>0</v>
      </c>
      <c r="F287" s="4">
        <f t="shared" si="787"/>
        <v>0</v>
      </c>
      <c r="G287" s="4">
        <f t="shared" si="788"/>
        <v>1</v>
      </c>
      <c r="H287" s="4">
        <f t="shared" si="789"/>
        <v>0</v>
      </c>
      <c r="I287" s="4">
        <f t="shared" si="790"/>
        <v>1</v>
      </c>
      <c r="J287" s="4">
        <f t="shared" si="734"/>
        <v>0</v>
      </c>
      <c r="K287" s="4">
        <f t="shared" si="735"/>
        <v>0</v>
      </c>
      <c r="L287" s="4">
        <f t="shared" si="736"/>
        <v>0</v>
      </c>
      <c r="M287" s="4">
        <f t="shared" si="737"/>
        <v>0</v>
      </c>
      <c r="N287" s="4">
        <f t="shared" si="738"/>
        <v>0</v>
      </c>
      <c r="O287" s="4">
        <f t="shared" si="739"/>
        <v>0</v>
      </c>
      <c r="P287" s="4">
        <f t="shared" si="740"/>
        <v>0</v>
      </c>
      <c r="Q287" s="4">
        <f t="shared" si="741"/>
        <v>0</v>
      </c>
      <c r="R287" s="4">
        <f t="shared" si="742"/>
        <v>0</v>
      </c>
      <c r="S287" s="4">
        <f t="shared" si="743"/>
        <v>0</v>
      </c>
      <c r="T287" s="4">
        <f t="shared" si="744"/>
        <v>0</v>
      </c>
      <c r="U287" s="4">
        <f t="shared" si="745"/>
        <v>0</v>
      </c>
      <c r="V287" s="4">
        <f t="shared" si="746"/>
        <v>0</v>
      </c>
      <c r="W287" s="4">
        <f t="shared" si="747"/>
        <v>0</v>
      </c>
      <c r="X287" s="4">
        <f t="shared" si="748"/>
        <v>0</v>
      </c>
      <c r="Y287" s="4">
        <f t="shared" si="749"/>
        <v>0</v>
      </c>
      <c r="Z287" s="4">
        <f t="shared" si="750"/>
        <v>0</v>
      </c>
      <c r="AA287" s="4">
        <f t="shared" si="751"/>
        <v>0</v>
      </c>
      <c r="AB287" s="4">
        <f t="shared" si="752"/>
        <v>0</v>
      </c>
      <c r="AC287" s="4">
        <f t="shared" si="753"/>
        <v>0</v>
      </c>
      <c r="AD287" s="4">
        <f t="shared" si="754"/>
        <v>0</v>
      </c>
      <c r="AE287" s="4">
        <f t="shared" si="755"/>
        <v>0</v>
      </c>
      <c r="AF287" s="4">
        <f t="shared" si="756"/>
        <v>0</v>
      </c>
      <c r="AG287" s="4">
        <f t="shared" si="757"/>
        <v>0</v>
      </c>
      <c r="AH287" s="4">
        <f t="shared" si="758"/>
        <v>0</v>
      </c>
      <c r="AI287" s="4">
        <f t="shared" si="759"/>
        <v>0</v>
      </c>
      <c r="AJ287" s="4">
        <f t="shared" si="760"/>
        <v>0</v>
      </c>
      <c r="AK287" s="4">
        <f t="shared" si="761"/>
        <v>0</v>
      </c>
      <c r="AL287" s="4">
        <f t="shared" si="762"/>
        <v>0</v>
      </c>
      <c r="AM287" s="4">
        <f t="shared" si="763"/>
        <v>0</v>
      </c>
      <c r="AN287" s="4">
        <f t="shared" si="764"/>
        <v>0</v>
      </c>
      <c r="AO287" s="4">
        <f t="shared" si="765"/>
        <v>0</v>
      </c>
      <c r="AP287" s="4">
        <f t="shared" si="766"/>
        <v>0</v>
      </c>
      <c r="AQ287" s="4">
        <f t="shared" si="767"/>
        <v>0</v>
      </c>
      <c r="AR287" s="4">
        <f t="shared" si="768"/>
        <v>0</v>
      </c>
      <c r="AS287" s="4">
        <f t="shared" si="769"/>
        <v>0</v>
      </c>
      <c r="AT287" s="4">
        <f t="shared" si="770"/>
        <v>0</v>
      </c>
      <c r="AU287" s="4">
        <f t="shared" si="771"/>
        <v>0</v>
      </c>
      <c r="AV287" s="4">
        <f t="shared" si="772"/>
        <v>0</v>
      </c>
      <c r="AW287" s="4">
        <f t="shared" si="773"/>
        <v>0</v>
      </c>
      <c r="AX287" s="4">
        <f t="shared" si="774"/>
        <v>0</v>
      </c>
      <c r="AY287" s="4">
        <f t="shared" si="775"/>
        <v>0</v>
      </c>
      <c r="AZ287" s="4">
        <f t="shared" si="776"/>
        <v>0</v>
      </c>
      <c r="BA287" s="4">
        <f t="shared" si="777"/>
        <v>0</v>
      </c>
      <c r="BB287" s="4">
        <f t="shared" si="778"/>
        <v>0</v>
      </c>
      <c r="BC287" s="4">
        <f t="shared" si="779"/>
        <v>1</v>
      </c>
      <c r="BD287" s="4">
        <f t="shared" si="780"/>
        <v>0</v>
      </c>
      <c r="BE287" s="4">
        <f t="shared" si="781"/>
        <v>1</v>
      </c>
      <c r="BF287" s="4">
        <f t="shared" si="782"/>
        <v>0</v>
      </c>
      <c r="BG287" s="4">
        <f t="shared" si="782"/>
        <v>0</v>
      </c>
      <c r="BH287" s="4">
        <f t="shared" si="782"/>
        <v>0</v>
      </c>
      <c r="BI287" s="4">
        <f t="shared" si="782"/>
        <v>0</v>
      </c>
      <c r="BJ287" s="4">
        <f t="shared" si="782"/>
        <v>0</v>
      </c>
      <c r="BK287" s="4">
        <f t="shared" si="782"/>
        <v>0</v>
      </c>
      <c r="BL287" s="4">
        <f t="shared" si="782"/>
        <v>1</v>
      </c>
      <c r="BM287" s="4">
        <f t="shared" si="782"/>
        <v>0</v>
      </c>
      <c r="BN287" s="4">
        <f t="shared" si="782"/>
        <v>0</v>
      </c>
      <c r="BO287" s="4">
        <f t="shared" si="782"/>
        <v>0</v>
      </c>
      <c r="BP287" s="4">
        <f t="shared" si="782"/>
        <v>0</v>
      </c>
      <c r="BQ287" s="4">
        <f t="shared" si="782"/>
        <v>0</v>
      </c>
      <c r="BR287" s="4">
        <f t="shared" si="782"/>
        <v>0</v>
      </c>
      <c r="BS287" s="4">
        <f t="shared" si="782"/>
        <v>0</v>
      </c>
      <c r="BT287" s="4">
        <f t="shared" si="782"/>
        <v>0</v>
      </c>
      <c r="BU287" s="4">
        <f t="shared" si="782"/>
        <v>0</v>
      </c>
      <c r="BV287" s="4">
        <f t="shared" si="732"/>
        <v>0</v>
      </c>
      <c r="BW287" s="4">
        <f t="shared" si="732"/>
        <v>0</v>
      </c>
      <c r="BX287" s="4">
        <f t="shared" si="732"/>
        <v>0</v>
      </c>
      <c r="BY287" s="4">
        <f t="shared" si="732"/>
        <v>0</v>
      </c>
      <c r="BZ287" s="4">
        <f t="shared" si="732"/>
        <v>0</v>
      </c>
      <c r="CA287" s="4">
        <f t="shared" si="732"/>
        <v>0</v>
      </c>
      <c r="CB287" s="4">
        <f t="shared" si="732"/>
        <v>0</v>
      </c>
      <c r="CC287" s="4">
        <f t="shared" si="733"/>
        <v>0</v>
      </c>
      <c r="CD287" s="4">
        <f t="shared" si="732"/>
        <v>0</v>
      </c>
      <c r="CE287" s="4">
        <f t="shared" si="732"/>
        <v>0</v>
      </c>
      <c r="CF287" s="4">
        <f t="shared" si="732"/>
        <v>0</v>
      </c>
      <c r="CG287" s="4">
        <f t="shared" si="732"/>
        <v>0</v>
      </c>
      <c r="CH287" s="4">
        <f t="shared" si="732"/>
        <v>0</v>
      </c>
      <c r="CI287" s="4">
        <f t="shared" si="732"/>
        <v>0</v>
      </c>
      <c r="CJ287" s="4">
        <f t="shared" si="732"/>
        <v>0</v>
      </c>
      <c r="CK287" s="4">
        <f t="shared" si="665"/>
        <v>0</v>
      </c>
      <c r="CL287" s="4">
        <f t="shared" si="665"/>
        <v>0</v>
      </c>
      <c r="CM287" s="4">
        <f t="shared" si="665"/>
        <v>1</v>
      </c>
      <c r="CN287" s="4">
        <f t="shared" si="665"/>
        <v>0</v>
      </c>
      <c r="CO287" s="4">
        <f t="shared" si="665"/>
        <v>0</v>
      </c>
      <c r="CP287" s="4">
        <f t="shared" si="665"/>
        <v>0</v>
      </c>
      <c r="CQ287" s="4">
        <f t="shared" si="665"/>
        <v>0</v>
      </c>
      <c r="CR287" s="4">
        <f t="shared" si="665"/>
        <v>0</v>
      </c>
      <c r="CS287" s="4">
        <f t="shared" si="665"/>
        <v>0</v>
      </c>
      <c r="CT287" s="4">
        <f t="shared" si="665"/>
        <v>0</v>
      </c>
      <c r="CU287" s="4">
        <f t="shared" si="665"/>
        <v>0</v>
      </c>
      <c r="CV287" s="4">
        <f t="shared" si="665"/>
        <v>0</v>
      </c>
      <c r="CW287" s="4">
        <f t="shared" si="665"/>
        <v>0</v>
      </c>
      <c r="CX287" s="4">
        <f t="shared" si="665"/>
        <v>0</v>
      </c>
      <c r="CY287" s="4">
        <f t="shared" si="665"/>
        <v>0</v>
      </c>
      <c r="CZ287" s="4">
        <f t="shared" si="665"/>
        <v>0</v>
      </c>
      <c r="DA287" s="4">
        <f t="shared" si="731"/>
        <v>0</v>
      </c>
      <c r="DB287" s="4">
        <f t="shared" si="731"/>
        <v>0</v>
      </c>
      <c r="DC287" s="4">
        <f t="shared" si="731"/>
        <v>0</v>
      </c>
      <c r="DD287" s="4">
        <f t="shared" si="731"/>
        <v>0</v>
      </c>
      <c r="DE287" s="4">
        <f t="shared" si="731"/>
        <v>0</v>
      </c>
      <c r="DF287" s="4">
        <f t="shared" si="731"/>
        <v>0</v>
      </c>
      <c r="DG287" s="4">
        <f t="shared" si="783"/>
        <v>0</v>
      </c>
      <c r="DH287" s="4">
        <f t="shared" si="783"/>
        <v>0</v>
      </c>
      <c r="DI287" s="4">
        <f t="shared" si="783"/>
        <v>0</v>
      </c>
      <c r="DJ287" s="4">
        <f t="shared" si="783"/>
        <v>0</v>
      </c>
      <c r="DK287" s="4">
        <f t="shared" si="783"/>
        <v>0</v>
      </c>
      <c r="DL287" s="4">
        <f t="shared" si="783"/>
        <v>0</v>
      </c>
      <c r="DM287" s="4">
        <f t="shared" si="783"/>
        <v>0</v>
      </c>
      <c r="DN287" s="4">
        <f t="shared" si="783"/>
        <v>0</v>
      </c>
      <c r="DO287" s="4">
        <f t="shared" si="783"/>
        <v>0</v>
      </c>
      <c r="DP287" s="4">
        <f t="shared" si="783"/>
        <v>0</v>
      </c>
      <c r="DQ287" s="4">
        <f t="shared" si="784"/>
        <v>0</v>
      </c>
      <c r="DR287" s="4">
        <f t="shared" si="784"/>
        <v>0</v>
      </c>
      <c r="DS287" s="4">
        <f t="shared" si="784"/>
        <v>0</v>
      </c>
      <c r="DT287" s="4">
        <f t="shared" si="784"/>
        <v>0</v>
      </c>
      <c r="DU287" s="4">
        <f t="shared" si="784"/>
        <v>0</v>
      </c>
      <c r="DV287" s="4">
        <f t="shared" si="784"/>
        <v>0</v>
      </c>
      <c r="DW287" s="4">
        <f t="shared" si="784"/>
        <v>0</v>
      </c>
      <c r="DX287" s="4">
        <f t="shared" si="784"/>
        <v>0</v>
      </c>
      <c r="DY287" s="4">
        <f t="shared" si="784"/>
        <v>0</v>
      </c>
      <c r="DZ287" s="4">
        <f t="shared" si="784"/>
        <v>0</v>
      </c>
      <c r="EA287" s="4">
        <f t="shared" si="784"/>
        <v>0</v>
      </c>
      <c r="EB287" s="4">
        <f t="shared" si="784"/>
        <v>0</v>
      </c>
      <c r="EC287" s="4">
        <f t="shared" si="784"/>
        <v>0</v>
      </c>
    </row>
    <row r="288" spans="2:133" x14ac:dyDescent="0.25">
      <c r="B288" s="13" t="s">
        <v>265</v>
      </c>
      <c r="C288" t="s">
        <v>296</v>
      </c>
      <c r="D288" s="4">
        <f t="shared" si="785"/>
        <v>0</v>
      </c>
      <c r="E288" s="4">
        <f t="shared" si="786"/>
        <v>0</v>
      </c>
      <c r="F288" s="4">
        <f t="shared" si="787"/>
        <v>0</v>
      </c>
      <c r="G288" s="4">
        <f t="shared" si="788"/>
        <v>1</v>
      </c>
      <c r="H288" s="4">
        <f t="shared" si="789"/>
        <v>0</v>
      </c>
      <c r="I288" s="4">
        <f t="shared" si="790"/>
        <v>1</v>
      </c>
      <c r="J288" s="4">
        <f t="shared" si="734"/>
        <v>0</v>
      </c>
      <c r="K288" s="4">
        <f t="shared" si="735"/>
        <v>0</v>
      </c>
      <c r="L288" s="4">
        <f t="shared" si="736"/>
        <v>0</v>
      </c>
      <c r="M288" s="4">
        <f t="shared" si="737"/>
        <v>0</v>
      </c>
      <c r="N288" s="4">
        <f t="shared" si="738"/>
        <v>0</v>
      </c>
      <c r="O288" s="4">
        <f t="shared" si="739"/>
        <v>0</v>
      </c>
      <c r="P288" s="4">
        <f t="shared" si="740"/>
        <v>0</v>
      </c>
      <c r="Q288" s="4">
        <f t="shared" si="741"/>
        <v>0</v>
      </c>
      <c r="R288" s="4">
        <f t="shared" si="742"/>
        <v>0</v>
      </c>
      <c r="S288" s="4">
        <f t="shared" si="743"/>
        <v>0</v>
      </c>
      <c r="T288" s="4">
        <f t="shared" si="744"/>
        <v>0</v>
      </c>
      <c r="U288" s="4">
        <f t="shared" si="745"/>
        <v>0</v>
      </c>
      <c r="V288" s="4">
        <f t="shared" si="746"/>
        <v>0</v>
      </c>
      <c r="W288" s="4">
        <f t="shared" si="747"/>
        <v>0</v>
      </c>
      <c r="X288" s="4">
        <f t="shared" si="748"/>
        <v>0</v>
      </c>
      <c r="Y288" s="4">
        <f t="shared" si="749"/>
        <v>0</v>
      </c>
      <c r="Z288" s="4">
        <f t="shared" si="750"/>
        <v>0</v>
      </c>
      <c r="AA288" s="4">
        <f t="shared" si="751"/>
        <v>0</v>
      </c>
      <c r="AB288" s="4">
        <f t="shared" si="752"/>
        <v>0</v>
      </c>
      <c r="AC288" s="4">
        <f t="shared" si="753"/>
        <v>0</v>
      </c>
      <c r="AD288" s="4">
        <f t="shared" si="754"/>
        <v>0</v>
      </c>
      <c r="AE288" s="4">
        <f t="shared" si="755"/>
        <v>0</v>
      </c>
      <c r="AF288" s="4">
        <f t="shared" si="756"/>
        <v>0</v>
      </c>
      <c r="AG288" s="4">
        <f t="shared" si="757"/>
        <v>0</v>
      </c>
      <c r="AH288" s="4">
        <f t="shared" si="758"/>
        <v>0</v>
      </c>
      <c r="AI288" s="4">
        <f t="shared" si="759"/>
        <v>0</v>
      </c>
      <c r="AJ288" s="4">
        <f t="shared" si="760"/>
        <v>0</v>
      </c>
      <c r="AK288" s="4">
        <f t="shared" si="761"/>
        <v>0</v>
      </c>
      <c r="AL288" s="4">
        <f t="shared" si="762"/>
        <v>0</v>
      </c>
      <c r="AM288" s="4">
        <f t="shared" si="763"/>
        <v>0</v>
      </c>
      <c r="AN288" s="4">
        <f t="shared" si="764"/>
        <v>0</v>
      </c>
      <c r="AO288" s="4">
        <f t="shared" si="765"/>
        <v>0</v>
      </c>
      <c r="AP288" s="4">
        <f t="shared" si="766"/>
        <v>0</v>
      </c>
      <c r="AQ288" s="4">
        <f t="shared" si="767"/>
        <v>0</v>
      </c>
      <c r="AR288" s="4">
        <f t="shared" si="768"/>
        <v>0</v>
      </c>
      <c r="AS288" s="4">
        <f t="shared" si="769"/>
        <v>0</v>
      </c>
      <c r="AT288" s="4">
        <f t="shared" si="770"/>
        <v>0</v>
      </c>
      <c r="AU288" s="4">
        <f t="shared" si="771"/>
        <v>0</v>
      </c>
      <c r="AV288" s="4">
        <f t="shared" si="772"/>
        <v>0</v>
      </c>
      <c r="AW288" s="4">
        <f t="shared" si="773"/>
        <v>0</v>
      </c>
      <c r="AX288" s="4">
        <f t="shared" si="774"/>
        <v>0</v>
      </c>
      <c r="AY288" s="4">
        <f t="shared" si="775"/>
        <v>0</v>
      </c>
      <c r="AZ288" s="4">
        <f t="shared" si="776"/>
        <v>0</v>
      </c>
      <c r="BA288" s="4">
        <f t="shared" si="777"/>
        <v>0</v>
      </c>
      <c r="BB288" s="4">
        <f t="shared" si="778"/>
        <v>0</v>
      </c>
      <c r="BC288" s="4">
        <f t="shared" si="779"/>
        <v>1</v>
      </c>
      <c r="BD288" s="4">
        <f t="shared" si="780"/>
        <v>0</v>
      </c>
      <c r="BE288" s="4">
        <f t="shared" si="781"/>
        <v>1</v>
      </c>
      <c r="BF288" s="4">
        <f t="shared" si="782"/>
        <v>0</v>
      </c>
      <c r="BG288" s="4">
        <f t="shared" si="782"/>
        <v>0</v>
      </c>
      <c r="BH288" s="4">
        <f t="shared" si="782"/>
        <v>0</v>
      </c>
      <c r="BI288" s="4">
        <f t="shared" si="782"/>
        <v>0</v>
      </c>
      <c r="BJ288" s="4">
        <f t="shared" si="782"/>
        <v>0</v>
      </c>
      <c r="BK288" s="4">
        <f t="shared" si="782"/>
        <v>0</v>
      </c>
      <c r="BL288" s="4">
        <f t="shared" si="782"/>
        <v>0</v>
      </c>
      <c r="BM288" s="4">
        <f t="shared" si="782"/>
        <v>1</v>
      </c>
      <c r="BN288" s="4">
        <f t="shared" si="782"/>
        <v>0</v>
      </c>
      <c r="BO288" s="4">
        <f t="shared" si="782"/>
        <v>0</v>
      </c>
      <c r="BP288" s="4">
        <f t="shared" si="782"/>
        <v>0</v>
      </c>
      <c r="BQ288" s="4">
        <f t="shared" si="782"/>
        <v>0</v>
      </c>
      <c r="BR288" s="4">
        <f t="shared" si="782"/>
        <v>0</v>
      </c>
      <c r="BS288" s="4">
        <f t="shared" si="782"/>
        <v>0</v>
      </c>
      <c r="BT288" s="4">
        <f t="shared" si="782"/>
        <v>0</v>
      </c>
      <c r="BU288" s="4">
        <f t="shared" si="782"/>
        <v>0</v>
      </c>
      <c r="BV288" s="4">
        <f t="shared" si="732"/>
        <v>0</v>
      </c>
      <c r="BW288" s="4">
        <f t="shared" si="732"/>
        <v>0</v>
      </c>
      <c r="BX288" s="4">
        <f t="shared" si="732"/>
        <v>0</v>
      </c>
      <c r="BY288" s="4">
        <f t="shared" si="732"/>
        <v>0</v>
      </c>
      <c r="BZ288" s="4">
        <f t="shared" si="732"/>
        <v>0</v>
      </c>
      <c r="CA288" s="4">
        <f t="shared" si="732"/>
        <v>0</v>
      </c>
      <c r="CB288" s="4">
        <f t="shared" si="732"/>
        <v>0</v>
      </c>
      <c r="CC288" s="4">
        <f t="shared" si="733"/>
        <v>0</v>
      </c>
      <c r="CD288" s="4">
        <f t="shared" si="732"/>
        <v>0</v>
      </c>
      <c r="CE288" s="4">
        <f t="shared" si="732"/>
        <v>0</v>
      </c>
      <c r="CF288" s="4">
        <f t="shared" si="732"/>
        <v>0</v>
      </c>
      <c r="CG288" s="4">
        <f t="shared" si="732"/>
        <v>0</v>
      </c>
      <c r="CH288" s="4">
        <f t="shared" si="732"/>
        <v>0</v>
      </c>
      <c r="CI288" s="4">
        <f t="shared" si="732"/>
        <v>0</v>
      </c>
      <c r="CJ288" s="4">
        <f t="shared" si="732"/>
        <v>0</v>
      </c>
      <c r="CK288" s="4">
        <f t="shared" si="665"/>
        <v>0</v>
      </c>
      <c r="CL288" s="4">
        <f t="shared" si="665"/>
        <v>0</v>
      </c>
      <c r="CM288" s="4">
        <f t="shared" si="665"/>
        <v>0</v>
      </c>
      <c r="CN288" s="4">
        <f t="shared" si="665"/>
        <v>1</v>
      </c>
      <c r="CO288" s="4">
        <f t="shared" si="665"/>
        <v>0</v>
      </c>
      <c r="CP288" s="4">
        <f t="shared" si="665"/>
        <v>0</v>
      </c>
      <c r="CQ288" s="4">
        <f t="shared" si="665"/>
        <v>0</v>
      </c>
      <c r="CR288" s="4">
        <f t="shared" si="665"/>
        <v>0</v>
      </c>
      <c r="CS288" s="4">
        <f t="shared" si="665"/>
        <v>0</v>
      </c>
      <c r="CT288" s="4">
        <f t="shared" si="665"/>
        <v>0</v>
      </c>
      <c r="CU288" s="4">
        <f t="shared" si="665"/>
        <v>0</v>
      </c>
      <c r="CV288" s="4">
        <f t="shared" si="665"/>
        <v>0</v>
      </c>
      <c r="CW288" s="4">
        <f t="shared" si="665"/>
        <v>0</v>
      </c>
      <c r="CX288" s="4">
        <f t="shared" si="665"/>
        <v>0</v>
      </c>
      <c r="CY288" s="4">
        <f t="shared" si="665"/>
        <v>0</v>
      </c>
      <c r="CZ288" s="4">
        <f t="shared" si="665"/>
        <v>0</v>
      </c>
      <c r="DA288" s="4">
        <f t="shared" si="731"/>
        <v>0</v>
      </c>
      <c r="DB288" s="4">
        <f t="shared" si="731"/>
        <v>0</v>
      </c>
      <c r="DC288" s="4">
        <f t="shared" si="731"/>
        <v>0</v>
      </c>
      <c r="DD288" s="4">
        <f t="shared" si="731"/>
        <v>0</v>
      </c>
      <c r="DE288" s="4">
        <f t="shared" si="731"/>
        <v>0</v>
      </c>
      <c r="DF288" s="4">
        <f t="shared" si="731"/>
        <v>0</v>
      </c>
      <c r="DG288" s="4">
        <f t="shared" si="783"/>
        <v>0</v>
      </c>
      <c r="DH288" s="4">
        <f t="shared" si="783"/>
        <v>0</v>
      </c>
      <c r="DI288" s="4">
        <f t="shared" si="783"/>
        <v>0</v>
      </c>
      <c r="DJ288" s="4">
        <f t="shared" si="783"/>
        <v>0</v>
      </c>
      <c r="DK288" s="4">
        <f t="shared" si="783"/>
        <v>0</v>
      </c>
      <c r="DL288" s="4">
        <f t="shared" si="783"/>
        <v>0</v>
      </c>
      <c r="DM288" s="4">
        <f t="shared" si="783"/>
        <v>0</v>
      </c>
      <c r="DN288" s="4">
        <f t="shared" si="783"/>
        <v>0</v>
      </c>
      <c r="DO288" s="4">
        <f t="shared" si="783"/>
        <v>0</v>
      </c>
      <c r="DP288" s="4">
        <f t="shared" si="783"/>
        <v>0</v>
      </c>
      <c r="DQ288" s="4">
        <f t="shared" si="784"/>
        <v>0</v>
      </c>
      <c r="DR288" s="4">
        <f t="shared" si="784"/>
        <v>0</v>
      </c>
      <c r="DS288" s="4">
        <f t="shared" si="784"/>
        <v>0</v>
      </c>
      <c r="DT288" s="4">
        <f t="shared" si="784"/>
        <v>0</v>
      </c>
      <c r="DU288" s="4">
        <f t="shared" si="784"/>
        <v>0</v>
      </c>
      <c r="DV288" s="4">
        <f t="shared" si="784"/>
        <v>0</v>
      </c>
      <c r="DW288" s="4">
        <f t="shared" si="784"/>
        <v>0</v>
      </c>
      <c r="DX288" s="4">
        <f t="shared" si="784"/>
        <v>0</v>
      </c>
      <c r="DY288" s="4">
        <f t="shared" si="784"/>
        <v>0</v>
      </c>
      <c r="DZ288" s="4">
        <f t="shared" si="784"/>
        <v>0</v>
      </c>
      <c r="EA288" s="4">
        <f t="shared" si="784"/>
        <v>0</v>
      </c>
      <c r="EB288" s="4">
        <f t="shared" si="784"/>
        <v>0</v>
      </c>
      <c r="EC288" s="4">
        <f t="shared" si="784"/>
        <v>0</v>
      </c>
    </row>
    <row r="289" spans="2:133" x14ac:dyDescent="0.25">
      <c r="B289" s="13" t="s">
        <v>265</v>
      </c>
      <c r="C289" t="s">
        <v>297</v>
      </c>
      <c r="D289" s="4">
        <f t="shared" si="785"/>
        <v>0</v>
      </c>
      <c r="E289" s="4">
        <f t="shared" si="786"/>
        <v>0</v>
      </c>
      <c r="F289" s="4">
        <f t="shared" si="787"/>
        <v>0</v>
      </c>
      <c r="G289" s="4">
        <f t="shared" si="788"/>
        <v>1</v>
      </c>
      <c r="H289" s="4">
        <f t="shared" si="789"/>
        <v>0</v>
      </c>
      <c r="I289" s="4">
        <f t="shared" si="790"/>
        <v>1</v>
      </c>
      <c r="J289" s="4">
        <f t="shared" si="734"/>
        <v>0</v>
      </c>
      <c r="K289" s="4">
        <f t="shared" si="735"/>
        <v>0</v>
      </c>
      <c r="L289" s="4">
        <f t="shared" si="736"/>
        <v>0</v>
      </c>
      <c r="M289" s="4">
        <f t="shared" si="737"/>
        <v>0</v>
      </c>
      <c r="N289" s="4">
        <f t="shared" si="738"/>
        <v>0</v>
      </c>
      <c r="O289" s="4">
        <f t="shared" si="739"/>
        <v>0</v>
      </c>
      <c r="P289" s="4">
        <f t="shared" si="740"/>
        <v>0</v>
      </c>
      <c r="Q289" s="4">
        <f t="shared" si="741"/>
        <v>0</v>
      </c>
      <c r="R289" s="4">
        <f t="shared" si="742"/>
        <v>0</v>
      </c>
      <c r="S289" s="4">
        <f t="shared" si="743"/>
        <v>0</v>
      </c>
      <c r="T289" s="4">
        <f t="shared" si="744"/>
        <v>0</v>
      </c>
      <c r="U289" s="4">
        <f t="shared" si="745"/>
        <v>0</v>
      </c>
      <c r="V289" s="4">
        <f t="shared" si="746"/>
        <v>0</v>
      </c>
      <c r="W289" s="4">
        <f t="shared" si="747"/>
        <v>0</v>
      </c>
      <c r="X289" s="4">
        <f t="shared" si="748"/>
        <v>0</v>
      </c>
      <c r="Y289" s="4">
        <f t="shared" si="749"/>
        <v>0</v>
      </c>
      <c r="Z289" s="4">
        <f t="shared" si="750"/>
        <v>0</v>
      </c>
      <c r="AA289" s="4">
        <f t="shared" si="751"/>
        <v>0</v>
      </c>
      <c r="AB289" s="4">
        <f t="shared" si="752"/>
        <v>0</v>
      </c>
      <c r="AC289" s="4">
        <f t="shared" si="753"/>
        <v>0</v>
      </c>
      <c r="AD289" s="4">
        <f t="shared" si="754"/>
        <v>0</v>
      </c>
      <c r="AE289" s="4">
        <f t="shared" si="755"/>
        <v>0</v>
      </c>
      <c r="AF289" s="4">
        <f t="shared" si="756"/>
        <v>0</v>
      </c>
      <c r="AG289" s="4">
        <f t="shared" si="757"/>
        <v>0</v>
      </c>
      <c r="AH289" s="4">
        <f t="shared" si="758"/>
        <v>0</v>
      </c>
      <c r="AI289" s="4">
        <f t="shared" si="759"/>
        <v>0</v>
      </c>
      <c r="AJ289" s="4">
        <f t="shared" si="760"/>
        <v>0</v>
      </c>
      <c r="AK289" s="4">
        <f t="shared" si="761"/>
        <v>0</v>
      </c>
      <c r="AL289" s="4">
        <f t="shared" si="762"/>
        <v>0</v>
      </c>
      <c r="AM289" s="4">
        <f t="shared" si="763"/>
        <v>0</v>
      </c>
      <c r="AN289" s="4">
        <f t="shared" si="764"/>
        <v>0</v>
      </c>
      <c r="AO289" s="4">
        <f t="shared" si="765"/>
        <v>0</v>
      </c>
      <c r="AP289" s="4">
        <f t="shared" si="766"/>
        <v>0</v>
      </c>
      <c r="AQ289" s="4">
        <f t="shared" si="767"/>
        <v>0</v>
      </c>
      <c r="AR289" s="4">
        <f t="shared" si="768"/>
        <v>0</v>
      </c>
      <c r="AS289" s="4">
        <f t="shared" si="769"/>
        <v>0</v>
      </c>
      <c r="AT289" s="4">
        <f t="shared" si="770"/>
        <v>0</v>
      </c>
      <c r="AU289" s="4">
        <f t="shared" si="771"/>
        <v>0</v>
      </c>
      <c r="AV289" s="4">
        <f t="shared" si="772"/>
        <v>0</v>
      </c>
      <c r="AW289" s="4">
        <f t="shared" si="773"/>
        <v>0</v>
      </c>
      <c r="AX289" s="4">
        <f t="shared" si="774"/>
        <v>0</v>
      </c>
      <c r="AY289" s="4">
        <f t="shared" si="775"/>
        <v>0</v>
      </c>
      <c r="AZ289" s="4">
        <f t="shared" si="776"/>
        <v>0</v>
      </c>
      <c r="BA289" s="4">
        <f t="shared" si="777"/>
        <v>0</v>
      </c>
      <c r="BB289" s="4">
        <f t="shared" si="778"/>
        <v>0</v>
      </c>
      <c r="BC289" s="4">
        <f t="shared" si="779"/>
        <v>1</v>
      </c>
      <c r="BD289" s="4">
        <f t="shared" si="780"/>
        <v>0</v>
      </c>
      <c r="BE289" s="4">
        <f t="shared" si="781"/>
        <v>1</v>
      </c>
      <c r="BF289" s="4">
        <f t="shared" si="782"/>
        <v>0</v>
      </c>
      <c r="BG289" s="4">
        <f t="shared" si="782"/>
        <v>0</v>
      </c>
      <c r="BH289" s="4">
        <f t="shared" si="782"/>
        <v>0</v>
      </c>
      <c r="BI289" s="4">
        <f t="shared" si="782"/>
        <v>0</v>
      </c>
      <c r="BJ289" s="4">
        <f t="shared" si="782"/>
        <v>0</v>
      </c>
      <c r="BK289" s="4">
        <f t="shared" si="782"/>
        <v>0</v>
      </c>
      <c r="BL289" s="4">
        <f t="shared" si="782"/>
        <v>0</v>
      </c>
      <c r="BM289" s="4">
        <f t="shared" si="782"/>
        <v>0</v>
      </c>
      <c r="BN289" s="4">
        <f t="shared" si="782"/>
        <v>1</v>
      </c>
      <c r="BO289" s="4">
        <f t="shared" si="782"/>
        <v>0</v>
      </c>
      <c r="BP289" s="4">
        <f t="shared" si="782"/>
        <v>0</v>
      </c>
      <c r="BQ289" s="4">
        <f t="shared" si="782"/>
        <v>0</v>
      </c>
      <c r="BR289" s="4">
        <f t="shared" si="782"/>
        <v>0</v>
      </c>
      <c r="BS289" s="4">
        <f t="shared" si="782"/>
        <v>0</v>
      </c>
      <c r="BT289" s="4">
        <f t="shared" si="782"/>
        <v>0</v>
      </c>
      <c r="BU289" s="4">
        <f t="shared" si="782"/>
        <v>0</v>
      </c>
      <c r="BV289" s="4">
        <f t="shared" si="732"/>
        <v>0</v>
      </c>
      <c r="BW289" s="4">
        <f t="shared" si="732"/>
        <v>0</v>
      </c>
      <c r="BX289" s="4">
        <f t="shared" si="732"/>
        <v>0</v>
      </c>
      <c r="BY289" s="4">
        <f t="shared" si="732"/>
        <v>0</v>
      </c>
      <c r="BZ289" s="4">
        <f t="shared" si="732"/>
        <v>0</v>
      </c>
      <c r="CA289" s="4">
        <f t="shared" si="732"/>
        <v>0</v>
      </c>
      <c r="CB289" s="4">
        <f t="shared" si="732"/>
        <v>0</v>
      </c>
      <c r="CC289" s="4">
        <f t="shared" si="733"/>
        <v>0</v>
      </c>
      <c r="CD289" s="4">
        <f t="shared" si="732"/>
        <v>0</v>
      </c>
      <c r="CE289" s="4">
        <f t="shared" si="732"/>
        <v>0</v>
      </c>
      <c r="CF289" s="4">
        <f t="shared" si="732"/>
        <v>0</v>
      </c>
      <c r="CG289" s="4">
        <f t="shared" si="732"/>
        <v>0</v>
      </c>
      <c r="CH289" s="4">
        <f t="shared" si="732"/>
        <v>0</v>
      </c>
      <c r="CI289" s="4">
        <f t="shared" si="732"/>
        <v>0</v>
      </c>
      <c r="CJ289" s="4">
        <f t="shared" si="732"/>
        <v>0</v>
      </c>
      <c r="CK289" s="4">
        <f t="shared" si="665"/>
        <v>0</v>
      </c>
      <c r="CL289" s="4">
        <f t="shared" si="665"/>
        <v>0</v>
      </c>
      <c r="CM289" s="4">
        <f t="shared" si="665"/>
        <v>0</v>
      </c>
      <c r="CN289" s="4">
        <f t="shared" si="665"/>
        <v>0</v>
      </c>
      <c r="CO289" s="4">
        <f t="shared" si="665"/>
        <v>1</v>
      </c>
      <c r="CP289" s="4">
        <f t="shared" si="665"/>
        <v>0</v>
      </c>
      <c r="CQ289" s="4">
        <f t="shared" si="665"/>
        <v>0</v>
      </c>
      <c r="CR289" s="4">
        <f t="shared" si="665"/>
        <v>0</v>
      </c>
      <c r="CS289" s="4">
        <f t="shared" si="665"/>
        <v>0</v>
      </c>
      <c r="CT289" s="4">
        <f t="shared" si="665"/>
        <v>0</v>
      </c>
      <c r="CU289" s="4">
        <f t="shared" si="665"/>
        <v>0</v>
      </c>
      <c r="CV289" s="4">
        <f t="shared" si="665"/>
        <v>0</v>
      </c>
      <c r="CW289" s="4">
        <f t="shared" si="665"/>
        <v>0</v>
      </c>
      <c r="CX289" s="4">
        <f t="shared" si="665"/>
        <v>0</v>
      </c>
      <c r="CY289" s="4">
        <f t="shared" si="665"/>
        <v>0</v>
      </c>
      <c r="CZ289" s="4">
        <f t="shared" si="665"/>
        <v>0</v>
      </c>
      <c r="DA289" s="4">
        <f t="shared" si="731"/>
        <v>0</v>
      </c>
      <c r="DB289" s="4">
        <f t="shared" si="731"/>
        <v>0</v>
      </c>
      <c r="DC289" s="4">
        <f t="shared" si="731"/>
        <v>0</v>
      </c>
      <c r="DD289" s="4">
        <f t="shared" si="731"/>
        <v>0</v>
      </c>
      <c r="DE289" s="4">
        <f t="shared" si="731"/>
        <v>0</v>
      </c>
      <c r="DF289" s="4">
        <f t="shared" si="731"/>
        <v>0</v>
      </c>
      <c r="DG289" s="4">
        <f t="shared" si="783"/>
        <v>0</v>
      </c>
      <c r="DH289" s="4">
        <f t="shared" si="783"/>
        <v>0</v>
      </c>
      <c r="DI289" s="4">
        <f t="shared" si="783"/>
        <v>0</v>
      </c>
      <c r="DJ289" s="4">
        <f t="shared" si="783"/>
        <v>0</v>
      </c>
      <c r="DK289" s="4">
        <f t="shared" si="783"/>
        <v>0</v>
      </c>
      <c r="DL289" s="4">
        <f t="shared" si="783"/>
        <v>0</v>
      </c>
      <c r="DM289" s="4">
        <f t="shared" si="783"/>
        <v>0</v>
      </c>
      <c r="DN289" s="4">
        <f t="shared" si="783"/>
        <v>0</v>
      </c>
      <c r="DO289" s="4">
        <f t="shared" si="783"/>
        <v>0</v>
      </c>
      <c r="DP289" s="4">
        <f t="shared" si="783"/>
        <v>0</v>
      </c>
      <c r="DQ289" s="4">
        <f t="shared" si="784"/>
        <v>0</v>
      </c>
      <c r="DR289" s="4">
        <f t="shared" si="784"/>
        <v>0</v>
      </c>
      <c r="DS289" s="4">
        <f t="shared" si="784"/>
        <v>0</v>
      </c>
      <c r="DT289" s="4">
        <f t="shared" si="784"/>
        <v>0</v>
      </c>
      <c r="DU289" s="4">
        <f t="shared" si="784"/>
        <v>0</v>
      </c>
      <c r="DV289" s="4">
        <f t="shared" si="784"/>
        <v>0</v>
      </c>
      <c r="DW289" s="4">
        <f t="shared" si="784"/>
        <v>0</v>
      </c>
      <c r="DX289" s="4">
        <f t="shared" si="784"/>
        <v>0</v>
      </c>
      <c r="DY289" s="4">
        <f t="shared" si="784"/>
        <v>0</v>
      </c>
      <c r="DZ289" s="4">
        <f t="shared" si="784"/>
        <v>0</v>
      </c>
      <c r="EA289" s="4">
        <f t="shared" si="784"/>
        <v>0</v>
      </c>
      <c r="EB289" s="4">
        <f t="shared" si="784"/>
        <v>0</v>
      </c>
      <c r="EC289" s="4">
        <f t="shared" si="784"/>
        <v>0</v>
      </c>
    </row>
    <row r="290" spans="2:133" x14ac:dyDescent="0.25">
      <c r="B290" s="13" t="s">
        <v>265</v>
      </c>
      <c r="C290" t="s">
        <v>298</v>
      </c>
      <c r="D290" s="4">
        <f t="shared" si="785"/>
        <v>0</v>
      </c>
      <c r="E290" s="4">
        <f t="shared" si="786"/>
        <v>0</v>
      </c>
      <c r="F290" s="4">
        <f t="shared" si="787"/>
        <v>0</v>
      </c>
      <c r="G290" s="4">
        <f t="shared" si="788"/>
        <v>1</v>
      </c>
      <c r="H290" s="4">
        <f t="shared" si="789"/>
        <v>0</v>
      </c>
      <c r="I290" s="4">
        <f t="shared" si="790"/>
        <v>1</v>
      </c>
      <c r="J290" s="4">
        <f t="shared" si="734"/>
        <v>0</v>
      </c>
      <c r="K290" s="4">
        <f t="shared" si="735"/>
        <v>0</v>
      </c>
      <c r="L290" s="4">
        <f t="shared" si="736"/>
        <v>0</v>
      </c>
      <c r="M290" s="4">
        <f t="shared" si="737"/>
        <v>0</v>
      </c>
      <c r="N290" s="4">
        <f t="shared" si="738"/>
        <v>0</v>
      </c>
      <c r="O290" s="4">
        <f t="shared" si="739"/>
        <v>0</v>
      </c>
      <c r="P290" s="4">
        <f t="shared" si="740"/>
        <v>0</v>
      </c>
      <c r="Q290" s="4">
        <f t="shared" si="741"/>
        <v>0</v>
      </c>
      <c r="R290" s="4">
        <f t="shared" si="742"/>
        <v>0</v>
      </c>
      <c r="S290" s="4">
        <f t="shared" si="743"/>
        <v>0</v>
      </c>
      <c r="T290" s="4">
        <f t="shared" si="744"/>
        <v>0</v>
      </c>
      <c r="U290" s="4">
        <f t="shared" si="745"/>
        <v>0</v>
      </c>
      <c r="V290" s="4">
        <f t="shared" si="746"/>
        <v>0</v>
      </c>
      <c r="W290" s="4">
        <f t="shared" si="747"/>
        <v>0</v>
      </c>
      <c r="X290" s="4">
        <f t="shared" si="748"/>
        <v>0</v>
      </c>
      <c r="Y290" s="4">
        <f t="shared" si="749"/>
        <v>0</v>
      </c>
      <c r="Z290" s="4">
        <f t="shared" si="750"/>
        <v>0</v>
      </c>
      <c r="AA290" s="4">
        <f t="shared" si="751"/>
        <v>0</v>
      </c>
      <c r="AB290" s="4">
        <f t="shared" si="752"/>
        <v>0</v>
      </c>
      <c r="AC290" s="4">
        <f t="shared" si="753"/>
        <v>0</v>
      </c>
      <c r="AD290" s="4">
        <f t="shared" si="754"/>
        <v>0</v>
      </c>
      <c r="AE290" s="4">
        <f t="shared" si="755"/>
        <v>0</v>
      </c>
      <c r="AF290" s="4">
        <f t="shared" si="756"/>
        <v>0</v>
      </c>
      <c r="AG290" s="4">
        <f t="shared" si="757"/>
        <v>0</v>
      </c>
      <c r="AH290" s="4">
        <f t="shared" si="758"/>
        <v>0</v>
      </c>
      <c r="AI290" s="4">
        <f t="shared" si="759"/>
        <v>0</v>
      </c>
      <c r="AJ290" s="4">
        <f t="shared" si="760"/>
        <v>0</v>
      </c>
      <c r="AK290" s="4">
        <f t="shared" si="761"/>
        <v>0</v>
      </c>
      <c r="AL290" s="4">
        <f t="shared" si="762"/>
        <v>0</v>
      </c>
      <c r="AM290" s="4">
        <f t="shared" si="763"/>
        <v>0</v>
      </c>
      <c r="AN290" s="4">
        <f t="shared" si="764"/>
        <v>0</v>
      </c>
      <c r="AO290" s="4">
        <f t="shared" si="765"/>
        <v>0</v>
      </c>
      <c r="AP290" s="4">
        <f t="shared" si="766"/>
        <v>0</v>
      </c>
      <c r="AQ290" s="4">
        <f t="shared" si="767"/>
        <v>0</v>
      </c>
      <c r="AR290" s="4">
        <f t="shared" si="768"/>
        <v>0</v>
      </c>
      <c r="AS290" s="4">
        <f t="shared" si="769"/>
        <v>0</v>
      </c>
      <c r="AT290" s="4">
        <f t="shared" si="770"/>
        <v>0</v>
      </c>
      <c r="AU290" s="4">
        <f t="shared" si="771"/>
        <v>0</v>
      </c>
      <c r="AV290" s="4">
        <f t="shared" si="772"/>
        <v>0</v>
      </c>
      <c r="AW290" s="4">
        <f t="shared" si="773"/>
        <v>0</v>
      </c>
      <c r="AX290" s="4">
        <f t="shared" si="774"/>
        <v>0</v>
      </c>
      <c r="AY290" s="4">
        <f t="shared" si="775"/>
        <v>0</v>
      </c>
      <c r="AZ290" s="4">
        <f t="shared" si="776"/>
        <v>0</v>
      </c>
      <c r="BA290" s="4">
        <f t="shared" si="777"/>
        <v>0</v>
      </c>
      <c r="BB290" s="4">
        <f t="shared" si="778"/>
        <v>0</v>
      </c>
      <c r="BC290" s="4">
        <f t="shared" si="779"/>
        <v>1</v>
      </c>
      <c r="BD290" s="4">
        <f t="shared" si="780"/>
        <v>0</v>
      </c>
      <c r="BE290" s="4">
        <f t="shared" si="781"/>
        <v>1</v>
      </c>
      <c r="BF290" s="4">
        <f t="shared" si="782"/>
        <v>0</v>
      </c>
      <c r="BG290" s="4">
        <f t="shared" si="782"/>
        <v>0</v>
      </c>
      <c r="BH290" s="4">
        <f t="shared" si="782"/>
        <v>0</v>
      </c>
      <c r="BI290" s="4">
        <f t="shared" si="782"/>
        <v>0</v>
      </c>
      <c r="BJ290" s="4">
        <f t="shared" si="782"/>
        <v>0</v>
      </c>
      <c r="BK290" s="4">
        <f t="shared" si="782"/>
        <v>0</v>
      </c>
      <c r="BL290" s="4">
        <f t="shared" si="782"/>
        <v>0</v>
      </c>
      <c r="BM290" s="4">
        <f t="shared" si="782"/>
        <v>0</v>
      </c>
      <c r="BN290" s="4">
        <f t="shared" si="782"/>
        <v>0</v>
      </c>
      <c r="BO290" s="4">
        <f t="shared" si="782"/>
        <v>1</v>
      </c>
      <c r="BP290" s="4">
        <f t="shared" si="782"/>
        <v>0</v>
      </c>
      <c r="BQ290" s="4">
        <f t="shared" si="782"/>
        <v>0</v>
      </c>
      <c r="BR290" s="4">
        <f t="shared" si="782"/>
        <v>0</v>
      </c>
      <c r="BS290" s="4">
        <f t="shared" si="782"/>
        <v>0</v>
      </c>
      <c r="BT290" s="4">
        <f t="shared" si="782"/>
        <v>0</v>
      </c>
      <c r="BU290" s="4">
        <f t="shared" si="782"/>
        <v>0</v>
      </c>
      <c r="BV290" s="4">
        <f t="shared" si="732"/>
        <v>0</v>
      </c>
      <c r="BW290" s="4">
        <f t="shared" si="732"/>
        <v>0</v>
      </c>
      <c r="BX290" s="4">
        <f t="shared" si="732"/>
        <v>0</v>
      </c>
      <c r="BY290" s="4">
        <f t="shared" si="732"/>
        <v>0</v>
      </c>
      <c r="BZ290" s="4">
        <f t="shared" si="732"/>
        <v>0</v>
      </c>
      <c r="CA290" s="4">
        <f t="shared" si="732"/>
        <v>0</v>
      </c>
      <c r="CB290" s="4">
        <f t="shared" si="732"/>
        <v>0</v>
      </c>
      <c r="CC290" s="4">
        <f t="shared" si="733"/>
        <v>0</v>
      </c>
      <c r="CD290" s="4">
        <f t="shared" si="732"/>
        <v>0</v>
      </c>
      <c r="CE290" s="4">
        <f t="shared" si="732"/>
        <v>0</v>
      </c>
      <c r="CF290" s="4">
        <f t="shared" si="732"/>
        <v>0</v>
      </c>
      <c r="CG290" s="4">
        <f t="shared" si="732"/>
        <v>0</v>
      </c>
      <c r="CH290" s="4">
        <f t="shared" si="732"/>
        <v>0</v>
      </c>
      <c r="CI290" s="4">
        <f t="shared" si="732"/>
        <v>0</v>
      </c>
      <c r="CJ290" s="4">
        <f t="shared" si="732"/>
        <v>0</v>
      </c>
      <c r="CK290" s="4">
        <f t="shared" si="665"/>
        <v>0</v>
      </c>
      <c r="CL290" s="4">
        <f t="shared" si="665"/>
        <v>0</v>
      </c>
      <c r="CM290" s="4">
        <f t="shared" si="665"/>
        <v>0</v>
      </c>
      <c r="CN290" s="4">
        <f t="shared" si="665"/>
        <v>0</v>
      </c>
      <c r="CO290" s="4">
        <f t="shared" si="665"/>
        <v>0</v>
      </c>
      <c r="CP290" s="4">
        <f t="shared" si="665"/>
        <v>1</v>
      </c>
      <c r="CQ290" s="4">
        <f t="shared" si="665"/>
        <v>0</v>
      </c>
      <c r="CR290" s="4">
        <f t="shared" si="665"/>
        <v>0</v>
      </c>
      <c r="CS290" s="4">
        <f t="shared" si="665"/>
        <v>0</v>
      </c>
      <c r="CT290" s="4">
        <f t="shared" si="665"/>
        <v>0</v>
      </c>
      <c r="CU290" s="4">
        <f t="shared" si="665"/>
        <v>0</v>
      </c>
      <c r="CV290" s="4">
        <f t="shared" si="665"/>
        <v>0</v>
      </c>
      <c r="CW290" s="4">
        <f t="shared" si="665"/>
        <v>0</v>
      </c>
      <c r="CX290" s="4">
        <f t="shared" si="665"/>
        <v>0</v>
      </c>
      <c r="CY290" s="4">
        <f t="shared" si="665"/>
        <v>0</v>
      </c>
      <c r="CZ290" s="4">
        <f t="shared" ref="CZ290:DF305" si="791">IF(CZ$3=$C290,1,0)</f>
        <v>0</v>
      </c>
      <c r="DA290" s="4">
        <f t="shared" si="791"/>
        <v>0</v>
      </c>
      <c r="DB290" s="4">
        <f t="shared" si="791"/>
        <v>0</v>
      </c>
      <c r="DC290" s="4">
        <f t="shared" si="791"/>
        <v>0</v>
      </c>
      <c r="DD290" s="4">
        <f t="shared" ref="DD290:DD306" si="792">IF(DD$3=$C290,1,0)</f>
        <v>0</v>
      </c>
      <c r="DE290" s="4">
        <f t="shared" si="791"/>
        <v>0</v>
      </c>
      <c r="DF290" s="4">
        <f t="shared" si="791"/>
        <v>0</v>
      </c>
      <c r="DG290" s="4">
        <f t="shared" si="783"/>
        <v>0</v>
      </c>
      <c r="DH290" s="4">
        <f t="shared" si="783"/>
        <v>0</v>
      </c>
      <c r="DI290" s="4">
        <f t="shared" si="783"/>
        <v>0</v>
      </c>
      <c r="DJ290" s="4">
        <f t="shared" si="783"/>
        <v>0</v>
      </c>
      <c r="DK290" s="4">
        <f t="shared" si="783"/>
        <v>0</v>
      </c>
      <c r="DL290" s="4">
        <f t="shared" si="783"/>
        <v>0</v>
      </c>
      <c r="DM290" s="4">
        <f t="shared" si="783"/>
        <v>0</v>
      </c>
      <c r="DN290" s="4">
        <f t="shared" si="783"/>
        <v>0</v>
      </c>
      <c r="DO290" s="4">
        <f t="shared" si="783"/>
        <v>0</v>
      </c>
      <c r="DP290" s="4">
        <f t="shared" si="783"/>
        <v>0</v>
      </c>
      <c r="DQ290" s="4">
        <f t="shared" si="784"/>
        <v>0</v>
      </c>
      <c r="DR290" s="4">
        <f t="shared" si="784"/>
        <v>0</v>
      </c>
      <c r="DS290" s="4">
        <f t="shared" si="784"/>
        <v>0</v>
      </c>
      <c r="DT290" s="4">
        <f t="shared" si="784"/>
        <v>0</v>
      </c>
      <c r="DU290" s="4">
        <f t="shared" si="784"/>
        <v>0</v>
      </c>
      <c r="DV290" s="4">
        <f t="shared" si="784"/>
        <v>0</v>
      </c>
      <c r="DW290" s="4">
        <f t="shared" si="784"/>
        <v>0</v>
      </c>
      <c r="DX290" s="4">
        <f t="shared" si="784"/>
        <v>0</v>
      </c>
      <c r="DY290" s="4">
        <f t="shared" si="784"/>
        <v>0</v>
      </c>
      <c r="DZ290" s="4">
        <f t="shared" si="784"/>
        <v>0</v>
      </c>
      <c r="EA290" s="4">
        <f t="shared" si="784"/>
        <v>0</v>
      </c>
      <c r="EB290" s="4">
        <f t="shared" si="784"/>
        <v>0</v>
      </c>
      <c r="EC290" s="4">
        <f t="shared" si="784"/>
        <v>0</v>
      </c>
    </row>
    <row r="291" spans="2:133" x14ac:dyDescent="0.25">
      <c r="B291" s="13" t="s">
        <v>265</v>
      </c>
      <c r="C291" t="s">
        <v>299</v>
      </c>
      <c r="D291" s="4">
        <f t="shared" si="785"/>
        <v>0</v>
      </c>
      <c r="E291" s="4">
        <f t="shared" si="786"/>
        <v>0</v>
      </c>
      <c r="F291" s="4">
        <f t="shared" si="787"/>
        <v>0</v>
      </c>
      <c r="G291" s="4">
        <f t="shared" si="788"/>
        <v>1</v>
      </c>
      <c r="H291" s="4">
        <f t="shared" si="789"/>
        <v>0</v>
      </c>
      <c r="I291" s="4">
        <f t="shared" si="790"/>
        <v>1</v>
      </c>
      <c r="J291" s="4">
        <f t="shared" si="734"/>
        <v>0</v>
      </c>
      <c r="K291" s="4">
        <f t="shared" si="735"/>
        <v>0</v>
      </c>
      <c r="L291" s="4">
        <f t="shared" si="736"/>
        <v>0</v>
      </c>
      <c r="M291" s="4">
        <f t="shared" si="737"/>
        <v>0</v>
      </c>
      <c r="N291" s="4">
        <f t="shared" si="738"/>
        <v>0</v>
      </c>
      <c r="O291" s="4">
        <f t="shared" si="739"/>
        <v>0</v>
      </c>
      <c r="P291" s="4">
        <f t="shared" si="740"/>
        <v>0</v>
      </c>
      <c r="Q291" s="4">
        <f t="shared" si="741"/>
        <v>0</v>
      </c>
      <c r="R291" s="4">
        <f t="shared" si="742"/>
        <v>0</v>
      </c>
      <c r="S291" s="4">
        <f t="shared" si="743"/>
        <v>0</v>
      </c>
      <c r="T291" s="4">
        <f t="shared" si="744"/>
        <v>0</v>
      </c>
      <c r="U291" s="4">
        <f t="shared" si="745"/>
        <v>0</v>
      </c>
      <c r="V291" s="4">
        <f t="shared" si="746"/>
        <v>0</v>
      </c>
      <c r="W291" s="4">
        <f t="shared" si="747"/>
        <v>0</v>
      </c>
      <c r="X291" s="4">
        <f t="shared" si="748"/>
        <v>0</v>
      </c>
      <c r="Y291" s="4">
        <f t="shared" si="749"/>
        <v>0</v>
      </c>
      <c r="Z291" s="4">
        <f t="shared" si="750"/>
        <v>0</v>
      </c>
      <c r="AA291" s="4">
        <f t="shared" si="751"/>
        <v>0</v>
      </c>
      <c r="AB291" s="4">
        <f t="shared" si="752"/>
        <v>0</v>
      </c>
      <c r="AC291" s="4">
        <f t="shared" si="753"/>
        <v>0</v>
      </c>
      <c r="AD291" s="4">
        <f t="shared" si="754"/>
        <v>0</v>
      </c>
      <c r="AE291" s="4">
        <f t="shared" si="755"/>
        <v>0</v>
      </c>
      <c r="AF291" s="4">
        <f t="shared" si="756"/>
        <v>0</v>
      </c>
      <c r="AG291" s="4">
        <f t="shared" si="757"/>
        <v>0</v>
      </c>
      <c r="AH291" s="4">
        <f t="shared" si="758"/>
        <v>0</v>
      </c>
      <c r="AI291" s="4">
        <f t="shared" si="759"/>
        <v>0</v>
      </c>
      <c r="AJ291" s="4">
        <f t="shared" si="760"/>
        <v>0</v>
      </c>
      <c r="AK291" s="4">
        <f t="shared" si="761"/>
        <v>0</v>
      </c>
      <c r="AL291" s="4">
        <f t="shared" si="762"/>
        <v>0</v>
      </c>
      <c r="AM291" s="4">
        <f t="shared" si="763"/>
        <v>0</v>
      </c>
      <c r="AN291" s="4">
        <f t="shared" si="764"/>
        <v>0</v>
      </c>
      <c r="AO291" s="4">
        <f t="shared" si="765"/>
        <v>0</v>
      </c>
      <c r="AP291" s="4">
        <f t="shared" si="766"/>
        <v>0</v>
      </c>
      <c r="AQ291" s="4">
        <f t="shared" si="767"/>
        <v>0</v>
      </c>
      <c r="AR291" s="4">
        <f t="shared" si="768"/>
        <v>0</v>
      </c>
      <c r="AS291" s="4">
        <f t="shared" si="769"/>
        <v>0</v>
      </c>
      <c r="AT291" s="4">
        <f t="shared" si="770"/>
        <v>0</v>
      </c>
      <c r="AU291" s="4">
        <f t="shared" si="771"/>
        <v>0</v>
      </c>
      <c r="AV291" s="4">
        <f t="shared" si="772"/>
        <v>0</v>
      </c>
      <c r="AW291" s="4">
        <f t="shared" si="773"/>
        <v>0</v>
      </c>
      <c r="AX291" s="4">
        <f t="shared" si="774"/>
        <v>0</v>
      </c>
      <c r="AY291" s="4">
        <f t="shared" si="775"/>
        <v>0</v>
      </c>
      <c r="AZ291" s="4">
        <f t="shared" si="776"/>
        <v>0</v>
      </c>
      <c r="BA291" s="4">
        <f t="shared" si="777"/>
        <v>0</v>
      </c>
      <c r="BB291" s="4">
        <f t="shared" si="778"/>
        <v>0</v>
      </c>
      <c r="BC291" s="4">
        <f t="shared" si="779"/>
        <v>1</v>
      </c>
      <c r="BD291" s="4">
        <f t="shared" si="780"/>
        <v>0</v>
      </c>
      <c r="BE291" s="4">
        <f t="shared" si="781"/>
        <v>1</v>
      </c>
      <c r="BF291" s="4">
        <f t="shared" si="782"/>
        <v>0</v>
      </c>
      <c r="BG291" s="4">
        <f t="shared" si="782"/>
        <v>0</v>
      </c>
      <c r="BH291" s="4">
        <f t="shared" si="782"/>
        <v>0</v>
      </c>
      <c r="BI291" s="4">
        <f t="shared" si="782"/>
        <v>0</v>
      </c>
      <c r="BJ291" s="4">
        <f t="shared" si="782"/>
        <v>0</v>
      </c>
      <c r="BK291" s="4">
        <f t="shared" si="782"/>
        <v>0</v>
      </c>
      <c r="BL291" s="4">
        <f t="shared" si="782"/>
        <v>0</v>
      </c>
      <c r="BM291" s="4">
        <f t="shared" si="782"/>
        <v>0</v>
      </c>
      <c r="BN291" s="4">
        <f t="shared" si="782"/>
        <v>0</v>
      </c>
      <c r="BO291" s="4">
        <f t="shared" si="782"/>
        <v>0</v>
      </c>
      <c r="BP291" s="4">
        <f t="shared" si="782"/>
        <v>1</v>
      </c>
      <c r="BQ291" s="4">
        <f t="shared" si="782"/>
        <v>0</v>
      </c>
      <c r="BR291" s="4">
        <f t="shared" si="782"/>
        <v>0</v>
      </c>
      <c r="BS291" s="4">
        <f t="shared" si="782"/>
        <v>0</v>
      </c>
      <c r="BT291" s="4">
        <f t="shared" si="782"/>
        <v>0</v>
      </c>
      <c r="BU291" s="4">
        <f t="shared" si="782"/>
        <v>0</v>
      </c>
      <c r="BV291" s="4">
        <f t="shared" si="732"/>
        <v>0</v>
      </c>
      <c r="BW291" s="4">
        <f t="shared" si="732"/>
        <v>0</v>
      </c>
      <c r="BX291" s="4">
        <f t="shared" si="732"/>
        <v>0</v>
      </c>
      <c r="BY291" s="4">
        <f t="shared" si="732"/>
        <v>0</v>
      </c>
      <c r="BZ291" s="4">
        <f t="shared" si="732"/>
        <v>0</v>
      </c>
      <c r="CA291" s="4">
        <f t="shared" si="732"/>
        <v>0</v>
      </c>
      <c r="CB291" s="4">
        <f t="shared" si="732"/>
        <v>0</v>
      </c>
      <c r="CC291" s="4">
        <f t="shared" si="733"/>
        <v>0</v>
      </c>
      <c r="CD291" s="4">
        <f t="shared" si="732"/>
        <v>0</v>
      </c>
      <c r="CE291" s="4">
        <f t="shared" si="732"/>
        <v>0</v>
      </c>
      <c r="CF291" s="4">
        <f t="shared" si="732"/>
        <v>0</v>
      </c>
      <c r="CG291" s="4">
        <f t="shared" si="732"/>
        <v>0</v>
      </c>
      <c r="CH291" s="4">
        <f t="shared" si="732"/>
        <v>0</v>
      </c>
      <c r="CI291" s="4">
        <f t="shared" si="732"/>
        <v>0</v>
      </c>
      <c r="CJ291" s="4">
        <f t="shared" si="732"/>
        <v>0</v>
      </c>
      <c r="CK291" s="4">
        <f t="shared" ref="CK291:CZ306" si="793">IF(CK$3=$C291,1,0)</f>
        <v>0</v>
      </c>
      <c r="CL291" s="4">
        <f t="shared" si="793"/>
        <v>0</v>
      </c>
      <c r="CM291" s="4">
        <f t="shared" si="793"/>
        <v>0</v>
      </c>
      <c r="CN291" s="4">
        <f t="shared" si="793"/>
        <v>0</v>
      </c>
      <c r="CO291" s="4">
        <f t="shared" si="793"/>
        <v>0</v>
      </c>
      <c r="CP291" s="4">
        <f t="shared" si="793"/>
        <v>0</v>
      </c>
      <c r="CQ291" s="4">
        <f t="shared" si="793"/>
        <v>1</v>
      </c>
      <c r="CR291" s="4">
        <f t="shared" si="793"/>
        <v>0</v>
      </c>
      <c r="CS291" s="4">
        <f t="shared" si="793"/>
        <v>0</v>
      </c>
      <c r="CT291" s="4">
        <f t="shared" si="793"/>
        <v>0</v>
      </c>
      <c r="CU291" s="4">
        <f t="shared" si="793"/>
        <v>0</v>
      </c>
      <c r="CV291" s="4">
        <f t="shared" si="793"/>
        <v>0</v>
      </c>
      <c r="CW291" s="4">
        <f t="shared" si="793"/>
        <v>0</v>
      </c>
      <c r="CX291" s="4">
        <f t="shared" si="793"/>
        <v>0</v>
      </c>
      <c r="CY291" s="4">
        <f t="shared" si="793"/>
        <v>0</v>
      </c>
      <c r="CZ291" s="4">
        <f t="shared" si="793"/>
        <v>0</v>
      </c>
      <c r="DA291" s="4">
        <f t="shared" si="791"/>
        <v>0</v>
      </c>
      <c r="DB291" s="4">
        <f t="shared" si="791"/>
        <v>0</v>
      </c>
      <c r="DC291" s="4">
        <f t="shared" si="791"/>
        <v>0</v>
      </c>
      <c r="DD291" s="4">
        <f t="shared" si="792"/>
        <v>0</v>
      </c>
      <c r="DE291" s="4">
        <f t="shared" si="791"/>
        <v>0</v>
      </c>
      <c r="DF291" s="4">
        <f t="shared" si="791"/>
        <v>0</v>
      </c>
      <c r="DG291" s="4">
        <f t="shared" si="783"/>
        <v>0</v>
      </c>
      <c r="DH291" s="4">
        <f t="shared" si="783"/>
        <v>0</v>
      </c>
      <c r="DI291" s="4">
        <f t="shared" si="783"/>
        <v>0</v>
      </c>
      <c r="DJ291" s="4">
        <f t="shared" si="783"/>
        <v>0</v>
      </c>
      <c r="DK291" s="4">
        <f t="shared" si="783"/>
        <v>0</v>
      </c>
      <c r="DL291" s="4">
        <f t="shared" si="783"/>
        <v>0</v>
      </c>
      <c r="DM291" s="4">
        <f t="shared" si="783"/>
        <v>0</v>
      </c>
      <c r="DN291" s="4">
        <f t="shared" si="783"/>
        <v>0</v>
      </c>
      <c r="DO291" s="4">
        <f t="shared" si="783"/>
        <v>0</v>
      </c>
      <c r="DP291" s="4">
        <f t="shared" si="783"/>
        <v>0</v>
      </c>
      <c r="DQ291" s="4">
        <f t="shared" si="784"/>
        <v>0</v>
      </c>
      <c r="DR291" s="4">
        <f t="shared" si="784"/>
        <v>0</v>
      </c>
      <c r="DS291" s="4">
        <f t="shared" si="784"/>
        <v>0</v>
      </c>
      <c r="DT291" s="4">
        <f t="shared" si="784"/>
        <v>0</v>
      </c>
      <c r="DU291" s="4">
        <f t="shared" si="784"/>
        <v>0</v>
      </c>
      <c r="DV291" s="4">
        <f t="shared" si="784"/>
        <v>0</v>
      </c>
      <c r="DW291" s="4">
        <f t="shared" si="784"/>
        <v>0</v>
      </c>
      <c r="DX291" s="4">
        <f t="shared" si="784"/>
        <v>0</v>
      </c>
      <c r="DY291" s="4">
        <f t="shared" si="784"/>
        <v>0</v>
      </c>
      <c r="DZ291" s="4">
        <f t="shared" si="784"/>
        <v>0</v>
      </c>
      <c r="EA291" s="4">
        <f t="shared" si="784"/>
        <v>0</v>
      </c>
      <c r="EB291" s="4">
        <f t="shared" si="784"/>
        <v>0</v>
      </c>
      <c r="EC291" s="4">
        <f t="shared" si="784"/>
        <v>0</v>
      </c>
    </row>
    <row r="292" spans="2:133" x14ac:dyDescent="0.25">
      <c r="B292" s="13" t="s">
        <v>265</v>
      </c>
      <c r="C292" t="s">
        <v>300</v>
      </c>
      <c r="D292" s="4">
        <f t="shared" si="785"/>
        <v>0</v>
      </c>
      <c r="E292" s="4">
        <f t="shared" si="786"/>
        <v>0</v>
      </c>
      <c r="F292" s="4">
        <f t="shared" si="787"/>
        <v>0</v>
      </c>
      <c r="G292" s="4">
        <f t="shared" si="788"/>
        <v>1</v>
      </c>
      <c r="H292" s="4">
        <f t="shared" si="789"/>
        <v>0</v>
      </c>
      <c r="I292" s="4">
        <f t="shared" si="790"/>
        <v>1</v>
      </c>
      <c r="J292" s="4">
        <f t="shared" si="734"/>
        <v>0</v>
      </c>
      <c r="K292" s="4">
        <f t="shared" si="735"/>
        <v>0</v>
      </c>
      <c r="L292" s="4">
        <f t="shared" si="736"/>
        <v>0</v>
      </c>
      <c r="M292" s="4">
        <f t="shared" si="737"/>
        <v>0</v>
      </c>
      <c r="N292" s="4">
        <f t="shared" si="738"/>
        <v>0</v>
      </c>
      <c r="O292" s="4">
        <f t="shared" si="739"/>
        <v>0</v>
      </c>
      <c r="P292" s="4">
        <f t="shared" si="740"/>
        <v>0</v>
      </c>
      <c r="Q292" s="4">
        <f t="shared" si="741"/>
        <v>0</v>
      </c>
      <c r="R292" s="4">
        <f t="shared" si="742"/>
        <v>0</v>
      </c>
      <c r="S292" s="4">
        <f t="shared" si="743"/>
        <v>0</v>
      </c>
      <c r="T292" s="4">
        <f t="shared" si="744"/>
        <v>0</v>
      </c>
      <c r="U292" s="4">
        <f t="shared" si="745"/>
        <v>0</v>
      </c>
      <c r="V292" s="4">
        <f t="shared" si="746"/>
        <v>0</v>
      </c>
      <c r="W292" s="4">
        <f t="shared" si="747"/>
        <v>0</v>
      </c>
      <c r="X292" s="4">
        <f t="shared" si="748"/>
        <v>0</v>
      </c>
      <c r="Y292" s="4">
        <f t="shared" si="749"/>
        <v>0</v>
      </c>
      <c r="Z292" s="4">
        <f t="shared" si="750"/>
        <v>0</v>
      </c>
      <c r="AA292" s="4">
        <f t="shared" si="751"/>
        <v>0</v>
      </c>
      <c r="AB292" s="4">
        <f t="shared" si="752"/>
        <v>0</v>
      </c>
      <c r="AC292" s="4">
        <f t="shared" si="753"/>
        <v>0</v>
      </c>
      <c r="AD292" s="4">
        <f t="shared" si="754"/>
        <v>0</v>
      </c>
      <c r="AE292" s="4">
        <f t="shared" si="755"/>
        <v>0</v>
      </c>
      <c r="AF292" s="4">
        <f t="shared" si="756"/>
        <v>0</v>
      </c>
      <c r="AG292" s="4">
        <f t="shared" si="757"/>
        <v>0</v>
      </c>
      <c r="AH292" s="4">
        <f t="shared" si="758"/>
        <v>0</v>
      </c>
      <c r="AI292" s="4">
        <f t="shared" si="759"/>
        <v>0</v>
      </c>
      <c r="AJ292" s="4">
        <f t="shared" si="760"/>
        <v>0</v>
      </c>
      <c r="AK292" s="4">
        <f t="shared" si="761"/>
        <v>0</v>
      </c>
      <c r="AL292" s="4">
        <f t="shared" si="762"/>
        <v>0</v>
      </c>
      <c r="AM292" s="4">
        <f t="shared" si="763"/>
        <v>0</v>
      </c>
      <c r="AN292" s="4">
        <f t="shared" si="764"/>
        <v>0</v>
      </c>
      <c r="AO292" s="4">
        <f t="shared" si="765"/>
        <v>0</v>
      </c>
      <c r="AP292" s="4">
        <f t="shared" si="766"/>
        <v>0</v>
      </c>
      <c r="AQ292" s="4">
        <f t="shared" si="767"/>
        <v>0</v>
      </c>
      <c r="AR292" s="4">
        <f t="shared" si="768"/>
        <v>0</v>
      </c>
      <c r="AS292" s="4">
        <f t="shared" si="769"/>
        <v>0</v>
      </c>
      <c r="AT292" s="4">
        <f t="shared" si="770"/>
        <v>0</v>
      </c>
      <c r="AU292" s="4">
        <f t="shared" si="771"/>
        <v>0</v>
      </c>
      <c r="AV292" s="4">
        <f t="shared" si="772"/>
        <v>0</v>
      </c>
      <c r="AW292" s="4">
        <f t="shared" si="773"/>
        <v>0</v>
      </c>
      <c r="AX292" s="4">
        <f t="shared" si="774"/>
        <v>0</v>
      </c>
      <c r="AY292" s="4">
        <f t="shared" si="775"/>
        <v>0</v>
      </c>
      <c r="AZ292" s="4">
        <f t="shared" si="776"/>
        <v>0</v>
      </c>
      <c r="BA292" s="4">
        <f t="shared" si="777"/>
        <v>0</v>
      </c>
      <c r="BB292" s="4">
        <f t="shared" si="778"/>
        <v>0</v>
      </c>
      <c r="BC292" s="4">
        <f t="shared" si="779"/>
        <v>1</v>
      </c>
      <c r="BD292" s="4">
        <f t="shared" si="780"/>
        <v>0</v>
      </c>
      <c r="BE292" s="4">
        <f t="shared" si="781"/>
        <v>1</v>
      </c>
      <c r="BF292" s="4">
        <f t="shared" si="782"/>
        <v>0</v>
      </c>
      <c r="BG292" s="4">
        <f t="shared" si="782"/>
        <v>0</v>
      </c>
      <c r="BH292" s="4">
        <f t="shared" si="782"/>
        <v>0</v>
      </c>
      <c r="BI292" s="4">
        <f t="shared" si="782"/>
        <v>0</v>
      </c>
      <c r="BJ292" s="4">
        <f t="shared" si="782"/>
        <v>0</v>
      </c>
      <c r="BK292" s="4">
        <f t="shared" si="782"/>
        <v>0</v>
      </c>
      <c r="BL292" s="4">
        <f t="shared" si="782"/>
        <v>0</v>
      </c>
      <c r="BM292" s="4">
        <f t="shared" si="782"/>
        <v>0</v>
      </c>
      <c r="BN292" s="4">
        <f t="shared" si="782"/>
        <v>0</v>
      </c>
      <c r="BO292" s="4">
        <f t="shared" si="782"/>
        <v>0</v>
      </c>
      <c r="BP292" s="4">
        <f t="shared" si="782"/>
        <v>0</v>
      </c>
      <c r="BQ292" s="4">
        <f t="shared" si="782"/>
        <v>1</v>
      </c>
      <c r="BR292" s="4">
        <f t="shared" si="782"/>
        <v>0</v>
      </c>
      <c r="BS292" s="4">
        <f t="shared" si="782"/>
        <v>0</v>
      </c>
      <c r="BT292" s="4">
        <f t="shared" si="782"/>
        <v>0</v>
      </c>
      <c r="BU292" s="4">
        <f t="shared" si="782"/>
        <v>0</v>
      </c>
      <c r="BV292" s="4">
        <f t="shared" si="732"/>
        <v>0</v>
      </c>
      <c r="BW292" s="4">
        <f t="shared" si="732"/>
        <v>0</v>
      </c>
      <c r="BX292" s="4">
        <f t="shared" si="732"/>
        <v>0</v>
      </c>
      <c r="BY292" s="4">
        <f t="shared" si="732"/>
        <v>0</v>
      </c>
      <c r="BZ292" s="4">
        <f t="shared" si="732"/>
        <v>0</v>
      </c>
      <c r="CA292" s="4">
        <f t="shared" si="732"/>
        <v>0</v>
      </c>
      <c r="CB292" s="4">
        <f t="shared" si="732"/>
        <v>0</v>
      </c>
      <c r="CC292" s="4">
        <f t="shared" si="733"/>
        <v>0</v>
      </c>
      <c r="CD292" s="4">
        <f t="shared" si="732"/>
        <v>0</v>
      </c>
      <c r="CE292" s="4">
        <f t="shared" si="732"/>
        <v>0</v>
      </c>
      <c r="CF292" s="4">
        <f t="shared" si="732"/>
        <v>0</v>
      </c>
      <c r="CG292" s="4">
        <f t="shared" si="732"/>
        <v>0</v>
      </c>
      <c r="CH292" s="4">
        <f t="shared" si="732"/>
        <v>0</v>
      </c>
      <c r="CI292" s="4">
        <f t="shared" si="732"/>
        <v>0</v>
      </c>
      <c r="CJ292" s="4">
        <f t="shared" si="732"/>
        <v>0</v>
      </c>
      <c r="CK292" s="4">
        <f t="shared" si="793"/>
        <v>0</v>
      </c>
      <c r="CL292" s="4">
        <f t="shared" si="793"/>
        <v>0</v>
      </c>
      <c r="CM292" s="4">
        <f t="shared" si="793"/>
        <v>0</v>
      </c>
      <c r="CN292" s="4">
        <f t="shared" si="793"/>
        <v>0</v>
      </c>
      <c r="CO292" s="4">
        <f t="shared" si="793"/>
        <v>0</v>
      </c>
      <c r="CP292" s="4">
        <f t="shared" si="793"/>
        <v>0</v>
      </c>
      <c r="CQ292" s="4">
        <f t="shared" si="793"/>
        <v>0</v>
      </c>
      <c r="CR292" s="4">
        <f t="shared" si="793"/>
        <v>1</v>
      </c>
      <c r="CS292" s="4">
        <f t="shared" si="793"/>
        <v>0</v>
      </c>
      <c r="CT292" s="4">
        <f t="shared" si="793"/>
        <v>0</v>
      </c>
      <c r="CU292" s="4">
        <f t="shared" si="793"/>
        <v>0</v>
      </c>
      <c r="CV292" s="4">
        <f t="shared" si="793"/>
        <v>0</v>
      </c>
      <c r="CW292" s="4">
        <f t="shared" si="793"/>
        <v>0</v>
      </c>
      <c r="CX292" s="4">
        <f t="shared" si="793"/>
        <v>0</v>
      </c>
      <c r="CY292" s="4">
        <f t="shared" si="793"/>
        <v>0</v>
      </c>
      <c r="CZ292" s="4">
        <f t="shared" si="793"/>
        <v>0</v>
      </c>
      <c r="DA292" s="4">
        <f t="shared" si="791"/>
        <v>0</v>
      </c>
      <c r="DB292" s="4">
        <f t="shared" si="791"/>
        <v>0</v>
      </c>
      <c r="DC292" s="4">
        <f t="shared" si="791"/>
        <v>0</v>
      </c>
      <c r="DD292" s="4">
        <f t="shared" si="792"/>
        <v>0</v>
      </c>
      <c r="DE292" s="4">
        <f t="shared" si="791"/>
        <v>0</v>
      </c>
      <c r="DF292" s="4">
        <f t="shared" si="791"/>
        <v>0</v>
      </c>
      <c r="DG292" s="4">
        <f t="shared" si="783"/>
        <v>0</v>
      </c>
      <c r="DH292" s="4">
        <f t="shared" si="783"/>
        <v>0</v>
      </c>
      <c r="DI292" s="4">
        <f t="shared" si="783"/>
        <v>0</v>
      </c>
      <c r="DJ292" s="4">
        <f t="shared" si="783"/>
        <v>0</v>
      </c>
      <c r="DK292" s="4">
        <f t="shared" si="783"/>
        <v>0</v>
      </c>
      <c r="DL292" s="4">
        <f t="shared" si="783"/>
        <v>0</v>
      </c>
      <c r="DM292" s="4">
        <f t="shared" si="783"/>
        <v>0</v>
      </c>
      <c r="DN292" s="4">
        <f t="shared" si="783"/>
        <v>0</v>
      </c>
      <c r="DO292" s="4">
        <f t="shared" si="783"/>
        <v>0</v>
      </c>
      <c r="DP292" s="4">
        <f t="shared" si="783"/>
        <v>0</v>
      </c>
      <c r="DQ292" s="4">
        <f t="shared" si="784"/>
        <v>0</v>
      </c>
      <c r="DR292" s="4">
        <f t="shared" si="784"/>
        <v>0</v>
      </c>
      <c r="DS292" s="4">
        <f t="shared" si="784"/>
        <v>0</v>
      </c>
      <c r="DT292" s="4">
        <f t="shared" si="784"/>
        <v>0</v>
      </c>
      <c r="DU292" s="4">
        <f t="shared" si="784"/>
        <v>0</v>
      </c>
      <c r="DV292" s="4">
        <f t="shared" si="784"/>
        <v>0</v>
      </c>
      <c r="DW292" s="4">
        <f t="shared" si="784"/>
        <v>0</v>
      </c>
      <c r="DX292" s="4">
        <f t="shared" si="784"/>
        <v>0</v>
      </c>
      <c r="DY292" s="4">
        <f t="shared" si="784"/>
        <v>0</v>
      </c>
      <c r="DZ292" s="4">
        <f t="shared" si="784"/>
        <v>0</v>
      </c>
      <c r="EA292" s="4">
        <f t="shared" si="784"/>
        <v>0</v>
      </c>
      <c r="EB292" s="4">
        <f t="shared" si="784"/>
        <v>0</v>
      </c>
      <c r="EC292" s="4">
        <f t="shared" si="784"/>
        <v>0</v>
      </c>
    </row>
    <row r="293" spans="2:133" x14ac:dyDescent="0.25">
      <c r="B293" s="13" t="s">
        <v>265</v>
      </c>
      <c r="C293" t="s">
        <v>301</v>
      </c>
      <c r="D293" s="4">
        <f t="shared" si="785"/>
        <v>0</v>
      </c>
      <c r="E293" s="4">
        <f t="shared" si="786"/>
        <v>0</v>
      </c>
      <c r="F293" s="4">
        <f t="shared" si="787"/>
        <v>0</v>
      </c>
      <c r="G293" s="4">
        <f t="shared" si="788"/>
        <v>1</v>
      </c>
      <c r="H293" s="4">
        <f t="shared" si="789"/>
        <v>0</v>
      </c>
      <c r="I293" s="4">
        <f t="shared" si="790"/>
        <v>1</v>
      </c>
      <c r="J293" s="4">
        <f t="shared" si="734"/>
        <v>0</v>
      </c>
      <c r="K293" s="4">
        <f t="shared" si="735"/>
        <v>0</v>
      </c>
      <c r="L293" s="4">
        <f t="shared" si="736"/>
        <v>0</v>
      </c>
      <c r="M293" s="4">
        <f t="shared" si="737"/>
        <v>0</v>
      </c>
      <c r="N293" s="4">
        <f t="shared" si="738"/>
        <v>0</v>
      </c>
      <c r="O293" s="4">
        <f t="shared" si="739"/>
        <v>0</v>
      </c>
      <c r="P293" s="4">
        <f t="shared" si="740"/>
        <v>0</v>
      </c>
      <c r="Q293" s="4">
        <f t="shared" si="741"/>
        <v>0</v>
      </c>
      <c r="R293" s="4">
        <f t="shared" si="742"/>
        <v>0</v>
      </c>
      <c r="S293" s="4">
        <f t="shared" si="743"/>
        <v>0</v>
      </c>
      <c r="T293" s="4">
        <f t="shared" si="744"/>
        <v>0</v>
      </c>
      <c r="U293" s="4">
        <f t="shared" si="745"/>
        <v>0</v>
      </c>
      <c r="V293" s="4">
        <f t="shared" si="746"/>
        <v>0</v>
      </c>
      <c r="W293" s="4">
        <f t="shared" si="747"/>
        <v>0</v>
      </c>
      <c r="X293" s="4">
        <f t="shared" si="748"/>
        <v>0</v>
      </c>
      <c r="Y293" s="4">
        <f t="shared" si="749"/>
        <v>0</v>
      </c>
      <c r="Z293" s="4">
        <f t="shared" si="750"/>
        <v>0</v>
      </c>
      <c r="AA293" s="4">
        <f t="shared" si="751"/>
        <v>0</v>
      </c>
      <c r="AB293" s="4">
        <f t="shared" si="752"/>
        <v>0</v>
      </c>
      <c r="AC293" s="4">
        <f t="shared" si="753"/>
        <v>0</v>
      </c>
      <c r="AD293" s="4">
        <f t="shared" si="754"/>
        <v>0</v>
      </c>
      <c r="AE293" s="4">
        <f t="shared" si="755"/>
        <v>0</v>
      </c>
      <c r="AF293" s="4">
        <f t="shared" si="756"/>
        <v>0</v>
      </c>
      <c r="AG293" s="4">
        <f t="shared" si="757"/>
        <v>0</v>
      </c>
      <c r="AH293" s="4">
        <f t="shared" si="758"/>
        <v>0</v>
      </c>
      <c r="AI293" s="4">
        <f t="shared" si="759"/>
        <v>0</v>
      </c>
      <c r="AJ293" s="4">
        <f t="shared" si="760"/>
        <v>0</v>
      </c>
      <c r="AK293" s="4">
        <f t="shared" si="761"/>
        <v>0</v>
      </c>
      <c r="AL293" s="4">
        <f t="shared" si="762"/>
        <v>0</v>
      </c>
      <c r="AM293" s="4">
        <f t="shared" si="763"/>
        <v>0</v>
      </c>
      <c r="AN293" s="4">
        <f t="shared" si="764"/>
        <v>0</v>
      </c>
      <c r="AO293" s="4">
        <f t="shared" si="765"/>
        <v>0</v>
      </c>
      <c r="AP293" s="4">
        <f t="shared" si="766"/>
        <v>0</v>
      </c>
      <c r="AQ293" s="4">
        <f t="shared" si="767"/>
        <v>0</v>
      </c>
      <c r="AR293" s="4">
        <f t="shared" si="768"/>
        <v>0</v>
      </c>
      <c r="AS293" s="4">
        <f t="shared" si="769"/>
        <v>0</v>
      </c>
      <c r="AT293" s="4">
        <f t="shared" si="770"/>
        <v>0</v>
      </c>
      <c r="AU293" s="4">
        <f t="shared" si="771"/>
        <v>0</v>
      </c>
      <c r="AV293" s="4">
        <f t="shared" si="772"/>
        <v>0</v>
      </c>
      <c r="AW293" s="4">
        <f t="shared" si="773"/>
        <v>0</v>
      </c>
      <c r="AX293" s="4">
        <f t="shared" si="774"/>
        <v>0</v>
      </c>
      <c r="AY293" s="4">
        <f t="shared" si="775"/>
        <v>0</v>
      </c>
      <c r="AZ293" s="4">
        <f t="shared" si="776"/>
        <v>0</v>
      </c>
      <c r="BA293" s="4">
        <f t="shared" si="777"/>
        <v>0</v>
      </c>
      <c r="BB293" s="4">
        <f t="shared" si="778"/>
        <v>0</v>
      </c>
      <c r="BC293" s="4">
        <f t="shared" si="779"/>
        <v>1</v>
      </c>
      <c r="BD293" s="4">
        <f t="shared" si="780"/>
        <v>0</v>
      </c>
      <c r="BE293" s="4">
        <f t="shared" si="781"/>
        <v>1</v>
      </c>
      <c r="BF293" s="4">
        <f t="shared" si="782"/>
        <v>0</v>
      </c>
      <c r="BG293" s="4">
        <f t="shared" si="782"/>
        <v>0</v>
      </c>
      <c r="BH293" s="4">
        <f t="shared" si="782"/>
        <v>0</v>
      </c>
      <c r="BI293" s="4">
        <f t="shared" si="782"/>
        <v>0</v>
      </c>
      <c r="BJ293" s="4">
        <f t="shared" si="782"/>
        <v>0</v>
      </c>
      <c r="BK293" s="4">
        <f t="shared" si="782"/>
        <v>0</v>
      </c>
      <c r="BL293" s="4">
        <f t="shared" si="782"/>
        <v>0</v>
      </c>
      <c r="BM293" s="4">
        <f t="shared" si="782"/>
        <v>0</v>
      </c>
      <c r="BN293" s="4">
        <f t="shared" si="782"/>
        <v>0</v>
      </c>
      <c r="BO293" s="4">
        <f t="shared" si="782"/>
        <v>0</v>
      </c>
      <c r="BP293" s="4">
        <f t="shared" si="782"/>
        <v>0</v>
      </c>
      <c r="BQ293" s="4">
        <f t="shared" si="782"/>
        <v>0</v>
      </c>
      <c r="BR293" s="4">
        <f t="shared" si="782"/>
        <v>1</v>
      </c>
      <c r="BS293" s="4">
        <f t="shared" si="782"/>
        <v>0</v>
      </c>
      <c r="BT293" s="4">
        <f t="shared" si="782"/>
        <v>0</v>
      </c>
      <c r="BU293" s="4">
        <f t="shared" si="782"/>
        <v>0</v>
      </c>
      <c r="BV293" s="4">
        <f t="shared" si="732"/>
        <v>0</v>
      </c>
      <c r="BW293" s="4">
        <f t="shared" si="732"/>
        <v>0</v>
      </c>
      <c r="BX293" s="4">
        <f t="shared" si="732"/>
        <v>0</v>
      </c>
      <c r="BY293" s="4">
        <f t="shared" si="732"/>
        <v>0</v>
      </c>
      <c r="BZ293" s="4">
        <f t="shared" si="732"/>
        <v>0</v>
      </c>
      <c r="CA293" s="4">
        <f t="shared" si="732"/>
        <v>0</v>
      </c>
      <c r="CB293" s="4">
        <f t="shared" si="732"/>
        <v>0</v>
      </c>
      <c r="CC293" s="4">
        <f t="shared" si="733"/>
        <v>0</v>
      </c>
      <c r="CD293" s="4">
        <f t="shared" si="732"/>
        <v>0</v>
      </c>
      <c r="CE293" s="4">
        <f t="shared" si="732"/>
        <v>0</v>
      </c>
      <c r="CF293" s="4">
        <f t="shared" si="732"/>
        <v>0</v>
      </c>
      <c r="CG293" s="4">
        <f t="shared" si="732"/>
        <v>0</v>
      </c>
      <c r="CH293" s="4">
        <f t="shared" si="732"/>
        <v>0</v>
      </c>
      <c r="CI293" s="4">
        <f t="shared" si="732"/>
        <v>0</v>
      </c>
      <c r="CJ293" s="4">
        <f t="shared" si="732"/>
        <v>0</v>
      </c>
      <c r="CK293" s="4">
        <f t="shared" si="793"/>
        <v>0</v>
      </c>
      <c r="CL293" s="4">
        <f t="shared" si="793"/>
        <v>0</v>
      </c>
      <c r="CM293" s="4">
        <f t="shared" si="793"/>
        <v>0</v>
      </c>
      <c r="CN293" s="4">
        <f t="shared" si="793"/>
        <v>0</v>
      </c>
      <c r="CO293" s="4">
        <f t="shared" si="793"/>
        <v>0</v>
      </c>
      <c r="CP293" s="4">
        <f t="shared" si="793"/>
        <v>0</v>
      </c>
      <c r="CQ293" s="4">
        <f t="shared" si="793"/>
        <v>0</v>
      </c>
      <c r="CR293" s="4">
        <f t="shared" si="793"/>
        <v>0</v>
      </c>
      <c r="CS293" s="4">
        <f t="shared" si="793"/>
        <v>1</v>
      </c>
      <c r="CT293" s="4">
        <f t="shared" si="793"/>
        <v>0</v>
      </c>
      <c r="CU293" s="4">
        <f t="shared" si="793"/>
        <v>0</v>
      </c>
      <c r="CV293" s="4">
        <f t="shared" si="793"/>
        <v>0</v>
      </c>
      <c r="CW293" s="4">
        <f t="shared" si="793"/>
        <v>0</v>
      </c>
      <c r="CX293" s="4">
        <f t="shared" si="793"/>
        <v>0</v>
      </c>
      <c r="CY293" s="4">
        <f t="shared" si="793"/>
        <v>0</v>
      </c>
      <c r="CZ293" s="4">
        <f t="shared" si="793"/>
        <v>0</v>
      </c>
      <c r="DA293" s="4">
        <f t="shared" si="791"/>
        <v>0</v>
      </c>
      <c r="DB293" s="4">
        <f t="shared" si="791"/>
        <v>0</v>
      </c>
      <c r="DC293" s="4">
        <f t="shared" si="791"/>
        <v>0</v>
      </c>
      <c r="DD293" s="4">
        <f t="shared" si="792"/>
        <v>0</v>
      </c>
      <c r="DE293" s="4">
        <f t="shared" si="791"/>
        <v>0</v>
      </c>
      <c r="DF293" s="4">
        <f t="shared" si="791"/>
        <v>0</v>
      </c>
      <c r="DG293" s="4">
        <f t="shared" si="783"/>
        <v>0</v>
      </c>
      <c r="DH293" s="4">
        <f t="shared" si="783"/>
        <v>0</v>
      </c>
      <c r="DI293" s="4">
        <f t="shared" si="783"/>
        <v>0</v>
      </c>
      <c r="DJ293" s="4">
        <f t="shared" si="783"/>
        <v>0</v>
      </c>
      <c r="DK293" s="4">
        <f t="shared" si="783"/>
        <v>0</v>
      </c>
      <c r="DL293" s="4">
        <f t="shared" si="783"/>
        <v>0</v>
      </c>
      <c r="DM293" s="4">
        <f t="shared" si="783"/>
        <v>0</v>
      </c>
      <c r="DN293" s="4">
        <f t="shared" si="783"/>
        <v>0</v>
      </c>
      <c r="DO293" s="4">
        <f t="shared" si="783"/>
        <v>0</v>
      </c>
      <c r="DP293" s="4">
        <f t="shared" si="783"/>
        <v>0</v>
      </c>
      <c r="DQ293" s="4">
        <f t="shared" si="784"/>
        <v>0</v>
      </c>
      <c r="DR293" s="4">
        <f t="shared" si="784"/>
        <v>0</v>
      </c>
      <c r="DS293" s="4">
        <f t="shared" si="784"/>
        <v>0</v>
      </c>
      <c r="DT293" s="4">
        <f t="shared" si="784"/>
        <v>0</v>
      </c>
      <c r="DU293" s="4">
        <f t="shared" si="784"/>
        <v>0</v>
      </c>
      <c r="DV293" s="4">
        <f t="shared" si="784"/>
        <v>0</v>
      </c>
      <c r="DW293" s="4">
        <f t="shared" si="784"/>
        <v>0</v>
      </c>
      <c r="DX293" s="4">
        <f t="shared" si="784"/>
        <v>0</v>
      </c>
      <c r="DY293" s="4">
        <f t="shared" si="784"/>
        <v>0</v>
      </c>
      <c r="DZ293" s="4">
        <f t="shared" si="784"/>
        <v>0</v>
      </c>
      <c r="EA293" s="4">
        <f t="shared" si="784"/>
        <v>0</v>
      </c>
      <c r="EB293" s="4">
        <f t="shared" si="784"/>
        <v>0</v>
      </c>
      <c r="EC293" s="4">
        <f t="shared" si="784"/>
        <v>0</v>
      </c>
    </row>
    <row r="294" spans="2:133" x14ac:dyDescent="0.25">
      <c r="B294" s="13" t="s">
        <v>265</v>
      </c>
      <c r="C294" t="s">
        <v>302</v>
      </c>
      <c r="D294" s="4">
        <f t="shared" si="785"/>
        <v>0</v>
      </c>
      <c r="E294" s="4">
        <f t="shared" si="786"/>
        <v>0</v>
      </c>
      <c r="F294" s="4">
        <f t="shared" si="787"/>
        <v>0</v>
      </c>
      <c r="G294" s="4">
        <f t="shared" si="788"/>
        <v>1</v>
      </c>
      <c r="H294" s="4">
        <f t="shared" si="789"/>
        <v>0</v>
      </c>
      <c r="I294" s="4">
        <f t="shared" si="790"/>
        <v>1</v>
      </c>
      <c r="J294" s="4">
        <f t="shared" si="734"/>
        <v>0</v>
      </c>
      <c r="K294" s="4">
        <f t="shared" si="735"/>
        <v>0</v>
      </c>
      <c r="L294" s="4">
        <f t="shared" si="736"/>
        <v>0</v>
      </c>
      <c r="M294" s="4">
        <f t="shared" si="737"/>
        <v>0</v>
      </c>
      <c r="N294" s="4">
        <f t="shared" si="738"/>
        <v>0</v>
      </c>
      <c r="O294" s="4">
        <f t="shared" si="739"/>
        <v>0</v>
      </c>
      <c r="P294" s="4">
        <f t="shared" si="740"/>
        <v>0</v>
      </c>
      <c r="Q294" s="4">
        <f t="shared" si="741"/>
        <v>0</v>
      </c>
      <c r="R294" s="4">
        <f t="shared" si="742"/>
        <v>0</v>
      </c>
      <c r="S294" s="4">
        <f t="shared" si="743"/>
        <v>0</v>
      </c>
      <c r="T294" s="4">
        <f t="shared" si="744"/>
        <v>0</v>
      </c>
      <c r="U294" s="4">
        <f t="shared" si="745"/>
        <v>0</v>
      </c>
      <c r="V294" s="4">
        <f t="shared" si="746"/>
        <v>0</v>
      </c>
      <c r="W294" s="4">
        <f t="shared" si="747"/>
        <v>0</v>
      </c>
      <c r="X294" s="4">
        <f t="shared" si="748"/>
        <v>0</v>
      </c>
      <c r="Y294" s="4">
        <f t="shared" si="749"/>
        <v>0</v>
      </c>
      <c r="Z294" s="4">
        <f t="shared" si="750"/>
        <v>0</v>
      </c>
      <c r="AA294" s="4">
        <f t="shared" si="751"/>
        <v>0</v>
      </c>
      <c r="AB294" s="4">
        <f t="shared" si="752"/>
        <v>0</v>
      </c>
      <c r="AC294" s="4">
        <f t="shared" si="753"/>
        <v>0</v>
      </c>
      <c r="AD294" s="4">
        <f t="shared" si="754"/>
        <v>0</v>
      </c>
      <c r="AE294" s="4">
        <f t="shared" si="755"/>
        <v>0</v>
      </c>
      <c r="AF294" s="4">
        <f t="shared" si="756"/>
        <v>0</v>
      </c>
      <c r="AG294" s="4">
        <f t="shared" si="757"/>
        <v>0</v>
      </c>
      <c r="AH294" s="4">
        <f t="shared" si="758"/>
        <v>0</v>
      </c>
      <c r="AI294" s="4">
        <f t="shared" si="759"/>
        <v>0</v>
      </c>
      <c r="AJ294" s="4">
        <f t="shared" si="760"/>
        <v>0</v>
      </c>
      <c r="AK294" s="4">
        <f t="shared" si="761"/>
        <v>0</v>
      </c>
      <c r="AL294" s="4">
        <f t="shared" si="762"/>
        <v>0</v>
      </c>
      <c r="AM294" s="4">
        <f t="shared" si="763"/>
        <v>0</v>
      </c>
      <c r="AN294" s="4">
        <f t="shared" si="764"/>
        <v>0</v>
      </c>
      <c r="AO294" s="4">
        <f t="shared" si="765"/>
        <v>0</v>
      </c>
      <c r="AP294" s="4">
        <f t="shared" si="766"/>
        <v>0</v>
      </c>
      <c r="AQ294" s="4">
        <f t="shared" si="767"/>
        <v>0</v>
      </c>
      <c r="AR294" s="4">
        <f t="shared" si="768"/>
        <v>0</v>
      </c>
      <c r="AS294" s="4">
        <f t="shared" si="769"/>
        <v>0</v>
      </c>
      <c r="AT294" s="4">
        <f t="shared" si="770"/>
        <v>0</v>
      </c>
      <c r="AU294" s="4">
        <f t="shared" si="771"/>
        <v>0</v>
      </c>
      <c r="AV294" s="4">
        <f t="shared" si="772"/>
        <v>0</v>
      </c>
      <c r="AW294" s="4">
        <f t="shared" si="773"/>
        <v>0</v>
      </c>
      <c r="AX294" s="4">
        <f t="shared" si="774"/>
        <v>0</v>
      </c>
      <c r="AY294" s="4">
        <f t="shared" si="775"/>
        <v>0</v>
      </c>
      <c r="AZ294" s="4">
        <f t="shared" si="776"/>
        <v>0</v>
      </c>
      <c r="BA294" s="4">
        <f t="shared" si="777"/>
        <v>0</v>
      </c>
      <c r="BB294" s="4">
        <f t="shared" si="778"/>
        <v>0</v>
      </c>
      <c r="BC294" s="4">
        <f t="shared" si="779"/>
        <v>1</v>
      </c>
      <c r="BD294" s="4">
        <f t="shared" si="780"/>
        <v>0</v>
      </c>
      <c r="BE294" s="4">
        <f t="shared" si="781"/>
        <v>1</v>
      </c>
      <c r="BF294" s="4">
        <f t="shared" si="782"/>
        <v>0</v>
      </c>
      <c r="BG294" s="4">
        <f t="shared" si="782"/>
        <v>0</v>
      </c>
      <c r="BH294" s="4">
        <f t="shared" si="782"/>
        <v>0</v>
      </c>
      <c r="BI294" s="4">
        <f t="shared" si="782"/>
        <v>0</v>
      </c>
      <c r="BJ294" s="4">
        <f t="shared" si="782"/>
        <v>0</v>
      </c>
      <c r="BK294" s="4">
        <f t="shared" si="782"/>
        <v>0</v>
      </c>
      <c r="BL294" s="4">
        <f t="shared" si="782"/>
        <v>0</v>
      </c>
      <c r="BM294" s="4">
        <f t="shared" si="782"/>
        <v>0</v>
      </c>
      <c r="BN294" s="4">
        <f t="shared" si="782"/>
        <v>0</v>
      </c>
      <c r="BO294" s="4">
        <f t="shared" si="782"/>
        <v>0</v>
      </c>
      <c r="BP294" s="4">
        <f t="shared" si="782"/>
        <v>0</v>
      </c>
      <c r="BQ294" s="4">
        <f t="shared" si="782"/>
        <v>0</v>
      </c>
      <c r="BR294" s="4">
        <f t="shared" si="782"/>
        <v>0</v>
      </c>
      <c r="BS294" s="4">
        <f t="shared" si="782"/>
        <v>1</v>
      </c>
      <c r="BT294" s="4">
        <f t="shared" si="782"/>
        <v>0</v>
      </c>
      <c r="BU294" s="4">
        <f t="shared" si="782"/>
        <v>0</v>
      </c>
      <c r="BV294" s="4">
        <f t="shared" si="732"/>
        <v>0</v>
      </c>
      <c r="BW294" s="4">
        <f t="shared" si="732"/>
        <v>0</v>
      </c>
      <c r="BX294" s="4">
        <f t="shared" si="732"/>
        <v>0</v>
      </c>
      <c r="BY294" s="4">
        <f t="shared" si="732"/>
        <v>0</v>
      </c>
      <c r="BZ294" s="4">
        <f t="shared" si="732"/>
        <v>0</v>
      </c>
      <c r="CA294" s="4">
        <f t="shared" si="732"/>
        <v>0</v>
      </c>
      <c r="CB294" s="4">
        <f t="shared" si="732"/>
        <v>0</v>
      </c>
      <c r="CC294" s="4">
        <f t="shared" si="733"/>
        <v>0</v>
      </c>
      <c r="CD294" s="4">
        <f t="shared" si="732"/>
        <v>0</v>
      </c>
      <c r="CE294" s="4">
        <f t="shared" si="732"/>
        <v>0</v>
      </c>
      <c r="CF294" s="4">
        <f t="shared" si="732"/>
        <v>0</v>
      </c>
      <c r="CG294" s="4">
        <f t="shared" si="732"/>
        <v>0</v>
      </c>
      <c r="CH294" s="4">
        <f t="shared" si="732"/>
        <v>0</v>
      </c>
      <c r="CI294" s="4">
        <f t="shared" si="732"/>
        <v>0</v>
      </c>
      <c r="CJ294" s="4">
        <f t="shared" si="732"/>
        <v>0</v>
      </c>
      <c r="CK294" s="4">
        <f t="shared" si="793"/>
        <v>0</v>
      </c>
      <c r="CL294" s="4">
        <f t="shared" si="793"/>
        <v>0</v>
      </c>
      <c r="CM294" s="4">
        <f t="shared" si="793"/>
        <v>0</v>
      </c>
      <c r="CN294" s="4">
        <f t="shared" si="793"/>
        <v>0</v>
      </c>
      <c r="CO294" s="4">
        <f t="shared" si="793"/>
        <v>0</v>
      </c>
      <c r="CP294" s="4">
        <f t="shared" si="793"/>
        <v>0</v>
      </c>
      <c r="CQ294" s="4">
        <f t="shared" si="793"/>
        <v>0</v>
      </c>
      <c r="CR294" s="4">
        <f t="shared" si="793"/>
        <v>0</v>
      </c>
      <c r="CS294" s="4">
        <f t="shared" si="793"/>
        <v>0</v>
      </c>
      <c r="CT294" s="4">
        <f t="shared" si="793"/>
        <v>1</v>
      </c>
      <c r="CU294" s="4">
        <f t="shared" si="793"/>
        <v>0</v>
      </c>
      <c r="CV294" s="4">
        <f t="shared" si="793"/>
        <v>0</v>
      </c>
      <c r="CW294" s="4">
        <f t="shared" si="793"/>
        <v>0</v>
      </c>
      <c r="CX294" s="4">
        <f t="shared" si="793"/>
        <v>0</v>
      </c>
      <c r="CY294" s="4">
        <f t="shared" si="793"/>
        <v>0</v>
      </c>
      <c r="CZ294" s="4">
        <f t="shared" si="793"/>
        <v>0</v>
      </c>
      <c r="DA294" s="4">
        <f t="shared" si="791"/>
        <v>0</v>
      </c>
      <c r="DB294" s="4">
        <f t="shared" si="791"/>
        <v>0</v>
      </c>
      <c r="DC294" s="4">
        <f t="shared" si="791"/>
        <v>0</v>
      </c>
      <c r="DD294" s="4">
        <f t="shared" si="792"/>
        <v>0</v>
      </c>
      <c r="DE294" s="4">
        <f t="shared" si="791"/>
        <v>0</v>
      </c>
      <c r="DF294" s="4">
        <f t="shared" si="791"/>
        <v>0</v>
      </c>
      <c r="DG294" s="4">
        <f t="shared" si="783"/>
        <v>0</v>
      </c>
      <c r="DH294" s="4">
        <f t="shared" si="783"/>
        <v>0</v>
      </c>
      <c r="DI294" s="4">
        <f t="shared" si="783"/>
        <v>0</v>
      </c>
      <c r="DJ294" s="4">
        <f t="shared" si="783"/>
        <v>0</v>
      </c>
      <c r="DK294" s="4">
        <f t="shared" si="783"/>
        <v>0</v>
      </c>
      <c r="DL294" s="4">
        <f t="shared" si="783"/>
        <v>0</v>
      </c>
      <c r="DM294" s="4">
        <f t="shared" si="783"/>
        <v>0</v>
      </c>
      <c r="DN294" s="4">
        <f t="shared" si="783"/>
        <v>0</v>
      </c>
      <c r="DO294" s="4">
        <f t="shared" si="783"/>
        <v>0</v>
      </c>
      <c r="DP294" s="4">
        <f t="shared" si="783"/>
        <v>0</v>
      </c>
      <c r="DQ294" s="4">
        <f t="shared" si="784"/>
        <v>0</v>
      </c>
      <c r="DR294" s="4">
        <f t="shared" si="784"/>
        <v>0</v>
      </c>
      <c r="DS294" s="4">
        <f t="shared" si="784"/>
        <v>0</v>
      </c>
      <c r="DT294" s="4">
        <f t="shared" si="784"/>
        <v>0</v>
      </c>
      <c r="DU294" s="4">
        <f t="shared" si="784"/>
        <v>0</v>
      </c>
      <c r="DV294" s="4">
        <f t="shared" si="784"/>
        <v>0</v>
      </c>
      <c r="DW294" s="4">
        <f t="shared" si="784"/>
        <v>0</v>
      </c>
      <c r="DX294" s="4">
        <f t="shared" si="784"/>
        <v>0</v>
      </c>
      <c r="DY294" s="4">
        <f t="shared" si="784"/>
        <v>0</v>
      </c>
      <c r="DZ294" s="4">
        <f t="shared" si="784"/>
        <v>0</v>
      </c>
      <c r="EA294" s="4">
        <f t="shared" si="784"/>
        <v>0</v>
      </c>
      <c r="EB294" s="4">
        <f t="shared" si="784"/>
        <v>0</v>
      </c>
      <c r="EC294" s="4">
        <f t="shared" si="784"/>
        <v>0</v>
      </c>
    </row>
    <row r="295" spans="2:133" x14ac:dyDescent="0.25">
      <c r="B295" s="13" t="s">
        <v>265</v>
      </c>
      <c r="C295" t="s">
        <v>303</v>
      </c>
      <c r="D295" s="4">
        <f t="shared" si="785"/>
        <v>0</v>
      </c>
      <c r="E295" s="4">
        <f t="shared" si="786"/>
        <v>0</v>
      </c>
      <c r="F295" s="4">
        <f t="shared" si="787"/>
        <v>0</v>
      </c>
      <c r="G295" s="4">
        <f t="shared" si="788"/>
        <v>1</v>
      </c>
      <c r="H295" s="4">
        <f t="shared" si="789"/>
        <v>0</v>
      </c>
      <c r="I295" s="4">
        <f t="shared" si="790"/>
        <v>1</v>
      </c>
      <c r="J295" s="4">
        <f t="shared" si="734"/>
        <v>0</v>
      </c>
      <c r="K295" s="4">
        <f t="shared" si="735"/>
        <v>0</v>
      </c>
      <c r="L295" s="4">
        <f t="shared" si="736"/>
        <v>0</v>
      </c>
      <c r="M295" s="4">
        <f t="shared" si="737"/>
        <v>0</v>
      </c>
      <c r="N295" s="4">
        <f t="shared" si="738"/>
        <v>0</v>
      </c>
      <c r="O295" s="4">
        <f t="shared" si="739"/>
        <v>0</v>
      </c>
      <c r="P295" s="4">
        <f t="shared" si="740"/>
        <v>0</v>
      </c>
      <c r="Q295" s="4">
        <f t="shared" si="741"/>
        <v>0</v>
      </c>
      <c r="R295" s="4">
        <f t="shared" si="742"/>
        <v>0</v>
      </c>
      <c r="S295" s="4">
        <f t="shared" si="743"/>
        <v>0</v>
      </c>
      <c r="T295" s="4">
        <f t="shared" si="744"/>
        <v>0</v>
      </c>
      <c r="U295" s="4">
        <f t="shared" si="745"/>
        <v>0</v>
      </c>
      <c r="V295" s="4">
        <f t="shared" si="746"/>
        <v>0</v>
      </c>
      <c r="W295" s="4">
        <f t="shared" si="747"/>
        <v>0</v>
      </c>
      <c r="X295" s="4">
        <f t="shared" si="748"/>
        <v>0</v>
      </c>
      <c r="Y295" s="4">
        <f t="shared" si="749"/>
        <v>0</v>
      </c>
      <c r="Z295" s="4">
        <f t="shared" si="750"/>
        <v>0</v>
      </c>
      <c r="AA295" s="4">
        <f t="shared" si="751"/>
        <v>0</v>
      </c>
      <c r="AB295" s="4">
        <f t="shared" si="752"/>
        <v>0</v>
      </c>
      <c r="AC295" s="4">
        <f t="shared" si="753"/>
        <v>0</v>
      </c>
      <c r="AD295" s="4">
        <f t="shared" si="754"/>
        <v>0</v>
      </c>
      <c r="AE295" s="4">
        <f t="shared" si="755"/>
        <v>0</v>
      </c>
      <c r="AF295" s="4">
        <f t="shared" si="756"/>
        <v>0</v>
      </c>
      <c r="AG295" s="4">
        <f t="shared" si="757"/>
        <v>0</v>
      </c>
      <c r="AH295" s="4">
        <f t="shared" si="758"/>
        <v>0</v>
      </c>
      <c r="AI295" s="4">
        <f t="shared" si="759"/>
        <v>0</v>
      </c>
      <c r="AJ295" s="4">
        <f t="shared" si="760"/>
        <v>0</v>
      </c>
      <c r="AK295" s="4">
        <f t="shared" si="761"/>
        <v>0</v>
      </c>
      <c r="AL295" s="4">
        <f t="shared" si="762"/>
        <v>0</v>
      </c>
      <c r="AM295" s="4">
        <f t="shared" si="763"/>
        <v>0</v>
      </c>
      <c r="AN295" s="4">
        <f t="shared" si="764"/>
        <v>0</v>
      </c>
      <c r="AO295" s="4">
        <f t="shared" si="765"/>
        <v>0</v>
      </c>
      <c r="AP295" s="4">
        <f t="shared" si="766"/>
        <v>0</v>
      </c>
      <c r="AQ295" s="4">
        <f t="shared" si="767"/>
        <v>0</v>
      </c>
      <c r="AR295" s="4">
        <f t="shared" si="768"/>
        <v>0</v>
      </c>
      <c r="AS295" s="4">
        <f t="shared" si="769"/>
        <v>0</v>
      </c>
      <c r="AT295" s="4">
        <f t="shared" si="770"/>
        <v>0</v>
      </c>
      <c r="AU295" s="4">
        <f t="shared" si="771"/>
        <v>0</v>
      </c>
      <c r="AV295" s="4">
        <f t="shared" si="772"/>
        <v>0</v>
      </c>
      <c r="AW295" s="4">
        <f t="shared" si="773"/>
        <v>0</v>
      </c>
      <c r="AX295" s="4">
        <f t="shared" si="774"/>
        <v>0</v>
      </c>
      <c r="AY295" s="4">
        <f t="shared" si="775"/>
        <v>0</v>
      </c>
      <c r="AZ295" s="4">
        <f t="shared" si="776"/>
        <v>0</v>
      </c>
      <c r="BA295" s="4">
        <f t="shared" si="777"/>
        <v>0</v>
      </c>
      <c r="BB295" s="4">
        <f t="shared" si="778"/>
        <v>0</v>
      </c>
      <c r="BC295" s="4">
        <f t="shared" si="779"/>
        <v>1</v>
      </c>
      <c r="BD295" s="4">
        <f t="shared" si="780"/>
        <v>0</v>
      </c>
      <c r="BE295" s="4">
        <f t="shared" si="781"/>
        <v>1</v>
      </c>
      <c r="BF295" s="4">
        <f t="shared" si="782"/>
        <v>0</v>
      </c>
      <c r="BG295" s="4">
        <f t="shared" si="782"/>
        <v>0</v>
      </c>
      <c r="BH295" s="4">
        <f t="shared" si="782"/>
        <v>0</v>
      </c>
      <c r="BI295" s="4">
        <f t="shared" si="782"/>
        <v>0</v>
      </c>
      <c r="BJ295" s="4">
        <f t="shared" si="782"/>
        <v>0</v>
      </c>
      <c r="BK295" s="4">
        <f t="shared" si="782"/>
        <v>0</v>
      </c>
      <c r="BL295" s="4">
        <f t="shared" si="782"/>
        <v>0</v>
      </c>
      <c r="BM295" s="4">
        <f t="shared" si="782"/>
        <v>0</v>
      </c>
      <c r="BN295" s="4">
        <f t="shared" si="782"/>
        <v>0</v>
      </c>
      <c r="BO295" s="4">
        <f t="shared" si="782"/>
        <v>0</v>
      </c>
      <c r="BP295" s="4">
        <f t="shared" si="782"/>
        <v>0</v>
      </c>
      <c r="BQ295" s="4">
        <f t="shared" si="782"/>
        <v>0</v>
      </c>
      <c r="BR295" s="4">
        <f t="shared" si="782"/>
        <v>0</v>
      </c>
      <c r="BS295" s="4">
        <f t="shared" si="782"/>
        <v>0</v>
      </c>
      <c r="BT295" s="4">
        <f t="shared" si="782"/>
        <v>1</v>
      </c>
      <c r="BU295" s="4">
        <f t="shared" si="782"/>
        <v>0</v>
      </c>
      <c r="BV295" s="4">
        <f t="shared" si="732"/>
        <v>0</v>
      </c>
      <c r="BW295" s="4">
        <f t="shared" si="732"/>
        <v>0</v>
      </c>
      <c r="BX295" s="4">
        <f t="shared" si="732"/>
        <v>0</v>
      </c>
      <c r="BY295" s="4">
        <f t="shared" si="732"/>
        <v>0</v>
      </c>
      <c r="BZ295" s="4">
        <f t="shared" si="732"/>
        <v>0</v>
      </c>
      <c r="CA295" s="4">
        <f t="shared" si="732"/>
        <v>0</v>
      </c>
      <c r="CB295" s="4">
        <f t="shared" si="732"/>
        <v>0</v>
      </c>
      <c r="CC295" s="4">
        <f t="shared" si="733"/>
        <v>0</v>
      </c>
      <c r="CD295" s="4">
        <f t="shared" si="732"/>
        <v>0</v>
      </c>
      <c r="CE295" s="4">
        <f t="shared" si="732"/>
        <v>0</v>
      </c>
      <c r="CF295" s="4">
        <f t="shared" si="732"/>
        <v>0</v>
      </c>
      <c r="CG295" s="4">
        <f t="shared" si="732"/>
        <v>0</v>
      </c>
      <c r="CH295" s="4">
        <f t="shared" si="732"/>
        <v>0</v>
      </c>
      <c r="CI295" s="4">
        <f t="shared" si="732"/>
        <v>0</v>
      </c>
      <c r="CJ295" s="4">
        <f t="shared" si="732"/>
        <v>0</v>
      </c>
      <c r="CK295" s="4">
        <f t="shared" si="793"/>
        <v>0</v>
      </c>
      <c r="CL295" s="4">
        <f t="shared" si="793"/>
        <v>0</v>
      </c>
      <c r="CM295" s="4">
        <f t="shared" si="793"/>
        <v>0</v>
      </c>
      <c r="CN295" s="4">
        <f t="shared" si="793"/>
        <v>0</v>
      </c>
      <c r="CO295" s="4">
        <f t="shared" si="793"/>
        <v>0</v>
      </c>
      <c r="CP295" s="4">
        <f t="shared" si="793"/>
        <v>0</v>
      </c>
      <c r="CQ295" s="4">
        <f t="shared" si="793"/>
        <v>0</v>
      </c>
      <c r="CR295" s="4">
        <f t="shared" si="793"/>
        <v>0</v>
      </c>
      <c r="CS295" s="4">
        <f t="shared" si="793"/>
        <v>0</v>
      </c>
      <c r="CT295" s="4">
        <f t="shared" si="793"/>
        <v>0</v>
      </c>
      <c r="CU295" s="4">
        <f t="shared" si="793"/>
        <v>1</v>
      </c>
      <c r="CV295" s="4">
        <f t="shared" si="793"/>
        <v>0</v>
      </c>
      <c r="CW295" s="4">
        <f t="shared" si="793"/>
        <v>0</v>
      </c>
      <c r="CX295" s="4">
        <f t="shared" si="793"/>
        <v>0</v>
      </c>
      <c r="CY295" s="4">
        <f t="shared" si="793"/>
        <v>0</v>
      </c>
      <c r="CZ295" s="4">
        <f t="shared" si="793"/>
        <v>0</v>
      </c>
      <c r="DA295" s="4">
        <f t="shared" si="791"/>
        <v>0</v>
      </c>
      <c r="DB295" s="4">
        <f t="shared" si="791"/>
        <v>0</v>
      </c>
      <c r="DC295" s="4">
        <f t="shared" si="791"/>
        <v>0</v>
      </c>
      <c r="DD295" s="4">
        <f t="shared" si="792"/>
        <v>0</v>
      </c>
      <c r="DE295" s="4">
        <f t="shared" si="791"/>
        <v>0</v>
      </c>
      <c r="DF295" s="4">
        <f t="shared" si="791"/>
        <v>0</v>
      </c>
      <c r="DG295" s="4">
        <f t="shared" ref="DG295:DP307" si="794">IF(DG$3=$C295,1,0)</f>
        <v>0</v>
      </c>
      <c r="DH295" s="4">
        <f t="shared" si="794"/>
        <v>0</v>
      </c>
      <c r="DI295" s="4">
        <f t="shared" si="794"/>
        <v>0</v>
      </c>
      <c r="DJ295" s="4">
        <f t="shared" si="794"/>
        <v>0</v>
      </c>
      <c r="DK295" s="4">
        <f t="shared" si="794"/>
        <v>0</v>
      </c>
      <c r="DL295" s="4">
        <f t="shared" si="794"/>
        <v>0</v>
      </c>
      <c r="DM295" s="4">
        <f t="shared" si="794"/>
        <v>0</v>
      </c>
      <c r="DN295" s="4">
        <f t="shared" si="794"/>
        <v>0</v>
      </c>
      <c r="DO295" s="4">
        <f t="shared" si="794"/>
        <v>0</v>
      </c>
      <c r="DP295" s="4">
        <f t="shared" si="794"/>
        <v>0</v>
      </c>
      <c r="DQ295" s="4">
        <f t="shared" ref="DQ295:EC307" si="795">IF(DQ$3=$C295,1,0)</f>
        <v>0</v>
      </c>
      <c r="DR295" s="4">
        <f t="shared" si="795"/>
        <v>0</v>
      </c>
      <c r="DS295" s="4">
        <f t="shared" si="795"/>
        <v>0</v>
      </c>
      <c r="DT295" s="4">
        <f t="shared" si="795"/>
        <v>0</v>
      </c>
      <c r="DU295" s="4">
        <f t="shared" si="795"/>
        <v>0</v>
      </c>
      <c r="DV295" s="4">
        <f t="shared" si="795"/>
        <v>0</v>
      </c>
      <c r="DW295" s="4">
        <f t="shared" si="795"/>
        <v>0</v>
      </c>
      <c r="DX295" s="4">
        <f t="shared" si="795"/>
        <v>0</v>
      </c>
      <c r="DY295" s="4">
        <f t="shared" si="795"/>
        <v>0</v>
      </c>
      <c r="DZ295" s="4">
        <f t="shared" si="795"/>
        <v>0</v>
      </c>
      <c r="EA295" s="4">
        <f t="shared" si="795"/>
        <v>0</v>
      </c>
      <c r="EB295" s="4">
        <f t="shared" si="795"/>
        <v>0</v>
      </c>
      <c r="EC295" s="4">
        <f t="shared" si="795"/>
        <v>0</v>
      </c>
    </row>
    <row r="296" spans="2:133" x14ac:dyDescent="0.25">
      <c r="B296" s="13" t="s">
        <v>265</v>
      </c>
      <c r="C296" t="s">
        <v>304</v>
      </c>
      <c r="D296" s="4">
        <f t="shared" si="785"/>
        <v>1</v>
      </c>
      <c r="E296" s="4">
        <f t="shared" si="786"/>
        <v>0</v>
      </c>
      <c r="F296" s="4">
        <f t="shared" si="787"/>
        <v>1</v>
      </c>
      <c r="G296" s="4">
        <f t="shared" si="788"/>
        <v>1</v>
      </c>
      <c r="H296" s="4">
        <f t="shared" si="789"/>
        <v>0</v>
      </c>
      <c r="I296" s="4">
        <f t="shared" si="790"/>
        <v>1</v>
      </c>
      <c r="J296" s="4">
        <f t="shared" si="734"/>
        <v>0</v>
      </c>
      <c r="K296" s="4">
        <f t="shared" si="735"/>
        <v>0</v>
      </c>
      <c r="L296" s="4">
        <f t="shared" si="736"/>
        <v>0</v>
      </c>
      <c r="M296" s="4">
        <f t="shared" si="737"/>
        <v>0</v>
      </c>
      <c r="N296" s="4">
        <f t="shared" si="738"/>
        <v>0</v>
      </c>
      <c r="O296" s="4">
        <f t="shared" si="739"/>
        <v>0</v>
      </c>
      <c r="P296" s="4">
        <f t="shared" si="740"/>
        <v>0</v>
      </c>
      <c r="Q296" s="4">
        <f t="shared" si="741"/>
        <v>0</v>
      </c>
      <c r="R296" s="4">
        <f t="shared" si="742"/>
        <v>0</v>
      </c>
      <c r="S296" s="4">
        <f t="shared" si="743"/>
        <v>0</v>
      </c>
      <c r="T296" s="4">
        <f t="shared" si="744"/>
        <v>0</v>
      </c>
      <c r="U296" s="4">
        <f t="shared" si="745"/>
        <v>0</v>
      </c>
      <c r="V296" s="4">
        <f t="shared" si="746"/>
        <v>0</v>
      </c>
      <c r="W296" s="4">
        <f t="shared" si="747"/>
        <v>0</v>
      </c>
      <c r="X296" s="4">
        <f t="shared" si="748"/>
        <v>0</v>
      </c>
      <c r="Y296" s="4">
        <f t="shared" si="749"/>
        <v>0</v>
      </c>
      <c r="Z296" s="4">
        <f t="shared" si="750"/>
        <v>0</v>
      </c>
      <c r="AA296" s="4">
        <f t="shared" si="751"/>
        <v>0</v>
      </c>
      <c r="AB296" s="4">
        <f t="shared" si="752"/>
        <v>0</v>
      </c>
      <c r="AC296" s="4">
        <f t="shared" si="753"/>
        <v>0</v>
      </c>
      <c r="AD296" s="4">
        <f t="shared" si="754"/>
        <v>0</v>
      </c>
      <c r="AE296" s="4">
        <f t="shared" si="755"/>
        <v>0</v>
      </c>
      <c r="AF296" s="4">
        <f t="shared" si="756"/>
        <v>0</v>
      </c>
      <c r="AG296" s="4">
        <f t="shared" si="757"/>
        <v>0</v>
      </c>
      <c r="AH296" s="4">
        <f t="shared" si="758"/>
        <v>0</v>
      </c>
      <c r="AI296" s="4">
        <f t="shared" si="759"/>
        <v>0</v>
      </c>
      <c r="AJ296" s="4">
        <f t="shared" si="760"/>
        <v>0</v>
      </c>
      <c r="AK296" s="4">
        <f t="shared" si="761"/>
        <v>0</v>
      </c>
      <c r="AL296" s="4">
        <f t="shared" si="762"/>
        <v>0</v>
      </c>
      <c r="AM296" s="4">
        <f t="shared" si="763"/>
        <v>0</v>
      </c>
      <c r="AN296" s="4">
        <f t="shared" si="764"/>
        <v>0</v>
      </c>
      <c r="AO296" s="4">
        <f t="shared" si="765"/>
        <v>0</v>
      </c>
      <c r="AP296" s="4">
        <f t="shared" si="766"/>
        <v>0</v>
      </c>
      <c r="AQ296" s="4">
        <f t="shared" si="767"/>
        <v>0</v>
      </c>
      <c r="AR296" s="4">
        <f t="shared" si="768"/>
        <v>0</v>
      </c>
      <c r="AS296" s="4">
        <f t="shared" si="769"/>
        <v>0</v>
      </c>
      <c r="AT296" s="4">
        <f t="shared" si="770"/>
        <v>0</v>
      </c>
      <c r="AU296" s="4">
        <f t="shared" si="771"/>
        <v>0</v>
      </c>
      <c r="AV296" s="4">
        <f t="shared" si="772"/>
        <v>0</v>
      </c>
      <c r="AW296" s="4">
        <f t="shared" si="773"/>
        <v>0</v>
      </c>
      <c r="AX296" s="4">
        <f t="shared" si="774"/>
        <v>0</v>
      </c>
      <c r="AY296" s="4">
        <f t="shared" si="775"/>
        <v>0</v>
      </c>
      <c r="AZ296" s="4">
        <f t="shared" si="776"/>
        <v>1</v>
      </c>
      <c r="BA296" s="4">
        <f t="shared" si="777"/>
        <v>0</v>
      </c>
      <c r="BB296" s="4">
        <f t="shared" si="778"/>
        <v>1</v>
      </c>
      <c r="BC296" s="4">
        <f t="shared" si="779"/>
        <v>1</v>
      </c>
      <c r="BD296" s="4">
        <f t="shared" si="780"/>
        <v>0</v>
      </c>
      <c r="BE296" s="4">
        <f t="shared" si="781"/>
        <v>1</v>
      </c>
      <c r="BF296" s="4">
        <f t="shared" si="782"/>
        <v>0</v>
      </c>
      <c r="BG296" s="4">
        <f t="shared" si="782"/>
        <v>0</v>
      </c>
      <c r="BH296" s="4">
        <f t="shared" si="782"/>
        <v>0</v>
      </c>
      <c r="BI296" s="4">
        <f t="shared" si="782"/>
        <v>0</v>
      </c>
      <c r="BJ296" s="4">
        <f t="shared" si="782"/>
        <v>0</v>
      </c>
      <c r="BK296" s="4">
        <f t="shared" si="782"/>
        <v>0</v>
      </c>
      <c r="BL296" s="4">
        <f t="shared" si="782"/>
        <v>0</v>
      </c>
      <c r="BM296" s="4">
        <f t="shared" si="782"/>
        <v>0</v>
      </c>
      <c r="BN296" s="4">
        <f t="shared" si="782"/>
        <v>0</v>
      </c>
      <c r="BO296" s="4">
        <f t="shared" si="782"/>
        <v>0</v>
      </c>
      <c r="BP296" s="4">
        <f t="shared" si="782"/>
        <v>0</v>
      </c>
      <c r="BQ296" s="4">
        <f t="shared" si="782"/>
        <v>0</v>
      </c>
      <c r="BR296" s="4">
        <f t="shared" si="782"/>
        <v>0</v>
      </c>
      <c r="BS296" s="4">
        <f t="shared" si="782"/>
        <v>0</v>
      </c>
      <c r="BT296" s="4">
        <f t="shared" si="782"/>
        <v>0</v>
      </c>
      <c r="BU296" s="4">
        <f t="shared" si="782"/>
        <v>1</v>
      </c>
      <c r="BV296" s="4">
        <f t="shared" si="732"/>
        <v>0</v>
      </c>
      <c r="BW296" s="4">
        <f t="shared" si="732"/>
        <v>0</v>
      </c>
      <c r="BX296" s="4">
        <f t="shared" si="732"/>
        <v>0</v>
      </c>
      <c r="BY296" s="4">
        <f t="shared" si="732"/>
        <v>0</v>
      </c>
      <c r="BZ296" s="4">
        <f t="shared" si="732"/>
        <v>0</v>
      </c>
      <c r="CA296" s="4">
        <f t="shared" si="732"/>
        <v>0</v>
      </c>
      <c r="CB296" s="4">
        <f t="shared" si="732"/>
        <v>0</v>
      </c>
      <c r="CC296" s="4">
        <f t="shared" si="732"/>
        <v>0</v>
      </c>
      <c r="CD296" s="4">
        <f t="shared" si="732"/>
        <v>0</v>
      </c>
      <c r="CE296" s="4">
        <f t="shared" si="732"/>
        <v>0</v>
      </c>
      <c r="CF296" s="4">
        <f t="shared" si="732"/>
        <v>0</v>
      </c>
      <c r="CG296" s="4">
        <f t="shared" si="732"/>
        <v>0</v>
      </c>
      <c r="CH296" s="4">
        <f t="shared" si="732"/>
        <v>0</v>
      </c>
      <c r="CI296" s="4">
        <f t="shared" si="732"/>
        <v>0</v>
      </c>
      <c r="CJ296" s="4">
        <f t="shared" si="732"/>
        <v>0</v>
      </c>
      <c r="CK296" s="4">
        <f t="shared" si="793"/>
        <v>0</v>
      </c>
      <c r="CL296" s="4">
        <f t="shared" si="793"/>
        <v>0</v>
      </c>
      <c r="CM296" s="4">
        <f t="shared" si="793"/>
        <v>0</v>
      </c>
      <c r="CN296" s="4">
        <f t="shared" si="793"/>
        <v>0</v>
      </c>
      <c r="CO296" s="4">
        <f t="shared" si="793"/>
        <v>0</v>
      </c>
      <c r="CP296" s="4">
        <f t="shared" si="793"/>
        <v>0</v>
      </c>
      <c r="CQ296" s="4">
        <f t="shared" si="793"/>
        <v>0</v>
      </c>
      <c r="CR296" s="4">
        <f t="shared" si="793"/>
        <v>0</v>
      </c>
      <c r="CS296" s="4">
        <f t="shared" si="793"/>
        <v>0</v>
      </c>
      <c r="CT296" s="4">
        <f t="shared" si="793"/>
        <v>0</v>
      </c>
      <c r="CU296" s="4">
        <f t="shared" si="793"/>
        <v>0</v>
      </c>
      <c r="CV296" s="4">
        <f t="shared" si="793"/>
        <v>1</v>
      </c>
      <c r="CW296" s="4">
        <f t="shared" si="793"/>
        <v>0</v>
      </c>
      <c r="CX296" s="4">
        <f t="shared" si="793"/>
        <v>0</v>
      </c>
      <c r="CY296" s="4">
        <f t="shared" si="793"/>
        <v>0</v>
      </c>
      <c r="CZ296" s="4">
        <f t="shared" si="793"/>
        <v>0</v>
      </c>
      <c r="DA296" s="4">
        <f t="shared" si="791"/>
        <v>0</v>
      </c>
      <c r="DB296" s="4">
        <f t="shared" si="791"/>
        <v>0</v>
      </c>
      <c r="DC296" s="4">
        <f t="shared" si="791"/>
        <v>0</v>
      </c>
      <c r="DD296" s="4">
        <f t="shared" si="792"/>
        <v>0</v>
      </c>
      <c r="DE296" s="4">
        <f t="shared" si="791"/>
        <v>0</v>
      </c>
      <c r="DF296" s="4">
        <f t="shared" si="791"/>
        <v>0</v>
      </c>
      <c r="DG296" s="4">
        <f t="shared" si="794"/>
        <v>0</v>
      </c>
      <c r="DH296" s="4">
        <f t="shared" si="794"/>
        <v>0</v>
      </c>
      <c r="DI296" s="4">
        <f t="shared" si="794"/>
        <v>0</v>
      </c>
      <c r="DJ296" s="4">
        <f t="shared" si="794"/>
        <v>0</v>
      </c>
      <c r="DK296" s="4">
        <f t="shared" si="794"/>
        <v>0</v>
      </c>
      <c r="DL296" s="4">
        <f t="shared" si="794"/>
        <v>0</v>
      </c>
      <c r="DM296" s="4">
        <f t="shared" si="794"/>
        <v>0</v>
      </c>
      <c r="DN296" s="4">
        <f t="shared" si="794"/>
        <v>0</v>
      </c>
      <c r="DO296" s="4">
        <f t="shared" si="794"/>
        <v>0</v>
      </c>
      <c r="DP296" s="4">
        <f t="shared" si="794"/>
        <v>0</v>
      </c>
      <c r="DQ296" s="4">
        <f t="shared" si="795"/>
        <v>0</v>
      </c>
      <c r="DR296" s="4">
        <f t="shared" si="795"/>
        <v>0</v>
      </c>
      <c r="DS296" s="4">
        <f t="shared" si="795"/>
        <v>0</v>
      </c>
      <c r="DT296" s="4">
        <f t="shared" si="795"/>
        <v>0</v>
      </c>
      <c r="DU296" s="4">
        <f t="shared" si="795"/>
        <v>0</v>
      </c>
      <c r="DV296" s="4">
        <f t="shared" si="795"/>
        <v>0</v>
      </c>
      <c r="DW296" s="4">
        <f t="shared" si="795"/>
        <v>0</v>
      </c>
      <c r="DX296" s="4">
        <f t="shared" si="795"/>
        <v>0</v>
      </c>
      <c r="DY296" s="4">
        <f t="shared" si="795"/>
        <v>0</v>
      </c>
      <c r="DZ296" s="4">
        <f t="shared" si="795"/>
        <v>0</v>
      </c>
      <c r="EA296" s="4">
        <f t="shared" si="795"/>
        <v>0</v>
      </c>
      <c r="EB296" s="4">
        <f t="shared" si="795"/>
        <v>0</v>
      </c>
      <c r="EC296" s="4">
        <f t="shared" si="795"/>
        <v>0</v>
      </c>
    </row>
    <row r="297" spans="2:133" x14ac:dyDescent="0.25">
      <c r="B297" s="13" t="s">
        <v>265</v>
      </c>
      <c r="C297" t="s">
        <v>305</v>
      </c>
      <c r="D297" s="4">
        <f t="shared" si="785"/>
        <v>0</v>
      </c>
      <c r="E297" s="4">
        <f t="shared" si="786"/>
        <v>0</v>
      </c>
      <c r="F297" s="4">
        <f t="shared" si="787"/>
        <v>0</v>
      </c>
      <c r="G297" s="4">
        <f t="shared" si="788"/>
        <v>1</v>
      </c>
      <c r="H297" s="4">
        <f t="shared" si="789"/>
        <v>0</v>
      </c>
      <c r="I297" s="4">
        <f t="shared" si="790"/>
        <v>1</v>
      </c>
      <c r="J297" s="4">
        <f t="shared" si="734"/>
        <v>0</v>
      </c>
      <c r="K297" s="4">
        <f t="shared" si="735"/>
        <v>0</v>
      </c>
      <c r="L297" s="4">
        <f t="shared" si="736"/>
        <v>0</v>
      </c>
      <c r="M297" s="4">
        <f t="shared" si="737"/>
        <v>0</v>
      </c>
      <c r="N297" s="4">
        <f t="shared" si="738"/>
        <v>0</v>
      </c>
      <c r="O297" s="4">
        <f t="shared" si="739"/>
        <v>0</v>
      </c>
      <c r="P297" s="4">
        <f t="shared" si="740"/>
        <v>0</v>
      </c>
      <c r="Q297" s="4">
        <f t="shared" si="741"/>
        <v>0</v>
      </c>
      <c r="R297" s="4">
        <f t="shared" si="742"/>
        <v>0</v>
      </c>
      <c r="S297" s="4">
        <f t="shared" si="743"/>
        <v>0</v>
      </c>
      <c r="T297" s="4">
        <f t="shared" si="744"/>
        <v>0</v>
      </c>
      <c r="U297" s="4">
        <f t="shared" si="745"/>
        <v>0</v>
      </c>
      <c r="V297" s="4">
        <f t="shared" si="746"/>
        <v>0</v>
      </c>
      <c r="W297" s="4">
        <f t="shared" si="747"/>
        <v>0</v>
      </c>
      <c r="X297" s="4">
        <f t="shared" si="748"/>
        <v>0</v>
      </c>
      <c r="Y297" s="4">
        <f t="shared" si="749"/>
        <v>0</v>
      </c>
      <c r="Z297" s="4">
        <f t="shared" si="750"/>
        <v>0</v>
      </c>
      <c r="AA297" s="4">
        <f t="shared" si="751"/>
        <v>0</v>
      </c>
      <c r="AB297" s="4">
        <f t="shared" si="752"/>
        <v>0</v>
      </c>
      <c r="AC297" s="4">
        <f t="shared" si="753"/>
        <v>0</v>
      </c>
      <c r="AD297" s="4">
        <f t="shared" si="754"/>
        <v>0</v>
      </c>
      <c r="AE297" s="4">
        <f t="shared" si="755"/>
        <v>0</v>
      </c>
      <c r="AF297" s="4">
        <f t="shared" si="756"/>
        <v>0</v>
      </c>
      <c r="AG297" s="4">
        <f t="shared" si="757"/>
        <v>0</v>
      </c>
      <c r="AH297" s="4">
        <f t="shared" si="758"/>
        <v>0</v>
      </c>
      <c r="AI297" s="4">
        <f t="shared" si="759"/>
        <v>0</v>
      </c>
      <c r="AJ297" s="4">
        <f t="shared" si="760"/>
        <v>0</v>
      </c>
      <c r="AK297" s="4">
        <f t="shared" si="761"/>
        <v>0</v>
      </c>
      <c r="AL297" s="4">
        <f t="shared" si="762"/>
        <v>0</v>
      </c>
      <c r="AM297" s="4">
        <f t="shared" si="763"/>
        <v>0</v>
      </c>
      <c r="AN297" s="4">
        <f t="shared" si="764"/>
        <v>0</v>
      </c>
      <c r="AO297" s="4">
        <f t="shared" si="765"/>
        <v>0</v>
      </c>
      <c r="AP297" s="4">
        <f t="shared" si="766"/>
        <v>0</v>
      </c>
      <c r="AQ297" s="4">
        <f t="shared" si="767"/>
        <v>0</v>
      </c>
      <c r="AR297" s="4">
        <f t="shared" si="768"/>
        <v>0</v>
      </c>
      <c r="AS297" s="4">
        <f t="shared" si="769"/>
        <v>0</v>
      </c>
      <c r="AT297" s="4">
        <f t="shared" si="770"/>
        <v>0</v>
      </c>
      <c r="AU297" s="4">
        <f t="shared" si="771"/>
        <v>0</v>
      </c>
      <c r="AV297" s="4">
        <f t="shared" si="772"/>
        <v>0</v>
      </c>
      <c r="AW297" s="4">
        <f t="shared" si="773"/>
        <v>0</v>
      </c>
      <c r="AX297" s="4">
        <f t="shared" si="774"/>
        <v>0</v>
      </c>
      <c r="AY297" s="4">
        <f t="shared" si="775"/>
        <v>0</v>
      </c>
      <c r="AZ297" s="4">
        <f t="shared" si="776"/>
        <v>0</v>
      </c>
      <c r="BA297" s="4">
        <f t="shared" si="777"/>
        <v>0</v>
      </c>
      <c r="BB297" s="4">
        <f t="shared" si="778"/>
        <v>0</v>
      </c>
      <c r="BC297" s="4">
        <f t="shared" si="779"/>
        <v>1</v>
      </c>
      <c r="BD297" s="4">
        <f t="shared" si="780"/>
        <v>0</v>
      </c>
      <c r="BE297" s="4">
        <f t="shared" si="781"/>
        <v>1</v>
      </c>
      <c r="BF297" s="4">
        <f t="shared" si="782"/>
        <v>0</v>
      </c>
      <c r="BG297" s="4">
        <f t="shared" si="782"/>
        <v>0</v>
      </c>
      <c r="BH297" s="4">
        <f t="shared" si="782"/>
        <v>0</v>
      </c>
      <c r="BI297" s="4">
        <f t="shared" si="782"/>
        <v>0</v>
      </c>
      <c r="BJ297" s="4">
        <f t="shared" si="782"/>
        <v>0</v>
      </c>
      <c r="BK297" s="4">
        <f t="shared" si="782"/>
        <v>0</v>
      </c>
      <c r="BL297" s="4">
        <f t="shared" si="782"/>
        <v>0</v>
      </c>
      <c r="BM297" s="4">
        <f t="shared" si="782"/>
        <v>0</v>
      </c>
      <c r="BN297" s="4">
        <f t="shared" si="782"/>
        <v>0</v>
      </c>
      <c r="BO297" s="4">
        <f t="shared" si="782"/>
        <v>0</v>
      </c>
      <c r="BP297" s="4">
        <f t="shared" si="782"/>
        <v>0</v>
      </c>
      <c r="BQ297" s="4">
        <f t="shared" si="782"/>
        <v>0</v>
      </c>
      <c r="BR297" s="4">
        <f t="shared" si="782"/>
        <v>0</v>
      </c>
      <c r="BS297" s="4">
        <f t="shared" si="782"/>
        <v>0</v>
      </c>
      <c r="BT297" s="4">
        <f t="shared" si="782"/>
        <v>0</v>
      </c>
      <c r="BU297" s="4">
        <f t="shared" si="782"/>
        <v>0</v>
      </c>
      <c r="BV297" s="4">
        <f t="shared" si="732"/>
        <v>1</v>
      </c>
      <c r="BW297" s="4">
        <f t="shared" si="732"/>
        <v>0</v>
      </c>
      <c r="BX297" s="4">
        <f t="shared" si="732"/>
        <v>0</v>
      </c>
      <c r="BY297" s="4">
        <f t="shared" si="732"/>
        <v>0</v>
      </c>
      <c r="BZ297" s="4">
        <f t="shared" si="732"/>
        <v>0</v>
      </c>
      <c r="CA297" s="4">
        <f t="shared" si="732"/>
        <v>0</v>
      </c>
      <c r="CB297" s="4">
        <f t="shared" si="732"/>
        <v>0</v>
      </c>
      <c r="CC297" s="4">
        <f t="shared" si="732"/>
        <v>0</v>
      </c>
      <c r="CD297" s="4">
        <f t="shared" si="732"/>
        <v>0</v>
      </c>
      <c r="CE297" s="4">
        <f t="shared" si="732"/>
        <v>0</v>
      </c>
      <c r="CF297" s="4">
        <f t="shared" si="732"/>
        <v>0</v>
      </c>
      <c r="CG297" s="4">
        <f t="shared" si="732"/>
        <v>0</v>
      </c>
      <c r="CH297" s="4">
        <f t="shared" si="732"/>
        <v>0</v>
      </c>
      <c r="CI297" s="4">
        <f t="shared" si="732"/>
        <v>0</v>
      </c>
      <c r="CJ297" s="4">
        <f t="shared" si="732"/>
        <v>0</v>
      </c>
      <c r="CK297" s="4">
        <f t="shared" si="793"/>
        <v>0</v>
      </c>
      <c r="CL297" s="4">
        <f t="shared" si="793"/>
        <v>0</v>
      </c>
      <c r="CM297" s="4">
        <f t="shared" si="793"/>
        <v>0</v>
      </c>
      <c r="CN297" s="4">
        <f t="shared" si="793"/>
        <v>0</v>
      </c>
      <c r="CO297" s="4">
        <f t="shared" si="793"/>
        <v>0</v>
      </c>
      <c r="CP297" s="4">
        <f t="shared" si="793"/>
        <v>0</v>
      </c>
      <c r="CQ297" s="4">
        <f t="shared" si="793"/>
        <v>0</v>
      </c>
      <c r="CR297" s="4">
        <f t="shared" si="793"/>
        <v>0</v>
      </c>
      <c r="CS297" s="4">
        <f t="shared" si="793"/>
        <v>0</v>
      </c>
      <c r="CT297" s="4">
        <f t="shared" si="793"/>
        <v>0</v>
      </c>
      <c r="CU297" s="4">
        <f t="shared" si="793"/>
        <v>0</v>
      </c>
      <c r="CV297" s="4">
        <f t="shared" si="793"/>
        <v>0</v>
      </c>
      <c r="CW297" s="4">
        <f t="shared" si="793"/>
        <v>1</v>
      </c>
      <c r="CX297" s="4">
        <f t="shared" si="793"/>
        <v>0</v>
      </c>
      <c r="CY297" s="4">
        <f t="shared" si="793"/>
        <v>0</v>
      </c>
      <c r="CZ297" s="4">
        <f t="shared" si="793"/>
        <v>0</v>
      </c>
      <c r="DA297" s="4">
        <f t="shared" si="791"/>
        <v>0</v>
      </c>
      <c r="DB297" s="4">
        <f t="shared" si="791"/>
        <v>0</v>
      </c>
      <c r="DC297" s="4">
        <f t="shared" si="791"/>
        <v>0</v>
      </c>
      <c r="DD297" s="4">
        <f t="shared" si="792"/>
        <v>0</v>
      </c>
      <c r="DE297" s="4">
        <f t="shared" si="791"/>
        <v>0</v>
      </c>
      <c r="DF297" s="4">
        <f t="shared" si="791"/>
        <v>0</v>
      </c>
      <c r="DG297" s="4">
        <f t="shared" si="794"/>
        <v>0</v>
      </c>
      <c r="DH297" s="4">
        <f t="shared" si="794"/>
        <v>0</v>
      </c>
      <c r="DI297" s="4">
        <f t="shared" si="794"/>
        <v>0</v>
      </c>
      <c r="DJ297" s="4">
        <f t="shared" si="794"/>
        <v>0</v>
      </c>
      <c r="DK297" s="4">
        <f t="shared" si="794"/>
        <v>0</v>
      </c>
      <c r="DL297" s="4">
        <f t="shared" si="794"/>
        <v>0</v>
      </c>
      <c r="DM297" s="4">
        <f t="shared" si="794"/>
        <v>0</v>
      </c>
      <c r="DN297" s="4">
        <f t="shared" si="794"/>
        <v>0</v>
      </c>
      <c r="DO297" s="4">
        <f t="shared" si="794"/>
        <v>0</v>
      </c>
      <c r="DP297" s="4">
        <f t="shared" si="794"/>
        <v>0</v>
      </c>
      <c r="DQ297" s="4">
        <f t="shared" si="795"/>
        <v>0</v>
      </c>
      <c r="DR297" s="4">
        <f t="shared" si="795"/>
        <v>0</v>
      </c>
      <c r="DS297" s="4">
        <f t="shared" si="795"/>
        <v>0</v>
      </c>
      <c r="DT297" s="4">
        <f t="shared" si="795"/>
        <v>0</v>
      </c>
      <c r="DU297" s="4">
        <f t="shared" si="795"/>
        <v>0</v>
      </c>
      <c r="DV297" s="4">
        <f t="shared" si="795"/>
        <v>0</v>
      </c>
      <c r="DW297" s="4">
        <f t="shared" si="795"/>
        <v>0</v>
      </c>
      <c r="DX297" s="4">
        <f t="shared" si="795"/>
        <v>0</v>
      </c>
      <c r="DY297" s="4">
        <f t="shared" si="795"/>
        <v>0</v>
      </c>
      <c r="DZ297" s="4">
        <f t="shared" si="795"/>
        <v>0</v>
      </c>
      <c r="EA297" s="4">
        <f t="shared" si="795"/>
        <v>0</v>
      </c>
      <c r="EB297" s="4">
        <f t="shared" si="795"/>
        <v>0</v>
      </c>
      <c r="EC297" s="4">
        <f t="shared" si="795"/>
        <v>0</v>
      </c>
    </row>
    <row r="298" spans="2:133" x14ac:dyDescent="0.25">
      <c r="B298" s="13" t="s">
        <v>265</v>
      </c>
      <c r="C298" t="s">
        <v>306</v>
      </c>
      <c r="D298" s="4">
        <f t="shared" si="785"/>
        <v>0</v>
      </c>
      <c r="E298" s="4">
        <f t="shared" si="786"/>
        <v>0</v>
      </c>
      <c r="F298" s="4">
        <f t="shared" si="787"/>
        <v>0</v>
      </c>
      <c r="G298" s="4">
        <f t="shared" si="788"/>
        <v>1</v>
      </c>
      <c r="H298" s="4">
        <f t="shared" si="789"/>
        <v>0</v>
      </c>
      <c r="I298" s="4">
        <f t="shared" si="790"/>
        <v>1</v>
      </c>
      <c r="J298" s="4">
        <f t="shared" si="734"/>
        <v>0</v>
      </c>
      <c r="K298" s="4">
        <f t="shared" si="735"/>
        <v>0</v>
      </c>
      <c r="L298" s="4">
        <f t="shared" si="736"/>
        <v>0</v>
      </c>
      <c r="M298" s="4">
        <f t="shared" si="737"/>
        <v>0</v>
      </c>
      <c r="N298" s="4">
        <f t="shared" si="738"/>
        <v>0</v>
      </c>
      <c r="O298" s="4">
        <f t="shared" si="739"/>
        <v>0</v>
      </c>
      <c r="P298" s="4">
        <f t="shared" si="740"/>
        <v>0</v>
      </c>
      <c r="Q298" s="4">
        <f t="shared" si="741"/>
        <v>0</v>
      </c>
      <c r="R298" s="4">
        <f t="shared" si="742"/>
        <v>0</v>
      </c>
      <c r="S298" s="4">
        <f t="shared" si="743"/>
        <v>0</v>
      </c>
      <c r="T298" s="4">
        <f t="shared" si="744"/>
        <v>0</v>
      </c>
      <c r="U298" s="4">
        <f t="shared" si="745"/>
        <v>0</v>
      </c>
      <c r="V298" s="4">
        <f t="shared" si="746"/>
        <v>0</v>
      </c>
      <c r="W298" s="4">
        <f t="shared" si="747"/>
        <v>0</v>
      </c>
      <c r="X298" s="4">
        <f t="shared" si="748"/>
        <v>0</v>
      </c>
      <c r="Y298" s="4">
        <f t="shared" si="749"/>
        <v>0</v>
      </c>
      <c r="Z298" s="4">
        <f t="shared" si="750"/>
        <v>0</v>
      </c>
      <c r="AA298" s="4">
        <f t="shared" si="751"/>
        <v>0</v>
      </c>
      <c r="AB298" s="4">
        <f t="shared" si="752"/>
        <v>0</v>
      </c>
      <c r="AC298" s="4">
        <f t="shared" si="753"/>
        <v>0</v>
      </c>
      <c r="AD298" s="4">
        <f t="shared" si="754"/>
        <v>0</v>
      </c>
      <c r="AE298" s="4">
        <f t="shared" si="755"/>
        <v>0</v>
      </c>
      <c r="AF298" s="4">
        <f t="shared" si="756"/>
        <v>0</v>
      </c>
      <c r="AG298" s="4">
        <f t="shared" si="757"/>
        <v>0</v>
      </c>
      <c r="AH298" s="4">
        <f t="shared" si="758"/>
        <v>0</v>
      </c>
      <c r="AI298" s="4">
        <f t="shared" si="759"/>
        <v>0</v>
      </c>
      <c r="AJ298" s="4">
        <f t="shared" si="760"/>
        <v>0</v>
      </c>
      <c r="AK298" s="4">
        <f t="shared" si="761"/>
        <v>0</v>
      </c>
      <c r="AL298" s="4">
        <f t="shared" si="762"/>
        <v>0</v>
      </c>
      <c r="AM298" s="4">
        <f t="shared" si="763"/>
        <v>0</v>
      </c>
      <c r="AN298" s="4">
        <f t="shared" si="764"/>
        <v>0</v>
      </c>
      <c r="AO298" s="4">
        <f t="shared" si="765"/>
        <v>0</v>
      </c>
      <c r="AP298" s="4">
        <f t="shared" si="766"/>
        <v>0</v>
      </c>
      <c r="AQ298" s="4">
        <f t="shared" si="767"/>
        <v>0</v>
      </c>
      <c r="AR298" s="4">
        <f t="shared" si="768"/>
        <v>0</v>
      </c>
      <c r="AS298" s="4">
        <f t="shared" si="769"/>
        <v>0</v>
      </c>
      <c r="AT298" s="4">
        <f t="shared" si="770"/>
        <v>0</v>
      </c>
      <c r="AU298" s="4">
        <f t="shared" si="771"/>
        <v>0</v>
      </c>
      <c r="AV298" s="4">
        <f t="shared" si="772"/>
        <v>0</v>
      </c>
      <c r="AW298" s="4">
        <f t="shared" si="773"/>
        <v>0</v>
      </c>
      <c r="AX298" s="4">
        <f t="shared" si="774"/>
        <v>0</v>
      </c>
      <c r="AY298" s="4">
        <f t="shared" si="775"/>
        <v>0</v>
      </c>
      <c r="AZ298" s="4">
        <f t="shared" si="776"/>
        <v>0</v>
      </c>
      <c r="BA298" s="4">
        <f t="shared" si="777"/>
        <v>0</v>
      </c>
      <c r="BB298" s="4">
        <f t="shared" si="778"/>
        <v>0</v>
      </c>
      <c r="BC298" s="4">
        <f t="shared" si="779"/>
        <v>1</v>
      </c>
      <c r="BD298" s="4">
        <f t="shared" si="780"/>
        <v>0</v>
      </c>
      <c r="BE298" s="4">
        <f t="shared" si="781"/>
        <v>1</v>
      </c>
      <c r="BF298" s="4">
        <f t="shared" si="782"/>
        <v>0</v>
      </c>
      <c r="BG298" s="4">
        <f t="shared" si="782"/>
        <v>0</v>
      </c>
      <c r="BH298" s="4">
        <f t="shared" si="782"/>
        <v>0</v>
      </c>
      <c r="BI298" s="4">
        <f t="shared" si="782"/>
        <v>0</v>
      </c>
      <c r="BJ298" s="4">
        <f t="shared" si="782"/>
        <v>0</v>
      </c>
      <c r="BK298" s="4">
        <f t="shared" si="782"/>
        <v>0</v>
      </c>
      <c r="BL298" s="4">
        <f t="shared" si="782"/>
        <v>0</v>
      </c>
      <c r="BM298" s="4">
        <f t="shared" si="782"/>
        <v>0</v>
      </c>
      <c r="BN298" s="4">
        <f t="shared" si="782"/>
        <v>0</v>
      </c>
      <c r="BO298" s="4">
        <f t="shared" si="782"/>
        <v>0</v>
      </c>
      <c r="BP298" s="4">
        <f t="shared" si="782"/>
        <v>0</v>
      </c>
      <c r="BQ298" s="4">
        <f t="shared" si="782"/>
        <v>0</v>
      </c>
      <c r="BR298" s="4">
        <f t="shared" si="782"/>
        <v>0</v>
      </c>
      <c r="BS298" s="4">
        <f t="shared" si="782"/>
        <v>0</v>
      </c>
      <c r="BT298" s="4">
        <f t="shared" si="782"/>
        <v>0</v>
      </c>
      <c r="BU298" s="4">
        <f t="shared" si="782"/>
        <v>0</v>
      </c>
      <c r="BV298" s="4">
        <f t="shared" si="732"/>
        <v>0</v>
      </c>
      <c r="BW298" s="4">
        <f t="shared" si="732"/>
        <v>1</v>
      </c>
      <c r="BX298" s="4">
        <f t="shared" si="732"/>
        <v>0</v>
      </c>
      <c r="BY298" s="4">
        <f t="shared" si="732"/>
        <v>0</v>
      </c>
      <c r="BZ298" s="4">
        <f t="shared" si="732"/>
        <v>0</v>
      </c>
      <c r="CA298" s="4">
        <f t="shared" si="732"/>
        <v>0</v>
      </c>
      <c r="CB298" s="4">
        <f t="shared" si="732"/>
        <v>0</v>
      </c>
      <c r="CC298" s="4">
        <f t="shared" si="732"/>
        <v>0</v>
      </c>
      <c r="CD298" s="4">
        <f t="shared" si="732"/>
        <v>0</v>
      </c>
      <c r="CE298" s="4">
        <f t="shared" si="732"/>
        <v>0</v>
      </c>
      <c r="CF298" s="4">
        <f t="shared" si="732"/>
        <v>0</v>
      </c>
      <c r="CG298" s="4">
        <f t="shared" si="732"/>
        <v>0</v>
      </c>
      <c r="CH298" s="4">
        <f t="shared" si="732"/>
        <v>0</v>
      </c>
      <c r="CI298" s="4">
        <f t="shared" si="732"/>
        <v>0</v>
      </c>
      <c r="CJ298" s="4">
        <f t="shared" si="732"/>
        <v>0</v>
      </c>
      <c r="CK298" s="4">
        <f t="shared" si="793"/>
        <v>0</v>
      </c>
      <c r="CL298" s="4">
        <f t="shared" si="793"/>
        <v>0</v>
      </c>
      <c r="CM298" s="4">
        <f t="shared" si="793"/>
        <v>0</v>
      </c>
      <c r="CN298" s="4">
        <f t="shared" si="793"/>
        <v>0</v>
      </c>
      <c r="CO298" s="4">
        <f t="shared" si="793"/>
        <v>0</v>
      </c>
      <c r="CP298" s="4">
        <f t="shared" si="793"/>
        <v>0</v>
      </c>
      <c r="CQ298" s="4">
        <f t="shared" si="793"/>
        <v>0</v>
      </c>
      <c r="CR298" s="4">
        <f t="shared" si="793"/>
        <v>0</v>
      </c>
      <c r="CS298" s="4">
        <f t="shared" si="793"/>
        <v>0</v>
      </c>
      <c r="CT298" s="4">
        <f t="shared" si="793"/>
        <v>0</v>
      </c>
      <c r="CU298" s="4">
        <f t="shared" si="793"/>
        <v>0</v>
      </c>
      <c r="CV298" s="4">
        <f t="shared" si="793"/>
        <v>0</v>
      </c>
      <c r="CW298" s="4">
        <f t="shared" si="793"/>
        <v>0</v>
      </c>
      <c r="CX298" s="4">
        <f t="shared" si="793"/>
        <v>1</v>
      </c>
      <c r="CY298" s="4">
        <f t="shared" si="793"/>
        <v>0</v>
      </c>
      <c r="CZ298" s="4">
        <f t="shared" si="793"/>
        <v>0</v>
      </c>
      <c r="DA298" s="4">
        <f t="shared" si="791"/>
        <v>0</v>
      </c>
      <c r="DB298" s="4">
        <f t="shared" si="791"/>
        <v>0</v>
      </c>
      <c r="DC298" s="4">
        <f t="shared" si="791"/>
        <v>0</v>
      </c>
      <c r="DD298" s="4">
        <f t="shared" si="792"/>
        <v>0</v>
      </c>
      <c r="DE298" s="4">
        <f t="shared" si="791"/>
        <v>0</v>
      </c>
      <c r="DF298" s="4">
        <f t="shared" si="791"/>
        <v>0</v>
      </c>
      <c r="DG298" s="4">
        <f t="shared" si="794"/>
        <v>0</v>
      </c>
      <c r="DH298" s="4">
        <f t="shared" si="794"/>
        <v>0</v>
      </c>
      <c r="DI298" s="4">
        <f t="shared" si="794"/>
        <v>0</v>
      </c>
      <c r="DJ298" s="4">
        <f t="shared" si="794"/>
        <v>0</v>
      </c>
      <c r="DK298" s="4">
        <f t="shared" si="794"/>
        <v>0</v>
      </c>
      <c r="DL298" s="4">
        <f t="shared" si="794"/>
        <v>0</v>
      </c>
      <c r="DM298" s="4">
        <f t="shared" si="794"/>
        <v>0</v>
      </c>
      <c r="DN298" s="4">
        <f t="shared" si="794"/>
        <v>0</v>
      </c>
      <c r="DO298" s="4">
        <f t="shared" si="794"/>
        <v>0</v>
      </c>
      <c r="DP298" s="4">
        <f t="shared" si="794"/>
        <v>0</v>
      </c>
      <c r="DQ298" s="4">
        <f t="shared" si="795"/>
        <v>0</v>
      </c>
      <c r="DR298" s="4">
        <f t="shared" si="795"/>
        <v>0</v>
      </c>
      <c r="DS298" s="4">
        <f t="shared" si="795"/>
        <v>0</v>
      </c>
      <c r="DT298" s="4">
        <f t="shared" si="795"/>
        <v>0</v>
      </c>
      <c r="DU298" s="4">
        <f t="shared" si="795"/>
        <v>0</v>
      </c>
      <c r="DV298" s="4">
        <f t="shared" si="795"/>
        <v>0</v>
      </c>
      <c r="DW298" s="4">
        <f t="shared" si="795"/>
        <v>0</v>
      </c>
      <c r="DX298" s="4">
        <f t="shared" si="795"/>
        <v>0</v>
      </c>
      <c r="DY298" s="4">
        <f t="shared" si="795"/>
        <v>0</v>
      </c>
      <c r="DZ298" s="4">
        <f t="shared" si="795"/>
        <v>0</v>
      </c>
      <c r="EA298" s="4">
        <f t="shared" si="795"/>
        <v>0</v>
      </c>
      <c r="EB298" s="4">
        <f t="shared" si="795"/>
        <v>0</v>
      </c>
      <c r="EC298" s="4">
        <f t="shared" si="795"/>
        <v>0</v>
      </c>
    </row>
    <row r="299" spans="2:133" x14ac:dyDescent="0.25">
      <c r="B299" s="13" t="s">
        <v>265</v>
      </c>
      <c r="C299" t="s">
        <v>307</v>
      </c>
      <c r="D299" s="4">
        <f t="shared" si="785"/>
        <v>0</v>
      </c>
      <c r="E299" s="4">
        <f t="shared" si="786"/>
        <v>0</v>
      </c>
      <c r="F299" s="4">
        <f t="shared" si="787"/>
        <v>0</v>
      </c>
      <c r="G299" s="4">
        <f t="shared" si="788"/>
        <v>1</v>
      </c>
      <c r="H299" s="4">
        <f t="shared" si="789"/>
        <v>0</v>
      </c>
      <c r="I299" s="4">
        <f t="shared" si="790"/>
        <v>1</v>
      </c>
      <c r="J299" s="4">
        <f t="shared" si="734"/>
        <v>0</v>
      </c>
      <c r="K299" s="4">
        <f t="shared" si="735"/>
        <v>0</v>
      </c>
      <c r="L299" s="4">
        <f t="shared" si="736"/>
        <v>0</v>
      </c>
      <c r="M299" s="4">
        <f t="shared" si="737"/>
        <v>0</v>
      </c>
      <c r="N299" s="4">
        <f t="shared" si="738"/>
        <v>0</v>
      </c>
      <c r="O299" s="4">
        <f t="shared" si="739"/>
        <v>0</v>
      </c>
      <c r="P299" s="4">
        <f t="shared" si="740"/>
        <v>0</v>
      </c>
      <c r="Q299" s="4">
        <f t="shared" si="741"/>
        <v>0</v>
      </c>
      <c r="R299" s="4">
        <f t="shared" si="742"/>
        <v>0</v>
      </c>
      <c r="S299" s="4">
        <f t="shared" si="743"/>
        <v>0</v>
      </c>
      <c r="T299" s="4">
        <f t="shared" si="744"/>
        <v>0</v>
      </c>
      <c r="U299" s="4">
        <f t="shared" si="745"/>
        <v>0</v>
      </c>
      <c r="V299" s="4">
        <f t="shared" si="746"/>
        <v>0</v>
      </c>
      <c r="W299" s="4">
        <f t="shared" si="747"/>
        <v>0</v>
      </c>
      <c r="X299" s="4">
        <f t="shared" si="748"/>
        <v>0</v>
      </c>
      <c r="Y299" s="4">
        <f t="shared" si="749"/>
        <v>0</v>
      </c>
      <c r="Z299" s="4">
        <f t="shared" si="750"/>
        <v>0</v>
      </c>
      <c r="AA299" s="4">
        <f t="shared" si="751"/>
        <v>0</v>
      </c>
      <c r="AB299" s="4">
        <f t="shared" si="752"/>
        <v>0</v>
      </c>
      <c r="AC299" s="4">
        <f t="shared" si="753"/>
        <v>0</v>
      </c>
      <c r="AD299" s="4">
        <f t="shared" si="754"/>
        <v>0</v>
      </c>
      <c r="AE299" s="4">
        <f t="shared" si="755"/>
        <v>0</v>
      </c>
      <c r="AF299" s="4">
        <f t="shared" si="756"/>
        <v>0</v>
      </c>
      <c r="AG299" s="4">
        <f t="shared" si="757"/>
        <v>0</v>
      </c>
      <c r="AH299" s="4">
        <f t="shared" si="758"/>
        <v>0</v>
      </c>
      <c r="AI299" s="4">
        <f t="shared" si="759"/>
        <v>0</v>
      </c>
      <c r="AJ299" s="4">
        <f t="shared" si="760"/>
        <v>0</v>
      </c>
      <c r="AK299" s="4">
        <f t="shared" si="761"/>
        <v>0</v>
      </c>
      <c r="AL299" s="4">
        <f t="shared" si="762"/>
        <v>0</v>
      </c>
      <c r="AM299" s="4">
        <f t="shared" si="763"/>
        <v>0</v>
      </c>
      <c r="AN299" s="4">
        <f t="shared" si="764"/>
        <v>0</v>
      </c>
      <c r="AO299" s="4">
        <f t="shared" si="765"/>
        <v>0</v>
      </c>
      <c r="AP299" s="4">
        <f t="shared" si="766"/>
        <v>0</v>
      </c>
      <c r="AQ299" s="4">
        <f t="shared" si="767"/>
        <v>0</v>
      </c>
      <c r="AR299" s="4">
        <f t="shared" si="768"/>
        <v>0</v>
      </c>
      <c r="AS299" s="4">
        <f t="shared" si="769"/>
        <v>0</v>
      </c>
      <c r="AT299" s="4">
        <f t="shared" si="770"/>
        <v>0</v>
      </c>
      <c r="AU299" s="4">
        <f t="shared" si="771"/>
        <v>0</v>
      </c>
      <c r="AV299" s="4">
        <f t="shared" si="772"/>
        <v>0</v>
      </c>
      <c r="AW299" s="4">
        <f t="shared" si="773"/>
        <v>0</v>
      </c>
      <c r="AX299" s="4">
        <f t="shared" si="774"/>
        <v>0</v>
      </c>
      <c r="AY299" s="4">
        <f t="shared" si="775"/>
        <v>0</v>
      </c>
      <c r="AZ299" s="4">
        <f t="shared" si="776"/>
        <v>0</v>
      </c>
      <c r="BA299" s="4">
        <f t="shared" si="777"/>
        <v>0</v>
      </c>
      <c r="BB299" s="4">
        <f t="shared" si="778"/>
        <v>0</v>
      </c>
      <c r="BC299" s="4">
        <f t="shared" si="779"/>
        <v>1</v>
      </c>
      <c r="BD299" s="4">
        <f t="shared" si="780"/>
        <v>0</v>
      </c>
      <c r="BE299" s="4">
        <f t="shared" si="781"/>
        <v>1</v>
      </c>
      <c r="BF299" s="4">
        <f t="shared" si="782"/>
        <v>0</v>
      </c>
      <c r="BG299" s="4">
        <f t="shared" si="782"/>
        <v>0</v>
      </c>
      <c r="BH299" s="4">
        <f t="shared" si="782"/>
        <v>0</v>
      </c>
      <c r="BI299" s="4">
        <f t="shared" si="782"/>
        <v>0</v>
      </c>
      <c r="BJ299" s="4">
        <f t="shared" si="782"/>
        <v>0</v>
      </c>
      <c r="BK299" s="4">
        <f t="shared" si="782"/>
        <v>0</v>
      </c>
      <c r="BL299" s="4">
        <f t="shared" si="782"/>
        <v>0</v>
      </c>
      <c r="BM299" s="4">
        <f t="shared" si="782"/>
        <v>0</v>
      </c>
      <c r="BN299" s="4">
        <f t="shared" si="782"/>
        <v>0</v>
      </c>
      <c r="BO299" s="4">
        <f t="shared" si="782"/>
        <v>0</v>
      </c>
      <c r="BP299" s="4">
        <f t="shared" si="782"/>
        <v>0</v>
      </c>
      <c r="BQ299" s="4">
        <f t="shared" si="782"/>
        <v>0</v>
      </c>
      <c r="BR299" s="4">
        <f t="shared" si="782"/>
        <v>0</v>
      </c>
      <c r="BS299" s="4">
        <f t="shared" si="782"/>
        <v>0</v>
      </c>
      <c r="BT299" s="4">
        <f t="shared" si="782"/>
        <v>0</v>
      </c>
      <c r="BU299" s="4">
        <f t="shared" si="782"/>
        <v>0</v>
      </c>
      <c r="BV299" s="4">
        <f t="shared" si="732"/>
        <v>0</v>
      </c>
      <c r="BW299" s="4">
        <f t="shared" si="732"/>
        <v>0</v>
      </c>
      <c r="BX299" s="4">
        <f t="shared" si="732"/>
        <v>1</v>
      </c>
      <c r="BY299" s="4">
        <f t="shared" si="732"/>
        <v>0</v>
      </c>
      <c r="BZ299" s="4">
        <f t="shared" si="732"/>
        <v>0</v>
      </c>
      <c r="CA299" s="4">
        <f t="shared" si="732"/>
        <v>0</v>
      </c>
      <c r="CB299" s="4">
        <f t="shared" si="732"/>
        <v>0</v>
      </c>
      <c r="CC299" s="4">
        <f t="shared" si="732"/>
        <v>0</v>
      </c>
      <c r="CD299" s="4">
        <f t="shared" si="732"/>
        <v>0</v>
      </c>
      <c r="CE299" s="4">
        <f t="shared" si="732"/>
        <v>0</v>
      </c>
      <c r="CF299" s="4">
        <f t="shared" si="732"/>
        <v>0</v>
      </c>
      <c r="CG299" s="4">
        <f t="shared" si="732"/>
        <v>0</v>
      </c>
      <c r="CH299" s="4">
        <f t="shared" si="732"/>
        <v>0</v>
      </c>
      <c r="CI299" s="4">
        <f t="shared" si="732"/>
        <v>0</v>
      </c>
      <c r="CJ299" s="4">
        <f t="shared" si="732"/>
        <v>0</v>
      </c>
      <c r="CK299" s="4">
        <f t="shared" si="793"/>
        <v>0</v>
      </c>
      <c r="CL299" s="4">
        <f t="shared" si="793"/>
        <v>0</v>
      </c>
      <c r="CM299" s="4">
        <f t="shared" si="793"/>
        <v>0</v>
      </c>
      <c r="CN299" s="4">
        <f t="shared" si="793"/>
        <v>0</v>
      </c>
      <c r="CO299" s="4">
        <f t="shared" si="793"/>
        <v>0</v>
      </c>
      <c r="CP299" s="4">
        <f t="shared" si="793"/>
        <v>0</v>
      </c>
      <c r="CQ299" s="4">
        <f t="shared" si="793"/>
        <v>0</v>
      </c>
      <c r="CR299" s="4">
        <f t="shared" si="793"/>
        <v>0</v>
      </c>
      <c r="CS299" s="4">
        <f t="shared" si="793"/>
        <v>0</v>
      </c>
      <c r="CT299" s="4">
        <f t="shared" si="793"/>
        <v>0</v>
      </c>
      <c r="CU299" s="4">
        <f t="shared" si="793"/>
        <v>0</v>
      </c>
      <c r="CV299" s="4">
        <f t="shared" si="793"/>
        <v>0</v>
      </c>
      <c r="CW299" s="4">
        <f t="shared" si="793"/>
        <v>0</v>
      </c>
      <c r="CX299" s="4">
        <f t="shared" si="793"/>
        <v>0</v>
      </c>
      <c r="CY299" s="4">
        <f t="shared" si="793"/>
        <v>1</v>
      </c>
      <c r="CZ299" s="4">
        <f t="shared" si="793"/>
        <v>0</v>
      </c>
      <c r="DA299" s="4">
        <f t="shared" si="791"/>
        <v>0</v>
      </c>
      <c r="DB299" s="4">
        <f t="shared" si="791"/>
        <v>0</v>
      </c>
      <c r="DC299" s="4">
        <f t="shared" si="791"/>
        <v>0</v>
      </c>
      <c r="DD299" s="4">
        <f t="shared" si="792"/>
        <v>0</v>
      </c>
      <c r="DE299" s="4">
        <f t="shared" si="791"/>
        <v>0</v>
      </c>
      <c r="DF299" s="4">
        <f t="shared" si="791"/>
        <v>0</v>
      </c>
      <c r="DG299" s="4">
        <f t="shared" si="794"/>
        <v>0</v>
      </c>
      <c r="DH299" s="4">
        <f t="shared" si="794"/>
        <v>0</v>
      </c>
      <c r="DI299" s="4">
        <f t="shared" si="794"/>
        <v>0</v>
      </c>
      <c r="DJ299" s="4">
        <f t="shared" si="794"/>
        <v>0</v>
      </c>
      <c r="DK299" s="4">
        <f t="shared" si="794"/>
        <v>0</v>
      </c>
      <c r="DL299" s="4">
        <f t="shared" si="794"/>
        <v>0</v>
      </c>
      <c r="DM299" s="4">
        <f t="shared" si="794"/>
        <v>0</v>
      </c>
      <c r="DN299" s="4">
        <f t="shared" si="794"/>
        <v>0</v>
      </c>
      <c r="DO299" s="4">
        <f t="shared" si="794"/>
        <v>0</v>
      </c>
      <c r="DP299" s="4">
        <f t="shared" si="794"/>
        <v>0</v>
      </c>
      <c r="DQ299" s="4">
        <f t="shared" si="795"/>
        <v>0</v>
      </c>
      <c r="DR299" s="4">
        <f t="shared" si="795"/>
        <v>0</v>
      </c>
      <c r="DS299" s="4">
        <f t="shared" si="795"/>
        <v>0</v>
      </c>
      <c r="DT299" s="4">
        <f t="shared" si="795"/>
        <v>0</v>
      </c>
      <c r="DU299" s="4">
        <f t="shared" si="795"/>
        <v>0</v>
      </c>
      <c r="DV299" s="4">
        <f t="shared" si="795"/>
        <v>0</v>
      </c>
      <c r="DW299" s="4">
        <f t="shared" si="795"/>
        <v>0</v>
      </c>
      <c r="DX299" s="4">
        <f t="shared" si="795"/>
        <v>0</v>
      </c>
      <c r="DY299" s="4">
        <f t="shared" si="795"/>
        <v>0</v>
      </c>
      <c r="DZ299" s="4">
        <f t="shared" si="795"/>
        <v>0</v>
      </c>
      <c r="EA299" s="4">
        <f t="shared" si="795"/>
        <v>0</v>
      </c>
      <c r="EB299" s="4">
        <f t="shared" si="795"/>
        <v>0</v>
      </c>
      <c r="EC299" s="4">
        <f t="shared" si="795"/>
        <v>0</v>
      </c>
    </row>
    <row r="300" spans="2:133" x14ac:dyDescent="0.25">
      <c r="B300" s="13" t="s">
        <v>265</v>
      </c>
      <c r="C300" t="s">
        <v>308</v>
      </c>
      <c r="D300" s="4">
        <f t="shared" si="785"/>
        <v>0</v>
      </c>
      <c r="E300" s="4">
        <f t="shared" si="786"/>
        <v>0</v>
      </c>
      <c r="F300" s="4">
        <f t="shared" si="787"/>
        <v>0</v>
      </c>
      <c r="G300" s="4">
        <f t="shared" si="788"/>
        <v>1</v>
      </c>
      <c r="H300" s="4">
        <f t="shared" si="789"/>
        <v>0</v>
      </c>
      <c r="I300" s="4">
        <f t="shared" si="790"/>
        <v>1</v>
      </c>
      <c r="J300" s="4">
        <f t="shared" si="734"/>
        <v>0</v>
      </c>
      <c r="K300" s="4">
        <f t="shared" si="735"/>
        <v>0</v>
      </c>
      <c r="L300" s="4">
        <f t="shared" si="736"/>
        <v>0</v>
      </c>
      <c r="M300" s="4">
        <f t="shared" si="737"/>
        <v>0</v>
      </c>
      <c r="N300" s="4">
        <f t="shared" si="738"/>
        <v>0</v>
      </c>
      <c r="O300" s="4">
        <f t="shared" si="739"/>
        <v>0</v>
      </c>
      <c r="P300" s="4">
        <f t="shared" si="740"/>
        <v>0</v>
      </c>
      <c r="Q300" s="4">
        <f t="shared" si="741"/>
        <v>0</v>
      </c>
      <c r="R300" s="4">
        <f t="shared" si="742"/>
        <v>0</v>
      </c>
      <c r="S300" s="4">
        <f t="shared" si="743"/>
        <v>0</v>
      </c>
      <c r="T300" s="4">
        <f t="shared" si="744"/>
        <v>0</v>
      </c>
      <c r="U300" s="4">
        <f t="shared" si="745"/>
        <v>0</v>
      </c>
      <c r="V300" s="4">
        <f t="shared" si="746"/>
        <v>0</v>
      </c>
      <c r="W300" s="4">
        <f t="shared" si="747"/>
        <v>0</v>
      </c>
      <c r="X300" s="4">
        <f t="shared" si="748"/>
        <v>0</v>
      </c>
      <c r="Y300" s="4">
        <f t="shared" si="749"/>
        <v>0</v>
      </c>
      <c r="Z300" s="4">
        <f t="shared" si="750"/>
        <v>0</v>
      </c>
      <c r="AA300" s="4">
        <f t="shared" si="751"/>
        <v>0</v>
      </c>
      <c r="AB300" s="4">
        <f t="shared" si="752"/>
        <v>0</v>
      </c>
      <c r="AC300" s="4">
        <f t="shared" si="753"/>
        <v>0</v>
      </c>
      <c r="AD300" s="4">
        <f t="shared" si="754"/>
        <v>0</v>
      </c>
      <c r="AE300" s="4">
        <f t="shared" si="755"/>
        <v>0</v>
      </c>
      <c r="AF300" s="4">
        <f t="shared" si="756"/>
        <v>0</v>
      </c>
      <c r="AG300" s="4">
        <f t="shared" si="757"/>
        <v>0</v>
      </c>
      <c r="AH300" s="4">
        <f t="shared" si="758"/>
        <v>0</v>
      </c>
      <c r="AI300" s="4">
        <f t="shared" si="759"/>
        <v>0</v>
      </c>
      <c r="AJ300" s="4">
        <f t="shared" si="760"/>
        <v>0</v>
      </c>
      <c r="AK300" s="4">
        <f t="shared" si="761"/>
        <v>0</v>
      </c>
      <c r="AL300" s="4">
        <f t="shared" si="762"/>
        <v>0</v>
      </c>
      <c r="AM300" s="4">
        <f t="shared" si="763"/>
        <v>0</v>
      </c>
      <c r="AN300" s="4">
        <f t="shared" si="764"/>
        <v>0</v>
      </c>
      <c r="AO300" s="4">
        <f t="shared" si="765"/>
        <v>0</v>
      </c>
      <c r="AP300" s="4">
        <f t="shared" si="766"/>
        <v>0</v>
      </c>
      <c r="AQ300" s="4">
        <f t="shared" si="767"/>
        <v>0</v>
      </c>
      <c r="AR300" s="4">
        <f t="shared" si="768"/>
        <v>0</v>
      </c>
      <c r="AS300" s="4">
        <f t="shared" si="769"/>
        <v>0</v>
      </c>
      <c r="AT300" s="4">
        <f t="shared" si="770"/>
        <v>0</v>
      </c>
      <c r="AU300" s="4">
        <f t="shared" si="771"/>
        <v>0</v>
      </c>
      <c r="AV300" s="4">
        <f t="shared" si="772"/>
        <v>0</v>
      </c>
      <c r="AW300" s="4">
        <f t="shared" si="773"/>
        <v>0</v>
      </c>
      <c r="AX300" s="4">
        <f t="shared" si="774"/>
        <v>0</v>
      </c>
      <c r="AY300" s="4">
        <f t="shared" si="775"/>
        <v>0</v>
      </c>
      <c r="AZ300" s="4">
        <f t="shared" si="776"/>
        <v>0</v>
      </c>
      <c r="BA300" s="4">
        <f t="shared" si="777"/>
        <v>0</v>
      </c>
      <c r="BB300" s="4">
        <f t="shared" si="778"/>
        <v>0</v>
      </c>
      <c r="BC300" s="4">
        <f t="shared" si="779"/>
        <v>1</v>
      </c>
      <c r="BD300" s="4">
        <f t="shared" si="780"/>
        <v>0</v>
      </c>
      <c r="BE300" s="4">
        <f t="shared" si="781"/>
        <v>1</v>
      </c>
      <c r="BF300" s="4">
        <f t="shared" si="782"/>
        <v>0</v>
      </c>
      <c r="BG300" s="4">
        <f t="shared" si="782"/>
        <v>0</v>
      </c>
      <c r="BH300" s="4">
        <f t="shared" si="782"/>
        <v>0</v>
      </c>
      <c r="BI300" s="4">
        <f t="shared" si="782"/>
        <v>0</v>
      </c>
      <c r="BJ300" s="4">
        <f t="shared" si="782"/>
        <v>0</v>
      </c>
      <c r="BK300" s="4">
        <f t="shared" si="782"/>
        <v>0</v>
      </c>
      <c r="BL300" s="4">
        <f t="shared" si="782"/>
        <v>0</v>
      </c>
      <c r="BM300" s="4">
        <f t="shared" si="782"/>
        <v>0</v>
      </c>
      <c r="BN300" s="4">
        <f t="shared" si="782"/>
        <v>0</v>
      </c>
      <c r="BO300" s="4">
        <f t="shared" si="782"/>
        <v>0</v>
      </c>
      <c r="BP300" s="4">
        <f t="shared" si="782"/>
        <v>0</v>
      </c>
      <c r="BQ300" s="4">
        <f t="shared" si="782"/>
        <v>0</v>
      </c>
      <c r="BR300" s="4">
        <f t="shared" si="782"/>
        <v>0</v>
      </c>
      <c r="BS300" s="4">
        <f t="shared" si="782"/>
        <v>0</v>
      </c>
      <c r="BT300" s="4">
        <f t="shared" si="782"/>
        <v>0</v>
      </c>
      <c r="BU300" s="4">
        <f t="shared" ref="BU300:CJ306" si="796">IF(BU$3=$C300,1,0)</f>
        <v>0</v>
      </c>
      <c r="BV300" s="4">
        <f t="shared" si="796"/>
        <v>0</v>
      </c>
      <c r="BW300" s="4">
        <f t="shared" si="796"/>
        <v>0</v>
      </c>
      <c r="BX300" s="4">
        <f t="shared" si="796"/>
        <v>0</v>
      </c>
      <c r="BY300" s="4">
        <f t="shared" si="796"/>
        <v>1</v>
      </c>
      <c r="BZ300" s="4">
        <f t="shared" si="796"/>
        <v>0</v>
      </c>
      <c r="CA300" s="4">
        <f t="shared" si="796"/>
        <v>0</v>
      </c>
      <c r="CB300" s="4">
        <f t="shared" si="796"/>
        <v>0</v>
      </c>
      <c r="CC300" s="4">
        <f t="shared" si="732"/>
        <v>0</v>
      </c>
      <c r="CD300" s="4">
        <f t="shared" si="796"/>
        <v>0</v>
      </c>
      <c r="CE300" s="4">
        <f t="shared" si="796"/>
        <v>0</v>
      </c>
      <c r="CF300" s="4">
        <f t="shared" si="796"/>
        <v>0</v>
      </c>
      <c r="CG300" s="4">
        <f t="shared" si="796"/>
        <v>0</v>
      </c>
      <c r="CH300" s="4">
        <f t="shared" si="796"/>
        <v>0</v>
      </c>
      <c r="CI300" s="4">
        <f t="shared" si="796"/>
        <v>0</v>
      </c>
      <c r="CJ300" s="4">
        <f t="shared" si="796"/>
        <v>0</v>
      </c>
      <c r="CK300" s="4">
        <f t="shared" si="793"/>
        <v>0</v>
      </c>
      <c r="CL300" s="4">
        <f t="shared" si="793"/>
        <v>0</v>
      </c>
      <c r="CM300" s="4">
        <f t="shared" si="793"/>
        <v>0</v>
      </c>
      <c r="CN300" s="4">
        <f t="shared" si="793"/>
        <v>0</v>
      </c>
      <c r="CO300" s="4">
        <f t="shared" si="793"/>
        <v>0</v>
      </c>
      <c r="CP300" s="4">
        <f t="shared" si="793"/>
        <v>0</v>
      </c>
      <c r="CQ300" s="4">
        <f t="shared" si="793"/>
        <v>0</v>
      </c>
      <c r="CR300" s="4">
        <f t="shared" si="793"/>
        <v>0</v>
      </c>
      <c r="CS300" s="4">
        <f t="shared" si="793"/>
        <v>0</v>
      </c>
      <c r="CT300" s="4">
        <f t="shared" si="793"/>
        <v>0</v>
      </c>
      <c r="CU300" s="4">
        <f t="shared" si="793"/>
        <v>0</v>
      </c>
      <c r="CV300" s="4">
        <f t="shared" si="793"/>
        <v>0</v>
      </c>
      <c r="CW300" s="4">
        <f t="shared" si="793"/>
        <v>0</v>
      </c>
      <c r="CX300" s="4">
        <f t="shared" si="793"/>
        <v>0</v>
      </c>
      <c r="CY300" s="4">
        <f t="shared" si="793"/>
        <v>0</v>
      </c>
      <c r="CZ300" s="4">
        <f t="shared" si="793"/>
        <v>1</v>
      </c>
      <c r="DA300" s="4">
        <f t="shared" si="791"/>
        <v>0</v>
      </c>
      <c r="DB300" s="4">
        <f t="shared" si="791"/>
        <v>0</v>
      </c>
      <c r="DC300" s="4">
        <f t="shared" si="791"/>
        <v>0</v>
      </c>
      <c r="DD300" s="4">
        <f t="shared" si="792"/>
        <v>0</v>
      </c>
      <c r="DE300" s="4">
        <f t="shared" si="791"/>
        <v>0</v>
      </c>
      <c r="DF300" s="4">
        <f t="shared" si="791"/>
        <v>0</v>
      </c>
      <c r="DG300" s="4">
        <f t="shared" si="794"/>
        <v>0</v>
      </c>
      <c r="DH300" s="4">
        <f t="shared" si="794"/>
        <v>0</v>
      </c>
      <c r="DI300" s="4">
        <f t="shared" si="794"/>
        <v>0</v>
      </c>
      <c r="DJ300" s="4">
        <f t="shared" si="794"/>
        <v>0</v>
      </c>
      <c r="DK300" s="4">
        <f t="shared" si="794"/>
        <v>0</v>
      </c>
      <c r="DL300" s="4">
        <f t="shared" si="794"/>
        <v>0</v>
      </c>
      <c r="DM300" s="4">
        <f t="shared" si="794"/>
        <v>0</v>
      </c>
      <c r="DN300" s="4">
        <f t="shared" si="794"/>
        <v>0</v>
      </c>
      <c r="DO300" s="4">
        <f t="shared" si="794"/>
        <v>0</v>
      </c>
      <c r="DP300" s="4">
        <f t="shared" si="794"/>
        <v>0</v>
      </c>
      <c r="DQ300" s="4">
        <f t="shared" si="795"/>
        <v>0</v>
      </c>
      <c r="DR300" s="4">
        <f t="shared" si="795"/>
        <v>0</v>
      </c>
      <c r="DS300" s="4">
        <f t="shared" si="795"/>
        <v>0</v>
      </c>
      <c r="DT300" s="4">
        <f t="shared" si="795"/>
        <v>0</v>
      </c>
      <c r="DU300" s="4">
        <f t="shared" si="795"/>
        <v>0</v>
      </c>
      <c r="DV300" s="4">
        <f t="shared" si="795"/>
        <v>0</v>
      </c>
      <c r="DW300" s="4">
        <f t="shared" si="795"/>
        <v>0</v>
      </c>
      <c r="DX300" s="4">
        <f t="shared" si="795"/>
        <v>0</v>
      </c>
      <c r="DY300" s="4">
        <f t="shared" si="795"/>
        <v>0</v>
      </c>
      <c r="DZ300" s="4">
        <f t="shared" si="795"/>
        <v>0</v>
      </c>
      <c r="EA300" s="4">
        <f t="shared" si="795"/>
        <v>0</v>
      </c>
      <c r="EB300" s="4">
        <f t="shared" si="795"/>
        <v>0</v>
      </c>
      <c r="EC300" s="4">
        <f t="shared" si="795"/>
        <v>0</v>
      </c>
    </row>
    <row r="301" spans="2:133" x14ac:dyDescent="0.25">
      <c r="B301" s="13" t="s">
        <v>265</v>
      </c>
      <c r="C301" t="s">
        <v>309</v>
      </c>
      <c r="D301" s="4">
        <f t="shared" si="785"/>
        <v>0</v>
      </c>
      <c r="E301" s="4">
        <f t="shared" si="786"/>
        <v>0</v>
      </c>
      <c r="F301" s="4">
        <f t="shared" si="787"/>
        <v>0</v>
      </c>
      <c r="G301" s="4">
        <f t="shared" si="788"/>
        <v>1</v>
      </c>
      <c r="H301" s="4">
        <f t="shared" si="789"/>
        <v>0</v>
      </c>
      <c r="I301" s="4">
        <f t="shared" si="790"/>
        <v>1</v>
      </c>
      <c r="J301" s="4">
        <f t="shared" si="734"/>
        <v>0</v>
      </c>
      <c r="K301" s="4">
        <f t="shared" si="735"/>
        <v>0</v>
      </c>
      <c r="L301" s="4">
        <f t="shared" si="736"/>
        <v>0</v>
      </c>
      <c r="M301" s="4">
        <f t="shared" si="737"/>
        <v>0</v>
      </c>
      <c r="N301" s="4">
        <f t="shared" si="738"/>
        <v>0</v>
      </c>
      <c r="O301" s="4">
        <f t="shared" si="739"/>
        <v>0</v>
      </c>
      <c r="P301" s="4">
        <f t="shared" si="740"/>
        <v>0</v>
      </c>
      <c r="Q301" s="4">
        <f t="shared" si="741"/>
        <v>0</v>
      </c>
      <c r="R301" s="4">
        <f t="shared" si="742"/>
        <v>0</v>
      </c>
      <c r="S301" s="4">
        <f t="shared" si="743"/>
        <v>0</v>
      </c>
      <c r="T301" s="4">
        <f t="shared" si="744"/>
        <v>0</v>
      </c>
      <c r="U301" s="4">
        <f t="shared" si="745"/>
        <v>0</v>
      </c>
      <c r="V301" s="4">
        <f t="shared" si="746"/>
        <v>0</v>
      </c>
      <c r="W301" s="4">
        <f t="shared" si="747"/>
        <v>0</v>
      </c>
      <c r="X301" s="4">
        <f t="shared" si="748"/>
        <v>0</v>
      </c>
      <c r="Y301" s="4">
        <f t="shared" si="749"/>
        <v>0</v>
      </c>
      <c r="Z301" s="4">
        <f t="shared" si="750"/>
        <v>0</v>
      </c>
      <c r="AA301" s="4">
        <f t="shared" si="751"/>
        <v>0</v>
      </c>
      <c r="AB301" s="4">
        <f t="shared" si="752"/>
        <v>0</v>
      </c>
      <c r="AC301" s="4">
        <f t="shared" si="753"/>
        <v>0</v>
      </c>
      <c r="AD301" s="4">
        <f t="shared" si="754"/>
        <v>0</v>
      </c>
      <c r="AE301" s="4">
        <f t="shared" si="755"/>
        <v>0</v>
      </c>
      <c r="AF301" s="4">
        <f t="shared" si="756"/>
        <v>0</v>
      </c>
      <c r="AG301" s="4">
        <f t="shared" si="757"/>
        <v>0</v>
      </c>
      <c r="AH301" s="4">
        <f t="shared" si="758"/>
        <v>0</v>
      </c>
      <c r="AI301" s="4">
        <f t="shared" si="759"/>
        <v>0</v>
      </c>
      <c r="AJ301" s="4">
        <f t="shared" si="760"/>
        <v>0</v>
      </c>
      <c r="AK301" s="4">
        <f t="shared" si="761"/>
        <v>0</v>
      </c>
      <c r="AL301" s="4">
        <f t="shared" si="762"/>
        <v>0</v>
      </c>
      <c r="AM301" s="4">
        <f t="shared" si="763"/>
        <v>0</v>
      </c>
      <c r="AN301" s="4">
        <f t="shared" si="764"/>
        <v>0</v>
      </c>
      <c r="AO301" s="4">
        <f t="shared" si="765"/>
        <v>0</v>
      </c>
      <c r="AP301" s="4">
        <f t="shared" si="766"/>
        <v>0</v>
      </c>
      <c r="AQ301" s="4">
        <f t="shared" si="767"/>
        <v>0</v>
      </c>
      <c r="AR301" s="4">
        <f t="shared" si="768"/>
        <v>0</v>
      </c>
      <c r="AS301" s="4">
        <f t="shared" si="769"/>
        <v>0</v>
      </c>
      <c r="AT301" s="4">
        <f t="shared" si="770"/>
        <v>0</v>
      </c>
      <c r="AU301" s="4">
        <f t="shared" si="771"/>
        <v>0</v>
      </c>
      <c r="AV301" s="4">
        <f t="shared" si="772"/>
        <v>0</v>
      </c>
      <c r="AW301" s="4">
        <f t="shared" si="773"/>
        <v>0</v>
      </c>
      <c r="AX301" s="4">
        <f t="shared" si="774"/>
        <v>0</v>
      </c>
      <c r="AY301" s="4">
        <f t="shared" si="775"/>
        <v>0</v>
      </c>
      <c r="AZ301" s="4">
        <f t="shared" si="776"/>
        <v>0</v>
      </c>
      <c r="BA301" s="4">
        <f t="shared" si="777"/>
        <v>0</v>
      </c>
      <c r="BB301" s="4">
        <f t="shared" si="778"/>
        <v>0</v>
      </c>
      <c r="BC301" s="4">
        <f t="shared" si="779"/>
        <v>1</v>
      </c>
      <c r="BD301" s="4">
        <f t="shared" si="780"/>
        <v>0</v>
      </c>
      <c r="BE301" s="4">
        <f t="shared" si="781"/>
        <v>1</v>
      </c>
      <c r="BF301" s="4">
        <f t="shared" ref="BF301:BU306" si="797">IF(BF$3=$C301,1,0)</f>
        <v>0</v>
      </c>
      <c r="BG301" s="4">
        <f t="shared" si="797"/>
        <v>0</v>
      </c>
      <c r="BH301" s="4">
        <f t="shared" si="797"/>
        <v>0</v>
      </c>
      <c r="BI301" s="4">
        <f t="shared" si="797"/>
        <v>0</v>
      </c>
      <c r="BJ301" s="4">
        <f t="shared" si="797"/>
        <v>0</v>
      </c>
      <c r="BK301" s="4">
        <f t="shared" si="797"/>
        <v>0</v>
      </c>
      <c r="BL301" s="4">
        <f t="shared" si="797"/>
        <v>0</v>
      </c>
      <c r="BM301" s="4">
        <f t="shared" si="797"/>
        <v>0</v>
      </c>
      <c r="BN301" s="4">
        <f t="shared" si="797"/>
        <v>0</v>
      </c>
      <c r="BO301" s="4">
        <f t="shared" si="797"/>
        <v>0</v>
      </c>
      <c r="BP301" s="4">
        <f t="shared" si="797"/>
        <v>0</v>
      </c>
      <c r="BQ301" s="4">
        <f t="shared" si="797"/>
        <v>0</v>
      </c>
      <c r="BR301" s="4">
        <f t="shared" si="797"/>
        <v>0</v>
      </c>
      <c r="BS301" s="4">
        <f t="shared" si="797"/>
        <v>0</v>
      </c>
      <c r="BT301" s="4">
        <f t="shared" si="797"/>
        <v>0</v>
      </c>
      <c r="BU301" s="4">
        <f t="shared" si="797"/>
        <v>0</v>
      </c>
      <c r="BV301" s="4">
        <f t="shared" si="796"/>
        <v>0</v>
      </c>
      <c r="BW301" s="4">
        <f t="shared" si="796"/>
        <v>0</v>
      </c>
      <c r="BX301" s="4">
        <f t="shared" si="796"/>
        <v>0</v>
      </c>
      <c r="BY301" s="4">
        <f t="shared" si="796"/>
        <v>0</v>
      </c>
      <c r="BZ301" s="4">
        <f t="shared" si="796"/>
        <v>1</v>
      </c>
      <c r="CA301" s="4">
        <f t="shared" si="796"/>
        <v>0</v>
      </c>
      <c r="CB301" s="4">
        <f t="shared" si="796"/>
        <v>0</v>
      </c>
      <c r="CC301" s="4">
        <f t="shared" si="732"/>
        <v>0</v>
      </c>
      <c r="CD301" s="4">
        <f t="shared" si="796"/>
        <v>0</v>
      </c>
      <c r="CE301" s="4">
        <f t="shared" si="796"/>
        <v>0</v>
      </c>
      <c r="CF301" s="4">
        <f t="shared" si="796"/>
        <v>0</v>
      </c>
      <c r="CG301" s="4">
        <f t="shared" si="796"/>
        <v>0</v>
      </c>
      <c r="CH301" s="4">
        <f t="shared" si="796"/>
        <v>0</v>
      </c>
      <c r="CI301" s="4">
        <f t="shared" si="796"/>
        <v>0</v>
      </c>
      <c r="CJ301" s="4">
        <f t="shared" si="796"/>
        <v>0</v>
      </c>
      <c r="CK301" s="4">
        <f t="shared" si="793"/>
        <v>0</v>
      </c>
      <c r="CL301" s="4">
        <f t="shared" si="793"/>
        <v>0</v>
      </c>
      <c r="CM301" s="4">
        <f t="shared" si="793"/>
        <v>0</v>
      </c>
      <c r="CN301" s="4">
        <f t="shared" si="793"/>
        <v>0</v>
      </c>
      <c r="CO301" s="4">
        <f t="shared" si="793"/>
        <v>0</v>
      </c>
      <c r="CP301" s="4">
        <f t="shared" si="793"/>
        <v>0</v>
      </c>
      <c r="CQ301" s="4">
        <f t="shared" si="793"/>
        <v>0</v>
      </c>
      <c r="CR301" s="4">
        <f t="shared" si="793"/>
        <v>0</v>
      </c>
      <c r="CS301" s="4">
        <f t="shared" si="793"/>
        <v>0</v>
      </c>
      <c r="CT301" s="4">
        <f t="shared" si="793"/>
        <v>0</v>
      </c>
      <c r="CU301" s="4">
        <f t="shared" si="793"/>
        <v>0</v>
      </c>
      <c r="CV301" s="4">
        <f t="shared" si="793"/>
        <v>0</v>
      </c>
      <c r="CW301" s="4">
        <f t="shared" si="793"/>
        <v>0</v>
      </c>
      <c r="CX301" s="4">
        <f t="shared" si="793"/>
        <v>0</v>
      </c>
      <c r="CY301" s="4">
        <f t="shared" si="793"/>
        <v>0</v>
      </c>
      <c r="CZ301" s="4">
        <f t="shared" si="793"/>
        <v>0</v>
      </c>
      <c r="DA301" s="4">
        <f t="shared" si="791"/>
        <v>1</v>
      </c>
      <c r="DB301" s="4">
        <f t="shared" si="791"/>
        <v>0</v>
      </c>
      <c r="DC301" s="4">
        <f t="shared" si="791"/>
        <v>0</v>
      </c>
      <c r="DD301" s="4">
        <f t="shared" si="792"/>
        <v>0</v>
      </c>
      <c r="DE301" s="4">
        <f t="shared" si="791"/>
        <v>0</v>
      </c>
      <c r="DF301" s="4">
        <f t="shared" si="791"/>
        <v>0</v>
      </c>
      <c r="DG301" s="4">
        <f t="shared" si="794"/>
        <v>0</v>
      </c>
      <c r="DH301" s="4">
        <f t="shared" si="794"/>
        <v>0</v>
      </c>
      <c r="DI301" s="4">
        <f t="shared" si="794"/>
        <v>0</v>
      </c>
      <c r="DJ301" s="4">
        <f t="shared" si="794"/>
        <v>0</v>
      </c>
      <c r="DK301" s="4">
        <f t="shared" si="794"/>
        <v>0</v>
      </c>
      <c r="DL301" s="4">
        <f t="shared" si="794"/>
        <v>0</v>
      </c>
      <c r="DM301" s="4">
        <f t="shared" si="794"/>
        <v>0</v>
      </c>
      <c r="DN301" s="4">
        <f t="shared" si="794"/>
        <v>0</v>
      </c>
      <c r="DO301" s="4">
        <f t="shared" si="794"/>
        <v>0</v>
      </c>
      <c r="DP301" s="4">
        <f t="shared" si="794"/>
        <v>0</v>
      </c>
      <c r="DQ301" s="4">
        <f t="shared" si="795"/>
        <v>0</v>
      </c>
      <c r="DR301" s="4">
        <f t="shared" si="795"/>
        <v>0</v>
      </c>
      <c r="DS301" s="4">
        <f t="shared" si="795"/>
        <v>0</v>
      </c>
      <c r="DT301" s="4">
        <f t="shared" si="795"/>
        <v>0</v>
      </c>
      <c r="DU301" s="4">
        <f t="shared" si="795"/>
        <v>0</v>
      </c>
      <c r="DV301" s="4">
        <f t="shared" si="795"/>
        <v>0</v>
      </c>
      <c r="DW301" s="4">
        <f t="shared" si="795"/>
        <v>0</v>
      </c>
      <c r="DX301" s="4">
        <f t="shared" si="795"/>
        <v>0</v>
      </c>
      <c r="DY301" s="4">
        <f t="shared" si="795"/>
        <v>0</v>
      </c>
      <c r="DZ301" s="4">
        <f t="shared" si="795"/>
        <v>0</v>
      </c>
      <c r="EA301" s="4">
        <f t="shared" si="795"/>
        <v>0</v>
      </c>
      <c r="EB301" s="4">
        <f t="shared" si="795"/>
        <v>0</v>
      </c>
      <c r="EC301" s="4">
        <f t="shared" si="795"/>
        <v>0</v>
      </c>
    </row>
    <row r="302" spans="2:133" x14ac:dyDescent="0.25">
      <c r="B302" s="13" t="s">
        <v>265</v>
      </c>
      <c r="C302" t="s">
        <v>310</v>
      </c>
      <c r="D302" s="4">
        <f t="shared" si="785"/>
        <v>0</v>
      </c>
      <c r="E302" s="4">
        <f t="shared" si="786"/>
        <v>0</v>
      </c>
      <c r="F302" s="4">
        <f t="shared" si="787"/>
        <v>0</v>
      </c>
      <c r="G302" s="4">
        <f t="shared" si="788"/>
        <v>1</v>
      </c>
      <c r="H302" s="4">
        <f t="shared" si="789"/>
        <v>0</v>
      </c>
      <c r="I302" s="4">
        <f t="shared" si="790"/>
        <v>1</v>
      </c>
      <c r="J302" s="4">
        <f t="shared" si="734"/>
        <v>0</v>
      </c>
      <c r="K302" s="4">
        <f t="shared" si="735"/>
        <v>0</v>
      </c>
      <c r="L302" s="4">
        <f t="shared" si="736"/>
        <v>0</v>
      </c>
      <c r="M302" s="4">
        <f t="shared" si="737"/>
        <v>0</v>
      </c>
      <c r="N302" s="4">
        <f t="shared" si="738"/>
        <v>0</v>
      </c>
      <c r="O302" s="4">
        <f t="shared" si="739"/>
        <v>0</v>
      </c>
      <c r="P302" s="4">
        <f t="shared" si="740"/>
        <v>0</v>
      </c>
      <c r="Q302" s="4">
        <f t="shared" si="741"/>
        <v>0</v>
      </c>
      <c r="R302" s="4">
        <f t="shared" si="742"/>
        <v>0</v>
      </c>
      <c r="S302" s="4">
        <f t="shared" si="743"/>
        <v>0</v>
      </c>
      <c r="T302" s="4">
        <f t="shared" si="744"/>
        <v>0</v>
      </c>
      <c r="U302" s="4">
        <f t="shared" si="745"/>
        <v>0</v>
      </c>
      <c r="V302" s="4">
        <f t="shared" si="746"/>
        <v>0</v>
      </c>
      <c r="W302" s="4">
        <f t="shared" si="747"/>
        <v>0</v>
      </c>
      <c r="X302" s="4">
        <f t="shared" si="748"/>
        <v>0</v>
      </c>
      <c r="Y302" s="4">
        <f t="shared" si="749"/>
        <v>0</v>
      </c>
      <c r="Z302" s="4">
        <f t="shared" si="750"/>
        <v>0</v>
      </c>
      <c r="AA302" s="4">
        <f t="shared" si="751"/>
        <v>0</v>
      </c>
      <c r="AB302" s="4">
        <f t="shared" si="752"/>
        <v>0</v>
      </c>
      <c r="AC302" s="4">
        <f t="shared" si="753"/>
        <v>0</v>
      </c>
      <c r="AD302" s="4">
        <f t="shared" si="754"/>
        <v>0</v>
      </c>
      <c r="AE302" s="4">
        <f t="shared" si="755"/>
        <v>0</v>
      </c>
      <c r="AF302" s="4">
        <f t="shared" si="756"/>
        <v>0</v>
      </c>
      <c r="AG302" s="4">
        <f t="shared" si="757"/>
        <v>0</v>
      </c>
      <c r="AH302" s="4">
        <f t="shared" si="758"/>
        <v>0</v>
      </c>
      <c r="AI302" s="4">
        <f t="shared" si="759"/>
        <v>0</v>
      </c>
      <c r="AJ302" s="4">
        <f t="shared" si="760"/>
        <v>0</v>
      </c>
      <c r="AK302" s="4">
        <f t="shared" si="761"/>
        <v>0</v>
      </c>
      <c r="AL302" s="4">
        <f t="shared" si="762"/>
        <v>0</v>
      </c>
      <c r="AM302" s="4">
        <f t="shared" si="763"/>
        <v>0</v>
      </c>
      <c r="AN302" s="4">
        <f t="shared" si="764"/>
        <v>0</v>
      </c>
      <c r="AO302" s="4">
        <f t="shared" si="765"/>
        <v>0</v>
      </c>
      <c r="AP302" s="4">
        <f t="shared" si="766"/>
        <v>0</v>
      </c>
      <c r="AQ302" s="4">
        <f t="shared" si="767"/>
        <v>0</v>
      </c>
      <c r="AR302" s="4">
        <f t="shared" si="768"/>
        <v>0</v>
      </c>
      <c r="AS302" s="4">
        <f t="shared" si="769"/>
        <v>0</v>
      </c>
      <c r="AT302" s="4">
        <f t="shared" si="770"/>
        <v>0</v>
      </c>
      <c r="AU302" s="4">
        <f t="shared" si="771"/>
        <v>0</v>
      </c>
      <c r="AV302" s="4">
        <f t="shared" si="772"/>
        <v>0</v>
      </c>
      <c r="AW302" s="4">
        <f t="shared" si="773"/>
        <v>0</v>
      </c>
      <c r="AX302" s="4">
        <f t="shared" si="774"/>
        <v>0</v>
      </c>
      <c r="AY302" s="4">
        <f t="shared" si="775"/>
        <v>0</v>
      </c>
      <c r="AZ302" s="4">
        <f t="shared" si="776"/>
        <v>0</v>
      </c>
      <c r="BA302" s="4">
        <f t="shared" si="777"/>
        <v>0</v>
      </c>
      <c r="BB302" s="4">
        <f t="shared" si="778"/>
        <v>0</v>
      </c>
      <c r="BC302" s="4">
        <f t="shared" si="779"/>
        <v>1</v>
      </c>
      <c r="BD302" s="4">
        <f t="shared" si="780"/>
        <v>0</v>
      </c>
      <c r="BE302" s="4">
        <f t="shared" si="781"/>
        <v>1</v>
      </c>
      <c r="BF302" s="4">
        <f t="shared" si="797"/>
        <v>0</v>
      </c>
      <c r="BG302" s="4">
        <f t="shared" si="797"/>
        <v>0</v>
      </c>
      <c r="BH302" s="4">
        <f t="shared" si="797"/>
        <v>0</v>
      </c>
      <c r="BI302" s="4">
        <f t="shared" si="797"/>
        <v>0</v>
      </c>
      <c r="BJ302" s="4">
        <f t="shared" si="797"/>
        <v>0</v>
      </c>
      <c r="BK302" s="4">
        <f t="shared" si="797"/>
        <v>0</v>
      </c>
      <c r="BL302" s="4">
        <f t="shared" si="797"/>
        <v>0</v>
      </c>
      <c r="BM302" s="4">
        <f t="shared" si="797"/>
        <v>0</v>
      </c>
      <c r="BN302" s="4">
        <f t="shared" si="797"/>
        <v>0</v>
      </c>
      <c r="BO302" s="4">
        <f t="shared" si="797"/>
        <v>0</v>
      </c>
      <c r="BP302" s="4">
        <f t="shared" si="797"/>
        <v>0</v>
      </c>
      <c r="BQ302" s="4">
        <f t="shared" si="797"/>
        <v>0</v>
      </c>
      <c r="BR302" s="4">
        <f t="shared" si="797"/>
        <v>0</v>
      </c>
      <c r="BS302" s="4">
        <f t="shared" si="797"/>
        <v>0</v>
      </c>
      <c r="BT302" s="4">
        <f t="shared" si="797"/>
        <v>0</v>
      </c>
      <c r="BU302" s="4">
        <f t="shared" si="797"/>
        <v>0</v>
      </c>
      <c r="BV302" s="4">
        <f t="shared" si="796"/>
        <v>0</v>
      </c>
      <c r="BW302" s="4">
        <f t="shared" si="796"/>
        <v>0</v>
      </c>
      <c r="BX302" s="4">
        <f t="shared" si="796"/>
        <v>0</v>
      </c>
      <c r="BY302" s="4">
        <f t="shared" si="796"/>
        <v>0</v>
      </c>
      <c r="BZ302" s="4">
        <f t="shared" si="796"/>
        <v>0</v>
      </c>
      <c r="CA302" s="4">
        <f t="shared" si="796"/>
        <v>1</v>
      </c>
      <c r="CB302" s="4">
        <f t="shared" si="796"/>
        <v>0</v>
      </c>
      <c r="CC302" s="4">
        <f t="shared" si="732"/>
        <v>0</v>
      </c>
      <c r="CD302" s="4">
        <f t="shared" si="796"/>
        <v>0</v>
      </c>
      <c r="CE302" s="4">
        <f t="shared" si="796"/>
        <v>0</v>
      </c>
      <c r="CF302" s="4">
        <f t="shared" si="796"/>
        <v>0</v>
      </c>
      <c r="CG302" s="4">
        <f t="shared" si="796"/>
        <v>0</v>
      </c>
      <c r="CH302" s="4">
        <f t="shared" si="796"/>
        <v>0</v>
      </c>
      <c r="CI302" s="4">
        <f t="shared" si="796"/>
        <v>0</v>
      </c>
      <c r="CJ302" s="4">
        <f t="shared" si="796"/>
        <v>0</v>
      </c>
      <c r="CK302" s="4">
        <f t="shared" si="793"/>
        <v>0</v>
      </c>
      <c r="CL302" s="4">
        <f t="shared" si="793"/>
        <v>0</v>
      </c>
      <c r="CM302" s="4">
        <f t="shared" si="793"/>
        <v>0</v>
      </c>
      <c r="CN302" s="4">
        <f t="shared" si="793"/>
        <v>0</v>
      </c>
      <c r="CO302" s="4">
        <f t="shared" si="793"/>
        <v>0</v>
      </c>
      <c r="CP302" s="4">
        <f t="shared" si="793"/>
        <v>0</v>
      </c>
      <c r="CQ302" s="4">
        <f t="shared" si="793"/>
        <v>0</v>
      </c>
      <c r="CR302" s="4">
        <f t="shared" si="793"/>
        <v>0</v>
      </c>
      <c r="CS302" s="4">
        <f t="shared" si="793"/>
        <v>0</v>
      </c>
      <c r="CT302" s="4">
        <f t="shared" si="793"/>
        <v>0</v>
      </c>
      <c r="CU302" s="4">
        <f t="shared" si="793"/>
        <v>0</v>
      </c>
      <c r="CV302" s="4">
        <f t="shared" si="793"/>
        <v>0</v>
      </c>
      <c r="CW302" s="4">
        <f t="shared" si="793"/>
        <v>0</v>
      </c>
      <c r="CX302" s="4">
        <f t="shared" si="793"/>
        <v>0</v>
      </c>
      <c r="CY302" s="4">
        <f t="shared" si="793"/>
        <v>0</v>
      </c>
      <c r="CZ302" s="4">
        <f t="shared" si="793"/>
        <v>0</v>
      </c>
      <c r="DA302" s="4">
        <f t="shared" si="791"/>
        <v>0</v>
      </c>
      <c r="DB302" s="4">
        <f t="shared" si="791"/>
        <v>1</v>
      </c>
      <c r="DC302" s="4">
        <f t="shared" si="791"/>
        <v>0</v>
      </c>
      <c r="DD302" s="4">
        <f t="shared" si="792"/>
        <v>0</v>
      </c>
      <c r="DE302" s="4">
        <f t="shared" si="791"/>
        <v>0</v>
      </c>
      <c r="DF302" s="4">
        <f t="shared" si="791"/>
        <v>0</v>
      </c>
      <c r="DG302" s="4">
        <f t="shared" si="794"/>
        <v>0</v>
      </c>
      <c r="DH302" s="4">
        <f t="shared" si="794"/>
        <v>0</v>
      </c>
      <c r="DI302" s="4">
        <f t="shared" si="794"/>
        <v>0</v>
      </c>
      <c r="DJ302" s="4">
        <f t="shared" si="794"/>
        <v>0</v>
      </c>
      <c r="DK302" s="4">
        <f t="shared" si="794"/>
        <v>0</v>
      </c>
      <c r="DL302" s="4">
        <f t="shared" si="794"/>
        <v>0</v>
      </c>
      <c r="DM302" s="4">
        <f t="shared" si="794"/>
        <v>0</v>
      </c>
      <c r="DN302" s="4">
        <f t="shared" si="794"/>
        <v>0</v>
      </c>
      <c r="DO302" s="4">
        <f t="shared" si="794"/>
        <v>0</v>
      </c>
      <c r="DP302" s="4">
        <f t="shared" si="794"/>
        <v>0</v>
      </c>
      <c r="DQ302" s="4">
        <f t="shared" si="795"/>
        <v>0</v>
      </c>
      <c r="DR302" s="4">
        <f t="shared" si="795"/>
        <v>0</v>
      </c>
      <c r="DS302" s="4">
        <f t="shared" si="795"/>
        <v>0</v>
      </c>
      <c r="DT302" s="4">
        <f t="shared" si="795"/>
        <v>0</v>
      </c>
      <c r="DU302" s="4">
        <f t="shared" si="795"/>
        <v>0</v>
      </c>
      <c r="DV302" s="4">
        <f t="shared" si="795"/>
        <v>0</v>
      </c>
      <c r="DW302" s="4">
        <f t="shared" si="795"/>
        <v>0</v>
      </c>
      <c r="DX302" s="4">
        <f t="shared" si="795"/>
        <v>0</v>
      </c>
      <c r="DY302" s="4">
        <f t="shared" si="795"/>
        <v>0</v>
      </c>
      <c r="DZ302" s="4">
        <f t="shared" si="795"/>
        <v>0</v>
      </c>
      <c r="EA302" s="4">
        <f t="shared" si="795"/>
        <v>0</v>
      </c>
      <c r="EB302" s="4">
        <f t="shared" si="795"/>
        <v>0</v>
      </c>
      <c r="EC302" s="4">
        <f t="shared" si="795"/>
        <v>0</v>
      </c>
    </row>
    <row r="303" spans="2:133" x14ac:dyDescent="0.25">
      <c r="B303" s="13" t="s">
        <v>265</v>
      </c>
      <c r="C303" t="s">
        <v>311</v>
      </c>
      <c r="D303" s="4">
        <f t="shared" si="785"/>
        <v>0</v>
      </c>
      <c r="E303" s="4">
        <f t="shared" si="786"/>
        <v>0</v>
      </c>
      <c r="F303" s="4">
        <f t="shared" si="787"/>
        <v>0</v>
      </c>
      <c r="G303" s="4">
        <f t="shared" si="788"/>
        <v>1</v>
      </c>
      <c r="H303" s="4">
        <f t="shared" si="789"/>
        <v>0</v>
      </c>
      <c r="I303" s="4">
        <f t="shared" si="790"/>
        <v>1</v>
      </c>
      <c r="J303" s="4">
        <f t="shared" si="734"/>
        <v>0</v>
      </c>
      <c r="K303" s="4">
        <f t="shared" si="735"/>
        <v>0</v>
      </c>
      <c r="L303" s="4">
        <f t="shared" si="736"/>
        <v>0</v>
      </c>
      <c r="M303" s="4">
        <f t="shared" si="737"/>
        <v>0</v>
      </c>
      <c r="N303" s="4">
        <f t="shared" si="738"/>
        <v>0</v>
      </c>
      <c r="O303" s="4">
        <f t="shared" si="739"/>
        <v>0</v>
      </c>
      <c r="P303" s="4">
        <f t="shared" si="740"/>
        <v>0</v>
      </c>
      <c r="Q303" s="4">
        <f t="shared" si="741"/>
        <v>0</v>
      </c>
      <c r="R303" s="4">
        <f t="shared" si="742"/>
        <v>0</v>
      </c>
      <c r="S303" s="4">
        <f t="shared" si="743"/>
        <v>0</v>
      </c>
      <c r="T303" s="4">
        <f t="shared" si="744"/>
        <v>0</v>
      </c>
      <c r="U303" s="4">
        <f t="shared" si="745"/>
        <v>0</v>
      </c>
      <c r="V303" s="4">
        <f t="shared" si="746"/>
        <v>0</v>
      </c>
      <c r="W303" s="4">
        <f t="shared" si="747"/>
        <v>0</v>
      </c>
      <c r="X303" s="4">
        <f t="shared" si="748"/>
        <v>0</v>
      </c>
      <c r="Y303" s="4">
        <f t="shared" si="749"/>
        <v>0</v>
      </c>
      <c r="Z303" s="4">
        <f t="shared" si="750"/>
        <v>0</v>
      </c>
      <c r="AA303" s="4">
        <f t="shared" si="751"/>
        <v>0</v>
      </c>
      <c r="AB303" s="4">
        <f t="shared" si="752"/>
        <v>0</v>
      </c>
      <c r="AC303" s="4">
        <f t="shared" si="753"/>
        <v>0</v>
      </c>
      <c r="AD303" s="4">
        <f t="shared" si="754"/>
        <v>0</v>
      </c>
      <c r="AE303" s="4">
        <f t="shared" si="755"/>
        <v>0</v>
      </c>
      <c r="AF303" s="4">
        <f t="shared" si="756"/>
        <v>0</v>
      </c>
      <c r="AG303" s="4">
        <f t="shared" si="757"/>
        <v>0</v>
      </c>
      <c r="AH303" s="4">
        <f t="shared" si="758"/>
        <v>0</v>
      </c>
      <c r="AI303" s="4">
        <f t="shared" si="759"/>
        <v>0</v>
      </c>
      <c r="AJ303" s="4">
        <f t="shared" si="760"/>
        <v>0</v>
      </c>
      <c r="AK303" s="4">
        <f t="shared" si="761"/>
        <v>0</v>
      </c>
      <c r="AL303" s="4">
        <f t="shared" si="762"/>
        <v>0</v>
      </c>
      <c r="AM303" s="4">
        <f t="shared" si="763"/>
        <v>0</v>
      </c>
      <c r="AN303" s="4">
        <f t="shared" si="764"/>
        <v>0</v>
      </c>
      <c r="AO303" s="4">
        <f t="shared" si="765"/>
        <v>0</v>
      </c>
      <c r="AP303" s="4">
        <f t="shared" si="766"/>
        <v>0</v>
      </c>
      <c r="AQ303" s="4">
        <f t="shared" si="767"/>
        <v>0</v>
      </c>
      <c r="AR303" s="4">
        <f t="shared" si="768"/>
        <v>0</v>
      </c>
      <c r="AS303" s="4">
        <f t="shared" si="769"/>
        <v>0</v>
      </c>
      <c r="AT303" s="4">
        <f t="shared" si="770"/>
        <v>0</v>
      </c>
      <c r="AU303" s="4">
        <f t="shared" si="771"/>
        <v>0</v>
      </c>
      <c r="AV303" s="4">
        <f t="shared" si="772"/>
        <v>0</v>
      </c>
      <c r="AW303" s="4">
        <f t="shared" si="773"/>
        <v>0</v>
      </c>
      <c r="AX303" s="4">
        <f t="shared" si="774"/>
        <v>0</v>
      </c>
      <c r="AY303" s="4">
        <f t="shared" si="775"/>
        <v>0</v>
      </c>
      <c r="AZ303" s="4">
        <f t="shared" si="776"/>
        <v>0</v>
      </c>
      <c r="BA303" s="4">
        <f t="shared" si="777"/>
        <v>0</v>
      </c>
      <c r="BB303" s="4">
        <f t="shared" si="778"/>
        <v>0</v>
      </c>
      <c r="BC303" s="4">
        <f t="shared" si="779"/>
        <v>1</v>
      </c>
      <c r="BD303" s="4">
        <f t="shared" si="780"/>
        <v>0</v>
      </c>
      <c r="BE303" s="4">
        <f t="shared" si="781"/>
        <v>1</v>
      </c>
      <c r="BF303" s="4">
        <f t="shared" si="797"/>
        <v>0</v>
      </c>
      <c r="BG303" s="4">
        <f t="shared" si="797"/>
        <v>0</v>
      </c>
      <c r="BH303" s="4">
        <f t="shared" si="797"/>
        <v>0</v>
      </c>
      <c r="BI303" s="4">
        <f t="shared" si="797"/>
        <v>0</v>
      </c>
      <c r="BJ303" s="4">
        <f t="shared" si="797"/>
        <v>0</v>
      </c>
      <c r="BK303" s="4">
        <f t="shared" si="797"/>
        <v>0</v>
      </c>
      <c r="BL303" s="4">
        <f t="shared" si="797"/>
        <v>0</v>
      </c>
      <c r="BM303" s="4">
        <f t="shared" si="797"/>
        <v>0</v>
      </c>
      <c r="BN303" s="4">
        <f t="shared" si="797"/>
        <v>0</v>
      </c>
      <c r="BO303" s="4">
        <f t="shared" si="797"/>
        <v>0</v>
      </c>
      <c r="BP303" s="4">
        <f t="shared" si="797"/>
        <v>0</v>
      </c>
      <c r="BQ303" s="4">
        <f t="shared" si="797"/>
        <v>0</v>
      </c>
      <c r="BR303" s="4">
        <f t="shared" si="797"/>
        <v>0</v>
      </c>
      <c r="BS303" s="4">
        <f t="shared" si="797"/>
        <v>0</v>
      </c>
      <c r="BT303" s="4">
        <f t="shared" si="797"/>
        <v>0</v>
      </c>
      <c r="BU303" s="4">
        <f t="shared" si="797"/>
        <v>0</v>
      </c>
      <c r="BV303" s="4">
        <f t="shared" si="796"/>
        <v>0</v>
      </c>
      <c r="BW303" s="4">
        <f t="shared" si="796"/>
        <v>0</v>
      </c>
      <c r="BX303" s="4">
        <f t="shared" si="796"/>
        <v>0</v>
      </c>
      <c r="BY303" s="4">
        <f t="shared" si="796"/>
        <v>0</v>
      </c>
      <c r="BZ303" s="4">
        <f t="shared" si="796"/>
        <v>0</v>
      </c>
      <c r="CA303" s="4">
        <f t="shared" si="796"/>
        <v>0</v>
      </c>
      <c r="CB303" s="4">
        <f t="shared" si="796"/>
        <v>1</v>
      </c>
      <c r="CC303" s="4">
        <f t="shared" si="732"/>
        <v>0</v>
      </c>
      <c r="CD303" s="4">
        <f t="shared" si="796"/>
        <v>0</v>
      </c>
      <c r="CE303" s="4">
        <f t="shared" si="796"/>
        <v>0</v>
      </c>
      <c r="CF303" s="4">
        <f t="shared" si="796"/>
        <v>0</v>
      </c>
      <c r="CG303" s="4">
        <f t="shared" si="796"/>
        <v>0</v>
      </c>
      <c r="CH303" s="4">
        <f t="shared" si="796"/>
        <v>0</v>
      </c>
      <c r="CI303" s="4">
        <f t="shared" si="796"/>
        <v>0</v>
      </c>
      <c r="CJ303" s="4">
        <f t="shared" si="796"/>
        <v>0</v>
      </c>
      <c r="CK303" s="4">
        <f t="shared" si="793"/>
        <v>0</v>
      </c>
      <c r="CL303" s="4">
        <f t="shared" si="793"/>
        <v>0</v>
      </c>
      <c r="CM303" s="4">
        <f t="shared" si="793"/>
        <v>0</v>
      </c>
      <c r="CN303" s="4">
        <f t="shared" si="793"/>
        <v>0</v>
      </c>
      <c r="CO303" s="4">
        <f t="shared" si="793"/>
        <v>0</v>
      </c>
      <c r="CP303" s="4">
        <f t="shared" si="793"/>
        <v>0</v>
      </c>
      <c r="CQ303" s="4">
        <f t="shared" si="793"/>
        <v>0</v>
      </c>
      <c r="CR303" s="4">
        <f t="shared" si="793"/>
        <v>0</v>
      </c>
      <c r="CS303" s="4">
        <f t="shared" si="793"/>
        <v>0</v>
      </c>
      <c r="CT303" s="4">
        <f t="shared" si="793"/>
        <v>0</v>
      </c>
      <c r="CU303" s="4">
        <f t="shared" si="793"/>
        <v>0</v>
      </c>
      <c r="CV303" s="4">
        <f t="shared" si="793"/>
        <v>0</v>
      </c>
      <c r="CW303" s="4">
        <f t="shared" si="793"/>
        <v>0</v>
      </c>
      <c r="CX303" s="4">
        <f t="shared" si="793"/>
        <v>0</v>
      </c>
      <c r="CY303" s="4">
        <f t="shared" si="793"/>
        <v>0</v>
      </c>
      <c r="CZ303" s="4">
        <f t="shared" si="793"/>
        <v>0</v>
      </c>
      <c r="DA303" s="4">
        <f t="shared" si="791"/>
        <v>0</v>
      </c>
      <c r="DB303" s="4">
        <f t="shared" si="791"/>
        <v>0</v>
      </c>
      <c r="DC303" s="4">
        <f t="shared" si="791"/>
        <v>1</v>
      </c>
      <c r="DD303" s="4">
        <f t="shared" si="792"/>
        <v>0</v>
      </c>
      <c r="DE303" s="4">
        <f t="shared" si="791"/>
        <v>0</v>
      </c>
      <c r="DF303" s="4">
        <f t="shared" si="791"/>
        <v>0</v>
      </c>
      <c r="DG303" s="4">
        <f t="shared" si="794"/>
        <v>0</v>
      </c>
      <c r="DH303" s="4">
        <f t="shared" si="794"/>
        <v>0</v>
      </c>
      <c r="DI303" s="4">
        <f t="shared" si="794"/>
        <v>0</v>
      </c>
      <c r="DJ303" s="4">
        <f t="shared" si="794"/>
        <v>0</v>
      </c>
      <c r="DK303" s="4">
        <f t="shared" si="794"/>
        <v>0</v>
      </c>
      <c r="DL303" s="4">
        <f t="shared" si="794"/>
        <v>0</v>
      </c>
      <c r="DM303" s="4">
        <f t="shared" si="794"/>
        <v>0</v>
      </c>
      <c r="DN303" s="4">
        <f t="shared" si="794"/>
        <v>0</v>
      </c>
      <c r="DO303" s="4">
        <f t="shared" si="794"/>
        <v>0</v>
      </c>
      <c r="DP303" s="4">
        <f t="shared" si="794"/>
        <v>0</v>
      </c>
      <c r="DQ303" s="4">
        <f t="shared" si="795"/>
        <v>0</v>
      </c>
      <c r="DR303" s="4">
        <f t="shared" si="795"/>
        <v>0</v>
      </c>
      <c r="DS303" s="4">
        <f t="shared" si="795"/>
        <v>0</v>
      </c>
      <c r="DT303" s="4">
        <f t="shared" si="795"/>
        <v>0</v>
      </c>
      <c r="DU303" s="4">
        <f t="shared" si="795"/>
        <v>0</v>
      </c>
      <c r="DV303" s="4">
        <f t="shared" si="795"/>
        <v>0</v>
      </c>
      <c r="DW303" s="4">
        <f t="shared" si="795"/>
        <v>0</v>
      </c>
      <c r="DX303" s="4">
        <f t="shared" si="795"/>
        <v>0</v>
      </c>
      <c r="DY303" s="4">
        <f t="shared" si="795"/>
        <v>0</v>
      </c>
      <c r="DZ303" s="4">
        <f t="shared" si="795"/>
        <v>0</v>
      </c>
      <c r="EA303" s="4">
        <f t="shared" si="795"/>
        <v>0</v>
      </c>
      <c r="EB303" s="4">
        <f t="shared" si="795"/>
        <v>0</v>
      </c>
      <c r="EC303" s="4">
        <f t="shared" si="795"/>
        <v>0</v>
      </c>
    </row>
    <row r="304" spans="2:133" x14ac:dyDescent="0.25">
      <c r="B304" s="13" t="s">
        <v>265</v>
      </c>
      <c r="C304" t="s">
        <v>312</v>
      </c>
      <c r="D304" s="4">
        <f t="shared" si="785"/>
        <v>0</v>
      </c>
      <c r="E304" s="4">
        <f t="shared" si="786"/>
        <v>0</v>
      </c>
      <c r="F304" s="4">
        <f t="shared" si="787"/>
        <v>0</v>
      </c>
      <c r="G304" s="4">
        <f t="shared" si="788"/>
        <v>0</v>
      </c>
      <c r="H304" s="4">
        <f t="shared" si="789"/>
        <v>1</v>
      </c>
      <c r="I304" s="4">
        <f t="shared" si="790"/>
        <v>1</v>
      </c>
      <c r="J304" s="4">
        <f t="shared" si="734"/>
        <v>0</v>
      </c>
      <c r="K304" s="4">
        <f t="shared" si="735"/>
        <v>0</v>
      </c>
      <c r="L304" s="4">
        <f t="shared" si="736"/>
        <v>0</v>
      </c>
      <c r="M304" s="4">
        <f t="shared" si="737"/>
        <v>0</v>
      </c>
      <c r="N304" s="4">
        <f t="shared" si="738"/>
        <v>0</v>
      </c>
      <c r="O304" s="4">
        <f t="shared" si="739"/>
        <v>0</v>
      </c>
      <c r="P304" s="4">
        <f t="shared" si="740"/>
        <v>0</v>
      </c>
      <c r="Q304" s="4">
        <f t="shared" si="741"/>
        <v>0</v>
      </c>
      <c r="R304" s="4">
        <f t="shared" si="742"/>
        <v>0</v>
      </c>
      <c r="S304" s="4">
        <f t="shared" si="743"/>
        <v>0</v>
      </c>
      <c r="T304" s="4">
        <f t="shared" si="744"/>
        <v>0</v>
      </c>
      <c r="U304" s="4">
        <f t="shared" si="745"/>
        <v>0</v>
      </c>
      <c r="V304" s="4">
        <f t="shared" si="746"/>
        <v>0</v>
      </c>
      <c r="W304" s="4">
        <f t="shared" si="747"/>
        <v>0</v>
      </c>
      <c r="X304" s="4">
        <f t="shared" si="748"/>
        <v>0</v>
      </c>
      <c r="Y304" s="4">
        <f t="shared" si="749"/>
        <v>0</v>
      </c>
      <c r="Z304" s="4">
        <f t="shared" si="750"/>
        <v>0</v>
      </c>
      <c r="AA304" s="4">
        <f t="shared" si="751"/>
        <v>0</v>
      </c>
      <c r="AB304" s="4">
        <f t="shared" si="752"/>
        <v>0</v>
      </c>
      <c r="AC304" s="4">
        <f t="shared" si="753"/>
        <v>0</v>
      </c>
      <c r="AD304" s="4">
        <f t="shared" si="754"/>
        <v>0</v>
      </c>
      <c r="AE304" s="4">
        <f t="shared" si="755"/>
        <v>0</v>
      </c>
      <c r="AF304" s="4">
        <f t="shared" si="756"/>
        <v>0</v>
      </c>
      <c r="AG304" s="4">
        <f t="shared" si="757"/>
        <v>0</v>
      </c>
      <c r="AH304" s="4">
        <f t="shared" si="758"/>
        <v>0</v>
      </c>
      <c r="AI304" s="4">
        <f t="shared" si="759"/>
        <v>0</v>
      </c>
      <c r="AJ304" s="4">
        <f t="shared" si="760"/>
        <v>0</v>
      </c>
      <c r="AK304" s="4">
        <f t="shared" si="761"/>
        <v>0</v>
      </c>
      <c r="AL304" s="4">
        <f t="shared" si="762"/>
        <v>0</v>
      </c>
      <c r="AM304" s="4">
        <f t="shared" si="763"/>
        <v>0</v>
      </c>
      <c r="AN304" s="4">
        <f t="shared" si="764"/>
        <v>0</v>
      </c>
      <c r="AO304" s="4">
        <f t="shared" si="765"/>
        <v>0</v>
      </c>
      <c r="AP304" s="4">
        <f t="shared" si="766"/>
        <v>0</v>
      </c>
      <c r="AQ304" s="4">
        <f t="shared" si="767"/>
        <v>0</v>
      </c>
      <c r="AR304" s="4">
        <f t="shared" si="768"/>
        <v>0</v>
      </c>
      <c r="AS304" s="4">
        <f t="shared" si="769"/>
        <v>0</v>
      </c>
      <c r="AT304" s="4">
        <f t="shared" si="770"/>
        <v>0</v>
      </c>
      <c r="AU304" s="4">
        <f t="shared" si="771"/>
        <v>0</v>
      </c>
      <c r="AV304" s="4">
        <f t="shared" si="772"/>
        <v>0</v>
      </c>
      <c r="AW304" s="4">
        <f t="shared" si="773"/>
        <v>0</v>
      </c>
      <c r="AX304" s="4">
        <f t="shared" si="774"/>
        <v>0</v>
      </c>
      <c r="AY304" s="4">
        <f t="shared" si="775"/>
        <v>0</v>
      </c>
      <c r="AZ304" s="4">
        <f t="shared" si="776"/>
        <v>0</v>
      </c>
      <c r="BA304" s="4">
        <f t="shared" si="777"/>
        <v>0</v>
      </c>
      <c r="BB304" s="4">
        <f t="shared" si="778"/>
        <v>0</v>
      </c>
      <c r="BC304" s="4">
        <f t="shared" si="779"/>
        <v>0</v>
      </c>
      <c r="BD304" s="4">
        <f t="shared" si="780"/>
        <v>1</v>
      </c>
      <c r="BE304" s="4">
        <f t="shared" si="781"/>
        <v>1</v>
      </c>
      <c r="BF304" s="4">
        <f t="shared" si="797"/>
        <v>0</v>
      </c>
      <c r="BG304" s="4">
        <f t="shared" si="797"/>
        <v>0</v>
      </c>
      <c r="BH304" s="4">
        <f t="shared" si="797"/>
        <v>0</v>
      </c>
      <c r="BI304" s="4">
        <f t="shared" si="797"/>
        <v>0</v>
      </c>
      <c r="BJ304" s="4">
        <f t="shared" si="797"/>
        <v>0</v>
      </c>
      <c r="BK304" s="4">
        <f t="shared" si="797"/>
        <v>0</v>
      </c>
      <c r="BL304" s="4">
        <f t="shared" si="797"/>
        <v>0</v>
      </c>
      <c r="BM304" s="4">
        <f t="shared" si="797"/>
        <v>0</v>
      </c>
      <c r="BN304" s="4">
        <f t="shared" si="797"/>
        <v>0</v>
      </c>
      <c r="BO304" s="4">
        <f t="shared" si="797"/>
        <v>0</v>
      </c>
      <c r="BP304" s="4">
        <f t="shared" si="797"/>
        <v>0</v>
      </c>
      <c r="BQ304" s="4">
        <f t="shared" si="797"/>
        <v>0</v>
      </c>
      <c r="BR304" s="4">
        <f t="shared" si="797"/>
        <v>0</v>
      </c>
      <c r="BS304" s="4">
        <f t="shared" si="797"/>
        <v>0</v>
      </c>
      <c r="BT304" s="4">
        <f t="shared" si="797"/>
        <v>0</v>
      </c>
      <c r="BU304" s="4">
        <f t="shared" si="797"/>
        <v>0</v>
      </c>
      <c r="BV304" s="4">
        <f t="shared" si="796"/>
        <v>0</v>
      </c>
      <c r="BW304" s="4">
        <f t="shared" si="796"/>
        <v>0</v>
      </c>
      <c r="BX304" s="4">
        <f t="shared" si="796"/>
        <v>0</v>
      </c>
      <c r="BY304" s="4">
        <f t="shared" si="796"/>
        <v>0</v>
      </c>
      <c r="BZ304" s="4">
        <f t="shared" si="796"/>
        <v>0</v>
      </c>
      <c r="CA304" s="4">
        <f t="shared" si="796"/>
        <v>0</v>
      </c>
      <c r="CB304" s="4">
        <f t="shared" si="796"/>
        <v>0</v>
      </c>
      <c r="CC304" s="4">
        <f t="shared" si="732"/>
        <v>1</v>
      </c>
      <c r="CD304" s="4">
        <f t="shared" si="796"/>
        <v>0</v>
      </c>
      <c r="CE304" s="4">
        <f t="shared" si="796"/>
        <v>0</v>
      </c>
      <c r="CF304" s="4">
        <f t="shared" si="796"/>
        <v>0</v>
      </c>
      <c r="CG304" s="4">
        <f t="shared" si="796"/>
        <v>0</v>
      </c>
      <c r="CH304" s="4">
        <f t="shared" si="796"/>
        <v>0</v>
      </c>
      <c r="CI304" s="4">
        <f t="shared" si="796"/>
        <v>0</v>
      </c>
      <c r="CJ304" s="4">
        <f t="shared" si="796"/>
        <v>0</v>
      </c>
      <c r="CK304" s="4">
        <f t="shared" si="793"/>
        <v>0</v>
      </c>
      <c r="CL304" s="4">
        <f t="shared" si="793"/>
        <v>0</v>
      </c>
      <c r="CM304" s="4">
        <f t="shared" si="793"/>
        <v>0</v>
      </c>
      <c r="CN304" s="4">
        <f t="shared" si="793"/>
        <v>0</v>
      </c>
      <c r="CO304" s="4">
        <f t="shared" si="793"/>
        <v>0</v>
      </c>
      <c r="CP304" s="4">
        <f t="shared" si="793"/>
        <v>0</v>
      </c>
      <c r="CQ304" s="4">
        <f t="shared" si="793"/>
        <v>0</v>
      </c>
      <c r="CR304" s="4">
        <f t="shared" si="793"/>
        <v>0</v>
      </c>
      <c r="CS304" s="4">
        <f t="shared" si="793"/>
        <v>0</v>
      </c>
      <c r="CT304" s="4">
        <f t="shared" si="793"/>
        <v>0</v>
      </c>
      <c r="CU304" s="4">
        <f t="shared" si="793"/>
        <v>0</v>
      </c>
      <c r="CV304" s="4">
        <f t="shared" si="793"/>
        <v>0</v>
      </c>
      <c r="CW304" s="4">
        <f t="shared" si="793"/>
        <v>0</v>
      </c>
      <c r="CX304" s="4">
        <f t="shared" si="793"/>
        <v>0</v>
      </c>
      <c r="CY304" s="4">
        <f t="shared" si="793"/>
        <v>0</v>
      </c>
      <c r="CZ304" s="4">
        <f t="shared" si="793"/>
        <v>0</v>
      </c>
      <c r="DA304" s="4">
        <f t="shared" si="791"/>
        <v>0</v>
      </c>
      <c r="DB304" s="4">
        <f t="shared" si="791"/>
        <v>0</v>
      </c>
      <c r="DC304" s="4">
        <f t="shared" si="791"/>
        <v>0</v>
      </c>
      <c r="DD304" s="4">
        <f t="shared" si="792"/>
        <v>1</v>
      </c>
      <c r="DE304" s="4">
        <f t="shared" si="791"/>
        <v>0</v>
      </c>
      <c r="DF304" s="4">
        <f t="shared" si="791"/>
        <v>0</v>
      </c>
      <c r="DG304" s="4">
        <f t="shared" si="794"/>
        <v>0</v>
      </c>
      <c r="DH304" s="4">
        <f t="shared" si="794"/>
        <v>0</v>
      </c>
      <c r="DI304" s="4">
        <f t="shared" si="794"/>
        <v>0</v>
      </c>
      <c r="DJ304" s="4">
        <f t="shared" si="794"/>
        <v>0</v>
      </c>
      <c r="DK304" s="4">
        <f t="shared" si="794"/>
        <v>0</v>
      </c>
      <c r="DL304" s="4">
        <f t="shared" si="794"/>
        <v>0</v>
      </c>
      <c r="DM304" s="4">
        <f t="shared" si="794"/>
        <v>0</v>
      </c>
      <c r="DN304" s="4">
        <f t="shared" si="794"/>
        <v>0</v>
      </c>
      <c r="DO304" s="4">
        <f t="shared" si="794"/>
        <v>0</v>
      </c>
      <c r="DP304" s="4">
        <f t="shared" si="794"/>
        <v>0</v>
      </c>
      <c r="DQ304" s="4">
        <f t="shared" si="795"/>
        <v>0</v>
      </c>
      <c r="DR304" s="4">
        <f t="shared" si="795"/>
        <v>0</v>
      </c>
      <c r="DS304" s="4">
        <f t="shared" si="795"/>
        <v>0</v>
      </c>
      <c r="DT304" s="4">
        <f t="shared" si="795"/>
        <v>0</v>
      </c>
      <c r="DU304" s="4">
        <f t="shared" si="795"/>
        <v>0</v>
      </c>
      <c r="DV304" s="4">
        <f t="shared" si="795"/>
        <v>0</v>
      </c>
      <c r="DW304" s="4">
        <f t="shared" si="795"/>
        <v>0</v>
      </c>
      <c r="DX304" s="4">
        <f t="shared" si="795"/>
        <v>0</v>
      </c>
      <c r="DY304" s="4">
        <f t="shared" si="795"/>
        <v>0</v>
      </c>
      <c r="DZ304" s="4">
        <f t="shared" si="795"/>
        <v>0</v>
      </c>
      <c r="EA304" s="4">
        <f t="shared" si="795"/>
        <v>0</v>
      </c>
      <c r="EB304" s="4">
        <f t="shared" si="795"/>
        <v>0</v>
      </c>
      <c r="EC304" s="4">
        <f t="shared" si="795"/>
        <v>0</v>
      </c>
    </row>
    <row r="305" spans="1:133" x14ac:dyDescent="0.25">
      <c r="B305" s="13" t="s">
        <v>265</v>
      </c>
      <c r="C305" t="s">
        <v>2687</v>
      </c>
      <c r="D305" s="4">
        <f t="shared" si="785"/>
        <v>0</v>
      </c>
      <c r="E305" s="4">
        <f t="shared" si="786"/>
        <v>0</v>
      </c>
      <c r="F305" s="4">
        <f t="shared" si="787"/>
        <v>0</v>
      </c>
      <c r="G305" s="4">
        <f t="shared" si="788"/>
        <v>0</v>
      </c>
      <c r="H305" s="4">
        <f t="shared" si="789"/>
        <v>1</v>
      </c>
      <c r="I305" s="4">
        <f t="shared" si="790"/>
        <v>1</v>
      </c>
      <c r="J305" s="4">
        <f t="shared" si="734"/>
        <v>0</v>
      </c>
      <c r="K305" s="4">
        <f t="shared" si="735"/>
        <v>0</v>
      </c>
      <c r="L305" s="4">
        <f t="shared" si="736"/>
        <v>0</v>
      </c>
      <c r="M305" s="4">
        <f t="shared" si="737"/>
        <v>0</v>
      </c>
      <c r="N305" s="4">
        <f t="shared" si="738"/>
        <v>0</v>
      </c>
      <c r="O305" s="4">
        <f t="shared" si="739"/>
        <v>0</v>
      </c>
      <c r="P305" s="4">
        <f t="shared" si="740"/>
        <v>0</v>
      </c>
      <c r="Q305" s="4">
        <f t="shared" si="741"/>
        <v>0</v>
      </c>
      <c r="R305" s="4">
        <f t="shared" si="742"/>
        <v>0</v>
      </c>
      <c r="S305" s="4">
        <f t="shared" si="743"/>
        <v>0</v>
      </c>
      <c r="T305" s="4">
        <f t="shared" si="744"/>
        <v>0</v>
      </c>
      <c r="U305" s="4">
        <f t="shared" si="745"/>
        <v>0</v>
      </c>
      <c r="V305" s="4">
        <f t="shared" si="746"/>
        <v>0</v>
      </c>
      <c r="W305" s="4">
        <f t="shared" si="747"/>
        <v>0</v>
      </c>
      <c r="X305" s="4">
        <f t="shared" si="748"/>
        <v>0</v>
      </c>
      <c r="Y305" s="4">
        <f t="shared" si="749"/>
        <v>0</v>
      </c>
      <c r="Z305" s="4">
        <f t="shared" si="750"/>
        <v>0</v>
      </c>
      <c r="AA305" s="4">
        <f t="shared" si="751"/>
        <v>0</v>
      </c>
      <c r="AB305" s="4">
        <f t="shared" si="752"/>
        <v>0</v>
      </c>
      <c r="AC305" s="4">
        <f t="shared" si="753"/>
        <v>0</v>
      </c>
      <c r="AD305" s="4">
        <f t="shared" si="754"/>
        <v>0</v>
      </c>
      <c r="AE305" s="4">
        <f t="shared" si="755"/>
        <v>0</v>
      </c>
      <c r="AF305" s="4">
        <f t="shared" si="756"/>
        <v>0</v>
      </c>
      <c r="AG305" s="4">
        <f t="shared" si="757"/>
        <v>0</v>
      </c>
      <c r="AH305" s="4">
        <f t="shared" si="758"/>
        <v>0</v>
      </c>
      <c r="AI305" s="4">
        <f t="shared" si="759"/>
        <v>0</v>
      </c>
      <c r="AJ305" s="4">
        <f t="shared" si="760"/>
        <v>0</v>
      </c>
      <c r="AK305" s="4">
        <f t="shared" si="761"/>
        <v>0</v>
      </c>
      <c r="AL305" s="4">
        <f t="shared" si="762"/>
        <v>0</v>
      </c>
      <c r="AM305" s="4">
        <f t="shared" si="763"/>
        <v>0</v>
      </c>
      <c r="AN305" s="4">
        <f t="shared" si="764"/>
        <v>0</v>
      </c>
      <c r="AO305" s="4">
        <f t="shared" si="765"/>
        <v>0</v>
      </c>
      <c r="AP305" s="4">
        <f t="shared" si="766"/>
        <v>0</v>
      </c>
      <c r="AQ305" s="4">
        <f t="shared" si="767"/>
        <v>0</v>
      </c>
      <c r="AR305" s="4">
        <f t="shared" si="768"/>
        <v>0</v>
      </c>
      <c r="AS305" s="4">
        <f t="shared" si="769"/>
        <v>0</v>
      </c>
      <c r="AT305" s="4">
        <f t="shared" si="770"/>
        <v>0</v>
      </c>
      <c r="AU305" s="4">
        <f t="shared" si="771"/>
        <v>0</v>
      </c>
      <c r="AV305" s="4">
        <f t="shared" si="772"/>
        <v>0</v>
      </c>
      <c r="AW305" s="4">
        <f t="shared" si="773"/>
        <v>0</v>
      </c>
      <c r="AX305" s="4">
        <f t="shared" si="774"/>
        <v>0</v>
      </c>
      <c r="AY305" s="4">
        <f t="shared" si="775"/>
        <v>0</v>
      </c>
      <c r="AZ305" s="4">
        <f t="shared" si="776"/>
        <v>0</v>
      </c>
      <c r="BA305" s="4">
        <f t="shared" si="777"/>
        <v>0</v>
      </c>
      <c r="BB305" s="4">
        <f t="shared" si="778"/>
        <v>0</v>
      </c>
      <c r="BC305" s="4">
        <f t="shared" si="779"/>
        <v>0</v>
      </c>
      <c r="BD305" s="4">
        <f t="shared" si="780"/>
        <v>1</v>
      </c>
      <c r="BE305" s="4">
        <f t="shared" si="781"/>
        <v>1</v>
      </c>
      <c r="BF305" s="4">
        <f t="shared" si="797"/>
        <v>0</v>
      </c>
      <c r="BG305" s="4">
        <f t="shared" si="797"/>
        <v>0</v>
      </c>
      <c r="BH305" s="4">
        <f t="shared" si="797"/>
        <v>0</v>
      </c>
      <c r="BI305" s="4">
        <f t="shared" si="797"/>
        <v>0</v>
      </c>
      <c r="BJ305" s="4">
        <f t="shared" si="797"/>
        <v>0</v>
      </c>
      <c r="BK305" s="4">
        <f t="shared" si="797"/>
        <v>0</v>
      </c>
      <c r="BL305" s="4">
        <f t="shared" si="797"/>
        <v>0</v>
      </c>
      <c r="BM305" s="4">
        <f t="shared" si="797"/>
        <v>0</v>
      </c>
      <c r="BN305" s="4">
        <f t="shared" si="797"/>
        <v>0</v>
      </c>
      <c r="BO305" s="4">
        <f t="shared" si="797"/>
        <v>0</v>
      </c>
      <c r="BP305" s="4">
        <f t="shared" si="797"/>
        <v>0</v>
      </c>
      <c r="BQ305" s="4">
        <f t="shared" si="797"/>
        <v>0</v>
      </c>
      <c r="BR305" s="4">
        <f t="shared" si="797"/>
        <v>0</v>
      </c>
      <c r="BS305" s="4">
        <f t="shared" si="797"/>
        <v>0</v>
      </c>
      <c r="BT305" s="4">
        <f t="shared" si="797"/>
        <v>0</v>
      </c>
      <c r="BU305" s="4">
        <f t="shared" si="797"/>
        <v>0</v>
      </c>
      <c r="BV305" s="4">
        <f t="shared" si="796"/>
        <v>0</v>
      </c>
      <c r="BW305" s="4">
        <f t="shared" si="796"/>
        <v>0</v>
      </c>
      <c r="BX305" s="4">
        <f t="shared" si="796"/>
        <v>0</v>
      </c>
      <c r="BY305" s="4">
        <f t="shared" si="796"/>
        <v>0</v>
      </c>
      <c r="BZ305" s="4">
        <f t="shared" si="796"/>
        <v>0</v>
      </c>
      <c r="CA305" s="4">
        <f t="shared" si="796"/>
        <v>0</v>
      </c>
      <c r="CB305" s="4">
        <f t="shared" si="796"/>
        <v>0</v>
      </c>
      <c r="CC305" s="4">
        <f t="shared" si="732"/>
        <v>0</v>
      </c>
      <c r="CD305" s="4">
        <f t="shared" si="796"/>
        <v>1</v>
      </c>
      <c r="CE305" s="4">
        <f t="shared" si="796"/>
        <v>0</v>
      </c>
      <c r="CF305" s="4">
        <f t="shared" si="796"/>
        <v>0</v>
      </c>
      <c r="CG305" s="4">
        <f t="shared" si="796"/>
        <v>0</v>
      </c>
      <c r="CH305" s="4">
        <f t="shared" si="796"/>
        <v>0</v>
      </c>
      <c r="CI305" s="4">
        <f t="shared" si="796"/>
        <v>0</v>
      </c>
      <c r="CJ305" s="4">
        <f t="shared" si="796"/>
        <v>0</v>
      </c>
      <c r="CK305" s="4">
        <f t="shared" si="793"/>
        <v>0</v>
      </c>
      <c r="CL305" s="4">
        <f t="shared" si="793"/>
        <v>0</v>
      </c>
      <c r="CM305" s="4">
        <f t="shared" si="793"/>
        <v>0</v>
      </c>
      <c r="CN305" s="4">
        <f t="shared" si="793"/>
        <v>0</v>
      </c>
      <c r="CO305" s="4">
        <f t="shared" si="793"/>
        <v>0</v>
      </c>
      <c r="CP305" s="4">
        <f t="shared" si="793"/>
        <v>0</v>
      </c>
      <c r="CQ305" s="4">
        <f t="shared" si="793"/>
        <v>0</v>
      </c>
      <c r="CR305" s="4">
        <f t="shared" si="793"/>
        <v>0</v>
      </c>
      <c r="CS305" s="4">
        <f t="shared" si="793"/>
        <v>0</v>
      </c>
      <c r="CT305" s="4">
        <f t="shared" si="793"/>
        <v>0</v>
      </c>
      <c r="CU305" s="4">
        <f t="shared" si="793"/>
        <v>0</v>
      </c>
      <c r="CV305" s="4">
        <f t="shared" si="793"/>
        <v>0</v>
      </c>
      <c r="CW305" s="4">
        <f t="shared" si="793"/>
        <v>0</v>
      </c>
      <c r="CX305" s="4">
        <f t="shared" si="793"/>
        <v>0</v>
      </c>
      <c r="CY305" s="4">
        <f t="shared" si="793"/>
        <v>0</v>
      </c>
      <c r="CZ305" s="4">
        <f t="shared" si="793"/>
        <v>0</v>
      </c>
      <c r="DA305" s="4">
        <f t="shared" si="791"/>
        <v>0</v>
      </c>
      <c r="DB305" s="4">
        <f t="shared" si="791"/>
        <v>0</v>
      </c>
      <c r="DC305" s="4">
        <f t="shared" si="791"/>
        <v>0</v>
      </c>
      <c r="DD305" s="4">
        <f t="shared" si="792"/>
        <v>0</v>
      </c>
      <c r="DE305" s="4">
        <f t="shared" si="791"/>
        <v>1</v>
      </c>
      <c r="DF305" s="4">
        <f t="shared" si="791"/>
        <v>0</v>
      </c>
      <c r="DG305" s="4">
        <f t="shared" si="794"/>
        <v>0</v>
      </c>
      <c r="DH305" s="4">
        <f t="shared" si="794"/>
        <v>0</v>
      </c>
      <c r="DI305" s="4">
        <f t="shared" si="794"/>
        <v>0</v>
      </c>
      <c r="DJ305" s="4">
        <f t="shared" si="794"/>
        <v>0</v>
      </c>
      <c r="DK305" s="4">
        <f t="shared" si="794"/>
        <v>0</v>
      </c>
      <c r="DL305" s="4">
        <f t="shared" si="794"/>
        <v>0</v>
      </c>
      <c r="DM305" s="4">
        <f t="shared" si="794"/>
        <v>0</v>
      </c>
      <c r="DN305" s="4">
        <f t="shared" si="794"/>
        <v>0</v>
      </c>
      <c r="DO305" s="4">
        <f t="shared" si="794"/>
        <v>0</v>
      </c>
      <c r="DP305" s="4">
        <f t="shared" si="794"/>
        <v>0</v>
      </c>
      <c r="DQ305" s="4">
        <f t="shared" si="795"/>
        <v>0</v>
      </c>
      <c r="DR305" s="4">
        <f t="shared" si="795"/>
        <v>0</v>
      </c>
      <c r="DS305" s="4">
        <f t="shared" si="795"/>
        <v>0</v>
      </c>
      <c r="DT305" s="4">
        <f t="shared" si="795"/>
        <v>0</v>
      </c>
      <c r="DU305" s="4">
        <f t="shared" si="795"/>
        <v>0</v>
      </c>
      <c r="DV305" s="4">
        <f t="shared" si="795"/>
        <v>0</v>
      </c>
      <c r="DW305" s="4">
        <f t="shared" si="795"/>
        <v>0</v>
      </c>
      <c r="DX305" s="4">
        <f t="shared" si="795"/>
        <v>0</v>
      </c>
      <c r="DY305" s="4">
        <f t="shared" si="795"/>
        <v>0</v>
      </c>
      <c r="DZ305" s="4">
        <f t="shared" si="795"/>
        <v>0</v>
      </c>
      <c r="EA305" s="4">
        <f t="shared" si="795"/>
        <v>0</v>
      </c>
      <c r="EB305" s="4">
        <f t="shared" si="795"/>
        <v>0</v>
      </c>
      <c r="EC305" s="4">
        <f t="shared" si="795"/>
        <v>0</v>
      </c>
    </row>
    <row r="306" spans="1:133" x14ac:dyDescent="0.25">
      <c r="B306" s="13" t="s">
        <v>265</v>
      </c>
      <c r="C306" t="s">
        <v>2688</v>
      </c>
      <c r="D306" s="4">
        <f t="shared" si="785"/>
        <v>0</v>
      </c>
      <c r="E306" s="4">
        <f t="shared" si="786"/>
        <v>0</v>
      </c>
      <c r="F306" s="4">
        <f t="shared" si="787"/>
        <v>0</v>
      </c>
      <c r="G306" s="4">
        <f t="shared" si="788"/>
        <v>0</v>
      </c>
      <c r="H306" s="4">
        <f t="shared" si="789"/>
        <v>1</v>
      </c>
      <c r="I306" s="4">
        <f t="shared" si="790"/>
        <v>1</v>
      </c>
      <c r="J306" s="4">
        <f t="shared" si="734"/>
        <v>0</v>
      </c>
      <c r="K306" s="4">
        <f t="shared" si="735"/>
        <v>0</v>
      </c>
      <c r="L306" s="4">
        <f t="shared" si="736"/>
        <v>0</v>
      </c>
      <c r="M306" s="4">
        <f t="shared" si="737"/>
        <v>0</v>
      </c>
      <c r="N306" s="4">
        <f t="shared" si="738"/>
        <v>0</v>
      </c>
      <c r="O306" s="4">
        <f t="shared" si="739"/>
        <v>0</v>
      </c>
      <c r="P306" s="4">
        <f t="shared" si="740"/>
        <v>0</v>
      </c>
      <c r="Q306" s="4">
        <f t="shared" si="741"/>
        <v>0</v>
      </c>
      <c r="R306" s="4">
        <f t="shared" si="742"/>
        <v>0</v>
      </c>
      <c r="S306" s="4">
        <f t="shared" si="743"/>
        <v>0</v>
      </c>
      <c r="T306" s="4">
        <f t="shared" si="744"/>
        <v>0</v>
      </c>
      <c r="U306" s="4">
        <f t="shared" si="745"/>
        <v>0</v>
      </c>
      <c r="V306" s="4">
        <f t="shared" si="746"/>
        <v>0</v>
      </c>
      <c r="W306" s="4">
        <f t="shared" si="747"/>
        <v>0</v>
      </c>
      <c r="X306" s="4">
        <f t="shared" si="748"/>
        <v>0</v>
      </c>
      <c r="Y306" s="4">
        <f t="shared" si="749"/>
        <v>0</v>
      </c>
      <c r="Z306" s="4">
        <f t="shared" si="750"/>
        <v>0</v>
      </c>
      <c r="AA306" s="4">
        <f t="shared" si="751"/>
        <v>0</v>
      </c>
      <c r="AB306" s="4">
        <f t="shared" si="752"/>
        <v>0</v>
      </c>
      <c r="AC306" s="4">
        <f t="shared" si="753"/>
        <v>0</v>
      </c>
      <c r="AD306" s="4">
        <f t="shared" si="754"/>
        <v>0</v>
      </c>
      <c r="AE306" s="4">
        <f t="shared" si="755"/>
        <v>0</v>
      </c>
      <c r="AF306" s="4">
        <f t="shared" si="756"/>
        <v>0</v>
      </c>
      <c r="AG306" s="4">
        <f t="shared" si="757"/>
        <v>0</v>
      </c>
      <c r="AH306" s="4">
        <f t="shared" si="758"/>
        <v>0</v>
      </c>
      <c r="AI306" s="4">
        <f t="shared" si="759"/>
        <v>0</v>
      </c>
      <c r="AJ306" s="4">
        <f t="shared" si="760"/>
        <v>0</v>
      </c>
      <c r="AK306" s="4">
        <f t="shared" si="761"/>
        <v>0</v>
      </c>
      <c r="AL306" s="4">
        <f t="shared" si="762"/>
        <v>0</v>
      </c>
      <c r="AM306" s="4">
        <f t="shared" si="763"/>
        <v>0</v>
      </c>
      <c r="AN306" s="4">
        <f t="shared" si="764"/>
        <v>0</v>
      </c>
      <c r="AO306" s="4">
        <f t="shared" si="765"/>
        <v>0</v>
      </c>
      <c r="AP306" s="4">
        <f t="shared" si="766"/>
        <v>0</v>
      </c>
      <c r="AQ306" s="4">
        <f t="shared" si="767"/>
        <v>0</v>
      </c>
      <c r="AR306" s="4">
        <f t="shared" si="768"/>
        <v>0</v>
      </c>
      <c r="AS306" s="4">
        <f t="shared" si="769"/>
        <v>0</v>
      </c>
      <c r="AT306" s="4">
        <f t="shared" si="770"/>
        <v>0</v>
      </c>
      <c r="AU306" s="4">
        <f t="shared" si="771"/>
        <v>0</v>
      </c>
      <c r="AV306" s="4">
        <f t="shared" si="772"/>
        <v>0</v>
      </c>
      <c r="AW306" s="4">
        <f t="shared" si="773"/>
        <v>0</v>
      </c>
      <c r="AX306" s="4">
        <f t="shared" si="774"/>
        <v>0</v>
      </c>
      <c r="AY306" s="4">
        <f t="shared" si="775"/>
        <v>0</v>
      </c>
      <c r="AZ306" s="4">
        <f t="shared" si="776"/>
        <v>0</v>
      </c>
      <c r="BA306" s="4">
        <f t="shared" si="777"/>
        <v>0</v>
      </c>
      <c r="BB306" s="4">
        <f t="shared" si="778"/>
        <v>0</v>
      </c>
      <c r="BC306" s="4">
        <f t="shared" si="779"/>
        <v>0</v>
      </c>
      <c r="BD306" s="4">
        <f t="shared" si="780"/>
        <v>1</v>
      </c>
      <c r="BE306" s="4">
        <f t="shared" si="781"/>
        <v>1</v>
      </c>
      <c r="BF306" s="4">
        <f t="shared" si="797"/>
        <v>0</v>
      </c>
      <c r="BG306" s="4">
        <f t="shared" si="797"/>
        <v>0</v>
      </c>
      <c r="BH306" s="4">
        <f t="shared" si="797"/>
        <v>0</v>
      </c>
      <c r="BI306" s="4">
        <f t="shared" si="797"/>
        <v>0</v>
      </c>
      <c r="BJ306" s="4">
        <f t="shared" si="797"/>
        <v>0</v>
      </c>
      <c r="BK306" s="4">
        <f t="shared" si="797"/>
        <v>0</v>
      </c>
      <c r="BL306" s="4">
        <f t="shared" si="797"/>
        <v>0</v>
      </c>
      <c r="BM306" s="4">
        <f t="shared" si="797"/>
        <v>0</v>
      </c>
      <c r="BN306" s="4">
        <f t="shared" si="797"/>
        <v>0</v>
      </c>
      <c r="BO306" s="4">
        <f t="shared" si="797"/>
        <v>0</v>
      </c>
      <c r="BP306" s="4">
        <f t="shared" si="797"/>
        <v>0</v>
      </c>
      <c r="BQ306" s="4">
        <f t="shared" si="797"/>
        <v>0</v>
      </c>
      <c r="BR306" s="4">
        <f t="shared" si="797"/>
        <v>0</v>
      </c>
      <c r="BS306" s="4">
        <f t="shared" si="797"/>
        <v>0</v>
      </c>
      <c r="BT306" s="4">
        <f t="shared" si="797"/>
        <v>0</v>
      </c>
      <c r="BU306" s="4">
        <f t="shared" si="797"/>
        <v>0</v>
      </c>
      <c r="BV306" s="4">
        <f t="shared" si="796"/>
        <v>0</v>
      </c>
      <c r="BW306" s="4">
        <f t="shared" si="796"/>
        <v>0</v>
      </c>
      <c r="BX306" s="4">
        <f t="shared" si="796"/>
        <v>0</v>
      </c>
      <c r="BY306" s="4">
        <f t="shared" si="796"/>
        <v>0</v>
      </c>
      <c r="BZ306" s="4">
        <f t="shared" si="796"/>
        <v>0</v>
      </c>
      <c r="CA306" s="4">
        <f t="shared" si="796"/>
        <v>0</v>
      </c>
      <c r="CB306" s="4">
        <f t="shared" si="796"/>
        <v>0</v>
      </c>
      <c r="CC306" s="4">
        <f t="shared" si="732"/>
        <v>0</v>
      </c>
      <c r="CD306" s="4">
        <f t="shared" si="796"/>
        <v>0</v>
      </c>
      <c r="CE306" s="4">
        <f t="shared" si="796"/>
        <v>1</v>
      </c>
      <c r="CF306" s="4">
        <f t="shared" si="796"/>
        <v>0</v>
      </c>
      <c r="CG306" s="4">
        <f t="shared" si="796"/>
        <v>0</v>
      </c>
      <c r="CH306" s="4">
        <f t="shared" si="796"/>
        <v>0</v>
      </c>
      <c r="CI306" s="4">
        <f t="shared" si="796"/>
        <v>0</v>
      </c>
      <c r="CJ306" s="4">
        <f t="shared" si="796"/>
        <v>0</v>
      </c>
      <c r="CK306" s="4">
        <f t="shared" si="793"/>
        <v>0</v>
      </c>
      <c r="CL306" s="4">
        <f t="shared" si="793"/>
        <v>0</v>
      </c>
      <c r="CM306" s="4">
        <f t="shared" si="793"/>
        <v>0</v>
      </c>
      <c r="CN306" s="4">
        <f t="shared" si="793"/>
        <v>0</v>
      </c>
      <c r="CO306" s="4">
        <f t="shared" si="793"/>
        <v>0</v>
      </c>
      <c r="CP306" s="4">
        <f t="shared" si="793"/>
        <v>0</v>
      </c>
      <c r="CQ306" s="4">
        <f t="shared" si="793"/>
        <v>0</v>
      </c>
      <c r="CR306" s="4">
        <f t="shared" si="793"/>
        <v>0</v>
      </c>
      <c r="CS306" s="4">
        <f t="shared" si="793"/>
        <v>0</v>
      </c>
      <c r="CT306" s="4">
        <f t="shared" si="793"/>
        <v>0</v>
      </c>
      <c r="CU306" s="4">
        <f t="shared" si="793"/>
        <v>0</v>
      </c>
      <c r="CV306" s="4">
        <f t="shared" si="793"/>
        <v>0</v>
      </c>
      <c r="CW306" s="4">
        <f t="shared" si="793"/>
        <v>0</v>
      </c>
      <c r="CX306" s="4">
        <f t="shared" si="793"/>
        <v>0</v>
      </c>
      <c r="CY306" s="4">
        <f t="shared" si="793"/>
        <v>0</v>
      </c>
      <c r="CZ306" s="4">
        <f t="shared" ref="CZ306:DF306" si="798">IF(CZ$3=$C306,1,0)</f>
        <v>0</v>
      </c>
      <c r="DA306" s="4">
        <f t="shared" si="798"/>
        <v>0</v>
      </c>
      <c r="DB306" s="4">
        <f t="shared" si="798"/>
        <v>0</v>
      </c>
      <c r="DC306" s="4">
        <f t="shared" si="798"/>
        <v>0</v>
      </c>
      <c r="DD306" s="4">
        <f t="shared" si="792"/>
        <v>0</v>
      </c>
      <c r="DE306" s="4">
        <f t="shared" si="798"/>
        <v>0</v>
      </c>
      <c r="DF306" s="4">
        <f t="shared" si="798"/>
        <v>1</v>
      </c>
      <c r="DG306" s="4">
        <f t="shared" si="794"/>
        <v>0</v>
      </c>
      <c r="DH306" s="4">
        <f t="shared" si="794"/>
        <v>0</v>
      </c>
      <c r="DI306" s="4">
        <f t="shared" si="794"/>
        <v>0</v>
      </c>
      <c r="DJ306" s="4">
        <f t="shared" si="794"/>
        <v>0</v>
      </c>
      <c r="DK306" s="4">
        <f t="shared" si="794"/>
        <v>0</v>
      </c>
      <c r="DL306" s="4">
        <f t="shared" si="794"/>
        <v>0</v>
      </c>
      <c r="DM306" s="4">
        <f t="shared" si="794"/>
        <v>0</v>
      </c>
      <c r="DN306" s="4">
        <f t="shared" si="794"/>
        <v>0</v>
      </c>
      <c r="DO306" s="4">
        <f t="shared" si="794"/>
        <v>0</v>
      </c>
      <c r="DP306" s="4">
        <f t="shared" si="794"/>
        <v>0</v>
      </c>
      <c r="DQ306" s="4">
        <f t="shared" si="795"/>
        <v>0</v>
      </c>
      <c r="DR306" s="4">
        <f t="shared" si="795"/>
        <v>0</v>
      </c>
      <c r="DS306" s="4">
        <f t="shared" si="795"/>
        <v>0</v>
      </c>
      <c r="DT306" s="4">
        <f t="shared" si="795"/>
        <v>0</v>
      </c>
      <c r="DU306" s="4">
        <f t="shared" si="795"/>
        <v>0</v>
      </c>
      <c r="DV306" s="4">
        <f t="shared" si="795"/>
        <v>0</v>
      </c>
      <c r="DW306" s="4">
        <f t="shared" si="795"/>
        <v>0</v>
      </c>
      <c r="DX306" s="4">
        <f t="shared" si="795"/>
        <v>0</v>
      </c>
      <c r="DY306" s="4">
        <f t="shared" si="795"/>
        <v>0</v>
      </c>
      <c r="DZ306" s="4">
        <f t="shared" si="795"/>
        <v>0</v>
      </c>
      <c r="EA306" s="4">
        <f t="shared" si="795"/>
        <v>0</v>
      </c>
      <c r="EB306" s="4">
        <f t="shared" si="795"/>
        <v>0</v>
      </c>
      <c r="EC306" s="4">
        <f t="shared" si="795"/>
        <v>0</v>
      </c>
    </row>
    <row r="307" spans="1:133" x14ac:dyDescent="0.25">
      <c r="B307" s="13" t="s">
        <v>265</v>
      </c>
      <c r="C307" t="s">
        <v>313</v>
      </c>
      <c r="D307" s="4">
        <f>IF(MID($C307,1,2)="rx",0,IF(VLOOKUP($C307,CSLUP,5,FALSE)="yes",1,0))</f>
        <v>0</v>
      </c>
      <c r="E307" s="4">
        <f>IF(MID($C307,1,2)="rx",IF(VLOOKUP($C307,CSLUP,5,FALSE)="yes",1,0),0)</f>
        <v>0</v>
      </c>
      <c r="F307" s="4">
        <f>IF(VLOOKUP($C307,CSLUP,5,FALSE)="yes",1,0)</f>
        <v>0</v>
      </c>
      <c r="G307" s="4">
        <f>IF(MID($C307,1,2)="rx",0,IF(VLOOKUP($C307,CSLUP,6,FALSE)="yes",1,0))</f>
        <v>0</v>
      </c>
      <c r="H307" s="4">
        <f>IF(MID($C307,1,2)="rx",IF(VLOOKUP($C307,CSLUP,6,FALSE)="yes",1,0),0)</f>
        <v>1</v>
      </c>
      <c r="I307" s="4">
        <f>IF(VLOOKUP($C307,CSLUP,6,FALSE)="yes",1,0)</f>
        <v>1</v>
      </c>
      <c r="J307" s="4">
        <f>IF($B307=J$3,$D307,0)</f>
        <v>0</v>
      </c>
      <c r="K307" s="4">
        <f>IF($B307=K$3,$E307,0)</f>
        <v>0</v>
      </c>
      <c r="L307" s="4">
        <f>IF($B307=L$3,$F307,0)</f>
        <v>0</v>
      </c>
      <c r="M307" s="4">
        <f>IF($B307=M$3,$G307,0)</f>
        <v>0</v>
      </c>
      <c r="N307" s="4">
        <f>IF($B307=N$3,$H307,0)</f>
        <v>0</v>
      </c>
      <c r="O307" s="4">
        <f>IF($B307=O$3,$I307,0)</f>
        <v>0</v>
      </c>
      <c r="P307" s="4">
        <f>IF($B307=P$3,$D307,0)</f>
        <v>0</v>
      </c>
      <c r="Q307" s="4">
        <f>IF($B307=Q$3,$E307,0)</f>
        <v>0</v>
      </c>
      <c r="R307" s="4">
        <f>IF($B307=R$3,$F307,0)</f>
        <v>0</v>
      </c>
      <c r="S307" s="4">
        <f>IF($B307=S$3,$G307,0)</f>
        <v>0</v>
      </c>
      <c r="T307" s="4">
        <f>IF($B307=T$3,$H307,0)</f>
        <v>0</v>
      </c>
      <c r="U307" s="4">
        <f>IF($B307=U$3,$I307,0)</f>
        <v>0</v>
      </c>
      <c r="V307" s="4">
        <f>IF($B307=V$3,$D307,0)</f>
        <v>0</v>
      </c>
      <c r="W307" s="4">
        <f>IF($B307=W$3,$E307,0)</f>
        <v>0</v>
      </c>
      <c r="X307" s="4">
        <f>IF($B307=X$3,$F307,0)</f>
        <v>0</v>
      </c>
      <c r="Y307" s="4">
        <f>IF($B307=Y$3,$G307,0)</f>
        <v>0</v>
      </c>
      <c r="Z307" s="4">
        <f>IF($B307=Z$3,$H307,0)</f>
        <v>0</v>
      </c>
      <c r="AA307" s="4">
        <f>IF($B307=AA$3,$I307,0)</f>
        <v>0</v>
      </c>
      <c r="AB307" s="4">
        <f>IF($B307=AB$3,$D307,0)</f>
        <v>0</v>
      </c>
      <c r="AC307" s="4">
        <f>IF($B307=AC$3,$E307,0)</f>
        <v>0</v>
      </c>
      <c r="AD307" s="4">
        <f>IF($B307=AD$3,$F307,0)</f>
        <v>0</v>
      </c>
      <c r="AE307" s="4">
        <f>IF($B307=AE$3,$G307,0)</f>
        <v>0</v>
      </c>
      <c r="AF307" s="4">
        <f>IF($B307=AF$3,$H307,0)</f>
        <v>0</v>
      </c>
      <c r="AG307" s="4">
        <f>IF($B307=AG$3,$I307,0)</f>
        <v>0</v>
      </c>
      <c r="AH307" s="4">
        <f>IF($B307=AH$3,$D307,0)</f>
        <v>0</v>
      </c>
      <c r="AI307" s="4">
        <f>IF($B307=AI$3,$E307,0)</f>
        <v>0</v>
      </c>
      <c r="AJ307" s="4">
        <f>IF($B307=AJ$3,$F307,0)</f>
        <v>0</v>
      </c>
      <c r="AK307" s="4">
        <f>IF($B307=AK$3,$G307,0)</f>
        <v>0</v>
      </c>
      <c r="AL307" s="4">
        <f>IF($B307=AL$3,$H307,0)</f>
        <v>0</v>
      </c>
      <c r="AM307" s="4">
        <f>IF($B307=AM$3,$I307,0)</f>
        <v>0</v>
      </c>
      <c r="AN307" s="4">
        <f>IF($B307=AN$3,$D307,0)</f>
        <v>0</v>
      </c>
      <c r="AO307" s="4">
        <f>IF($B307=AO$3,$E307,0)</f>
        <v>0</v>
      </c>
      <c r="AP307" s="4">
        <f>IF($B307=AP$3,$F307,0)</f>
        <v>0</v>
      </c>
      <c r="AQ307" s="4">
        <f>IF($B307=AQ$3,$G307,0)</f>
        <v>0</v>
      </c>
      <c r="AR307" s="4">
        <f>IF($B307=AR$3,$H307,0)</f>
        <v>0</v>
      </c>
      <c r="AS307" s="4">
        <f>IF($B307=AS$3,$I307,0)</f>
        <v>0</v>
      </c>
      <c r="AT307" s="4">
        <f>IF($B307=AT$3,$D307,0)</f>
        <v>0</v>
      </c>
      <c r="AU307" s="4">
        <f>IF($B307=AU$3,$E307,0)</f>
        <v>0</v>
      </c>
      <c r="AV307" s="4">
        <f>IF($B307=AV$3,$F307,0)</f>
        <v>0</v>
      </c>
      <c r="AW307" s="4">
        <f>IF($B307=AW$3,$G307,0)</f>
        <v>0</v>
      </c>
      <c r="AX307" s="4">
        <f>IF($B307=AX$3,$H307,0)</f>
        <v>0</v>
      </c>
      <c r="AY307" s="4">
        <f>IF($B307=AY$3,$I307,0)</f>
        <v>0</v>
      </c>
      <c r="AZ307" s="4">
        <f>IF($B307=AZ$3,$D307,0)</f>
        <v>0</v>
      </c>
      <c r="BA307" s="4">
        <f>IF($B307=BA$3,$E307,0)</f>
        <v>0</v>
      </c>
      <c r="BB307" s="4">
        <f>IF($B307=BB$3,$F307,0)</f>
        <v>0</v>
      </c>
      <c r="BC307" s="4">
        <f>IF($B307=BC$3,$G307,0)</f>
        <v>0</v>
      </c>
      <c r="BD307" s="4">
        <f>IF($B307=BD$3,$H307,0)</f>
        <v>1</v>
      </c>
      <c r="BE307" s="4">
        <f>IF($B307=BE$3,$I307,0)</f>
        <v>1</v>
      </c>
      <c r="BF307" s="4">
        <f t="shared" ref="BF307:CK307" si="799">IF(BF$3=$C307,1,0)</f>
        <v>0</v>
      </c>
      <c r="BG307" s="4">
        <f t="shared" si="799"/>
        <v>0</v>
      </c>
      <c r="BH307" s="4">
        <f t="shared" si="799"/>
        <v>0</v>
      </c>
      <c r="BI307" s="4">
        <f t="shared" si="799"/>
        <v>0</v>
      </c>
      <c r="BJ307" s="4">
        <f t="shared" si="799"/>
        <v>0</v>
      </c>
      <c r="BK307" s="4">
        <f t="shared" si="799"/>
        <v>0</v>
      </c>
      <c r="BL307" s="4">
        <f t="shared" si="799"/>
        <v>0</v>
      </c>
      <c r="BM307" s="4">
        <f t="shared" si="799"/>
        <v>0</v>
      </c>
      <c r="BN307" s="4">
        <f t="shared" si="799"/>
        <v>0</v>
      </c>
      <c r="BO307" s="4">
        <f t="shared" si="799"/>
        <v>0</v>
      </c>
      <c r="BP307" s="4">
        <f t="shared" si="799"/>
        <v>0</v>
      </c>
      <c r="BQ307" s="4">
        <f t="shared" si="799"/>
        <v>0</v>
      </c>
      <c r="BR307" s="4">
        <f t="shared" si="799"/>
        <v>0</v>
      </c>
      <c r="BS307" s="4">
        <f t="shared" si="799"/>
        <v>0</v>
      </c>
      <c r="BT307" s="4">
        <f t="shared" si="799"/>
        <v>0</v>
      </c>
      <c r="BU307" s="4">
        <f t="shared" si="799"/>
        <v>0</v>
      </c>
      <c r="BV307" s="4">
        <f t="shared" si="799"/>
        <v>0</v>
      </c>
      <c r="BW307" s="4">
        <f t="shared" si="799"/>
        <v>0</v>
      </c>
      <c r="BX307" s="4">
        <f t="shared" si="799"/>
        <v>0</v>
      </c>
      <c r="BY307" s="4">
        <f t="shared" si="799"/>
        <v>0</v>
      </c>
      <c r="BZ307" s="4">
        <f t="shared" si="799"/>
        <v>0</v>
      </c>
      <c r="CA307" s="4">
        <f t="shared" si="799"/>
        <v>0</v>
      </c>
      <c r="CB307" s="4">
        <f t="shared" si="799"/>
        <v>0</v>
      </c>
      <c r="CC307" s="4">
        <f t="shared" si="799"/>
        <v>0</v>
      </c>
      <c r="CD307" s="4">
        <f t="shared" si="799"/>
        <v>0</v>
      </c>
      <c r="CE307" s="4">
        <f t="shared" si="799"/>
        <v>0</v>
      </c>
      <c r="CF307" s="4">
        <f t="shared" si="799"/>
        <v>1</v>
      </c>
      <c r="CG307" s="4">
        <f t="shared" si="799"/>
        <v>0</v>
      </c>
      <c r="CH307" s="4">
        <f t="shared" si="799"/>
        <v>0</v>
      </c>
      <c r="CI307" s="4">
        <f t="shared" si="799"/>
        <v>0</v>
      </c>
      <c r="CJ307" s="4">
        <f t="shared" si="799"/>
        <v>0</v>
      </c>
      <c r="CK307" s="4">
        <f t="shared" si="799"/>
        <v>0</v>
      </c>
      <c r="CL307" s="4">
        <f t="shared" ref="CL307:DF307" si="800">IF(CL$3=$C307,1,0)</f>
        <v>0</v>
      </c>
      <c r="CM307" s="4">
        <f t="shared" si="800"/>
        <v>0</v>
      </c>
      <c r="CN307" s="4">
        <f t="shared" si="800"/>
        <v>0</v>
      </c>
      <c r="CO307" s="4">
        <f t="shared" si="800"/>
        <v>0</v>
      </c>
      <c r="CP307" s="4">
        <f t="shared" si="800"/>
        <v>0</v>
      </c>
      <c r="CQ307" s="4">
        <f t="shared" si="800"/>
        <v>0</v>
      </c>
      <c r="CR307" s="4">
        <f t="shared" si="800"/>
        <v>0</v>
      </c>
      <c r="CS307" s="4">
        <f t="shared" si="800"/>
        <v>0</v>
      </c>
      <c r="CT307" s="4">
        <f t="shared" si="800"/>
        <v>0</v>
      </c>
      <c r="CU307" s="4">
        <f t="shared" si="800"/>
        <v>0</v>
      </c>
      <c r="CV307" s="4">
        <f t="shared" si="800"/>
        <v>0</v>
      </c>
      <c r="CW307" s="4">
        <f t="shared" si="800"/>
        <v>0</v>
      </c>
      <c r="CX307" s="4">
        <f t="shared" si="800"/>
        <v>0</v>
      </c>
      <c r="CY307" s="4">
        <f t="shared" si="800"/>
        <v>0</v>
      </c>
      <c r="CZ307" s="4">
        <f t="shared" si="800"/>
        <v>0</v>
      </c>
      <c r="DA307" s="4">
        <f t="shared" si="800"/>
        <v>0</v>
      </c>
      <c r="DB307" s="4">
        <f t="shared" si="800"/>
        <v>0</v>
      </c>
      <c r="DC307" s="4">
        <f t="shared" si="800"/>
        <v>0</v>
      </c>
      <c r="DD307" s="4">
        <f t="shared" si="800"/>
        <v>0</v>
      </c>
      <c r="DE307" s="4">
        <f t="shared" si="800"/>
        <v>0</v>
      </c>
      <c r="DF307" s="4">
        <f t="shared" si="800"/>
        <v>0</v>
      </c>
      <c r="DG307" s="4">
        <f t="shared" si="794"/>
        <v>1</v>
      </c>
      <c r="DH307" s="4">
        <f t="shared" si="794"/>
        <v>0</v>
      </c>
      <c r="DI307" s="4">
        <f t="shared" si="794"/>
        <v>0</v>
      </c>
      <c r="DJ307" s="4">
        <f t="shared" si="794"/>
        <v>0</v>
      </c>
      <c r="DK307" s="4">
        <f t="shared" si="794"/>
        <v>0</v>
      </c>
      <c r="DL307" s="4">
        <f t="shared" si="794"/>
        <v>0</v>
      </c>
      <c r="DM307" s="4">
        <f t="shared" si="794"/>
        <v>0</v>
      </c>
      <c r="DN307" s="4">
        <f t="shared" si="794"/>
        <v>0</v>
      </c>
      <c r="DO307" s="4">
        <f t="shared" si="794"/>
        <v>0</v>
      </c>
      <c r="DP307" s="4">
        <f t="shared" si="794"/>
        <v>0</v>
      </c>
      <c r="DQ307" s="4">
        <f t="shared" si="795"/>
        <v>0</v>
      </c>
      <c r="DR307" s="4">
        <f t="shared" si="795"/>
        <v>0</v>
      </c>
      <c r="DS307" s="4">
        <f t="shared" si="795"/>
        <v>0</v>
      </c>
      <c r="DT307" s="4">
        <f t="shared" si="795"/>
        <v>0</v>
      </c>
      <c r="DU307" s="4">
        <f t="shared" si="795"/>
        <v>0</v>
      </c>
      <c r="DV307" s="4">
        <f t="shared" si="795"/>
        <v>0</v>
      </c>
      <c r="DW307" s="4">
        <f t="shared" si="795"/>
        <v>0</v>
      </c>
      <c r="DX307" s="4">
        <f t="shared" si="795"/>
        <v>0</v>
      </c>
      <c r="DY307" s="4">
        <f t="shared" si="795"/>
        <v>0</v>
      </c>
      <c r="DZ307" s="4">
        <f t="shared" si="795"/>
        <v>0</v>
      </c>
      <c r="EA307" s="4">
        <f t="shared" si="795"/>
        <v>0</v>
      </c>
      <c r="EB307" s="4">
        <f t="shared" si="795"/>
        <v>0</v>
      </c>
      <c r="EC307" s="4">
        <f t="shared" si="795"/>
        <v>0</v>
      </c>
    </row>
    <row r="308" spans="1:133" x14ac:dyDescent="0.25">
      <c r="B308" s="13" t="s">
        <v>265</v>
      </c>
      <c r="C308" t="s">
        <v>2690</v>
      </c>
      <c r="D308" s="4">
        <f t="shared" ref="D308:D318" si="801">IF(MID($C308,1,2)="rx",0,IF(VLOOKUP($C308,TierCSLUP,4,FALSE)="yes",1,0))</f>
        <v>0</v>
      </c>
      <c r="E308" s="4">
        <f t="shared" ref="E308:E318" si="802">IF(MID($C308,1,2)="rx",IF(VLOOKUP($C308,TierCSLUP,4,FALSE)="yes",1,0),0)</f>
        <v>0</v>
      </c>
      <c r="F308" s="4">
        <f t="shared" ref="F308:F318" si="803">IF(VLOOKUP($C308,TierCSLUP,4,FALSE)="yes",1,0)</f>
        <v>0</v>
      </c>
      <c r="G308" s="4">
        <f t="shared" ref="G308:G318" si="804">IF(MID($C308,1,2)="rx",0,IF(VLOOKUP($C308,TierCSLUP,5,FALSE)="yes",1,0))</f>
        <v>0</v>
      </c>
      <c r="H308" s="4">
        <f t="shared" ref="H308:H318" si="805">IF(MID($C308,1,2)="rx",IF(VLOOKUP($C308,TierCSLUP,5,FALSE)="yes",1,0),0)</f>
        <v>1</v>
      </c>
      <c r="I308" s="4">
        <f t="shared" ref="I308:I318" si="806">IF(VLOOKUP($C308,TierCSLUP,5,FALSE)="yes",1,0)</f>
        <v>1</v>
      </c>
      <c r="J308" s="4">
        <f t="shared" ref="J308:J318" si="807">IF($B308=J$3,$D308,0)</f>
        <v>0</v>
      </c>
      <c r="K308" s="4">
        <f t="shared" ref="K308:K318" si="808">IF($B308=K$3,$E308,0)</f>
        <v>0</v>
      </c>
      <c r="L308" s="4">
        <f t="shared" ref="L308:L318" si="809">IF($B308=L$3,$F308,0)</f>
        <v>0</v>
      </c>
      <c r="M308" s="4">
        <f t="shared" ref="M308:M318" si="810">IF($B308=M$3,$G308,0)</f>
        <v>0</v>
      </c>
      <c r="N308" s="4">
        <f t="shared" ref="N308:N318" si="811">IF($B308=N$3,$H308,0)</f>
        <v>0</v>
      </c>
      <c r="O308" s="4">
        <f t="shared" ref="O308:O318" si="812">IF($B308=O$3,$I308,0)</f>
        <v>0</v>
      </c>
      <c r="P308" s="4">
        <f t="shared" ref="P308:P318" si="813">IF($B308=P$3,$D308,0)</f>
        <v>0</v>
      </c>
      <c r="Q308" s="4">
        <f t="shared" ref="Q308:Q318" si="814">IF($B308=Q$3,$E308,0)</f>
        <v>0</v>
      </c>
      <c r="R308" s="4">
        <f t="shared" ref="R308:R318" si="815">IF($B308=R$3,$F308,0)</f>
        <v>0</v>
      </c>
      <c r="S308" s="4">
        <f t="shared" ref="S308:S318" si="816">IF($B308=S$3,$G308,0)</f>
        <v>0</v>
      </c>
      <c r="T308" s="4">
        <f t="shared" ref="T308:T318" si="817">IF($B308=T$3,$H308,0)</f>
        <v>0</v>
      </c>
      <c r="U308" s="4">
        <f t="shared" ref="U308:U318" si="818">IF($B308=U$3,$I308,0)</f>
        <v>0</v>
      </c>
      <c r="V308" s="4">
        <f t="shared" ref="V308:V318" si="819">IF($B308=V$3,$D308,0)</f>
        <v>0</v>
      </c>
      <c r="W308" s="4">
        <f t="shared" ref="W308:W318" si="820">IF($B308=W$3,$E308,0)</f>
        <v>0</v>
      </c>
      <c r="X308" s="4">
        <f t="shared" ref="X308:X318" si="821">IF($B308=X$3,$F308,0)</f>
        <v>0</v>
      </c>
      <c r="Y308" s="4">
        <f t="shared" ref="Y308:Y318" si="822">IF($B308=Y$3,$G308,0)</f>
        <v>0</v>
      </c>
      <c r="Z308" s="4">
        <f t="shared" ref="Z308:Z318" si="823">IF($B308=Z$3,$H308,0)</f>
        <v>0</v>
      </c>
      <c r="AA308" s="4">
        <f t="shared" ref="AA308:AA318" si="824">IF($B308=AA$3,$I308,0)</f>
        <v>0</v>
      </c>
      <c r="AB308" s="4">
        <f t="shared" ref="AB308:AB318" si="825">IF($B308=AB$3,$D308,0)</f>
        <v>0</v>
      </c>
      <c r="AC308" s="4">
        <f t="shared" ref="AC308:AC318" si="826">IF($B308=AC$3,$E308,0)</f>
        <v>0</v>
      </c>
      <c r="AD308" s="4">
        <f t="shared" ref="AD308:AD318" si="827">IF($B308=AD$3,$F308,0)</f>
        <v>0</v>
      </c>
      <c r="AE308" s="4">
        <f t="shared" ref="AE308:AE318" si="828">IF($B308=AE$3,$G308,0)</f>
        <v>0</v>
      </c>
      <c r="AF308" s="4">
        <f t="shared" ref="AF308:AF318" si="829">IF($B308=AF$3,$H308,0)</f>
        <v>0</v>
      </c>
      <c r="AG308" s="4">
        <f t="shared" ref="AG308:AG318" si="830">IF($B308=AG$3,$I308,0)</f>
        <v>0</v>
      </c>
      <c r="AH308" s="4">
        <f t="shared" ref="AH308:AH318" si="831">IF($B308=AH$3,$D308,0)</f>
        <v>0</v>
      </c>
      <c r="AI308" s="4">
        <f t="shared" ref="AI308:AI318" si="832">IF($B308=AI$3,$E308,0)</f>
        <v>0</v>
      </c>
      <c r="AJ308" s="4">
        <f t="shared" ref="AJ308:AJ318" si="833">IF($B308=AJ$3,$F308,0)</f>
        <v>0</v>
      </c>
      <c r="AK308" s="4">
        <f t="shared" ref="AK308:AK318" si="834">IF($B308=AK$3,$G308,0)</f>
        <v>0</v>
      </c>
      <c r="AL308" s="4">
        <f t="shared" ref="AL308:AL318" si="835">IF($B308=AL$3,$H308,0)</f>
        <v>0</v>
      </c>
      <c r="AM308" s="4">
        <f t="shared" ref="AM308:AM318" si="836">IF($B308=AM$3,$I308,0)</f>
        <v>0</v>
      </c>
      <c r="AN308" s="4">
        <f t="shared" ref="AN308:AN318" si="837">IF($B308=AN$3,$D308,0)</f>
        <v>0</v>
      </c>
      <c r="AO308" s="4">
        <f t="shared" ref="AO308:AO318" si="838">IF($B308=AO$3,$E308,0)</f>
        <v>0</v>
      </c>
      <c r="AP308" s="4">
        <f t="shared" ref="AP308:AP318" si="839">IF($B308=AP$3,$F308,0)</f>
        <v>0</v>
      </c>
      <c r="AQ308" s="4">
        <f t="shared" ref="AQ308:AQ318" si="840">IF($B308=AQ$3,$G308,0)</f>
        <v>0</v>
      </c>
      <c r="AR308" s="4">
        <f t="shared" ref="AR308:AR318" si="841">IF($B308=AR$3,$H308,0)</f>
        <v>0</v>
      </c>
      <c r="AS308" s="4">
        <f t="shared" ref="AS308:AS318" si="842">IF($B308=AS$3,$I308,0)</f>
        <v>0</v>
      </c>
      <c r="AT308" s="4">
        <f t="shared" ref="AT308:AT318" si="843">IF($B308=AT$3,$D308,0)</f>
        <v>0</v>
      </c>
      <c r="AU308" s="4">
        <f t="shared" ref="AU308:AU318" si="844">IF($B308=AU$3,$E308,0)</f>
        <v>0</v>
      </c>
      <c r="AV308" s="4">
        <f t="shared" ref="AV308:AV318" si="845">IF($B308=AV$3,$F308,0)</f>
        <v>0</v>
      </c>
      <c r="AW308" s="4">
        <f t="shared" ref="AW308:AW318" si="846">IF($B308=AW$3,$G308,0)</f>
        <v>0</v>
      </c>
      <c r="AX308" s="4">
        <f t="shared" ref="AX308:AX318" si="847">IF($B308=AX$3,$H308,0)</f>
        <v>0</v>
      </c>
      <c r="AY308" s="4">
        <f t="shared" ref="AY308:AY318" si="848">IF($B308=AY$3,$I308,0)</f>
        <v>0</v>
      </c>
      <c r="AZ308" s="4">
        <f t="shared" ref="AZ308:AZ318" si="849">IF($B308=AZ$3,$D308,0)</f>
        <v>0</v>
      </c>
      <c r="BA308" s="4">
        <f t="shared" ref="BA308:BA318" si="850">IF($B308=BA$3,$E308,0)</f>
        <v>0</v>
      </c>
      <c r="BB308" s="4">
        <f t="shared" ref="BB308:BB318" si="851">IF($B308=BB$3,$F308,0)</f>
        <v>0</v>
      </c>
      <c r="BC308" s="4">
        <f t="shared" ref="BC308:BC318" si="852">IF($B308=BC$3,$G308,0)</f>
        <v>0</v>
      </c>
      <c r="BD308" s="4">
        <f t="shared" ref="BD308:BD318" si="853">IF($B308=BD$3,$H308,0)</f>
        <v>1</v>
      </c>
      <c r="BE308" s="4">
        <f t="shared" ref="BE308:BE318" si="854">IF($B308=BE$3,$I308,0)</f>
        <v>1</v>
      </c>
      <c r="BF308" s="4">
        <f t="shared" ref="BF308:BT314" si="855">IF(BF$3=$C308,1,0)</f>
        <v>0</v>
      </c>
      <c r="BG308" s="4">
        <f t="shared" si="855"/>
        <v>0</v>
      </c>
      <c r="BH308" s="4">
        <f t="shared" si="855"/>
        <v>0</v>
      </c>
      <c r="BI308" s="4">
        <f t="shared" si="855"/>
        <v>0</v>
      </c>
      <c r="BJ308" s="4">
        <f t="shared" si="855"/>
        <v>0</v>
      </c>
      <c r="BK308" s="4">
        <f t="shared" si="855"/>
        <v>0</v>
      </c>
      <c r="BL308" s="4">
        <f t="shared" si="855"/>
        <v>0</v>
      </c>
      <c r="BM308" s="4">
        <f t="shared" si="855"/>
        <v>0</v>
      </c>
      <c r="BN308" s="4">
        <f t="shared" si="855"/>
        <v>0</v>
      </c>
      <c r="BO308" s="4">
        <f t="shared" si="855"/>
        <v>0</v>
      </c>
      <c r="BP308" s="4">
        <f t="shared" si="855"/>
        <v>0</v>
      </c>
      <c r="BQ308" s="4">
        <f t="shared" si="855"/>
        <v>0</v>
      </c>
      <c r="BR308" s="4">
        <f t="shared" si="855"/>
        <v>0</v>
      </c>
      <c r="BS308" s="4">
        <f t="shared" si="855"/>
        <v>0</v>
      </c>
      <c r="BT308" s="4">
        <f t="shared" si="855"/>
        <v>0</v>
      </c>
      <c r="BU308" s="4">
        <f t="shared" ref="BU308:BX318" si="856">IF(BU$3=$C308,1,0)</f>
        <v>0</v>
      </c>
      <c r="BV308" s="4">
        <f t="shared" si="856"/>
        <v>0</v>
      </c>
      <c r="BW308" s="4">
        <f t="shared" si="856"/>
        <v>0</v>
      </c>
      <c r="BX308" s="4">
        <f t="shared" si="856"/>
        <v>0</v>
      </c>
      <c r="BY308" s="4">
        <f t="shared" ref="BY308:CN318" si="857">IF(BY$3=$C308,1,0)</f>
        <v>0</v>
      </c>
      <c r="BZ308" s="4">
        <f t="shared" si="857"/>
        <v>0</v>
      </c>
      <c r="CA308" s="4">
        <f t="shared" si="857"/>
        <v>0</v>
      </c>
      <c r="CB308" s="4">
        <f t="shared" si="857"/>
        <v>0</v>
      </c>
      <c r="CC308" s="4">
        <f t="shared" si="857"/>
        <v>0</v>
      </c>
      <c r="CD308" s="4">
        <f t="shared" si="857"/>
        <v>0</v>
      </c>
      <c r="CE308" s="4">
        <f t="shared" si="857"/>
        <v>0</v>
      </c>
      <c r="CF308" s="4">
        <f t="shared" si="857"/>
        <v>0</v>
      </c>
      <c r="CG308" s="4">
        <f t="shared" si="857"/>
        <v>0</v>
      </c>
      <c r="CH308" s="4">
        <f t="shared" si="857"/>
        <v>0</v>
      </c>
      <c r="CI308" s="4">
        <f t="shared" si="857"/>
        <v>0</v>
      </c>
      <c r="CJ308" s="4">
        <f t="shared" ref="CJ308:CY315" si="858">IF(CJ$3=$C308,1,0)</f>
        <v>0</v>
      </c>
      <c r="CK308" s="4">
        <f t="shared" si="858"/>
        <v>0</v>
      </c>
      <c r="CL308" s="4">
        <f t="shared" si="858"/>
        <v>0</v>
      </c>
      <c r="CM308" s="4">
        <f t="shared" si="858"/>
        <v>0</v>
      </c>
      <c r="CN308" s="4">
        <f t="shared" si="858"/>
        <v>0</v>
      </c>
      <c r="CO308" s="4">
        <f t="shared" si="858"/>
        <v>0</v>
      </c>
      <c r="CP308" s="4">
        <f t="shared" si="858"/>
        <v>0</v>
      </c>
      <c r="CQ308" s="4">
        <f t="shared" si="858"/>
        <v>0</v>
      </c>
      <c r="CR308" s="4">
        <f t="shared" si="858"/>
        <v>0</v>
      </c>
      <c r="CS308" s="4">
        <f t="shared" si="858"/>
        <v>0</v>
      </c>
      <c r="CT308" s="4">
        <f t="shared" si="858"/>
        <v>0</v>
      </c>
      <c r="CU308" s="4">
        <f t="shared" si="858"/>
        <v>0</v>
      </c>
      <c r="CV308" s="4">
        <f t="shared" si="858"/>
        <v>0</v>
      </c>
      <c r="CW308" s="4">
        <f t="shared" si="858"/>
        <v>0</v>
      </c>
      <c r="CX308" s="4">
        <f t="shared" si="858"/>
        <v>0</v>
      </c>
      <c r="CY308" s="4">
        <f t="shared" si="858"/>
        <v>0</v>
      </c>
      <c r="CZ308" s="4">
        <f t="shared" ref="CZ308:CZ318" si="859">IF(CZ$3=$C308,1,0)</f>
        <v>0</v>
      </c>
      <c r="DA308" s="4">
        <f t="shared" ref="DA308:DG318" si="860">IF(DA$3=$C308,1,0)</f>
        <v>0</v>
      </c>
      <c r="DB308" s="4">
        <f t="shared" si="860"/>
        <v>0</v>
      </c>
      <c r="DC308" s="4">
        <f t="shared" si="860"/>
        <v>0</v>
      </c>
      <c r="DD308" s="4">
        <f t="shared" si="860"/>
        <v>0</v>
      </c>
      <c r="DE308" s="4">
        <f t="shared" si="860"/>
        <v>0</v>
      </c>
      <c r="DF308" s="4">
        <f t="shared" si="860"/>
        <v>0</v>
      </c>
      <c r="DG308" s="4">
        <f t="shared" si="860"/>
        <v>0</v>
      </c>
      <c r="DH308" s="4">
        <f t="shared" ref="DH308:DN318" si="861">IF(DH$3=$C308,1,0)</f>
        <v>1</v>
      </c>
      <c r="DI308" s="4">
        <f t="shared" si="861"/>
        <v>0</v>
      </c>
      <c r="DJ308" s="4">
        <f t="shared" si="861"/>
        <v>0</v>
      </c>
      <c r="DK308" s="4">
        <f t="shared" si="861"/>
        <v>0</v>
      </c>
      <c r="DL308" s="4">
        <f t="shared" ref="DL308:DW312" si="862">IF(DL$3=$C308,1,0)</f>
        <v>0</v>
      </c>
      <c r="DM308" s="4">
        <f t="shared" si="862"/>
        <v>0</v>
      </c>
      <c r="DN308" s="4">
        <f t="shared" si="862"/>
        <v>0</v>
      </c>
      <c r="DO308" s="4">
        <f t="shared" si="862"/>
        <v>0</v>
      </c>
      <c r="DP308" s="4">
        <f t="shared" si="862"/>
        <v>0</v>
      </c>
      <c r="DQ308" s="4">
        <f t="shared" si="862"/>
        <v>0</v>
      </c>
      <c r="DR308" s="4">
        <f t="shared" si="862"/>
        <v>0</v>
      </c>
      <c r="DS308" s="4">
        <f t="shared" si="862"/>
        <v>1</v>
      </c>
      <c r="DT308" s="4">
        <f t="shared" si="862"/>
        <v>0</v>
      </c>
      <c r="DU308" s="4">
        <f t="shared" si="862"/>
        <v>0</v>
      </c>
      <c r="DV308" s="4">
        <f t="shared" si="862"/>
        <v>0</v>
      </c>
      <c r="DW308" s="4">
        <f t="shared" si="862"/>
        <v>0</v>
      </c>
      <c r="DX308" s="4">
        <f t="shared" ref="DX308:EC318" si="863">IF(DX$3=$C308,1,0)</f>
        <v>0</v>
      </c>
      <c r="DY308" s="4">
        <f t="shared" si="863"/>
        <v>0</v>
      </c>
      <c r="DZ308" s="4">
        <f t="shared" si="863"/>
        <v>0</v>
      </c>
      <c r="EA308" s="4">
        <f t="shared" si="863"/>
        <v>0</v>
      </c>
      <c r="EB308" s="4">
        <f t="shared" si="863"/>
        <v>0</v>
      </c>
      <c r="EC308" s="4">
        <f t="shared" si="863"/>
        <v>0</v>
      </c>
    </row>
    <row r="309" spans="1:133" x14ac:dyDescent="0.25">
      <c r="B309" s="13" t="s">
        <v>265</v>
      </c>
      <c r="C309" t="s">
        <v>2691</v>
      </c>
      <c r="D309" s="4">
        <f t="shared" si="801"/>
        <v>0</v>
      </c>
      <c r="E309" s="4">
        <f t="shared" si="802"/>
        <v>0</v>
      </c>
      <c r="F309" s="4">
        <f t="shared" si="803"/>
        <v>0</v>
      </c>
      <c r="G309" s="4">
        <f t="shared" si="804"/>
        <v>0</v>
      </c>
      <c r="H309" s="4">
        <f t="shared" si="805"/>
        <v>1</v>
      </c>
      <c r="I309" s="4">
        <f t="shared" si="806"/>
        <v>1</v>
      </c>
      <c r="J309" s="4">
        <f t="shared" si="807"/>
        <v>0</v>
      </c>
      <c r="K309" s="4">
        <f t="shared" si="808"/>
        <v>0</v>
      </c>
      <c r="L309" s="4">
        <f t="shared" si="809"/>
        <v>0</v>
      </c>
      <c r="M309" s="4">
        <f t="shared" si="810"/>
        <v>0</v>
      </c>
      <c r="N309" s="4">
        <f t="shared" si="811"/>
        <v>0</v>
      </c>
      <c r="O309" s="4">
        <f t="shared" si="812"/>
        <v>0</v>
      </c>
      <c r="P309" s="4">
        <f t="shared" si="813"/>
        <v>0</v>
      </c>
      <c r="Q309" s="4">
        <f t="shared" si="814"/>
        <v>0</v>
      </c>
      <c r="R309" s="4">
        <f t="shared" si="815"/>
        <v>0</v>
      </c>
      <c r="S309" s="4">
        <f t="shared" si="816"/>
        <v>0</v>
      </c>
      <c r="T309" s="4">
        <f t="shared" si="817"/>
        <v>0</v>
      </c>
      <c r="U309" s="4">
        <f t="shared" si="818"/>
        <v>0</v>
      </c>
      <c r="V309" s="4">
        <f t="shared" si="819"/>
        <v>0</v>
      </c>
      <c r="W309" s="4">
        <f t="shared" si="820"/>
        <v>0</v>
      </c>
      <c r="X309" s="4">
        <f t="shared" si="821"/>
        <v>0</v>
      </c>
      <c r="Y309" s="4">
        <f t="shared" si="822"/>
        <v>0</v>
      </c>
      <c r="Z309" s="4">
        <f t="shared" si="823"/>
        <v>0</v>
      </c>
      <c r="AA309" s="4">
        <f t="shared" si="824"/>
        <v>0</v>
      </c>
      <c r="AB309" s="4">
        <f t="shared" si="825"/>
        <v>0</v>
      </c>
      <c r="AC309" s="4">
        <f t="shared" si="826"/>
        <v>0</v>
      </c>
      <c r="AD309" s="4">
        <f t="shared" si="827"/>
        <v>0</v>
      </c>
      <c r="AE309" s="4">
        <f t="shared" si="828"/>
        <v>0</v>
      </c>
      <c r="AF309" s="4">
        <f t="shared" si="829"/>
        <v>0</v>
      </c>
      <c r="AG309" s="4">
        <f t="shared" si="830"/>
        <v>0</v>
      </c>
      <c r="AH309" s="4">
        <f t="shared" si="831"/>
        <v>0</v>
      </c>
      <c r="AI309" s="4">
        <f t="shared" si="832"/>
        <v>0</v>
      </c>
      <c r="AJ309" s="4">
        <f t="shared" si="833"/>
        <v>0</v>
      </c>
      <c r="AK309" s="4">
        <f t="shared" si="834"/>
        <v>0</v>
      </c>
      <c r="AL309" s="4">
        <f t="shared" si="835"/>
        <v>0</v>
      </c>
      <c r="AM309" s="4">
        <f t="shared" si="836"/>
        <v>0</v>
      </c>
      <c r="AN309" s="4">
        <f t="shared" si="837"/>
        <v>0</v>
      </c>
      <c r="AO309" s="4">
        <f t="shared" si="838"/>
        <v>0</v>
      </c>
      <c r="AP309" s="4">
        <f t="shared" si="839"/>
        <v>0</v>
      </c>
      <c r="AQ309" s="4">
        <f t="shared" si="840"/>
        <v>0</v>
      </c>
      <c r="AR309" s="4">
        <f t="shared" si="841"/>
        <v>0</v>
      </c>
      <c r="AS309" s="4">
        <f t="shared" si="842"/>
        <v>0</v>
      </c>
      <c r="AT309" s="4">
        <f t="shared" si="843"/>
        <v>0</v>
      </c>
      <c r="AU309" s="4">
        <f t="shared" si="844"/>
        <v>0</v>
      </c>
      <c r="AV309" s="4">
        <f t="shared" si="845"/>
        <v>0</v>
      </c>
      <c r="AW309" s="4">
        <f t="shared" si="846"/>
        <v>0</v>
      </c>
      <c r="AX309" s="4">
        <f t="shared" si="847"/>
        <v>0</v>
      </c>
      <c r="AY309" s="4">
        <f t="shared" si="848"/>
        <v>0</v>
      </c>
      <c r="AZ309" s="4">
        <f t="shared" si="849"/>
        <v>0</v>
      </c>
      <c r="BA309" s="4">
        <f t="shared" si="850"/>
        <v>0</v>
      </c>
      <c r="BB309" s="4">
        <f t="shared" si="851"/>
        <v>0</v>
      </c>
      <c r="BC309" s="4">
        <f t="shared" si="852"/>
        <v>0</v>
      </c>
      <c r="BD309" s="4">
        <f t="shared" si="853"/>
        <v>1</v>
      </c>
      <c r="BE309" s="4">
        <f t="shared" si="854"/>
        <v>1</v>
      </c>
      <c r="BF309" s="4">
        <f t="shared" si="855"/>
        <v>0</v>
      </c>
      <c r="BG309" s="4">
        <f t="shared" si="855"/>
        <v>0</v>
      </c>
      <c r="BH309" s="4">
        <f t="shared" si="855"/>
        <v>0</v>
      </c>
      <c r="BI309" s="4">
        <f t="shared" si="855"/>
        <v>0</v>
      </c>
      <c r="BJ309" s="4">
        <f t="shared" si="855"/>
        <v>0</v>
      </c>
      <c r="BK309" s="4">
        <f t="shared" si="855"/>
        <v>0</v>
      </c>
      <c r="BL309" s="4">
        <f t="shared" si="855"/>
        <v>0</v>
      </c>
      <c r="BM309" s="4">
        <f t="shared" si="855"/>
        <v>0</v>
      </c>
      <c r="BN309" s="4">
        <f t="shared" si="855"/>
        <v>0</v>
      </c>
      <c r="BO309" s="4">
        <f t="shared" si="855"/>
        <v>0</v>
      </c>
      <c r="BP309" s="4">
        <f t="shared" si="855"/>
        <v>0</v>
      </c>
      <c r="BQ309" s="4">
        <f t="shared" si="855"/>
        <v>0</v>
      </c>
      <c r="BR309" s="4">
        <f t="shared" si="855"/>
        <v>0</v>
      </c>
      <c r="BS309" s="4">
        <f t="shared" si="855"/>
        <v>0</v>
      </c>
      <c r="BT309" s="4">
        <f t="shared" si="855"/>
        <v>0</v>
      </c>
      <c r="BU309" s="4">
        <f t="shared" si="856"/>
        <v>0</v>
      </c>
      <c r="BV309" s="4">
        <f t="shared" si="856"/>
        <v>0</v>
      </c>
      <c r="BW309" s="4">
        <f t="shared" si="856"/>
        <v>0</v>
      </c>
      <c r="BX309" s="4">
        <f t="shared" si="856"/>
        <v>0</v>
      </c>
      <c r="BY309" s="4">
        <f t="shared" si="857"/>
        <v>0</v>
      </c>
      <c r="BZ309" s="4">
        <f t="shared" si="857"/>
        <v>0</v>
      </c>
      <c r="CA309" s="4">
        <f t="shared" si="857"/>
        <v>0</v>
      </c>
      <c r="CB309" s="4">
        <f t="shared" si="857"/>
        <v>0</v>
      </c>
      <c r="CC309" s="4">
        <f t="shared" si="857"/>
        <v>0</v>
      </c>
      <c r="CD309" s="4">
        <f t="shared" si="857"/>
        <v>0</v>
      </c>
      <c r="CE309" s="4">
        <f t="shared" si="857"/>
        <v>0</v>
      </c>
      <c r="CF309" s="4">
        <f t="shared" si="857"/>
        <v>0</v>
      </c>
      <c r="CG309" s="4">
        <f t="shared" si="857"/>
        <v>0</v>
      </c>
      <c r="CH309" s="4">
        <f t="shared" si="857"/>
        <v>0</v>
      </c>
      <c r="CI309" s="4">
        <f t="shared" si="857"/>
        <v>0</v>
      </c>
      <c r="CJ309" s="4">
        <f t="shared" si="858"/>
        <v>0</v>
      </c>
      <c r="CK309" s="4">
        <f t="shared" si="858"/>
        <v>0</v>
      </c>
      <c r="CL309" s="4">
        <f t="shared" si="858"/>
        <v>0</v>
      </c>
      <c r="CM309" s="4">
        <f t="shared" si="858"/>
        <v>0</v>
      </c>
      <c r="CN309" s="4">
        <f t="shared" si="858"/>
        <v>0</v>
      </c>
      <c r="CO309" s="4">
        <f t="shared" si="858"/>
        <v>0</v>
      </c>
      <c r="CP309" s="4">
        <f t="shared" si="858"/>
        <v>0</v>
      </c>
      <c r="CQ309" s="4">
        <f t="shared" si="858"/>
        <v>0</v>
      </c>
      <c r="CR309" s="4">
        <f t="shared" si="858"/>
        <v>0</v>
      </c>
      <c r="CS309" s="4">
        <f t="shared" si="858"/>
        <v>0</v>
      </c>
      <c r="CT309" s="4">
        <f t="shared" si="858"/>
        <v>0</v>
      </c>
      <c r="CU309" s="4">
        <f t="shared" si="858"/>
        <v>0</v>
      </c>
      <c r="CV309" s="4">
        <f t="shared" si="858"/>
        <v>0</v>
      </c>
      <c r="CW309" s="4">
        <f t="shared" si="858"/>
        <v>0</v>
      </c>
      <c r="CX309" s="4">
        <f t="shared" si="858"/>
        <v>0</v>
      </c>
      <c r="CY309" s="4">
        <f t="shared" si="858"/>
        <v>0</v>
      </c>
      <c r="CZ309" s="4">
        <f t="shared" si="859"/>
        <v>0</v>
      </c>
      <c r="DA309" s="4">
        <f t="shared" si="860"/>
        <v>0</v>
      </c>
      <c r="DB309" s="4">
        <f t="shared" si="860"/>
        <v>0</v>
      </c>
      <c r="DC309" s="4">
        <f t="shared" si="860"/>
        <v>0</v>
      </c>
      <c r="DD309" s="4">
        <f t="shared" si="860"/>
        <v>0</v>
      </c>
      <c r="DE309" s="4">
        <f t="shared" si="860"/>
        <v>0</v>
      </c>
      <c r="DF309" s="4">
        <f t="shared" si="860"/>
        <v>0</v>
      </c>
      <c r="DG309" s="4">
        <f t="shared" si="860"/>
        <v>0</v>
      </c>
      <c r="DH309" s="4">
        <f t="shared" si="861"/>
        <v>0</v>
      </c>
      <c r="DI309" s="4">
        <f t="shared" si="861"/>
        <v>1</v>
      </c>
      <c r="DJ309" s="4">
        <f t="shared" si="861"/>
        <v>0</v>
      </c>
      <c r="DK309" s="4">
        <f t="shared" si="861"/>
        <v>0</v>
      </c>
      <c r="DL309" s="4">
        <f t="shared" si="862"/>
        <v>0</v>
      </c>
      <c r="DM309" s="4">
        <f t="shared" si="862"/>
        <v>0</v>
      </c>
      <c r="DN309" s="4">
        <f t="shared" si="862"/>
        <v>0</v>
      </c>
      <c r="DO309" s="4">
        <f t="shared" si="862"/>
        <v>0</v>
      </c>
      <c r="DP309" s="4">
        <f t="shared" si="862"/>
        <v>0</v>
      </c>
      <c r="DQ309" s="4">
        <f t="shared" si="862"/>
        <v>0</v>
      </c>
      <c r="DR309" s="4">
        <f t="shared" si="862"/>
        <v>0</v>
      </c>
      <c r="DS309" s="4">
        <f t="shared" si="862"/>
        <v>0</v>
      </c>
      <c r="DT309" s="4">
        <f t="shared" si="862"/>
        <v>1</v>
      </c>
      <c r="DU309" s="4">
        <f t="shared" si="862"/>
        <v>0</v>
      </c>
      <c r="DV309" s="4">
        <f t="shared" si="862"/>
        <v>0</v>
      </c>
      <c r="DW309" s="4">
        <f t="shared" si="862"/>
        <v>0</v>
      </c>
      <c r="DX309" s="4">
        <f t="shared" si="863"/>
        <v>0</v>
      </c>
      <c r="DY309" s="4">
        <f t="shared" si="863"/>
        <v>0</v>
      </c>
      <c r="DZ309" s="4">
        <f t="shared" si="863"/>
        <v>0</v>
      </c>
      <c r="EA309" s="4">
        <f t="shared" si="863"/>
        <v>0</v>
      </c>
      <c r="EB309" s="4">
        <f t="shared" si="863"/>
        <v>0</v>
      </c>
      <c r="EC309" s="4">
        <f t="shared" si="863"/>
        <v>0</v>
      </c>
    </row>
    <row r="310" spans="1:133" x14ac:dyDescent="0.25">
      <c r="B310" s="13" t="s">
        <v>265</v>
      </c>
      <c r="C310" t="s">
        <v>2692</v>
      </c>
      <c r="D310" s="4">
        <f t="shared" si="801"/>
        <v>0</v>
      </c>
      <c r="E310" s="4">
        <f t="shared" si="802"/>
        <v>0</v>
      </c>
      <c r="F310" s="4">
        <f t="shared" si="803"/>
        <v>0</v>
      </c>
      <c r="G310" s="4">
        <f t="shared" si="804"/>
        <v>0</v>
      </c>
      <c r="H310" s="4">
        <f t="shared" si="805"/>
        <v>1</v>
      </c>
      <c r="I310" s="4">
        <f t="shared" si="806"/>
        <v>1</v>
      </c>
      <c r="J310" s="4">
        <f t="shared" si="807"/>
        <v>0</v>
      </c>
      <c r="K310" s="4">
        <f t="shared" si="808"/>
        <v>0</v>
      </c>
      <c r="L310" s="4">
        <f t="shared" si="809"/>
        <v>0</v>
      </c>
      <c r="M310" s="4">
        <f t="shared" si="810"/>
        <v>0</v>
      </c>
      <c r="N310" s="4">
        <f t="shared" si="811"/>
        <v>0</v>
      </c>
      <c r="O310" s="4">
        <f t="shared" si="812"/>
        <v>0</v>
      </c>
      <c r="P310" s="4">
        <f t="shared" si="813"/>
        <v>0</v>
      </c>
      <c r="Q310" s="4">
        <f t="shared" si="814"/>
        <v>0</v>
      </c>
      <c r="R310" s="4">
        <f t="shared" si="815"/>
        <v>0</v>
      </c>
      <c r="S310" s="4">
        <f t="shared" si="816"/>
        <v>0</v>
      </c>
      <c r="T310" s="4">
        <f t="shared" si="817"/>
        <v>0</v>
      </c>
      <c r="U310" s="4">
        <f t="shared" si="818"/>
        <v>0</v>
      </c>
      <c r="V310" s="4">
        <f t="shared" si="819"/>
        <v>0</v>
      </c>
      <c r="W310" s="4">
        <f t="shared" si="820"/>
        <v>0</v>
      </c>
      <c r="X310" s="4">
        <f t="shared" si="821"/>
        <v>0</v>
      </c>
      <c r="Y310" s="4">
        <f t="shared" si="822"/>
        <v>0</v>
      </c>
      <c r="Z310" s="4">
        <f t="shared" si="823"/>
        <v>0</v>
      </c>
      <c r="AA310" s="4">
        <f t="shared" si="824"/>
        <v>0</v>
      </c>
      <c r="AB310" s="4">
        <f t="shared" si="825"/>
        <v>0</v>
      </c>
      <c r="AC310" s="4">
        <f t="shared" si="826"/>
        <v>0</v>
      </c>
      <c r="AD310" s="4">
        <f t="shared" si="827"/>
        <v>0</v>
      </c>
      <c r="AE310" s="4">
        <f t="shared" si="828"/>
        <v>0</v>
      </c>
      <c r="AF310" s="4">
        <f t="shared" si="829"/>
        <v>0</v>
      </c>
      <c r="AG310" s="4">
        <f t="shared" si="830"/>
        <v>0</v>
      </c>
      <c r="AH310" s="4">
        <f t="shared" si="831"/>
        <v>0</v>
      </c>
      <c r="AI310" s="4">
        <f t="shared" si="832"/>
        <v>0</v>
      </c>
      <c r="AJ310" s="4">
        <f t="shared" si="833"/>
        <v>0</v>
      </c>
      <c r="AK310" s="4">
        <f t="shared" si="834"/>
        <v>0</v>
      </c>
      <c r="AL310" s="4">
        <f t="shared" si="835"/>
        <v>0</v>
      </c>
      <c r="AM310" s="4">
        <f t="shared" si="836"/>
        <v>0</v>
      </c>
      <c r="AN310" s="4">
        <f t="shared" si="837"/>
        <v>0</v>
      </c>
      <c r="AO310" s="4">
        <f t="shared" si="838"/>
        <v>0</v>
      </c>
      <c r="AP310" s="4">
        <f t="shared" si="839"/>
        <v>0</v>
      </c>
      <c r="AQ310" s="4">
        <f t="shared" si="840"/>
        <v>0</v>
      </c>
      <c r="AR310" s="4">
        <f t="shared" si="841"/>
        <v>0</v>
      </c>
      <c r="AS310" s="4">
        <f t="shared" si="842"/>
        <v>0</v>
      </c>
      <c r="AT310" s="4">
        <f t="shared" si="843"/>
        <v>0</v>
      </c>
      <c r="AU310" s="4">
        <f t="shared" si="844"/>
        <v>0</v>
      </c>
      <c r="AV310" s="4">
        <f t="shared" si="845"/>
        <v>0</v>
      </c>
      <c r="AW310" s="4">
        <f t="shared" si="846"/>
        <v>0</v>
      </c>
      <c r="AX310" s="4">
        <f t="shared" si="847"/>
        <v>0</v>
      </c>
      <c r="AY310" s="4">
        <f t="shared" si="848"/>
        <v>0</v>
      </c>
      <c r="AZ310" s="4">
        <f t="shared" si="849"/>
        <v>0</v>
      </c>
      <c r="BA310" s="4">
        <f t="shared" si="850"/>
        <v>0</v>
      </c>
      <c r="BB310" s="4">
        <f t="shared" si="851"/>
        <v>0</v>
      </c>
      <c r="BC310" s="4">
        <f t="shared" si="852"/>
        <v>0</v>
      </c>
      <c r="BD310" s="4">
        <f t="shared" si="853"/>
        <v>1</v>
      </c>
      <c r="BE310" s="4">
        <f t="shared" si="854"/>
        <v>1</v>
      </c>
      <c r="BF310" s="4">
        <f t="shared" si="855"/>
        <v>0</v>
      </c>
      <c r="BG310" s="4">
        <f t="shared" si="855"/>
        <v>0</v>
      </c>
      <c r="BH310" s="4">
        <f t="shared" si="855"/>
        <v>0</v>
      </c>
      <c r="BI310" s="4">
        <f t="shared" si="855"/>
        <v>0</v>
      </c>
      <c r="BJ310" s="4">
        <f t="shared" si="855"/>
        <v>0</v>
      </c>
      <c r="BK310" s="4">
        <f t="shared" si="855"/>
        <v>0</v>
      </c>
      <c r="BL310" s="4">
        <f t="shared" si="855"/>
        <v>0</v>
      </c>
      <c r="BM310" s="4">
        <f t="shared" si="855"/>
        <v>0</v>
      </c>
      <c r="BN310" s="4">
        <f t="shared" si="855"/>
        <v>0</v>
      </c>
      <c r="BO310" s="4">
        <f t="shared" si="855"/>
        <v>0</v>
      </c>
      <c r="BP310" s="4">
        <f t="shared" si="855"/>
        <v>0</v>
      </c>
      <c r="BQ310" s="4">
        <f t="shared" si="855"/>
        <v>0</v>
      </c>
      <c r="BR310" s="4">
        <f t="shared" si="855"/>
        <v>0</v>
      </c>
      <c r="BS310" s="4">
        <f t="shared" si="855"/>
        <v>0</v>
      </c>
      <c r="BT310" s="4">
        <f t="shared" si="855"/>
        <v>0</v>
      </c>
      <c r="BU310" s="4">
        <f t="shared" si="856"/>
        <v>0</v>
      </c>
      <c r="BV310" s="4">
        <f t="shared" si="856"/>
        <v>0</v>
      </c>
      <c r="BW310" s="4">
        <f t="shared" si="856"/>
        <v>0</v>
      </c>
      <c r="BX310" s="4">
        <f t="shared" si="856"/>
        <v>0</v>
      </c>
      <c r="BY310" s="4">
        <f t="shared" si="857"/>
        <v>0</v>
      </c>
      <c r="BZ310" s="4">
        <f t="shared" si="857"/>
        <v>0</v>
      </c>
      <c r="CA310" s="4">
        <f t="shared" si="857"/>
        <v>0</v>
      </c>
      <c r="CB310" s="4">
        <f t="shared" si="857"/>
        <v>0</v>
      </c>
      <c r="CC310" s="4">
        <f t="shared" si="857"/>
        <v>0</v>
      </c>
      <c r="CD310" s="4">
        <f t="shared" si="857"/>
        <v>0</v>
      </c>
      <c r="CE310" s="4">
        <f t="shared" si="857"/>
        <v>0</v>
      </c>
      <c r="CF310" s="4">
        <f t="shared" si="857"/>
        <v>0</v>
      </c>
      <c r="CG310" s="4">
        <f t="shared" si="857"/>
        <v>0</v>
      </c>
      <c r="CH310" s="4">
        <f t="shared" si="857"/>
        <v>0</v>
      </c>
      <c r="CI310" s="4">
        <f t="shared" si="857"/>
        <v>0</v>
      </c>
      <c r="CJ310" s="4">
        <f t="shared" si="858"/>
        <v>0</v>
      </c>
      <c r="CK310" s="4">
        <f t="shared" si="858"/>
        <v>0</v>
      </c>
      <c r="CL310" s="4">
        <f t="shared" si="858"/>
        <v>0</v>
      </c>
      <c r="CM310" s="4">
        <f t="shared" si="858"/>
        <v>0</v>
      </c>
      <c r="CN310" s="4">
        <f t="shared" si="858"/>
        <v>0</v>
      </c>
      <c r="CO310" s="4">
        <f t="shared" si="858"/>
        <v>0</v>
      </c>
      <c r="CP310" s="4">
        <f t="shared" si="858"/>
        <v>0</v>
      </c>
      <c r="CQ310" s="4">
        <f t="shared" si="858"/>
        <v>0</v>
      </c>
      <c r="CR310" s="4">
        <f t="shared" si="858"/>
        <v>0</v>
      </c>
      <c r="CS310" s="4">
        <f t="shared" si="858"/>
        <v>0</v>
      </c>
      <c r="CT310" s="4">
        <f t="shared" si="858"/>
        <v>0</v>
      </c>
      <c r="CU310" s="4">
        <f t="shared" si="858"/>
        <v>0</v>
      </c>
      <c r="CV310" s="4">
        <f t="shared" si="858"/>
        <v>0</v>
      </c>
      <c r="CW310" s="4">
        <f t="shared" si="858"/>
        <v>0</v>
      </c>
      <c r="CX310" s="4">
        <f t="shared" si="858"/>
        <v>0</v>
      </c>
      <c r="CY310" s="4">
        <f t="shared" si="858"/>
        <v>0</v>
      </c>
      <c r="CZ310" s="4">
        <f t="shared" si="859"/>
        <v>0</v>
      </c>
      <c r="DA310" s="4">
        <f t="shared" si="860"/>
        <v>0</v>
      </c>
      <c r="DB310" s="4">
        <f t="shared" si="860"/>
        <v>0</v>
      </c>
      <c r="DC310" s="4">
        <f t="shared" si="860"/>
        <v>0</v>
      </c>
      <c r="DD310" s="4">
        <f t="shared" si="860"/>
        <v>0</v>
      </c>
      <c r="DE310" s="4">
        <f t="shared" si="860"/>
        <v>0</v>
      </c>
      <c r="DF310" s="4">
        <f t="shared" si="860"/>
        <v>0</v>
      </c>
      <c r="DG310" s="4">
        <f t="shared" si="860"/>
        <v>0</v>
      </c>
      <c r="DH310" s="4">
        <f t="shared" si="861"/>
        <v>0</v>
      </c>
      <c r="DI310" s="4">
        <f t="shared" si="861"/>
        <v>0</v>
      </c>
      <c r="DJ310" s="4">
        <f t="shared" si="861"/>
        <v>1</v>
      </c>
      <c r="DK310" s="4">
        <f t="shared" si="861"/>
        <v>0</v>
      </c>
      <c r="DL310" s="4">
        <f t="shared" si="862"/>
        <v>0</v>
      </c>
      <c r="DM310" s="4">
        <f t="shared" si="862"/>
        <v>0</v>
      </c>
      <c r="DN310" s="4">
        <f t="shared" si="862"/>
        <v>0</v>
      </c>
      <c r="DO310" s="4">
        <f t="shared" si="862"/>
        <v>0</v>
      </c>
      <c r="DP310" s="4">
        <f t="shared" si="862"/>
        <v>0</v>
      </c>
      <c r="DQ310" s="4">
        <f t="shared" si="862"/>
        <v>0</v>
      </c>
      <c r="DR310" s="4">
        <f t="shared" si="862"/>
        <v>0</v>
      </c>
      <c r="DS310" s="4">
        <f t="shared" si="862"/>
        <v>0</v>
      </c>
      <c r="DT310" s="4">
        <f t="shared" si="862"/>
        <v>0</v>
      </c>
      <c r="DU310" s="4">
        <f t="shared" si="862"/>
        <v>1</v>
      </c>
      <c r="DV310" s="4">
        <f t="shared" si="862"/>
        <v>0</v>
      </c>
      <c r="DW310" s="4">
        <f t="shared" si="862"/>
        <v>0</v>
      </c>
      <c r="DX310" s="4">
        <f t="shared" si="863"/>
        <v>0</v>
      </c>
      <c r="DY310" s="4">
        <f t="shared" si="863"/>
        <v>0</v>
      </c>
      <c r="DZ310" s="4">
        <f t="shared" si="863"/>
        <v>0</v>
      </c>
      <c r="EA310" s="4">
        <f t="shared" si="863"/>
        <v>0</v>
      </c>
      <c r="EB310" s="4">
        <f t="shared" si="863"/>
        <v>0</v>
      </c>
      <c r="EC310" s="4">
        <f t="shared" si="863"/>
        <v>0</v>
      </c>
    </row>
    <row r="311" spans="1:133" x14ac:dyDescent="0.25">
      <c r="B311" s="13" t="s">
        <v>265</v>
      </c>
      <c r="C311" t="s">
        <v>2693</v>
      </c>
      <c r="D311" s="4">
        <f t="shared" si="801"/>
        <v>0</v>
      </c>
      <c r="E311" s="4">
        <f t="shared" si="802"/>
        <v>0</v>
      </c>
      <c r="F311" s="4">
        <f t="shared" si="803"/>
        <v>0</v>
      </c>
      <c r="G311" s="4">
        <f t="shared" si="804"/>
        <v>0</v>
      </c>
      <c r="H311" s="4">
        <f t="shared" si="805"/>
        <v>1</v>
      </c>
      <c r="I311" s="4">
        <f t="shared" si="806"/>
        <v>1</v>
      </c>
      <c r="J311" s="4">
        <f t="shared" si="807"/>
        <v>0</v>
      </c>
      <c r="K311" s="4">
        <f t="shared" si="808"/>
        <v>0</v>
      </c>
      <c r="L311" s="4">
        <f t="shared" si="809"/>
        <v>0</v>
      </c>
      <c r="M311" s="4">
        <f t="shared" si="810"/>
        <v>0</v>
      </c>
      <c r="N311" s="4">
        <f t="shared" si="811"/>
        <v>0</v>
      </c>
      <c r="O311" s="4">
        <f t="shared" si="812"/>
        <v>0</v>
      </c>
      <c r="P311" s="4">
        <f t="shared" si="813"/>
        <v>0</v>
      </c>
      <c r="Q311" s="4">
        <f t="shared" si="814"/>
        <v>0</v>
      </c>
      <c r="R311" s="4">
        <f t="shared" si="815"/>
        <v>0</v>
      </c>
      <c r="S311" s="4">
        <f t="shared" si="816"/>
        <v>0</v>
      </c>
      <c r="T311" s="4">
        <f t="shared" si="817"/>
        <v>0</v>
      </c>
      <c r="U311" s="4">
        <f t="shared" si="818"/>
        <v>0</v>
      </c>
      <c r="V311" s="4">
        <f t="shared" si="819"/>
        <v>0</v>
      </c>
      <c r="W311" s="4">
        <f t="shared" si="820"/>
        <v>0</v>
      </c>
      <c r="X311" s="4">
        <f t="shared" si="821"/>
        <v>0</v>
      </c>
      <c r="Y311" s="4">
        <f t="shared" si="822"/>
        <v>0</v>
      </c>
      <c r="Z311" s="4">
        <f t="shared" si="823"/>
        <v>0</v>
      </c>
      <c r="AA311" s="4">
        <f t="shared" si="824"/>
        <v>0</v>
      </c>
      <c r="AB311" s="4">
        <f t="shared" si="825"/>
        <v>0</v>
      </c>
      <c r="AC311" s="4">
        <f t="shared" si="826"/>
        <v>0</v>
      </c>
      <c r="AD311" s="4">
        <f t="shared" si="827"/>
        <v>0</v>
      </c>
      <c r="AE311" s="4">
        <f t="shared" si="828"/>
        <v>0</v>
      </c>
      <c r="AF311" s="4">
        <f t="shared" si="829"/>
        <v>0</v>
      </c>
      <c r="AG311" s="4">
        <f t="shared" si="830"/>
        <v>0</v>
      </c>
      <c r="AH311" s="4">
        <f t="shared" si="831"/>
        <v>0</v>
      </c>
      <c r="AI311" s="4">
        <f t="shared" si="832"/>
        <v>0</v>
      </c>
      <c r="AJ311" s="4">
        <f t="shared" si="833"/>
        <v>0</v>
      </c>
      <c r="AK311" s="4">
        <f t="shared" si="834"/>
        <v>0</v>
      </c>
      <c r="AL311" s="4">
        <f t="shared" si="835"/>
        <v>0</v>
      </c>
      <c r="AM311" s="4">
        <f t="shared" si="836"/>
        <v>0</v>
      </c>
      <c r="AN311" s="4">
        <f t="shared" si="837"/>
        <v>0</v>
      </c>
      <c r="AO311" s="4">
        <f t="shared" si="838"/>
        <v>0</v>
      </c>
      <c r="AP311" s="4">
        <f t="shared" si="839"/>
        <v>0</v>
      </c>
      <c r="AQ311" s="4">
        <f t="shared" si="840"/>
        <v>0</v>
      </c>
      <c r="AR311" s="4">
        <f t="shared" si="841"/>
        <v>0</v>
      </c>
      <c r="AS311" s="4">
        <f t="shared" si="842"/>
        <v>0</v>
      </c>
      <c r="AT311" s="4">
        <f t="shared" si="843"/>
        <v>0</v>
      </c>
      <c r="AU311" s="4">
        <f t="shared" si="844"/>
        <v>0</v>
      </c>
      <c r="AV311" s="4">
        <f t="shared" si="845"/>
        <v>0</v>
      </c>
      <c r="AW311" s="4">
        <f t="shared" si="846"/>
        <v>0</v>
      </c>
      <c r="AX311" s="4">
        <f t="shared" si="847"/>
        <v>0</v>
      </c>
      <c r="AY311" s="4">
        <f t="shared" si="848"/>
        <v>0</v>
      </c>
      <c r="AZ311" s="4">
        <f t="shared" si="849"/>
        <v>0</v>
      </c>
      <c r="BA311" s="4">
        <f t="shared" si="850"/>
        <v>0</v>
      </c>
      <c r="BB311" s="4">
        <f t="shared" si="851"/>
        <v>0</v>
      </c>
      <c r="BC311" s="4">
        <f t="shared" si="852"/>
        <v>0</v>
      </c>
      <c r="BD311" s="4">
        <f t="shared" si="853"/>
        <v>1</v>
      </c>
      <c r="BE311" s="4">
        <f t="shared" si="854"/>
        <v>1</v>
      </c>
      <c r="BF311" s="4">
        <f t="shared" si="855"/>
        <v>0</v>
      </c>
      <c r="BG311" s="4">
        <f t="shared" si="855"/>
        <v>0</v>
      </c>
      <c r="BH311" s="4">
        <f t="shared" si="855"/>
        <v>0</v>
      </c>
      <c r="BI311" s="4">
        <f t="shared" si="855"/>
        <v>0</v>
      </c>
      <c r="BJ311" s="4">
        <f t="shared" si="855"/>
        <v>0</v>
      </c>
      <c r="BK311" s="4">
        <f t="shared" si="855"/>
        <v>0</v>
      </c>
      <c r="BL311" s="4">
        <f t="shared" si="855"/>
        <v>0</v>
      </c>
      <c r="BM311" s="4">
        <f t="shared" si="855"/>
        <v>0</v>
      </c>
      <c r="BN311" s="4">
        <f t="shared" si="855"/>
        <v>0</v>
      </c>
      <c r="BO311" s="4">
        <f t="shared" si="855"/>
        <v>0</v>
      </c>
      <c r="BP311" s="4">
        <f t="shared" si="855"/>
        <v>0</v>
      </c>
      <c r="BQ311" s="4">
        <f t="shared" si="855"/>
        <v>0</v>
      </c>
      <c r="BR311" s="4">
        <f t="shared" si="855"/>
        <v>0</v>
      </c>
      <c r="BS311" s="4">
        <f t="shared" si="855"/>
        <v>0</v>
      </c>
      <c r="BT311" s="4">
        <f t="shared" si="855"/>
        <v>0</v>
      </c>
      <c r="BU311" s="4">
        <f t="shared" si="856"/>
        <v>0</v>
      </c>
      <c r="BV311" s="4">
        <f t="shared" si="856"/>
        <v>0</v>
      </c>
      <c r="BW311" s="4">
        <f t="shared" si="856"/>
        <v>0</v>
      </c>
      <c r="BX311" s="4">
        <f t="shared" si="856"/>
        <v>0</v>
      </c>
      <c r="BY311" s="4">
        <f t="shared" si="857"/>
        <v>0</v>
      </c>
      <c r="BZ311" s="4">
        <f t="shared" si="857"/>
        <v>0</v>
      </c>
      <c r="CA311" s="4">
        <f t="shared" si="857"/>
        <v>0</v>
      </c>
      <c r="CB311" s="4">
        <f t="shared" si="857"/>
        <v>0</v>
      </c>
      <c r="CC311" s="4">
        <f t="shared" si="857"/>
        <v>0</v>
      </c>
      <c r="CD311" s="4">
        <f t="shared" si="857"/>
        <v>0</v>
      </c>
      <c r="CE311" s="4">
        <f t="shared" si="857"/>
        <v>0</v>
      </c>
      <c r="CF311" s="4">
        <f t="shared" si="857"/>
        <v>0</v>
      </c>
      <c r="CG311" s="4">
        <f t="shared" si="857"/>
        <v>0</v>
      </c>
      <c r="CH311" s="4">
        <f t="shared" si="857"/>
        <v>0</v>
      </c>
      <c r="CI311" s="4">
        <f t="shared" si="857"/>
        <v>0</v>
      </c>
      <c r="CJ311" s="4">
        <f t="shared" si="858"/>
        <v>0</v>
      </c>
      <c r="CK311" s="4">
        <f t="shared" si="858"/>
        <v>0</v>
      </c>
      <c r="CL311" s="4">
        <f t="shared" si="858"/>
        <v>0</v>
      </c>
      <c r="CM311" s="4">
        <f t="shared" si="858"/>
        <v>0</v>
      </c>
      <c r="CN311" s="4">
        <f t="shared" si="858"/>
        <v>0</v>
      </c>
      <c r="CO311" s="4">
        <f t="shared" si="858"/>
        <v>0</v>
      </c>
      <c r="CP311" s="4">
        <f t="shared" si="858"/>
        <v>0</v>
      </c>
      <c r="CQ311" s="4">
        <f t="shared" si="858"/>
        <v>0</v>
      </c>
      <c r="CR311" s="4">
        <f t="shared" si="858"/>
        <v>0</v>
      </c>
      <c r="CS311" s="4">
        <f t="shared" si="858"/>
        <v>0</v>
      </c>
      <c r="CT311" s="4">
        <f t="shared" si="858"/>
        <v>0</v>
      </c>
      <c r="CU311" s="4">
        <f t="shared" si="858"/>
        <v>0</v>
      </c>
      <c r="CV311" s="4">
        <f t="shared" si="858"/>
        <v>0</v>
      </c>
      <c r="CW311" s="4">
        <f t="shared" si="858"/>
        <v>0</v>
      </c>
      <c r="CX311" s="4">
        <f t="shared" si="858"/>
        <v>0</v>
      </c>
      <c r="CY311" s="4">
        <f t="shared" si="858"/>
        <v>0</v>
      </c>
      <c r="CZ311" s="4">
        <f t="shared" si="859"/>
        <v>0</v>
      </c>
      <c r="DA311" s="4">
        <f t="shared" si="860"/>
        <v>0</v>
      </c>
      <c r="DB311" s="4">
        <f t="shared" si="860"/>
        <v>0</v>
      </c>
      <c r="DC311" s="4">
        <f t="shared" si="860"/>
        <v>0</v>
      </c>
      <c r="DD311" s="4">
        <f t="shared" si="860"/>
        <v>0</v>
      </c>
      <c r="DE311" s="4">
        <f t="shared" si="860"/>
        <v>0</v>
      </c>
      <c r="DF311" s="4">
        <f t="shared" si="860"/>
        <v>0</v>
      </c>
      <c r="DG311" s="4">
        <f t="shared" si="860"/>
        <v>0</v>
      </c>
      <c r="DH311" s="4">
        <f t="shared" si="861"/>
        <v>0</v>
      </c>
      <c r="DI311" s="4">
        <f t="shared" si="861"/>
        <v>0</v>
      </c>
      <c r="DJ311" s="4">
        <f t="shared" si="861"/>
        <v>0</v>
      </c>
      <c r="DK311" s="4">
        <f t="shared" si="861"/>
        <v>1</v>
      </c>
      <c r="DL311" s="4">
        <f t="shared" si="862"/>
        <v>0</v>
      </c>
      <c r="DM311" s="4">
        <f t="shared" si="862"/>
        <v>0</v>
      </c>
      <c r="DN311" s="4">
        <f t="shared" si="862"/>
        <v>0</v>
      </c>
      <c r="DO311" s="4">
        <f t="shared" si="862"/>
        <v>0</v>
      </c>
      <c r="DP311" s="4">
        <f t="shared" si="862"/>
        <v>0</v>
      </c>
      <c r="DQ311" s="4">
        <f t="shared" si="862"/>
        <v>0</v>
      </c>
      <c r="DR311" s="4">
        <f t="shared" si="862"/>
        <v>0</v>
      </c>
      <c r="DS311" s="4">
        <f t="shared" si="862"/>
        <v>0</v>
      </c>
      <c r="DT311" s="4">
        <f t="shared" si="862"/>
        <v>0</v>
      </c>
      <c r="DU311" s="4">
        <f t="shared" si="862"/>
        <v>0</v>
      </c>
      <c r="DV311" s="4">
        <f t="shared" si="862"/>
        <v>1</v>
      </c>
      <c r="DW311" s="4">
        <f t="shared" si="862"/>
        <v>0</v>
      </c>
      <c r="DX311" s="4">
        <f t="shared" si="863"/>
        <v>0</v>
      </c>
      <c r="DY311" s="4">
        <f t="shared" si="863"/>
        <v>0</v>
      </c>
      <c r="DZ311" s="4">
        <f t="shared" si="863"/>
        <v>0</v>
      </c>
      <c r="EA311" s="4">
        <f t="shared" si="863"/>
        <v>0</v>
      </c>
      <c r="EB311" s="4">
        <f t="shared" si="863"/>
        <v>0</v>
      </c>
      <c r="EC311" s="4">
        <f t="shared" si="863"/>
        <v>0</v>
      </c>
    </row>
    <row r="312" spans="1:133" x14ac:dyDescent="0.25">
      <c r="B312" s="13" t="s">
        <v>265</v>
      </c>
      <c r="C312" t="s">
        <v>2694</v>
      </c>
      <c r="D312" s="4">
        <f t="shared" si="801"/>
        <v>0</v>
      </c>
      <c r="E312" s="4">
        <f t="shared" si="802"/>
        <v>0</v>
      </c>
      <c r="F312" s="4">
        <f t="shared" si="803"/>
        <v>0</v>
      </c>
      <c r="G312" s="4">
        <f t="shared" si="804"/>
        <v>0</v>
      </c>
      <c r="H312" s="4">
        <f t="shared" si="805"/>
        <v>1</v>
      </c>
      <c r="I312" s="4">
        <f t="shared" si="806"/>
        <v>1</v>
      </c>
      <c r="J312" s="4">
        <f t="shared" si="807"/>
        <v>0</v>
      </c>
      <c r="K312" s="4">
        <f t="shared" si="808"/>
        <v>0</v>
      </c>
      <c r="L312" s="4">
        <f t="shared" si="809"/>
        <v>0</v>
      </c>
      <c r="M312" s="4">
        <f t="shared" si="810"/>
        <v>0</v>
      </c>
      <c r="N312" s="4">
        <f t="shared" si="811"/>
        <v>0</v>
      </c>
      <c r="O312" s="4">
        <f t="shared" si="812"/>
        <v>0</v>
      </c>
      <c r="P312" s="4">
        <f t="shared" si="813"/>
        <v>0</v>
      </c>
      <c r="Q312" s="4">
        <f t="shared" si="814"/>
        <v>0</v>
      </c>
      <c r="R312" s="4">
        <f t="shared" si="815"/>
        <v>0</v>
      </c>
      <c r="S312" s="4">
        <f t="shared" si="816"/>
        <v>0</v>
      </c>
      <c r="T312" s="4">
        <f t="shared" si="817"/>
        <v>0</v>
      </c>
      <c r="U312" s="4">
        <f t="shared" si="818"/>
        <v>0</v>
      </c>
      <c r="V312" s="4">
        <f t="shared" si="819"/>
        <v>0</v>
      </c>
      <c r="W312" s="4">
        <f t="shared" si="820"/>
        <v>0</v>
      </c>
      <c r="X312" s="4">
        <f t="shared" si="821"/>
        <v>0</v>
      </c>
      <c r="Y312" s="4">
        <f t="shared" si="822"/>
        <v>0</v>
      </c>
      <c r="Z312" s="4">
        <f t="shared" si="823"/>
        <v>0</v>
      </c>
      <c r="AA312" s="4">
        <f t="shared" si="824"/>
        <v>0</v>
      </c>
      <c r="AB312" s="4">
        <f t="shared" si="825"/>
        <v>0</v>
      </c>
      <c r="AC312" s="4">
        <f t="shared" si="826"/>
        <v>0</v>
      </c>
      <c r="AD312" s="4">
        <f t="shared" si="827"/>
        <v>0</v>
      </c>
      <c r="AE312" s="4">
        <f t="shared" si="828"/>
        <v>0</v>
      </c>
      <c r="AF312" s="4">
        <f t="shared" si="829"/>
        <v>0</v>
      </c>
      <c r="AG312" s="4">
        <f t="shared" si="830"/>
        <v>0</v>
      </c>
      <c r="AH312" s="4">
        <f t="shared" si="831"/>
        <v>0</v>
      </c>
      <c r="AI312" s="4">
        <f t="shared" si="832"/>
        <v>0</v>
      </c>
      <c r="AJ312" s="4">
        <f t="shared" si="833"/>
        <v>0</v>
      </c>
      <c r="AK312" s="4">
        <f t="shared" si="834"/>
        <v>0</v>
      </c>
      <c r="AL312" s="4">
        <f t="shared" si="835"/>
        <v>0</v>
      </c>
      <c r="AM312" s="4">
        <f t="shared" si="836"/>
        <v>0</v>
      </c>
      <c r="AN312" s="4">
        <f t="shared" si="837"/>
        <v>0</v>
      </c>
      <c r="AO312" s="4">
        <f t="shared" si="838"/>
        <v>0</v>
      </c>
      <c r="AP312" s="4">
        <f t="shared" si="839"/>
        <v>0</v>
      </c>
      <c r="AQ312" s="4">
        <f t="shared" si="840"/>
        <v>0</v>
      </c>
      <c r="AR312" s="4">
        <f t="shared" si="841"/>
        <v>0</v>
      </c>
      <c r="AS312" s="4">
        <f t="shared" si="842"/>
        <v>0</v>
      </c>
      <c r="AT312" s="4">
        <f t="shared" si="843"/>
        <v>0</v>
      </c>
      <c r="AU312" s="4">
        <f t="shared" si="844"/>
        <v>0</v>
      </c>
      <c r="AV312" s="4">
        <f t="shared" si="845"/>
        <v>0</v>
      </c>
      <c r="AW312" s="4">
        <f t="shared" si="846"/>
        <v>0</v>
      </c>
      <c r="AX312" s="4">
        <f t="shared" si="847"/>
        <v>0</v>
      </c>
      <c r="AY312" s="4">
        <f t="shared" si="848"/>
        <v>0</v>
      </c>
      <c r="AZ312" s="4">
        <f t="shared" si="849"/>
        <v>0</v>
      </c>
      <c r="BA312" s="4">
        <f t="shared" si="850"/>
        <v>0</v>
      </c>
      <c r="BB312" s="4">
        <f t="shared" si="851"/>
        <v>0</v>
      </c>
      <c r="BC312" s="4">
        <f t="shared" si="852"/>
        <v>0</v>
      </c>
      <c r="BD312" s="4">
        <f t="shared" si="853"/>
        <v>1</v>
      </c>
      <c r="BE312" s="4">
        <f t="shared" si="854"/>
        <v>1</v>
      </c>
      <c r="BF312" s="4">
        <f t="shared" si="855"/>
        <v>0</v>
      </c>
      <c r="BG312" s="4">
        <f t="shared" si="855"/>
        <v>0</v>
      </c>
      <c r="BH312" s="4">
        <f t="shared" si="855"/>
        <v>0</v>
      </c>
      <c r="BI312" s="4">
        <f t="shared" si="855"/>
        <v>0</v>
      </c>
      <c r="BJ312" s="4">
        <f t="shared" si="855"/>
        <v>0</v>
      </c>
      <c r="BK312" s="4">
        <f t="shared" si="855"/>
        <v>0</v>
      </c>
      <c r="BL312" s="4">
        <f t="shared" si="855"/>
        <v>0</v>
      </c>
      <c r="BM312" s="4">
        <f t="shared" si="855"/>
        <v>0</v>
      </c>
      <c r="BN312" s="4">
        <f t="shared" si="855"/>
        <v>0</v>
      </c>
      <c r="BO312" s="4">
        <f t="shared" si="855"/>
        <v>0</v>
      </c>
      <c r="BP312" s="4">
        <f t="shared" si="855"/>
        <v>0</v>
      </c>
      <c r="BQ312" s="4">
        <f t="shared" si="855"/>
        <v>0</v>
      </c>
      <c r="BR312" s="4">
        <f t="shared" si="855"/>
        <v>0</v>
      </c>
      <c r="BS312" s="4">
        <f t="shared" si="855"/>
        <v>0</v>
      </c>
      <c r="BT312" s="4">
        <f t="shared" si="855"/>
        <v>0</v>
      </c>
      <c r="BU312" s="4">
        <f t="shared" si="856"/>
        <v>0</v>
      </c>
      <c r="BV312" s="4">
        <f t="shared" si="856"/>
        <v>0</v>
      </c>
      <c r="BW312" s="4">
        <f t="shared" si="856"/>
        <v>0</v>
      </c>
      <c r="BX312" s="4">
        <f t="shared" si="856"/>
        <v>0</v>
      </c>
      <c r="BY312" s="4">
        <f t="shared" si="857"/>
        <v>0</v>
      </c>
      <c r="BZ312" s="4">
        <f t="shared" si="857"/>
        <v>0</v>
      </c>
      <c r="CA312" s="4">
        <f t="shared" si="857"/>
        <v>0</v>
      </c>
      <c r="CB312" s="4">
        <f t="shared" si="857"/>
        <v>0</v>
      </c>
      <c r="CC312" s="4">
        <f t="shared" si="857"/>
        <v>0</v>
      </c>
      <c r="CD312" s="4">
        <f t="shared" si="857"/>
        <v>0</v>
      </c>
      <c r="CE312" s="4">
        <f t="shared" si="857"/>
        <v>0</v>
      </c>
      <c r="CF312" s="4">
        <f t="shared" si="857"/>
        <v>0</v>
      </c>
      <c r="CG312" s="4">
        <f t="shared" si="857"/>
        <v>0</v>
      </c>
      <c r="CH312" s="4">
        <f t="shared" si="857"/>
        <v>0</v>
      </c>
      <c r="CI312" s="4">
        <f t="shared" si="857"/>
        <v>0</v>
      </c>
      <c r="CJ312" s="4">
        <f t="shared" si="858"/>
        <v>0</v>
      </c>
      <c r="CK312" s="4">
        <f t="shared" si="858"/>
        <v>0</v>
      </c>
      <c r="CL312" s="4">
        <f t="shared" si="858"/>
        <v>0</v>
      </c>
      <c r="CM312" s="4">
        <f t="shared" si="858"/>
        <v>0</v>
      </c>
      <c r="CN312" s="4">
        <f t="shared" si="858"/>
        <v>0</v>
      </c>
      <c r="CO312" s="4">
        <f t="shared" si="858"/>
        <v>0</v>
      </c>
      <c r="CP312" s="4">
        <f t="shared" si="858"/>
        <v>0</v>
      </c>
      <c r="CQ312" s="4">
        <f t="shared" si="858"/>
        <v>0</v>
      </c>
      <c r="CR312" s="4">
        <f t="shared" si="858"/>
        <v>0</v>
      </c>
      <c r="CS312" s="4">
        <f t="shared" si="858"/>
        <v>0</v>
      </c>
      <c r="CT312" s="4">
        <f t="shared" si="858"/>
        <v>0</v>
      </c>
      <c r="CU312" s="4">
        <f t="shared" si="858"/>
        <v>0</v>
      </c>
      <c r="CV312" s="4">
        <f t="shared" si="858"/>
        <v>0</v>
      </c>
      <c r="CW312" s="4">
        <f t="shared" si="858"/>
        <v>0</v>
      </c>
      <c r="CX312" s="4">
        <f t="shared" si="858"/>
        <v>0</v>
      </c>
      <c r="CY312" s="4">
        <f t="shared" si="858"/>
        <v>0</v>
      </c>
      <c r="CZ312" s="4">
        <f t="shared" si="859"/>
        <v>0</v>
      </c>
      <c r="DA312" s="4">
        <f t="shared" si="860"/>
        <v>0</v>
      </c>
      <c r="DB312" s="4">
        <f t="shared" si="860"/>
        <v>0</v>
      </c>
      <c r="DC312" s="4">
        <f t="shared" si="860"/>
        <v>0</v>
      </c>
      <c r="DD312" s="4">
        <f t="shared" si="860"/>
        <v>0</v>
      </c>
      <c r="DE312" s="4">
        <f t="shared" si="860"/>
        <v>0</v>
      </c>
      <c r="DF312" s="4">
        <f t="shared" si="860"/>
        <v>0</v>
      </c>
      <c r="DG312" s="4">
        <f t="shared" si="860"/>
        <v>0</v>
      </c>
      <c r="DH312" s="4">
        <f t="shared" si="861"/>
        <v>0</v>
      </c>
      <c r="DI312" s="4">
        <f t="shared" si="861"/>
        <v>0</v>
      </c>
      <c r="DJ312" s="4">
        <f t="shared" si="861"/>
        <v>0</v>
      </c>
      <c r="DK312" s="4">
        <f t="shared" si="861"/>
        <v>0</v>
      </c>
      <c r="DL312" s="4">
        <f t="shared" si="862"/>
        <v>1</v>
      </c>
      <c r="DM312" s="4">
        <f t="shared" si="862"/>
        <v>0</v>
      </c>
      <c r="DN312" s="4">
        <f t="shared" si="862"/>
        <v>0</v>
      </c>
      <c r="DO312" s="4">
        <f t="shared" ref="DO312:DW318" si="864">IF(DO$3=$C312,1,0)</f>
        <v>0</v>
      </c>
      <c r="DP312" s="4">
        <f t="shared" si="864"/>
        <v>0</v>
      </c>
      <c r="DQ312" s="4">
        <f t="shared" si="864"/>
        <v>0</v>
      </c>
      <c r="DR312" s="4">
        <f t="shared" si="864"/>
        <v>0</v>
      </c>
      <c r="DS312" s="4">
        <f t="shared" si="864"/>
        <v>0</v>
      </c>
      <c r="DT312" s="4">
        <f t="shared" si="864"/>
        <v>0</v>
      </c>
      <c r="DU312" s="4">
        <f t="shared" si="864"/>
        <v>0</v>
      </c>
      <c r="DV312" s="4">
        <f t="shared" si="864"/>
        <v>0</v>
      </c>
      <c r="DW312" s="4">
        <f t="shared" si="864"/>
        <v>1</v>
      </c>
      <c r="DX312" s="4">
        <f t="shared" si="863"/>
        <v>0</v>
      </c>
      <c r="DY312" s="4">
        <f t="shared" si="863"/>
        <v>0</v>
      </c>
      <c r="DZ312" s="4">
        <f t="shared" si="863"/>
        <v>0</v>
      </c>
      <c r="EA312" s="4">
        <f t="shared" si="863"/>
        <v>0</v>
      </c>
      <c r="EB312" s="4">
        <f t="shared" si="863"/>
        <v>0</v>
      </c>
      <c r="EC312" s="4">
        <f t="shared" si="863"/>
        <v>0</v>
      </c>
    </row>
    <row r="313" spans="1:133" x14ac:dyDescent="0.25">
      <c r="B313" s="13" t="s">
        <v>265</v>
      </c>
      <c r="C313" t="s">
        <v>2695</v>
      </c>
      <c r="D313" s="4">
        <f t="shared" si="801"/>
        <v>0</v>
      </c>
      <c r="E313" s="4">
        <f t="shared" si="802"/>
        <v>0</v>
      </c>
      <c r="F313" s="4">
        <f t="shared" si="803"/>
        <v>0</v>
      </c>
      <c r="G313" s="4">
        <f t="shared" si="804"/>
        <v>0</v>
      </c>
      <c r="H313" s="4">
        <f t="shared" si="805"/>
        <v>1</v>
      </c>
      <c r="I313" s="4">
        <f t="shared" si="806"/>
        <v>1</v>
      </c>
      <c r="J313" s="4">
        <f t="shared" si="807"/>
        <v>0</v>
      </c>
      <c r="K313" s="4">
        <f t="shared" si="808"/>
        <v>0</v>
      </c>
      <c r="L313" s="4">
        <f t="shared" si="809"/>
        <v>0</v>
      </c>
      <c r="M313" s="4">
        <f t="shared" si="810"/>
        <v>0</v>
      </c>
      <c r="N313" s="4">
        <f t="shared" si="811"/>
        <v>0</v>
      </c>
      <c r="O313" s="4">
        <f t="shared" si="812"/>
        <v>0</v>
      </c>
      <c r="P313" s="4">
        <f t="shared" si="813"/>
        <v>0</v>
      </c>
      <c r="Q313" s="4">
        <f t="shared" si="814"/>
        <v>0</v>
      </c>
      <c r="R313" s="4">
        <f t="shared" si="815"/>
        <v>0</v>
      </c>
      <c r="S313" s="4">
        <f t="shared" si="816"/>
        <v>0</v>
      </c>
      <c r="T313" s="4">
        <f t="shared" si="817"/>
        <v>0</v>
      </c>
      <c r="U313" s="4">
        <f t="shared" si="818"/>
        <v>0</v>
      </c>
      <c r="V313" s="4">
        <f t="shared" si="819"/>
        <v>0</v>
      </c>
      <c r="W313" s="4">
        <f t="shared" si="820"/>
        <v>0</v>
      </c>
      <c r="X313" s="4">
        <f t="shared" si="821"/>
        <v>0</v>
      </c>
      <c r="Y313" s="4">
        <f t="shared" si="822"/>
        <v>0</v>
      </c>
      <c r="Z313" s="4">
        <f t="shared" si="823"/>
        <v>0</v>
      </c>
      <c r="AA313" s="4">
        <f t="shared" si="824"/>
        <v>0</v>
      </c>
      <c r="AB313" s="4">
        <f t="shared" si="825"/>
        <v>0</v>
      </c>
      <c r="AC313" s="4">
        <f t="shared" si="826"/>
        <v>0</v>
      </c>
      <c r="AD313" s="4">
        <f t="shared" si="827"/>
        <v>0</v>
      </c>
      <c r="AE313" s="4">
        <f t="shared" si="828"/>
        <v>0</v>
      </c>
      <c r="AF313" s="4">
        <f t="shared" si="829"/>
        <v>0</v>
      </c>
      <c r="AG313" s="4">
        <f t="shared" si="830"/>
        <v>0</v>
      </c>
      <c r="AH313" s="4">
        <f t="shared" si="831"/>
        <v>0</v>
      </c>
      <c r="AI313" s="4">
        <f t="shared" si="832"/>
        <v>0</v>
      </c>
      <c r="AJ313" s="4">
        <f t="shared" si="833"/>
        <v>0</v>
      </c>
      <c r="AK313" s="4">
        <f t="shared" si="834"/>
        <v>0</v>
      </c>
      <c r="AL313" s="4">
        <f t="shared" si="835"/>
        <v>0</v>
      </c>
      <c r="AM313" s="4">
        <f t="shared" si="836"/>
        <v>0</v>
      </c>
      <c r="AN313" s="4">
        <f t="shared" si="837"/>
        <v>0</v>
      </c>
      <c r="AO313" s="4">
        <f t="shared" si="838"/>
        <v>0</v>
      </c>
      <c r="AP313" s="4">
        <f t="shared" si="839"/>
        <v>0</v>
      </c>
      <c r="AQ313" s="4">
        <f t="shared" si="840"/>
        <v>0</v>
      </c>
      <c r="AR313" s="4">
        <f t="shared" si="841"/>
        <v>0</v>
      </c>
      <c r="AS313" s="4">
        <f t="shared" si="842"/>
        <v>0</v>
      </c>
      <c r="AT313" s="4">
        <f t="shared" si="843"/>
        <v>0</v>
      </c>
      <c r="AU313" s="4">
        <f t="shared" si="844"/>
        <v>0</v>
      </c>
      <c r="AV313" s="4">
        <f t="shared" si="845"/>
        <v>0</v>
      </c>
      <c r="AW313" s="4">
        <f t="shared" si="846"/>
        <v>0</v>
      </c>
      <c r="AX313" s="4">
        <f t="shared" si="847"/>
        <v>0</v>
      </c>
      <c r="AY313" s="4">
        <f t="shared" si="848"/>
        <v>0</v>
      </c>
      <c r="AZ313" s="4">
        <f t="shared" si="849"/>
        <v>0</v>
      </c>
      <c r="BA313" s="4">
        <f t="shared" si="850"/>
        <v>0</v>
      </c>
      <c r="BB313" s="4">
        <f t="shared" si="851"/>
        <v>0</v>
      </c>
      <c r="BC313" s="4">
        <f t="shared" si="852"/>
        <v>0</v>
      </c>
      <c r="BD313" s="4">
        <f t="shared" si="853"/>
        <v>1</v>
      </c>
      <c r="BE313" s="4">
        <f t="shared" si="854"/>
        <v>1</v>
      </c>
      <c r="BF313" s="4">
        <f t="shared" si="855"/>
        <v>0</v>
      </c>
      <c r="BG313" s="4">
        <f t="shared" si="855"/>
        <v>0</v>
      </c>
      <c r="BH313" s="4">
        <f t="shared" si="855"/>
        <v>0</v>
      </c>
      <c r="BI313" s="4">
        <f t="shared" si="855"/>
        <v>0</v>
      </c>
      <c r="BJ313" s="4">
        <f t="shared" si="855"/>
        <v>0</v>
      </c>
      <c r="BK313" s="4">
        <f t="shared" si="855"/>
        <v>0</v>
      </c>
      <c r="BL313" s="4">
        <f t="shared" si="855"/>
        <v>0</v>
      </c>
      <c r="BM313" s="4">
        <f t="shared" si="855"/>
        <v>0</v>
      </c>
      <c r="BN313" s="4">
        <f t="shared" si="855"/>
        <v>0</v>
      </c>
      <c r="BO313" s="4">
        <f t="shared" si="855"/>
        <v>0</v>
      </c>
      <c r="BP313" s="4">
        <f t="shared" si="855"/>
        <v>0</v>
      </c>
      <c r="BQ313" s="4">
        <f t="shared" si="855"/>
        <v>0</v>
      </c>
      <c r="BR313" s="4">
        <f t="shared" si="855"/>
        <v>0</v>
      </c>
      <c r="BS313" s="4">
        <f t="shared" si="855"/>
        <v>0</v>
      </c>
      <c r="BT313" s="4">
        <f t="shared" si="855"/>
        <v>0</v>
      </c>
      <c r="BU313" s="4">
        <f t="shared" si="856"/>
        <v>0</v>
      </c>
      <c r="BV313" s="4">
        <f t="shared" si="856"/>
        <v>0</v>
      </c>
      <c r="BW313" s="4">
        <f t="shared" si="856"/>
        <v>0</v>
      </c>
      <c r="BX313" s="4">
        <f t="shared" si="856"/>
        <v>0</v>
      </c>
      <c r="BY313" s="4">
        <f t="shared" si="857"/>
        <v>0</v>
      </c>
      <c r="BZ313" s="4">
        <f t="shared" si="857"/>
        <v>0</v>
      </c>
      <c r="CA313" s="4">
        <f t="shared" si="857"/>
        <v>0</v>
      </c>
      <c r="CB313" s="4">
        <f t="shared" si="857"/>
        <v>0</v>
      </c>
      <c r="CC313" s="4">
        <f t="shared" si="857"/>
        <v>0</v>
      </c>
      <c r="CD313" s="4">
        <f t="shared" si="857"/>
        <v>0</v>
      </c>
      <c r="CE313" s="4">
        <f t="shared" si="857"/>
        <v>0</v>
      </c>
      <c r="CF313" s="4">
        <f t="shared" si="857"/>
        <v>0</v>
      </c>
      <c r="CG313" s="4">
        <f t="shared" si="857"/>
        <v>0</v>
      </c>
      <c r="CH313" s="4">
        <f t="shared" si="857"/>
        <v>0</v>
      </c>
      <c r="CI313" s="4">
        <f t="shared" si="857"/>
        <v>0</v>
      </c>
      <c r="CJ313" s="4">
        <f t="shared" si="858"/>
        <v>0</v>
      </c>
      <c r="CK313" s="4">
        <f t="shared" si="858"/>
        <v>0</v>
      </c>
      <c r="CL313" s="4">
        <f t="shared" si="858"/>
        <v>0</v>
      </c>
      <c r="CM313" s="4">
        <f t="shared" si="858"/>
        <v>0</v>
      </c>
      <c r="CN313" s="4">
        <f t="shared" si="858"/>
        <v>0</v>
      </c>
      <c r="CO313" s="4">
        <f t="shared" si="858"/>
        <v>0</v>
      </c>
      <c r="CP313" s="4">
        <f t="shared" si="858"/>
        <v>0</v>
      </c>
      <c r="CQ313" s="4">
        <f t="shared" si="858"/>
        <v>0</v>
      </c>
      <c r="CR313" s="4">
        <f t="shared" si="858"/>
        <v>0</v>
      </c>
      <c r="CS313" s="4">
        <f t="shared" si="858"/>
        <v>0</v>
      </c>
      <c r="CT313" s="4">
        <f t="shared" si="858"/>
        <v>0</v>
      </c>
      <c r="CU313" s="4">
        <f t="shared" si="858"/>
        <v>0</v>
      </c>
      <c r="CV313" s="4">
        <f t="shared" si="858"/>
        <v>0</v>
      </c>
      <c r="CW313" s="4">
        <f t="shared" si="858"/>
        <v>0</v>
      </c>
      <c r="CX313" s="4">
        <f t="shared" si="858"/>
        <v>0</v>
      </c>
      <c r="CY313" s="4">
        <f t="shared" si="858"/>
        <v>0</v>
      </c>
      <c r="CZ313" s="4">
        <f t="shared" si="859"/>
        <v>0</v>
      </c>
      <c r="DA313" s="4">
        <f t="shared" si="860"/>
        <v>0</v>
      </c>
      <c r="DB313" s="4">
        <f t="shared" si="860"/>
        <v>0</v>
      </c>
      <c r="DC313" s="4">
        <f t="shared" si="860"/>
        <v>0</v>
      </c>
      <c r="DD313" s="4">
        <f t="shared" si="860"/>
        <v>0</v>
      </c>
      <c r="DE313" s="4">
        <f t="shared" si="860"/>
        <v>0</v>
      </c>
      <c r="DF313" s="4">
        <f t="shared" si="860"/>
        <v>0</v>
      </c>
      <c r="DG313" s="4">
        <f t="shared" si="860"/>
        <v>0</v>
      </c>
      <c r="DH313" s="4">
        <f t="shared" si="861"/>
        <v>0</v>
      </c>
      <c r="DI313" s="4">
        <f t="shared" si="861"/>
        <v>0</v>
      </c>
      <c r="DJ313" s="4">
        <f t="shared" si="861"/>
        <v>0</v>
      </c>
      <c r="DK313" s="4">
        <f t="shared" si="861"/>
        <v>0</v>
      </c>
      <c r="DL313" s="4">
        <f t="shared" si="861"/>
        <v>0</v>
      </c>
      <c r="DM313" s="4">
        <f t="shared" si="861"/>
        <v>1</v>
      </c>
      <c r="DN313" s="4">
        <f t="shared" si="861"/>
        <v>0</v>
      </c>
      <c r="DO313" s="4">
        <f t="shared" si="864"/>
        <v>0</v>
      </c>
      <c r="DP313" s="4">
        <f t="shared" si="864"/>
        <v>0</v>
      </c>
      <c r="DQ313" s="4">
        <f t="shared" si="864"/>
        <v>0</v>
      </c>
      <c r="DR313" s="4">
        <f t="shared" si="864"/>
        <v>0</v>
      </c>
      <c r="DS313" s="4">
        <f t="shared" si="864"/>
        <v>0</v>
      </c>
      <c r="DT313" s="4">
        <f t="shared" si="864"/>
        <v>0</v>
      </c>
      <c r="DU313" s="4">
        <f t="shared" si="864"/>
        <v>0</v>
      </c>
      <c r="DV313" s="4">
        <f t="shared" si="864"/>
        <v>0</v>
      </c>
      <c r="DW313" s="4">
        <f t="shared" si="864"/>
        <v>0</v>
      </c>
      <c r="DX313" s="4">
        <f t="shared" si="863"/>
        <v>1</v>
      </c>
      <c r="DY313" s="4">
        <f t="shared" si="863"/>
        <v>0</v>
      </c>
      <c r="DZ313" s="4">
        <f t="shared" si="863"/>
        <v>0</v>
      </c>
      <c r="EA313" s="4">
        <f t="shared" si="863"/>
        <v>0</v>
      </c>
      <c r="EB313" s="4">
        <f t="shared" si="863"/>
        <v>0</v>
      </c>
      <c r="EC313" s="4">
        <f t="shared" si="863"/>
        <v>0</v>
      </c>
    </row>
    <row r="314" spans="1:133" x14ac:dyDescent="0.25">
      <c r="B314" s="13" t="s">
        <v>265</v>
      </c>
      <c r="C314" t="s">
        <v>2696</v>
      </c>
      <c r="D314" s="4">
        <f t="shared" si="801"/>
        <v>0</v>
      </c>
      <c r="E314" s="4">
        <f t="shared" si="802"/>
        <v>0</v>
      </c>
      <c r="F314" s="4">
        <f t="shared" si="803"/>
        <v>0</v>
      </c>
      <c r="G314" s="4">
        <f t="shared" si="804"/>
        <v>0</v>
      </c>
      <c r="H314" s="4">
        <f t="shared" si="805"/>
        <v>1</v>
      </c>
      <c r="I314" s="4">
        <f t="shared" si="806"/>
        <v>1</v>
      </c>
      <c r="J314" s="4">
        <f t="shared" si="807"/>
        <v>0</v>
      </c>
      <c r="K314" s="4">
        <f t="shared" si="808"/>
        <v>0</v>
      </c>
      <c r="L314" s="4">
        <f t="shared" si="809"/>
        <v>0</v>
      </c>
      <c r="M314" s="4">
        <f t="shared" si="810"/>
        <v>0</v>
      </c>
      <c r="N314" s="4">
        <f t="shared" si="811"/>
        <v>0</v>
      </c>
      <c r="O314" s="4">
        <f t="shared" si="812"/>
        <v>0</v>
      </c>
      <c r="P314" s="4">
        <f t="shared" si="813"/>
        <v>0</v>
      </c>
      <c r="Q314" s="4">
        <f t="shared" si="814"/>
        <v>0</v>
      </c>
      <c r="R314" s="4">
        <f t="shared" si="815"/>
        <v>0</v>
      </c>
      <c r="S314" s="4">
        <f t="shared" si="816"/>
        <v>0</v>
      </c>
      <c r="T314" s="4">
        <f t="shared" si="817"/>
        <v>0</v>
      </c>
      <c r="U314" s="4">
        <f t="shared" si="818"/>
        <v>0</v>
      </c>
      <c r="V314" s="4">
        <f t="shared" si="819"/>
        <v>0</v>
      </c>
      <c r="W314" s="4">
        <f t="shared" si="820"/>
        <v>0</v>
      </c>
      <c r="X314" s="4">
        <f t="shared" si="821"/>
        <v>0</v>
      </c>
      <c r="Y314" s="4">
        <f t="shared" si="822"/>
        <v>0</v>
      </c>
      <c r="Z314" s="4">
        <f t="shared" si="823"/>
        <v>0</v>
      </c>
      <c r="AA314" s="4">
        <f t="shared" si="824"/>
        <v>0</v>
      </c>
      <c r="AB314" s="4">
        <f t="shared" si="825"/>
        <v>0</v>
      </c>
      <c r="AC314" s="4">
        <f t="shared" si="826"/>
        <v>0</v>
      </c>
      <c r="AD314" s="4">
        <f t="shared" si="827"/>
        <v>0</v>
      </c>
      <c r="AE314" s="4">
        <f t="shared" si="828"/>
        <v>0</v>
      </c>
      <c r="AF314" s="4">
        <f t="shared" si="829"/>
        <v>0</v>
      </c>
      <c r="AG314" s="4">
        <f t="shared" si="830"/>
        <v>0</v>
      </c>
      <c r="AH314" s="4">
        <f t="shared" si="831"/>
        <v>0</v>
      </c>
      <c r="AI314" s="4">
        <f t="shared" si="832"/>
        <v>0</v>
      </c>
      <c r="AJ314" s="4">
        <f t="shared" si="833"/>
        <v>0</v>
      </c>
      <c r="AK314" s="4">
        <f t="shared" si="834"/>
        <v>0</v>
      </c>
      <c r="AL314" s="4">
        <f t="shared" si="835"/>
        <v>0</v>
      </c>
      <c r="AM314" s="4">
        <f t="shared" si="836"/>
        <v>0</v>
      </c>
      <c r="AN314" s="4">
        <f t="shared" si="837"/>
        <v>0</v>
      </c>
      <c r="AO314" s="4">
        <f t="shared" si="838"/>
        <v>0</v>
      </c>
      <c r="AP314" s="4">
        <f t="shared" si="839"/>
        <v>0</v>
      </c>
      <c r="AQ314" s="4">
        <f t="shared" si="840"/>
        <v>0</v>
      </c>
      <c r="AR314" s="4">
        <f t="shared" si="841"/>
        <v>0</v>
      </c>
      <c r="AS314" s="4">
        <f t="shared" si="842"/>
        <v>0</v>
      </c>
      <c r="AT314" s="4">
        <f t="shared" si="843"/>
        <v>0</v>
      </c>
      <c r="AU314" s="4">
        <f t="shared" si="844"/>
        <v>0</v>
      </c>
      <c r="AV314" s="4">
        <f t="shared" si="845"/>
        <v>0</v>
      </c>
      <c r="AW314" s="4">
        <f t="shared" si="846"/>
        <v>0</v>
      </c>
      <c r="AX314" s="4">
        <f t="shared" si="847"/>
        <v>0</v>
      </c>
      <c r="AY314" s="4">
        <f t="shared" si="848"/>
        <v>0</v>
      </c>
      <c r="AZ314" s="4">
        <f t="shared" si="849"/>
        <v>0</v>
      </c>
      <c r="BA314" s="4">
        <f t="shared" si="850"/>
        <v>0</v>
      </c>
      <c r="BB314" s="4">
        <f t="shared" si="851"/>
        <v>0</v>
      </c>
      <c r="BC314" s="4">
        <f t="shared" si="852"/>
        <v>0</v>
      </c>
      <c r="BD314" s="4">
        <f t="shared" si="853"/>
        <v>1</v>
      </c>
      <c r="BE314" s="4">
        <f t="shared" si="854"/>
        <v>1</v>
      </c>
      <c r="BF314" s="4">
        <f t="shared" si="855"/>
        <v>0</v>
      </c>
      <c r="BG314" s="4">
        <f t="shared" si="855"/>
        <v>0</v>
      </c>
      <c r="BH314" s="4">
        <f t="shared" si="855"/>
        <v>0</v>
      </c>
      <c r="BI314" s="4">
        <f t="shared" si="855"/>
        <v>0</v>
      </c>
      <c r="BJ314" s="4">
        <f t="shared" si="855"/>
        <v>0</v>
      </c>
      <c r="BK314" s="4">
        <f t="shared" si="855"/>
        <v>0</v>
      </c>
      <c r="BL314" s="4">
        <f t="shared" si="855"/>
        <v>0</v>
      </c>
      <c r="BM314" s="4">
        <f t="shared" si="855"/>
        <v>0</v>
      </c>
      <c r="BN314" s="4">
        <f t="shared" si="855"/>
        <v>0</v>
      </c>
      <c r="BO314" s="4">
        <f t="shared" si="855"/>
        <v>0</v>
      </c>
      <c r="BP314" s="4">
        <f t="shared" si="855"/>
        <v>0</v>
      </c>
      <c r="BQ314" s="4">
        <f t="shared" si="855"/>
        <v>0</v>
      </c>
      <c r="BR314" s="4">
        <f t="shared" si="855"/>
        <v>0</v>
      </c>
      <c r="BS314" s="4">
        <f t="shared" si="855"/>
        <v>0</v>
      </c>
      <c r="BT314" s="4">
        <f t="shared" si="855"/>
        <v>0</v>
      </c>
      <c r="BU314" s="4">
        <f t="shared" si="856"/>
        <v>0</v>
      </c>
      <c r="BV314" s="4">
        <f t="shared" si="856"/>
        <v>0</v>
      </c>
      <c r="BW314" s="4">
        <f t="shared" si="856"/>
        <v>0</v>
      </c>
      <c r="BX314" s="4">
        <f t="shared" si="856"/>
        <v>0</v>
      </c>
      <c r="BY314" s="4">
        <f t="shared" si="857"/>
        <v>0</v>
      </c>
      <c r="BZ314" s="4">
        <f t="shared" si="857"/>
        <v>0</v>
      </c>
      <c r="CA314" s="4">
        <f t="shared" si="857"/>
        <v>0</v>
      </c>
      <c r="CB314" s="4">
        <f t="shared" si="857"/>
        <v>0</v>
      </c>
      <c r="CC314" s="4">
        <f t="shared" si="857"/>
        <v>0</v>
      </c>
      <c r="CD314" s="4">
        <f t="shared" si="857"/>
        <v>0</v>
      </c>
      <c r="CE314" s="4">
        <f t="shared" si="857"/>
        <v>0</v>
      </c>
      <c r="CF314" s="4">
        <f t="shared" si="857"/>
        <v>0</v>
      </c>
      <c r="CG314" s="4">
        <f t="shared" si="857"/>
        <v>0</v>
      </c>
      <c r="CH314" s="4">
        <f t="shared" si="857"/>
        <v>0</v>
      </c>
      <c r="CI314" s="4">
        <f t="shared" si="857"/>
        <v>0</v>
      </c>
      <c r="CJ314" s="4">
        <f t="shared" si="858"/>
        <v>0</v>
      </c>
      <c r="CK314" s="4">
        <f t="shared" si="858"/>
        <v>0</v>
      </c>
      <c r="CL314" s="4">
        <f t="shared" si="858"/>
        <v>0</v>
      </c>
      <c r="CM314" s="4">
        <f t="shared" si="858"/>
        <v>0</v>
      </c>
      <c r="CN314" s="4">
        <f t="shared" si="858"/>
        <v>0</v>
      </c>
      <c r="CO314" s="4">
        <f t="shared" si="858"/>
        <v>0</v>
      </c>
      <c r="CP314" s="4">
        <f t="shared" si="858"/>
        <v>0</v>
      </c>
      <c r="CQ314" s="4">
        <f t="shared" si="858"/>
        <v>0</v>
      </c>
      <c r="CR314" s="4">
        <f t="shared" si="858"/>
        <v>0</v>
      </c>
      <c r="CS314" s="4">
        <f t="shared" si="858"/>
        <v>0</v>
      </c>
      <c r="CT314" s="4">
        <f t="shared" si="858"/>
        <v>0</v>
      </c>
      <c r="CU314" s="4">
        <f t="shared" si="858"/>
        <v>0</v>
      </c>
      <c r="CV314" s="4">
        <f t="shared" si="858"/>
        <v>0</v>
      </c>
      <c r="CW314" s="4">
        <f t="shared" si="858"/>
        <v>0</v>
      </c>
      <c r="CX314" s="4">
        <f t="shared" si="858"/>
        <v>0</v>
      </c>
      <c r="CY314" s="4">
        <f t="shared" si="858"/>
        <v>0</v>
      </c>
      <c r="CZ314" s="4">
        <f t="shared" si="859"/>
        <v>0</v>
      </c>
      <c r="DA314" s="4">
        <f t="shared" si="860"/>
        <v>0</v>
      </c>
      <c r="DB314" s="4">
        <f t="shared" si="860"/>
        <v>0</v>
      </c>
      <c r="DC314" s="4">
        <f t="shared" si="860"/>
        <v>0</v>
      </c>
      <c r="DD314" s="4">
        <f t="shared" si="860"/>
        <v>0</v>
      </c>
      <c r="DE314" s="4">
        <f t="shared" si="860"/>
        <v>0</v>
      </c>
      <c r="DF314" s="4">
        <f t="shared" si="860"/>
        <v>0</v>
      </c>
      <c r="DG314" s="4">
        <f t="shared" si="860"/>
        <v>0</v>
      </c>
      <c r="DH314" s="4">
        <f t="shared" si="861"/>
        <v>0</v>
      </c>
      <c r="DI314" s="4">
        <f t="shared" si="861"/>
        <v>0</v>
      </c>
      <c r="DJ314" s="4">
        <f t="shared" si="861"/>
        <v>0</v>
      </c>
      <c r="DK314" s="4">
        <f t="shared" si="861"/>
        <v>0</v>
      </c>
      <c r="DL314" s="4">
        <f t="shared" si="861"/>
        <v>0</v>
      </c>
      <c r="DM314" s="4">
        <f t="shared" si="861"/>
        <v>0</v>
      </c>
      <c r="DN314" s="4">
        <f t="shared" si="861"/>
        <v>1</v>
      </c>
      <c r="DO314" s="4">
        <f t="shared" si="864"/>
        <v>0</v>
      </c>
      <c r="DP314" s="4">
        <f t="shared" si="864"/>
        <v>0</v>
      </c>
      <c r="DQ314" s="4">
        <f t="shared" si="864"/>
        <v>0</v>
      </c>
      <c r="DR314" s="4">
        <f t="shared" si="864"/>
        <v>0</v>
      </c>
      <c r="DS314" s="4">
        <f t="shared" si="864"/>
        <v>0</v>
      </c>
      <c r="DT314" s="4">
        <f t="shared" si="864"/>
        <v>0</v>
      </c>
      <c r="DU314" s="4">
        <f t="shared" si="864"/>
        <v>0</v>
      </c>
      <c r="DV314" s="4">
        <f t="shared" si="864"/>
        <v>0</v>
      </c>
      <c r="DW314" s="4">
        <f t="shared" si="864"/>
        <v>0</v>
      </c>
      <c r="DX314" s="4">
        <f t="shared" si="863"/>
        <v>0</v>
      </c>
      <c r="DY314" s="4">
        <f t="shared" si="863"/>
        <v>1</v>
      </c>
      <c r="DZ314" s="4">
        <f t="shared" si="863"/>
        <v>0</v>
      </c>
      <c r="EA314" s="4">
        <f t="shared" si="863"/>
        <v>0</v>
      </c>
      <c r="EB314" s="4">
        <f t="shared" si="863"/>
        <v>0</v>
      </c>
      <c r="EC314" s="4">
        <f t="shared" si="863"/>
        <v>0</v>
      </c>
    </row>
    <row r="315" spans="1:133" x14ac:dyDescent="0.25">
      <c r="B315" s="13" t="s">
        <v>265</v>
      </c>
      <c r="C315" t="s">
        <v>2697</v>
      </c>
      <c r="D315" s="4">
        <f t="shared" si="801"/>
        <v>0</v>
      </c>
      <c r="E315" s="4">
        <f t="shared" si="802"/>
        <v>0</v>
      </c>
      <c r="F315" s="4">
        <f t="shared" si="803"/>
        <v>0</v>
      </c>
      <c r="G315" s="4">
        <f t="shared" si="804"/>
        <v>0</v>
      </c>
      <c r="H315" s="4">
        <f t="shared" si="805"/>
        <v>1</v>
      </c>
      <c r="I315" s="4">
        <f t="shared" si="806"/>
        <v>1</v>
      </c>
      <c r="J315" s="4">
        <f t="shared" si="807"/>
        <v>0</v>
      </c>
      <c r="K315" s="4">
        <f t="shared" si="808"/>
        <v>0</v>
      </c>
      <c r="L315" s="4">
        <f t="shared" si="809"/>
        <v>0</v>
      </c>
      <c r="M315" s="4">
        <f t="shared" si="810"/>
        <v>0</v>
      </c>
      <c r="N315" s="4">
        <f t="shared" si="811"/>
        <v>0</v>
      </c>
      <c r="O315" s="4">
        <f t="shared" si="812"/>
        <v>0</v>
      </c>
      <c r="P315" s="4">
        <f t="shared" si="813"/>
        <v>0</v>
      </c>
      <c r="Q315" s="4">
        <f t="shared" si="814"/>
        <v>0</v>
      </c>
      <c r="R315" s="4">
        <f t="shared" si="815"/>
        <v>0</v>
      </c>
      <c r="S315" s="4">
        <f t="shared" si="816"/>
        <v>0</v>
      </c>
      <c r="T315" s="4">
        <f t="shared" si="817"/>
        <v>0</v>
      </c>
      <c r="U315" s="4">
        <f t="shared" si="818"/>
        <v>0</v>
      </c>
      <c r="V315" s="4">
        <f t="shared" si="819"/>
        <v>0</v>
      </c>
      <c r="W315" s="4">
        <f t="shared" si="820"/>
        <v>0</v>
      </c>
      <c r="X315" s="4">
        <f t="shared" si="821"/>
        <v>0</v>
      </c>
      <c r="Y315" s="4">
        <f t="shared" si="822"/>
        <v>0</v>
      </c>
      <c r="Z315" s="4">
        <f t="shared" si="823"/>
        <v>0</v>
      </c>
      <c r="AA315" s="4">
        <f t="shared" si="824"/>
        <v>0</v>
      </c>
      <c r="AB315" s="4">
        <f t="shared" si="825"/>
        <v>0</v>
      </c>
      <c r="AC315" s="4">
        <f t="shared" si="826"/>
        <v>0</v>
      </c>
      <c r="AD315" s="4">
        <f t="shared" si="827"/>
        <v>0</v>
      </c>
      <c r="AE315" s="4">
        <f t="shared" si="828"/>
        <v>0</v>
      </c>
      <c r="AF315" s="4">
        <f t="shared" si="829"/>
        <v>0</v>
      </c>
      <c r="AG315" s="4">
        <f t="shared" si="830"/>
        <v>0</v>
      </c>
      <c r="AH315" s="4">
        <f t="shared" si="831"/>
        <v>0</v>
      </c>
      <c r="AI315" s="4">
        <f t="shared" si="832"/>
        <v>0</v>
      </c>
      <c r="AJ315" s="4">
        <f t="shared" si="833"/>
        <v>0</v>
      </c>
      <c r="AK315" s="4">
        <f t="shared" si="834"/>
        <v>0</v>
      </c>
      <c r="AL315" s="4">
        <f t="shared" si="835"/>
        <v>0</v>
      </c>
      <c r="AM315" s="4">
        <f t="shared" si="836"/>
        <v>0</v>
      </c>
      <c r="AN315" s="4">
        <f t="shared" si="837"/>
        <v>0</v>
      </c>
      <c r="AO315" s="4">
        <f t="shared" si="838"/>
        <v>0</v>
      </c>
      <c r="AP315" s="4">
        <f t="shared" si="839"/>
        <v>0</v>
      </c>
      <c r="AQ315" s="4">
        <f t="shared" si="840"/>
        <v>0</v>
      </c>
      <c r="AR315" s="4">
        <f t="shared" si="841"/>
        <v>0</v>
      </c>
      <c r="AS315" s="4">
        <f t="shared" si="842"/>
        <v>0</v>
      </c>
      <c r="AT315" s="4">
        <f t="shared" si="843"/>
        <v>0</v>
      </c>
      <c r="AU315" s="4">
        <f t="shared" si="844"/>
        <v>0</v>
      </c>
      <c r="AV315" s="4">
        <f t="shared" si="845"/>
        <v>0</v>
      </c>
      <c r="AW315" s="4">
        <f t="shared" si="846"/>
        <v>0</v>
      </c>
      <c r="AX315" s="4">
        <f t="shared" si="847"/>
        <v>0</v>
      </c>
      <c r="AY315" s="4">
        <f t="shared" si="848"/>
        <v>0</v>
      </c>
      <c r="AZ315" s="4">
        <f t="shared" si="849"/>
        <v>0</v>
      </c>
      <c r="BA315" s="4">
        <f t="shared" si="850"/>
        <v>0</v>
      </c>
      <c r="BB315" s="4">
        <f t="shared" si="851"/>
        <v>0</v>
      </c>
      <c r="BC315" s="4">
        <f t="shared" si="852"/>
        <v>0</v>
      </c>
      <c r="BD315" s="4">
        <f t="shared" si="853"/>
        <v>1</v>
      </c>
      <c r="BE315" s="4">
        <f t="shared" si="854"/>
        <v>1</v>
      </c>
      <c r="BF315" s="4">
        <f t="shared" ref="BF315:BT318" si="865">IF(BF$3=$C315,1,0)</f>
        <v>0</v>
      </c>
      <c r="BG315" s="4">
        <f t="shared" si="865"/>
        <v>0</v>
      </c>
      <c r="BH315" s="4">
        <f t="shared" si="865"/>
        <v>0</v>
      </c>
      <c r="BI315" s="4">
        <f t="shared" si="865"/>
        <v>0</v>
      </c>
      <c r="BJ315" s="4">
        <f t="shared" si="865"/>
        <v>0</v>
      </c>
      <c r="BK315" s="4">
        <f t="shared" si="865"/>
        <v>0</v>
      </c>
      <c r="BL315" s="4">
        <f t="shared" si="865"/>
        <v>0</v>
      </c>
      <c r="BM315" s="4">
        <f t="shared" si="865"/>
        <v>0</v>
      </c>
      <c r="BN315" s="4">
        <f t="shared" si="865"/>
        <v>0</v>
      </c>
      <c r="BO315" s="4">
        <f t="shared" si="865"/>
        <v>0</v>
      </c>
      <c r="BP315" s="4">
        <f t="shared" si="865"/>
        <v>0</v>
      </c>
      <c r="BQ315" s="4">
        <f t="shared" si="865"/>
        <v>0</v>
      </c>
      <c r="BR315" s="4">
        <f t="shared" si="865"/>
        <v>0</v>
      </c>
      <c r="BS315" s="4">
        <f t="shared" si="865"/>
        <v>0</v>
      </c>
      <c r="BT315" s="4">
        <f t="shared" si="865"/>
        <v>0</v>
      </c>
      <c r="BU315" s="4">
        <f t="shared" si="856"/>
        <v>0</v>
      </c>
      <c r="BV315" s="4">
        <f t="shared" si="856"/>
        <v>0</v>
      </c>
      <c r="BW315" s="4">
        <f t="shared" si="856"/>
        <v>0</v>
      </c>
      <c r="BX315" s="4">
        <f t="shared" si="856"/>
        <v>0</v>
      </c>
      <c r="BY315" s="4">
        <f t="shared" si="857"/>
        <v>0</v>
      </c>
      <c r="BZ315" s="4">
        <f t="shared" si="857"/>
        <v>0</v>
      </c>
      <c r="CA315" s="4">
        <f t="shared" si="857"/>
        <v>0</v>
      </c>
      <c r="CB315" s="4">
        <f t="shared" si="857"/>
        <v>0</v>
      </c>
      <c r="CC315" s="4">
        <f t="shared" si="857"/>
        <v>0</v>
      </c>
      <c r="CD315" s="4">
        <f t="shared" si="857"/>
        <v>0</v>
      </c>
      <c r="CE315" s="4">
        <f t="shared" si="857"/>
        <v>0</v>
      </c>
      <c r="CF315" s="4">
        <f t="shared" si="857"/>
        <v>0</v>
      </c>
      <c r="CG315" s="4">
        <f t="shared" si="857"/>
        <v>0</v>
      </c>
      <c r="CH315" s="4">
        <f t="shared" si="857"/>
        <v>0</v>
      </c>
      <c r="CI315" s="4">
        <f t="shared" si="857"/>
        <v>0</v>
      </c>
      <c r="CJ315" s="4">
        <f t="shared" si="858"/>
        <v>0</v>
      </c>
      <c r="CK315" s="4">
        <f t="shared" si="858"/>
        <v>0</v>
      </c>
      <c r="CL315" s="4">
        <f t="shared" si="858"/>
        <v>0</v>
      </c>
      <c r="CM315" s="4">
        <f t="shared" si="858"/>
        <v>0</v>
      </c>
      <c r="CN315" s="4">
        <f t="shared" si="858"/>
        <v>0</v>
      </c>
      <c r="CO315" s="4">
        <f t="shared" si="858"/>
        <v>0</v>
      </c>
      <c r="CP315" s="4">
        <f t="shared" si="858"/>
        <v>0</v>
      </c>
      <c r="CQ315" s="4">
        <f t="shared" si="858"/>
        <v>0</v>
      </c>
      <c r="CR315" s="4">
        <f t="shared" si="858"/>
        <v>0</v>
      </c>
      <c r="CS315" s="4">
        <f t="shared" si="858"/>
        <v>0</v>
      </c>
      <c r="CT315" s="4">
        <f t="shared" si="858"/>
        <v>0</v>
      </c>
      <c r="CU315" s="4">
        <f t="shared" ref="CU315:CY318" si="866">IF(CU$3=$C315,1,0)</f>
        <v>0</v>
      </c>
      <c r="CV315" s="4">
        <f t="shared" si="866"/>
        <v>0</v>
      </c>
      <c r="CW315" s="4">
        <f t="shared" si="866"/>
        <v>0</v>
      </c>
      <c r="CX315" s="4">
        <f t="shared" si="866"/>
        <v>0</v>
      </c>
      <c r="CY315" s="4">
        <f t="shared" si="866"/>
        <v>0</v>
      </c>
      <c r="CZ315" s="4">
        <f t="shared" si="859"/>
        <v>0</v>
      </c>
      <c r="DA315" s="4">
        <f t="shared" si="860"/>
        <v>0</v>
      </c>
      <c r="DB315" s="4">
        <f t="shared" si="860"/>
        <v>0</v>
      </c>
      <c r="DC315" s="4">
        <f t="shared" si="860"/>
        <v>0</v>
      </c>
      <c r="DD315" s="4">
        <f t="shared" si="860"/>
        <v>0</v>
      </c>
      <c r="DE315" s="4">
        <f t="shared" si="860"/>
        <v>0</v>
      </c>
      <c r="DF315" s="4">
        <f t="shared" si="860"/>
        <v>0</v>
      </c>
      <c r="DG315" s="4">
        <f t="shared" si="860"/>
        <v>0</v>
      </c>
      <c r="DH315" s="4">
        <f t="shared" si="861"/>
        <v>0</v>
      </c>
      <c r="DI315" s="4">
        <f t="shared" si="861"/>
        <v>0</v>
      </c>
      <c r="DJ315" s="4">
        <f t="shared" si="861"/>
        <v>0</v>
      </c>
      <c r="DK315" s="4">
        <f t="shared" si="861"/>
        <v>0</v>
      </c>
      <c r="DL315" s="4">
        <f t="shared" si="861"/>
        <v>0</v>
      </c>
      <c r="DM315" s="4">
        <f t="shared" si="861"/>
        <v>0</v>
      </c>
      <c r="DN315" s="4">
        <f t="shared" si="861"/>
        <v>0</v>
      </c>
      <c r="DO315" s="4">
        <f t="shared" si="864"/>
        <v>1</v>
      </c>
      <c r="DP315" s="4">
        <f t="shared" si="864"/>
        <v>0</v>
      </c>
      <c r="DQ315" s="4">
        <f t="shared" si="864"/>
        <v>0</v>
      </c>
      <c r="DR315" s="4">
        <f t="shared" si="864"/>
        <v>0</v>
      </c>
      <c r="DS315" s="4">
        <f t="shared" si="864"/>
        <v>0</v>
      </c>
      <c r="DT315" s="4">
        <f t="shared" si="864"/>
        <v>0</v>
      </c>
      <c r="DU315" s="4">
        <f t="shared" si="864"/>
        <v>0</v>
      </c>
      <c r="DV315" s="4">
        <f t="shared" si="864"/>
        <v>0</v>
      </c>
      <c r="DW315" s="4">
        <f t="shared" si="864"/>
        <v>0</v>
      </c>
      <c r="DX315" s="4">
        <f t="shared" si="863"/>
        <v>0</v>
      </c>
      <c r="DY315" s="4">
        <f t="shared" si="863"/>
        <v>0</v>
      </c>
      <c r="DZ315" s="4">
        <f t="shared" si="863"/>
        <v>1</v>
      </c>
      <c r="EA315" s="4">
        <f t="shared" si="863"/>
        <v>0</v>
      </c>
      <c r="EB315" s="4">
        <f t="shared" si="863"/>
        <v>0</v>
      </c>
      <c r="EC315" s="4">
        <f t="shared" si="863"/>
        <v>0</v>
      </c>
    </row>
    <row r="316" spans="1:133" x14ac:dyDescent="0.25">
      <c r="B316" s="13" t="s">
        <v>265</v>
      </c>
      <c r="C316" t="s">
        <v>2698</v>
      </c>
      <c r="D316" s="4">
        <f t="shared" si="801"/>
        <v>0</v>
      </c>
      <c r="E316" s="4">
        <f t="shared" si="802"/>
        <v>0</v>
      </c>
      <c r="F316" s="4">
        <f t="shared" si="803"/>
        <v>0</v>
      </c>
      <c r="G316" s="4">
        <f t="shared" si="804"/>
        <v>0</v>
      </c>
      <c r="H316" s="4">
        <f t="shared" si="805"/>
        <v>1</v>
      </c>
      <c r="I316" s="4">
        <f t="shared" si="806"/>
        <v>1</v>
      </c>
      <c r="J316" s="4">
        <f t="shared" si="807"/>
        <v>0</v>
      </c>
      <c r="K316" s="4">
        <f t="shared" si="808"/>
        <v>0</v>
      </c>
      <c r="L316" s="4">
        <f t="shared" si="809"/>
        <v>0</v>
      </c>
      <c r="M316" s="4">
        <f t="shared" si="810"/>
        <v>0</v>
      </c>
      <c r="N316" s="4">
        <f t="shared" si="811"/>
        <v>0</v>
      </c>
      <c r="O316" s="4">
        <f t="shared" si="812"/>
        <v>0</v>
      </c>
      <c r="P316" s="4">
        <f t="shared" si="813"/>
        <v>0</v>
      </c>
      <c r="Q316" s="4">
        <f t="shared" si="814"/>
        <v>0</v>
      </c>
      <c r="R316" s="4">
        <f t="shared" si="815"/>
        <v>0</v>
      </c>
      <c r="S316" s="4">
        <f t="shared" si="816"/>
        <v>0</v>
      </c>
      <c r="T316" s="4">
        <f t="shared" si="817"/>
        <v>0</v>
      </c>
      <c r="U316" s="4">
        <f t="shared" si="818"/>
        <v>0</v>
      </c>
      <c r="V316" s="4">
        <f t="shared" si="819"/>
        <v>0</v>
      </c>
      <c r="W316" s="4">
        <f t="shared" si="820"/>
        <v>0</v>
      </c>
      <c r="X316" s="4">
        <f t="shared" si="821"/>
        <v>0</v>
      </c>
      <c r="Y316" s="4">
        <f t="shared" si="822"/>
        <v>0</v>
      </c>
      <c r="Z316" s="4">
        <f t="shared" si="823"/>
        <v>0</v>
      </c>
      <c r="AA316" s="4">
        <f t="shared" si="824"/>
        <v>0</v>
      </c>
      <c r="AB316" s="4">
        <f t="shared" si="825"/>
        <v>0</v>
      </c>
      <c r="AC316" s="4">
        <f t="shared" si="826"/>
        <v>0</v>
      </c>
      <c r="AD316" s="4">
        <f t="shared" si="827"/>
        <v>0</v>
      </c>
      <c r="AE316" s="4">
        <f t="shared" si="828"/>
        <v>0</v>
      </c>
      <c r="AF316" s="4">
        <f t="shared" si="829"/>
        <v>0</v>
      </c>
      <c r="AG316" s="4">
        <f t="shared" si="830"/>
        <v>0</v>
      </c>
      <c r="AH316" s="4">
        <f t="shared" si="831"/>
        <v>0</v>
      </c>
      <c r="AI316" s="4">
        <f t="shared" si="832"/>
        <v>0</v>
      </c>
      <c r="AJ316" s="4">
        <f t="shared" si="833"/>
        <v>0</v>
      </c>
      <c r="AK316" s="4">
        <f t="shared" si="834"/>
        <v>0</v>
      </c>
      <c r="AL316" s="4">
        <f t="shared" si="835"/>
        <v>0</v>
      </c>
      <c r="AM316" s="4">
        <f t="shared" si="836"/>
        <v>0</v>
      </c>
      <c r="AN316" s="4">
        <f t="shared" si="837"/>
        <v>0</v>
      </c>
      <c r="AO316" s="4">
        <f t="shared" si="838"/>
        <v>0</v>
      </c>
      <c r="AP316" s="4">
        <f t="shared" si="839"/>
        <v>0</v>
      </c>
      <c r="AQ316" s="4">
        <f t="shared" si="840"/>
        <v>0</v>
      </c>
      <c r="AR316" s="4">
        <f t="shared" si="841"/>
        <v>0</v>
      </c>
      <c r="AS316" s="4">
        <f t="shared" si="842"/>
        <v>0</v>
      </c>
      <c r="AT316" s="4">
        <f t="shared" si="843"/>
        <v>0</v>
      </c>
      <c r="AU316" s="4">
        <f t="shared" si="844"/>
        <v>0</v>
      </c>
      <c r="AV316" s="4">
        <f t="shared" si="845"/>
        <v>0</v>
      </c>
      <c r="AW316" s="4">
        <f t="shared" si="846"/>
        <v>0</v>
      </c>
      <c r="AX316" s="4">
        <f t="shared" si="847"/>
        <v>0</v>
      </c>
      <c r="AY316" s="4">
        <f t="shared" si="848"/>
        <v>0</v>
      </c>
      <c r="AZ316" s="4">
        <f t="shared" si="849"/>
        <v>0</v>
      </c>
      <c r="BA316" s="4">
        <f t="shared" si="850"/>
        <v>0</v>
      </c>
      <c r="BB316" s="4">
        <f t="shared" si="851"/>
        <v>0</v>
      </c>
      <c r="BC316" s="4">
        <f t="shared" si="852"/>
        <v>0</v>
      </c>
      <c r="BD316" s="4">
        <f t="shared" si="853"/>
        <v>1</v>
      </c>
      <c r="BE316" s="4">
        <f t="shared" si="854"/>
        <v>1</v>
      </c>
      <c r="BF316" s="4">
        <f t="shared" si="865"/>
        <v>0</v>
      </c>
      <c r="BG316" s="4">
        <f t="shared" si="865"/>
        <v>0</v>
      </c>
      <c r="BH316" s="4">
        <f t="shared" si="865"/>
        <v>0</v>
      </c>
      <c r="BI316" s="4">
        <f t="shared" si="865"/>
        <v>0</v>
      </c>
      <c r="BJ316" s="4">
        <f t="shared" si="865"/>
        <v>0</v>
      </c>
      <c r="BK316" s="4">
        <f t="shared" si="865"/>
        <v>0</v>
      </c>
      <c r="BL316" s="4">
        <f t="shared" si="865"/>
        <v>0</v>
      </c>
      <c r="BM316" s="4">
        <f t="shared" si="865"/>
        <v>0</v>
      </c>
      <c r="BN316" s="4">
        <f t="shared" si="865"/>
        <v>0</v>
      </c>
      <c r="BO316" s="4">
        <f t="shared" si="865"/>
        <v>0</v>
      </c>
      <c r="BP316" s="4">
        <f t="shared" si="865"/>
        <v>0</v>
      </c>
      <c r="BQ316" s="4">
        <f t="shared" si="865"/>
        <v>0</v>
      </c>
      <c r="BR316" s="4">
        <f t="shared" si="865"/>
        <v>0</v>
      </c>
      <c r="BS316" s="4">
        <f t="shared" si="865"/>
        <v>0</v>
      </c>
      <c r="BT316" s="4">
        <f t="shared" si="865"/>
        <v>0</v>
      </c>
      <c r="BU316" s="4">
        <f t="shared" si="856"/>
        <v>0</v>
      </c>
      <c r="BV316" s="4">
        <f t="shared" si="856"/>
        <v>0</v>
      </c>
      <c r="BW316" s="4">
        <f t="shared" si="856"/>
        <v>0</v>
      </c>
      <c r="BX316" s="4">
        <f t="shared" si="856"/>
        <v>0</v>
      </c>
      <c r="BY316" s="4">
        <f t="shared" si="857"/>
        <v>0</v>
      </c>
      <c r="BZ316" s="4">
        <f t="shared" si="857"/>
        <v>0</v>
      </c>
      <c r="CA316" s="4">
        <f t="shared" si="857"/>
        <v>0</v>
      </c>
      <c r="CB316" s="4">
        <f t="shared" si="857"/>
        <v>0</v>
      </c>
      <c r="CC316" s="4">
        <f t="shared" si="857"/>
        <v>0</v>
      </c>
      <c r="CD316" s="4">
        <f t="shared" si="857"/>
        <v>0</v>
      </c>
      <c r="CE316" s="4">
        <f t="shared" si="857"/>
        <v>0</v>
      </c>
      <c r="CF316" s="4">
        <f t="shared" si="857"/>
        <v>0</v>
      </c>
      <c r="CG316" s="4">
        <f t="shared" si="857"/>
        <v>0</v>
      </c>
      <c r="CH316" s="4">
        <f t="shared" si="857"/>
        <v>0</v>
      </c>
      <c r="CI316" s="4">
        <f t="shared" si="857"/>
        <v>0</v>
      </c>
      <c r="CJ316" s="4">
        <f t="shared" si="857"/>
        <v>0</v>
      </c>
      <c r="CK316" s="4">
        <f t="shared" si="857"/>
        <v>0</v>
      </c>
      <c r="CL316" s="4">
        <f t="shared" si="857"/>
        <v>0</v>
      </c>
      <c r="CM316" s="4">
        <f t="shared" si="857"/>
        <v>0</v>
      </c>
      <c r="CN316" s="4">
        <f t="shared" si="857"/>
        <v>0</v>
      </c>
      <c r="CO316" s="4">
        <f t="shared" ref="CO316:CT318" si="867">IF(CO$3=$C316,1,0)</f>
        <v>0</v>
      </c>
      <c r="CP316" s="4">
        <f t="shared" si="867"/>
        <v>0</v>
      </c>
      <c r="CQ316" s="4">
        <f t="shared" si="867"/>
        <v>0</v>
      </c>
      <c r="CR316" s="4">
        <f t="shared" si="867"/>
        <v>0</v>
      </c>
      <c r="CS316" s="4">
        <f t="shared" si="867"/>
        <v>0</v>
      </c>
      <c r="CT316" s="4">
        <f t="shared" si="867"/>
        <v>0</v>
      </c>
      <c r="CU316" s="4">
        <f t="shared" si="866"/>
        <v>0</v>
      </c>
      <c r="CV316" s="4">
        <f t="shared" si="866"/>
        <v>0</v>
      </c>
      <c r="CW316" s="4">
        <f t="shared" si="866"/>
        <v>0</v>
      </c>
      <c r="CX316" s="4">
        <f t="shared" si="866"/>
        <v>0</v>
      </c>
      <c r="CY316" s="4">
        <f t="shared" si="866"/>
        <v>0</v>
      </c>
      <c r="CZ316" s="4">
        <f t="shared" si="859"/>
        <v>0</v>
      </c>
      <c r="DA316" s="4">
        <f t="shared" si="860"/>
        <v>0</v>
      </c>
      <c r="DB316" s="4">
        <f t="shared" si="860"/>
        <v>0</v>
      </c>
      <c r="DC316" s="4">
        <f t="shared" si="860"/>
        <v>0</v>
      </c>
      <c r="DD316" s="4">
        <f t="shared" si="860"/>
        <v>0</v>
      </c>
      <c r="DE316" s="4">
        <f t="shared" si="860"/>
        <v>0</v>
      </c>
      <c r="DF316" s="4">
        <f t="shared" si="860"/>
        <v>0</v>
      </c>
      <c r="DG316" s="4">
        <f t="shared" si="860"/>
        <v>0</v>
      </c>
      <c r="DH316" s="4">
        <f t="shared" si="861"/>
        <v>0</v>
      </c>
      <c r="DI316" s="4">
        <f t="shared" si="861"/>
        <v>0</v>
      </c>
      <c r="DJ316" s="4">
        <f t="shared" si="861"/>
        <v>0</v>
      </c>
      <c r="DK316" s="4">
        <f t="shared" si="861"/>
        <v>0</v>
      </c>
      <c r="DL316" s="4">
        <f t="shared" si="861"/>
        <v>0</v>
      </c>
      <c r="DM316" s="4">
        <f t="shared" si="861"/>
        <v>0</v>
      </c>
      <c r="DN316" s="4">
        <f t="shared" si="861"/>
        <v>0</v>
      </c>
      <c r="DO316" s="4">
        <f t="shared" si="864"/>
        <v>0</v>
      </c>
      <c r="DP316" s="4">
        <f t="shared" si="864"/>
        <v>1</v>
      </c>
      <c r="DQ316" s="4">
        <f t="shared" si="864"/>
        <v>0</v>
      </c>
      <c r="DR316" s="4">
        <f t="shared" si="864"/>
        <v>0</v>
      </c>
      <c r="DS316" s="4">
        <f t="shared" si="864"/>
        <v>0</v>
      </c>
      <c r="DT316" s="4">
        <f t="shared" si="864"/>
        <v>0</v>
      </c>
      <c r="DU316" s="4">
        <f t="shared" si="864"/>
        <v>0</v>
      </c>
      <c r="DV316" s="4">
        <f t="shared" si="864"/>
        <v>0</v>
      </c>
      <c r="DW316" s="4">
        <f t="shared" si="864"/>
        <v>0</v>
      </c>
      <c r="DX316" s="4">
        <f t="shared" si="863"/>
        <v>0</v>
      </c>
      <c r="DY316" s="4">
        <f t="shared" si="863"/>
        <v>0</v>
      </c>
      <c r="DZ316" s="4">
        <f t="shared" si="863"/>
        <v>0</v>
      </c>
      <c r="EA316" s="4">
        <f t="shared" si="863"/>
        <v>1</v>
      </c>
      <c r="EB316" s="4">
        <f t="shared" si="863"/>
        <v>0</v>
      </c>
      <c r="EC316" s="4">
        <f t="shared" si="863"/>
        <v>0</v>
      </c>
    </row>
    <row r="317" spans="1:133" x14ac:dyDescent="0.25">
      <c r="B317" s="13" t="s">
        <v>265</v>
      </c>
      <c r="C317" t="s">
        <v>2699</v>
      </c>
      <c r="D317" s="4">
        <f t="shared" si="801"/>
        <v>0</v>
      </c>
      <c r="E317" s="4">
        <f t="shared" si="802"/>
        <v>0</v>
      </c>
      <c r="F317" s="4">
        <f t="shared" si="803"/>
        <v>0</v>
      </c>
      <c r="G317" s="4">
        <f t="shared" si="804"/>
        <v>0</v>
      </c>
      <c r="H317" s="4">
        <f t="shared" si="805"/>
        <v>1</v>
      </c>
      <c r="I317" s="4">
        <f t="shared" si="806"/>
        <v>1</v>
      </c>
      <c r="J317" s="4">
        <f t="shared" si="807"/>
        <v>0</v>
      </c>
      <c r="K317" s="4">
        <f t="shared" si="808"/>
        <v>0</v>
      </c>
      <c r="L317" s="4">
        <f t="shared" si="809"/>
        <v>0</v>
      </c>
      <c r="M317" s="4">
        <f t="shared" si="810"/>
        <v>0</v>
      </c>
      <c r="N317" s="4">
        <f t="shared" si="811"/>
        <v>0</v>
      </c>
      <c r="O317" s="4">
        <f t="shared" si="812"/>
        <v>0</v>
      </c>
      <c r="P317" s="4">
        <f t="shared" si="813"/>
        <v>0</v>
      </c>
      <c r="Q317" s="4">
        <f t="shared" si="814"/>
        <v>0</v>
      </c>
      <c r="R317" s="4">
        <f t="shared" si="815"/>
        <v>0</v>
      </c>
      <c r="S317" s="4">
        <f t="shared" si="816"/>
        <v>0</v>
      </c>
      <c r="T317" s="4">
        <f t="shared" si="817"/>
        <v>0</v>
      </c>
      <c r="U317" s="4">
        <f t="shared" si="818"/>
        <v>0</v>
      </c>
      <c r="V317" s="4">
        <f t="shared" si="819"/>
        <v>0</v>
      </c>
      <c r="W317" s="4">
        <f t="shared" si="820"/>
        <v>0</v>
      </c>
      <c r="X317" s="4">
        <f t="shared" si="821"/>
        <v>0</v>
      </c>
      <c r="Y317" s="4">
        <f t="shared" si="822"/>
        <v>0</v>
      </c>
      <c r="Z317" s="4">
        <f t="shared" si="823"/>
        <v>0</v>
      </c>
      <c r="AA317" s="4">
        <f t="shared" si="824"/>
        <v>0</v>
      </c>
      <c r="AB317" s="4">
        <f t="shared" si="825"/>
        <v>0</v>
      </c>
      <c r="AC317" s="4">
        <f t="shared" si="826"/>
        <v>0</v>
      </c>
      <c r="AD317" s="4">
        <f t="shared" si="827"/>
        <v>0</v>
      </c>
      <c r="AE317" s="4">
        <f t="shared" si="828"/>
        <v>0</v>
      </c>
      <c r="AF317" s="4">
        <f t="shared" si="829"/>
        <v>0</v>
      </c>
      <c r="AG317" s="4">
        <f t="shared" si="830"/>
        <v>0</v>
      </c>
      <c r="AH317" s="4">
        <f t="shared" si="831"/>
        <v>0</v>
      </c>
      <c r="AI317" s="4">
        <f t="shared" si="832"/>
        <v>0</v>
      </c>
      <c r="AJ317" s="4">
        <f t="shared" si="833"/>
        <v>0</v>
      </c>
      <c r="AK317" s="4">
        <f t="shared" si="834"/>
        <v>0</v>
      </c>
      <c r="AL317" s="4">
        <f t="shared" si="835"/>
        <v>0</v>
      </c>
      <c r="AM317" s="4">
        <f t="shared" si="836"/>
        <v>0</v>
      </c>
      <c r="AN317" s="4">
        <f t="shared" si="837"/>
        <v>0</v>
      </c>
      <c r="AO317" s="4">
        <f t="shared" si="838"/>
        <v>0</v>
      </c>
      <c r="AP317" s="4">
        <f t="shared" si="839"/>
        <v>0</v>
      </c>
      <c r="AQ317" s="4">
        <f t="shared" si="840"/>
        <v>0</v>
      </c>
      <c r="AR317" s="4">
        <f t="shared" si="841"/>
        <v>0</v>
      </c>
      <c r="AS317" s="4">
        <f t="shared" si="842"/>
        <v>0</v>
      </c>
      <c r="AT317" s="4">
        <f t="shared" si="843"/>
        <v>0</v>
      </c>
      <c r="AU317" s="4">
        <f t="shared" si="844"/>
        <v>0</v>
      </c>
      <c r="AV317" s="4">
        <f t="shared" si="845"/>
        <v>0</v>
      </c>
      <c r="AW317" s="4">
        <f t="shared" si="846"/>
        <v>0</v>
      </c>
      <c r="AX317" s="4">
        <f t="shared" si="847"/>
        <v>0</v>
      </c>
      <c r="AY317" s="4">
        <f t="shared" si="848"/>
        <v>0</v>
      </c>
      <c r="AZ317" s="4">
        <f t="shared" si="849"/>
        <v>0</v>
      </c>
      <c r="BA317" s="4">
        <f t="shared" si="850"/>
        <v>0</v>
      </c>
      <c r="BB317" s="4">
        <f t="shared" si="851"/>
        <v>0</v>
      </c>
      <c r="BC317" s="4">
        <f t="shared" si="852"/>
        <v>0</v>
      </c>
      <c r="BD317" s="4">
        <f t="shared" si="853"/>
        <v>1</v>
      </c>
      <c r="BE317" s="4">
        <f t="shared" si="854"/>
        <v>1</v>
      </c>
      <c r="BF317" s="4">
        <f t="shared" si="865"/>
        <v>0</v>
      </c>
      <c r="BG317" s="4">
        <f t="shared" si="865"/>
        <v>0</v>
      </c>
      <c r="BH317" s="4">
        <f t="shared" si="865"/>
        <v>0</v>
      </c>
      <c r="BI317" s="4">
        <f t="shared" si="865"/>
        <v>0</v>
      </c>
      <c r="BJ317" s="4">
        <f t="shared" si="865"/>
        <v>0</v>
      </c>
      <c r="BK317" s="4">
        <f t="shared" si="865"/>
        <v>0</v>
      </c>
      <c r="BL317" s="4">
        <f t="shared" si="865"/>
        <v>0</v>
      </c>
      <c r="BM317" s="4">
        <f t="shared" si="865"/>
        <v>0</v>
      </c>
      <c r="BN317" s="4">
        <f t="shared" si="865"/>
        <v>0</v>
      </c>
      <c r="BO317" s="4">
        <f t="shared" si="865"/>
        <v>0</v>
      </c>
      <c r="BP317" s="4">
        <f t="shared" si="865"/>
        <v>0</v>
      </c>
      <c r="BQ317" s="4">
        <f t="shared" si="865"/>
        <v>0</v>
      </c>
      <c r="BR317" s="4">
        <f t="shared" si="865"/>
        <v>0</v>
      </c>
      <c r="BS317" s="4">
        <f t="shared" si="865"/>
        <v>0</v>
      </c>
      <c r="BT317" s="4">
        <f t="shared" si="865"/>
        <v>0</v>
      </c>
      <c r="BU317" s="4">
        <f t="shared" si="856"/>
        <v>0</v>
      </c>
      <c r="BV317" s="4">
        <f t="shared" si="856"/>
        <v>0</v>
      </c>
      <c r="BW317" s="4">
        <f t="shared" si="856"/>
        <v>0</v>
      </c>
      <c r="BX317" s="4">
        <f t="shared" si="856"/>
        <v>0</v>
      </c>
      <c r="BY317" s="4">
        <f t="shared" si="857"/>
        <v>0</v>
      </c>
      <c r="BZ317" s="4">
        <f t="shared" si="857"/>
        <v>0</v>
      </c>
      <c r="CA317" s="4">
        <f t="shared" si="857"/>
        <v>0</v>
      </c>
      <c r="CB317" s="4">
        <f t="shared" si="857"/>
        <v>0</v>
      </c>
      <c r="CC317" s="4">
        <f t="shared" si="857"/>
        <v>0</v>
      </c>
      <c r="CD317" s="4">
        <f t="shared" si="857"/>
        <v>0</v>
      </c>
      <c r="CE317" s="4">
        <f t="shared" si="857"/>
        <v>0</v>
      </c>
      <c r="CF317" s="4">
        <f t="shared" si="857"/>
        <v>0</v>
      </c>
      <c r="CG317" s="4">
        <f t="shared" si="857"/>
        <v>0</v>
      </c>
      <c r="CH317" s="4">
        <f t="shared" si="857"/>
        <v>0</v>
      </c>
      <c r="CI317" s="4">
        <f t="shared" si="857"/>
        <v>0</v>
      </c>
      <c r="CJ317" s="4">
        <f t="shared" si="857"/>
        <v>0</v>
      </c>
      <c r="CK317" s="4">
        <f t="shared" si="857"/>
        <v>0</v>
      </c>
      <c r="CL317" s="4">
        <f t="shared" si="857"/>
        <v>0</v>
      </c>
      <c r="CM317" s="4">
        <f t="shared" si="857"/>
        <v>0</v>
      </c>
      <c r="CN317" s="4">
        <f t="shared" si="857"/>
        <v>0</v>
      </c>
      <c r="CO317" s="4">
        <f t="shared" si="867"/>
        <v>0</v>
      </c>
      <c r="CP317" s="4">
        <f t="shared" si="867"/>
        <v>0</v>
      </c>
      <c r="CQ317" s="4">
        <f t="shared" si="867"/>
        <v>0</v>
      </c>
      <c r="CR317" s="4">
        <f t="shared" si="867"/>
        <v>0</v>
      </c>
      <c r="CS317" s="4">
        <f t="shared" si="867"/>
        <v>0</v>
      </c>
      <c r="CT317" s="4">
        <f t="shared" si="867"/>
        <v>0</v>
      </c>
      <c r="CU317" s="4">
        <f t="shared" si="866"/>
        <v>0</v>
      </c>
      <c r="CV317" s="4">
        <f t="shared" si="866"/>
        <v>0</v>
      </c>
      <c r="CW317" s="4">
        <f t="shared" si="866"/>
        <v>0</v>
      </c>
      <c r="CX317" s="4">
        <f t="shared" si="866"/>
        <v>0</v>
      </c>
      <c r="CY317" s="4">
        <f t="shared" si="866"/>
        <v>0</v>
      </c>
      <c r="CZ317" s="4">
        <f t="shared" si="859"/>
        <v>0</v>
      </c>
      <c r="DA317" s="4">
        <f t="shared" si="860"/>
        <v>0</v>
      </c>
      <c r="DB317" s="4">
        <f t="shared" si="860"/>
        <v>0</v>
      </c>
      <c r="DC317" s="4">
        <f t="shared" si="860"/>
        <v>0</v>
      </c>
      <c r="DD317" s="4">
        <f t="shared" si="860"/>
        <v>0</v>
      </c>
      <c r="DE317" s="4">
        <f t="shared" si="860"/>
        <v>0</v>
      </c>
      <c r="DF317" s="4">
        <f t="shared" si="860"/>
        <v>0</v>
      </c>
      <c r="DG317" s="4">
        <f t="shared" si="860"/>
        <v>0</v>
      </c>
      <c r="DH317" s="4">
        <f t="shared" si="861"/>
        <v>0</v>
      </c>
      <c r="DI317" s="4">
        <f t="shared" si="861"/>
        <v>0</v>
      </c>
      <c r="DJ317" s="4">
        <f t="shared" si="861"/>
        <v>0</v>
      </c>
      <c r="DK317" s="4">
        <f t="shared" si="861"/>
        <v>0</v>
      </c>
      <c r="DL317" s="4">
        <f t="shared" si="861"/>
        <v>0</v>
      </c>
      <c r="DM317" s="4">
        <f t="shared" si="861"/>
        <v>0</v>
      </c>
      <c r="DN317" s="4">
        <f t="shared" si="861"/>
        <v>0</v>
      </c>
      <c r="DO317" s="4">
        <f t="shared" si="864"/>
        <v>0</v>
      </c>
      <c r="DP317" s="4">
        <f t="shared" si="864"/>
        <v>0</v>
      </c>
      <c r="DQ317" s="4">
        <f t="shared" si="864"/>
        <v>1</v>
      </c>
      <c r="DR317" s="4">
        <f t="shared" si="864"/>
        <v>0</v>
      </c>
      <c r="DS317" s="4">
        <f t="shared" si="864"/>
        <v>0</v>
      </c>
      <c r="DT317" s="4">
        <f t="shared" si="864"/>
        <v>0</v>
      </c>
      <c r="DU317" s="4">
        <f t="shared" si="864"/>
        <v>0</v>
      </c>
      <c r="DV317" s="4">
        <f t="shared" si="864"/>
        <v>0</v>
      </c>
      <c r="DW317" s="4">
        <f t="shared" si="864"/>
        <v>0</v>
      </c>
      <c r="DX317" s="4">
        <f t="shared" si="863"/>
        <v>0</v>
      </c>
      <c r="DY317" s="4">
        <f t="shared" si="863"/>
        <v>0</v>
      </c>
      <c r="DZ317" s="4">
        <f t="shared" si="863"/>
        <v>0</v>
      </c>
      <c r="EA317" s="4">
        <f t="shared" si="863"/>
        <v>0</v>
      </c>
      <c r="EB317" s="4">
        <f t="shared" si="863"/>
        <v>1</v>
      </c>
      <c r="EC317" s="4">
        <f t="shared" si="863"/>
        <v>0</v>
      </c>
    </row>
    <row r="318" spans="1:133" x14ac:dyDescent="0.25">
      <c r="A318" t="s">
        <v>2689</v>
      </c>
      <c r="B318" s="13" t="s">
        <v>265</v>
      </c>
      <c r="C318" t="s">
        <v>2700</v>
      </c>
      <c r="D318" s="4">
        <f t="shared" si="801"/>
        <v>0</v>
      </c>
      <c r="E318" s="4">
        <f t="shared" si="802"/>
        <v>0</v>
      </c>
      <c r="F318" s="4">
        <f t="shared" si="803"/>
        <v>0</v>
      </c>
      <c r="G318" s="4">
        <f t="shared" si="804"/>
        <v>0</v>
      </c>
      <c r="H318" s="4">
        <f t="shared" si="805"/>
        <v>0</v>
      </c>
      <c r="I318" s="4">
        <f t="shared" si="806"/>
        <v>0</v>
      </c>
      <c r="J318" s="4">
        <f t="shared" si="807"/>
        <v>0</v>
      </c>
      <c r="K318" s="4">
        <f t="shared" si="808"/>
        <v>0</v>
      </c>
      <c r="L318" s="4">
        <f t="shared" si="809"/>
        <v>0</v>
      </c>
      <c r="M318" s="4">
        <f t="shared" si="810"/>
        <v>0</v>
      </c>
      <c r="N318" s="4">
        <f t="shared" si="811"/>
        <v>0</v>
      </c>
      <c r="O318" s="4">
        <f t="shared" si="812"/>
        <v>0</v>
      </c>
      <c r="P318" s="4">
        <f t="shared" si="813"/>
        <v>0</v>
      </c>
      <c r="Q318" s="4">
        <f t="shared" si="814"/>
        <v>0</v>
      </c>
      <c r="R318" s="4">
        <f t="shared" si="815"/>
        <v>0</v>
      </c>
      <c r="S318" s="4">
        <f t="shared" si="816"/>
        <v>0</v>
      </c>
      <c r="T318" s="4">
        <f t="shared" si="817"/>
        <v>0</v>
      </c>
      <c r="U318" s="4">
        <f t="shared" si="818"/>
        <v>0</v>
      </c>
      <c r="V318" s="4">
        <f t="shared" si="819"/>
        <v>0</v>
      </c>
      <c r="W318" s="4">
        <f t="shared" si="820"/>
        <v>0</v>
      </c>
      <c r="X318" s="4">
        <f t="shared" si="821"/>
        <v>0</v>
      </c>
      <c r="Y318" s="4">
        <f t="shared" si="822"/>
        <v>0</v>
      </c>
      <c r="Z318" s="4">
        <f t="shared" si="823"/>
        <v>0</v>
      </c>
      <c r="AA318" s="4">
        <f t="shared" si="824"/>
        <v>0</v>
      </c>
      <c r="AB318" s="4">
        <f t="shared" si="825"/>
        <v>0</v>
      </c>
      <c r="AC318" s="4">
        <f t="shared" si="826"/>
        <v>0</v>
      </c>
      <c r="AD318" s="4">
        <f t="shared" si="827"/>
        <v>0</v>
      </c>
      <c r="AE318" s="4">
        <f t="shared" si="828"/>
        <v>0</v>
      </c>
      <c r="AF318" s="4">
        <f t="shared" si="829"/>
        <v>0</v>
      </c>
      <c r="AG318" s="4">
        <f t="shared" si="830"/>
        <v>0</v>
      </c>
      <c r="AH318" s="4">
        <f t="shared" si="831"/>
        <v>0</v>
      </c>
      <c r="AI318" s="4">
        <f t="shared" si="832"/>
        <v>0</v>
      </c>
      <c r="AJ318" s="4">
        <f t="shared" si="833"/>
        <v>0</v>
      </c>
      <c r="AK318" s="4">
        <f t="shared" si="834"/>
        <v>0</v>
      </c>
      <c r="AL318" s="4">
        <f t="shared" si="835"/>
        <v>0</v>
      </c>
      <c r="AM318" s="4">
        <f t="shared" si="836"/>
        <v>0</v>
      </c>
      <c r="AN318" s="4">
        <f t="shared" si="837"/>
        <v>0</v>
      </c>
      <c r="AO318" s="4">
        <f t="shared" si="838"/>
        <v>0</v>
      </c>
      <c r="AP318" s="4">
        <f t="shared" si="839"/>
        <v>0</v>
      </c>
      <c r="AQ318" s="4">
        <f t="shared" si="840"/>
        <v>0</v>
      </c>
      <c r="AR318" s="4">
        <f t="shared" si="841"/>
        <v>0</v>
      </c>
      <c r="AS318" s="4">
        <f t="shared" si="842"/>
        <v>0</v>
      </c>
      <c r="AT318" s="4">
        <f t="shared" si="843"/>
        <v>0</v>
      </c>
      <c r="AU318" s="4">
        <f t="shared" si="844"/>
        <v>0</v>
      </c>
      <c r="AV318" s="4">
        <f t="shared" si="845"/>
        <v>0</v>
      </c>
      <c r="AW318" s="4">
        <f t="shared" si="846"/>
        <v>0</v>
      </c>
      <c r="AX318" s="4">
        <f t="shared" si="847"/>
        <v>0</v>
      </c>
      <c r="AY318" s="4">
        <f t="shared" si="848"/>
        <v>0</v>
      </c>
      <c r="AZ318" s="4">
        <f t="shared" si="849"/>
        <v>0</v>
      </c>
      <c r="BA318" s="4">
        <f t="shared" si="850"/>
        <v>0</v>
      </c>
      <c r="BB318" s="4">
        <f t="shared" si="851"/>
        <v>0</v>
      </c>
      <c r="BC318" s="4">
        <f t="shared" si="852"/>
        <v>0</v>
      </c>
      <c r="BD318" s="4">
        <f t="shared" si="853"/>
        <v>0</v>
      </c>
      <c r="BE318" s="4">
        <f t="shared" si="854"/>
        <v>0</v>
      </c>
      <c r="BF318" s="4">
        <f t="shared" si="865"/>
        <v>0</v>
      </c>
      <c r="BG318" s="4">
        <f t="shared" si="865"/>
        <v>0</v>
      </c>
      <c r="BH318" s="4">
        <f t="shared" si="865"/>
        <v>0</v>
      </c>
      <c r="BI318" s="4">
        <f t="shared" si="865"/>
        <v>0</v>
      </c>
      <c r="BJ318" s="4">
        <f t="shared" si="865"/>
        <v>0</v>
      </c>
      <c r="BK318" s="4">
        <f t="shared" si="865"/>
        <v>0</v>
      </c>
      <c r="BL318" s="4">
        <f t="shared" si="865"/>
        <v>0</v>
      </c>
      <c r="BM318" s="4">
        <f t="shared" si="865"/>
        <v>0</v>
      </c>
      <c r="BN318" s="4">
        <f t="shared" si="865"/>
        <v>0</v>
      </c>
      <c r="BO318" s="4">
        <f t="shared" si="865"/>
        <v>0</v>
      </c>
      <c r="BP318" s="4">
        <f t="shared" si="865"/>
        <v>0</v>
      </c>
      <c r="BQ318" s="4">
        <f t="shared" si="865"/>
        <v>0</v>
      </c>
      <c r="BR318" s="4">
        <f t="shared" si="865"/>
        <v>0</v>
      </c>
      <c r="BS318" s="4">
        <f t="shared" si="865"/>
        <v>0</v>
      </c>
      <c r="BT318" s="4">
        <f t="shared" si="865"/>
        <v>0</v>
      </c>
      <c r="BU318" s="4">
        <f t="shared" si="856"/>
        <v>0</v>
      </c>
      <c r="BV318" s="4">
        <f t="shared" si="856"/>
        <v>0</v>
      </c>
      <c r="BW318" s="4">
        <f t="shared" si="856"/>
        <v>0</v>
      </c>
      <c r="BX318" s="4">
        <f t="shared" si="856"/>
        <v>0</v>
      </c>
      <c r="BY318" s="4">
        <f t="shared" si="857"/>
        <v>0</v>
      </c>
      <c r="BZ318" s="4">
        <f t="shared" si="857"/>
        <v>0</v>
      </c>
      <c r="CA318" s="4">
        <f t="shared" si="857"/>
        <v>0</v>
      </c>
      <c r="CB318" s="4">
        <f t="shared" si="857"/>
        <v>0</v>
      </c>
      <c r="CC318" s="4">
        <f t="shared" si="857"/>
        <v>0</v>
      </c>
      <c r="CD318" s="4">
        <f t="shared" si="857"/>
        <v>0</v>
      </c>
      <c r="CE318" s="4">
        <f t="shared" si="857"/>
        <v>0</v>
      </c>
      <c r="CF318" s="4">
        <f t="shared" si="857"/>
        <v>0</v>
      </c>
      <c r="CG318" s="4">
        <f t="shared" si="857"/>
        <v>0</v>
      </c>
      <c r="CH318" s="4">
        <f t="shared" si="857"/>
        <v>0</v>
      </c>
      <c r="CI318" s="4">
        <f t="shared" si="857"/>
        <v>0</v>
      </c>
      <c r="CJ318" s="4">
        <f t="shared" si="857"/>
        <v>0</v>
      </c>
      <c r="CK318" s="4">
        <f t="shared" si="857"/>
        <v>0</v>
      </c>
      <c r="CL318" s="4">
        <f t="shared" si="857"/>
        <v>0</v>
      </c>
      <c r="CM318" s="4">
        <f t="shared" si="857"/>
        <v>0</v>
      </c>
      <c r="CN318" s="4">
        <f t="shared" si="857"/>
        <v>0</v>
      </c>
      <c r="CO318" s="4">
        <f t="shared" si="867"/>
        <v>0</v>
      </c>
      <c r="CP318" s="4">
        <f t="shared" si="867"/>
        <v>0</v>
      </c>
      <c r="CQ318" s="4">
        <f t="shared" si="867"/>
        <v>0</v>
      </c>
      <c r="CR318" s="4">
        <f t="shared" si="867"/>
        <v>0</v>
      </c>
      <c r="CS318" s="4">
        <f t="shared" si="867"/>
        <v>0</v>
      </c>
      <c r="CT318" s="4">
        <f t="shared" si="867"/>
        <v>0</v>
      </c>
      <c r="CU318" s="4">
        <f t="shared" si="866"/>
        <v>0</v>
      </c>
      <c r="CV318" s="4">
        <f t="shared" si="866"/>
        <v>0</v>
      </c>
      <c r="CW318" s="4">
        <f t="shared" si="866"/>
        <v>0</v>
      </c>
      <c r="CX318" s="4">
        <f t="shared" si="866"/>
        <v>0</v>
      </c>
      <c r="CY318" s="4">
        <f t="shared" si="866"/>
        <v>0</v>
      </c>
      <c r="CZ318" s="4">
        <f t="shared" si="859"/>
        <v>0</v>
      </c>
      <c r="DA318" s="4">
        <f t="shared" si="860"/>
        <v>0</v>
      </c>
      <c r="DB318" s="4">
        <f t="shared" si="860"/>
        <v>0</v>
      </c>
      <c r="DC318" s="4">
        <f t="shared" si="860"/>
        <v>0</v>
      </c>
      <c r="DD318" s="4">
        <f t="shared" si="860"/>
        <v>0</v>
      </c>
      <c r="DE318" s="4">
        <f t="shared" si="860"/>
        <v>0</v>
      </c>
      <c r="DF318" s="4">
        <f t="shared" si="860"/>
        <v>0</v>
      </c>
      <c r="DG318" s="4">
        <f t="shared" si="860"/>
        <v>0</v>
      </c>
      <c r="DH318" s="4">
        <f t="shared" si="861"/>
        <v>0</v>
      </c>
      <c r="DI318" s="4">
        <f t="shared" si="861"/>
        <v>0</v>
      </c>
      <c r="DJ318" s="4">
        <f t="shared" si="861"/>
        <v>0</v>
      </c>
      <c r="DK318" s="4">
        <f t="shared" si="861"/>
        <v>0</v>
      </c>
      <c r="DL318" s="4">
        <f t="shared" si="861"/>
        <v>0</v>
      </c>
      <c r="DM318" s="4">
        <f t="shared" si="861"/>
        <v>0</v>
      </c>
      <c r="DN318" s="4">
        <f t="shared" si="861"/>
        <v>0</v>
      </c>
      <c r="DO318" s="4">
        <f t="shared" si="864"/>
        <v>0</v>
      </c>
      <c r="DP318" s="4">
        <f t="shared" si="864"/>
        <v>0</v>
      </c>
      <c r="DQ318" s="4">
        <f t="shared" si="864"/>
        <v>0</v>
      </c>
      <c r="DR318" s="4">
        <f t="shared" si="864"/>
        <v>1</v>
      </c>
      <c r="DS318" s="4">
        <f t="shared" si="864"/>
        <v>0</v>
      </c>
      <c r="DT318" s="4">
        <f t="shared" si="864"/>
        <v>0</v>
      </c>
      <c r="DU318" s="4">
        <f t="shared" si="864"/>
        <v>0</v>
      </c>
      <c r="DV318" s="4">
        <f t="shared" si="864"/>
        <v>0</v>
      </c>
      <c r="DW318" s="4">
        <f t="shared" si="864"/>
        <v>0</v>
      </c>
      <c r="DX318" s="4">
        <f t="shared" si="863"/>
        <v>0</v>
      </c>
      <c r="DY318" s="4">
        <f t="shared" si="863"/>
        <v>0</v>
      </c>
      <c r="DZ318" s="4">
        <f t="shared" si="863"/>
        <v>0</v>
      </c>
      <c r="EA318" s="4">
        <f t="shared" si="863"/>
        <v>0</v>
      </c>
      <c r="EB318" s="4">
        <f t="shared" si="863"/>
        <v>0</v>
      </c>
      <c r="EC318" s="4">
        <f t="shared" si="863"/>
        <v>1</v>
      </c>
    </row>
    <row r="319" spans="1:133" x14ac:dyDescent="0.25">
      <c r="C319" s="3"/>
    </row>
    <row r="320" spans="1:133" x14ac:dyDescent="0.25">
      <c r="C320" s="3"/>
    </row>
    <row r="321" spans="3:3" x14ac:dyDescent="0.25">
      <c r="C321" s="3"/>
    </row>
    <row r="322" spans="3:3" x14ac:dyDescent="0.25">
      <c r="C322" s="3"/>
    </row>
    <row r="323" spans="3:3" x14ac:dyDescent="0.25">
      <c r="C323" s="3"/>
    </row>
    <row r="324" spans="3:3" x14ac:dyDescent="0.25">
      <c r="C324" s="3"/>
    </row>
    <row r="325" spans="3:3" x14ac:dyDescent="0.25">
      <c r="C325" s="3"/>
    </row>
    <row r="326" spans="3:3" x14ac:dyDescent="0.25">
      <c r="C326" s="3"/>
    </row>
    <row r="327" spans="3:3" x14ac:dyDescent="0.25">
      <c r="C327" s="3"/>
    </row>
    <row r="328" spans="3:3" x14ac:dyDescent="0.25">
      <c r="C328" s="3"/>
    </row>
    <row r="329" spans="3:3" x14ac:dyDescent="0.25">
      <c r="C329" s="3"/>
    </row>
    <row r="330" spans="3:3" x14ac:dyDescent="0.25">
      <c r="C330" s="3"/>
    </row>
    <row r="331" spans="3:3" x14ac:dyDescent="0.25">
      <c r="C331" s="3"/>
    </row>
    <row r="332" spans="3:3" x14ac:dyDescent="0.25">
      <c r="C332" s="3"/>
    </row>
    <row r="333" spans="3:3" x14ac:dyDescent="0.25">
      <c r="C333" s="3"/>
    </row>
    <row r="334" spans="3:3" x14ac:dyDescent="0.25">
      <c r="C334" s="3"/>
    </row>
    <row r="335" spans="3:3" x14ac:dyDescent="0.25">
      <c r="C335" s="3"/>
    </row>
    <row r="336" spans="3:3" x14ac:dyDescent="0.25">
      <c r="C336" s="3"/>
    </row>
    <row r="337" spans="3:3" x14ac:dyDescent="0.25">
      <c r="C337" s="3"/>
    </row>
    <row r="338" spans="3:3" x14ac:dyDescent="0.25">
      <c r="C338" s="3"/>
    </row>
    <row r="339" spans="3:3" x14ac:dyDescent="0.25">
      <c r="C339" s="3"/>
    </row>
    <row r="340" spans="3:3" x14ac:dyDescent="0.25">
      <c r="C340" s="3"/>
    </row>
    <row r="341" spans="3:3" x14ac:dyDescent="0.25">
      <c r="C341" s="3"/>
    </row>
    <row r="342" spans="3:3" x14ac:dyDescent="0.25">
      <c r="C342" s="3"/>
    </row>
    <row r="343" spans="3:3" x14ac:dyDescent="0.25">
      <c r="C343" s="3"/>
    </row>
    <row r="344" spans="3:3" x14ac:dyDescent="0.25">
      <c r="C344" s="3"/>
    </row>
    <row r="345" spans="3:3" x14ac:dyDescent="0.25">
      <c r="C345" s="3"/>
    </row>
    <row r="346" spans="3:3" x14ac:dyDescent="0.25">
      <c r="C346" s="3"/>
    </row>
    <row r="347" spans="3:3" x14ac:dyDescent="0.25">
      <c r="C347" s="3"/>
    </row>
    <row r="348" spans="3:3" x14ac:dyDescent="0.25">
      <c r="C348" s="3"/>
    </row>
    <row r="349" spans="3:3" x14ac:dyDescent="0.25">
      <c r="C349" s="3"/>
    </row>
    <row r="350" spans="3:3" x14ac:dyDescent="0.25">
      <c r="C350" s="3"/>
    </row>
    <row r="351" spans="3:3" x14ac:dyDescent="0.25">
      <c r="C351" s="3"/>
    </row>
    <row r="352" spans="3:3" x14ac:dyDescent="0.25">
      <c r="C352" s="3"/>
    </row>
    <row r="353" spans="3:3" x14ac:dyDescent="0.25">
      <c r="C353" s="3"/>
    </row>
    <row r="354" spans="3:3" x14ac:dyDescent="0.25">
      <c r="C354" s="3"/>
    </row>
    <row r="355" spans="3:3" x14ac:dyDescent="0.25">
      <c r="C355" s="3"/>
    </row>
    <row r="356" spans="3:3" x14ac:dyDescent="0.25">
      <c r="C356" s="3"/>
    </row>
    <row r="357" spans="3:3" x14ac:dyDescent="0.25">
      <c r="C357" s="3"/>
    </row>
    <row r="358" spans="3:3" x14ac:dyDescent="0.25">
      <c r="C358" s="3"/>
    </row>
    <row r="359" spans="3:3" x14ac:dyDescent="0.25">
      <c r="C359" s="3"/>
    </row>
    <row r="360" spans="3:3" x14ac:dyDescent="0.25">
      <c r="C360" s="3"/>
    </row>
    <row r="361" spans="3:3" x14ac:dyDescent="0.25">
      <c r="C361" s="3"/>
    </row>
    <row r="362" spans="3:3" x14ac:dyDescent="0.25">
      <c r="C362" s="3"/>
    </row>
    <row r="363" spans="3:3" x14ac:dyDescent="0.25">
      <c r="C363" s="3"/>
    </row>
    <row r="364" spans="3:3" x14ac:dyDescent="0.25">
      <c r="C364" s="3"/>
    </row>
    <row r="365" spans="3:3" x14ac:dyDescent="0.25">
      <c r="C365" s="3"/>
    </row>
    <row r="366" spans="3:3" x14ac:dyDescent="0.25">
      <c r="C366" s="3"/>
    </row>
    <row r="367" spans="3:3" x14ac:dyDescent="0.25">
      <c r="C367" s="3"/>
    </row>
    <row r="368" spans="3:3" x14ac:dyDescent="0.25">
      <c r="C368" s="3"/>
    </row>
    <row r="369" spans="3:3" x14ac:dyDescent="0.25">
      <c r="C369" s="3"/>
    </row>
    <row r="370" spans="3:3" x14ac:dyDescent="0.25">
      <c r="C370" s="3"/>
    </row>
    <row r="371" spans="3:3" x14ac:dyDescent="0.25">
      <c r="C371" s="3"/>
    </row>
    <row r="372" spans="3:3" x14ac:dyDescent="0.25">
      <c r="C372" s="3"/>
    </row>
    <row r="373" spans="3:3" x14ac:dyDescent="0.25">
      <c r="C373" s="3"/>
    </row>
    <row r="374" spans="3:3" x14ac:dyDescent="0.25">
      <c r="C374" s="3"/>
    </row>
    <row r="375" spans="3:3" x14ac:dyDescent="0.25">
      <c r="C375" s="3"/>
    </row>
    <row r="376" spans="3:3" x14ac:dyDescent="0.25">
      <c r="C376" s="3"/>
    </row>
    <row r="377" spans="3:3" x14ac:dyDescent="0.25">
      <c r="C377" s="3"/>
    </row>
    <row r="378" spans="3:3" x14ac:dyDescent="0.25">
      <c r="C378" s="3"/>
    </row>
    <row r="379" spans="3:3" x14ac:dyDescent="0.25">
      <c r="C379" s="3"/>
    </row>
    <row r="380" spans="3:3" x14ac:dyDescent="0.25">
      <c r="C380" s="3"/>
    </row>
    <row r="381" spans="3:3" x14ac:dyDescent="0.25">
      <c r="C381" s="3"/>
    </row>
    <row r="382" spans="3:3" x14ac:dyDescent="0.25">
      <c r="C382" s="3"/>
    </row>
    <row r="383" spans="3:3" x14ac:dyDescent="0.25">
      <c r="C383" s="3"/>
    </row>
    <row r="384" spans="3:3" x14ac:dyDescent="0.25">
      <c r="C384" s="3"/>
    </row>
    <row r="385" spans="3:3" x14ac:dyDescent="0.25">
      <c r="C385" s="3"/>
    </row>
    <row r="386" spans="3:3" x14ac:dyDescent="0.25">
      <c r="C386" s="3"/>
    </row>
    <row r="387" spans="3:3" x14ac:dyDescent="0.25">
      <c r="C387" s="3"/>
    </row>
    <row r="388" spans="3:3" x14ac:dyDescent="0.25">
      <c r="C388" s="3"/>
    </row>
    <row r="389" spans="3:3" x14ac:dyDescent="0.25">
      <c r="C389" s="3"/>
    </row>
    <row r="390" spans="3:3" x14ac:dyDescent="0.25">
      <c r="C390" s="3"/>
    </row>
    <row r="391" spans="3:3" x14ac:dyDescent="0.25">
      <c r="C391" s="3"/>
    </row>
    <row r="392" spans="3:3" x14ac:dyDescent="0.25">
      <c r="C392" s="3"/>
    </row>
    <row r="393" spans="3:3" x14ac:dyDescent="0.25">
      <c r="C393" s="3"/>
    </row>
    <row r="394" spans="3:3" x14ac:dyDescent="0.25">
      <c r="C394" s="3"/>
    </row>
    <row r="395" spans="3:3" x14ac:dyDescent="0.25">
      <c r="C395" s="3"/>
    </row>
    <row r="396" spans="3:3" x14ac:dyDescent="0.25">
      <c r="C396" s="3"/>
    </row>
    <row r="397" spans="3:3" x14ac:dyDescent="0.25">
      <c r="C397" s="3"/>
    </row>
    <row r="398" spans="3:3" x14ac:dyDescent="0.25">
      <c r="C398" s="3"/>
    </row>
    <row r="399" spans="3:3" x14ac:dyDescent="0.25">
      <c r="C399" s="3"/>
    </row>
    <row r="400" spans="3:3" x14ac:dyDescent="0.25">
      <c r="C400" s="3"/>
    </row>
    <row r="401" spans="3:3" x14ac:dyDescent="0.25">
      <c r="C401" s="3"/>
    </row>
    <row r="402" spans="3:3" x14ac:dyDescent="0.25">
      <c r="C402" s="3"/>
    </row>
    <row r="403" spans="3:3" x14ac:dyDescent="0.25">
      <c r="C403" s="3"/>
    </row>
    <row r="404" spans="3:3" x14ac:dyDescent="0.25">
      <c r="C404" s="3"/>
    </row>
    <row r="405" spans="3:3" x14ac:dyDescent="0.25">
      <c r="C405" s="3"/>
    </row>
    <row r="406" spans="3:3" x14ac:dyDescent="0.25">
      <c r="C406" s="3"/>
    </row>
    <row r="407" spans="3:3" x14ac:dyDescent="0.25">
      <c r="C407" s="3"/>
    </row>
    <row r="408" spans="3:3" x14ac:dyDescent="0.25">
      <c r="C408" s="3"/>
    </row>
    <row r="409" spans="3:3" x14ac:dyDescent="0.25">
      <c r="C409" s="3"/>
    </row>
    <row r="410" spans="3:3" x14ac:dyDescent="0.25">
      <c r="C410" s="3"/>
    </row>
    <row r="411" spans="3:3" x14ac:dyDescent="0.25">
      <c r="C411" s="3"/>
    </row>
    <row r="412" spans="3:3" x14ac:dyDescent="0.25">
      <c r="C412" s="3"/>
    </row>
    <row r="413" spans="3:3" x14ac:dyDescent="0.25">
      <c r="C413" s="3"/>
    </row>
    <row r="414" spans="3:3" x14ac:dyDescent="0.25">
      <c r="C414" s="3"/>
    </row>
    <row r="415" spans="3:3" x14ac:dyDescent="0.25">
      <c r="C415" s="3"/>
    </row>
    <row r="416" spans="3:3" x14ac:dyDescent="0.25">
      <c r="C416" s="3"/>
    </row>
    <row r="417" spans="3:3" x14ac:dyDescent="0.25">
      <c r="C417" s="3"/>
    </row>
    <row r="418" spans="3:3" x14ac:dyDescent="0.25">
      <c r="C418" s="3"/>
    </row>
    <row r="419" spans="3:3" x14ac:dyDescent="0.25">
      <c r="C419" s="3"/>
    </row>
    <row r="420" spans="3:3" x14ac:dyDescent="0.25">
      <c r="C420" s="3"/>
    </row>
    <row r="421" spans="3:3" x14ac:dyDescent="0.25">
      <c r="C421" s="3"/>
    </row>
    <row r="422" spans="3:3" x14ac:dyDescent="0.25">
      <c r="C422" s="3"/>
    </row>
    <row r="423" spans="3:3" x14ac:dyDescent="0.25">
      <c r="C423" s="3"/>
    </row>
    <row r="424" spans="3:3" x14ac:dyDescent="0.25">
      <c r="C424" s="3"/>
    </row>
    <row r="425" spans="3:3" x14ac:dyDescent="0.25">
      <c r="C425" s="3"/>
    </row>
    <row r="426" spans="3:3" x14ac:dyDescent="0.25">
      <c r="C426" s="3"/>
    </row>
    <row r="427" spans="3:3" x14ac:dyDescent="0.25">
      <c r="C427" s="3"/>
    </row>
    <row r="428" spans="3:3" x14ac:dyDescent="0.25">
      <c r="C428" s="3"/>
    </row>
    <row r="429" spans="3:3" x14ac:dyDescent="0.25">
      <c r="C429" s="3"/>
    </row>
    <row r="430" spans="3:3" x14ac:dyDescent="0.25">
      <c r="C430" s="3"/>
    </row>
    <row r="431" spans="3:3" x14ac:dyDescent="0.25">
      <c r="C431" s="3"/>
    </row>
    <row r="432" spans="3:3" x14ac:dyDescent="0.25">
      <c r="C432" s="3"/>
    </row>
    <row r="433" spans="3:3" x14ac:dyDescent="0.25">
      <c r="C433" s="3"/>
    </row>
    <row r="434" spans="3:3" x14ac:dyDescent="0.25">
      <c r="C434" s="3"/>
    </row>
    <row r="435" spans="3:3" x14ac:dyDescent="0.25">
      <c r="C435" s="3"/>
    </row>
    <row r="436" spans="3:3" x14ac:dyDescent="0.25">
      <c r="C436" s="3"/>
    </row>
    <row r="437" spans="3:3" x14ac:dyDescent="0.25">
      <c r="C437" s="3"/>
    </row>
    <row r="438" spans="3:3" x14ac:dyDescent="0.25">
      <c r="C438" s="3"/>
    </row>
    <row r="439" spans="3:3" x14ac:dyDescent="0.25">
      <c r="C439" s="3"/>
    </row>
    <row r="440" spans="3:3" x14ac:dyDescent="0.25">
      <c r="C440" s="3"/>
    </row>
    <row r="441" spans="3:3" x14ac:dyDescent="0.25">
      <c r="C441" s="3"/>
    </row>
    <row r="442" spans="3:3" x14ac:dyDescent="0.25">
      <c r="C442" s="3"/>
    </row>
    <row r="443" spans="3:3" x14ac:dyDescent="0.25">
      <c r="C443" s="3"/>
    </row>
    <row r="444" spans="3:3" x14ac:dyDescent="0.25">
      <c r="C444" s="3"/>
    </row>
    <row r="445" spans="3:3" x14ac:dyDescent="0.25">
      <c r="C445" s="3"/>
    </row>
    <row r="446" spans="3:3" x14ac:dyDescent="0.25">
      <c r="C446" s="3"/>
    </row>
    <row r="447" spans="3:3" x14ac:dyDescent="0.25">
      <c r="C447" s="3"/>
    </row>
    <row r="448" spans="3:3" x14ac:dyDescent="0.25">
      <c r="C448" s="3"/>
    </row>
    <row r="449" spans="3:3" x14ac:dyDescent="0.25">
      <c r="C449" s="3"/>
    </row>
    <row r="450" spans="3:3" x14ac:dyDescent="0.25">
      <c r="C450" s="3"/>
    </row>
    <row r="451" spans="3:3" x14ac:dyDescent="0.25">
      <c r="C451" s="3"/>
    </row>
    <row r="452" spans="3:3" x14ac:dyDescent="0.25">
      <c r="C452" s="3"/>
    </row>
    <row r="453" spans="3:3" x14ac:dyDescent="0.25">
      <c r="C453" s="3"/>
    </row>
    <row r="454" spans="3:3" x14ac:dyDescent="0.25">
      <c r="C454" s="3"/>
    </row>
    <row r="455" spans="3:3" x14ac:dyDescent="0.25">
      <c r="C455" s="3"/>
    </row>
    <row r="456" spans="3:3" x14ac:dyDescent="0.25">
      <c r="C456" s="3"/>
    </row>
    <row r="457" spans="3:3" x14ac:dyDescent="0.25">
      <c r="C457" s="3"/>
    </row>
    <row r="458" spans="3:3" x14ac:dyDescent="0.25">
      <c r="C458" s="3"/>
    </row>
    <row r="459" spans="3:3" x14ac:dyDescent="0.25">
      <c r="C459" s="3"/>
    </row>
    <row r="460" spans="3:3" x14ac:dyDescent="0.25">
      <c r="C460" s="3"/>
    </row>
    <row r="461" spans="3:3" x14ac:dyDescent="0.25">
      <c r="C461" s="3"/>
    </row>
    <row r="462" spans="3:3" x14ac:dyDescent="0.25">
      <c r="C462" s="3"/>
    </row>
    <row r="463" spans="3:3" x14ac:dyDescent="0.25">
      <c r="C463" s="3"/>
    </row>
    <row r="464" spans="3:3" x14ac:dyDescent="0.25">
      <c r="C464" s="3"/>
    </row>
    <row r="465" spans="3:3" x14ac:dyDescent="0.25">
      <c r="C465" s="3"/>
    </row>
    <row r="466" spans="3:3" x14ac:dyDescent="0.25">
      <c r="C466" s="3"/>
    </row>
    <row r="467" spans="3:3" x14ac:dyDescent="0.25">
      <c r="C467" s="3"/>
    </row>
    <row r="468" spans="3:3" x14ac:dyDescent="0.25">
      <c r="C468" s="3"/>
    </row>
    <row r="469" spans="3:3" x14ac:dyDescent="0.25">
      <c r="C469" s="3"/>
    </row>
    <row r="470" spans="3:3" x14ac:dyDescent="0.25">
      <c r="C470" s="3"/>
    </row>
    <row r="471" spans="3:3" x14ac:dyDescent="0.25">
      <c r="C471" s="3"/>
    </row>
    <row r="472" spans="3:3" x14ac:dyDescent="0.25">
      <c r="C472" s="3"/>
    </row>
    <row r="473" spans="3:3" x14ac:dyDescent="0.25">
      <c r="C473" s="3"/>
    </row>
    <row r="474" spans="3:3" x14ac:dyDescent="0.25">
      <c r="C474" s="3"/>
    </row>
    <row r="475" spans="3:3" x14ac:dyDescent="0.25">
      <c r="C475" s="3"/>
    </row>
    <row r="476" spans="3:3" x14ac:dyDescent="0.25">
      <c r="C476" s="3"/>
    </row>
    <row r="477" spans="3:3" x14ac:dyDescent="0.25">
      <c r="C477" s="3"/>
    </row>
    <row r="478" spans="3:3" x14ac:dyDescent="0.25">
      <c r="C478" s="3"/>
    </row>
    <row r="479" spans="3:3" x14ac:dyDescent="0.25">
      <c r="C479" s="3"/>
    </row>
    <row r="480" spans="3:3" x14ac:dyDescent="0.25">
      <c r="C480" s="3"/>
    </row>
    <row r="481" spans="2:14" x14ac:dyDescent="0.25">
      <c r="C481" s="3"/>
    </row>
    <row r="482" spans="2:14" x14ac:dyDescent="0.25">
      <c r="B482" s="15" t="s">
        <v>257</v>
      </c>
      <c r="C482" s="3"/>
    </row>
    <row r="483" spans="2:14" x14ac:dyDescent="0.25">
      <c r="B483" t="s">
        <v>53</v>
      </c>
      <c r="C483" s="13" t="s">
        <v>253</v>
      </c>
      <c r="D483" s="4">
        <v>1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</row>
    <row r="484" spans="2:14" x14ac:dyDescent="0.25">
      <c r="B484" t="s">
        <v>258</v>
      </c>
      <c r="C484" s="13" t="s">
        <v>254</v>
      </c>
      <c r="D484" s="4">
        <v>0</v>
      </c>
      <c r="E484" s="4">
        <v>1</v>
      </c>
      <c r="F484" s="4">
        <v>1</v>
      </c>
      <c r="G484" s="4">
        <v>1</v>
      </c>
      <c r="H484" s="4">
        <v>1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</row>
    <row r="485" spans="2:14" x14ac:dyDescent="0.25">
      <c r="B485" t="s">
        <v>259</v>
      </c>
      <c r="C485" s="13" t="s">
        <v>255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1</v>
      </c>
      <c r="J485" s="4">
        <v>1</v>
      </c>
      <c r="K485" s="4">
        <v>1</v>
      </c>
      <c r="L485" s="4">
        <v>1</v>
      </c>
      <c r="M485" s="4">
        <v>1</v>
      </c>
      <c r="N485" s="4">
        <v>0</v>
      </c>
    </row>
    <row r="486" spans="2:14" x14ac:dyDescent="0.25">
      <c r="B486" t="s">
        <v>260</v>
      </c>
      <c r="C486" s="13" t="s">
        <v>256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1</v>
      </c>
      <c r="J486" s="4">
        <v>1</v>
      </c>
      <c r="K486" s="4">
        <v>1</v>
      </c>
      <c r="L486" s="4">
        <v>0</v>
      </c>
      <c r="M486" s="4">
        <v>0</v>
      </c>
      <c r="N486" s="4">
        <v>1</v>
      </c>
    </row>
    <row r="487" spans="2:14" x14ac:dyDescent="0.25">
      <c r="C487" s="3"/>
    </row>
    <row r="488" spans="2:14" x14ac:dyDescent="0.25">
      <c r="C488" s="3"/>
    </row>
  </sheetData>
  <conditionalFormatting sqref="DG7 CF7:DE7 D7:CD7">
    <cfRule type="cellIs" dxfId="6" priority="3" operator="equal">
      <formula>"Yes"</formula>
    </cfRule>
  </conditionalFormatting>
  <conditionalFormatting sqref="DF7">
    <cfRule type="cellIs" dxfId="5" priority="2" operator="equal">
      <formula>"Yes"</formula>
    </cfRule>
  </conditionalFormatting>
  <conditionalFormatting sqref="DH7:EC7">
    <cfRule type="cellIs" dxfId="4" priority="1" operator="equal">
      <formula>"Yes"</formula>
    </cfRule>
  </conditionalFormatting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160"/>
  <sheetViews>
    <sheetView workbookViewId="0">
      <pane ySplit="9" topLeftCell="A140" activePane="bottomLeft" state="frozen"/>
      <selection pane="bottomLeft" activeCell="B3" sqref="B3"/>
    </sheetView>
  </sheetViews>
  <sheetFormatPr defaultRowHeight="13.2" x14ac:dyDescent="0.25"/>
  <cols>
    <col min="1" max="1" width="19.6640625" customWidth="1"/>
    <col min="5" max="5" width="11.88671875" customWidth="1"/>
    <col min="6" max="6" width="17" customWidth="1"/>
    <col min="7" max="7" width="21.33203125" customWidth="1"/>
    <col min="10" max="10" width="12.33203125" customWidth="1"/>
    <col min="12" max="12" width="12.5546875" customWidth="1"/>
    <col min="14" max="14" width="13.44140625" customWidth="1"/>
    <col min="30" max="30" width="12.109375" customWidth="1"/>
  </cols>
  <sheetData>
    <row r="1" spans="1:34" ht="15.6" x14ac:dyDescent="0.3">
      <c r="A1" s="65" t="s">
        <v>2290</v>
      </c>
      <c r="C1" t="s">
        <v>3747</v>
      </c>
      <c r="F1" s="38" t="s">
        <v>323</v>
      </c>
      <c r="J1" t="s">
        <v>3745</v>
      </c>
      <c r="K1" t="s">
        <v>3746</v>
      </c>
      <c r="N1" t="s">
        <v>2874</v>
      </c>
      <c r="P1" t="s">
        <v>16</v>
      </c>
      <c r="R1" t="s">
        <v>2271</v>
      </c>
      <c r="T1" t="s">
        <v>2272</v>
      </c>
      <c r="V1" t="s">
        <v>2273</v>
      </c>
      <c r="X1" t="s">
        <v>2651</v>
      </c>
      <c r="Y1" t="s">
        <v>2652</v>
      </c>
      <c r="Z1" t="s">
        <v>2653</v>
      </c>
      <c r="AA1" t="s">
        <v>2684</v>
      </c>
      <c r="AB1" t="s">
        <v>3744</v>
      </c>
      <c r="AH1" t="s">
        <v>3781</v>
      </c>
    </row>
    <row r="2" spans="1:34" x14ac:dyDescent="0.25">
      <c r="A2" t="s">
        <v>4969</v>
      </c>
      <c r="B2" s="67" t="s">
        <v>5140</v>
      </c>
      <c r="C2" t="s">
        <v>3775</v>
      </c>
      <c r="F2" s="285" t="s">
        <v>2256</v>
      </c>
      <c r="J2" t="s">
        <v>5</v>
      </c>
      <c r="K2" t="s">
        <v>3742</v>
      </c>
      <c r="N2" t="s">
        <v>312</v>
      </c>
      <c r="P2" s="1" t="s">
        <v>271</v>
      </c>
      <c r="R2" t="s">
        <v>275</v>
      </c>
      <c r="T2" t="s">
        <v>277</v>
      </c>
      <c r="V2" t="s">
        <v>278</v>
      </c>
      <c r="X2" t="s">
        <v>6</v>
      </c>
      <c r="Y2" t="s">
        <v>6</v>
      </c>
      <c r="Z2" t="s">
        <v>6</v>
      </c>
      <c r="AA2" t="s">
        <v>2879</v>
      </c>
      <c r="AB2" t="s">
        <v>3725</v>
      </c>
      <c r="AC2" t="s">
        <v>2675</v>
      </c>
      <c r="AF2" s="94" t="s">
        <v>323</v>
      </c>
      <c r="AH2" t="s">
        <v>279</v>
      </c>
    </row>
    <row r="3" spans="1:34" x14ac:dyDescent="0.25">
      <c r="A3" t="s">
        <v>2284</v>
      </c>
      <c r="B3" s="313" t="s">
        <v>2256</v>
      </c>
      <c r="E3" t="s">
        <v>2501</v>
      </c>
      <c r="F3" s="76" t="s">
        <v>3599</v>
      </c>
      <c r="J3" t="s">
        <v>9</v>
      </c>
      <c r="N3" t="s">
        <v>2687</v>
      </c>
      <c r="P3" s="21" t="s">
        <v>272</v>
      </c>
      <c r="R3" t="s">
        <v>277</v>
      </c>
      <c r="T3" t="s">
        <v>278</v>
      </c>
      <c r="V3" t="s">
        <v>279</v>
      </c>
      <c r="X3" t="s">
        <v>7</v>
      </c>
      <c r="Y3" t="s">
        <v>7</v>
      </c>
      <c r="Z3" t="s">
        <v>7</v>
      </c>
      <c r="AA3" t="s">
        <v>2881</v>
      </c>
      <c r="AB3" t="s">
        <v>3726</v>
      </c>
      <c r="AH3" t="s">
        <v>280</v>
      </c>
    </row>
    <row r="4" spans="1:34" x14ac:dyDescent="0.25">
      <c r="A4" t="s">
        <v>2289</v>
      </c>
      <c r="B4" s="118">
        <v>0</v>
      </c>
      <c r="C4" s="112" t="str">
        <f>TEXT(1-ACDiscount,"0.000")&amp;" index"</f>
        <v>1.000 index</v>
      </c>
      <c r="E4" t="s">
        <v>2650</v>
      </c>
      <c r="F4" s="67" t="s">
        <v>2256</v>
      </c>
      <c r="N4" t="s">
        <v>2688</v>
      </c>
      <c r="P4" s="1" t="s">
        <v>3782</v>
      </c>
      <c r="R4" t="s">
        <v>278</v>
      </c>
      <c r="T4" t="s">
        <v>279</v>
      </c>
      <c r="V4" t="s">
        <v>280</v>
      </c>
      <c r="X4" t="s">
        <v>8</v>
      </c>
      <c r="Y4" t="s">
        <v>8</v>
      </c>
      <c r="Z4" t="s">
        <v>8</v>
      </c>
      <c r="AA4" t="s">
        <v>2880</v>
      </c>
      <c r="AB4" t="s">
        <v>3727</v>
      </c>
      <c r="AH4" t="s">
        <v>281</v>
      </c>
    </row>
    <row r="5" spans="1:34" x14ac:dyDescent="0.25">
      <c r="A5" t="s">
        <v>2293</v>
      </c>
      <c r="B5" s="111" t="s">
        <v>2256</v>
      </c>
      <c r="E5" t="s">
        <v>2683</v>
      </c>
      <c r="F5" s="67" t="s">
        <v>2256</v>
      </c>
      <c r="N5" t="s">
        <v>313</v>
      </c>
      <c r="P5" s="1" t="s">
        <v>3783</v>
      </c>
      <c r="R5" t="s">
        <v>279</v>
      </c>
      <c r="T5" t="s">
        <v>280</v>
      </c>
      <c r="V5" t="s">
        <v>2300</v>
      </c>
      <c r="Y5" t="s">
        <v>4973</v>
      </c>
      <c r="Z5" t="s">
        <v>4973</v>
      </c>
      <c r="AA5" t="s">
        <v>2882</v>
      </c>
      <c r="AB5" t="s">
        <v>3728</v>
      </c>
      <c r="AH5" t="s">
        <v>282</v>
      </c>
    </row>
    <row r="6" spans="1:34" x14ac:dyDescent="0.25">
      <c r="A6" t="s">
        <v>2942</v>
      </c>
      <c r="B6" s="117">
        <v>1</v>
      </c>
      <c r="E6" t="s">
        <v>2941</v>
      </c>
      <c r="F6" s="292">
        <v>2</v>
      </c>
      <c r="G6" s="110" t="str">
        <f>IF(F6=1,"      CS Accrues","      CS Does Not Accrue")</f>
        <v xml:space="preserve">      CS Does Not Accrue</v>
      </c>
      <c r="N6" t="s">
        <v>2875</v>
      </c>
      <c r="P6" s="1" t="s">
        <v>273</v>
      </c>
      <c r="R6" t="s">
        <v>280</v>
      </c>
      <c r="T6" t="s">
        <v>2300</v>
      </c>
      <c r="V6" t="s">
        <v>281</v>
      </c>
      <c r="Y6" t="s">
        <v>4974</v>
      </c>
      <c r="Z6" t="s">
        <v>4974</v>
      </c>
      <c r="AA6" t="s">
        <v>2928</v>
      </c>
      <c r="AB6" t="s">
        <v>3729</v>
      </c>
      <c r="AH6" t="s">
        <v>2300</v>
      </c>
    </row>
    <row r="7" spans="1:34" x14ac:dyDescent="0.25">
      <c r="C7" t="s">
        <v>3778</v>
      </c>
      <c r="F7" s="293" t="s">
        <v>2256</v>
      </c>
      <c r="N7" t="s">
        <v>2876</v>
      </c>
      <c r="P7" s="1" t="s">
        <v>274</v>
      </c>
      <c r="R7" t="s">
        <v>2300</v>
      </c>
      <c r="T7" t="s">
        <v>281</v>
      </c>
      <c r="V7" t="s">
        <v>282</v>
      </c>
      <c r="Y7" t="s">
        <v>4975</v>
      </c>
      <c r="Z7" t="s">
        <v>4975</v>
      </c>
      <c r="AA7" t="s">
        <v>5141</v>
      </c>
      <c r="AB7" t="s">
        <v>3730</v>
      </c>
      <c r="AH7" t="s">
        <v>283</v>
      </c>
    </row>
    <row r="8" spans="1:34" x14ac:dyDescent="0.25">
      <c r="A8" s="5" t="s">
        <v>2291</v>
      </c>
      <c r="P8" t="s">
        <v>2976</v>
      </c>
      <c r="R8" t="s">
        <v>281</v>
      </c>
      <c r="T8" t="s">
        <v>282</v>
      </c>
      <c r="V8" t="s">
        <v>283</v>
      </c>
      <c r="Y8" t="s">
        <v>4970</v>
      </c>
      <c r="Z8" t="s">
        <v>4970</v>
      </c>
      <c r="AA8" t="s">
        <v>5142</v>
      </c>
      <c r="AB8" t="s">
        <v>3731</v>
      </c>
      <c r="AH8" t="s">
        <v>284</v>
      </c>
    </row>
    <row r="9" spans="1:34" x14ac:dyDescent="0.25">
      <c r="A9" t="s">
        <v>287</v>
      </c>
      <c r="B9" t="s">
        <v>1</v>
      </c>
      <c r="C9" t="s">
        <v>0</v>
      </c>
      <c r="D9" t="s">
        <v>2</v>
      </c>
      <c r="E9" t="s">
        <v>286</v>
      </c>
      <c r="F9" t="s">
        <v>288</v>
      </c>
      <c r="G9" t="s">
        <v>2264</v>
      </c>
      <c r="P9" t="s">
        <v>3742</v>
      </c>
      <c r="R9" t="s">
        <v>282</v>
      </c>
      <c r="T9" t="s">
        <v>283</v>
      </c>
      <c r="V9" t="s">
        <v>284</v>
      </c>
      <c r="Y9" t="s">
        <v>4971</v>
      </c>
      <c r="Z9" t="s">
        <v>4971</v>
      </c>
      <c r="AB9" t="s">
        <v>3732</v>
      </c>
      <c r="AH9" t="s">
        <v>285</v>
      </c>
    </row>
    <row r="10" spans="1:34" x14ac:dyDescent="0.25">
      <c r="A10" t="str">
        <f>B10&amp;C10&amp;D10</f>
        <v>F0-5Low</v>
      </c>
      <c r="B10" t="s">
        <v>9</v>
      </c>
      <c r="C10" t="s">
        <v>271</v>
      </c>
      <c r="D10" t="s">
        <v>6</v>
      </c>
      <c r="E10" s="38" t="s">
        <v>278</v>
      </c>
      <c r="F10" t="str">
        <f>B10&amp;C10&amp;E10</f>
        <v>F0-5Decile 3</v>
      </c>
      <c r="G10" s="1" t="s">
        <v>2265</v>
      </c>
      <c r="R10" t="s">
        <v>283</v>
      </c>
      <c r="T10" t="s">
        <v>284</v>
      </c>
      <c r="V10" t="s">
        <v>285</v>
      </c>
      <c r="Y10" t="s">
        <v>4972</v>
      </c>
      <c r="Z10" t="s">
        <v>4972</v>
      </c>
      <c r="AB10" t="s">
        <v>3752</v>
      </c>
    </row>
    <row r="11" spans="1:34" x14ac:dyDescent="0.25">
      <c r="A11" t="str">
        <f t="shared" ref="A11:A54" si="0">B11&amp;C11&amp;D11</f>
        <v>F0-5Medium</v>
      </c>
      <c r="B11" t="s">
        <v>9</v>
      </c>
      <c r="C11" t="s">
        <v>271</v>
      </c>
      <c r="D11" t="s">
        <v>7</v>
      </c>
      <c r="E11" s="38" t="s">
        <v>2300</v>
      </c>
      <c r="F11" t="str">
        <f t="shared" ref="F11:F54" si="1">B11&amp;C11&amp;E11</f>
        <v>F0-5Decile 5.5</v>
      </c>
      <c r="G11" s="1" t="s">
        <v>2265</v>
      </c>
      <c r="R11" t="s">
        <v>284</v>
      </c>
      <c r="T11" t="s">
        <v>285</v>
      </c>
      <c r="Y11" t="s">
        <v>2287</v>
      </c>
      <c r="Z11" t="s">
        <v>2287</v>
      </c>
      <c r="AB11" t="s">
        <v>3753</v>
      </c>
    </row>
    <row r="12" spans="1:34" x14ac:dyDescent="0.25">
      <c r="A12" t="str">
        <f t="shared" si="0"/>
        <v>F0-5High</v>
      </c>
      <c r="B12" t="s">
        <v>9</v>
      </c>
      <c r="C12" t="s">
        <v>271</v>
      </c>
      <c r="D12" t="s">
        <v>8</v>
      </c>
      <c r="E12" s="38" t="s">
        <v>285</v>
      </c>
      <c r="F12" t="str">
        <f t="shared" si="1"/>
        <v>F0-5Decile 10</v>
      </c>
      <c r="G12" s="1" t="s">
        <v>2265</v>
      </c>
      <c r="R12" t="s">
        <v>285</v>
      </c>
      <c r="Y12" t="s">
        <v>2879</v>
      </c>
      <c r="Z12" t="s">
        <v>2288</v>
      </c>
      <c r="AB12" t="s">
        <v>3754</v>
      </c>
    </row>
    <row r="13" spans="1:34" x14ac:dyDescent="0.25">
      <c r="A13" t="str">
        <f t="shared" si="0"/>
        <v>F6-17Low</v>
      </c>
      <c r="B13" t="s">
        <v>9</v>
      </c>
      <c r="C13" t="s">
        <v>272</v>
      </c>
      <c r="D13" t="s">
        <v>6</v>
      </c>
      <c r="E13" s="38" t="s">
        <v>278</v>
      </c>
      <c r="F13" t="str">
        <f t="shared" si="1"/>
        <v>F6-17Decile 3</v>
      </c>
      <c r="G13" s="1" t="s">
        <v>2266</v>
      </c>
      <c r="Y13" t="s">
        <v>2881</v>
      </c>
      <c r="Z13" t="s">
        <v>2879</v>
      </c>
      <c r="AB13" t="s">
        <v>3755</v>
      </c>
    </row>
    <row r="14" spans="1:34" x14ac:dyDescent="0.25">
      <c r="A14" t="str">
        <f t="shared" si="0"/>
        <v>F6-17Medium</v>
      </c>
      <c r="B14" t="s">
        <v>9</v>
      </c>
      <c r="C14" t="s">
        <v>272</v>
      </c>
      <c r="D14" t="s">
        <v>7</v>
      </c>
      <c r="E14" s="38" t="s">
        <v>2300</v>
      </c>
      <c r="F14" t="str">
        <f t="shared" si="1"/>
        <v>F6-17Decile 5.5</v>
      </c>
      <c r="G14" s="1" t="s">
        <v>2266</v>
      </c>
      <c r="Y14" t="s">
        <v>2880</v>
      </c>
      <c r="Z14" t="s">
        <v>2881</v>
      </c>
      <c r="AB14" t="s">
        <v>3756</v>
      </c>
    </row>
    <row r="15" spans="1:34" x14ac:dyDescent="0.25">
      <c r="A15" t="str">
        <f t="shared" si="0"/>
        <v>F6-17High</v>
      </c>
      <c r="B15" t="s">
        <v>9</v>
      </c>
      <c r="C15" t="s">
        <v>272</v>
      </c>
      <c r="D15" t="s">
        <v>8</v>
      </c>
      <c r="E15" s="38" t="s">
        <v>285</v>
      </c>
      <c r="F15" t="str">
        <f t="shared" si="1"/>
        <v>F6-17Decile 10</v>
      </c>
      <c r="G15" s="1" t="s">
        <v>2266</v>
      </c>
      <c r="Y15" t="s">
        <v>2882</v>
      </c>
      <c r="Z15" t="s">
        <v>2880</v>
      </c>
      <c r="AB15" t="s">
        <v>3757</v>
      </c>
    </row>
    <row r="16" spans="1:34" x14ac:dyDescent="0.25">
      <c r="A16" t="str">
        <f t="shared" si="0"/>
        <v>F18-25Low</v>
      </c>
      <c r="B16" t="s">
        <v>9</v>
      </c>
      <c r="C16" t="s">
        <v>3782</v>
      </c>
      <c r="D16" t="s">
        <v>6</v>
      </c>
      <c r="E16" s="38" t="s">
        <v>278</v>
      </c>
      <c r="F16" t="str">
        <f t="shared" si="1"/>
        <v>F18-25Decile 3</v>
      </c>
      <c r="G16" s="1" t="s">
        <v>2266</v>
      </c>
      <c r="Y16" t="s">
        <v>2928</v>
      </c>
      <c r="Z16" t="s">
        <v>2882</v>
      </c>
      <c r="AB16" t="s">
        <v>3758</v>
      </c>
    </row>
    <row r="17" spans="1:28" x14ac:dyDescent="0.25">
      <c r="A17" t="str">
        <f t="shared" si="0"/>
        <v>F18-25Medium</v>
      </c>
      <c r="B17" t="s">
        <v>9</v>
      </c>
      <c r="C17" t="s">
        <v>3782</v>
      </c>
      <c r="D17" t="s">
        <v>7</v>
      </c>
      <c r="E17" s="38" t="s">
        <v>2300</v>
      </c>
      <c r="F17" t="str">
        <f t="shared" si="1"/>
        <v>F18-25Decile 5.5</v>
      </c>
      <c r="G17" s="1" t="s">
        <v>2266</v>
      </c>
      <c r="Y17" t="s">
        <v>5141</v>
      </c>
      <c r="Z17" t="s">
        <v>2928</v>
      </c>
      <c r="AB17" t="s">
        <v>3759</v>
      </c>
    </row>
    <row r="18" spans="1:28" x14ac:dyDescent="0.25">
      <c r="A18" t="str">
        <f t="shared" si="0"/>
        <v>F18-25High</v>
      </c>
      <c r="B18" t="s">
        <v>9</v>
      </c>
      <c r="C18" t="s">
        <v>3782</v>
      </c>
      <c r="D18" t="s">
        <v>8</v>
      </c>
      <c r="E18" s="38" t="s">
        <v>285</v>
      </c>
      <c r="F18" t="str">
        <f t="shared" si="1"/>
        <v>F18-25Decile 10</v>
      </c>
      <c r="G18" s="1" t="s">
        <v>2266</v>
      </c>
      <c r="Y18" t="s">
        <v>5142</v>
      </c>
      <c r="Z18" t="s">
        <v>5141</v>
      </c>
      <c r="AB18" t="s">
        <v>2287</v>
      </c>
    </row>
    <row r="19" spans="1:28" x14ac:dyDescent="0.25">
      <c r="A19" t="str">
        <f t="shared" si="0"/>
        <v>F26-34Low</v>
      </c>
      <c r="B19" t="s">
        <v>9</v>
      </c>
      <c r="C19" t="s">
        <v>3783</v>
      </c>
      <c r="D19" t="s">
        <v>6</v>
      </c>
      <c r="E19" s="38" t="s">
        <v>278</v>
      </c>
      <c r="F19" t="str">
        <f t="shared" si="1"/>
        <v>F26-34Decile 3</v>
      </c>
      <c r="G19" s="1" t="s">
        <v>2265</v>
      </c>
      <c r="Z19" t="s">
        <v>5142</v>
      </c>
      <c r="AB19" t="s">
        <v>2288</v>
      </c>
    </row>
    <row r="20" spans="1:28" x14ac:dyDescent="0.25">
      <c r="A20" t="str">
        <f t="shared" si="0"/>
        <v>F26-34Medium</v>
      </c>
      <c r="B20" t="s">
        <v>9</v>
      </c>
      <c r="C20" t="s">
        <v>3783</v>
      </c>
      <c r="D20" t="s">
        <v>7</v>
      </c>
      <c r="E20" s="38" t="s">
        <v>2300</v>
      </c>
      <c r="F20" t="str">
        <f t="shared" si="1"/>
        <v>F26-34Decile 5.5</v>
      </c>
      <c r="G20" s="1" t="s">
        <v>2265</v>
      </c>
      <c r="AB20" t="s">
        <v>2879</v>
      </c>
    </row>
    <row r="21" spans="1:28" x14ac:dyDescent="0.25">
      <c r="A21" t="str">
        <f t="shared" si="0"/>
        <v>F26-34High</v>
      </c>
      <c r="B21" t="s">
        <v>9</v>
      </c>
      <c r="C21" t="s">
        <v>3783</v>
      </c>
      <c r="D21" t="s">
        <v>8</v>
      </c>
      <c r="E21" s="38" t="s">
        <v>285</v>
      </c>
      <c r="F21" t="str">
        <f t="shared" si="1"/>
        <v>F26-34Decile 10</v>
      </c>
      <c r="G21" s="1" t="s">
        <v>2265</v>
      </c>
      <c r="AB21" t="s">
        <v>2881</v>
      </c>
    </row>
    <row r="22" spans="1:28" x14ac:dyDescent="0.25">
      <c r="A22" t="str">
        <f t="shared" si="0"/>
        <v>F35-44Low</v>
      </c>
      <c r="B22" t="s">
        <v>9</v>
      </c>
      <c r="C22" t="s">
        <v>273</v>
      </c>
      <c r="D22" t="s">
        <v>6</v>
      </c>
      <c r="E22" s="38" t="s">
        <v>278</v>
      </c>
      <c r="F22" t="str">
        <f t="shared" si="1"/>
        <v>F35-44Decile 3</v>
      </c>
      <c r="G22" s="1" t="s">
        <v>2265</v>
      </c>
      <c r="AB22" t="s">
        <v>2880</v>
      </c>
    </row>
    <row r="23" spans="1:28" x14ac:dyDescent="0.25">
      <c r="A23" t="str">
        <f t="shared" si="0"/>
        <v>F35-44Medium</v>
      </c>
      <c r="B23" t="s">
        <v>9</v>
      </c>
      <c r="C23" t="s">
        <v>273</v>
      </c>
      <c r="D23" t="s">
        <v>7</v>
      </c>
      <c r="E23" s="38" t="s">
        <v>2300</v>
      </c>
      <c r="F23" t="str">
        <f t="shared" si="1"/>
        <v>F35-44Decile 5.5</v>
      </c>
      <c r="G23" s="1" t="s">
        <v>2265</v>
      </c>
      <c r="AB23" t="s">
        <v>2882</v>
      </c>
    </row>
    <row r="24" spans="1:28" x14ac:dyDescent="0.25">
      <c r="A24" t="str">
        <f t="shared" si="0"/>
        <v>F35-44High</v>
      </c>
      <c r="B24" t="s">
        <v>9</v>
      </c>
      <c r="C24" t="s">
        <v>273</v>
      </c>
      <c r="D24" t="s">
        <v>8</v>
      </c>
      <c r="E24" s="38" t="s">
        <v>285</v>
      </c>
      <c r="F24" t="str">
        <f t="shared" si="1"/>
        <v>F35-44Decile 10</v>
      </c>
      <c r="G24" s="1" t="s">
        <v>2265</v>
      </c>
      <c r="AB24" t="s">
        <v>2928</v>
      </c>
    </row>
    <row r="25" spans="1:28" x14ac:dyDescent="0.25">
      <c r="A25" t="str">
        <f t="shared" si="0"/>
        <v>F45-54Low</v>
      </c>
      <c r="B25" t="s">
        <v>9</v>
      </c>
      <c r="C25" t="s">
        <v>274</v>
      </c>
      <c r="D25" t="s">
        <v>6</v>
      </c>
      <c r="E25" s="38" t="s">
        <v>278</v>
      </c>
      <c r="F25" t="str">
        <f t="shared" si="1"/>
        <v>F45-54Decile 3</v>
      </c>
      <c r="G25" s="1" t="s">
        <v>2265</v>
      </c>
      <c r="AB25" t="s">
        <v>5141</v>
      </c>
    </row>
    <row r="26" spans="1:28" x14ac:dyDescent="0.25">
      <c r="A26" t="str">
        <f t="shared" si="0"/>
        <v>F45-54Medium</v>
      </c>
      <c r="B26" t="s">
        <v>9</v>
      </c>
      <c r="C26" t="s">
        <v>274</v>
      </c>
      <c r="D26" t="s">
        <v>7</v>
      </c>
      <c r="E26" s="38" t="s">
        <v>2300</v>
      </c>
      <c r="F26" t="str">
        <f t="shared" si="1"/>
        <v>F45-54Decile 5.5</v>
      </c>
      <c r="G26" s="1" t="s">
        <v>2265</v>
      </c>
      <c r="X26" s="70" t="s">
        <v>2685</v>
      </c>
      <c r="AB26" t="s">
        <v>5142</v>
      </c>
    </row>
    <row r="27" spans="1:28" x14ac:dyDescent="0.25">
      <c r="A27" t="str">
        <f t="shared" si="0"/>
        <v>F45-54High</v>
      </c>
      <c r="B27" t="s">
        <v>9</v>
      </c>
      <c r="C27" t="s">
        <v>274</v>
      </c>
      <c r="D27" t="s">
        <v>8</v>
      </c>
      <c r="E27" s="38" t="s">
        <v>285</v>
      </c>
      <c r="F27" t="str">
        <f t="shared" si="1"/>
        <v>F45-54Decile 10</v>
      </c>
      <c r="G27" s="1" t="s">
        <v>2265</v>
      </c>
    </row>
    <row r="28" spans="1:28" x14ac:dyDescent="0.25">
      <c r="A28" t="str">
        <f t="shared" si="0"/>
        <v>F55+Low</v>
      </c>
      <c r="B28" t="s">
        <v>9</v>
      </c>
      <c r="C28" t="s">
        <v>2976</v>
      </c>
      <c r="D28" t="s">
        <v>6</v>
      </c>
      <c r="E28" s="38" t="s">
        <v>278</v>
      </c>
      <c r="F28" t="str">
        <f t="shared" si="1"/>
        <v>F55+Decile 3</v>
      </c>
      <c r="G28" s="1" t="s">
        <v>2265</v>
      </c>
    </row>
    <row r="29" spans="1:28" x14ac:dyDescent="0.25">
      <c r="A29" t="str">
        <f t="shared" si="0"/>
        <v>F55+Medium</v>
      </c>
      <c r="B29" t="s">
        <v>9</v>
      </c>
      <c r="C29" t="s">
        <v>2976</v>
      </c>
      <c r="D29" t="s">
        <v>7</v>
      </c>
      <c r="E29" s="38" t="s">
        <v>2300</v>
      </c>
      <c r="F29" t="str">
        <f t="shared" si="1"/>
        <v>F55+Decile 5.5</v>
      </c>
      <c r="G29" s="1" t="s">
        <v>2265</v>
      </c>
    </row>
    <row r="30" spans="1:28" x14ac:dyDescent="0.25">
      <c r="A30" t="str">
        <f t="shared" si="0"/>
        <v>F55+High</v>
      </c>
      <c r="B30" t="s">
        <v>9</v>
      </c>
      <c r="C30" t="s">
        <v>2976</v>
      </c>
      <c r="D30" t="s">
        <v>8</v>
      </c>
      <c r="E30" s="38" t="s">
        <v>285</v>
      </c>
      <c r="F30" t="str">
        <f t="shared" si="1"/>
        <v>F55+Decile 10</v>
      </c>
      <c r="G30" s="1" t="s">
        <v>2265</v>
      </c>
    </row>
    <row r="31" spans="1:28" x14ac:dyDescent="0.25">
      <c r="A31" t="str">
        <f t="shared" si="0"/>
        <v>M0-5Low</v>
      </c>
      <c r="B31" t="s">
        <v>5</v>
      </c>
      <c r="C31" t="s">
        <v>271</v>
      </c>
      <c r="D31" t="s">
        <v>6</v>
      </c>
      <c r="E31" s="38" t="s">
        <v>278</v>
      </c>
      <c r="F31" t="str">
        <f t="shared" si="1"/>
        <v>M0-5Decile 3</v>
      </c>
      <c r="G31" s="1" t="s">
        <v>2265</v>
      </c>
    </row>
    <row r="32" spans="1:28" x14ac:dyDescent="0.25">
      <c r="A32" t="str">
        <f t="shared" si="0"/>
        <v>M0-5Medium</v>
      </c>
      <c r="B32" t="s">
        <v>5</v>
      </c>
      <c r="C32" t="s">
        <v>271</v>
      </c>
      <c r="D32" t="s">
        <v>7</v>
      </c>
      <c r="E32" s="38" t="s">
        <v>2300</v>
      </c>
      <c r="F32" t="str">
        <f t="shared" si="1"/>
        <v>M0-5Decile 5.5</v>
      </c>
      <c r="G32" s="1" t="s">
        <v>2265</v>
      </c>
    </row>
    <row r="33" spans="1:7" x14ac:dyDescent="0.25">
      <c r="A33" t="str">
        <f t="shared" si="0"/>
        <v>M0-5High</v>
      </c>
      <c r="B33" t="s">
        <v>5</v>
      </c>
      <c r="C33" t="s">
        <v>271</v>
      </c>
      <c r="D33" t="s">
        <v>8</v>
      </c>
      <c r="E33" s="38" t="s">
        <v>285</v>
      </c>
      <c r="F33" t="str">
        <f t="shared" si="1"/>
        <v>M0-5Decile 10</v>
      </c>
      <c r="G33" s="1" t="s">
        <v>2265</v>
      </c>
    </row>
    <row r="34" spans="1:7" x14ac:dyDescent="0.25">
      <c r="A34" t="str">
        <f t="shared" si="0"/>
        <v>M6-17Low</v>
      </c>
      <c r="B34" t="s">
        <v>5</v>
      </c>
      <c r="C34" t="s">
        <v>272</v>
      </c>
      <c r="D34" t="s">
        <v>6</v>
      </c>
      <c r="E34" s="38" t="s">
        <v>278</v>
      </c>
      <c r="F34" t="str">
        <f t="shared" si="1"/>
        <v>M6-17Decile 3</v>
      </c>
      <c r="G34" s="1" t="s">
        <v>2266</v>
      </c>
    </row>
    <row r="35" spans="1:7" x14ac:dyDescent="0.25">
      <c r="A35" t="str">
        <f t="shared" si="0"/>
        <v>M6-17Medium</v>
      </c>
      <c r="B35" t="s">
        <v>5</v>
      </c>
      <c r="C35" t="s">
        <v>272</v>
      </c>
      <c r="D35" t="s">
        <v>7</v>
      </c>
      <c r="E35" s="38" t="s">
        <v>2300</v>
      </c>
      <c r="F35" t="str">
        <f t="shared" si="1"/>
        <v>M6-17Decile 5.5</v>
      </c>
      <c r="G35" s="1" t="s">
        <v>2266</v>
      </c>
    </row>
    <row r="36" spans="1:7" x14ac:dyDescent="0.25">
      <c r="A36" t="str">
        <f t="shared" si="0"/>
        <v>M6-17High</v>
      </c>
      <c r="B36" t="s">
        <v>5</v>
      </c>
      <c r="C36" t="s">
        <v>272</v>
      </c>
      <c r="D36" t="s">
        <v>8</v>
      </c>
      <c r="E36" s="38" t="s">
        <v>285</v>
      </c>
      <c r="F36" t="str">
        <f t="shared" si="1"/>
        <v>M6-17Decile 10</v>
      </c>
      <c r="G36" s="1" t="s">
        <v>2266</v>
      </c>
    </row>
    <row r="37" spans="1:7" x14ac:dyDescent="0.25">
      <c r="A37" t="str">
        <f t="shared" si="0"/>
        <v>M18-25Low</v>
      </c>
      <c r="B37" t="s">
        <v>5</v>
      </c>
      <c r="C37" t="s">
        <v>3782</v>
      </c>
      <c r="D37" t="s">
        <v>6</v>
      </c>
      <c r="E37" s="38" t="s">
        <v>279</v>
      </c>
      <c r="F37" t="str">
        <f t="shared" si="1"/>
        <v>M18-25Decile 4</v>
      </c>
      <c r="G37" s="1" t="s">
        <v>3784</v>
      </c>
    </row>
    <row r="38" spans="1:7" x14ac:dyDescent="0.25">
      <c r="A38" t="str">
        <f t="shared" si="0"/>
        <v>M18-25Medium</v>
      </c>
      <c r="B38" t="s">
        <v>5</v>
      </c>
      <c r="C38" t="s">
        <v>3782</v>
      </c>
      <c r="D38" t="s">
        <v>7</v>
      </c>
      <c r="E38" s="38" t="s">
        <v>2300</v>
      </c>
      <c r="F38" t="str">
        <f t="shared" si="1"/>
        <v>M18-25Decile 5.5</v>
      </c>
      <c r="G38" s="1" t="s">
        <v>3784</v>
      </c>
    </row>
    <row r="39" spans="1:7" x14ac:dyDescent="0.25">
      <c r="A39" t="str">
        <f t="shared" si="0"/>
        <v>M18-25High</v>
      </c>
      <c r="B39" t="s">
        <v>5</v>
      </c>
      <c r="C39" t="s">
        <v>3782</v>
      </c>
      <c r="D39" t="s">
        <v>8</v>
      </c>
      <c r="E39" s="38" t="s">
        <v>285</v>
      </c>
      <c r="F39" t="str">
        <f t="shared" si="1"/>
        <v>M18-25Decile 10</v>
      </c>
      <c r="G39" s="1" t="s">
        <v>3784</v>
      </c>
    </row>
    <row r="40" spans="1:7" x14ac:dyDescent="0.25">
      <c r="A40" t="str">
        <f t="shared" si="0"/>
        <v>M26-34Low</v>
      </c>
      <c r="B40" t="s">
        <v>5</v>
      </c>
      <c r="C40" s="1" t="s">
        <v>3783</v>
      </c>
      <c r="D40" t="s">
        <v>6</v>
      </c>
      <c r="E40" s="38" t="s">
        <v>278</v>
      </c>
      <c r="F40" t="str">
        <f t="shared" si="1"/>
        <v>M26-34Decile 3</v>
      </c>
      <c r="G40" s="1" t="s">
        <v>2267</v>
      </c>
    </row>
    <row r="41" spans="1:7" x14ac:dyDescent="0.25">
      <c r="A41" t="str">
        <f t="shared" si="0"/>
        <v>M26-34Medium</v>
      </c>
      <c r="B41" t="s">
        <v>5</v>
      </c>
      <c r="C41" t="s">
        <v>3783</v>
      </c>
      <c r="D41" t="s">
        <v>7</v>
      </c>
      <c r="E41" s="38" t="s">
        <v>2300</v>
      </c>
      <c r="F41" t="str">
        <f t="shared" si="1"/>
        <v>M26-34Decile 5.5</v>
      </c>
      <c r="G41" s="1" t="s">
        <v>2267</v>
      </c>
    </row>
    <row r="42" spans="1:7" x14ac:dyDescent="0.25">
      <c r="A42" t="str">
        <f t="shared" si="0"/>
        <v>M26-34High</v>
      </c>
      <c r="B42" t="s">
        <v>5</v>
      </c>
      <c r="C42" t="s">
        <v>3783</v>
      </c>
      <c r="D42" t="s">
        <v>8</v>
      </c>
      <c r="E42" s="38" t="s">
        <v>285</v>
      </c>
      <c r="F42" t="str">
        <f t="shared" si="1"/>
        <v>M26-34Decile 10</v>
      </c>
      <c r="G42" s="1" t="s">
        <v>2267</v>
      </c>
    </row>
    <row r="43" spans="1:7" x14ac:dyDescent="0.25">
      <c r="A43" t="str">
        <f t="shared" si="0"/>
        <v>M35-44Low</v>
      </c>
      <c r="B43" t="s">
        <v>5</v>
      </c>
      <c r="C43" t="s">
        <v>273</v>
      </c>
      <c r="D43" t="s">
        <v>6</v>
      </c>
      <c r="E43" s="38" t="s">
        <v>278</v>
      </c>
      <c r="F43" t="str">
        <f t="shared" si="1"/>
        <v>M35-44Decile 3</v>
      </c>
      <c r="G43" s="1" t="s">
        <v>2266</v>
      </c>
    </row>
    <row r="44" spans="1:7" x14ac:dyDescent="0.25">
      <c r="A44" t="str">
        <f t="shared" si="0"/>
        <v>M35-44Medium</v>
      </c>
      <c r="B44" t="s">
        <v>5</v>
      </c>
      <c r="C44" t="s">
        <v>273</v>
      </c>
      <c r="D44" t="s">
        <v>7</v>
      </c>
      <c r="E44" s="38" t="s">
        <v>2300</v>
      </c>
      <c r="F44" t="str">
        <f t="shared" si="1"/>
        <v>M35-44Decile 5.5</v>
      </c>
      <c r="G44" s="1" t="s">
        <v>2266</v>
      </c>
    </row>
    <row r="45" spans="1:7" x14ac:dyDescent="0.25">
      <c r="A45" t="str">
        <f t="shared" si="0"/>
        <v>M35-44High</v>
      </c>
      <c r="B45" t="s">
        <v>5</v>
      </c>
      <c r="C45" t="s">
        <v>273</v>
      </c>
      <c r="D45" t="s">
        <v>8</v>
      </c>
      <c r="E45" s="38" t="s">
        <v>285</v>
      </c>
      <c r="F45" t="str">
        <f t="shared" si="1"/>
        <v>M35-44Decile 10</v>
      </c>
      <c r="G45" s="1" t="s">
        <v>2266</v>
      </c>
    </row>
    <row r="46" spans="1:7" x14ac:dyDescent="0.25">
      <c r="A46" t="str">
        <f t="shared" si="0"/>
        <v>M45-54Low</v>
      </c>
      <c r="B46" t="s">
        <v>5</v>
      </c>
      <c r="C46" t="s">
        <v>274</v>
      </c>
      <c r="D46" t="s">
        <v>6</v>
      </c>
      <c r="E46" s="38" t="s">
        <v>278</v>
      </c>
      <c r="F46" t="str">
        <f t="shared" si="1"/>
        <v>M45-54Decile 3</v>
      </c>
      <c r="G46" s="1" t="s">
        <v>2266</v>
      </c>
    </row>
    <row r="47" spans="1:7" x14ac:dyDescent="0.25">
      <c r="A47" t="str">
        <f t="shared" si="0"/>
        <v>M45-54Medium</v>
      </c>
      <c r="B47" t="s">
        <v>5</v>
      </c>
      <c r="C47" t="s">
        <v>274</v>
      </c>
      <c r="D47" t="s">
        <v>7</v>
      </c>
      <c r="E47" s="38" t="s">
        <v>2300</v>
      </c>
      <c r="F47" t="str">
        <f t="shared" si="1"/>
        <v>M45-54Decile 5.5</v>
      </c>
      <c r="G47" s="1" t="s">
        <v>2266</v>
      </c>
    </row>
    <row r="48" spans="1:7" x14ac:dyDescent="0.25">
      <c r="A48" t="str">
        <f t="shared" si="0"/>
        <v>M45-54High</v>
      </c>
      <c r="B48" t="s">
        <v>5</v>
      </c>
      <c r="C48" t="s">
        <v>274</v>
      </c>
      <c r="D48" t="s">
        <v>8</v>
      </c>
      <c r="E48" s="38" t="s">
        <v>285</v>
      </c>
      <c r="F48" t="str">
        <f t="shared" si="1"/>
        <v>M45-54Decile 10</v>
      </c>
      <c r="G48" s="1" t="s">
        <v>2266</v>
      </c>
    </row>
    <row r="49" spans="1:26" x14ac:dyDescent="0.25">
      <c r="A49" t="str">
        <f t="shared" si="0"/>
        <v>M55+Low</v>
      </c>
      <c r="B49" t="s">
        <v>5</v>
      </c>
      <c r="C49" t="s">
        <v>2976</v>
      </c>
      <c r="D49" t="s">
        <v>6</v>
      </c>
      <c r="E49" s="38" t="s">
        <v>278</v>
      </c>
      <c r="F49" t="str">
        <f t="shared" si="1"/>
        <v>M55+Decile 3</v>
      </c>
      <c r="G49" s="1" t="s">
        <v>2265</v>
      </c>
    </row>
    <row r="50" spans="1:26" x14ac:dyDescent="0.25">
      <c r="A50" t="str">
        <f t="shared" si="0"/>
        <v>M55+Medium</v>
      </c>
      <c r="B50" t="s">
        <v>5</v>
      </c>
      <c r="C50" t="s">
        <v>2976</v>
      </c>
      <c r="D50" t="s">
        <v>7</v>
      </c>
      <c r="E50" s="38" t="s">
        <v>2300</v>
      </c>
      <c r="F50" t="str">
        <f t="shared" si="1"/>
        <v>M55+Decile 5.5</v>
      </c>
      <c r="G50" s="1" t="s">
        <v>2265</v>
      </c>
    </row>
    <row r="51" spans="1:26" x14ac:dyDescent="0.25">
      <c r="A51" t="str">
        <f t="shared" si="0"/>
        <v>M55+High</v>
      </c>
      <c r="B51" t="s">
        <v>5</v>
      </c>
      <c r="C51" t="s">
        <v>2976</v>
      </c>
      <c r="D51" t="s">
        <v>8</v>
      </c>
      <c r="E51" s="38" t="s">
        <v>285</v>
      </c>
      <c r="F51" t="str">
        <f t="shared" si="1"/>
        <v>M55+Decile 10</v>
      </c>
      <c r="G51" s="1" t="s">
        <v>2265</v>
      </c>
    </row>
    <row r="52" spans="1:26" x14ac:dyDescent="0.25">
      <c r="A52" t="str">
        <f t="shared" si="0"/>
        <v>NANADiabetes</v>
      </c>
      <c r="B52" t="s">
        <v>3742</v>
      </c>
      <c r="C52" t="s">
        <v>3742</v>
      </c>
      <c r="D52" t="s">
        <v>2287</v>
      </c>
      <c r="E52" t="s">
        <v>2287</v>
      </c>
      <c r="F52" t="str">
        <f t="shared" si="1"/>
        <v>NANADiabetes</v>
      </c>
    </row>
    <row r="53" spans="1:26" x14ac:dyDescent="0.25">
      <c r="A53" t="str">
        <f t="shared" si="0"/>
        <v>NANAMaternity</v>
      </c>
      <c r="B53" t="s">
        <v>3742</v>
      </c>
      <c r="C53" t="s">
        <v>3742</v>
      </c>
      <c r="D53" t="s">
        <v>2288</v>
      </c>
      <c r="E53" t="s">
        <v>2288</v>
      </c>
      <c r="F53" t="str">
        <f t="shared" si="1"/>
        <v>NANAMaternity</v>
      </c>
    </row>
    <row r="54" spans="1:26" x14ac:dyDescent="0.25">
      <c r="A54" t="str">
        <f t="shared" si="0"/>
        <v>NANATPC Diab</v>
      </c>
      <c r="B54" t="s">
        <v>3742</v>
      </c>
      <c r="C54" t="s">
        <v>3742</v>
      </c>
      <c r="D54" t="s">
        <v>2879</v>
      </c>
      <c r="E54" t="s">
        <v>2879</v>
      </c>
      <c r="F54" t="str">
        <f t="shared" si="1"/>
        <v>NANATPC Diab</v>
      </c>
    </row>
    <row r="55" spans="1:26" x14ac:dyDescent="0.25">
      <c r="A55" t="str">
        <f t="shared" ref="A55:A60" si="2">B55&amp;C55&amp;D55</f>
        <v>NANATPC Schiz</v>
      </c>
      <c r="B55" t="s">
        <v>3742</v>
      </c>
      <c r="C55" t="s">
        <v>3742</v>
      </c>
      <c r="D55" t="s">
        <v>2881</v>
      </c>
      <c r="E55" t="s">
        <v>2881</v>
      </c>
      <c r="F55" t="str">
        <f t="shared" ref="F55:F67" si="3">B55&amp;C55&amp;E55</f>
        <v>NANATPC Schiz</v>
      </c>
    </row>
    <row r="56" spans="1:26" x14ac:dyDescent="0.25">
      <c r="A56" t="str">
        <f t="shared" si="2"/>
        <v>NANATPC Bipol</v>
      </c>
      <c r="B56" t="s">
        <v>3742</v>
      </c>
      <c r="C56" t="s">
        <v>3742</v>
      </c>
      <c r="D56" t="s">
        <v>2880</v>
      </c>
      <c r="E56" t="s">
        <v>2880</v>
      </c>
      <c r="F56" t="str">
        <f t="shared" si="3"/>
        <v>NANATPC Bipol</v>
      </c>
      <c r="Y56" t="s">
        <v>2928</v>
      </c>
      <c r="Z56" t="s">
        <v>2882</v>
      </c>
    </row>
    <row r="57" spans="1:26" x14ac:dyDescent="0.25">
      <c r="A57" t="str">
        <f t="shared" si="2"/>
        <v>NANATPC HIV</v>
      </c>
      <c r="B57" t="s">
        <v>3742</v>
      </c>
      <c r="C57" t="s">
        <v>3742</v>
      </c>
      <c r="D57" t="s">
        <v>2882</v>
      </c>
      <c r="E57" t="s">
        <v>2882</v>
      </c>
      <c r="F57" t="str">
        <f t="shared" si="3"/>
        <v>NANATPC HIV</v>
      </c>
    </row>
    <row r="58" spans="1:26" x14ac:dyDescent="0.25">
      <c r="A58" t="str">
        <f t="shared" si="2"/>
        <v>NANATPC RA</v>
      </c>
      <c r="B58" t="s">
        <v>3742</v>
      </c>
      <c r="C58" t="s">
        <v>3742</v>
      </c>
      <c r="D58" t="s">
        <v>2928</v>
      </c>
      <c r="E58" t="s">
        <v>2928</v>
      </c>
      <c r="F58" t="str">
        <f t="shared" si="3"/>
        <v>NANATPC RA</v>
      </c>
    </row>
    <row r="59" spans="1:26" x14ac:dyDescent="0.25">
      <c r="A59" t="str">
        <f t="shared" si="2"/>
        <v>NANATPC HCV</v>
      </c>
      <c r="B59" t="s">
        <v>3742</v>
      </c>
      <c r="C59" t="s">
        <v>3742</v>
      </c>
      <c r="D59" t="s">
        <v>5141</v>
      </c>
      <c r="E59" t="s">
        <v>5141</v>
      </c>
      <c r="F59" t="str">
        <f t="shared" si="3"/>
        <v>NANATPC HCV</v>
      </c>
    </row>
    <row r="60" spans="1:26" x14ac:dyDescent="0.25">
      <c r="A60" t="str">
        <f t="shared" si="2"/>
        <v>NANATPC MS</v>
      </c>
      <c r="B60" t="s">
        <v>3742</v>
      </c>
      <c r="C60" t="s">
        <v>3742</v>
      </c>
      <c r="D60" t="s">
        <v>5142</v>
      </c>
      <c r="E60" t="s">
        <v>5142</v>
      </c>
      <c r="F60" t="str">
        <f t="shared" si="3"/>
        <v>NANATPC MS</v>
      </c>
    </row>
    <row r="61" spans="1:26" x14ac:dyDescent="0.25">
      <c r="A61" t="str">
        <f t="shared" ref="A61:A76" si="4">B61&amp;C61&amp;D61</f>
        <v>NANACustom1</v>
      </c>
      <c r="B61" t="s">
        <v>3742</v>
      </c>
      <c r="C61" t="s">
        <v>3742</v>
      </c>
      <c r="D61" t="s">
        <v>3725</v>
      </c>
      <c r="E61" t="s">
        <v>3725</v>
      </c>
      <c r="F61" t="str">
        <f t="shared" si="3"/>
        <v>NANACustom1</v>
      </c>
    </row>
    <row r="62" spans="1:26" x14ac:dyDescent="0.25">
      <c r="A62" t="str">
        <f t="shared" si="4"/>
        <v>NANACustom2</v>
      </c>
      <c r="B62" t="s">
        <v>3742</v>
      </c>
      <c r="C62" t="s">
        <v>3742</v>
      </c>
      <c r="D62" t="s">
        <v>3726</v>
      </c>
      <c r="E62" t="s">
        <v>3726</v>
      </c>
      <c r="F62" t="str">
        <f t="shared" si="3"/>
        <v>NANACustom2</v>
      </c>
    </row>
    <row r="63" spans="1:26" x14ac:dyDescent="0.25">
      <c r="A63" t="str">
        <f t="shared" si="4"/>
        <v>NANACustom3</v>
      </c>
      <c r="B63" t="s">
        <v>3742</v>
      </c>
      <c r="C63" t="s">
        <v>3742</v>
      </c>
      <c r="D63" t="s">
        <v>3727</v>
      </c>
      <c r="E63" t="s">
        <v>3727</v>
      </c>
      <c r="F63" t="str">
        <f t="shared" si="3"/>
        <v>NANACustom3</v>
      </c>
    </row>
    <row r="64" spans="1:26" x14ac:dyDescent="0.25">
      <c r="A64" t="str">
        <f t="shared" si="4"/>
        <v>NANACustom4</v>
      </c>
      <c r="B64" t="s">
        <v>3742</v>
      </c>
      <c r="C64" t="s">
        <v>3742</v>
      </c>
      <c r="D64" t="s">
        <v>3728</v>
      </c>
      <c r="E64" t="s">
        <v>3728</v>
      </c>
      <c r="F64" t="str">
        <f t="shared" si="3"/>
        <v>NANACustom4</v>
      </c>
    </row>
    <row r="65" spans="1:6" x14ac:dyDescent="0.25">
      <c r="A65" t="str">
        <f t="shared" si="4"/>
        <v>NANACustom5</v>
      </c>
      <c r="B65" t="s">
        <v>3742</v>
      </c>
      <c r="C65" t="s">
        <v>3742</v>
      </c>
      <c r="D65" t="s">
        <v>3729</v>
      </c>
      <c r="E65" t="s">
        <v>3729</v>
      </c>
      <c r="F65" t="str">
        <f t="shared" si="3"/>
        <v>NANACustom5</v>
      </c>
    </row>
    <row r="66" spans="1:6" x14ac:dyDescent="0.25">
      <c r="A66" t="str">
        <f t="shared" si="4"/>
        <v>NANACustom6</v>
      </c>
      <c r="B66" t="s">
        <v>3742</v>
      </c>
      <c r="C66" t="s">
        <v>3742</v>
      </c>
      <c r="D66" t="s">
        <v>3730</v>
      </c>
      <c r="E66" t="s">
        <v>3730</v>
      </c>
      <c r="F66" t="str">
        <f t="shared" si="3"/>
        <v>NANACustom6</v>
      </c>
    </row>
    <row r="67" spans="1:6" x14ac:dyDescent="0.25">
      <c r="A67" t="str">
        <f t="shared" si="4"/>
        <v>NANACustom7</v>
      </c>
      <c r="B67" t="s">
        <v>3742</v>
      </c>
      <c r="C67" t="s">
        <v>3742</v>
      </c>
      <c r="D67" t="s">
        <v>3731</v>
      </c>
      <c r="E67" t="s">
        <v>3731</v>
      </c>
      <c r="F67" t="str">
        <f t="shared" si="3"/>
        <v>NANACustom7</v>
      </c>
    </row>
    <row r="68" spans="1:6" x14ac:dyDescent="0.25">
      <c r="A68" t="str">
        <f t="shared" si="4"/>
        <v>NANACustom8</v>
      </c>
      <c r="B68" t="s">
        <v>3742</v>
      </c>
      <c r="C68" t="s">
        <v>3742</v>
      </c>
      <c r="D68" t="s">
        <v>3732</v>
      </c>
      <c r="E68" t="s">
        <v>3732</v>
      </c>
      <c r="F68" t="str">
        <f t="shared" ref="F68:F131" si="5">B68&amp;C68&amp;E68</f>
        <v>NANACustom8</v>
      </c>
    </row>
    <row r="69" spans="1:6" x14ac:dyDescent="0.25">
      <c r="A69" t="str">
        <f t="shared" si="4"/>
        <v>NANAUser1</v>
      </c>
      <c r="B69" t="s">
        <v>3742</v>
      </c>
      <c r="C69" t="s">
        <v>3742</v>
      </c>
      <c r="D69" t="s">
        <v>3752</v>
      </c>
      <c r="E69" t="s">
        <v>3752</v>
      </c>
      <c r="F69" t="str">
        <f t="shared" si="5"/>
        <v>NANAUser1</v>
      </c>
    </row>
    <row r="70" spans="1:6" x14ac:dyDescent="0.25">
      <c r="A70" t="str">
        <f t="shared" si="4"/>
        <v>NANAUser2</v>
      </c>
      <c r="B70" t="s">
        <v>3742</v>
      </c>
      <c r="C70" t="s">
        <v>3742</v>
      </c>
      <c r="D70" t="s">
        <v>3753</v>
      </c>
      <c r="E70" t="s">
        <v>3753</v>
      </c>
      <c r="F70" t="str">
        <f t="shared" si="5"/>
        <v>NANAUser2</v>
      </c>
    </row>
    <row r="71" spans="1:6" x14ac:dyDescent="0.25">
      <c r="A71" t="str">
        <f t="shared" si="4"/>
        <v>NANAUser3</v>
      </c>
      <c r="B71" t="s">
        <v>3742</v>
      </c>
      <c r="C71" t="s">
        <v>3742</v>
      </c>
      <c r="D71" t="s">
        <v>3754</v>
      </c>
      <c r="E71" t="s">
        <v>3754</v>
      </c>
      <c r="F71" t="str">
        <f t="shared" si="5"/>
        <v>NANAUser3</v>
      </c>
    </row>
    <row r="72" spans="1:6" x14ac:dyDescent="0.25">
      <c r="A72" t="str">
        <f t="shared" si="4"/>
        <v>NANAUser4</v>
      </c>
      <c r="B72" t="s">
        <v>3742</v>
      </c>
      <c r="C72" t="s">
        <v>3742</v>
      </c>
      <c r="D72" t="s">
        <v>3755</v>
      </c>
      <c r="E72" t="s">
        <v>3755</v>
      </c>
      <c r="F72" t="str">
        <f t="shared" si="5"/>
        <v>NANAUser4</v>
      </c>
    </row>
    <row r="73" spans="1:6" x14ac:dyDescent="0.25">
      <c r="A73" t="str">
        <f t="shared" si="4"/>
        <v>NANAUser5</v>
      </c>
      <c r="B73" t="s">
        <v>3742</v>
      </c>
      <c r="C73" t="s">
        <v>3742</v>
      </c>
      <c r="D73" t="s">
        <v>3756</v>
      </c>
      <c r="E73" t="s">
        <v>3756</v>
      </c>
      <c r="F73" t="str">
        <f t="shared" si="5"/>
        <v>NANAUser5</v>
      </c>
    </row>
    <row r="74" spans="1:6" x14ac:dyDescent="0.25">
      <c r="A74" t="str">
        <f t="shared" si="4"/>
        <v>NANAUser6</v>
      </c>
      <c r="B74" t="s">
        <v>3742</v>
      </c>
      <c r="C74" t="s">
        <v>3742</v>
      </c>
      <c r="D74" t="s">
        <v>3757</v>
      </c>
      <c r="E74" t="s">
        <v>3757</v>
      </c>
      <c r="F74" t="str">
        <f t="shared" si="5"/>
        <v>NANAUser6</v>
      </c>
    </row>
    <row r="75" spans="1:6" x14ac:dyDescent="0.25">
      <c r="A75" t="str">
        <f t="shared" si="4"/>
        <v>NANAUser7</v>
      </c>
      <c r="B75" t="s">
        <v>3742</v>
      </c>
      <c r="C75" t="s">
        <v>3742</v>
      </c>
      <c r="D75" t="s">
        <v>3758</v>
      </c>
      <c r="E75" t="s">
        <v>3758</v>
      </c>
      <c r="F75" t="str">
        <f t="shared" si="5"/>
        <v>NANAUser7</v>
      </c>
    </row>
    <row r="76" spans="1:6" x14ac:dyDescent="0.25">
      <c r="A76" t="str">
        <f t="shared" si="4"/>
        <v>NANAUser8</v>
      </c>
      <c r="B76" t="s">
        <v>3742</v>
      </c>
      <c r="C76" t="s">
        <v>3742</v>
      </c>
      <c r="D76" t="s">
        <v>3759</v>
      </c>
      <c r="E76" t="s">
        <v>3759</v>
      </c>
      <c r="F76" t="str">
        <f t="shared" si="5"/>
        <v>NANAUser8</v>
      </c>
    </row>
    <row r="77" spans="1:6" x14ac:dyDescent="0.25">
      <c r="A77" t="str">
        <f>B77&amp;C77&amp;D77</f>
        <v>F0-5Asth Low</v>
      </c>
      <c r="B77" t="s">
        <v>9</v>
      </c>
      <c r="C77" t="s">
        <v>271</v>
      </c>
      <c r="D77" t="s">
        <v>4973</v>
      </c>
      <c r="E77" t="s">
        <v>4973</v>
      </c>
      <c r="F77" t="str">
        <f t="shared" si="5"/>
        <v>F0-5Asth Low</v>
      </c>
    </row>
    <row r="78" spans="1:6" x14ac:dyDescent="0.25">
      <c r="A78" t="str">
        <f t="shared" ref="A78:A90" si="6">B78&amp;C78&amp;D78</f>
        <v>F6-17Asth Low</v>
      </c>
      <c r="B78" t="s">
        <v>9</v>
      </c>
      <c r="C78" t="s">
        <v>272</v>
      </c>
      <c r="D78" t="s">
        <v>4973</v>
      </c>
      <c r="E78" t="s">
        <v>4973</v>
      </c>
      <c r="F78" t="str">
        <f t="shared" si="5"/>
        <v>F6-17Asth Low</v>
      </c>
    </row>
    <row r="79" spans="1:6" x14ac:dyDescent="0.25">
      <c r="A79" t="str">
        <f t="shared" si="6"/>
        <v>F18-25Asth Low</v>
      </c>
      <c r="B79" t="s">
        <v>9</v>
      </c>
      <c r="C79" t="s">
        <v>3782</v>
      </c>
      <c r="D79" t="s">
        <v>4973</v>
      </c>
      <c r="E79" t="s">
        <v>4973</v>
      </c>
      <c r="F79" t="str">
        <f t="shared" si="5"/>
        <v>F18-25Asth Low</v>
      </c>
    </row>
    <row r="80" spans="1:6" x14ac:dyDescent="0.25">
      <c r="A80" t="str">
        <f t="shared" si="6"/>
        <v>F26-34Asth Low</v>
      </c>
      <c r="B80" t="s">
        <v>9</v>
      </c>
      <c r="C80" t="s">
        <v>3783</v>
      </c>
      <c r="D80" t="s">
        <v>4973</v>
      </c>
      <c r="E80" t="s">
        <v>4973</v>
      </c>
      <c r="F80" t="str">
        <f t="shared" si="5"/>
        <v>F26-34Asth Low</v>
      </c>
    </row>
    <row r="81" spans="1:6" x14ac:dyDescent="0.25">
      <c r="A81" t="str">
        <f t="shared" si="6"/>
        <v>F35-44Asth Low</v>
      </c>
      <c r="B81" t="s">
        <v>9</v>
      </c>
      <c r="C81" t="s">
        <v>273</v>
      </c>
      <c r="D81" t="s">
        <v>4973</v>
      </c>
      <c r="E81" t="s">
        <v>4973</v>
      </c>
      <c r="F81" t="str">
        <f t="shared" si="5"/>
        <v>F35-44Asth Low</v>
      </c>
    </row>
    <row r="82" spans="1:6" x14ac:dyDescent="0.25">
      <c r="A82" t="str">
        <f t="shared" si="6"/>
        <v>F45-54Asth Low</v>
      </c>
      <c r="B82" t="s">
        <v>9</v>
      </c>
      <c r="C82" t="s">
        <v>274</v>
      </c>
      <c r="D82" t="s">
        <v>4973</v>
      </c>
      <c r="E82" t="s">
        <v>4973</v>
      </c>
      <c r="F82" t="str">
        <f t="shared" si="5"/>
        <v>F45-54Asth Low</v>
      </c>
    </row>
    <row r="83" spans="1:6" x14ac:dyDescent="0.25">
      <c r="A83" t="str">
        <f t="shared" si="6"/>
        <v>F55+Asth Low</v>
      </c>
      <c r="B83" t="s">
        <v>9</v>
      </c>
      <c r="C83" t="s">
        <v>2976</v>
      </c>
      <c r="D83" t="s">
        <v>4973</v>
      </c>
      <c r="E83" t="s">
        <v>4973</v>
      </c>
      <c r="F83" t="str">
        <f t="shared" si="5"/>
        <v>F55+Asth Low</v>
      </c>
    </row>
    <row r="84" spans="1:6" x14ac:dyDescent="0.25">
      <c r="A84" t="str">
        <f t="shared" si="6"/>
        <v>M0-5Asth Low</v>
      </c>
      <c r="B84" t="s">
        <v>5</v>
      </c>
      <c r="C84" t="s">
        <v>271</v>
      </c>
      <c r="D84" t="s">
        <v>4973</v>
      </c>
      <c r="E84" t="s">
        <v>4973</v>
      </c>
      <c r="F84" t="str">
        <f t="shared" si="5"/>
        <v>M0-5Asth Low</v>
      </c>
    </row>
    <row r="85" spans="1:6" x14ac:dyDescent="0.25">
      <c r="A85" t="str">
        <f t="shared" si="6"/>
        <v>M6-17Asth Low</v>
      </c>
      <c r="B85" t="s">
        <v>5</v>
      </c>
      <c r="C85" t="s">
        <v>272</v>
      </c>
      <c r="D85" t="s">
        <v>4973</v>
      </c>
      <c r="E85" t="s">
        <v>4973</v>
      </c>
      <c r="F85" t="str">
        <f t="shared" si="5"/>
        <v>M6-17Asth Low</v>
      </c>
    </row>
    <row r="86" spans="1:6" x14ac:dyDescent="0.25">
      <c r="A86" t="str">
        <f t="shared" si="6"/>
        <v>M18-25Asth Low</v>
      </c>
      <c r="B86" t="s">
        <v>5</v>
      </c>
      <c r="C86" t="s">
        <v>3782</v>
      </c>
      <c r="D86" t="s">
        <v>4973</v>
      </c>
      <c r="E86" t="s">
        <v>4973</v>
      </c>
      <c r="F86" t="str">
        <f t="shared" si="5"/>
        <v>M18-25Asth Low</v>
      </c>
    </row>
    <row r="87" spans="1:6" x14ac:dyDescent="0.25">
      <c r="A87" t="str">
        <f t="shared" si="6"/>
        <v>M26-34Asth Low</v>
      </c>
      <c r="B87" t="s">
        <v>5</v>
      </c>
      <c r="C87" t="s">
        <v>3783</v>
      </c>
      <c r="D87" t="s">
        <v>4973</v>
      </c>
      <c r="E87" t="s">
        <v>4973</v>
      </c>
      <c r="F87" t="str">
        <f t="shared" si="5"/>
        <v>M26-34Asth Low</v>
      </c>
    </row>
    <row r="88" spans="1:6" x14ac:dyDescent="0.25">
      <c r="A88" t="str">
        <f t="shared" si="6"/>
        <v>M35-44Asth Low</v>
      </c>
      <c r="B88" t="s">
        <v>5</v>
      </c>
      <c r="C88" t="s">
        <v>273</v>
      </c>
      <c r="D88" t="s">
        <v>4973</v>
      </c>
      <c r="E88" t="s">
        <v>4973</v>
      </c>
      <c r="F88" t="str">
        <f t="shared" si="5"/>
        <v>M35-44Asth Low</v>
      </c>
    </row>
    <row r="89" spans="1:6" x14ac:dyDescent="0.25">
      <c r="A89" t="str">
        <f t="shared" si="6"/>
        <v>M45-54Asth Low</v>
      </c>
      <c r="B89" t="s">
        <v>5</v>
      </c>
      <c r="C89" t="s">
        <v>274</v>
      </c>
      <c r="D89" t="s">
        <v>4973</v>
      </c>
      <c r="E89" t="s">
        <v>4973</v>
      </c>
      <c r="F89" t="str">
        <f t="shared" si="5"/>
        <v>M45-54Asth Low</v>
      </c>
    </row>
    <row r="90" spans="1:6" x14ac:dyDescent="0.25">
      <c r="A90" t="str">
        <f t="shared" si="6"/>
        <v>M55+Asth Low</v>
      </c>
      <c r="B90" t="s">
        <v>5</v>
      </c>
      <c r="C90" t="s">
        <v>2976</v>
      </c>
      <c r="D90" t="s">
        <v>4973</v>
      </c>
      <c r="E90" t="s">
        <v>4973</v>
      </c>
      <c r="F90" t="str">
        <f t="shared" si="5"/>
        <v>M55+Asth Low</v>
      </c>
    </row>
    <row r="91" spans="1:6" x14ac:dyDescent="0.25">
      <c r="A91" t="str">
        <f>B91&amp;C91&amp;D91</f>
        <v>F0-5Asth Med</v>
      </c>
      <c r="B91" t="s">
        <v>9</v>
      </c>
      <c r="C91" t="s">
        <v>271</v>
      </c>
      <c r="D91" t="s">
        <v>4974</v>
      </c>
      <c r="E91" t="s">
        <v>4974</v>
      </c>
      <c r="F91" t="str">
        <f t="shared" si="5"/>
        <v>F0-5Asth Med</v>
      </c>
    </row>
    <row r="92" spans="1:6" x14ac:dyDescent="0.25">
      <c r="A92" t="str">
        <f t="shared" ref="A92:A104" si="7">B92&amp;C92&amp;D92</f>
        <v>F6-17Asth Med</v>
      </c>
      <c r="B92" t="s">
        <v>9</v>
      </c>
      <c r="C92" t="s">
        <v>272</v>
      </c>
      <c r="D92" t="s">
        <v>4974</v>
      </c>
      <c r="E92" t="s">
        <v>4974</v>
      </c>
      <c r="F92" t="str">
        <f t="shared" si="5"/>
        <v>F6-17Asth Med</v>
      </c>
    </row>
    <row r="93" spans="1:6" x14ac:dyDescent="0.25">
      <c r="A93" t="str">
        <f t="shared" si="7"/>
        <v>F18-25Asth Med</v>
      </c>
      <c r="B93" t="s">
        <v>9</v>
      </c>
      <c r="C93" t="s">
        <v>3782</v>
      </c>
      <c r="D93" t="s">
        <v>4974</v>
      </c>
      <c r="E93" t="s">
        <v>4974</v>
      </c>
      <c r="F93" t="str">
        <f t="shared" si="5"/>
        <v>F18-25Asth Med</v>
      </c>
    </row>
    <row r="94" spans="1:6" x14ac:dyDescent="0.25">
      <c r="A94" t="str">
        <f t="shared" si="7"/>
        <v>F26-34Asth Med</v>
      </c>
      <c r="B94" t="s">
        <v>9</v>
      </c>
      <c r="C94" t="s">
        <v>3783</v>
      </c>
      <c r="D94" t="s">
        <v>4974</v>
      </c>
      <c r="E94" t="s">
        <v>4974</v>
      </c>
      <c r="F94" t="str">
        <f t="shared" si="5"/>
        <v>F26-34Asth Med</v>
      </c>
    </row>
    <row r="95" spans="1:6" x14ac:dyDescent="0.25">
      <c r="A95" t="str">
        <f t="shared" si="7"/>
        <v>F35-44Asth Med</v>
      </c>
      <c r="B95" t="s">
        <v>9</v>
      </c>
      <c r="C95" t="s">
        <v>273</v>
      </c>
      <c r="D95" t="s">
        <v>4974</v>
      </c>
      <c r="E95" t="s">
        <v>4974</v>
      </c>
      <c r="F95" t="str">
        <f t="shared" si="5"/>
        <v>F35-44Asth Med</v>
      </c>
    </row>
    <row r="96" spans="1:6" x14ac:dyDescent="0.25">
      <c r="A96" t="str">
        <f t="shared" si="7"/>
        <v>F45-54Asth Med</v>
      </c>
      <c r="B96" t="s">
        <v>9</v>
      </c>
      <c r="C96" t="s">
        <v>274</v>
      </c>
      <c r="D96" t="s">
        <v>4974</v>
      </c>
      <c r="E96" t="s">
        <v>4974</v>
      </c>
      <c r="F96" t="str">
        <f t="shared" si="5"/>
        <v>F45-54Asth Med</v>
      </c>
    </row>
    <row r="97" spans="1:6" x14ac:dyDescent="0.25">
      <c r="A97" t="str">
        <f t="shared" si="7"/>
        <v>F55+Asth Med</v>
      </c>
      <c r="B97" t="s">
        <v>9</v>
      </c>
      <c r="C97" t="s">
        <v>2976</v>
      </c>
      <c r="D97" t="s">
        <v>4974</v>
      </c>
      <c r="E97" t="s">
        <v>4974</v>
      </c>
      <c r="F97" t="str">
        <f t="shared" si="5"/>
        <v>F55+Asth Med</v>
      </c>
    </row>
    <row r="98" spans="1:6" x14ac:dyDescent="0.25">
      <c r="A98" t="str">
        <f t="shared" si="7"/>
        <v>M0-5Asth Med</v>
      </c>
      <c r="B98" t="s">
        <v>5</v>
      </c>
      <c r="C98" t="s">
        <v>271</v>
      </c>
      <c r="D98" t="s">
        <v>4974</v>
      </c>
      <c r="E98" t="s">
        <v>4974</v>
      </c>
      <c r="F98" t="str">
        <f t="shared" si="5"/>
        <v>M0-5Asth Med</v>
      </c>
    </row>
    <row r="99" spans="1:6" x14ac:dyDescent="0.25">
      <c r="A99" t="str">
        <f t="shared" si="7"/>
        <v>M6-17Asth Med</v>
      </c>
      <c r="B99" t="s">
        <v>5</v>
      </c>
      <c r="C99" t="s">
        <v>272</v>
      </c>
      <c r="D99" t="s">
        <v>4974</v>
      </c>
      <c r="E99" t="s">
        <v>4974</v>
      </c>
      <c r="F99" t="str">
        <f t="shared" si="5"/>
        <v>M6-17Asth Med</v>
      </c>
    </row>
    <row r="100" spans="1:6" x14ac:dyDescent="0.25">
      <c r="A100" t="str">
        <f t="shared" si="7"/>
        <v>M18-25Asth Med</v>
      </c>
      <c r="B100" t="s">
        <v>5</v>
      </c>
      <c r="C100" t="s">
        <v>3782</v>
      </c>
      <c r="D100" t="s">
        <v>4974</v>
      </c>
      <c r="E100" t="s">
        <v>4974</v>
      </c>
      <c r="F100" t="str">
        <f t="shared" si="5"/>
        <v>M18-25Asth Med</v>
      </c>
    </row>
    <row r="101" spans="1:6" x14ac:dyDescent="0.25">
      <c r="A101" t="str">
        <f t="shared" si="7"/>
        <v>M26-34Asth Med</v>
      </c>
      <c r="B101" t="s">
        <v>5</v>
      </c>
      <c r="C101" t="s">
        <v>3783</v>
      </c>
      <c r="D101" t="s">
        <v>4974</v>
      </c>
      <c r="E101" t="s">
        <v>4974</v>
      </c>
      <c r="F101" t="str">
        <f t="shared" si="5"/>
        <v>M26-34Asth Med</v>
      </c>
    </row>
    <row r="102" spans="1:6" x14ac:dyDescent="0.25">
      <c r="A102" t="str">
        <f t="shared" si="7"/>
        <v>M35-44Asth Med</v>
      </c>
      <c r="B102" t="s">
        <v>5</v>
      </c>
      <c r="C102" t="s">
        <v>273</v>
      </c>
      <c r="D102" t="s">
        <v>4974</v>
      </c>
      <c r="E102" t="s">
        <v>4974</v>
      </c>
      <c r="F102" t="str">
        <f t="shared" si="5"/>
        <v>M35-44Asth Med</v>
      </c>
    </row>
    <row r="103" spans="1:6" x14ac:dyDescent="0.25">
      <c r="A103" t="str">
        <f t="shared" si="7"/>
        <v>M45-54Asth Med</v>
      </c>
      <c r="B103" t="s">
        <v>5</v>
      </c>
      <c r="C103" t="s">
        <v>274</v>
      </c>
      <c r="D103" t="s">
        <v>4974</v>
      </c>
      <c r="E103" t="s">
        <v>4974</v>
      </c>
      <c r="F103" t="str">
        <f t="shared" si="5"/>
        <v>M45-54Asth Med</v>
      </c>
    </row>
    <row r="104" spans="1:6" x14ac:dyDescent="0.25">
      <c r="A104" t="str">
        <f t="shared" si="7"/>
        <v>M55+Asth Med</v>
      </c>
      <c r="B104" t="s">
        <v>5</v>
      </c>
      <c r="C104" t="s">
        <v>2976</v>
      </c>
      <c r="D104" t="s">
        <v>4974</v>
      </c>
      <c r="E104" t="s">
        <v>4974</v>
      </c>
      <c r="F104" t="str">
        <f t="shared" si="5"/>
        <v>M55+Asth Med</v>
      </c>
    </row>
    <row r="105" spans="1:6" x14ac:dyDescent="0.25">
      <c r="A105" t="str">
        <f>B105&amp;C105&amp;D105</f>
        <v>F0-5Asth High</v>
      </c>
      <c r="B105" t="s">
        <v>9</v>
      </c>
      <c r="C105" t="s">
        <v>271</v>
      </c>
      <c r="D105" t="s">
        <v>4975</v>
      </c>
      <c r="E105" t="s">
        <v>4975</v>
      </c>
      <c r="F105" t="str">
        <f t="shared" si="5"/>
        <v>F0-5Asth High</v>
      </c>
    </row>
    <row r="106" spans="1:6" x14ac:dyDescent="0.25">
      <c r="A106" t="str">
        <f t="shared" ref="A106:A118" si="8">B106&amp;C106&amp;D106</f>
        <v>F6-17Asth High</v>
      </c>
      <c r="B106" t="s">
        <v>9</v>
      </c>
      <c r="C106" t="s">
        <v>272</v>
      </c>
      <c r="D106" t="s">
        <v>4975</v>
      </c>
      <c r="E106" t="s">
        <v>4975</v>
      </c>
      <c r="F106" t="str">
        <f t="shared" si="5"/>
        <v>F6-17Asth High</v>
      </c>
    </row>
    <row r="107" spans="1:6" x14ac:dyDescent="0.25">
      <c r="A107" t="str">
        <f t="shared" si="8"/>
        <v>F18-25Asth High</v>
      </c>
      <c r="B107" t="s">
        <v>9</v>
      </c>
      <c r="C107" t="s">
        <v>3782</v>
      </c>
      <c r="D107" t="s">
        <v>4975</v>
      </c>
      <c r="E107" t="s">
        <v>4975</v>
      </c>
      <c r="F107" t="str">
        <f t="shared" si="5"/>
        <v>F18-25Asth High</v>
      </c>
    </row>
    <row r="108" spans="1:6" x14ac:dyDescent="0.25">
      <c r="A108" t="str">
        <f t="shared" si="8"/>
        <v>F26-34Asth High</v>
      </c>
      <c r="B108" t="s">
        <v>9</v>
      </c>
      <c r="C108" t="s">
        <v>3783</v>
      </c>
      <c r="D108" t="s">
        <v>4975</v>
      </c>
      <c r="E108" t="s">
        <v>4975</v>
      </c>
      <c r="F108" t="str">
        <f t="shared" si="5"/>
        <v>F26-34Asth High</v>
      </c>
    </row>
    <row r="109" spans="1:6" x14ac:dyDescent="0.25">
      <c r="A109" t="str">
        <f t="shared" si="8"/>
        <v>F35-44Asth High</v>
      </c>
      <c r="B109" t="s">
        <v>9</v>
      </c>
      <c r="C109" t="s">
        <v>273</v>
      </c>
      <c r="D109" t="s">
        <v>4975</v>
      </c>
      <c r="E109" t="s">
        <v>4975</v>
      </c>
      <c r="F109" t="str">
        <f t="shared" si="5"/>
        <v>F35-44Asth High</v>
      </c>
    </row>
    <row r="110" spans="1:6" x14ac:dyDescent="0.25">
      <c r="A110" t="str">
        <f t="shared" si="8"/>
        <v>F45-54Asth High</v>
      </c>
      <c r="B110" t="s">
        <v>9</v>
      </c>
      <c r="C110" t="s">
        <v>274</v>
      </c>
      <c r="D110" t="s">
        <v>4975</v>
      </c>
      <c r="E110" t="s">
        <v>4975</v>
      </c>
      <c r="F110" t="str">
        <f t="shared" si="5"/>
        <v>F45-54Asth High</v>
      </c>
    </row>
    <row r="111" spans="1:6" x14ac:dyDescent="0.25">
      <c r="A111" t="str">
        <f t="shared" si="8"/>
        <v>F55+Asth High</v>
      </c>
      <c r="B111" t="s">
        <v>9</v>
      </c>
      <c r="C111" t="s">
        <v>2976</v>
      </c>
      <c r="D111" t="s">
        <v>4975</v>
      </c>
      <c r="E111" t="s">
        <v>4975</v>
      </c>
      <c r="F111" t="str">
        <f t="shared" si="5"/>
        <v>F55+Asth High</v>
      </c>
    </row>
    <row r="112" spans="1:6" x14ac:dyDescent="0.25">
      <c r="A112" t="str">
        <f t="shared" si="8"/>
        <v>M0-5Asth High</v>
      </c>
      <c r="B112" t="s">
        <v>5</v>
      </c>
      <c r="C112" t="s">
        <v>271</v>
      </c>
      <c r="D112" t="s">
        <v>4975</v>
      </c>
      <c r="E112" t="s">
        <v>4975</v>
      </c>
      <c r="F112" t="str">
        <f t="shared" si="5"/>
        <v>M0-5Asth High</v>
      </c>
    </row>
    <row r="113" spans="1:6" x14ac:dyDescent="0.25">
      <c r="A113" t="str">
        <f t="shared" si="8"/>
        <v>M6-17Asth High</v>
      </c>
      <c r="B113" t="s">
        <v>5</v>
      </c>
      <c r="C113" t="s">
        <v>272</v>
      </c>
      <c r="D113" t="s">
        <v>4975</v>
      </c>
      <c r="E113" t="s">
        <v>4975</v>
      </c>
      <c r="F113" t="str">
        <f t="shared" si="5"/>
        <v>M6-17Asth High</v>
      </c>
    </row>
    <row r="114" spans="1:6" x14ac:dyDescent="0.25">
      <c r="A114" t="str">
        <f t="shared" si="8"/>
        <v>M18-25Asth High</v>
      </c>
      <c r="B114" t="s">
        <v>5</v>
      </c>
      <c r="C114" t="s">
        <v>3782</v>
      </c>
      <c r="D114" t="s">
        <v>4975</v>
      </c>
      <c r="E114" t="s">
        <v>4975</v>
      </c>
      <c r="F114" t="str">
        <f t="shared" si="5"/>
        <v>M18-25Asth High</v>
      </c>
    </row>
    <row r="115" spans="1:6" x14ac:dyDescent="0.25">
      <c r="A115" t="str">
        <f t="shared" si="8"/>
        <v>M26-34Asth High</v>
      </c>
      <c r="B115" t="s">
        <v>5</v>
      </c>
      <c r="C115" t="s">
        <v>3783</v>
      </c>
      <c r="D115" t="s">
        <v>4975</v>
      </c>
      <c r="E115" t="s">
        <v>4975</v>
      </c>
      <c r="F115" t="str">
        <f t="shared" si="5"/>
        <v>M26-34Asth High</v>
      </c>
    </row>
    <row r="116" spans="1:6" x14ac:dyDescent="0.25">
      <c r="A116" t="str">
        <f t="shared" si="8"/>
        <v>M35-44Asth High</v>
      </c>
      <c r="B116" t="s">
        <v>5</v>
      </c>
      <c r="C116" t="s">
        <v>273</v>
      </c>
      <c r="D116" t="s">
        <v>4975</v>
      </c>
      <c r="E116" t="s">
        <v>4975</v>
      </c>
      <c r="F116" t="str">
        <f t="shared" si="5"/>
        <v>M35-44Asth High</v>
      </c>
    </row>
    <row r="117" spans="1:6" x14ac:dyDescent="0.25">
      <c r="A117" t="str">
        <f t="shared" si="8"/>
        <v>M45-54Asth High</v>
      </c>
      <c r="B117" t="s">
        <v>5</v>
      </c>
      <c r="C117" t="s">
        <v>274</v>
      </c>
      <c r="D117" t="s">
        <v>4975</v>
      </c>
      <c r="E117" t="s">
        <v>4975</v>
      </c>
      <c r="F117" t="str">
        <f t="shared" si="5"/>
        <v>M45-54Asth High</v>
      </c>
    </row>
    <row r="118" spans="1:6" x14ac:dyDescent="0.25">
      <c r="A118" t="str">
        <f t="shared" si="8"/>
        <v>M55+Asth High</v>
      </c>
      <c r="B118" t="s">
        <v>5</v>
      </c>
      <c r="C118" t="s">
        <v>2976</v>
      </c>
      <c r="D118" t="s">
        <v>4975</v>
      </c>
      <c r="E118" t="s">
        <v>4975</v>
      </c>
      <c r="F118" t="str">
        <f t="shared" si="5"/>
        <v>M55+Asth High</v>
      </c>
    </row>
    <row r="119" spans="1:6" x14ac:dyDescent="0.25">
      <c r="A119" t="str">
        <f>B119&amp;C119&amp;D119</f>
        <v>F0-5Depr Low</v>
      </c>
      <c r="B119" t="s">
        <v>9</v>
      </c>
      <c r="C119" t="s">
        <v>271</v>
      </c>
      <c r="D119" t="s">
        <v>4970</v>
      </c>
      <c r="E119" t="s">
        <v>4970</v>
      </c>
      <c r="F119" t="str">
        <f t="shared" si="5"/>
        <v>F0-5Depr Low</v>
      </c>
    </row>
    <row r="120" spans="1:6" x14ac:dyDescent="0.25">
      <c r="A120" t="str">
        <f t="shared" ref="A120:A132" si="9">B120&amp;C120&amp;D120</f>
        <v>F6-17Depr Low</v>
      </c>
      <c r="B120" t="s">
        <v>9</v>
      </c>
      <c r="C120" t="s">
        <v>272</v>
      </c>
      <c r="D120" t="s">
        <v>4970</v>
      </c>
      <c r="E120" t="s">
        <v>4970</v>
      </c>
      <c r="F120" t="str">
        <f t="shared" si="5"/>
        <v>F6-17Depr Low</v>
      </c>
    </row>
    <row r="121" spans="1:6" x14ac:dyDescent="0.25">
      <c r="A121" t="str">
        <f t="shared" si="9"/>
        <v>F18-25Depr Low</v>
      </c>
      <c r="B121" t="s">
        <v>9</v>
      </c>
      <c r="C121" t="s">
        <v>3782</v>
      </c>
      <c r="D121" t="s">
        <v>4970</v>
      </c>
      <c r="E121" t="s">
        <v>4970</v>
      </c>
      <c r="F121" t="str">
        <f t="shared" si="5"/>
        <v>F18-25Depr Low</v>
      </c>
    </row>
    <row r="122" spans="1:6" x14ac:dyDescent="0.25">
      <c r="A122" t="str">
        <f t="shared" si="9"/>
        <v>F26-34Depr Low</v>
      </c>
      <c r="B122" t="s">
        <v>9</v>
      </c>
      <c r="C122" t="s">
        <v>3783</v>
      </c>
      <c r="D122" t="s">
        <v>4970</v>
      </c>
      <c r="E122" t="s">
        <v>4970</v>
      </c>
      <c r="F122" t="str">
        <f t="shared" si="5"/>
        <v>F26-34Depr Low</v>
      </c>
    </row>
    <row r="123" spans="1:6" x14ac:dyDescent="0.25">
      <c r="A123" t="str">
        <f t="shared" si="9"/>
        <v>F35-44Depr Low</v>
      </c>
      <c r="B123" t="s">
        <v>9</v>
      </c>
      <c r="C123" t="s">
        <v>273</v>
      </c>
      <c r="D123" t="s">
        <v>4970</v>
      </c>
      <c r="E123" t="s">
        <v>4970</v>
      </c>
      <c r="F123" t="str">
        <f t="shared" si="5"/>
        <v>F35-44Depr Low</v>
      </c>
    </row>
    <row r="124" spans="1:6" x14ac:dyDescent="0.25">
      <c r="A124" t="str">
        <f t="shared" si="9"/>
        <v>F45-54Depr Low</v>
      </c>
      <c r="B124" t="s">
        <v>9</v>
      </c>
      <c r="C124" t="s">
        <v>274</v>
      </c>
      <c r="D124" t="s">
        <v>4970</v>
      </c>
      <c r="E124" t="s">
        <v>4970</v>
      </c>
      <c r="F124" t="str">
        <f t="shared" si="5"/>
        <v>F45-54Depr Low</v>
      </c>
    </row>
    <row r="125" spans="1:6" x14ac:dyDescent="0.25">
      <c r="A125" t="str">
        <f t="shared" si="9"/>
        <v>F55+Depr Low</v>
      </c>
      <c r="B125" t="s">
        <v>9</v>
      </c>
      <c r="C125" t="s">
        <v>2976</v>
      </c>
      <c r="D125" t="s">
        <v>4970</v>
      </c>
      <c r="E125" t="s">
        <v>4970</v>
      </c>
      <c r="F125" t="str">
        <f t="shared" si="5"/>
        <v>F55+Depr Low</v>
      </c>
    </row>
    <row r="126" spans="1:6" x14ac:dyDescent="0.25">
      <c r="A126" t="str">
        <f t="shared" si="9"/>
        <v>M0-5Depr Low</v>
      </c>
      <c r="B126" t="s">
        <v>5</v>
      </c>
      <c r="C126" t="s">
        <v>271</v>
      </c>
      <c r="D126" t="s">
        <v>4970</v>
      </c>
      <c r="E126" t="s">
        <v>4970</v>
      </c>
      <c r="F126" t="str">
        <f t="shared" si="5"/>
        <v>M0-5Depr Low</v>
      </c>
    </row>
    <row r="127" spans="1:6" x14ac:dyDescent="0.25">
      <c r="A127" t="str">
        <f t="shared" si="9"/>
        <v>M6-17Depr Low</v>
      </c>
      <c r="B127" t="s">
        <v>5</v>
      </c>
      <c r="C127" t="s">
        <v>272</v>
      </c>
      <c r="D127" t="s">
        <v>4970</v>
      </c>
      <c r="E127" t="s">
        <v>4970</v>
      </c>
      <c r="F127" t="str">
        <f t="shared" si="5"/>
        <v>M6-17Depr Low</v>
      </c>
    </row>
    <row r="128" spans="1:6" x14ac:dyDescent="0.25">
      <c r="A128" t="str">
        <f t="shared" si="9"/>
        <v>M18-25Depr Low</v>
      </c>
      <c r="B128" t="s">
        <v>5</v>
      </c>
      <c r="C128" t="s">
        <v>3782</v>
      </c>
      <c r="D128" t="s">
        <v>4970</v>
      </c>
      <c r="E128" t="s">
        <v>4970</v>
      </c>
      <c r="F128" t="str">
        <f t="shared" si="5"/>
        <v>M18-25Depr Low</v>
      </c>
    </row>
    <row r="129" spans="1:6" x14ac:dyDescent="0.25">
      <c r="A129" t="str">
        <f t="shared" si="9"/>
        <v>M26-34Depr Low</v>
      </c>
      <c r="B129" t="s">
        <v>5</v>
      </c>
      <c r="C129" t="s">
        <v>3783</v>
      </c>
      <c r="D129" t="s">
        <v>4970</v>
      </c>
      <c r="E129" t="s">
        <v>4970</v>
      </c>
      <c r="F129" t="str">
        <f t="shared" si="5"/>
        <v>M26-34Depr Low</v>
      </c>
    </row>
    <row r="130" spans="1:6" x14ac:dyDescent="0.25">
      <c r="A130" t="str">
        <f t="shared" si="9"/>
        <v>M35-44Depr Low</v>
      </c>
      <c r="B130" t="s">
        <v>5</v>
      </c>
      <c r="C130" t="s">
        <v>273</v>
      </c>
      <c r="D130" t="s">
        <v>4970</v>
      </c>
      <c r="E130" t="s">
        <v>4970</v>
      </c>
      <c r="F130" t="str">
        <f t="shared" si="5"/>
        <v>M35-44Depr Low</v>
      </c>
    </row>
    <row r="131" spans="1:6" x14ac:dyDescent="0.25">
      <c r="A131" t="str">
        <f t="shared" si="9"/>
        <v>M45-54Depr Low</v>
      </c>
      <c r="B131" t="s">
        <v>5</v>
      </c>
      <c r="C131" t="s">
        <v>274</v>
      </c>
      <c r="D131" t="s">
        <v>4970</v>
      </c>
      <c r="E131" t="s">
        <v>4970</v>
      </c>
      <c r="F131" t="str">
        <f t="shared" si="5"/>
        <v>M45-54Depr Low</v>
      </c>
    </row>
    <row r="132" spans="1:6" x14ac:dyDescent="0.25">
      <c r="A132" t="str">
        <f t="shared" si="9"/>
        <v>M55+Depr Low</v>
      </c>
      <c r="B132" t="s">
        <v>5</v>
      </c>
      <c r="C132" t="s">
        <v>2976</v>
      </c>
      <c r="D132" t="s">
        <v>4970</v>
      </c>
      <c r="E132" t="s">
        <v>4970</v>
      </c>
      <c r="F132" t="str">
        <f t="shared" ref="F132:F160" si="10">B132&amp;C132&amp;E132</f>
        <v>M55+Depr Low</v>
      </c>
    </row>
    <row r="133" spans="1:6" x14ac:dyDescent="0.25">
      <c r="A133" t="str">
        <f>B133&amp;C133&amp;D133</f>
        <v>F0-5Depr Med</v>
      </c>
      <c r="B133" t="s">
        <v>9</v>
      </c>
      <c r="C133" t="s">
        <v>271</v>
      </c>
      <c r="D133" t="s">
        <v>4971</v>
      </c>
      <c r="E133" t="s">
        <v>4971</v>
      </c>
      <c r="F133" t="str">
        <f t="shared" si="10"/>
        <v>F0-5Depr Med</v>
      </c>
    </row>
    <row r="134" spans="1:6" x14ac:dyDescent="0.25">
      <c r="A134" t="str">
        <f t="shared" ref="A134:A146" si="11">B134&amp;C134&amp;D134</f>
        <v>F6-17Depr Med</v>
      </c>
      <c r="B134" t="s">
        <v>9</v>
      </c>
      <c r="C134" t="s">
        <v>272</v>
      </c>
      <c r="D134" t="s">
        <v>4971</v>
      </c>
      <c r="E134" t="s">
        <v>4971</v>
      </c>
      <c r="F134" t="str">
        <f t="shared" si="10"/>
        <v>F6-17Depr Med</v>
      </c>
    </row>
    <row r="135" spans="1:6" x14ac:dyDescent="0.25">
      <c r="A135" t="str">
        <f t="shared" si="11"/>
        <v>F18-25Depr Med</v>
      </c>
      <c r="B135" t="s">
        <v>9</v>
      </c>
      <c r="C135" t="s">
        <v>3782</v>
      </c>
      <c r="D135" t="s">
        <v>4971</v>
      </c>
      <c r="E135" t="s">
        <v>4971</v>
      </c>
      <c r="F135" t="str">
        <f t="shared" si="10"/>
        <v>F18-25Depr Med</v>
      </c>
    </row>
    <row r="136" spans="1:6" x14ac:dyDescent="0.25">
      <c r="A136" t="str">
        <f t="shared" si="11"/>
        <v>F26-34Depr Med</v>
      </c>
      <c r="B136" t="s">
        <v>9</v>
      </c>
      <c r="C136" t="s">
        <v>3783</v>
      </c>
      <c r="D136" t="s">
        <v>4971</v>
      </c>
      <c r="E136" t="s">
        <v>4971</v>
      </c>
      <c r="F136" t="str">
        <f t="shared" si="10"/>
        <v>F26-34Depr Med</v>
      </c>
    </row>
    <row r="137" spans="1:6" x14ac:dyDescent="0.25">
      <c r="A137" t="str">
        <f t="shared" si="11"/>
        <v>F35-44Depr Med</v>
      </c>
      <c r="B137" t="s">
        <v>9</v>
      </c>
      <c r="C137" t="s">
        <v>273</v>
      </c>
      <c r="D137" t="s">
        <v>4971</v>
      </c>
      <c r="E137" t="s">
        <v>4971</v>
      </c>
      <c r="F137" t="str">
        <f t="shared" si="10"/>
        <v>F35-44Depr Med</v>
      </c>
    </row>
    <row r="138" spans="1:6" x14ac:dyDescent="0.25">
      <c r="A138" t="str">
        <f t="shared" si="11"/>
        <v>F45-54Depr Med</v>
      </c>
      <c r="B138" t="s">
        <v>9</v>
      </c>
      <c r="C138" t="s">
        <v>274</v>
      </c>
      <c r="D138" t="s">
        <v>4971</v>
      </c>
      <c r="E138" t="s">
        <v>4971</v>
      </c>
      <c r="F138" t="str">
        <f t="shared" si="10"/>
        <v>F45-54Depr Med</v>
      </c>
    </row>
    <row r="139" spans="1:6" x14ac:dyDescent="0.25">
      <c r="A139" t="str">
        <f t="shared" si="11"/>
        <v>F55+Depr Med</v>
      </c>
      <c r="B139" t="s">
        <v>9</v>
      </c>
      <c r="C139" t="s">
        <v>2976</v>
      </c>
      <c r="D139" t="s">
        <v>4971</v>
      </c>
      <c r="E139" t="s">
        <v>4971</v>
      </c>
      <c r="F139" t="str">
        <f t="shared" si="10"/>
        <v>F55+Depr Med</v>
      </c>
    </row>
    <row r="140" spans="1:6" x14ac:dyDescent="0.25">
      <c r="A140" t="str">
        <f t="shared" si="11"/>
        <v>M0-5Depr Med</v>
      </c>
      <c r="B140" t="s">
        <v>5</v>
      </c>
      <c r="C140" t="s">
        <v>271</v>
      </c>
      <c r="D140" t="s">
        <v>4971</v>
      </c>
      <c r="E140" t="s">
        <v>4971</v>
      </c>
      <c r="F140" t="str">
        <f t="shared" si="10"/>
        <v>M0-5Depr Med</v>
      </c>
    </row>
    <row r="141" spans="1:6" x14ac:dyDescent="0.25">
      <c r="A141" t="str">
        <f t="shared" si="11"/>
        <v>M6-17Depr Med</v>
      </c>
      <c r="B141" t="s">
        <v>5</v>
      </c>
      <c r="C141" t="s">
        <v>272</v>
      </c>
      <c r="D141" t="s">
        <v>4971</v>
      </c>
      <c r="E141" t="s">
        <v>4971</v>
      </c>
      <c r="F141" t="str">
        <f t="shared" si="10"/>
        <v>M6-17Depr Med</v>
      </c>
    </row>
    <row r="142" spans="1:6" x14ac:dyDescent="0.25">
      <c r="A142" t="str">
        <f t="shared" si="11"/>
        <v>M18-25Depr Med</v>
      </c>
      <c r="B142" t="s">
        <v>5</v>
      </c>
      <c r="C142" t="s">
        <v>3782</v>
      </c>
      <c r="D142" t="s">
        <v>4971</v>
      </c>
      <c r="E142" t="s">
        <v>4971</v>
      </c>
      <c r="F142" t="str">
        <f t="shared" si="10"/>
        <v>M18-25Depr Med</v>
      </c>
    </row>
    <row r="143" spans="1:6" x14ac:dyDescent="0.25">
      <c r="A143" t="str">
        <f t="shared" si="11"/>
        <v>M26-34Depr Med</v>
      </c>
      <c r="B143" t="s">
        <v>5</v>
      </c>
      <c r="C143" t="s">
        <v>3783</v>
      </c>
      <c r="D143" t="s">
        <v>4971</v>
      </c>
      <c r="E143" t="s">
        <v>4971</v>
      </c>
      <c r="F143" t="str">
        <f t="shared" si="10"/>
        <v>M26-34Depr Med</v>
      </c>
    </row>
    <row r="144" spans="1:6" x14ac:dyDescent="0.25">
      <c r="A144" t="str">
        <f t="shared" si="11"/>
        <v>M35-44Depr Med</v>
      </c>
      <c r="B144" t="s">
        <v>5</v>
      </c>
      <c r="C144" t="s">
        <v>273</v>
      </c>
      <c r="D144" t="s">
        <v>4971</v>
      </c>
      <c r="E144" t="s">
        <v>4971</v>
      </c>
      <c r="F144" t="str">
        <f t="shared" si="10"/>
        <v>M35-44Depr Med</v>
      </c>
    </row>
    <row r="145" spans="1:6" x14ac:dyDescent="0.25">
      <c r="A145" t="str">
        <f t="shared" si="11"/>
        <v>M45-54Depr Med</v>
      </c>
      <c r="B145" t="s">
        <v>5</v>
      </c>
      <c r="C145" t="s">
        <v>274</v>
      </c>
      <c r="D145" t="s">
        <v>4971</v>
      </c>
      <c r="E145" t="s">
        <v>4971</v>
      </c>
      <c r="F145" t="str">
        <f t="shared" si="10"/>
        <v>M45-54Depr Med</v>
      </c>
    </row>
    <row r="146" spans="1:6" x14ac:dyDescent="0.25">
      <c r="A146" t="str">
        <f t="shared" si="11"/>
        <v>M55+Depr Med</v>
      </c>
      <c r="B146" t="s">
        <v>5</v>
      </c>
      <c r="C146" t="s">
        <v>2976</v>
      </c>
      <c r="D146" t="s">
        <v>4971</v>
      </c>
      <c r="E146" t="s">
        <v>4971</v>
      </c>
      <c r="F146" t="str">
        <f t="shared" si="10"/>
        <v>M55+Depr Med</v>
      </c>
    </row>
    <row r="147" spans="1:6" x14ac:dyDescent="0.25">
      <c r="A147" t="str">
        <f>B147&amp;C147&amp;D147</f>
        <v>F0-5Depr High</v>
      </c>
      <c r="B147" t="s">
        <v>9</v>
      </c>
      <c r="C147" t="s">
        <v>271</v>
      </c>
      <c r="D147" t="s">
        <v>4972</v>
      </c>
      <c r="E147" t="s">
        <v>4972</v>
      </c>
      <c r="F147" t="str">
        <f t="shared" si="10"/>
        <v>F0-5Depr High</v>
      </c>
    </row>
    <row r="148" spans="1:6" x14ac:dyDescent="0.25">
      <c r="A148" t="str">
        <f t="shared" ref="A148:A160" si="12">B148&amp;C148&amp;D148</f>
        <v>F6-17Depr High</v>
      </c>
      <c r="B148" t="s">
        <v>9</v>
      </c>
      <c r="C148" t="s">
        <v>272</v>
      </c>
      <c r="D148" t="s">
        <v>4972</v>
      </c>
      <c r="E148" t="s">
        <v>4972</v>
      </c>
      <c r="F148" t="str">
        <f t="shared" si="10"/>
        <v>F6-17Depr High</v>
      </c>
    </row>
    <row r="149" spans="1:6" x14ac:dyDescent="0.25">
      <c r="A149" t="str">
        <f t="shared" si="12"/>
        <v>F18-25Depr High</v>
      </c>
      <c r="B149" t="s">
        <v>9</v>
      </c>
      <c r="C149" t="s">
        <v>3782</v>
      </c>
      <c r="D149" t="s">
        <v>4972</v>
      </c>
      <c r="E149" t="s">
        <v>4972</v>
      </c>
      <c r="F149" t="str">
        <f t="shared" si="10"/>
        <v>F18-25Depr High</v>
      </c>
    </row>
    <row r="150" spans="1:6" x14ac:dyDescent="0.25">
      <c r="A150" t="str">
        <f t="shared" si="12"/>
        <v>F26-34Depr High</v>
      </c>
      <c r="B150" t="s">
        <v>9</v>
      </c>
      <c r="C150" t="s">
        <v>3783</v>
      </c>
      <c r="D150" t="s">
        <v>4972</v>
      </c>
      <c r="E150" t="s">
        <v>4972</v>
      </c>
      <c r="F150" t="str">
        <f t="shared" si="10"/>
        <v>F26-34Depr High</v>
      </c>
    </row>
    <row r="151" spans="1:6" x14ac:dyDescent="0.25">
      <c r="A151" t="str">
        <f t="shared" si="12"/>
        <v>F35-44Depr High</v>
      </c>
      <c r="B151" t="s">
        <v>9</v>
      </c>
      <c r="C151" t="s">
        <v>273</v>
      </c>
      <c r="D151" t="s">
        <v>4972</v>
      </c>
      <c r="E151" t="s">
        <v>4972</v>
      </c>
      <c r="F151" t="str">
        <f t="shared" si="10"/>
        <v>F35-44Depr High</v>
      </c>
    </row>
    <row r="152" spans="1:6" x14ac:dyDescent="0.25">
      <c r="A152" t="str">
        <f t="shared" si="12"/>
        <v>F45-54Depr High</v>
      </c>
      <c r="B152" t="s">
        <v>9</v>
      </c>
      <c r="C152" t="s">
        <v>274</v>
      </c>
      <c r="D152" t="s">
        <v>4972</v>
      </c>
      <c r="E152" t="s">
        <v>4972</v>
      </c>
      <c r="F152" t="str">
        <f t="shared" si="10"/>
        <v>F45-54Depr High</v>
      </c>
    </row>
    <row r="153" spans="1:6" x14ac:dyDescent="0.25">
      <c r="A153" t="str">
        <f t="shared" si="12"/>
        <v>F55+Depr High</v>
      </c>
      <c r="B153" t="s">
        <v>9</v>
      </c>
      <c r="C153" t="s">
        <v>2976</v>
      </c>
      <c r="D153" t="s">
        <v>4972</v>
      </c>
      <c r="E153" t="s">
        <v>4972</v>
      </c>
      <c r="F153" t="str">
        <f t="shared" si="10"/>
        <v>F55+Depr High</v>
      </c>
    </row>
    <row r="154" spans="1:6" x14ac:dyDescent="0.25">
      <c r="A154" t="str">
        <f t="shared" si="12"/>
        <v>M0-5Depr High</v>
      </c>
      <c r="B154" t="s">
        <v>5</v>
      </c>
      <c r="C154" t="s">
        <v>271</v>
      </c>
      <c r="D154" t="s">
        <v>4972</v>
      </c>
      <c r="E154" t="s">
        <v>4972</v>
      </c>
      <c r="F154" t="str">
        <f t="shared" si="10"/>
        <v>M0-5Depr High</v>
      </c>
    </row>
    <row r="155" spans="1:6" x14ac:dyDescent="0.25">
      <c r="A155" t="str">
        <f t="shared" si="12"/>
        <v>M6-17Depr High</v>
      </c>
      <c r="B155" t="s">
        <v>5</v>
      </c>
      <c r="C155" t="s">
        <v>272</v>
      </c>
      <c r="D155" t="s">
        <v>4972</v>
      </c>
      <c r="E155" t="s">
        <v>4972</v>
      </c>
      <c r="F155" t="str">
        <f t="shared" si="10"/>
        <v>M6-17Depr High</v>
      </c>
    </row>
    <row r="156" spans="1:6" x14ac:dyDescent="0.25">
      <c r="A156" t="str">
        <f t="shared" si="12"/>
        <v>M18-25Depr High</v>
      </c>
      <c r="B156" t="s">
        <v>5</v>
      </c>
      <c r="C156" t="s">
        <v>3782</v>
      </c>
      <c r="D156" t="s">
        <v>4972</v>
      </c>
      <c r="E156" t="s">
        <v>4972</v>
      </c>
      <c r="F156" t="str">
        <f t="shared" si="10"/>
        <v>M18-25Depr High</v>
      </c>
    </row>
    <row r="157" spans="1:6" x14ac:dyDescent="0.25">
      <c r="A157" t="str">
        <f t="shared" si="12"/>
        <v>M26-34Depr High</v>
      </c>
      <c r="B157" t="s">
        <v>5</v>
      </c>
      <c r="C157" t="s">
        <v>3783</v>
      </c>
      <c r="D157" t="s">
        <v>4972</v>
      </c>
      <c r="E157" t="s">
        <v>4972</v>
      </c>
      <c r="F157" t="str">
        <f t="shared" si="10"/>
        <v>M26-34Depr High</v>
      </c>
    </row>
    <row r="158" spans="1:6" x14ac:dyDescent="0.25">
      <c r="A158" t="str">
        <f t="shared" si="12"/>
        <v>M35-44Depr High</v>
      </c>
      <c r="B158" t="s">
        <v>5</v>
      </c>
      <c r="C158" t="s">
        <v>273</v>
      </c>
      <c r="D158" t="s">
        <v>4972</v>
      </c>
      <c r="E158" t="s">
        <v>4972</v>
      </c>
      <c r="F158" t="str">
        <f t="shared" si="10"/>
        <v>M35-44Depr High</v>
      </c>
    </row>
    <row r="159" spans="1:6" x14ac:dyDescent="0.25">
      <c r="A159" t="str">
        <f t="shared" si="12"/>
        <v>M45-54Depr High</v>
      </c>
      <c r="B159" t="s">
        <v>5</v>
      </c>
      <c r="C159" t="s">
        <v>274</v>
      </c>
      <c r="D159" t="s">
        <v>4972</v>
      </c>
      <c r="E159" t="s">
        <v>4972</v>
      </c>
      <c r="F159" t="str">
        <f t="shared" si="10"/>
        <v>M45-54Depr High</v>
      </c>
    </row>
    <row r="160" spans="1:6" x14ac:dyDescent="0.25">
      <c r="A160" t="str">
        <f t="shared" si="12"/>
        <v>M55+Depr High</v>
      </c>
      <c r="B160" t="s">
        <v>5</v>
      </c>
      <c r="C160" t="s">
        <v>2976</v>
      </c>
      <c r="D160" t="s">
        <v>4972</v>
      </c>
      <c r="E160" t="s">
        <v>4972</v>
      </c>
      <c r="F160" t="str">
        <f t="shared" si="10"/>
        <v>M55+Depr High</v>
      </c>
    </row>
  </sheetData>
  <autoFilter ref="A9:G160"/>
  <dataValidations count="9">
    <dataValidation type="list" allowBlank="1" showInputMessage="1" showErrorMessage="1" sqref="E10:E51">
      <formula1>INDIRECT("Deciles"&amp;MID(G10,1,1))</formula1>
    </dataValidation>
    <dataValidation type="list" allowBlank="1" showInputMessage="1" showErrorMessage="1" sqref="B3">
      <formula1>"yes,no"</formula1>
    </dataValidation>
    <dataValidation type="list" allowBlank="1" showInputMessage="1" sqref="B4">
      <formula1>"-30%,-20%,-10%,0%,10%,20%,30%"</formula1>
    </dataValidation>
    <dataValidation type="list" allowBlank="1" showInputMessage="1" showErrorMessage="1" sqref="B5 F1">
      <formula1>"yes, no"</formula1>
    </dataValidation>
    <dataValidation type="list" allowBlank="1" showInputMessage="1" showErrorMessage="1" sqref="F3">
      <formula1>"User, Expert User"</formula1>
    </dataValidation>
    <dataValidation type="list" allowBlank="1" showInputMessage="1" showErrorMessage="1" sqref="F4:F5 AF2 F2 F7">
      <formula1>"no, yes"</formula1>
    </dataValidation>
    <dataValidation type="list" allowBlank="1" showInputMessage="1" showErrorMessage="1" sqref="F6">
      <formula1>"1,2"</formula1>
    </dataValidation>
    <dataValidation type="list" allowBlank="1" showInputMessage="1" showErrorMessage="1" sqref="B6">
      <formula1>"0.7,0.8,0.9,1.0,1.1,1.2,1.3"</formula1>
    </dataValidation>
    <dataValidation type="list" allowBlank="1" showInputMessage="1" showErrorMessage="1" sqref="B2">
      <formula1>"Excel, VBA"</formula1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89"/>
  <sheetViews>
    <sheetView showGridLines="0" workbookViewId="0">
      <selection activeCell="S41" sqref="S41"/>
    </sheetView>
  </sheetViews>
  <sheetFormatPr defaultRowHeight="13.2" x14ac:dyDescent="0.25"/>
  <cols>
    <col min="1" max="1" width="4.33203125" customWidth="1"/>
  </cols>
  <sheetData>
    <row r="1" spans="1:23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</row>
    <row r="2" spans="1:23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</row>
    <row r="3" spans="1:23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</row>
    <row r="4" spans="1:23" x14ac:dyDescent="0.2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</row>
    <row r="5" spans="1:23" x14ac:dyDescent="0.2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</row>
    <row r="6" spans="1:23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</row>
    <row r="7" spans="1:23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</row>
    <row r="8" spans="1:23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</row>
    <row r="9" spans="1:23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</row>
    <row r="10" spans="1:23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x14ac:dyDescent="0.2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</row>
    <row r="32" spans="1:23" x14ac:dyDescent="0.2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</row>
    <row r="33" spans="1:23" x14ac:dyDescent="0.2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</row>
    <row r="34" spans="1:23" x14ac:dyDescent="0.2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</row>
    <row r="35" spans="1:23" x14ac:dyDescent="0.2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</row>
    <row r="36" spans="1:23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</row>
    <row r="37" spans="1:23" x14ac:dyDescent="0.2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</row>
    <row r="38" spans="1:23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</row>
    <row r="39" spans="1:23" x14ac:dyDescent="0.2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</row>
    <row r="40" spans="1:23" x14ac:dyDescent="0.2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</row>
    <row r="41" spans="1:23" x14ac:dyDescent="0.2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</row>
    <row r="42" spans="1:23" x14ac:dyDescent="0.2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</row>
    <row r="43" spans="1:23" x14ac:dyDescent="0.2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</row>
    <row r="44" spans="1:23" x14ac:dyDescent="0.2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</row>
    <row r="45" spans="1:23" x14ac:dyDescent="0.2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</row>
    <row r="46" spans="1:23" x14ac:dyDescent="0.2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</row>
    <row r="47" spans="1:23" x14ac:dyDescent="0.2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</row>
    <row r="48" spans="1:23" x14ac:dyDescent="0.2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</row>
    <row r="49" spans="1:23" x14ac:dyDescent="0.2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</row>
    <row r="50" spans="1:23" x14ac:dyDescent="0.2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</row>
    <row r="51" spans="1:23" x14ac:dyDescent="0.2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</row>
    <row r="52" spans="1:23" x14ac:dyDescent="0.2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</row>
    <row r="53" spans="1:23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</row>
    <row r="54" spans="1:23" x14ac:dyDescent="0.2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</row>
    <row r="55" spans="1:23" x14ac:dyDescent="0.2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</row>
    <row r="56" spans="1:23" x14ac:dyDescent="0.2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</row>
    <row r="57" spans="1:23" x14ac:dyDescent="0.2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</row>
    <row r="58" spans="1:23" x14ac:dyDescent="0.2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</row>
    <row r="59" spans="1:23" x14ac:dyDescent="0.2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</row>
    <row r="60" spans="1:23" x14ac:dyDescent="0.2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</row>
    <row r="61" spans="1:23" x14ac:dyDescent="0.2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</row>
    <row r="62" spans="1:23" x14ac:dyDescent="0.25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</row>
    <row r="63" spans="1:23" x14ac:dyDescent="0.2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</row>
    <row r="64" spans="1:23" x14ac:dyDescent="0.2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</row>
    <row r="65" spans="1:23" x14ac:dyDescent="0.2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</row>
    <row r="66" spans="1:23" x14ac:dyDescent="0.25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</row>
    <row r="67" spans="1:23" x14ac:dyDescent="0.2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</row>
    <row r="68" spans="1:23" x14ac:dyDescent="0.2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</row>
    <row r="69" spans="1:23" x14ac:dyDescent="0.2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</row>
    <row r="70" spans="1:23" x14ac:dyDescent="0.2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</row>
    <row r="71" spans="1:23" x14ac:dyDescent="0.2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</row>
    <row r="72" spans="1:23" x14ac:dyDescent="0.2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</row>
    <row r="73" spans="1:23" x14ac:dyDescent="0.2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</row>
    <row r="74" spans="1:23" x14ac:dyDescent="0.25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</row>
    <row r="75" spans="1:23" x14ac:dyDescent="0.25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</row>
    <row r="76" spans="1:23" x14ac:dyDescent="0.2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</row>
    <row r="77" spans="1:23" x14ac:dyDescent="0.25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</row>
    <row r="78" spans="1:23" x14ac:dyDescent="0.2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</row>
    <row r="79" spans="1:23" x14ac:dyDescent="0.2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</row>
    <row r="80" spans="1:23" x14ac:dyDescent="0.2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</row>
    <row r="81" spans="1:23" x14ac:dyDescent="0.2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</row>
    <row r="82" spans="1:23" x14ac:dyDescent="0.2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</row>
    <row r="83" spans="1:23" x14ac:dyDescent="0.2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</row>
    <row r="84" spans="1:23" x14ac:dyDescent="0.2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x14ac:dyDescent="0.2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</row>
    <row r="86" spans="1:23" x14ac:dyDescent="0.2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</row>
    <row r="87" spans="1:23" x14ac:dyDescent="0.2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</row>
    <row r="88" spans="1:23" x14ac:dyDescent="0.2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</row>
    <row r="89" spans="1:23" x14ac:dyDescent="0.2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</row>
  </sheetData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462"/>
  <sheetViews>
    <sheetView workbookViewId="0">
      <selection activeCell="B2" sqref="B2:I29"/>
    </sheetView>
  </sheetViews>
  <sheetFormatPr defaultRowHeight="13.2" x14ac:dyDescent="0.25"/>
  <cols>
    <col min="2" max="2" width="22.44140625" customWidth="1"/>
    <col min="12" max="12" width="24.44140625" customWidth="1"/>
    <col min="13" max="13" width="10" customWidth="1"/>
    <col min="14" max="14" width="11.44140625" customWidth="1"/>
  </cols>
  <sheetData>
    <row r="1" spans="1:14" x14ac:dyDescent="0.25">
      <c r="A1" s="60"/>
      <c r="C1" s="60">
        <f>SUBTOTAL(9,C3:C401)</f>
        <v>6737.7552900775372</v>
      </c>
      <c r="D1" s="60">
        <f>SUBTOTAL(9,D3:D401)</f>
        <v>0</v>
      </c>
      <c r="E1" s="60">
        <f>SUBTOTAL(9,E3:E401)</f>
        <v>544.59718962925319</v>
      </c>
      <c r="F1" s="60">
        <f>SUBTOTAL(9,F3:F401)</f>
        <v>6193.1581004482841</v>
      </c>
      <c r="G1" s="60">
        <f>SUBTOTAL(9,G3:G401)</f>
        <v>0</v>
      </c>
    </row>
    <row r="2" spans="1:14" ht="52.8" x14ac:dyDescent="0.25">
      <c r="A2" s="63" t="s">
        <v>55</v>
      </c>
      <c r="B2" s="63" t="s">
        <v>2275</v>
      </c>
      <c r="C2" s="63" t="s">
        <v>2261</v>
      </c>
      <c r="D2" s="63" t="s">
        <v>2276</v>
      </c>
      <c r="E2" s="63" t="s">
        <v>2277</v>
      </c>
      <c r="F2" s="63" t="s">
        <v>2278</v>
      </c>
      <c r="G2" s="63" t="s">
        <v>2279</v>
      </c>
      <c r="H2" s="64" t="s">
        <v>2280</v>
      </c>
      <c r="I2" s="63" t="s">
        <v>2281</v>
      </c>
      <c r="K2" s="63" t="s">
        <v>2282</v>
      </c>
      <c r="L2" s="63" t="s">
        <v>2286</v>
      </c>
      <c r="M2" s="63" t="s">
        <v>2283</v>
      </c>
      <c r="N2" s="63" t="s">
        <v>2285</v>
      </c>
    </row>
    <row r="3" spans="1:14" x14ac:dyDescent="0.25">
      <c r="A3">
        <v>1</v>
      </c>
      <c r="B3" t="s">
        <v>289</v>
      </c>
      <c r="C3" s="61">
        <v>0.77954384077716998</v>
      </c>
      <c r="D3" s="61">
        <v>0</v>
      </c>
      <c r="E3" s="61">
        <v>0</v>
      </c>
      <c r="F3" s="61">
        <v>0.77954384077716998</v>
      </c>
      <c r="G3" s="61">
        <v>0</v>
      </c>
      <c r="H3" t="s">
        <v>155</v>
      </c>
      <c r="I3" s="62">
        <v>0</v>
      </c>
      <c r="K3">
        <v>1</v>
      </c>
      <c r="L3" t="s">
        <v>3598</v>
      </c>
      <c r="M3" s="61">
        <v>6737.7552900775372</v>
      </c>
      <c r="N3" t="s">
        <v>2943</v>
      </c>
    </row>
    <row r="4" spans="1:14" x14ac:dyDescent="0.25">
      <c r="A4">
        <v>1</v>
      </c>
      <c r="B4" t="s">
        <v>290</v>
      </c>
      <c r="C4" s="61">
        <v>0</v>
      </c>
      <c r="D4" s="61">
        <v>0</v>
      </c>
      <c r="E4" s="61">
        <v>0</v>
      </c>
      <c r="F4" s="61">
        <v>0</v>
      </c>
      <c r="G4" s="61">
        <v>0</v>
      </c>
      <c r="H4" t="s">
        <v>155</v>
      </c>
      <c r="I4" s="62">
        <v>0</v>
      </c>
      <c r="K4">
        <v>2</v>
      </c>
      <c r="L4" t="s">
        <v>5176</v>
      </c>
      <c r="M4" s="61">
        <v>3059.2643261303433</v>
      </c>
      <c r="N4" t="s">
        <v>2943</v>
      </c>
    </row>
    <row r="5" spans="1:14" x14ac:dyDescent="0.25">
      <c r="A5">
        <v>1</v>
      </c>
      <c r="B5" t="s">
        <v>291</v>
      </c>
      <c r="C5" s="61">
        <v>3.951235837597975</v>
      </c>
      <c r="D5" s="61">
        <v>0</v>
      </c>
      <c r="E5" s="61">
        <v>0</v>
      </c>
      <c r="F5" s="61">
        <v>3.951235837597975</v>
      </c>
      <c r="G5" s="61">
        <v>0</v>
      </c>
      <c r="H5" t="s">
        <v>155</v>
      </c>
      <c r="I5" s="62">
        <v>0</v>
      </c>
      <c r="K5">
        <v>3</v>
      </c>
      <c r="L5" t="s">
        <v>5177</v>
      </c>
      <c r="M5" s="61">
        <v>3678.4909639471925</v>
      </c>
      <c r="N5" t="s">
        <v>2943</v>
      </c>
    </row>
    <row r="6" spans="1:14" x14ac:dyDescent="0.25">
      <c r="A6">
        <v>1</v>
      </c>
      <c r="B6" t="s">
        <v>292</v>
      </c>
      <c r="C6" s="61">
        <v>30.348904572170731</v>
      </c>
      <c r="D6" s="61">
        <v>0</v>
      </c>
      <c r="E6" s="61">
        <v>6.3</v>
      </c>
      <c r="F6" s="61">
        <v>24.048904572170731</v>
      </c>
      <c r="G6" s="61">
        <v>0</v>
      </c>
      <c r="H6" t="s">
        <v>155</v>
      </c>
      <c r="I6" s="62">
        <v>0.20758574613519853</v>
      </c>
      <c r="M6" s="61"/>
    </row>
    <row r="7" spans="1:14" x14ac:dyDescent="0.25">
      <c r="A7">
        <v>1</v>
      </c>
      <c r="B7" t="s">
        <v>293</v>
      </c>
      <c r="C7" s="61">
        <v>106.88260925175251</v>
      </c>
      <c r="D7" s="61">
        <v>0</v>
      </c>
      <c r="E7" s="61">
        <v>0</v>
      </c>
      <c r="F7" s="61">
        <v>106.88260925175251</v>
      </c>
      <c r="G7" s="61">
        <v>0</v>
      </c>
      <c r="H7" t="s">
        <v>155</v>
      </c>
      <c r="I7" s="62">
        <v>0</v>
      </c>
      <c r="M7" s="61"/>
    </row>
    <row r="8" spans="1:14" x14ac:dyDescent="0.25">
      <c r="A8">
        <v>1</v>
      </c>
      <c r="B8" t="s">
        <v>294</v>
      </c>
      <c r="C8" s="61">
        <v>112.11270440255861</v>
      </c>
      <c r="D8" s="61">
        <v>0</v>
      </c>
      <c r="E8" s="61">
        <v>0</v>
      </c>
      <c r="F8" s="61">
        <v>112.11270440255861</v>
      </c>
      <c r="G8" s="61">
        <v>0</v>
      </c>
      <c r="H8" t="s">
        <v>155</v>
      </c>
      <c r="I8" s="62">
        <v>0</v>
      </c>
      <c r="M8" s="61"/>
    </row>
    <row r="9" spans="1:14" x14ac:dyDescent="0.25">
      <c r="A9">
        <v>1</v>
      </c>
      <c r="B9" t="s">
        <v>295</v>
      </c>
      <c r="C9" s="61">
        <v>0</v>
      </c>
      <c r="D9" s="61">
        <v>0</v>
      </c>
      <c r="E9" s="61">
        <v>0</v>
      </c>
      <c r="F9" s="61">
        <v>0</v>
      </c>
      <c r="G9" s="61">
        <v>0</v>
      </c>
      <c r="H9" t="s">
        <v>155</v>
      </c>
      <c r="I9" s="62">
        <v>0</v>
      </c>
      <c r="M9" s="61"/>
    </row>
    <row r="10" spans="1:14" x14ac:dyDescent="0.25">
      <c r="A10">
        <v>1</v>
      </c>
      <c r="B10" t="s">
        <v>296</v>
      </c>
      <c r="C10" s="61">
        <v>23.530550320116074</v>
      </c>
      <c r="D10" s="61">
        <v>0</v>
      </c>
      <c r="E10" s="61">
        <v>0</v>
      </c>
      <c r="F10" s="61">
        <v>23.530550320116074</v>
      </c>
      <c r="G10" s="61">
        <v>0</v>
      </c>
      <c r="H10" t="s">
        <v>155</v>
      </c>
      <c r="I10" s="62">
        <v>0</v>
      </c>
      <c r="M10" s="61"/>
    </row>
    <row r="11" spans="1:14" x14ac:dyDescent="0.25">
      <c r="A11">
        <v>1</v>
      </c>
      <c r="B11" t="s">
        <v>297</v>
      </c>
      <c r="C11" s="61">
        <v>137.45618257286156</v>
      </c>
      <c r="D11" s="61">
        <v>0</v>
      </c>
      <c r="E11" s="61">
        <v>4.75</v>
      </c>
      <c r="F11" s="61">
        <v>132.70618257286156</v>
      </c>
      <c r="G11" s="61">
        <v>0</v>
      </c>
      <c r="H11" t="s">
        <v>155</v>
      </c>
      <c r="I11" s="62">
        <v>3.4556466730640958E-2</v>
      </c>
      <c r="M11" s="61"/>
    </row>
    <row r="12" spans="1:14" x14ac:dyDescent="0.25">
      <c r="A12">
        <v>1</v>
      </c>
      <c r="B12" t="s">
        <v>298</v>
      </c>
      <c r="C12" s="61">
        <v>0</v>
      </c>
      <c r="D12" s="61">
        <v>0</v>
      </c>
      <c r="E12" s="61">
        <v>0</v>
      </c>
      <c r="F12" s="61">
        <v>0</v>
      </c>
      <c r="G12" s="61">
        <v>0</v>
      </c>
      <c r="H12" t="s">
        <v>155</v>
      </c>
      <c r="I12" s="62">
        <v>0</v>
      </c>
      <c r="M12" s="61"/>
    </row>
    <row r="13" spans="1:14" x14ac:dyDescent="0.25">
      <c r="A13">
        <v>1</v>
      </c>
      <c r="B13" t="s">
        <v>299</v>
      </c>
      <c r="C13" s="61">
        <v>24.190108390184136</v>
      </c>
      <c r="D13" s="61">
        <v>0</v>
      </c>
      <c r="E13" s="61">
        <v>1.8499999999999996</v>
      </c>
      <c r="F13" s="61">
        <v>22.340108390184135</v>
      </c>
      <c r="G13" s="61">
        <v>0</v>
      </c>
      <c r="H13" t="s">
        <v>155</v>
      </c>
      <c r="I13" s="62">
        <v>7.6477540743500466E-2</v>
      </c>
      <c r="M13" s="61"/>
    </row>
    <row r="14" spans="1:14" x14ac:dyDescent="0.25">
      <c r="A14">
        <v>1</v>
      </c>
      <c r="B14" t="s">
        <v>300</v>
      </c>
      <c r="C14" s="61">
        <v>0</v>
      </c>
      <c r="D14" s="61">
        <v>0</v>
      </c>
      <c r="E14" s="61">
        <v>0</v>
      </c>
      <c r="F14" s="61">
        <v>0</v>
      </c>
      <c r="G14" s="61">
        <v>0</v>
      </c>
      <c r="H14" t="s">
        <v>155</v>
      </c>
      <c r="I14" s="62">
        <v>0</v>
      </c>
      <c r="M14" s="61"/>
    </row>
    <row r="15" spans="1:14" x14ac:dyDescent="0.25">
      <c r="A15">
        <v>1</v>
      </c>
      <c r="B15" t="s">
        <v>301</v>
      </c>
      <c r="C15" s="61">
        <v>200.12364656336484</v>
      </c>
      <c r="D15" s="61">
        <v>0</v>
      </c>
      <c r="E15" s="61">
        <v>0</v>
      </c>
      <c r="F15" s="61">
        <v>200.12364656336484</v>
      </c>
      <c r="G15" s="61">
        <v>0</v>
      </c>
      <c r="H15" t="s">
        <v>155</v>
      </c>
      <c r="I15" s="62">
        <v>0</v>
      </c>
      <c r="M15" s="61"/>
    </row>
    <row r="16" spans="1:14" x14ac:dyDescent="0.25">
      <c r="A16">
        <v>1</v>
      </c>
      <c r="B16" t="s">
        <v>302</v>
      </c>
      <c r="C16" s="61">
        <v>19.462964345954322</v>
      </c>
      <c r="D16" s="61">
        <v>0</v>
      </c>
      <c r="E16" s="61">
        <v>1.7499999999999998</v>
      </c>
      <c r="F16" s="61">
        <v>17.712964345954322</v>
      </c>
      <c r="G16" s="61">
        <v>0</v>
      </c>
      <c r="H16" t="s">
        <v>155</v>
      </c>
      <c r="I16" s="62">
        <v>8.991436088016902E-2</v>
      </c>
      <c r="M16" s="61"/>
    </row>
    <row r="17" spans="1:13" x14ac:dyDescent="0.25">
      <c r="A17">
        <v>1</v>
      </c>
      <c r="B17" t="s">
        <v>303</v>
      </c>
      <c r="C17" s="61">
        <v>110.15065807997023</v>
      </c>
      <c r="D17" s="61">
        <v>0</v>
      </c>
      <c r="E17" s="61">
        <v>2.7</v>
      </c>
      <c r="F17" s="61">
        <v>107.45065807997022</v>
      </c>
      <c r="G17" s="61">
        <v>0</v>
      </c>
      <c r="H17" t="s">
        <v>155</v>
      </c>
      <c r="I17" s="62">
        <v>2.4511882607544472E-2</v>
      </c>
      <c r="M17" s="61"/>
    </row>
    <row r="18" spans="1:13" x14ac:dyDescent="0.25">
      <c r="A18">
        <v>1</v>
      </c>
      <c r="B18" t="s">
        <v>304</v>
      </c>
      <c r="C18" s="61">
        <v>160.14664617599499</v>
      </c>
      <c r="D18" s="61">
        <v>0</v>
      </c>
      <c r="E18" s="61">
        <v>12.944283323028433</v>
      </c>
      <c r="F18" s="61">
        <v>147.20236285296656</v>
      </c>
      <c r="G18" s="61">
        <v>0</v>
      </c>
      <c r="H18" t="s">
        <v>155</v>
      </c>
      <c r="I18" s="62">
        <v>8.0827689071946998E-2</v>
      </c>
      <c r="M18" s="61"/>
    </row>
    <row r="19" spans="1:13" x14ac:dyDescent="0.25">
      <c r="A19">
        <v>1</v>
      </c>
      <c r="B19" t="s">
        <v>305</v>
      </c>
      <c r="C19" s="61">
        <v>321.97284892127692</v>
      </c>
      <c r="D19" s="61">
        <v>0</v>
      </c>
      <c r="E19" s="61">
        <v>0</v>
      </c>
      <c r="F19" s="61">
        <v>321.97284892127692</v>
      </c>
      <c r="G19" s="61">
        <v>0</v>
      </c>
      <c r="H19" t="s">
        <v>155</v>
      </c>
      <c r="I19" s="62">
        <v>0</v>
      </c>
      <c r="M19" s="61"/>
    </row>
    <row r="20" spans="1:13" x14ac:dyDescent="0.25">
      <c r="A20">
        <v>1</v>
      </c>
      <c r="B20" t="s">
        <v>306</v>
      </c>
      <c r="C20" s="61">
        <v>225.9201173001652</v>
      </c>
      <c r="D20" s="61">
        <v>0</v>
      </c>
      <c r="E20" s="61">
        <v>18.849999999999998</v>
      </c>
      <c r="F20" s="61">
        <v>207.07011730016521</v>
      </c>
      <c r="G20" s="61">
        <v>0</v>
      </c>
      <c r="H20" t="s">
        <v>155</v>
      </c>
      <c r="I20" s="62">
        <v>8.3436571409686563E-2</v>
      </c>
      <c r="M20" s="61"/>
    </row>
    <row r="21" spans="1:13" x14ac:dyDescent="0.25">
      <c r="A21">
        <v>1</v>
      </c>
      <c r="B21" t="s">
        <v>307</v>
      </c>
      <c r="C21" s="61">
        <v>65.607656924985392</v>
      </c>
      <c r="D21" s="61">
        <v>0</v>
      </c>
      <c r="E21" s="61">
        <v>0</v>
      </c>
      <c r="F21" s="61">
        <v>65.607656924985392</v>
      </c>
      <c r="G21" s="61">
        <v>0</v>
      </c>
      <c r="H21" t="s">
        <v>155</v>
      </c>
      <c r="I21" s="62">
        <v>0</v>
      </c>
      <c r="M21" s="61"/>
    </row>
    <row r="22" spans="1:13" x14ac:dyDescent="0.25">
      <c r="A22">
        <v>1</v>
      </c>
      <c r="B22" t="s">
        <v>308</v>
      </c>
      <c r="C22" s="61">
        <v>343.73280130135385</v>
      </c>
      <c r="D22" s="61">
        <v>0</v>
      </c>
      <c r="E22" s="61">
        <v>20.6</v>
      </c>
      <c r="F22" s="61">
        <v>323.13280130135382</v>
      </c>
      <c r="G22" s="61">
        <v>0</v>
      </c>
      <c r="H22" t="s">
        <v>155</v>
      </c>
      <c r="I22" s="62">
        <v>5.9930271193233561E-2</v>
      </c>
      <c r="J22" s="61"/>
      <c r="M22" s="61"/>
    </row>
    <row r="23" spans="1:13" x14ac:dyDescent="0.25">
      <c r="A23">
        <v>1</v>
      </c>
      <c r="B23" t="s">
        <v>309</v>
      </c>
      <c r="C23" s="61">
        <v>53.30520401972106</v>
      </c>
      <c r="D23" s="61">
        <v>0</v>
      </c>
      <c r="E23" s="61">
        <v>0</v>
      </c>
      <c r="F23" s="61">
        <v>53.30520401972106</v>
      </c>
      <c r="G23" s="61">
        <v>0</v>
      </c>
      <c r="H23" t="s">
        <v>155</v>
      </c>
      <c r="I23" s="62">
        <v>0</v>
      </c>
      <c r="M23" s="61"/>
    </row>
    <row r="24" spans="1:13" x14ac:dyDescent="0.25">
      <c r="A24">
        <v>1</v>
      </c>
      <c r="B24" t="s">
        <v>310</v>
      </c>
      <c r="C24" s="61">
        <v>11.333530779596245</v>
      </c>
      <c r="D24" s="61">
        <v>0</v>
      </c>
      <c r="E24" s="61">
        <v>0</v>
      </c>
      <c r="F24" s="61">
        <v>11.333530779596245</v>
      </c>
      <c r="G24" s="61">
        <v>0</v>
      </c>
      <c r="H24" t="s">
        <v>155</v>
      </c>
      <c r="I24" s="62">
        <v>0</v>
      </c>
      <c r="M24" s="61"/>
    </row>
    <row r="25" spans="1:13" x14ac:dyDescent="0.25">
      <c r="A25">
        <v>1</v>
      </c>
      <c r="B25" t="s">
        <v>311</v>
      </c>
      <c r="C25" s="61">
        <v>44.554847543258418</v>
      </c>
      <c r="D25" s="61">
        <v>0</v>
      </c>
      <c r="E25" s="61">
        <v>0</v>
      </c>
      <c r="F25" s="61">
        <v>44.554847543258418</v>
      </c>
      <c r="G25" s="61">
        <v>0</v>
      </c>
      <c r="H25" t="s">
        <v>155</v>
      </c>
      <c r="I25" s="62">
        <v>0</v>
      </c>
      <c r="M25" s="61"/>
    </row>
    <row r="26" spans="1:13" x14ac:dyDescent="0.25">
      <c r="A26">
        <v>1</v>
      </c>
      <c r="B26" t="s">
        <v>312</v>
      </c>
      <c r="C26" s="61">
        <v>432.89677659293704</v>
      </c>
      <c r="D26" s="61">
        <v>0</v>
      </c>
      <c r="E26" s="61">
        <v>157.55000000000001</v>
      </c>
      <c r="F26" s="61">
        <v>275.34677659293703</v>
      </c>
      <c r="G26" s="61">
        <v>0</v>
      </c>
      <c r="H26" t="s">
        <v>155</v>
      </c>
      <c r="I26" s="62">
        <v>0.36394357389301596</v>
      </c>
      <c r="M26" s="61"/>
    </row>
    <row r="27" spans="1:13" x14ac:dyDescent="0.25">
      <c r="A27">
        <v>1</v>
      </c>
      <c r="B27" t="s">
        <v>2687</v>
      </c>
      <c r="C27" s="61">
        <v>499.8890009834725</v>
      </c>
      <c r="D27" s="61">
        <v>0</v>
      </c>
      <c r="E27" s="61">
        <v>24.203967737299998</v>
      </c>
      <c r="F27" s="61">
        <v>475.68503324617251</v>
      </c>
      <c r="G27" s="61">
        <v>0</v>
      </c>
      <c r="H27" t="s">
        <v>155</v>
      </c>
      <c r="I27" s="62">
        <v>4.8418684327283766E-2</v>
      </c>
      <c r="M27" s="61"/>
    </row>
    <row r="28" spans="1:13" x14ac:dyDescent="0.25">
      <c r="A28">
        <v>1</v>
      </c>
      <c r="B28" t="s">
        <v>2688</v>
      </c>
      <c r="C28" s="61">
        <v>116.34191815527758</v>
      </c>
      <c r="D28" s="61">
        <v>0</v>
      </c>
      <c r="E28" s="61">
        <v>3.4960322627</v>
      </c>
      <c r="F28" s="61">
        <v>112.84588589257758</v>
      </c>
      <c r="G28" s="61">
        <v>0</v>
      </c>
      <c r="H28" t="s">
        <v>155</v>
      </c>
      <c r="I28" s="62">
        <v>3.0049635747228829E-2</v>
      </c>
      <c r="M28" s="61"/>
    </row>
    <row r="29" spans="1:13" x14ac:dyDescent="0.25">
      <c r="A29" s="71">
        <v>1</v>
      </c>
      <c r="B29" t="s">
        <v>313</v>
      </c>
      <c r="C29" s="61">
        <v>14.5738692549956</v>
      </c>
      <c r="D29" s="61">
        <v>0</v>
      </c>
      <c r="E29" s="61">
        <v>0.05</v>
      </c>
      <c r="F29" s="61">
        <v>14.523869254995599</v>
      </c>
      <c r="G29" s="61">
        <v>0</v>
      </c>
      <c r="H29" t="s">
        <v>155</v>
      </c>
      <c r="I29" s="62">
        <v>3.430797897604379E-3</v>
      </c>
      <c r="M29" s="61"/>
    </row>
    <row r="30" spans="1:13" x14ac:dyDescent="0.25">
      <c r="A30">
        <v>1</v>
      </c>
      <c r="B30" t="s">
        <v>2690</v>
      </c>
      <c r="C30" s="61">
        <v>0</v>
      </c>
      <c r="D30" s="61">
        <v>0</v>
      </c>
      <c r="E30" s="61">
        <v>0</v>
      </c>
      <c r="F30" s="61">
        <v>0</v>
      </c>
      <c r="G30" s="61">
        <v>0</v>
      </c>
      <c r="H30" t="s">
        <v>155</v>
      </c>
      <c r="I30" s="62">
        <v>0</v>
      </c>
      <c r="M30" s="61"/>
    </row>
    <row r="31" spans="1:13" x14ac:dyDescent="0.25">
      <c r="A31">
        <v>1</v>
      </c>
      <c r="B31" t="s">
        <v>2691</v>
      </c>
      <c r="C31" s="61">
        <v>0</v>
      </c>
      <c r="D31" s="61">
        <v>0</v>
      </c>
      <c r="E31" s="61">
        <v>0</v>
      </c>
      <c r="F31" s="61">
        <v>0</v>
      </c>
      <c r="G31" s="61">
        <v>0</v>
      </c>
      <c r="H31" t="s">
        <v>155</v>
      </c>
      <c r="I31" s="62">
        <v>0</v>
      </c>
      <c r="M31" s="61"/>
    </row>
    <row r="32" spans="1:13" x14ac:dyDescent="0.25">
      <c r="A32">
        <v>1</v>
      </c>
      <c r="B32" t="s">
        <v>2692</v>
      </c>
      <c r="C32" s="61">
        <v>0</v>
      </c>
      <c r="D32" s="61">
        <v>0</v>
      </c>
      <c r="E32" s="61">
        <v>0</v>
      </c>
      <c r="F32" s="61">
        <v>0</v>
      </c>
      <c r="G32" s="61">
        <v>0</v>
      </c>
      <c r="H32" t="s">
        <v>155</v>
      </c>
      <c r="I32" s="62">
        <v>0</v>
      </c>
      <c r="M32" s="61"/>
    </row>
    <row r="33" spans="1:13" x14ac:dyDescent="0.25">
      <c r="A33">
        <v>1</v>
      </c>
      <c r="B33" t="s">
        <v>2693</v>
      </c>
      <c r="C33" s="61">
        <v>0</v>
      </c>
      <c r="D33" s="61">
        <v>0</v>
      </c>
      <c r="E33" s="61">
        <v>0</v>
      </c>
      <c r="F33" s="61">
        <v>0</v>
      </c>
      <c r="G33" s="61">
        <v>0</v>
      </c>
      <c r="H33" t="s">
        <v>155</v>
      </c>
      <c r="I33" s="62">
        <v>0</v>
      </c>
      <c r="M33" s="61"/>
    </row>
    <row r="34" spans="1:13" x14ac:dyDescent="0.25">
      <c r="A34">
        <v>1</v>
      </c>
      <c r="B34" t="s">
        <v>2694</v>
      </c>
      <c r="C34" s="61">
        <v>0</v>
      </c>
      <c r="D34" s="61">
        <v>0</v>
      </c>
      <c r="E34" s="61">
        <v>0</v>
      </c>
      <c r="F34" s="61">
        <v>0</v>
      </c>
      <c r="G34" s="61">
        <v>0</v>
      </c>
      <c r="H34" t="s">
        <v>155</v>
      </c>
      <c r="I34" s="62">
        <v>0</v>
      </c>
      <c r="M34" s="61"/>
    </row>
    <row r="35" spans="1:13" x14ac:dyDescent="0.25">
      <c r="A35">
        <v>1</v>
      </c>
      <c r="B35" t="s">
        <v>2695</v>
      </c>
      <c r="C35" s="61">
        <v>0</v>
      </c>
      <c r="D35" s="61">
        <v>0</v>
      </c>
      <c r="E35" s="61">
        <v>0</v>
      </c>
      <c r="F35" s="61">
        <v>0</v>
      </c>
      <c r="G35" s="61">
        <v>0</v>
      </c>
      <c r="H35" t="s">
        <v>155</v>
      </c>
      <c r="I35" s="62">
        <v>0</v>
      </c>
      <c r="M35" s="61"/>
    </row>
    <row r="36" spans="1:13" x14ac:dyDescent="0.25">
      <c r="A36">
        <v>1</v>
      </c>
      <c r="B36" t="s">
        <v>2696</v>
      </c>
      <c r="C36" s="61">
        <v>0</v>
      </c>
      <c r="D36" s="61">
        <v>0</v>
      </c>
      <c r="E36" s="61">
        <v>0</v>
      </c>
      <c r="F36" s="61">
        <v>0</v>
      </c>
      <c r="G36" s="61">
        <v>0</v>
      </c>
      <c r="H36" t="s">
        <v>155</v>
      </c>
      <c r="I36" s="62">
        <v>0</v>
      </c>
      <c r="M36" s="61"/>
    </row>
    <row r="37" spans="1:13" x14ac:dyDescent="0.25">
      <c r="A37">
        <v>1</v>
      </c>
      <c r="B37" t="s">
        <v>2697</v>
      </c>
      <c r="C37" s="61">
        <v>0</v>
      </c>
      <c r="D37" s="61">
        <v>0</v>
      </c>
      <c r="E37" s="61">
        <v>0</v>
      </c>
      <c r="F37" s="61">
        <v>0</v>
      </c>
      <c r="G37" s="61">
        <v>0</v>
      </c>
      <c r="H37" t="s">
        <v>155</v>
      </c>
      <c r="I37" s="62">
        <v>0</v>
      </c>
      <c r="M37" s="61"/>
    </row>
    <row r="38" spans="1:13" x14ac:dyDescent="0.25">
      <c r="A38">
        <v>1</v>
      </c>
      <c r="B38" t="s">
        <v>2698</v>
      </c>
      <c r="C38" s="61">
        <v>0</v>
      </c>
      <c r="D38" s="61">
        <v>0</v>
      </c>
      <c r="E38" s="61">
        <v>0</v>
      </c>
      <c r="F38" s="61">
        <v>0</v>
      </c>
      <c r="G38" s="61">
        <v>0</v>
      </c>
      <c r="H38" t="s">
        <v>155</v>
      </c>
      <c r="I38" s="62">
        <v>0</v>
      </c>
      <c r="M38" s="61"/>
    </row>
    <row r="39" spans="1:13" x14ac:dyDescent="0.25">
      <c r="A39">
        <v>1</v>
      </c>
      <c r="B39" t="s">
        <v>2699</v>
      </c>
      <c r="C39" s="61">
        <v>0</v>
      </c>
      <c r="D39" s="61">
        <v>0</v>
      </c>
      <c r="E39" s="61">
        <v>0</v>
      </c>
      <c r="F39" s="61">
        <v>0</v>
      </c>
      <c r="G39" s="61">
        <v>0</v>
      </c>
      <c r="H39" t="s">
        <v>155</v>
      </c>
      <c r="I39" s="62">
        <v>0</v>
      </c>
      <c r="M39" s="61"/>
    </row>
    <row r="40" spans="1:13" x14ac:dyDescent="0.25">
      <c r="A40">
        <v>1</v>
      </c>
      <c r="B40" t="s">
        <v>2700</v>
      </c>
      <c r="C40" s="61">
        <v>0</v>
      </c>
      <c r="D40" s="61">
        <v>0</v>
      </c>
      <c r="E40" s="61">
        <v>0</v>
      </c>
      <c r="F40" s="61">
        <v>0</v>
      </c>
      <c r="G40" s="61">
        <v>0</v>
      </c>
      <c r="H40" t="s">
        <v>155</v>
      </c>
      <c r="I40" s="62">
        <v>0</v>
      </c>
      <c r="M40" s="61"/>
    </row>
    <row r="41" spans="1:13" x14ac:dyDescent="0.25">
      <c r="A41">
        <v>2</v>
      </c>
      <c r="B41" t="s">
        <v>289</v>
      </c>
      <c r="C41" s="61">
        <v>0</v>
      </c>
      <c r="D41" s="61">
        <v>0</v>
      </c>
      <c r="E41" s="61">
        <v>0</v>
      </c>
      <c r="F41" s="61">
        <v>0</v>
      </c>
      <c r="G41" s="61">
        <v>0</v>
      </c>
      <c r="H41" t="s">
        <v>155</v>
      </c>
      <c r="I41" s="62">
        <v>0</v>
      </c>
      <c r="M41" s="61"/>
    </row>
    <row r="42" spans="1:13" x14ac:dyDescent="0.25">
      <c r="A42">
        <v>2</v>
      </c>
      <c r="B42" t="s">
        <v>290</v>
      </c>
      <c r="C42" s="61">
        <v>0</v>
      </c>
      <c r="D42" s="61">
        <v>0</v>
      </c>
      <c r="E42" s="61">
        <v>0</v>
      </c>
      <c r="F42" s="61">
        <v>0</v>
      </c>
      <c r="G42" s="61">
        <v>0</v>
      </c>
      <c r="H42" t="s">
        <v>155</v>
      </c>
      <c r="I42" s="62">
        <v>0</v>
      </c>
      <c r="M42" s="61"/>
    </row>
    <row r="43" spans="1:13" x14ac:dyDescent="0.25">
      <c r="A43">
        <v>2</v>
      </c>
      <c r="B43" t="s">
        <v>291</v>
      </c>
      <c r="C43" s="61">
        <v>3.1322945078254349</v>
      </c>
      <c r="D43" s="61">
        <v>0</v>
      </c>
      <c r="E43" s="61">
        <v>0</v>
      </c>
      <c r="F43" s="61">
        <v>3.1322945078254349</v>
      </c>
      <c r="G43" s="61">
        <v>0</v>
      </c>
      <c r="H43" t="s">
        <v>155</v>
      </c>
      <c r="I43" s="62">
        <v>0</v>
      </c>
      <c r="M43" s="61"/>
    </row>
    <row r="44" spans="1:13" x14ac:dyDescent="0.25">
      <c r="A44">
        <v>2</v>
      </c>
      <c r="B44" t="s">
        <v>292</v>
      </c>
      <c r="C44" s="61">
        <v>39.319297485334303</v>
      </c>
      <c r="D44" s="61">
        <v>0</v>
      </c>
      <c r="E44" s="61">
        <v>8.0499999999999989</v>
      </c>
      <c r="F44" s="61">
        <v>31.269297485334302</v>
      </c>
      <c r="G44" s="61">
        <v>0</v>
      </c>
      <c r="H44" t="s">
        <v>155</v>
      </c>
      <c r="I44" s="62">
        <v>0.20473407499212232</v>
      </c>
      <c r="M44" s="61"/>
    </row>
    <row r="45" spans="1:13" x14ac:dyDescent="0.25">
      <c r="A45">
        <v>2</v>
      </c>
      <c r="B45" t="s">
        <v>293</v>
      </c>
      <c r="C45" s="61">
        <v>119.62266410768635</v>
      </c>
      <c r="D45" s="61">
        <v>0</v>
      </c>
      <c r="E45" s="61">
        <v>0</v>
      </c>
      <c r="F45" s="61">
        <v>119.62266410768635</v>
      </c>
      <c r="G45" s="61">
        <v>0</v>
      </c>
      <c r="H45" t="s">
        <v>155</v>
      </c>
      <c r="I45" s="62">
        <v>0</v>
      </c>
      <c r="M45" s="61"/>
    </row>
    <row r="46" spans="1:13" x14ac:dyDescent="0.25">
      <c r="A46">
        <v>2</v>
      </c>
      <c r="B46" t="s">
        <v>294</v>
      </c>
      <c r="C46" s="61">
        <v>104.02288427810916</v>
      </c>
      <c r="D46" s="61">
        <v>0</v>
      </c>
      <c r="E46" s="61">
        <v>0</v>
      </c>
      <c r="F46" s="61">
        <v>104.02288427810916</v>
      </c>
      <c r="G46" s="61">
        <v>0</v>
      </c>
      <c r="H46" t="s">
        <v>155</v>
      </c>
      <c r="I46" s="62">
        <v>0</v>
      </c>
      <c r="M46" s="61"/>
    </row>
    <row r="47" spans="1:13" x14ac:dyDescent="0.25">
      <c r="A47">
        <v>2</v>
      </c>
      <c r="B47" t="s">
        <v>295</v>
      </c>
      <c r="C47" s="61">
        <v>0</v>
      </c>
      <c r="D47" s="61">
        <v>0</v>
      </c>
      <c r="E47" s="61">
        <v>0</v>
      </c>
      <c r="F47" s="61">
        <v>0</v>
      </c>
      <c r="G47" s="61">
        <v>0</v>
      </c>
      <c r="H47" t="s">
        <v>155</v>
      </c>
      <c r="I47" s="62">
        <v>0</v>
      </c>
      <c r="M47" s="61"/>
    </row>
    <row r="48" spans="1:13" x14ac:dyDescent="0.25">
      <c r="A48">
        <v>2</v>
      </c>
      <c r="B48" t="s">
        <v>296</v>
      </c>
      <c r="C48" s="61">
        <v>13.46086620216486</v>
      </c>
      <c r="D48" s="61">
        <v>0</v>
      </c>
      <c r="E48" s="61">
        <v>0</v>
      </c>
      <c r="F48" s="61">
        <v>13.46086620216486</v>
      </c>
      <c r="G48" s="61">
        <v>0</v>
      </c>
      <c r="H48" t="s">
        <v>155</v>
      </c>
      <c r="I48" s="62">
        <v>0</v>
      </c>
      <c r="M48" s="61"/>
    </row>
    <row r="49" spans="1:13" x14ac:dyDescent="0.25">
      <c r="A49">
        <v>2</v>
      </c>
      <c r="B49" t="s">
        <v>297</v>
      </c>
      <c r="C49" s="61">
        <v>146.53949460459856</v>
      </c>
      <c r="D49" s="61">
        <v>0</v>
      </c>
      <c r="E49" s="61">
        <v>5.25</v>
      </c>
      <c r="F49" s="61">
        <v>141.28949460459856</v>
      </c>
      <c r="G49" s="61">
        <v>0</v>
      </c>
      <c r="H49" t="s">
        <v>155</v>
      </c>
      <c r="I49" s="62">
        <v>3.582651908392244E-2</v>
      </c>
      <c r="M49" s="61"/>
    </row>
    <row r="50" spans="1:13" x14ac:dyDescent="0.25">
      <c r="A50">
        <v>2</v>
      </c>
      <c r="B50" t="s">
        <v>298</v>
      </c>
      <c r="C50" s="61">
        <v>0</v>
      </c>
      <c r="D50" s="61">
        <v>0</v>
      </c>
      <c r="E50" s="61">
        <v>0</v>
      </c>
      <c r="F50" s="61">
        <v>0</v>
      </c>
      <c r="G50" s="61">
        <v>0</v>
      </c>
      <c r="H50" t="s">
        <v>155</v>
      </c>
      <c r="I50" s="62">
        <v>0</v>
      </c>
      <c r="M50" s="61"/>
    </row>
    <row r="51" spans="1:13" x14ac:dyDescent="0.25">
      <c r="A51">
        <v>2</v>
      </c>
      <c r="B51" t="s">
        <v>299</v>
      </c>
      <c r="C51" s="61">
        <v>31.385039237945957</v>
      </c>
      <c r="D51" s="61">
        <v>0</v>
      </c>
      <c r="E51" s="61">
        <v>2.4499999999999997</v>
      </c>
      <c r="F51" s="61">
        <v>28.935039237945958</v>
      </c>
      <c r="G51" s="61">
        <v>0</v>
      </c>
      <c r="H51" t="s">
        <v>155</v>
      </c>
      <c r="I51" s="62">
        <v>7.8062671243623524E-2</v>
      </c>
      <c r="M51" s="61"/>
    </row>
    <row r="52" spans="1:13" x14ac:dyDescent="0.25">
      <c r="A52">
        <v>2</v>
      </c>
      <c r="B52" t="s">
        <v>300</v>
      </c>
      <c r="C52" s="61">
        <v>0</v>
      </c>
      <c r="D52" s="61">
        <v>0</v>
      </c>
      <c r="E52" s="61">
        <v>0</v>
      </c>
      <c r="F52" s="61">
        <v>0</v>
      </c>
      <c r="G52" s="61">
        <v>0</v>
      </c>
      <c r="H52" t="s">
        <v>155</v>
      </c>
      <c r="I52" s="62">
        <v>0</v>
      </c>
      <c r="M52" s="61"/>
    </row>
    <row r="53" spans="1:13" x14ac:dyDescent="0.25">
      <c r="A53">
        <v>2</v>
      </c>
      <c r="B53" t="s">
        <v>301</v>
      </c>
      <c r="C53" s="61">
        <v>195.88443193183502</v>
      </c>
      <c r="D53" s="61">
        <v>0</v>
      </c>
      <c r="E53" s="61">
        <v>0</v>
      </c>
      <c r="F53" s="61">
        <v>195.88443193183502</v>
      </c>
      <c r="G53" s="61">
        <v>0</v>
      </c>
      <c r="H53" t="s">
        <v>155</v>
      </c>
      <c r="I53" s="62">
        <v>0</v>
      </c>
      <c r="M53" s="61"/>
    </row>
    <row r="54" spans="1:13" x14ac:dyDescent="0.25">
      <c r="A54">
        <v>2</v>
      </c>
      <c r="B54" t="s">
        <v>302</v>
      </c>
      <c r="C54" s="61">
        <v>30.336546653029451</v>
      </c>
      <c r="D54" s="61">
        <v>0</v>
      </c>
      <c r="E54" s="61">
        <v>2.8499999999999996</v>
      </c>
      <c r="F54" s="61">
        <v>27.48654665302945</v>
      </c>
      <c r="G54" s="61">
        <v>0</v>
      </c>
      <c r="H54" t="s">
        <v>155</v>
      </c>
      <c r="I54" s="62">
        <v>9.3946091906785795E-2</v>
      </c>
      <c r="M54" s="61"/>
    </row>
    <row r="55" spans="1:13" x14ac:dyDescent="0.25">
      <c r="A55">
        <v>2</v>
      </c>
      <c r="B55" t="s">
        <v>303</v>
      </c>
      <c r="C55" s="61">
        <v>147.01452228600198</v>
      </c>
      <c r="D55" s="61">
        <v>0</v>
      </c>
      <c r="E55" s="61">
        <v>4.25</v>
      </c>
      <c r="F55" s="61">
        <v>142.76452228600198</v>
      </c>
      <c r="G55" s="61">
        <v>0</v>
      </c>
      <c r="H55" t="s">
        <v>155</v>
      </c>
      <c r="I55" s="62">
        <v>2.8908708703838472E-2</v>
      </c>
      <c r="M55" s="61"/>
    </row>
    <row r="56" spans="1:13" x14ac:dyDescent="0.25">
      <c r="A56">
        <v>2</v>
      </c>
      <c r="B56" t="s">
        <v>304</v>
      </c>
      <c r="C56" s="61">
        <v>178.19272667073901</v>
      </c>
      <c r="D56" s="61">
        <v>0</v>
      </c>
      <c r="E56" s="61">
        <v>14.40290630622493</v>
      </c>
      <c r="F56" s="61">
        <v>163.78982036451407</v>
      </c>
      <c r="G56" s="61">
        <v>0</v>
      </c>
      <c r="H56" t="s">
        <v>155</v>
      </c>
      <c r="I56" s="62">
        <v>8.0827689071946998E-2</v>
      </c>
      <c r="M56" s="61"/>
    </row>
    <row r="57" spans="1:13" x14ac:dyDescent="0.25">
      <c r="A57">
        <v>2</v>
      </c>
      <c r="B57" t="s">
        <v>305</v>
      </c>
      <c r="C57" s="61">
        <v>564.58911961025808</v>
      </c>
      <c r="D57" s="61">
        <v>0</v>
      </c>
      <c r="E57" s="61">
        <v>0</v>
      </c>
      <c r="F57" s="61">
        <v>564.58911961025808</v>
      </c>
      <c r="G57" s="61">
        <v>0</v>
      </c>
      <c r="H57" t="s">
        <v>155</v>
      </c>
      <c r="I57" s="62">
        <v>0</v>
      </c>
      <c r="M57" s="61"/>
    </row>
    <row r="58" spans="1:13" x14ac:dyDescent="0.25">
      <c r="A58">
        <v>2</v>
      </c>
      <c r="B58" t="s">
        <v>306</v>
      </c>
      <c r="C58" s="61">
        <v>253.58789024144252</v>
      </c>
      <c r="D58" s="61">
        <v>0</v>
      </c>
      <c r="E58" s="61">
        <v>21.2</v>
      </c>
      <c r="F58" s="61">
        <v>232.38789024144253</v>
      </c>
      <c r="G58" s="61">
        <v>0</v>
      </c>
      <c r="H58" t="s">
        <v>155</v>
      </c>
      <c r="I58" s="62">
        <v>8.3600206539103092E-2</v>
      </c>
      <c r="M58" s="61"/>
    </row>
    <row r="59" spans="1:13" x14ac:dyDescent="0.25">
      <c r="A59">
        <v>2</v>
      </c>
      <c r="B59" t="s">
        <v>307</v>
      </c>
      <c r="C59" s="61">
        <v>95.816856191428599</v>
      </c>
      <c r="D59" s="61">
        <v>0</v>
      </c>
      <c r="E59" s="61">
        <v>0</v>
      </c>
      <c r="F59" s="61">
        <v>95.816856191428599</v>
      </c>
      <c r="G59" s="61">
        <v>0</v>
      </c>
      <c r="H59" t="s">
        <v>155</v>
      </c>
      <c r="I59" s="62">
        <v>0</v>
      </c>
      <c r="M59" s="61"/>
    </row>
    <row r="60" spans="1:13" x14ac:dyDescent="0.25">
      <c r="A60">
        <v>2</v>
      </c>
      <c r="B60" t="s">
        <v>308</v>
      </c>
      <c r="C60" s="61">
        <v>399.1239669366775</v>
      </c>
      <c r="D60" s="61">
        <v>0</v>
      </c>
      <c r="E60" s="61">
        <v>24.999999999999996</v>
      </c>
      <c r="F60" s="61">
        <v>374.1239669366775</v>
      </c>
      <c r="G60" s="61">
        <v>0</v>
      </c>
      <c r="H60" t="s">
        <v>155</v>
      </c>
      <c r="I60" s="62">
        <v>6.2637180603003828E-2</v>
      </c>
      <c r="M60" s="61"/>
    </row>
    <row r="61" spans="1:13" x14ac:dyDescent="0.25">
      <c r="A61">
        <v>2</v>
      </c>
      <c r="B61" t="s">
        <v>309</v>
      </c>
      <c r="C61" s="61">
        <v>59.97587249110093</v>
      </c>
      <c r="D61" s="61">
        <v>0</v>
      </c>
      <c r="E61" s="61">
        <v>0</v>
      </c>
      <c r="F61" s="61">
        <v>59.97587249110093</v>
      </c>
      <c r="G61" s="61">
        <v>0</v>
      </c>
      <c r="H61" t="s">
        <v>155</v>
      </c>
      <c r="I61" s="62">
        <v>0</v>
      </c>
      <c r="M61" s="61"/>
    </row>
    <row r="62" spans="1:13" x14ac:dyDescent="0.25">
      <c r="A62">
        <v>2</v>
      </c>
      <c r="B62" t="s">
        <v>310</v>
      </c>
      <c r="C62" s="61">
        <v>46.244303801873585</v>
      </c>
      <c r="D62" s="61">
        <v>0</v>
      </c>
      <c r="E62" s="61">
        <v>0</v>
      </c>
      <c r="F62" s="61">
        <v>46.244303801873585</v>
      </c>
      <c r="G62" s="61">
        <v>0</v>
      </c>
      <c r="H62" t="s">
        <v>155</v>
      </c>
      <c r="I62" s="62">
        <v>0</v>
      </c>
      <c r="M62" s="61"/>
    </row>
    <row r="63" spans="1:13" x14ac:dyDescent="0.25">
      <c r="A63">
        <v>2</v>
      </c>
      <c r="B63" t="s">
        <v>311</v>
      </c>
      <c r="C63" s="61">
        <v>79.096383463041747</v>
      </c>
      <c r="D63" s="61">
        <v>0</v>
      </c>
      <c r="E63" s="61">
        <v>0</v>
      </c>
      <c r="F63" s="61">
        <v>79.096383463041747</v>
      </c>
      <c r="G63" s="61">
        <v>0</v>
      </c>
      <c r="H63" t="s">
        <v>155</v>
      </c>
      <c r="I63" s="62">
        <v>0</v>
      </c>
      <c r="M63" s="61"/>
    </row>
    <row r="64" spans="1:13" x14ac:dyDescent="0.25">
      <c r="A64">
        <v>2</v>
      </c>
      <c r="B64" t="s">
        <v>312</v>
      </c>
      <c r="C64" s="61">
        <v>505.86731744306195</v>
      </c>
      <c r="D64" s="61">
        <v>0</v>
      </c>
      <c r="E64" s="61">
        <v>171.70000000000002</v>
      </c>
      <c r="F64" s="61">
        <v>334.1673174430619</v>
      </c>
      <c r="G64" s="61">
        <v>0</v>
      </c>
      <c r="H64" t="s">
        <v>155</v>
      </c>
      <c r="I64" s="62">
        <v>0.33941706467195476</v>
      </c>
      <c r="M64" s="61"/>
    </row>
    <row r="65" spans="1:13" x14ac:dyDescent="0.25">
      <c r="A65">
        <v>2</v>
      </c>
      <c r="B65" t="s">
        <v>2687</v>
      </c>
      <c r="C65" s="61">
        <v>528.46161577863347</v>
      </c>
      <c r="D65" s="61">
        <v>0</v>
      </c>
      <c r="E65" s="61">
        <v>30.014667573149996</v>
      </c>
      <c r="F65" s="61">
        <v>498.44694820548347</v>
      </c>
      <c r="G65" s="61">
        <v>0</v>
      </c>
      <c r="H65" t="s">
        <v>155</v>
      </c>
      <c r="I65" s="62">
        <v>5.679630587535954E-2</v>
      </c>
      <c r="M65" s="61"/>
    </row>
    <row r="66" spans="1:13" x14ac:dyDescent="0.25">
      <c r="A66">
        <v>2</v>
      </c>
      <c r="B66" t="s">
        <v>2688</v>
      </c>
      <c r="C66" s="61">
        <v>122.99178003549663</v>
      </c>
      <c r="D66" s="61">
        <v>0</v>
      </c>
      <c r="E66" s="61">
        <v>4.3353324268500009</v>
      </c>
      <c r="F66" s="61">
        <v>118.65644760864663</v>
      </c>
      <c r="G66" s="61">
        <v>0</v>
      </c>
      <c r="H66" t="s">
        <v>155</v>
      </c>
      <c r="I66" s="62">
        <v>3.5248960748423847E-2</v>
      </c>
      <c r="M66" s="61"/>
    </row>
    <row r="67" spans="1:13" x14ac:dyDescent="0.25">
      <c r="A67">
        <v>2</v>
      </c>
      <c r="B67" t="s">
        <v>313</v>
      </c>
      <c r="C67" s="61">
        <v>13.825089988908001</v>
      </c>
      <c r="D67" s="61">
        <v>0</v>
      </c>
      <c r="E67" s="61">
        <v>0.05</v>
      </c>
      <c r="F67" s="61">
        <v>13.775089988908</v>
      </c>
      <c r="G67" s="61">
        <v>0</v>
      </c>
      <c r="H67" t="s">
        <v>155</v>
      </c>
      <c r="I67" s="62">
        <v>3.6166129869762489E-3</v>
      </c>
      <c r="M67" s="61"/>
    </row>
    <row r="68" spans="1:13" x14ac:dyDescent="0.25">
      <c r="A68">
        <v>2</v>
      </c>
      <c r="B68" t="s">
        <v>2690</v>
      </c>
      <c r="C68" s="61">
        <v>0</v>
      </c>
      <c r="D68" s="61">
        <v>0</v>
      </c>
      <c r="E68" s="61">
        <v>0</v>
      </c>
      <c r="F68" s="61">
        <v>0</v>
      </c>
      <c r="G68" s="61">
        <v>0</v>
      </c>
      <c r="H68" t="s">
        <v>155</v>
      </c>
      <c r="I68" s="62">
        <v>0</v>
      </c>
      <c r="M68" s="61"/>
    </row>
    <row r="69" spans="1:13" x14ac:dyDescent="0.25">
      <c r="A69">
        <v>2</v>
      </c>
      <c r="B69" t="s">
        <v>2691</v>
      </c>
      <c r="C69" s="61">
        <v>0</v>
      </c>
      <c r="D69" s="61">
        <v>0</v>
      </c>
      <c r="E69" s="61">
        <v>0</v>
      </c>
      <c r="F69" s="61">
        <v>0</v>
      </c>
      <c r="G69" s="61">
        <v>0</v>
      </c>
      <c r="H69" t="s">
        <v>155</v>
      </c>
      <c r="I69" s="62">
        <v>0</v>
      </c>
      <c r="M69" s="61"/>
    </row>
    <row r="70" spans="1:13" x14ac:dyDescent="0.25">
      <c r="A70">
        <v>2</v>
      </c>
      <c r="B70" t="s">
        <v>2692</v>
      </c>
      <c r="C70" s="61">
        <v>0</v>
      </c>
      <c r="D70" s="61">
        <v>0</v>
      </c>
      <c r="E70" s="61">
        <v>0</v>
      </c>
      <c r="F70" s="61">
        <v>0</v>
      </c>
      <c r="G70" s="61">
        <v>0</v>
      </c>
      <c r="H70" t="s">
        <v>155</v>
      </c>
      <c r="I70" s="62">
        <v>0</v>
      </c>
      <c r="M70" s="61"/>
    </row>
    <row r="71" spans="1:13" x14ac:dyDescent="0.25">
      <c r="A71">
        <v>2</v>
      </c>
      <c r="B71" t="s">
        <v>2693</v>
      </c>
      <c r="C71" s="61">
        <v>0</v>
      </c>
      <c r="D71" s="61">
        <v>0</v>
      </c>
      <c r="E71" s="61">
        <v>0</v>
      </c>
      <c r="F71" s="61">
        <v>0</v>
      </c>
      <c r="G71" s="61">
        <v>0</v>
      </c>
      <c r="H71" t="s">
        <v>155</v>
      </c>
      <c r="I71" s="62">
        <v>0</v>
      </c>
      <c r="M71" s="61"/>
    </row>
    <row r="72" spans="1:13" x14ac:dyDescent="0.25">
      <c r="A72">
        <v>2</v>
      </c>
      <c r="B72" t="s">
        <v>2694</v>
      </c>
      <c r="C72" s="61">
        <v>0</v>
      </c>
      <c r="D72" s="61">
        <v>0</v>
      </c>
      <c r="E72" s="61">
        <v>0</v>
      </c>
      <c r="F72" s="61">
        <v>0</v>
      </c>
      <c r="G72" s="61">
        <v>0</v>
      </c>
      <c r="H72" t="s">
        <v>155</v>
      </c>
      <c r="I72" s="62">
        <v>0</v>
      </c>
      <c r="M72" s="61"/>
    </row>
    <row r="73" spans="1:13" x14ac:dyDescent="0.25">
      <c r="A73">
        <v>2</v>
      </c>
      <c r="B73" t="s">
        <v>2695</v>
      </c>
      <c r="C73" s="61">
        <v>0</v>
      </c>
      <c r="D73" s="61">
        <v>0</v>
      </c>
      <c r="E73" s="61">
        <v>0</v>
      </c>
      <c r="F73" s="61">
        <v>0</v>
      </c>
      <c r="G73" s="61">
        <v>0</v>
      </c>
      <c r="H73" t="s">
        <v>155</v>
      </c>
      <c r="I73" s="62">
        <v>0</v>
      </c>
      <c r="M73" s="61"/>
    </row>
    <row r="74" spans="1:13" x14ac:dyDescent="0.25">
      <c r="A74">
        <v>2</v>
      </c>
      <c r="B74" t="s">
        <v>2696</v>
      </c>
      <c r="C74" s="61">
        <v>0</v>
      </c>
      <c r="D74" s="61">
        <v>0</v>
      </c>
      <c r="E74" s="61">
        <v>0</v>
      </c>
      <c r="F74" s="61">
        <v>0</v>
      </c>
      <c r="G74" s="61">
        <v>0</v>
      </c>
      <c r="H74" t="s">
        <v>155</v>
      </c>
      <c r="I74" s="62">
        <v>0</v>
      </c>
      <c r="M74" s="61"/>
    </row>
    <row r="75" spans="1:13" x14ac:dyDescent="0.25">
      <c r="A75">
        <v>2</v>
      </c>
      <c r="B75" t="s">
        <v>2697</v>
      </c>
      <c r="C75" s="61">
        <v>0</v>
      </c>
      <c r="D75" s="61">
        <v>0</v>
      </c>
      <c r="E75" s="61">
        <v>0</v>
      </c>
      <c r="F75" s="61">
        <v>0</v>
      </c>
      <c r="G75" s="61">
        <v>0</v>
      </c>
      <c r="H75" t="s">
        <v>155</v>
      </c>
      <c r="I75" s="62">
        <v>0</v>
      </c>
      <c r="M75" s="61"/>
    </row>
    <row r="76" spans="1:13" x14ac:dyDescent="0.25">
      <c r="A76">
        <v>2</v>
      </c>
      <c r="B76" t="s">
        <v>2698</v>
      </c>
      <c r="C76" s="61">
        <v>0</v>
      </c>
      <c r="D76" s="61">
        <v>0</v>
      </c>
      <c r="E76" s="61">
        <v>0</v>
      </c>
      <c r="F76" s="61">
        <v>0</v>
      </c>
      <c r="G76" s="61">
        <v>0</v>
      </c>
      <c r="H76" t="s">
        <v>155</v>
      </c>
      <c r="I76" s="62">
        <v>0</v>
      </c>
      <c r="M76" s="61"/>
    </row>
    <row r="77" spans="1:13" x14ac:dyDescent="0.25">
      <c r="A77">
        <v>2</v>
      </c>
      <c r="B77" t="s">
        <v>2699</v>
      </c>
      <c r="C77" s="61">
        <v>0</v>
      </c>
      <c r="D77" s="61">
        <v>0</v>
      </c>
      <c r="E77" s="61">
        <v>0</v>
      </c>
      <c r="F77" s="61">
        <v>0</v>
      </c>
      <c r="G77" s="61">
        <v>0</v>
      </c>
      <c r="H77" t="s">
        <v>155</v>
      </c>
      <c r="I77" s="62">
        <v>0</v>
      </c>
      <c r="M77" s="61"/>
    </row>
    <row r="78" spans="1:13" x14ac:dyDescent="0.25">
      <c r="A78">
        <v>2</v>
      </c>
      <c r="B78" t="s">
        <v>2700</v>
      </c>
      <c r="C78" s="61">
        <v>0</v>
      </c>
      <c r="D78" s="61">
        <v>0</v>
      </c>
      <c r="E78" s="61">
        <v>0</v>
      </c>
      <c r="F78" s="61">
        <v>0</v>
      </c>
      <c r="G78" s="61">
        <v>0</v>
      </c>
      <c r="H78" t="s">
        <v>155</v>
      </c>
      <c r="I78" s="62">
        <v>0</v>
      </c>
      <c r="M78" s="61"/>
    </row>
    <row r="79" spans="1:13" x14ac:dyDescent="0.25">
      <c r="A79" t="s">
        <v>2249</v>
      </c>
      <c r="B79" t="s">
        <v>2299</v>
      </c>
      <c r="C79" s="61">
        <v>0</v>
      </c>
      <c r="D79" s="61"/>
      <c r="E79" s="61"/>
      <c r="F79" s="61"/>
      <c r="G79" s="61"/>
      <c r="I79" s="62"/>
      <c r="M79" s="61"/>
    </row>
    <row r="80" spans="1:13" x14ac:dyDescent="0.25">
      <c r="C80" s="61"/>
      <c r="D80" s="61"/>
      <c r="E80" s="61"/>
      <c r="F80" s="61"/>
      <c r="G80" s="61"/>
      <c r="I80" s="62"/>
      <c r="M80" s="61"/>
    </row>
    <row r="81" spans="3:13" x14ac:dyDescent="0.25">
      <c r="C81" s="61"/>
      <c r="D81" s="61"/>
      <c r="E81" s="61"/>
      <c r="F81" s="61"/>
      <c r="G81" s="61"/>
      <c r="I81" s="62"/>
      <c r="M81" s="61"/>
    </row>
    <row r="82" spans="3:13" x14ac:dyDescent="0.25">
      <c r="C82" s="61"/>
      <c r="D82" s="61"/>
      <c r="E82" s="61"/>
      <c r="F82" s="61"/>
      <c r="G82" s="61"/>
      <c r="I82" s="62"/>
      <c r="M82" s="61"/>
    </row>
    <row r="83" spans="3:13" x14ac:dyDescent="0.25">
      <c r="C83" s="61"/>
      <c r="D83" s="61"/>
      <c r="E83" s="61"/>
      <c r="F83" s="61"/>
      <c r="G83" s="61"/>
      <c r="I83" s="62"/>
      <c r="M83" s="61"/>
    </row>
    <row r="84" spans="3:13" x14ac:dyDescent="0.25">
      <c r="C84" s="61"/>
      <c r="D84" s="61"/>
      <c r="E84" s="61"/>
      <c r="F84" s="61"/>
      <c r="G84" s="61"/>
      <c r="I84" s="62"/>
      <c r="M84" s="61"/>
    </row>
    <row r="85" spans="3:13" x14ac:dyDescent="0.25">
      <c r="C85" s="61"/>
      <c r="D85" s="61"/>
      <c r="E85" s="61"/>
      <c r="F85" s="61"/>
      <c r="G85" s="61"/>
      <c r="I85" s="62"/>
      <c r="M85" s="61"/>
    </row>
    <row r="86" spans="3:13" x14ac:dyDescent="0.25">
      <c r="C86" s="61"/>
      <c r="D86" s="61"/>
      <c r="E86" s="61"/>
      <c r="F86" s="61"/>
      <c r="G86" s="61"/>
      <c r="I86" s="62"/>
      <c r="M86" s="61"/>
    </row>
    <row r="87" spans="3:13" x14ac:dyDescent="0.25">
      <c r="C87" s="61"/>
      <c r="D87" s="61"/>
      <c r="E87" s="61"/>
      <c r="F87" s="61"/>
      <c r="G87" s="61"/>
      <c r="I87" s="62"/>
      <c r="M87" s="61"/>
    </row>
    <row r="88" spans="3:13" x14ac:dyDescent="0.25">
      <c r="C88" s="61"/>
      <c r="D88" s="61"/>
      <c r="E88" s="61"/>
      <c r="F88" s="61"/>
      <c r="G88" s="61"/>
      <c r="I88" s="62"/>
      <c r="M88" s="61"/>
    </row>
    <row r="89" spans="3:13" x14ac:dyDescent="0.25">
      <c r="C89" s="61"/>
      <c r="D89" s="61"/>
      <c r="E89" s="61"/>
      <c r="F89" s="61"/>
      <c r="G89" s="61"/>
      <c r="I89" s="62"/>
      <c r="M89" s="61"/>
    </row>
    <row r="90" spans="3:13" x14ac:dyDescent="0.25">
      <c r="C90" s="61"/>
      <c r="D90" s="61"/>
      <c r="E90" s="61"/>
      <c r="F90" s="61"/>
      <c r="G90" s="61"/>
      <c r="I90" s="62"/>
      <c r="M90" s="61"/>
    </row>
    <row r="91" spans="3:13" x14ac:dyDescent="0.25">
      <c r="C91" s="61"/>
      <c r="D91" s="61"/>
      <c r="E91" s="61"/>
      <c r="F91" s="61"/>
      <c r="G91" s="61"/>
      <c r="I91" s="62"/>
      <c r="M91" s="61"/>
    </row>
    <row r="92" spans="3:13" x14ac:dyDescent="0.25">
      <c r="C92" s="61"/>
      <c r="D92" s="61"/>
      <c r="E92" s="61"/>
      <c r="F92" s="61"/>
      <c r="G92" s="61"/>
      <c r="I92" s="62"/>
      <c r="M92" s="61"/>
    </row>
    <row r="93" spans="3:13" x14ac:dyDescent="0.25">
      <c r="C93" s="61"/>
      <c r="D93" s="61"/>
      <c r="E93" s="61"/>
      <c r="F93" s="61"/>
      <c r="G93" s="61"/>
      <c r="I93" s="62"/>
      <c r="M93" s="61"/>
    </row>
    <row r="94" spans="3:13" x14ac:dyDescent="0.25">
      <c r="C94" s="61"/>
      <c r="D94" s="61"/>
      <c r="E94" s="61"/>
      <c r="F94" s="61"/>
      <c r="G94" s="61"/>
      <c r="I94" s="62"/>
      <c r="M94" s="61"/>
    </row>
    <row r="95" spans="3:13" x14ac:dyDescent="0.25">
      <c r="C95" s="61"/>
      <c r="D95" s="61"/>
      <c r="E95" s="61"/>
      <c r="F95" s="61"/>
      <c r="G95" s="61"/>
      <c r="I95" s="62"/>
      <c r="M95" s="61"/>
    </row>
    <row r="96" spans="3:13" x14ac:dyDescent="0.25">
      <c r="C96" s="61"/>
      <c r="D96" s="61"/>
      <c r="E96" s="61"/>
      <c r="F96" s="61"/>
      <c r="G96" s="61"/>
      <c r="I96" s="62"/>
      <c r="M96" s="61"/>
    </row>
    <row r="97" spans="3:13" x14ac:dyDescent="0.25">
      <c r="C97" s="61"/>
      <c r="D97" s="61"/>
      <c r="E97" s="61"/>
      <c r="F97" s="61"/>
      <c r="G97" s="61"/>
      <c r="I97" s="62"/>
      <c r="M97" s="61"/>
    </row>
    <row r="98" spans="3:13" x14ac:dyDescent="0.25">
      <c r="C98" s="61"/>
      <c r="D98" s="61"/>
      <c r="E98" s="61"/>
      <c r="F98" s="61"/>
      <c r="G98" s="61"/>
      <c r="I98" s="62"/>
      <c r="M98" s="61"/>
    </row>
    <row r="99" spans="3:13" x14ac:dyDescent="0.25">
      <c r="C99" s="61"/>
      <c r="D99" s="61"/>
      <c r="E99" s="61"/>
      <c r="F99" s="61"/>
      <c r="G99" s="61"/>
      <c r="I99" s="62"/>
      <c r="M99" s="61"/>
    </row>
    <row r="100" spans="3:13" x14ac:dyDescent="0.25">
      <c r="C100" s="61"/>
      <c r="D100" s="61"/>
      <c r="E100" s="61"/>
      <c r="F100" s="61"/>
      <c r="G100" s="61"/>
      <c r="I100" s="62"/>
      <c r="M100" s="61"/>
    </row>
    <row r="101" spans="3:13" x14ac:dyDescent="0.25">
      <c r="C101" s="61"/>
      <c r="D101" s="61"/>
      <c r="E101" s="61"/>
      <c r="F101" s="61"/>
      <c r="G101" s="61"/>
      <c r="I101" s="62"/>
      <c r="M101" s="61"/>
    </row>
    <row r="102" spans="3:13" x14ac:dyDescent="0.25">
      <c r="C102" s="61"/>
      <c r="D102" s="61"/>
      <c r="E102" s="61"/>
      <c r="F102" s="61"/>
      <c r="G102" s="61"/>
      <c r="I102" s="62"/>
      <c r="M102" s="61"/>
    </row>
    <row r="103" spans="3:13" x14ac:dyDescent="0.25">
      <c r="C103" s="61"/>
      <c r="D103" s="61"/>
      <c r="E103" s="61"/>
      <c r="F103" s="61"/>
      <c r="G103" s="61"/>
      <c r="I103" s="62"/>
      <c r="M103" s="61"/>
    </row>
    <row r="104" spans="3:13" x14ac:dyDescent="0.25">
      <c r="C104" s="61"/>
      <c r="D104" s="61"/>
      <c r="E104" s="61"/>
      <c r="F104" s="61"/>
      <c r="G104" s="61"/>
      <c r="I104" s="62"/>
      <c r="M104" s="61"/>
    </row>
    <row r="105" spans="3:13" x14ac:dyDescent="0.25">
      <c r="C105" s="61"/>
      <c r="D105" s="61"/>
      <c r="E105" s="61"/>
      <c r="F105" s="61"/>
      <c r="G105" s="61"/>
      <c r="I105" s="62"/>
      <c r="M105" s="61"/>
    </row>
    <row r="106" spans="3:13" x14ac:dyDescent="0.25">
      <c r="C106" s="61"/>
      <c r="D106" s="61"/>
      <c r="E106" s="61"/>
      <c r="F106" s="61"/>
      <c r="G106" s="61"/>
      <c r="I106" s="62"/>
      <c r="M106" s="61"/>
    </row>
    <row r="107" spans="3:13" x14ac:dyDescent="0.25">
      <c r="C107" s="61"/>
      <c r="D107" s="61"/>
      <c r="E107" s="61"/>
      <c r="F107" s="61"/>
      <c r="G107" s="61"/>
      <c r="I107" s="62"/>
      <c r="M107" s="61"/>
    </row>
    <row r="108" spans="3:13" x14ac:dyDescent="0.25">
      <c r="C108" s="61"/>
      <c r="D108" s="61"/>
      <c r="E108" s="61"/>
      <c r="F108" s="61"/>
      <c r="G108" s="61"/>
      <c r="I108" s="62"/>
      <c r="M108" s="61"/>
    </row>
    <row r="109" spans="3:13" x14ac:dyDescent="0.25">
      <c r="C109" s="61"/>
      <c r="D109" s="61"/>
      <c r="E109" s="61"/>
      <c r="F109" s="61"/>
      <c r="G109" s="61"/>
      <c r="I109" s="62"/>
      <c r="M109" s="61"/>
    </row>
    <row r="110" spans="3:13" x14ac:dyDescent="0.25">
      <c r="C110" s="61"/>
      <c r="D110" s="61"/>
      <c r="E110" s="61"/>
      <c r="F110" s="61"/>
      <c r="G110" s="61"/>
      <c r="I110" s="62"/>
      <c r="M110" s="61"/>
    </row>
    <row r="111" spans="3:13" x14ac:dyDescent="0.25">
      <c r="C111" s="61"/>
      <c r="D111" s="61"/>
      <c r="E111" s="61"/>
      <c r="F111" s="61"/>
      <c r="G111" s="61"/>
      <c r="I111" s="62"/>
      <c r="M111" s="61"/>
    </row>
    <row r="112" spans="3:13" x14ac:dyDescent="0.25">
      <c r="C112" s="61"/>
      <c r="D112" s="61"/>
      <c r="E112" s="61"/>
      <c r="F112" s="61"/>
      <c r="G112" s="61"/>
      <c r="I112" s="62"/>
      <c r="M112" s="61"/>
    </row>
    <row r="113" spans="3:13" x14ac:dyDescent="0.25">
      <c r="C113" s="61"/>
      <c r="D113" s="61"/>
      <c r="E113" s="61"/>
      <c r="F113" s="61"/>
      <c r="G113" s="61"/>
      <c r="I113" s="62"/>
      <c r="M113" s="61"/>
    </row>
    <row r="114" spans="3:13" x14ac:dyDescent="0.25">
      <c r="C114" s="61"/>
      <c r="D114" s="61"/>
      <c r="E114" s="61"/>
      <c r="F114" s="61"/>
      <c r="G114" s="61"/>
      <c r="I114" s="62"/>
      <c r="M114" s="61"/>
    </row>
    <row r="115" spans="3:13" x14ac:dyDescent="0.25">
      <c r="C115" s="61"/>
      <c r="D115" s="61"/>
      <c r="E115" s="61"/>
      <c r="F115" s="61"/>
      <c r="G115" s="61"/>
      <c r="I115" s="62"/>
      <c r="M115" s="61"/>
    </row>
    <row r="116" spans="3:13" x14ac:dyDescent="0.25">
      <c r="C116" s="61"/>
      <c r="D116" s="61"/>
      <c r="E116" s="61"/>
      <c r="F116" s="61"/>
      <c r="G116" s="61"/>
      <c r="I116" s="62"/>
      <c r="M116" s="61"/>
    </row>
    <row r="117" spans="3:13" x14ac:dyDescent="0.25">
      <c r="C117" s="61"/>
      <c r="D117" s="61"/>
      <c r="E117" s="61"/>
      <c r="F117" s="61"/>
      <c r="G117" s="61"/>
      <c r="I117" s="62"/>
      <c r="M117" s="61"/>
    </row>
    <row r="118" spans="3:13" x14ac:dyDescent="0.25">
      <c r="C118" s="61"/>
      <c r="D118" s="61"/>
      <c r="E118" s="61"/>
      <c r="F118" s="61"/>
      <c r="G118" s="61"/>
      <c r="I118" s="62"/>
      <c r="M118" s="61"/>
    </row>
    <row r="119" spans="3:13" x14ac:dyDescent="0.25">
      <c r="C119" s="61"/>
      <c r="D119" s="61"/>
      <c r="E119" s="61"/>
      <c r="F119" s="61"/>
      <c r="G119" s="61"/>
      <c r="I119" s="62"/>
      <c r="M119" s="61"/>
    </row>
    <row r="120" spans="3:13" x14ac:dyDescent="0.25">
      <c r="C120" s="61"/>
      <c r="D120" s="61"/>
      <c r="E120" s="61"/>
      <c r="F120" s="61"/>
      <c r="G120" s="61"/>
      <c r="I120" s="62"/>
      <c r="M120" s="61"/>
    </row>
    <row r="121" spans="3:13" x14ac:dyDescent="0.25">
      <c r="C121" s="61"/>
      <c r="D121" s="61"/>
      <c r="E121" s="61"/>
      <c r="F121" s="61"/>
      <c r="G121" s="61"/>
      <c r="I121" s="62"/>
      <c r="M121" s="61"/>
    </row>
    <row r="122" spans="3:13" x14ac:dyDescent="0.25">
      <c r="C122" s="61"/>
      <c r="D122" s="61"/>
      <c r="E122" s="61"/>
      <c r="F122" s="61"/>
      <c r="G122" s="61"/>
      <c r="I122" s="62"/>
      <c r="M122" s="61"/>
    </row>
    <row r="123" spans="3:13" x14ac:dyDescent="0.25">
      <c r="C123" s="61"/>
      <c r="D123" s="61"/>
      <c r="E123" s="61"/>
      <c r="F123" s="61"/>
      <c r="G123" s="61"/>
      <c r="I123" s="62"/>
      <c r="M123" s="61"/>
    </row>
    <row r="124" spans="3:13" x14ac:dyDescent="0.25">
      <c r="C124" s="61"/>
      <c r="D124" s="61"/>
      <c r="E124" s="61"/>
      <c r="F124" s="61"/>
      <c r="G124" s="61"/>
      <c r="I124" s="62"/>
      <c r="M124" s="61"/>
    </row>
    <row r="125" spans="3:13" x14ac:dyDescent="0.25">
      <c r="C125" s="61"/>
      <c r="D125" s="61"/>
      <c r="E125" s="61"/>
      <c r="F125" s="61"/>
      <c r="G125" s="61"/>
      <c r="I125" s="62"/>
      <c r="M125" s="61"/>
    </row>
    <row r="126" spans="3:13" x14ac:dyDescent="0.25">
      <c r="C126" s="61"/>
      <c r="D126" s="61"/>
      <c r="E126" s="61"/>
      <c r="F126" s="61"/>
      <c r="G126" s="61"/>
      <c r="I126" s="62"/>
      <c r="M126" s="61"/>
    </row>
    <row r="127" spans="3:13" x14ac:dyDescent="0.25">
      <c r="C127" s="61"/>
      <c r="D127" s="61"/>
      <c r="E127" s="61"/>
      <c r="F127" s="61"/>
      <c r="G127" s="61"/>
      <c r="I127" s="62"/>
      <c r="M127" s="61"/>
    </row>
    <row r="128" spans="3:13" x14ac:dyDescent="0.25">
      <c r="C128" s="61"/>
      <c r="D128" s="61"/>
      <c r="E128" s="61"/>
      <c r="F128" s="61"/>
      <c r="G128" s="61"/>
      <c r="I128" s="62"/>
      <c r="M128" s="61"/>
    </row>
    <row r="129" spans="3:13" x14ac:dyDescent="0.25">
      <c r="C129" s="61"/>
      <c r="D129" s="61"/>
      <c r="E129" s="61"/>
      <c r="F129" s="61"/>
      <c r="G129" s="61"/>
      <c r="I129" s="62"/>
      <c r="M129" s="61"/>
    </row>
    <row r="130" spans="3:13" x14ac:dyDescent="0.25">
      <c r="C130" s="61"/>
      <c r="D130" s="61"/>
      <c r="E130" s="61"/>
      <c r="F130" s="61"/>
      <c r="G130" s="61"/>
      <c r="I130" s="62"/>
      <c r="M130" s="61"/>
    </row>
    <row r="131" spans="3:13" x14ac:dyDescent="0.25">
      <c r="C131" s="61"/>
      <c r="D131" s="61"/>
      <c r="E131" s="61"/>
      <c r="F131" s="61"/>
      <c r="G131" s="61"/>
      <c r="I131" s="62"/>
      <c r="M131" s="61"/>
    </row>
    <row r="132" spans="3:13" x14ac:dyDescent="0.25">
      <c r="C132" s="61"/>
      <c r="D132" s="61"/>
      <c r="E132" s="61"/>
      <c r="F132" s="61"/>
      <c r="G132" s="61"/>
      <c r="I132" s="62"/>
      <c r="M132" s="61"/>
    </row>
    <row r="133" spans="3:13" x14ac:dyDescent="0.25">
      <c r="C133" s="61"/>
      <c r="D133" s="61"/>
      <c r="E133" s="61"/>
      <c r="F133" s="61"/>
      <c r="G133" s="61"/>
      <c r="I133" s="62"/>
      <c r="M133" s="61"/>
    </row>
    <row r="134" spans="3:13" x14ac:dyDescent="0.25">
      <c r="C134" s="61"/>
      <c r="D134" s="61"/>
      <c r="E134" s="61"/>
      <c r="F134" s="61"/>
      <c r="G134" s="61"/>
      <c r="I134" s="62"/>
      <c r="M134" s="61"/>
    </row>
    <row r="135" spans="3:13" x14ac:dyDescent="0.25">
      <c r="C135" s="61"/>
      <c r="D135" s="61"/>
      <c r="E135" s="61"/>
      <c r="F135" s="61"/>
      <c r="G135" s="61"/>
      <c r="I135" s="62"/>
      <c r="M135" s="61"/>
    </row>
    <row r="136" spans="3:13" x14ac:dyDescent="0.25">
      <c r="C136" s="61"/>
      <c r="D136" s="61"/>
      <c r="E136" s="61"/>
      <c r="F136" s="61"/>
      <c r="G136" s="61"/>
      <c r="I136" s="62"/>
      <c r="M136" s="61"/>
    </row>
    <row r="137" spans="3:13" x14ac:dyDescent="0.25">
      <c r="C137" s="61"/>
      <c r="D137" s="61"/>
      <c r="E137" s="61"/>
      <c r="F137" s="61"/>
      <c r="G137" s="61"/>
      <c r="I137" s="62"/>
      <c r="M137" s="61"/>
    </row>
    <row r="138" spans="3:13" x14ac:dyDescent="0.25">
      <c r="C138" s="61"/>
      <c r="D138" s="61"/>
      <c r="E138" s="61"/>
      <c r="F138" s="61"/>
      <c r="G138" s="61"/>
      <c r="I138" s="62"/>
      <c r="M138" s="61"/>
    </row>
    <row r="139" spans="3:13" x14ac:dyDescent="0.25">
      <c r="C139" s="61"/>
      <c r="D139" s="61"/>
      <c r="E139" s="61"/>
      <c r="F139" s="61"/>
      <c r="G139" s="61"/>
      <c r="I139" s="62"/>
      <c r="M139" s="61"/>
    </row>
    <row r="140" spans="3:13" x14ac:dyDescent="0.25">
      <c r="C140" s="61"/>
      <c r="D140" s="61"/>
      <c r="E140" s="61"/>
      <c r="F140" s="61"/>
      <c r="G140" s="61"/>
      <c r="I140" s="62"/>
      <c r="M140" s="61"/>
    </row>
    <row r="141" spans="3:13" x14ac:dyDescent="0.25">
      <c r="C141" s="61"/>
      <c r="D141" s="61"/>
      <c r="E141" s="61"/>
      <c r="F141" s="61"/>
      <c r="G141" s="61"/>
      <c r="I141" s="62"/>
      <c r="M141" s="61"/>
    </row>
    <row r="142" spans="3:13" x14ac:dyDescent="0.25">
      <c r="C142" s="61"/>
      <c r="D142" s="61"/>
      <c r="E142" s="61"/>
      <c r="F142" s="61"/>
      <c r="G142" s="61"/>
      <c r="I142" s="62"/>
      <c r="M142" s="61"/>
    </row>
    <row r="143" spans="3:13" x14ac:dyDescent="0.25">
      <c r="C143" s="61"/>
      <c r="D143" s="61"/>
      <c r="E143" s="61"/>
      <c r="F143" s="61"/>
      <c r="G143" s="61"/>
      <c r="I143" s="62"/>
      <c r="M143" s="61"/>
    </row>
    <row r="144" spans="3:13" x14ac:dyDescent="0.25">
      <c r="C144" s="61"/>
      <c r="D144" s="61"/>
      <c r="E144" s="61"/>
      <c r="F144" s="61"/>
      <c r="G144" s="61"/>
      <c r="I144" s="62"/>
      <c r="M144" s="61"/>
    </row>
    <row r="145" spans="3:13" x14ac:dyDescent="0.25">
      <c r="C145" s="61"/>
      <c r="D145" s="61"/>
      <c r="E145" s="61"/>
      <c r="F145" s="61"/>
      <c r="G145" s="61"/>
      <c r="I145" s="62"/>
      <c r="M145" s="61"/>
    </row>
    <row r="146" spans="3:13" x14ac:dyDescent="0.25">
      <c r="C146" s="61"/>
      <c r="D146" s="61"/>
      <c r="E146" s="61"/>
      <c r="F146" s="61"/>
      <c r="G146" s="61"/>
      <c r="I146" s="62"/>
      <c r="M146" s="61"/>
    </row>
    <row r="147" spans="3:13" x14ac:dyDescent="0.25">
      <c r="C147" s="61"/>
      <c r="D147" s="61"/>
      <c r="E147" s="61"/>
      <c r="F147" s="61"/>
      <c r="G147" s="61"/>
      <c r="I147" s="62"/>
      <c r="M147" s="61"/>
    </row>
    <row r="148" spans="3:13" x14ac:dyDescent="0.25">
      <c r="C148" s="61"/>
      <c r="D148" s="61"/>
      <c r="E148" s="61"/>
      <c r="F148" s="61"/>
      <c r="G148" s="61"/>
      <c r="I148" s="62"/>
      <c r="M148" s="61"/>
    </row>
    <row r="149" spans="3:13" x14ac:dyDescent="0.25">
      <c r="C149" s="61"/>
      <c r="D149" s="61"/>
      <c r="E149" s="61"/>
      <c r="F149" s="61"/>
      <c r="G149" s="61"/>
      <c r="I149" s="62"/>
      <c r="M149" s="61"/>
    </row>
    <row r="150" spans="3:13" x14ac:dyDescent="0.25">
      <c r="C150" s="61"/>
      <c r="D150" s="61"/>
      <c r="E150" s="61"/>
      <c r="F150" s="61"/>
      <c r="G150" s="61"/>
      <c r="I150" s="62"/>
      <c r="M150" s="61"/>
    </row>
    <row r="151" spans="3:13" x14ac:dyDescent="0.25">
      <c r="C151" s="61"/>
      <c r="D151" s="61"/>
      <c r="E151" s="61"/>
      <c r="F151" s="61"/>
      <c r="G151" s="61"/>
      <c r="I151" s="62"/>
      <c r="M151" s="61"/>
    </row>
    <row r="152" spans="3:13" x14ac:dyDescent="0.25">
      <c r="C152" s="61"/>
      <c r="D152" s="61"/>
      <c r="E152" s="61"/>
      <c r="F152" s="61"/>
      <c r="G152" s="61"/>
      <c r="I152" s="62"/>
      <c r="M152" s="61"/>
    </row>
    <row r="153" spans="3:13" x14ac:dyDescent="0.25">
      <c r="C153" s="61"/>
      <c r="D153" s="61"/>
      <c r="E153" s="61"/>
      <c r="F153" s="61"/>
      <c r="G153" s="61"/>
      <c r="I153" s="62"/>
      <c r="M153" s="61"/>
    </row>
    <row r="154" spans="3:13" x14ac:dyDescent="0.25">
      <c r="C154" s="61"/>
      <c r="D154" s="61"/>
      <c r="E154" s="61"/>
      <c r="F154" s="61"/>
      <c r="G154" s="61"/>
      <c r="I154" s="62"/>
      <c r="M154" s="61"/>
    </row>
    <row r="155" spans="3:13" x14ac:dyDescent="0.25">
      <c r="C155" s="61"/>
      <c r="D155" s="61"/>
      <c r="E155" s="61"/>
      <c r="F155" s="61"/>
      <c r="G155" s="61"/>
      <c r="I155" s="62"/>
      <c r="M155" s="61"/>
    </row>
    <row r="156" spans="3:13" x14ac:dyDescent="0.25">
      <c r="C156" s="61"/>
      <c r="D156" s="61"/>
      <c r="E156" s="61"/>
      <c r="F156" s="61"/>
      <c r="G156" s="61"/>
      <c r="I156" s="62"/>
      <c r="M156" s="61"/>
    </row>
    <row r="157" spans="3:13" x14ac:dyDescent="0.25">
      <c r="C157" s="61"/>
      <c r="D157" s="61"/>
      <c r="E157" s="61"/>
      <c r="F157" s="61"/>
      <c r="G157" s="61"/>
      <c r="I157" s="62"/>
      <c r="M157" s="61"/>
    </row>
    <row r="158" spans="3:13" x14ac:dyDescent="0.25">
      <c r="C158" s="61"/>
      <c r="D158" s="61"/>
      <c r="E158" s="61"/>
      <c r="F158" s="61"/>
      <c r="G158" s="61"/>
      <c r="I158" s="62"/>
      <c r="M158" s="61"/>
    </row>
    <row r="159" spans="3:13" x14ac:dyDescent="0.25">
      <c r="C159" s="61"/>
      <c r="D159" s="61"/>
      <c r="E159" s="61"/>
      <c r="F159" s="61"/>
      <c r="G159" s="61"/>
      <c r="I159" s="62"/>
      <c r="M159" s="61"/>
    </row>
    <row r="160" spans="3:13" x14ac:dyDescent="0.25">
      <c r="C160" s="61"/>
      <c r="D160" s="61"/>
      <c r="E160" s="61"/>
      <c r="F160" s="61"/>
      <c r="G160" s="61"/>
      <c r="I160" s="62"/>
      <c r="M160" s="61"/>
    </row>
    <row r="161" spans="3:13" x14ac:dyDescent="0.25">
      <c r="C161" s="61"/>
      <c r="D161" s="61"/>
      <c r="E161" s="61"/>
      <c r="F161" s="61"/>
      <c r="G161" s="61"/>
      <c r="I161" s="62"/>
      <c r="M161" s="61"/>
    </row>
    <row r="162" spans="3:13" x14ac:dyDescent="0.25">
      <c r="C162" s="61"/>
      <c r="D162" s="61"/>
      <c r="E162" s="61"/>
      <c r="F162" s="61"/>
      <c r="G162" s="61"/>
      <c r="I162" s="62"/>
      <c r="M162" s="61"/>
    </row>
    <row r="163" spans="3:13" x14ac:dyDescent="0.25">
      <c r="C163" s="61"/>
      <c r="D163" s="61"/>
      <c r="E163" s="61"/>
      <c r="F163" s="61"/>
      <c r="G163" s="61"/>
      <c r="I163" s="62"/>
      <c r="M163" s="61"/>
    </row>
    <row r="164" spans="3:13" x14ac:dyDescent="0.25">
      <c r="C164" s="61"/>
      <c r="D164" s="61"/>
      <c r="E164" s="61"/>
      <c r="F164" s="61"/>
      <c r="G164" s="61"/>
      <c r="I164" s="62"/>
      <c r="M164" s="61"/>
    </row>
    <row r="165" spans="3:13" x14ac:dyDescent="0.25">
      <c r="C165" s="61"/>
      <c r="D165" s="61"/>
      <c r="E165" s="61"/>
      <c r="F165" s="61"/>
      <c r="G165" s="61"/>
      <c r="I165" s="62"/>
      <c r="M165" s="61"/>
    </row>
    <row r="166" spans="3:13" x14ac:dyDescent="0.25">
      <c r="C166" s="61"/>
      <c r="D166" s="61"/>
      <c r="E166" s="61"/>
      <c r="F166" s="61"/>
      <c r="G166" s="61"/>
      <c r="I166" s="62"/>
      <c r="M166" s="61"/>
    </row>
    <row r="167" spans="3:13" x14ac:dyDescent="0.25">
      <c r="C167" s="61"/>
      <c r="D167" s="61"/>
      <c r="E167" s="61"/>
      <c r="F167" s="61"/>
      <c r="G167" s="61"/>
      <c r="I167" s="62"/>
      <c r="M167" s="61"/>
    </row>
    <row r="168" spans="3:13" x14ac:dyDescent="0.25">
      <c r="C168" s="61"/>
      <c r="D168" s="61"/>
      <c r="E168" s="61"/>
      <c r="F168" s="61"/>
      <c r="G168" s="61"/>
      <c r="I168" s="62"/>
      <c r="M168" s="61"/>
    </row>
    <row r="169" spans="3:13" x14ac:dyDescent="0.25">
      <c r="C169" s="61"/>
      <c r="D169" s="61"/>
      <c r="E169" s="61"/>
      <c r="F169" s="61"/>
      <c r="G169" s="61"/>
      <c r="I169" s="62"/>
      <c r="M169" s="61"/>
    </row>
    <row r="170" spans="3:13" x14ac:dyDescent="0.25">
      <c r="C170" s="61"/>
      <c r="D170" s="61"/>
      <c r="E170" s="61"/>
      <c r="F170" s="61"/>
      <c r="G170" s="61"/>
      <c r="I170" s="62"/>
      <c r="M170" s="61"/>
    </row>
    <row r="171" spans="3:13" x14ac:dyDescent="0.25">
      <c r="C171" s="61"/>
      <c r="D171" s="61"/>
      <c r="E171" s="61"/>
      <c r="F171" s="61"/>
      <c r="G171" s="61"/>
      <c r="I171" s="62"/>
      <c r="M171" s="61"/>
    </row>
    <row r="172" spans="3:13" x14ac:dyDescent="0.25">
      <c r="C172" s="61"/>
      <c r="D172" s="61"/>
      <c r="E172" s="61"/>
      <c r="F172" s="61"/>
      <c r="G172" s="61"/>
      <c r="I172" s="62"/>
      <c r="M172" s="61"/>
    </row>
    <row r="173" spans="3:13" x14ac:dyDescent="0.25">
      <c r="C173" s="61"/>
      <c r="D173" s="61"/>
      <c r="E173" s="61"/>
      <c r="F173" s="61"/>
      <c r="G173" s="61"/>
      <c r="I173" s="62"/>
      <c r="M173" s="61"/>
    </row>
    <row r="174" spans="3:13" x14ac:dyDescent="0.25">
      <c r="C174" s="61"/>
      <c r="D174" s="61"/>
      <c r="E174" s="61"/>
      <c r="F174" s="61"/>
      <c r="G174" s="61"/>
      <c r="I174" s="62"/>
      <c r="M174" s="61"/>
    </row>
    <row r="175" spans="3:13" x14ac:dyDescent="0.25">
      <c r="C175" s="61"/>
      <c r="D175" s="61"/>
      <c r="E175" s="61"/>
      <c r="F175" s="61"/>
      <c r="G175" s="61"/>
      <c r="I175" s="62"/>
      <c r="M175" s="61"/>
    </row>
    <row r="176" spans="3:13" x14ac:dyDescent="0.25">
      <c r="C176" s="61"/>
      <c r="D176" s="61"/>
      <c r="E176" s="61"/>
      <c r="F176" s="61"/>
      <c r="G176" s="61"/>
      <c r="I176" s="62"/>
      <c r="M176" s="61"/>
    </row>
    <row r="177" spans="3:13" x14ac:dyDescent="0.25">
      <c r="C177" s="61"/>
      <c r="D177" s="61"/>
      <c r="E177" s="61"/>
      <c r="F177" s="61"/>
      <c r="G177" s="61"/>
      <c r="I177" s="62"/>
      <c r="M177" s="61"/>
    </row>
    <row r="178" spans="3:13" x14ac:dyDescent="0.25">
      <c r="C178" s="61"/>
      <c r="D178" s="61"/>
      <c r="E178" s="61"/>
      <c r="F178" s="61"/>
      <c r="G178" s="61"/>
      <c r="I178" s="62"/>
      <c r="M178" s="61"/>
    </row>
    <row r="179" spans="3:13" x14ac:dyDescent="0.25">
      <c r="C179" s="61"/>
      <c r="D179" s="61"/>
      <c r="E179" s="61"/>
      <c r="F179" s="61"/>
      <c r="G179" s="61"/>
      <c r="I179" s="62"/>
      <c r="M179" s="61"/>
    </row>
    <row r="180" spans="3:13" x14ac:dyDescent="0.25">
      <c r="C180" s="61"/>
      <c r="D180" s="61"/>
      <c r="E180" s="61"/>
      <c r="F180" s="61"/>
      <c r="G180" s="61"/>
      <c r="I180" s="62"/>
      <c r="M180" s="61"/>
    </row>
    <row r="181" spans="3:13" x14ac:dyDescent="0.25">
      <c r="C181" s="61"/>
      <c r="D181" s="61"/>
      <c r="E181" s="61"/>
      <c r="F181" s="61"/>
      <c r="G181" s="61"/>
      <c r="I181" s="62"/>
      <c r="M181" s="61"/>
    </row>
    <row r="182" spans="3:13" x14ac:dyDescent="0.25">
      <c r="C182" s="61"/>
      <c r="D182" s="61"/>
      <c r="E182" s="61"/>
      <c r="F182" s="61"/>
      <c r="G182" s="61"/>
      <c r="I182" s="62"/>
      <c r="M182" s="61"/>
    </row>
    <row r="183" spans="3:13" x14ac:dyDescent="0.25">
      <c r="C183" s="61"/>
      <c r="D183" s="61"/>
      <c r="E183" s="61"/>
      <c r="F183" s="61"/>
      <c r="G183" s="61"/>
      <c r="I183" s="62"/>
      <c r="M183" s="61"/>
    </row>
    <row r="184" spans="3:13" x14ac:dyDescent="0.25">
      <c r="C184" s="61"/>
      <c r="D184" s="61"/>
      <c r="E184" s="61"/>
      <c r="F184" s="61"/>
      <c r="G184" s="61"/>
      <c r="I184" s="62"/>
      <c r="M184" s="61"/>
    </row>
    <row r="185" spans="3:13" x14ac:dyDescent="0.25">
      <c r="C185" s="61"/>
      <c r="D185" s="61"/>
      <c r="E185" s="61"/>
      <c r="F185" s="61"/>
      <c r="G185" s="61"/>
      <c r="I185" s="62"/>
      <c r="M185" s="61"/>
    </row>
    <row r="186" spans="3:13" x14ac:dyDescent="0.25">
      <c r="C186" s="61"/>
      <c r="D186" s="61"/>
      <c r="E186" s="61"/>
      <c r="F186" s="61"/>
      <c r="G186" s="61"/>
      <c r="I186" s="62"/>
      <c r="M186" s="61"/>
    </row>
    <row r="187" spans="3:13" x14ac:dyDescent="0.25">
      <c r="C187" s="61"/>
      <c r="D187" s="61"/>
      <c r="E187" s="61"/>
      <c r="F187" s="61"/>
      <c r="G187" s="61"/>
      <c r="I187" s="62"/>
      <c r="M187" s="61"/>
    </row>
    <row r="188" spans="3:13" x14ac:dyDescent="0.25">
      <c r="C188" s="61"/>
      <c r="D188" s="61"/>
      <c r="E188" s="61"/>
      <c r="F188" s="61"/>
      <c r="G188" s="61"/>
      <c r="I188" s="62"/>
      <c r="M188" s="61"/>
    </row>
    <row r="189" spans="3:13" x14ac:dyDescent="0.25">
      <c r="C189" s="61"/>
      <c r="D189" s="61"/>
      <c r="E189" s="61"/>
      <c r="F189" s="61"/>
      <c r="G189" s="61"/>
      <c r="I189" s="62"/>
      <c r="M189" s="61"/>
    </row>
    <row r="190" spans="3:13" x14ac:dyDescent="0.25">
      <c r="C190" s="61"/>
      <c r="D190" s="61"/>
      <c r="E190" s="61"/>
      <c r="F190" s="61"/>
      <c r="G190" s="61"/>
      <c r="I190" s="62"/>
      <c r="M190" s="61"/>
    </row>
    <row r="191" spans="3:13" x14ac:dyDescent="0.25">
      <c r="C191" s="61"/>
      <c r="D191" s="61"/>
      <c r="E191" s="61"/>
      <c r="F191" s="61"/>
      <c r="G191" s="61"/>
      <c r="I191" s="62"/>
      <c r="M191" s="61"/>
    </row>
    <row r="192" spans="3:13" x14ac:dyDescent="0.25">
      <c r="C192" s="61"/>
      <c r="D192" s="61"/>
      <c r="E192" s="61"/>
      <c r="F192" s="61"/>
      <c r="G192" s="61"/>
      <c r="I192" s="62"/>
      <c r="M192" s="61"/>
    </row>
    <row r="193" spans="3:13" x14ac:dyDescent="0.25">
      <c r="C193" s="61"/>
      <c r="D193" s="61"/>
      <c r="E193" s="61"/>
      <c r="F193" s="61"/>
      <c r="G193" s="61"/>
      <c r="I193" s="62"/>
      <c r="M193" s="61"/>
    </row>
    <row r="194" spans="3:13" x14ac:dyDescent="0.25">
      <c r="C194" s="61"/>
      <c r="D194" s="61"/>
      <c r="E194" s="61"/>
      <c r="F194" s="61"/>
      <c r="G194" s="61"/>
      <c r="I194" s="62"/>
      <c r="M194" s="61"/>
    </row>
    <row r="195" spans="3:13" x14ac:dyDescent="0.25">
      <c r="C195" s="61"/>
      <c r="D195" s="61"/>
      <c r="E195" s="61"/>
      <c r="F195" s="61"/>
      <c r="G195" s="61"/>
      <c r="I195" s="62"/>
      <c r="M195" s="61"/>
    </row>
    <row r="196" spans="3:13" x14ac:dyDescent="0.25">
      <c r="C196" s="61"/>
      <c r="D196" s="61"/>
      <c r="E196" s="61"/>
      <c r="F196" s="61"/>
      <c r="G196" s="61"/>
      <c r="I196" s="62"/>
      <c r="M196" s="61"/>
    </row>
    <row r="197" spans="3:13" x14ac:dyDescent="0.25">
      <c r="C197" s="61"/>
      <c r="D197" s="61"/>
      <c r="E197" s="61"/>
      <c r="F197" s="61"/>
      <c r="G197" s="61"/>
      <c r="I197" s="62"/>
      <c r="M197" s="61"/>
    </row>
    <row r="198" spans="3:13" x14ac:dyDescent="0.25">
      <c r="C198" s="61"/>
      <c r="D198" s="61"/>
      <c r="E198" s="61"/>
      <c r="F198" s="61"/>
      <c r="G198" s="61"/>
      <c r="I198" s="62"/>
      <c r="M198" s="61"/>
    </row>
    <row r="199" spans="3:13" x14ac:dyDescent="0.25">
      <c r="C199" s="61"/>
      <c r="D199" s="61"/>
      <c r="E199" s="61"/>
      <c r="F199" s="61"/>
      <c r="G199" s="61"/>
      <c r="I199" s="62"/>
      <c r="M199" s="61"/>
    </row>
    <row r="200" spans="3:13" x14ac:dyDescent="0.25">
      <c r="C200" s="61"/>
      <c r="D200" s="61"/>
      <c r="E200" s="61"/>
      <c r="F200" s="61"/>
      <c r="G200" s="61"/>
      <c r="I200" s="62"/>
      <c r="M200" s="61"/>
    </row>
    <row r="201" spans="3:13" x14ac:dyDescent="0.25">
      <c r="C201" s="61"/>
      <c r="D201" s="61"/>
      <c r="E201" s="61"/>
      <c r="F201" s="61"/>
      <c r="G201" s="61"/>
      <c r="I201" s="62"/>
      <c r="M201" s="61"/>
    </row>
    <row r="202" spans="3:13" x14ac:dyDescent="0.25">
      <c r="C202" s="61"/>
      <c r="D202" s="61"/>
      <c r="E202" s="61"/>
      <c r="F202" s="61"/>
      <c r="G202" s="61"/>
      <c r="I202" s="62"/>
      <c r="M202" s="61"/>
    </row>
    <row r="203" spans="3:13" x14ac:dyDescent="0.25">
      <c r="C203" s="61"/>
      <c r="D203" s="61"/>
      <c r="E203" s="61"/>
      <c r="F203" s="61"/>
      <c r="G203" s="61"/>
      <c r="I203" s="62"/>
      <c r="M203" s="61"/>
    </row>
    <row r="204" spans="3:13" x14ac:dyDescent="0.25">
      <c r="C204" s="61"/>
      <c r="D204" s="61"/>
      <c r="E204" s="61"/>
      <c r="F204" s="61"/>
      <c r="G204" s="61"/>
      <c r="I204" s="62"/>
      <c r="M204" s="61"/>
    </row>
    <row r="205" spans="3:13" x14ac:dyDescent="0.25">
      <c r="C205" s="61"/>
      <c r="D205" s="61"/>
      <c r="E205" s="61"/>
      <c r="F205" s="61"/>
      <c r="G205" s="61"/>
      <c r="I205" s="62"/>
      <c r="M205" s="61"/>
    </row>
    <row r="206" spans="3:13" x14ac:dyDescent="0.25">
      <c r="C206" s="61"/>
      <c r="D206" s="61"/>
      <c r="E206" s="61"/>
      <c r="F206" s="61"/>
      <c r="G206" s="61"/>
      <c r="I206" s="62"/>
      <c r="M206" s="61"/>
    </row>
    <row r="207" spans="3:13" x14ac:dyDescent="0.25">
      <c r="C207" s="61"/>
      <c r="D207" s="61"/>
      <c r="E207" s="61"/>
      <c r="F207" s="61"/>
      <c r="G207" s="61"/>
      <c r="I207" s="62"/>
      <c r="M207" s="61"/>
    </row>
    <row r="208" spans="3:13" x14ac:dyDescent="0.25">
      <c r="C208" s="61"/>
      <c r="D208" s="61"/>
      <c r="E208" s="61"/>
      <c r="F208" s="61"/>
      <c r="G208" s="61"/>
      <c r="I208" s="62"/>
      <c r="M208" s="61"/>
    </row>
    <row r="209" spans="3:13" x14ac:dyDescent="0.25">
      <c r="C209" s="61"/>
      <c r="D209" s="61"/>
      <c r="E209" s="61"/>
      <c r="F209" s="61"/>
      <c r="G209" s="61"/>
      <c r="I209" s="62"/>
      <c r="M209" s="61"/>
    </row>
    <row r="210" spans="3:13" x14ac:dyDescent="0.25">
      <c r="C210" s="61"/>
      <c r="D210" s="61"/>
      <c r="E210" s="61"/>
      <c r="F210" s="61"/>
      <c r="G210" s="61"/>
      <c r="I210" s="62"/>
      <c r="M210" s="61"/>
    </row>
    <row r="211" spans="3:13" x14ac:dyDescent="0.25">
      <c r="C211" s="61"/>
      <c r="D211" s="61"/>
      <c r="E211" s="61"/>
      <c r="F211" s="61"/>
      <c r="G211" s="61"/>
      <c r="I211" s="62"/>
      <c r="M211" s="61"/>
    </row>
    <row r="212" spans="3:13" x14ac:dyDescent="0.25">
      <c r="C212" s="61"/>
      <c r="D212" s="61"/>
      <c r="E212" s="61"/>
      <c r="F212" s="61"/>
      <c r="G212" s="61"/>
      <c r="I212" s="62"/>
      <c r="M212" s="61"/>
    </row>
    <row r="213" spans="3:13" x14ac:dyDescent="0.25">
      <c r="C213" s="61"/>
      <c r="D213" s="61"/>
      <c r="E213" s="61"/>
      <c r="F213" s="61"/>
      <c r="G213" s="61"/>
      <c r="I213" s="62"/>
      <c r="M213" s="61"/>
    </row>
    <row r="214" spans="3:13" x14ac:dyDescent="0.25">
      <c r="C214" s="61"/>
      <c r="D214" s="61"/>
      <c r="E214" s="61"/>
      <c r="F214" s="61"/>
      <c r="G214" s="61"/>
      <c r="I214" s="62"/>
      <c r="M214" s="61"/>
    </row>
    <row r="215" spans="3:13" x14ac:dyDescent="0.25">
      <c r="C215" s="61"/>
      <c r="D215" s="61"/>
      <c r="E215" s="61"/>
      <c r="F215" s="61"/>
      <c r="G215" s="61"/>
      <c r="I215" s="62"/>
      <c r="M215" s="61"/>
    </row>
    <row r="216" spans="3:13" x14ac:dyDescent="0.25">
      <c r="C216" s="61"/>
      <c r="D216" s="61"/>
      <c r="E216" s="61"/>
      <c r="F216" s="61"/>
      <c r="G216" s="61"/>
      <c r="I216" s="62"/>
      <c r="M216" s="61"/>
    </row>
    <row r="217" spans="3:13" x14ac:dyDescent="0.25">
      <c r="C217" s="61"/>
      <c r="D217" s="61"/>
      <c r="E217" s="61"/>
      <c r="F217" s="61"/>
      <c r="G217" s="61"/>
      <c r="I217" s="62"/>
      <c r="M217" s="61"/>
    </row>
    <row r="218" spans="3:13" x14ac:dyDescent="0.25">
      <c r="C218" s="61"/>
      <c r="D218" s="61"/>
      <c r="E218" s="61"/>
      <c r="F218" s="61"/>
      <c r="G218" s="61"/>
      <c r="I218" s="62"/>
      <c r="M218" s="61"/>
    </row>
    <row r="219" spans="3:13" x14ac:dyDescent="0.25">
      <c r="C219" s="61"/>
      <c r="D219" s="61"/>
      <c r="E219" s="61"/>
      <c r="F219" s="61"/>
      <c r="G219" s="61"/>
      <c r="I219" s="62"/>
      <c r="M219" s="61"/>
    </row>
    <row r="220" spans="3:13" x14ac:dyDescent="0.25">
      <c r="C220" s="61"/>
      <c r="D220" s="61"/>
      <c r="E220" s="61"/>
      <c r="F220" s="61"/>
      <c r="G220" s="61"/>
      <c r="I220" s="62"/>
      <c r="M220" s="61"/>
    </row>
    <row r="221" spans="3:13" x14ac:dyDescent="0.25">
      <c r="C221" s="61"/>
      <c r="D221" s="61"/>
      <c r="E221" s="61"/>
      <c r="F221" s="61"/>
      <c r="G221" s="61"/>
      <c r="I221" s="62"/>
      <c r="M221" s="61"/>
    </row>
    <row r="222" spans="3:13" x14ac:dyDescent="0.25">
      <c r="C222" s="61"/>
      <c r="D222" s="61"/>
      <c r="E222" s="61"/>
      <c r="F222" s="61"/>
      <c r="G222" s="61"/>
      <c r="I222" s="62"/>
      <c r="M222" s="61"/>
    </row>
    <row r="223" spans="3:13" x14ac:dyDescent="0.25">
      <c r="C223" s="61"/>
      <c r="D223" s="61"/>
      <c r="E223" s="61"/>
      <c r="F223" s="61"/>
      <c r="G223" s="61"/>
      <c r="I223" s="62"/>
      <c r="M223" s="61"/>
    </row>
    <row r="224" spans="3:13" x14ac:dyDescent="0.25">
      <c r="C224" s="61"/>
      <c r="D224" s="61"/>
      <c r="E224" s="61"/>
      <c r="F224" s="61"/>
      <c r="G224" s="61"/>
      <c r="I224" s="62"/>
      <c r="M224" s="61"/>
    </row>
    <row r="225" spans="3:13" x14ac:dyDescent="0.25">
      <c r="C225" s="61"/>
      <c r="D225" s="61"/>
      <c r="E225" s="61"/>
      <c r="F225" s="61"/>
      <c r="G225" s="61"/>
      <c r="I225" s="62"/>
      <c r="M225" s="61"/>
    </row>
    <row r="226" spans="3:13" x14ac:dyDescent="0.25">
      <c r="C226" s="61"/>
      <c r="D226" s="61"/>
      <c r="E226" s="61"/>
      <c r="F226" s="61"/>
      <c r="G226" s="61"/>
      <c r="I226" s="62"/>
      <c r="M226" s="61"/>
    </row>
    <row r="227" spans="3:13" x14ac:dyDescent="0.25">
      <c r="C227" s="61"/>
      <c r="D227" s="61"/>
      <c r="E227" s="61"/>
      <c r="F227" s="61"/>
      <c r="G227" s="61"/>
      <c r="I227" s="62"/>
      <c r="M227" s="61"/>
    </row>
    <row r="228" spans="3:13" x14ac:dyDescent="0.25">
      <c r="C228" s="61"/>
      <c r="D228" s="61"/>
      <c r="E228" s="61"/>
      <c r="F228" s="61"/>
      <c r="G228" s="61"/>
      <c r="I228" s="62"/>
      <c r="M228" s="61"/>
    </row>
    <row r="229" spans="3:13" x14ac:dyDescent="0.25">
      <c r="C229" s="61"/>
      <c r="D229" s="61"/>
      <c r="E229" s="61"/>
      <c r="F229" s="61"/>
      <c r="G229" s="61"/>
      <c r="I229" s="62"/>
      <c r="M229" s="61"/>
    </row>
    <row r="230" spans="3:13" x14ac:dyDescent="0.25">
      <c r="C230" s="61"/>
      <c r="D230" s="61"/>
      <c r="E230" s="61"/>
      <c r="F230" s="61"/>
      <c r="G230" s="61"/>
      <c r="I230" s="62"/>
      <c r="M230" s="61"/>
    </row>
    <row r="231" spans="3:13" x14ac:dyDescent="0.25">
      <c r="C231" s="61"/>
      <c r="D231" s="61"/>
      <c r="E231" s="61"/>
      <c r="F231" s="61"/>
      <c r="G231" s="61"/>
      <c r="I231" s="62"/>
      <c r="M231" s="61"/>
    </row>
    <row r="232" spans="3:13" x14ac:dyDescent="0.25">
      <c r="C232" s="61"/>
      <c r="D232" s="61"/>
      <c r="E232" s="61"/>
      <c r="F232" s="61"/>
      <c r="G232" s="61"/>
      <c r="I232" s="62"/>
      <c r="M232" s="61"/>
    </row>
    <row r="233" spans="3:13" x14ac:dyDescent="0.25">
      <c r="C233" s="61"/>
      <c r="D233" s="61"/>
      <c r="E233" s="61"/>
      <c r="F233" s="61"/>
      <c r="G233" s="61"/>
      <c r="I233" s="62"/>
      <c r="M233" s="61"/>
    </row>
    <row r="234" spans="3:13" x14ac:dyDescent="0.25">
      <c r="C234" s="61"/>
      <c r="D234" s="61"/>
      <c r="E234" s="61"/>
      <c r="F234" s="61"/>
      <c r="G234" s="61"/>
      <c r="I234" s="62"/>
      <c r="M234" s="61"/>
    </row>
    <row r="235" spans="3:13" x14ac:dyDescent="0.25">
      <c r="C235" s="61"/>
      <c r="D235" s="61"/>
      <c r="E235" s="61"/>
      <c r="F235" s="61"/>
      <c r="G235" s="61"/>
      <c r="I235" s="62"/>
      <c r="M235" s="61"/>
    </row>
    <row r="236" spans="3:13" x14ac:dyDescent="0.25">
      <c r="C236" s="61"/>
      <c r="D236" s="61"/>
      <c r="E236" s="61"/>
      <c r="F236" s="61"/>
      <c r="G236" s="61"/>
      <c r="I236" s="62"/>
      <c r="M236" s="61"/>
    </row>
    <row r="237" spans="3:13" x14ac:dyDescent="0.25">
      <c r="C237" s="61"/>
      <c r="D237" s="61"/>
      <c r="E237" s="61"/>
      <c r="F237" s="61"/>
      <c r="G237" s="61"/>
      <c r="I237" s="62"/>
      <c r="M237" s="61"/>
    </row>
    <row r="238" spans="3:13" x14ac:dyDescent="0.25">
      <c r="C238" s="61"/>
      <c r="D238" s="61"/>
      <c r="E238" s="61"/>
      <c r="F238" s="61"/>
      <c r="G238" s="61"/>
      <c r="I238" s="62"/>
      <c r="M238" s="61"/>
    </row>
    <row r="239" spans="3:13" x14ac:dyDescent="0.25">
      <c r="C239" s="61"/>
      <c r="D239" s="61"/>
      <c r="E239" s="61"/>
      <c r="F239" s="61"/>
      <c r="G239" s="61"/>
      <c r="I239" s="62"/>
      <c r="M239" s="61"/>
    </row>
    <row r="240" spans="3:13" x14ac:dyDescent="0.25">
      <c r="C240" s="61"/>
      <c r="D240" s="61"/>
      <c r="E240" s="61"/>
      <c r="F240" s="61"/>
      <c r="G240" s="61"/>
      <c r="I240" s="62"/>
      <c r="M240" s="61"/>
    </row>
    <row r="241" spans="3:13" x14ac:dyDescent="0.25">
      <c r="C241" s="61"/>
      <c r="D241" s="61"/>
      <c r="E241" s="61"/>
      <c r="F241" s="61"/>
      <c r="G241" s="61"/>
      <c r="I241" s="62"/>
      <c r="M241" s="61"/>
    </row>
    <row r="242" spans="3:13" x14ac:dyDescent="0.25">
      <c r="C242" s="61"/>
      <c r="D242" s="61"/>
      <c r="E242" s="61"/>
      <c r="F242" s="61"/>
      <c r="G242" s="61"/>
      <c r="I242" s="62"/>
      <c r="M242" s="61"/>
    </row>
    <row r="243" spans="3:13" x14ac:dyDescent="0.25">
      <c r="C243" s="61"/>
      <c r="D243" s="61"/>
      <c r="E243" s="61"/>
      <c r="F243" s="61"/>
      <c r="G243" s="61"/>
      <c r="I243" s="62"/>
      <c r="M243" s="61"/>
    </row>
    <row r="244" spans="3:13" x14ac:dyDescent="0.25">
      <c r="C244" s="61"/>
      <c r="D244" s="61"/>
      <c r="E244" s="61"/>
      <c r="F244" s="61"/>
      <c r="G244" s="61"/>
      <c r="I244" s="62"/>
      <c r="M244" s="61"/>
    </row>
    <row r="245" spans="3:13" x14ac:dyDescent="0.25">
      <c r="C245" s="61"/>
      <c r="D245" s="61"/>
      <c r="E245" s="61"/>
      <c r="F245" s="61"/>
      <c r="G245" s="61"/>
      <c r="I245" s="62"/>
      <c r="M245" s="61"/>
    </row>
    <row r="246" spans="3:13" x14ac:dyDescent="0.25">
      <c r="C246" s="61"/>
      <c r="D246" s="61"/>
      <c r="E246" s="61"/>
      <c r="F246" s="61"/>
      <c r="G246" s="61"/>
      <c r="I246" s="62"/>
      <c r="M246" s="61"/>
    </row>
    <row r="247" spans="3:13" x14ac:dyDescent="0.25">
      <c r="C247" s="61"/>
      <c r="D247" s="61"/>
      <c r="E247" s="61"/>
      <c r="F247" s="61"/>
      <c r="G247" s="61"/>
      <c r="I247" s="62"/>
      <c r="M247" s="61"/>
    </row>
    <row r="248" spans="3:13" x14ac:dyDescent="0.25">
      <c r="C248" s="61"/>
      <c r="D248" s="61"/>
      <c r="E248" s="61"/>
      <c r="F248" s="61"/>
      <c r="G248" s="61"/>
      <c r="I248" s="62"/>
      <c r="M248" s="61"/>
    </row>
    <row r="249" spans="3:13" x14ac:dyDescent="0.25">
      <c r="C249" s="61"/>
      <c r="D249" s="61"/>
      <c r="E249" s="61"/>
      <c r="F249" s="61"/>
      <c r="G249" s="61"/>
      <c r="I249" s="62"/>
      <c r="M249" s="61"/>
    </row>
    <row r="250" spans="3:13" x14ac:dyDescent="0.25">
      <c r="C250" s="61"/>
      <c r="D250" s="61"/>
      <c r="E250" s="61"/>
      <c r="F250" s="61"/>
      <c r="G250" s="61"/>
      <c r="I250" s="62"/>
      <c r="M250" s="61"/>
    </row>
    <row r="251" spans="3:13" x14ac:dyDescent="0.25">
      <c r="C251" s="61"/>
      <c r="D251" s="61"/>
      <c r="E251" s="61"/>
      <c r="F251" s="61"/>
      <c r="G251" s="61"/>
      <c r="I251" s="62"/>
      <c r="M251" s="61"/>
    </row>
    <row r="252" spans="3:13" x14ac:dyDescent="0.25">
      <c r="C252" s="61"/>
      <c r="D252" s="61"/>
      <c r="E252" s="61"/>
      <c r="F252" s="61"/>
      <c r="G252" s="61"/>
      <c r="I252" s="62"/>
      <c r="M252" s="61"/>
    </row>
    <row r="253" spans="3:13" x14ac:dyDescent="0.25">
      <c r="C253" s="61"/>
      <c r="D253" s="61"/>
      <c r="E253" s="61"/>
      <c r="F253" s="61"/>
      <c r="G253" s="61"/>
      <c r="I253" s="62"/>
      <c r="M253" s="61"/>
    </row>
    <row r="254" spans="3:13" x14ac:dyDescent="0.25">
      <c r="C254" s="61"/>
      <c r="D254" s="61"/>
      <c r="E254" s="61"/>
      <c r="F254" s="61"/>
      <c r="G254" s="61"/>
      <c r="I254" s="62"/>
      <c r="M254" s="61"/>
    </row>
    <row r="255" spans="3:13" x14ac:dyDescent="0.25">
      <c r="C255" s="61"/>
      <c r="D255" s="61"/>
      <c r="E255" s="61"/>
      <c r="F255" s="61"/>
      <c r="G255" s="61"/>
      <c r="I255" s="62"/>
      <c r="M255" s="61"/>
    </row>
    <row r="256" spans="3:13" x14ac:dyDescent="0.25">
      <c r="C256" s="61"/>
      <c r="D256" s="61"/>
      <c r="E256" s="61"/>
      <c r="F256" s="61"/>
      <c r="G256" s="61"/>
      <c r="I256" s="62"/>
      <c r="M256" s="61"/>
    </row>
    <row r="257" spans="3:13" x14ac:dyDescent="0.25">
      <c r="C257" s="61"/>
      <c r="D257" s="61"/>
      <c r="E257" s="61"/>
      <c r="F257" s="61"/>
      <c r="G257" s="61"/>
      <c r="I257" s="62"/>
      <c r="M257" s="61"/>
    </row>
    <row r="258" spans="3:13" x14ac:dyDescent="0.25">
      <c r="C258" s="61"/>
      <c r="D258" s="61"/>
      <c r="E258" s="61"/>
      <c r="F258" s="61"/>
      <c r="G258" s="61"/>
      <c r="I258" s="62"/>
      <c r="M258" s="61"/>
    </row>
    <row r="259" spans="3:13" x14ac:dyDescent="0.25">
      <c r="C259" s="61"/>
      <c r="D259" s="61"/>
      <c r="E259" s="61"/>
      <c r="F259" s="61"/>
      <c r="G259" s="61"/>
      <c r="I259" s="62"/>
      <c r="M259" s="61"/>
    </row>
    <row r="260" spans="3:13" x14ac:dyDescent="0.25">
      <c r="C260" s="61"/>
      <c r="D260" s="61"/>
      <c r="E260" s="61"/>
      <c r="F260" s="61"/>
      <c r="G260" s="61"/>
      <c r="I260" s="62"/>
      <c r="M260" s="61"/>
    </row>
    <row r="261" spans="3:13" x14ac:dyDescent="0.25">
      <c r="C261" s="61"/>
      <c r="D261" s="61"/>
      <c r="E261" s="61"/>
      <c r="F261" s="61"/>
      <c r="G261" s="61"/>
      <c r="I261" s="62"/>
      <c r="M261" s="61"/>
    </row>
    <row r="262" spans="3:13" x14ac:dyDescent="0.25">
      <c r="C262" s="61"/>
      <c r="D262" s="61"/>
      <c r="E262" s="61"/>
      <c r="F262" s="61"/>
      <c r="G262" s="61"/>
      <c r="I262" s="62"/>
      <c r="M262" s="61"/>
    </row>
    <row r="263" spans="3:13" x14ac:dyDescent="0.25">
      <c r="C263" s="61"/>
      <c r="D263" s="61"/>
      <c r="E263" s="61"/>
      <c r="F263" s="61"/>
      <c r="G263" s="61"/>
      <c r="I263" s="62"/>
      <c r="M263" s="61"/>
    </row>
    <row r="264" spans="3:13" x14ac:dyDescent="0.25">
      <c r="C264" s="61"/>
      <c r="D264" s="61"/>
      <c r="E264" s="61"/>
      <c r="F264" s="61"/>
      <c r="G264" s="61"/>
      <c r="I264" s="62"/>
      <c r="M264" s="61"/>
    </row>
    <row r="265" spans="3:13" x14ac:dyDescent="0.25">
      <c r="C265" s="61"/>
      <c r="D265" s="61"/>
      <c r="E265" s="61"/>
      <c r="F265" s="61"/>
      <c r="G265" s="61"/>
      <c r="I265" s="62"/>
      <c r="M265" s="61"/>
    </row>
    <row r="266" spans="3:13" x14ac:dyDescent="0.25">
      <c r="C266" s="61"/>
      <c r="D266" s="61"/>
      <c r="E266" s="61"/>
      <c r="F266" s="61"/>
      <c r="G266" s="61"/>
      <c r="I266" s="62"/>
      <c r="M266" s="61"/>
    </row>
    <row r="267" spans="3:13" x14ac:dyDescent="0.25">
      <c r="C267" s="61"/>
      <c r="D267" s="61"/>
      <c r="E267" s="61"/>
      <c r="F267" s="61"/>
      <c r="G267" s="61"/>
      <c r="I267" s="62"/>
      <c r="M267" s="61"/>
    </row>
    <row r="268" spans="3:13" x14ac:dyDescent="0.25">
      <c r="C268" s="61"/>
      <c r="D268" s="61"/>
      <c r="E268" s="61"/>
      <c r="F268" s="61"/>
      <c r="G268" s="61"/>
      <c r="I268" s="62"/>
      <c r="M268" s="61"/>
    </row>
    <row r="269" spans="3:13" x14ac:dyDescent="0.25">
      <c r="C269" s="61"/>
      <c r="D269" s="61"/>
      <c r="E269" s="61"/>
      <c r="F269" s="61"/>
      <c r="G269" s="61"/>
      <c r="I269" s="62"/>
      <c r="M269" s="61"/>
    </row>
    <row r="270" spans="3:13" x14ac:dyDescent="0.25">
      <c r="C270" s="61"/>
      <c r="D270" s="61"/>
      <c r="E270" s="61"/>
      <c r="F270" s="61"/>
      <c r="G270" s="61"/>
      <c r="I270" s="62"/>
      <c r="M270" s="61"/>
    </row>
    <row r="271" spans="3:13" x14ac:dyDescent="0.25">
      <c r="C271" s="61"/>
      <c r="D271" s="61"/>
      <c r="E271" s="61"/>
      <c r="F271" s="61"/>
      <c r="G271" s="61"/>
      <c r="I271" s="62"/>
      <c r="M271" s="61"/>
    </row>
    <row r="272" spans="3:13" x14ac:dyDescent="0.25">
      <c r="C272" s="61"/>
      <c r="D272" s="61"/>
      <c r="E272" s="61"/>
      <c r="F272" s="61"/>
      <c r="G272" s="61"/>
      <c r="I272" s="62"/>
      <c r="M272" s="61"/>
    </row>
    <row r="273" spans="3:13" x14ac:dyDescent="0.25">
      <c r="C273" s="61"/>
      <c r="D273" s="61"/>
      <c r="E273" s="61"/>
      <c r="F273" s="61"/>
      <c r="G273" s="61"/>
      <c r="I273" s="62"/>
      <c r="M273" s="61"/>
    </row>
    <row r="274" spans="3:13" x14ac:dyDescent="0.25">
      <c r="C274" s="61"/>
      <c r="D274" s="61"/>
      <c r="E274" s="61"/>
      <c r="F274" s="61"/>
      <c r="G274" s="61"/>
      <c r="I274" s="62"/>
      <c r="M274" s="61"/>
    </row>
    <row r="275" spans="3:13" x14ac:dyDescent="0.25">
      <c r="C275" s="61"/>
      <c r="D275" s="61"/>
      <c r="E275" s="61"/>
      <c r="F275" s="61"/>
      <c r="G275" s="61"/>
      <c r="I275" s="62"/>
      <c r="M275" s="61"/>
    </row>
    <row r="276" spans="3:13" x14ac:dyDescent="0.25">
      <c r="C276" s="61"/>
      <c r="D276" s="61"/>
      <c r="E276" s="61"/>
      <c r="F276" s="61"/>
      <c r="G276" s="61"/>
      <c r="I276" s="62"/>
      <c r="M276" s="61"/>
    </row>
    <row r="277" spans="3:13" x14ac:dyDescent="0.25">
      <c r="C277" s="61"/>
      <c r="D277" s="61"/>
      <c r="E277" s="61"/>
      <c r="F277" s="61"/>
      <c r="G277" s="61"/>
      <c r="I277" s="62"/>
      <c r="M277" s="61"/>
    </row>
    <row r="278" spans="3:13" x14ac:dyDescent="0.25">
      <c r="C278" s="61"/>
      <c r="D278" s="61"/>
      <c r="E278" s="61"/>
      <c r="F278" s="61"/>
      <c r="G278" s="61"/>
      <c r="I278" s="62"/>
      <c r="M278" s="61"/>
    </row>
    <row r="279" spans="3:13" x14ac:dyDescent="0.25">
      <c r="C279" s="61"/>
      <c r="D279" s="61"/>
      <c r="E279" s="61"/>
      <c r="F279" s="61"/>
      <c r="G279" s="61"/>
      <c r="I279" s="62"/>
      <c r="M279" s="61"/>
    </row>
    <row r="280" spans="3:13" x14ac:dyDescent="0.25">
      <c r="C280" s="61"/>
      <c r="D280" s="61"/>
      <c r="E280" s="61"/>
      <c r="F280" s="61"/>
      <c r="G280" s="61"/>
      <c r="I280" s="62"/>
      <c r="M280" s="61"/>
    </row>
    <row r="281" spans="3:13" x14ac:dyDescent="0.25">
      <c r="C281" s="61"/>
      <c r="D281" s="61"/>
      <c r="E281" s="61"/>
      <c r="F281" s="61"/>
      <c r="G281" s="61"/>
      <c r="I281" s="62"/>
      <c r="M281" s="61"/>
    </row>
    <row r="282" spans="3:13" x14ac:dyDescent="0.25">
      <c r="C282" s="61"/>
      <c r="D282" s="61"/>
      <c r="E282" s="61"/>
      <c r="F282" s="61"/>
      <c r="G282" s="61"/>
      <c r="I282" s="62"/>
      <c r="M282" s="61"/>
    </row>
    <row r="283" spans="3:13" x14ac:dyDescent="0.25">
      <c r="C283" s="61"/>
      <c r="D283" s="61"/>
      <c r="E283" s="61"/>
      <c r="F283" s="61"/>
      <c r="G283" s="61"/>
      <c r="I283" s="62"/>
      <c r="M283" s="61"/>
    </row>
    <row r="284" spans="3:13" x14ac:dyDescent="0.25">
      <c r="C284" s="61"/>
      <c r="D284" s="61"/>
      <c r="E284" s="61"/>
      <c r="F284" s="61"/>
      <c r="G284" s="61"/>
      <c r="I284" s="62"/>
      <c r="M284" s="61"/>
    </row>
    <row r="285" spans="3:13" x14ac:dyDescent="0.25">
      <c r="C285" s="61"/>
      <c r="D285" s="61"/>
      <c r="E285" s="61"/>
      <c r="F285" s="61"/>
      <c r="G285" s="61"/>
      <c r="I285" s="62"/>
      <c r="M285" s="61"/>
    </row>
    <row r="286" spans="3:13" x14ac:dyDescent="0.25">
      <c r="C286" s="61"/>
      <c r="D286" s="61"/>
      <c r="E286" s="61"/>
      <c r="F286" s="61"/>
      <c r="G286" s="61"/>
      <c r="I286" s="62"/>
      <c r="M286" s="61"/>
    </row>
    <row r="287" spans="3:13" x14ac:dyDescent="0.25">
      <c r="C287" s="61"/>
      <c r="D287" s="61"/>
      <c r="E287" s="61"/>
      <c r="F287" s="61"/>
      <c r="G287" s="61"/>
      <c r="I287" s="62"/>
      <c r="M287" s="61"/>
    </row>
    <row r="288" spans="3:13" x14ac:dyDescent="0.25">
      <c r="C288" s="61"/>
      <c r="D288" s="61"/>
      <c r="E288" s="61"/>
      <c r="F288" s="61"/>
      <c r="G288" s="61"/>
      <c r="I288" s="62"/>
      <c r="M288" s="61"/>
    </row>
    <row r="289" spans="3:13" x14ac:dyDescent="0.25">
      <c r="C289" s="61"/>
      <c r="D289" s="61"/>
      <c r="E289" s="61"/>
      <c r="F289" s="61"/>
      <c r="G289" s="61"/>
      <c r="I289" s="62"/>
      <c r="M289" s="61"/>
    </row>
    <row r="290" spans="3:13" x14ac:dyDescent="0.25">
      <c r="C290" s="61"/>
      <c r="D290" s="61"/>
      <c r="E290" s="61"/>
      <c r="F290" s="61"/>
      <c r="G290" s="61"/>
      <c r="I290" s="62"/>
      <c r="M290" s="61"/>
    </row>
    <row r="291" spans="3:13" x14ac:dyDescent="0.25">
      <c r="C291" s="61"/>
      <c r="D291" s="61"/>
      <c r="E291" s="61"/>
      <c r="F291" s="61"/>
      <c r="G291" s="61"/>
      <c r="I291" s="62"/>
      <c r="M291" s="61"/>
    </row>
    <row r="292" spans="3:13" x14ac:dyDescent="0.25">
      <c r="C292" s="61"/>
      <c r="D292" s="61"/>
      <c r="E292" s="61"/>
      <c r="F292" s="61"/>
      <c r="G292" s="61"/>
      <c r="I292" s="62"/>
      <c r="M292" s="61"/>
    </row>
    <row r="293" spans="3:13" x14ac:dyDescent="0.25">
      <c r="C293" s="61"/>
      <c r="D293" s="61"/>
      <c r="E293" s="61"/>
      <c r="F293" s="61"/>
      <c r="G293" s="61"/>
      <c r="I293" s="62"/>
      <c r="M293" s="61"/>
    </row>
    <row r="294" spans="3:13" x14ac:dyDescent="0.25">
      <c r="C294" s="61"/>
      <c r="D294" s="61"/>
      <c r="E294" s="61"/>
      <c r="F294" s="61"/>
      <c r="G294" s="61"/>
      <c r="I294" s="62"/>
      <c r="M294" s="61"/>
    </row>
    <row r="295" spans="3:13" x14ac:dyDescent="0.25">
      <c r="C295" s="61"/>
      <c r="D295" s="61"/>
      <c r="E295" s="61"/>
      <c r="F295" s="61"/>
      <c r="G295" s="61"/>
      <c r="I295" s="62"/>
      <c r="M295" s="61"/>
    </row>
    <row r="296" spans="3:13" x14ac:dyDescent="0.25">
      <c r="C296" s="61"/>
      <c r="D296" s="61"/>
      <c r="E296" s="61"/>
      <c r="F296" s="61"/>
      <c r="G296" s="61"/>
      <c r="I296" s="62"/>
      <c r="M296" s="61"/>
    </row>
    <row r="297" spans="3:13" x14ac:dyDescent="0.25">
      <c r="C297" s="61"/>
      <c r="D297" s="61"/>
      <c r="E297" s="61"/>
      <c r="F297" s="61"/>
      <c r="G297" s="61"/>
      <c r="I297" s="62"/>
      <c r="M297" s="61"/>
    </row>
    <row r="298" spans="3:13" x14ac:dyDescent="0.25">
      <c r="C298" s="61"/>
      <c r="D298" s="61"/>
      <c r="E298" s="61"/>
      <c r="F298" s="61"/>
      <c r="G298" s="61"/>
      <c r="I298" s="62"/>
      <c r="M298" s="61"/>
    </row>
    <row r="299" spans="3:13" x14ac:dyDescent="0.25">
      <c r="C299" s="61"/>
      <c r="D299" s="61"/>
      <c r="E299" s="61"/>
      <c r="F299" s="61"/>
      <c r="G299" s="61"/>
      <c r="I299" s="62"/>
      <c r="M299" s="61"/>
    </row>
    <row r="300" spans="3:13" x14ac:dyDescent="0.25">
      <c r="C300" s="61"/>
      <c r="D300" s="61"/>
      <c r="E300" s="61"/>
      <c r="F300" s="61"/>
      <c r="G300" s="61"/>
      <c r="I300" s="62"/>
      <c r="M300" s="61"/>
    </row>
    <row r="301" spans="3:13" x14ac:dyDescent="0.25">
      <c r="C301" s="61"/>
      <c r="D301" s="61"/>
      <c r="E301" s="61"/>
      <c r="F301" s="61"/>
      <c r="G301" s="61"/>
      <c r="I301" s="62"/>
      <c r="M301" s="61"/>
    </row>
    <row r="302" spans="3:13" x14ac:dyDescent="0.25">
      <c r="C302" s="61"/>
      <c r="D302" s="61"/>
      <c r="E302" s="61"/>
      <c r="F302" s="61"/>
      <c r="G302" s="61"/>
      <c r="I302" s="62"/>
      <c r="M302" s="61"/>
    </row>
    <row r="303" spans="3:13" x14ac:dyDescent="0.25">
      <c r="C303" s="61"/>
      <c r="D303" s="61"/>
      <c r="E303" s="61"/>
      <c r="F303" s="61"/>
      <c r="G303" s="61"/>
      <c r="I303" s="62"/>
      <c r="M303" s="61"/>
    </row>
    <row r="304" spans="3:13" x14ac:dyDescent="0.25">
      <c r="C304" s="61"/>
      <c r="D304" s="61"/>
      <c r="E304" s="61"/>
      <c r="F304" s="61"/>
      <c r="G304" s="61"/>
      <c r="I304" s="62"/>
      <c r="M304" s="61"/>
    </row>
    <row r="305" spans="3:13" x14ac:dyDescent="0.25">
      <c r="C305" s="61"/>
      <c r="D305" s="61"/>
      <c r="E305" s="61"/>
      <c r="F305" s="61"/>
      <c r="G305" s="61"/>
      <c r="I305" s="62"/>
      <c r="M305" s="61"/>
    </row>
    <row r="306" spans="3:13" x14ac:dyDescent="0.25">
      <c r="C306" s="61"/>
      <c r="D306" s="61"/>
      <c r="E306" s="61"/>
      <c r="F306" s="61"/>
      <c r="G306" s="61"/>
      <c r="I306" s="62"/>
      <c r="M306" s="61"/>
    </row>
    <row r="307" spans="3:13" x14ac:dyDescent="0.25">
      <c r="C307" s="61"/>
      <c r="D307" s="61"/>
      <c r="E307" s="61"/>
      <c r="F307" s="61"/>
      <c r="G307" s="61"/>
      <c r="I307" s="62"/>
      <c r="M307" s="61"/>
    </row>
    <row r="308" spans="3:13" x14ac:dyDescent="0.25">
      <c r="C308" s="61"/>
      <c r="D308" s="61"/>
      <c r="E308" s="61"/>
      <c r="F308" s="61"/>
      <c r="G308" s="61"/>
      <c r="I308" s="62"/>
      <c r="M308" s="61"/>
    </row>
    <row r="309" spans="3:13" x14ac:dyDescent="0.25">
      <c r="C309" s="61"/>
      <c r="D309" s="61"/>
      <c r="E309" s="61"/>
      <c r="F309" s="61"/>
      <c r="G309" s="61"/>
      <c r="I309" s="62"/>
      <c r="M309" s="61"/>
    </row>
    <row r="310" spans="3:13" x14ac:dyDescent="0.25">
      <c r="C310" s="61"/>
      <c r="D310" s="61"/>
      <c r="E310" s="61"/>
      <c r="F310" s="61"/>
      <c r="G310" s="61"/>
      <c r="I310" s="62"/>
      <c r="M310" s="61"/>
    </row>
    <row r="311" spans="3:13" x14ac:dyDescent="0.25">
      <c r="C311" s="61"/>
      <c r="D311" s="61"/>
      <c r="E311" s="61"/>
      <c r="F311" s="61"/>
      <c r="G311" s="61"/>
      <c r="I311" s="62"/>
      <c r="M311" s="61"/>
    </row>
    <row r="312" spans="3:13" x14ac:dyDescent="0.25">
      <c r="C312" s="61"/>
      <c r="D312" s="61"/>
      <c r="E312" s="61"/>
      <c r="F312" s="61"/>
      <c r="G312" s="61"/>
      <c r="I312" s="62"/>
      <c r="M312" s="61"/>
    </row>
    <row r="313" spans="3:13" x14ac:dyDescent="0.25">
      <c r="C313" s="61"/>
      <c r="D313" s="61"/>
      <c r="E313" s="61"/>
      <c r="F313" s="61"/>
      <c r="G313" s="61"/>
      <c r="I313" s="62"/>
      <c r="M313" s="61"/>
    </row>
    <row r="314" spans="3:13" x14ac:dyDescent="0.25">
      <c r="C314" s="61"/>
      <c r="D314" s="61"/>
      <c r="E314" s="61"/>
      <c r="F314" s="61"/>
      <c r="G314" s="61"/>
      <c r="I314" s="62"/>
      <c r="M314" s="61"/>
    </row>
    <row r="315" spans="3:13" x14ac:dyDescent="0.25">
      <c r="C315" s="61"/>
      <c r="D315" s="61"/>
      <c r="E315" s="61"/>
      <c r="F315" s="61"/>
      <c r="G315" s="61"/>
      <c r="I315" s="62"/>
      <c r="M315" s="61"/>
    </row>
    <row r="316" spans="3:13" x14ac:dyDescent="0.25">
      <c r="C316" s="61"/>
      <c r="D316" s="61"/>
      <c r="E316" s="61"/>
      <c r="F316" s="61"/>
      <c r="G316" s="61"/>
      <c r="I316" s="62"/>
      <c r="M316" s="61"/>
    </row>
    <row r="317" spans="3:13" x14ac:dyDescent="0.25">
      <c r="C317" s="61"/>
      <c r="D317" s="61"/>
      <c r="E317" s="61"/>
      <c r="F317" s="61"/>
      <c r="G317" s="61"/>
      <c r="I317" s="62"/>
      <c r="M317" s="61"/>
    </row>
    <row r="318" spans="3:13" x14ac:dyDescent="0.25">
      <c r="C318" s="61"/>
      <c r="D318" s="61"/>
      <c r="E318" s="61"/>
      <c r="F318" s="61"/>
      <c r="G318" s="61"/>
      <c r="I318" s="62"/>
      <c r="M318" s="61"/>
    </row>
    <row r="319" spans="3:13" x14ac:dyDescent="0.25">
      <c r="C319" s="61"/>
      <c r="D319" s="61"/>
      <c r="E319" s="61"/>
      <c r="F319" s="61"/>
      <c r="G319" s="61"/>
      <c r="I319" s="62"/>
      <c r="M319" s="61"/>
    </row>
    <row r="320" spans="3:13" x14ac:dyDescent="0.25">
      <c r="C320" s="61"/>
      <c r="D320" s="61"/>
      <c r="E320" s="61"/>
      <c r="F320" s="61"/>
      <c r="G320" s="61"/>
      <c r="I320" s="62"/>
      <c r="M320" s="61"/>
    </row>
    <row r="321" spans="3:13" x14ac:dyDescent="0.25">
      <c r="C321" s="61"/>
      <c r="D321" s="61"/>
      <c r="E321" s="61"/>
      <c r="F321" s="61"/>
      <c r="G321" s="61"/>
      <c r="I321" s="62"/>
      <c r="M321" s="61"/>
    </row>
    <row r="322" spans="3:13" x14ac:dyDescent="0.25">
      <c r="C322" s="61"/>
      <c r="D322" s="61"/>
      <c r="E322" s="61"/>
      <c r="F322" s="61"/>
      <c r="G322" s="61"/>
      <c r="I322" s="62"/>
      <c r="M322" s="61"/>
    </row>
    <row r="323" spans="3:13" x14ac:dyDescent="0.25">
      <c r="C323" s="61"/>
      <c r="D323" s="61"/>
      <c r="E323" s="61"/>
      <c r="F323" s="61"/>
      <c r="G323" s="61"/>
      <c r="I323" s="62"/>
      <c r="M323" s="61"/>
    </row>
    <row r="324" spans="3:13" x14ac:dyDescent="0.25">
      <c r="C324" s="61"/>
      <c r="D324" s="61"/>
      <c r="E324" s="61"/>
      <c r="F324" s="61"/>
      <c r="G324" s="61"/>
      <c r="I324" s="62"/>
      <c r="M324" s="61"/>
    </row>
    <row r="325" spans="3:13" x14ac:dyDescent="0.25">
      <c r="C325" s="61"/>
      <c r="D325" s="61"/>
      <c r="E325" s="61"/>
      <c r="F325" s="61"/>
      <c r="G325" s="61"/>
      <c r="I325" s="62"/>
      <c r="M325" s="61"/>
    </row>
    <row r="326" spans="3:13" x14ac:dyDescent="0.25">
      <c r="C326" s="61"/>
      <c r="D326" s="61"/>
      <c r="E326" s="61"/>
      <c r="F326" s="61"/>
      <c r="G326" s="61"/>
      <c r="I326" s="62"/>
      <c r="M326" s="61"/>
    </row>
    <row r="327" spans="3:13" x14ac:dyDescent="0.25">
      <c r="C327" s="61"/>
      <c r="D327" s="61"/>
      <c r="E327" s="61"/>
      <c r="F327" s="61"/>
      <c r="G327" s="61"/>
      <c r="I327" s="62"/>
      <c r="M327" s="61"/>
    </row>
    <row r="328" spans="3:13" x14ac:dyDescent="0.25">
      <c r="C328" s="61"/>
      <c r="D328" s="61"/>
      <c r="E328" s="61"/>
      <c r="F328" s="61"/>
      <c r="G328" s="61"/>
      <c r="I328" s="62"/>
      <c r="M328" s="61"/>
    </row>
    <row r="329" spans="3:13" x14ac:dyDescent="0.25">
      <c r="C329" s="61"/>
      <c r="D329" s="61"/>
      <c r="E329" s="61"/>
      <c r="F329" s="61"/>
      <c r="G329" s="61"/>
      <c r="I329" s="62"/>
      <c r="M329" s="61"/>
    </row>
    <row r="330" spans="3:13" x14ac:dyDescent="0.25">
      <c r="C330" s="61"/>
      <c r="D330" s="61"/>
      <c r="E330" s="61"/>
      <c r="F330" s="61"/>
      <c r="G330" s="61"/>
      <c r="I330" s="62"/>
      <c r="M330" s="61"/>
    </row>
    <row r="331" spans="3:13" x14ac:dyDescent="0.25">
      <c r="C331" s="61"/>
      <c r="D331" s="61"/>
      <c r="E331" s="61"/>
      <c r="F331" s="61"/>
      <c r="G331" s="61"/>
      <c r="I331" s="62"/>
      <c r="M331" s="61"/>
    </row>
    <row r="332" spans="3:13" x14ac:dyDescent="0.25">
      <c r="C332" s="61"/>
      <c r="D332" s="61"/>
      <c r="E332" s="61"/>
      <c r="F332" s="61"/>
      <c r="G332" s="61"/>
      <c r="I332" s="62"/>
      <c r="M332" s="61"/>
    </row>
    <row r="333" spans="3:13" x14ac:dyDescent="0.25">
      <c r="C333" s="61"/>
      <c r="D333" s="61"/>
      <c r="E333" s="61"/>
      <c r="F333" s="61"/>
      <c r="G333" s="61"/>
      <c r="I333" s="62"/>
      <c r="M333" s="61"/>
    </row>
    <row r="334" spans="3:13" x14ac:dyDescent="0.25">
      <c r="C334" s="61"/>
      <c r="D334" s="61"/>
      <c r="E334" s="61"/>
      <c r="F334" s="61"/>
      <c r="G334" s="61"/>
      <c r="I334" s="62"/>
      <c r="M334" s="61"/>
    </row>
    <row r="335" spans="3:13" x14ac:dyDescent="0.25">
      <c r="C335" s="61"/>
      <c r="D335" s="61"/>
      <c r="E335" s="61"/>
      <c r="F335" s="61"/>
      <c r="G335" s="61"/>
      <c r="I335" s="62"/>
      <c r="M335" s="61"/>
    </row>
    <row r="336" spans="3:13" x14ac:dyDescent="0.25">
      <c r="C336" s="61"/>
      <c r="D336" s="61"/>
      <c r="E336" s="61"/>
      <c r="F336" s="61"/>
      <c r="G336" s="61"/>
      <c r="I336" s="62"/>
      <c r="M336" s="61"/>
    </row>
    <row r="337" spans="3:13" x14ac:dyDescent="0.25">
      <c r="C337" s="61"/>
      <c r="D337" s="61"/>
      <c r="E337" s="61"/>
      <c r="F337" s="61"/>
      <c r="G337" s="61"/>
      <c r="I337" s="62"/>
      <c r="M337" s="61"/>
    </row>
    <row r="338" spans="3:13" x14ac:dyDescent="0.25">
      <c r="C338" s="61"/>
      <c r="D338" s="61"/>
      <c r="E338" s="61"/>
      <c r="F338" s="61"/>
      <c r="G338" s="61"/>
      <c r="I338" s="62"/>
      <c r="M338" s="61"/>
    </row>
    <row r="339" spans="3:13" x14ac:dyDescent="0.25">
      <c r="C339" s="61"/>
      <c r="D339" s="61"/>
      <c r="E339" s="61"/>
      <c r="F339" s="61"/>
      <c r="G339" s="61"/>
      <c r="I339" s="62"/>
      <c r="M339" s="61"/>
    </row>
    <row r="340" spans="3:13" x14ac:dyDescent="0.25">
      <c r="C340" s="61"/>
      <c r="D340" s="61"/>
      <c r="E340" s="61"/>
      <c r="F340" s="61"/>
      <c r="G340" s="61"/>
      <c r="I340" s="62"/>
      <c r="M340" s="61"/>
    </row>
    <row r="341" spans="3:13" x14ac:dyDescent="0.25">
      <c r="C341" s="61"/>
      <c r="D341" s="61"/>
      <c r="E341" s="61"/>
      <c r="F341" s="61"/>
      <c r="G341" s="61"/>
      <c r="I341" s="62"/>
      <c r="M341" s="61"/>
    </row>
    <row r="342" spans="3:13" x14ac:dyDescent="0.25">
      <c r="C342" s="61"/>
      <c r="D342" s="61"/>
      <c r="E342" s="61"/>
      <c r="F342" s="61"/>
      <c r="G342" s="61"/>
      <c r="I342" s="62"/>
      <c r="M342" s="61"/>
    </row>
    <row r="343" spans="3:13" x14ac:dyDescent="0.25">
      <c r="C343" s="61"/>
      <c r="D343" s="61"/>
      <c r="E343" s="61"/>
      <c r="F343" s="61"/>
      <c r="G343" s="61"/>
      <c r="I343" s="62"/>
      <c r="M343" s="61"/>
    </row>
    <row r="344" spans="3:13" x14ac:dyDescent="0.25">
      <c r="C344" s="61"/>
      <c r="D344" s="61"/>
      <c r="E344" s="61"/>
      <c r="F344" s="61"/>
      <c r="G344" s="61"/>
      <c r="I344" s="62"/>
      <c r="M344" s="61"/>
    </row>
    <row r="345" spans="3:13" x14ac:dyDescent="0.25">
      <c r="C345" s="61"/>
      <c r="D345" s="61"/>
      <c r="E345" s="61"/>
      <c r="F345" s="61"/>
      <c r="G345" s="61"/>
      <c r="I345" s="62"/>
      <c r="M345" s="61"/>
    </row>
    <row r="346" spans="3:13" x14ac:dyDescent="0.25">
      <c r="C346" s="61"/>
      <c r="D346" s="61"/>
      <c r="E346" s="61"/>
      <c r="F346" s="61"/>
      <c r="G346" s="61"/>
      <c r="I346" s="62"/>
      <c r="M346" s="61"/>
    </row>
    <row r="347" spans="3:13" x14ac:dyDescent="0.25">
      <c r="C347" s="61"/>
      <c r="D347" s="61"/>
      <c r="E347" s="61"/>
      <c r="F347" s="61"/>
      <c r="G347" s="61"/>
      <c r="I347" s="62"/>
      <c r="M347" s="61"/>
    </row>
    <row r="348" spans="3:13" x14ac:dyDescent="0.25">
      <c r="C348" s="61"/>
      <c r="D348" s="61"/>
      <c r="E348" s="61"/>
      <c r="F348" s="61"/>
      <c r="G348" s="61"/>
      <c r="I348" s="62"/>
      <c r="M348" s="61"/>
    </row>
    <row r="349" spans="3:13" x14ac:dyDescent="0.25">
      <c r="C349" s="61"/>
      <c r="D349" s="61"/>
      <c r="E349" s="61"/>
      <c r="F349" s="61"/>
      <c r="G349" s="61"/>
      <c r="I349" s="62"/>
      <c r="M349" s="61"/>
    </row>
    <row r="350" spans="3:13" x14ac:dyDescent="0.25">
      <c r="C350" s="61"/>
      <c r="D350" s="61"/>
      <c r="E350" s="61"/>
      <c r="F350" s="61"/>
      <c r="G350" s="61"/>
      <c r="I350" s="62"/>
      <c r="M350" s="61"/>
    </row>
    <row r="351" spans="3:13" x14ac:dyDescent="0.25">
      <c r="C351" s="61"/>
      <c r="D351" s="61"/>
      <c r="E351" s="61"/>
      <c r="F351" s="61"/>
      <c r="G351" s="61"/>
      <c r="I351" s="62"/>
      <c r="M351" s="61"/>
    </row>
    <row r="352" spans="3:13" x14ac:dyDescent="0.25">
      <c r="C352" s="61"/>
      <c r="D352" s="61"/>
      <c r="E352" s="61"/>
      <c r="F352" s="61"/>
      <c r="G352" s="61"/>
      <c r="I352" s="62"/>
      <c r="M352" s="61"/>
    </row>
    <row r="353" spans="3:13" x14ac:dyDescent="0.25">
      <c r="C353" s="61"/>
      <c r="D353" s="61"/>
      <c r="E353" s="61"/>
      <c r="F353" s="61"/>
      <c r="G353" s="61"/>
      <c r="I353" s="62"/>
      <c r="M353" s="61"/>
    </row>
    <row r="354" spans="3:13" x14ac:dyDescent="0.25">
      <c r="C354" s="61"/>
      <c r="D354" s="61"/>
      <c r="E354" s="61"/>
      <c r="F354" s="61"/>
      <c r="G354" s="61"/>
      <c r="I354" s="62"/>
      <c r="M354" s="61"/>
    </row>
    <row r="355" spans="3:13" x14ac:dyDescent="0.25">
      <c r="C355" s="61"/>
      <c r="D355" s="61"/>
      <c r="E355" s="61"/>
      <c r="F355" s="61"/>
      <c r="G355" s="61"/>
      <c r="I355" s="62"/>
      <c r="M355" s="61"/>
    </row>
    <row r="356" spans="3:13" x14ac:dyDescent="0.25">
      <c r="C356" s="61"/>
      <c r="D356" s="61"/>
      <c r="E356" s="61"/>
      <c r="F356" s="61"/>
      <c r="G356" s="61"/>
      <c r="I356" s="62"/>
      <c r="M356" s="61"/>
    </row>
    <row r="357" spans="3:13" x14ac:dyDescent="0.25">
      <c r="C357" s="61"/>
      <c r="D357" s="61"/>
      <c r="E357" s="61"/>
      <c r="F357" s="61"/>
      <c r="G357" s="61"/>
      <c r="I357" s="62"/>
      <c r="M357" s="61"/>
    </row>
    <row r="358" spans="3:13" x14ac:dyDescent="0.25">
      <c r="C358" s="61"/>
      <c r="D358" s="61"/>
      <c r="E358" s="61"/>
      <c r="F358" s="61"/>
      <c r="G358" s="61"/>
      <c r="I358" s="62"/>
      <c r="M358" s="61"/>
    </row>
    <row r="359" spans="3:13" x14ac:dyDescent="0.25">
      <c r="C359" s="61"/>
      <c r="D359" s="61"/>
      <c r="E359" s="61"/>
      <c r="F359" s="61"/>
      <c r="G359" s="61"/>
      <c r="I359" s="62"/>
      <c r="M359" s="61"/>
    </row>
    <row r="360" spans="3:13" x14ac:dyDescent="0.25">
      <c r="C360" s="61"/>
      <c r="D360" s="61"/>
      <c r="E360" s="61"/>
      <c r="F360" s="61"/>
      <c r="G360" s="61"/>
      <c r="I360" s="62"/>
      <c r="M360" s="61"/>
    </row>
    <row r="361" spans="3:13" x14ac:dyDescent="0.25">
      <c r="C361" s="61"/>
      <c r="D361" s="61"/>
      <c r="E361" s="61"/>
      <c r="F361" s="61"/>
      <c r="G361" s="61"/>
      <c r="I361" s="62"/>
      <c r="M361" s="61"/>
    </row>
    <row r="362" spans="3:13" x14ac:dyDescent="0.25">
      <c r="C362" s="61"/>
      <c r="D362" s="61"/>
      <c r="E362" s="61"/>
      <c r="F362" s="61"/>
      <c r="G362" s="61"/>
      <c r="I362" s="62"/>
      <c r="M362" s="61"/>
    </row>
    <row r="363" spans="3:13" x14ac:dyDescent="0.25">
      <c r="C363" s="61"/>
      <c r="D363" s="61"/>
      <c r="E363" s="61"/>
      <c r="F363" s="61"/>
      <c r="G363" s="61"/>
      <c r="I363" s="62"/>
      <c r="M363" s="61"/>
    </row>
    <row r="364" spans="3:13" x14ac:dyDescent="0.25">
      <c r="C364" s="61"/>
      <c r="D364" s="61"/>
      <c r="E364" s="61"/>
      <c r="F364" s="61"/>
      <c r="G364" s="61"/>
      <c r="I364" s="62"/>
      <c r="M364" s="61"/>
    </row>
    <row r="365" spans="3:13" x14ac:dyDescent="0.25">
      <c r="C365" s="61"/>
      <c r="D365" s="61"/>
      <c r="E365" s="61"/>
      <c r="F365" s="61"/>
      <c r="G365" s="61"/>
      <c r="I365" s="62"/>
      <c r="M365" s="61"/>
    </row>
    <row r="366" spans="3:13" x14ac:dyDescent="0.25">
      <c r="C366" s="61"/>
      <c r="D366" s="61"/>
      <c r="E366" s="61"/>
      <c r="F366" s="61"/>
      <c r="G366" s="61"/>
      <c r="I366" s="62"/>
      <c r="M366" s="61"/>
    </row>
    <row r="367" spans="3:13" x14ac:dyDescent="0.25">
      <c r="C367" s="61"/>
      <c r="D367" s="61"/>
      <c r="E367" s="61"/>
      <c r="F367" s="61"/>
      <c r="G367" s="61"/>
      <c r="I367" s="62"/>
      <c r="M367" s="61"/>
    </row>
    <row r="368" spans="3:13" x14ac:dyDescent="0.25">
      <c r="C368" s="61"/>
      <c r="D368" s="61"/>
      <c r="E368" s="61"/>
      <c r="F368" s="61"/>
      <c r="G368" s="61"/>
      <c r="I368" s="62"/>
      <c r="M368" s="61"/>
    </row>
    <row r="369" spans="3:13" x14ac:dyDescent="0.25">
      <c r="C369" s="61"/>
      <c r="D369" s="61"/>
      <c r="E369" s="61"/>
      <c r="F369" s="61"/>
      <c r="G369" s="61"/>
      <c r="I369" s="62"/>
      <c r="M369" s="61"/>
    </row>
    <row r="370" spans="3:13" x14ac:dyDescent="0.25">
      <c r="C370" s="61"/>
      <c r="D370" s="61"/>
      <c r="E370" s="61"/>
      <c r="F370" s="61"/>
      <c r="G370" s="61"/>
      <c r="I370" s="62"/>
      <c r="M370" s="61"/>
    </row>
    <row r="371" spans="3:13" x14ac:dyDescent="0.25">
      <c r="C371" s="61"/>
      <c r="D371" s="61"/>
      <c r="E371" s="61"/>
      <c r="F371" s="61"/>
      <c r="G371" s="61"/>
      <c r="I371" s="62"/>
      <c r="M371" s="61"/>
    </row>
    <row r="372" spans="3:13" x14ac:dyDescent="0.25">
      <c r="C372" s="61"/>
      <c r="D372" s="61"/>
      <c r="E372" s="61"/>
      <c r="F372" s="61"/>
      <c r="G372" s="61"/>
      <c r="I372" s="62"/>
      <c r="M372" s="61"/>
    </row>
    <row r="373" spans="3:13" x14ac:dyDescent="0.25">
      <c r="C373" s="61"/>
      <c r="D373" s="61"/>
      <c r="E373" s="61"/>
      <c r="F373" s="61"/>
      <c r="G373" s="61"/>
      <c r="I373" s="62"/>
      <c r="M373" s="61"/>
    </row>
    <row r="374" spans="3:13" x14ac:dyDescent="0.25">
      <c r="C374" s="61"/>
      <c r="D374" s="61"/>
      <c r="E374" s="61"/>
      <c r="F374" s="61"/>
      <c r="G374" s="61"/>
      <c r="I374" s="62"/>
      <c r="M374" s="61"/>
    </row>
    <row r="375" spans="3:13" x14ac:dyDescent="0.25">
      <c r="C375" s="61"/>
      <c r="D375" s="61"/>
      <c r="E375" s="61"/>
      <c r="F375" s="61"/>
      <c r="G375" s="61"/>
      <c r="I375" s="62"/>
      <c r="M375" s="61"/>
    </row>
    <row r="376" spans="3:13" x14ac:dyDescent="0.25">
      <c r="C376" s="61"/>
      <c r="D376" s="61"/>
      <c r="E376" s="61"/>
      <c r="F376" s="61"/>
      <c r="G376" s="61"/>
      <c r="I376" s="62"/>
      <c r="M376" s="61"/>
    </row>
    <row r="377" spans="3:13" x14ac:dyDescent="0.25">
      <c r="C377" s="61"/>
      <c r="D377" s="61"/>
      <c r="E377" s="61"/>
      <c r="F377" s="61"/>
      <c r="G377" s="61"/>
      <c r="I377" s="62"/>
      <c r="M377" s="61"/>
    </row>
    <row r="378" spans="3:13" x14ac:dyDescent="0.25">
      <c r="C378" s="61"/>
      <c r="D378" s="61"/>
      <c r="E378" s="61"/>
      <c r="F378" s="61"/>
      <c r="G378" s="61"/>
      <c r="I378" s="62"/>
      <c r="M378" s="61"/>
    </row>
    <row r="379" spans="3:13" x14ac:dyDescent="0.25">
      <c r="C379" s="61"/>
      <c r="D379" s="61"/>
      <c r="E379" s="61"/>
      <c r="F379" s="61"/>
      <c r="G379" s="61"/>
      <c r="I379" s="62"/>
      <c r="M379" s="61"/>
    </row>
    <row r="380" spans="3:13" x14ac:dyDescent="0.25">
      <c r="C380" s="61"/>
      <c r="D380" s="61"/>
      <c r="E380" s="61"/>
      <c r="F380" s="61"/>
      <c r="G380" s="61"/>
      <c r="I380" s="62"/>
      <c r="M380" s="61"/>
    </row>
    <row r="381" spans="3:13" x14ac:dyDescent="0.25">
      <c r="C381" s="61"/>
      <c r="D381" s="61"/>
      <c r="E381" s="61"/>
      <c r="F381" s="61"/>
      <c r="G381" s="61"/>
      <c r="I381" s="62"/>
      <c r="M381" s="61"/>
    </row>
    <row r="382" spans="3:13" x14ac:dyDescent="0.25">
      <c r="C382" s="61"/>
      <c r="D382" s="61"/>
      <c r="E382" s="61"/>
      <c r="F382" s="61"/>
      <c r="G382" s="61"/>
      <c r="I382" s="62"/>
      <c r="M382" s="61"/>
    </row>
    <row r="383" spans="3:13" x14ac:dyDescent="0.25">
      <c r="C383" s="61"/>
      <c r="D383" s="61"/>
      <c r="E383" s="61"/>
      <c r="F383" s="61"/>
      <c r="G383" s="61"/>
      <c r="I383" s="62"/>
      <c r="M383" s="61"/>
    </row>
    <row r="384" spans="3:13" x14ac:dyDescent="0.25">
      <c r="C384" s="61"/>
      <c r="D384" s="61"/>
      <c r="E384" s="61"/>
      <c r="F384" s="61"/>
      <c r="G384" s="61"/>
      <c r="I384" s="62"/>
      <c r="M384" s="61"/>
    </row>
    <row r="385" spans="3:13" x14ac:dyDescent="0.25">
      <c r="C385" s="61"/>
      <c r="D385" s="61"/>
      <c r="E385" s="61"/>
      <c r="F385" s="61"/>
      <c r="G385" s="61"/>
      <c r="I385" s="62"/>
      <c r="M385" s="61"/>
    </row>
    <row r="386" spans="3:13" x14ac:dyDescent="0.25">
      <c r="C386" s="61"/>
      <c r="D386" s="61"/>
      <c r="E386" s="61"/>
      <c r="F386" s="61"/>
      <c r="G386" s="61"/>
      <c r="I386" s="62"/>
      <c r="M386" s="61"/>
    </row>
    <row r="387" spans="3:13" x14ac:dyDescent="0.25">
      <c r="C387" s="61"/>
      <c r="D387" s="61"/>
      <c r="E387" s="61"/>
      <c r="F387" s="61"/>
      <c r="G387" s="61"/>
      <c r="I387" s="62"/>
      <c r="M387" s="61"/>
    </row>
    <row r="388" spans="3:13" x14ac:dyDescent="0.25">
      <c r="C388" s="61"/>
      <c r="D388" s="61"/>
      <c r="E388" s="61"/>
      <c r="F388" s="61"/>
      <c r="G388" s="61"/>
      <c r="I388" s="62"/>
      <c r="M388" s="61"/>
    </row>
    <row r="389" spans="3:13" x14ac:dyDescent="0.25">
      <c r="C389" s="61"/>
      <c r="D389" s="61"/>
      <c r="E389" s="61"/>
      <c r="F389" s="61"/>
      <c r="G389" s="61"/>
      <c r="I389" s="62"/>
      <c r="M389" s="61"/>
    </row>
    <row r="390" spans="3:13" x14ac:dyDescent="0.25">
      <c r="C390" s="61"/>
      <c r="D390" s="61"/>
      <c r="E390" s="61"/>
      <c r="F390" s="61"/>
      <c r="G390" s="61"/>
      <c r="I390" s="62"/>
      <c r="M390" s="61"/>
    </row>
    <row r="391" spans="3:13" x14ac:dyDescent="0.25">
      <c r="C391" s="61"/>
      <c r="D391" s="61"/>
      <c r="E391" s="61"/>
      <c r="F391" s="61"/>
      <c r="G391" s="61"/>
      <c r="I391" s="62"/>
      <c r="M391" s="61"/>
    </row>
    <row r="392" spans="3:13" x14ac:dyDescent="0.25">
      <c r="C392" s="61"/>
      <c r="D392" s="61"/>
      <c r="E392" s="61"/>
      <c r="F392" s="61"/>
      <c r="G392" s="61"/>
      <c r="I392" s="62"/>
      <c r="M392" s="61"/>
    </row>
    <row r="393" spans="3:13" x14ac:dyDescent="0.25">
      <c r="C393" s="61"/>
      <c r="D393" s="61"/>
      <c r="E393" s="61"/>
      <c r="F393" s="61"/>
      <c r="G393" s="61"/>
      <c r="I393" s="62"/>
      <c r="M393" s="61"/>
    </row>
    <row r="394" spans="3:13" x14ac:dyDescent="0.25">
      <c r="C394" s="61"/>
      <c r="D394" s="61"/>
      <c r="E394" s="61"/>
      <c r="F394" s="61"/>
      <c r="G394" s="61"/>
      <c r="I394" s="62"/>
      <c r="M394" s="61"/>
    </row>
    <row r="395" spans="3:13" x14ac:dyDescent="0.25">
      <c r="C395" s="61"/>
      <c r="D395" s="61"/>
      <c r="E395" s="61"/>
      <c r="F395" s="61"/>
      <c r="G395" s="61"/>
      <c r="I395" s="62"/>
      <c r="M395" s="61"/>
    </row>
    <row r="396" spans="3:13" x14ac:dyDescent="0.25">
      <c r="C396" s="61"/>
      <c r="D396" s="61"/>
      <c r="E396" s="61"/>
      <c r="F396" s="61"/>
      <c r="G396" s="61"/>
      <c r="I396" s="62"/>
      <c r="M396" s="61"/>
    </row>
    <row r="397" spans="3:13" x14ac:dyDescent="0.25">
      <c r="C397" s="61"/>
      <c r="D397" s="61"/>
      <c r="E397" s="61"/>
      <c r="F397" s="61"/>
      <c r="G397" s="61"/>
      <c r="I397" s="62"/>
      <c r="M397" s="61"/>
    </row>
    <row r="398" spans="3:13" x14ac:dyDescent="0.25">
      <c r="C398" s="61"/>
      <c r="D398" s="61"/>
      <c r="E398" s="61"/>
      <c r="F398" s="61"/>
      <c r="G398" s="61"/>
      <c r="I398" s="62"/>
      <c r="M398" s="61"/>
    </row>
    <row r="399" spans="3:13" x14ac:dyDescent="0.25">
      <c r="C399" s="61"/>
      <c r="D399" s="61"/>
      <c r="E399" s="61"/>
      <c r="F399" s="61"/>
      <c r="G399" s="61"/>
      <c r="I399" s="62"/>
      <c r="M399" s="61"/>
    </row>
    <row r="400" spans="3:13" x14ac:dyDescent="0.25">
      <c r="C400" s="61"/>
      <c r="D400" s="61"/>
      <c r="E400" s="61"/>
      <c r="F400" s="61"/>
      <c r="G400" s="61"/>
      <c r="I400" s="62"/>
      <c r="M400" s="61"/>
    </row>
    <row r="401" spans="3:13" x14ac:dyDescent="0.25">
      <c r="C401" s="61"/>
      <c r="D401" s="61"/>
      <c r="E401" s="61"/>
      <c r="F401" s="61"/>
      <c r="G401" s="61"/>
      <c r="I401" s="62"/>
      <c r="M401" s="61"/>
    </row>
    <row r="402" spans="3:13" x14ac:dyDescent="0.25">
      <c r="C402" s="61"/>
      <c r="D402" s="61"/>
      <c r="E402" s="61"/>
      <c r="F402" s="61"/>
      <c r="G402" s="61"/>
      <c r="I402" s="62"/>
      <c r="M402" s="61"/>
    </row>
    <row r="403" spans="3:13" x14ac:dyDescent="0.25">
      <c r="C403" s="61"/>
      <c r="D403" s="61"/>
      <c r="E403" s="61"/>
      <c r="F403" s="61"/>
      <c r="G403" s="61"/>
      <c r="I403" s="62"/>
      <c r="M403" s="61"/>
    </row>
    <row r="404" spans="3:13" x14ac:dyDescent="0.25">
      <c r="C404" s="61"/>
      <c r="D404" s="61"/>
      <c r="E404" s="61"/>
      <c r="F404" s="61"/>
      <c r="G404" s="61"/>
      <c r="I404" s="62"/>
      <c r="M404" s="61"/>
    </row>
    <row r="405" spans="3:13" x14ac:dyDescent="0.25">
      <c r="C405" s="61"/>
      <c r="D405" s="61"/>
      <c r="E405" s="61"/>
      <c r="F405" s="61"/>
      <c r="G405" s="61"/>
      <c r="I405" s="62"/>
      <c r="M405" s="61"/>
    </row>
    <row r="406" spans="3:13" x14ac:dyDescent="0.25">
      <c r="C406" s="61"/>
      <c r="D406" s="61"/>
      <c r="E406" s="61"/>
      <c r="F406" s="61"/>
      <c r="G406" s="61"/>
      <c r="I406" s="62"/>
      <c r="M406" s="61"/>
    </row>
    <row r="407" spans="3:13" x14ac:dyDescent="0.25">
      <c r="C407" s="61"/>
      <c r="D407" s="61"/>
      <c r="E407" s="61"/>
      <c r="F407" s="61"/>
      <c r="G407" s="61"/>
      <c r="I407" s="62"/>
      <c r="M407" s="61"/>
    </row>
    <row r="408" spans="3:13" x14ac:dyDescent="0.25">
      <c r="C408" s="61"/>
      <c r="D408" s="61"/>
      <c r="E408" s="61"/>
      <c r="F408" s="61"/>
      <c r="G408" s="61"/>
      <c r="I408" s="62"/>
      <c r="M408" s="61"/>
    </row>
    <row r="409" spans="3:13" x14ac:dyDescent="0.25">
      <c r="C409" s="61"/>
      <c r="D409" s="61"/>
      <c r="E409" s="61"/>
      <c r="F409" s="61"/>
      <c r="G409" s="61"/>
      <c r="I409" s="62"/>
      <c r="M409" s="61"/>
    </row>
    <row r="410" spans="3:13" x14ac:dyDescent="0.25">
      <c r="C410" s="61"/>
      <c r="D410" s="61"/>
      <c r="E410" s="61"/>
      <c r="F410" s="61"/>
      <c r="G410" s="61"/>
      <c r="I410" s="62"/>
      <c r="M410" s="61"/>
    </row>
    <row r="411" spans="3:13" x14ac:dyDescent="0.25">
      <c r="C411" s="61"/>
      <c r="D411" s="61"/>
      <c r="E411" s="61"/>
      <c r="F411" s="61"/>
      <c r="G411" s="61"/>
      <c r="I411" s="62"/>
      <c r="M411" s="61"/>
    </row>
    <row r="412" spans="3:13" x14ac:dyDescent="0.25">
      <c r="C412" s="61"/>
      <c r="D412" s="61"/>
      <c r="E412" s="61"/>
      <c r="F412" s="61"/>
      <c r="G412" s="61"/>
      <c r="I412" s="62"/>
    </row>
    <row r="413" spans="3:13" x14ac:dyDescent="0.25">
      <c r="C413" s="61"/>
      <c r="D413" s="61"/>
      <c r="E413" s="61"/>
      <c r="F413" s="61"/>
      <c r="G413" s="61"/>
      <c r="I413" s="62"/>
    </row>
    <row r="414" spans="3:13" x14ac:dyDescent="0.25">
      <c r="C414" s="61"/>
      <c r="D414" s="61"/>
      <c r="E414" s="61"/>
      <c r="F414" s="61"/>
      <c r="G414" s="61"/>
      <c r="I414" s="62"/>
    </row>
    <row r="415" spans="3:13" x14ac:dyDescent="0.25">
      <c r="C415" s="61"/>
      <c r="D415" s="61"/>
      <c r="E415" s="61"/>
      <c r="F415" s="61"/>
      <c r="G415" s="61"/>
      <c r="I415" s="62"/>
    </row>
    <row r="416" spans="3:13" x14ac:dyDescent="0.25">
      <c r="C416" s="61"/>
      <c r="D416" s="61"/>
      <c r="E416" s="61"/>
      <c r="F416" s="61"/>
      <c r="G416" s="61"/>
      <c r="I416" s="62"/>
    </row>
    <row r="417" spans="3:9" x14ac:dyDescent="0.25">
      <c r="C417" s="61"/>
      <c r="D417" s="61"/>
      <c r="E417" s="61"/>
      <c r="F417" s="61"/>
      <c r="G417" s="61"/>
      <c r="I417" s="62"/>
    </row>
    <row r="418" spans="3:9" x14ac:dyDescent="0.25">
      <c r="C418" s="61"/>
      <c r="D418" s="61"/>
      <c r="E418" s="61"/>
      <c r="F418" s="61"/>
      <c r="G418" s="61"/>
      <c r="I418" s="62"/>
    </row>
    <row r="419" spans="3:9" x14ac:dyDescent="0.25">
      <c r="C419" s="61"/>
      <c r="D419" s="61"/>
      <c r="E419" s="61"/>
      <c r="F419" s="61"/>
      <c r="G419" s="61"/>
      <c r="I419" s="62"/>
    </row>
    <row r="420" spans="3:9" x14ac:dyDescent="0.25">
      <c r="C420" s="61"/>
      <c r="D420" s="61"/>
      <c r="E420" s="61"/>
      <c r="F420" s="61"/>
      <c r="G420" s="61"/>
      <c r="I420" s="62"/>
    </row>
    <row r="421" spans="3:9" x14ac:dyDescent="0.25">
      <c r="C421" s="61"/>
      <c r="D421" s="61"/>
      <c r="E421" s="61"/>
      <c r="F421" s="61"/>
      <c r="G421" s="61"/>
      <c r="I421" s="62"/>
    </row>
    <row r="422" spans="3:9" x14ac:dyDescent="0.25">
      <c r="C422" s="61"/>
      <c r="D422" s="61"/>
      <c r="E422" s="61"/>
      <c r="F422" s="61"/>
      <c r="G422" s="61"/>
      <c r="I422" s="62"/>
    </row>
    <row r="423" spans="3:9" x14ac:dyDescent="0.25">
      <c r="C423" s="61"/>
      <c r="D423" s="61"/>
      <c r="E423" s="61"/>
      <c r="F423" s="61"/>
      <c r="G423" s="61"/>
      <c r="I423" s="62"/>
    </row>
    <row r="424" spans="3:9" x14ac:dyDescent="0.25">
      <c r="C424" s="61"/>
      <c r="D424" s="61"/>
      <c r="E424" s="61"/>
      <c r="F424" s="61"/>
      <c r="G424" s="61"/>
      <c r="I424" s="62"/>
    </row>
    <row r="425" spans="3:9" x14ac:dyDescent="0.25">
      <c r="C425" s="61"/>
      <c r="D425" s="61"/>
      <c r="E425" s="61"/>
      <c r="F425" s="61"/>
      <c r="G425" s="61"/>
      <c r="I425" s="62"/>
    </row>
    <row r="426" spans="3:9" x14ac:dyDescent="0.25">
      <c r="C426" s="61"/>
      <c r="D426" s="61"/>
      <c r="E426" s="61"/>
      <c r="F426" s="61"/>
      <c r="G426" s="61"/>
      <c r="I426" s="62"/>
    </row>
    <row r="427" spans="3:9" x14ac:dyDescent="0.25">
      <c r="C427" s="61"/>
      <c r="D427" s="61"/>
      <c r="E427" s="61"/>
      <c r="F427" s="61"/>
      <c r="G427" s="61"/>
      <c r="I427" s="62"/>
    </row>
    <row r="428" spans="3:9" x14ac:dyDescent="0.25">
      <c r="C428" s="61"/>
      <c r="D428" s="61"/>
      <c r="E428" s="61"/>
      <c r="F428" s="61"/>
      <c r="G428" s="61"/>
      <c r="I428" s="62"/>
    </row>
    <row r="429" spans="3:9" x14ac:dyDescent="0.25">
      <c r="C429" s="61"/>
      <c r="D429" s="61"/>
      <c r="E429" s="61"/>
      <c r="F429" s="61"/>
      <c r="G429" s="61"/>
      <c r="I429" s="62"/>
    </row>
    <row r="430" spans="3:9" x14ac:dyDescent="0.25">
      <c r="C430" s="61"/>
      <c r="D430" s="61"/>
      <c r="E430" s="61"/>
      <c r="F430" s="61"/>
      <c r="G430" s="61"/>
      <c r="I430" s="62"/>
    </row>
    <row r="431" spans="3:9" x14ac:dyDescent="0.25">
      <c r="C431" s="61"/>
      <c r="D431" s="61"/>
      <c r="E431" s="61"/>
      <c r="F431" s="61"/>
      <c r="G431" s="61"/>
      <c r="I431" s="62"/>
    </row>
    <row r="432" spans="3:9" x14ac:dyDescent="0.25">
      <c r="C432" s="61"/>
      <c r="D432" s="61"/>
      <c r="E432" s="61"/>
      <c r="F432" s="61"/>
      <c r="G432" s="61"/>
      <c r="I432" s="62"/>
    </row>
    <row r="433" spans="3:9" x14ac:dyDescent="0.25">
      <c r="C433" s="61"/>
      <c r="D433" s="61"/>
      <c r="E433" s="61"/>
      <c r="F433" s="61"/>
      <c r="G433" s="61"/>
      <c r="I433" s="62"/>
    </row>
    <row r="434" spans="3:9" x14ac:dyDescent="0.25">
      <c r="C434" s="61"/>
      <c r="D434" s="61"/>
      <c r="E434" s="61"/>
      <c r="F434" s="61"/>
      <c r="G434" s="61"/>
      <c r="I434" s="62"/>
    </row>
    <row r="435" spans="3:9" x14ac:dyDescent="0.25">
      <c r="C435" s="61"/>
      <c r="D435" s="61"/>
      <c r="E435" s="61"/>
      <c r="F435" s="61"/>
      <c r="G435" s="61"/>
      <c r="I435" s="62"/>
    </row>
    <row r="436" spans="3:9" x14ac:dyDescent="0.25">
      <c r="C436" s="61"/>
      <c r="D436" s="61"/>
      <c r="E436" s="61"/>
      <c r="F436" s="61"/>
      <c r="G436" s="61"/>
      <c r="I436" s="62"/>
    </row>
    <row r="437" spans="3:9" x14ac:dyDescent="0.25">
      <c r="C437" s="61"/>
      <c r="D437" s="61"/>
      <c r="E437" s="61"/>
      <c r="F437" s="61"/>
      <c r="G437" s="61"/>
      <c r="I437" s="62"/>
    </row>
    <row r="438" spans="3:9" x14ac:dyDescent="0.25">
      <c r="C438" s="61"/>
      <c r="D438" s="61"/>
      <c r="E438" s="61"/>
      <c r="F438" s="61"/>
      <c r="G438" s="61"/>
      <c r="I438" s="62"/>
    </row>
    <row r="439" spans="3:9" x14ac:dyDescent="0.25">
      <c r="C439" s="61"/>
      <c r="D439" s="61"/>
      <c r="E439" s="61"/>
      <c r="F439" s="61"/>
      <c r="G439" s="61"/>
      <c r="I439" s="62"/>
    </row>
    <row r="440" spans="3:9" x14ac:dyDescent="0.25">
      <c r="C440" s="61"/>
      <c r="D440" s="61"/>
      <c r="E440" s="61"/>
      <c r="F440" s="61"/>
      <c r="G440" s="61"/>
      <c r="I440" s="62"/>
    </row>
    <row r="441" spans="3:9" x14ac:dyDescent="0.25">
      <c r="C441" s="61"/>
      <c r="D441" s="61"/>
      <c r="E441" s="61"/>
      <c r="F441" s="61"/>
      <c r="G441" s="61"/>
      <c r="I441" s="62"/>
    </row>
    <row r="442" spans="3:9" x14ac:dyDescent="0.25">
      <c r="C442" s="61"/>
      <c r="D442" s="61"/>
      <c r="E442" s="61"/>
      <c r="F442" s="61"/>
      <c r="G442" s="61"/>
    </row>
    <row r="443" spans="3:9" x14ac:dyDescent="0.25">
      <c r="C443" s="61"/>
      <c r="D443" s="61"/>
      <c r="E443" s="61"/>
      <c r="F443" s="61"/>
      <c r="G443" s="61"/>
    </row>
    <row r="462" spans="10:10" x14ac:dyDescent="0.25">
      <c r="J462" s="61"/>
    </row>
  </sheetData>
  <autoFilter ref="A2:I443"/>
  <conditionalFormatting sqref="N3:N406">
    <cfRule type="cellIs" dxfId="3" priority="1" operator="equal">
      <formula>"MOOP"</formula>
    </cfRule>
    <cfRule type="cellIs" dxfId="2" priority="2" operator="equal">
      <formula>"CS"</formula>
    </cfRule>
  </conditionalFormatting>
  <dataValidations xWindow="1148" yWindow="232" count="2">
    <dataValidation allowBlank="1" showInputMessage="1" showErrorMessage="1" promptTitle="Status" prompt="For deductible groups, CS = deductible met_x000a_For MOOP groups, MOOP = moop met" sqref="N2"/>
    <dataValidation allowBlank="1" showInputMessage="1" showErrorMessage="1" promptTitle="Cost Sharing Rate" prompt="This represents equivalent coinsurance &quot;rate&quot; for a combination of copays and coinsurance after any deductibles have been satisfied." sqref="I2"/>
  </dataValidations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V47"/>
  <sheetViews>
    <sheetView showGridLines="0" workbookViewId="0">
      <selection activeCell="N5" sqref="N5:N31"/>
    </sheetView>
  </sheetViews>
  <sheetFormatPr defaultRowHeight="13.2" x14ac:dyDescent="0.25"/>
  <cols>
    <col min="1" max="1" width="4.109375" customWidth="1"/>
    <col min="2" max="2" width="22.6640625" customWidth="1"/>
    <col min="3" max="3" width="18.6640625" hidden="1" customWidth="1"/>
    <col min="4" max="5" width="8.6640625" customWidth="1"/>
    <col min="6" max="21" width="8.33203125" customWidth="1"/>
    <col min="22" max="22" width="18.88671875" customWidth="1"/>
  </cols>
  <sheetData>
    <row r="2" spans="2:22" x14ac:dyDescent="0.25">
      <c r="F2" s="46">
        <v>1</v>
      </c>
      <c r="G2" s="46">
        <v>2</v>
      </c>
      <c r="H2" s="46">
        <v>3</v>
      </c>
      <c r="I2" s="46">
        <v>4</v>
      </c>
      <c r="J2" s="46">
        <v>5</v>
      </c>
      <c r="K2" s="46">
        <v>6</v>
      </c>
      <c r="L2" s="46">
        <v>7</v>
      </c>
      <c r="M2" s="46">
        <v>8</v>
      </c>
      <c r="N2" s="46">
        <v>1</v>
      </c>
      <c r="O2" s="46">
        <v>2</v>
      </c>
      <c r="P2" s="46">
        <v>3</v>
      </c>
      <c r="Q2" s="46">
        <v>4</v>
      </c>
      <c r="R2" s="46">
        <v>5</v>
      </c>
      <c r="S2" s="46">
        <v>6</v>
      </c>
      <c r="T2" s="46">
        <v>7</v>
      </c>
      <c r="U2" s="46">
        <v>8</v>
      </c>
    </row>
    <row r="3" spans="2:22" x14ac:dyDescent="0.25">
      <c r="D3" s="53" t="s">
        <v>2262</v>
      </c>
      <c r="E3" s="53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</row>
    <row r="4" spans="2:22" ht="30.6" x14ac:dyDescent="0.25">
      <c r="D4" s="57" t="s">
        <v>2261</v>
      </c>
      <c r="E4" s="57" t="s">
        <v>2274</v>
      </c>
      <c r="F4" s="57" t="str">
        <f t="shared" ref="F4:M4" si="0">"Person "&amp;F2&amp;" Units"</f>
        <v>Person 1 Units</v>
      </c>
      <c r="G4" s="57" t="str">
        <f t="shared" si="0"/>
        <v>Person 2 Units</v>
      </c>
      <c r="H4" s="57" t="str">
        <f t="shared" si="0"/>
        <v>Person 3 Units</v>
      </c>
      <c r="I4" s="57" t="str">
        <f t="shared" si="0"/>
        <v>Person 4 Units</v>
      </c>
      <c r="J4" s="57" t="str">
        <f t="shared" si="0"/>
        <v>Person 5 Units</v>
      </c>
      <c r="K4" s="57" t="str">
        <f t="shared" si="0"/>
        <v>Person 6 Units</v>
      </c>
      <c r="L4" s="57" t="str">
        <f t="shared" si="0"/>
        <v>Person 7 Units</v>
      </c>
      <c r="M4" s="57" t="str">
        <f t="shared" si="0"/>
        <v>Person 8 Units</v>
      </c>
      <c r="N4" s="57" t="str">
        <f t="shared" ref="N4:U4" si="1">"Person "&amp;N2&amp;" Unit Cost"</f>
        <v>Person 1 Unit Cost</v>
      </c>
      <c r="O4" s="57" t="str">
        <f t="shared" si="1"/>
        <v>Person 2 Unit Cost</v>
      </c>
      <c r="P4" s="57" t="str">
        <f t="shared" si="1"/>
        <v>Person 3 Unit Cost</v>
      </c>
      <c r="Q4" s="57" t="str">
        <f t="shared" si="1"/>
        <v>Person 4 Unit Cost</v>
      </c>
      <c r="R4" s="57" t="str">
        <f t="shared" si="1"/>
        <v>Person 5 Unit Cost</v>
      </c>
      <c r="S4" s="57" t="str">
        <f t="shared" si="1"/>
        <v>Person 6 Unit Cost</v>
      </c>
      <c r="T4" s="57" t="str">
        <f t="shared" si="1"/>
        <v>Person 7 Unit Cost</v>
      </c>
      <c r="U4" s="57" t="str">
        <f t="shared" si="1"/>
        <v>Person 8 Unit Cost</v>
      </c>
      <c r="V4" s="57" t="s">
        <v>3581</v>
      </c>
    </row>
    <row r="5" spans="2:22" x14ac:dyDescent="0.25">
      <c r="B5" s="56" t="s">
        <v>2953</v>
      </c>
      <c r="C5" s="56" t="str">
        <f>Calculator!F49</f>
        <v>ip_fac</v>
      </c>
      <c r="D5" s="54">
        <f t="array" aca="1" ref="D5" ca="1">SUM((F5:M5)*(N5:U5))</f>
        <v>0.77954384077716998</v>
      </c>
      <c r="E5" s="59">
        <f t="shared" ref="E5:E43" ca="1" si="2">D5/D$43</f>
        <v>1.1569785592023176E-4</v>
      </c>
      <c r="F5" s="54">
        <f ca="1">UtilIDX*IF(F$2&lt;=Calculator!$F$13,VLOOKUP(OFFSET(ModInputAgeGroups,F$2-1,0,1,1)&amp;OFFSET(ModInputGenders,F$2-1,0,1,1)&amp;OFFSET(InputDeciles,F$2-1,0,1,1)&amp;Calculator!$F49,UTable,9,FALSE),0)</f>
        <v>5.0000000000000001E-3</v>
      </c>
      <c r="G5" s="54">
        <f ca="1">UtilIDX*IF(G$2&lt;=Calculator!$F$13,VLOOKUP(OFFSET(ModInputAgeGroups,G$2-1,0,1,1)&amp;OFFSET(ModInputGenders,G$2-1,0,1,1)&amp;OFFSET(InputDeciles,G$2-1,0,1,1)&amp;Calculator!$F49,UTable,9,FALSE),0)</f>
        <v>0</v>
      </c>
      <c r="H5" s="54">
        <f ca="1">UtilIDX*IF(H$2&lt;=Calculator!$F$13,VLOOKUP(OFFSET(ModInputAgeGroups,H$2-1,0,1,1)&amp;OFFSET(ModInputGenders,H$2-1,0,1,1)&amp;OFFSET(InputDeciles,H$2-1,0,1,1)&amp;Calculator!$F49,UTable,9,FALSE),0)</f>
        <v>0</v>
      </c>
      <c r="I5" s="54">
        <f ca="1">UtilIDX*IF(I$2&lt;=Calculator!$F$13,VLOOKUP(OFFSET(ModInputAgeGroups,I$2-1,0,1,1)&amp;OFFSET(ModInputGenders,I$2-1,0,1,1)&amp;OFFSET(InputDeciles,I$2-1,0,1,1)&amp;Calculator!$F49,UTable,9,FALSE),0)</f>
        <v>0</v>
      </c>
      <c r="J5" s="54">
        <f ca="1">UtilIDX*IF(J$2&lt;=Calculator!$F$13,VLOOKUP(OFFSET(ModInputAgeGroups,J$2-1,0,1,1)&amp;OFFSET(ModInputGenders,J$2-1,0,1,1)&amp;OFFSET(InputDeciles,J$2-1,0,1,1)&amp;Calculator!$F49,UTable,9,FALSE),0)</f>
        <v>0</v>
      </c>
      <c r="K5" s="54">
        <f ca="1">UtilIDX*IF(K$2&lt;=Calculator!$F$13,VLOOKUP(OFFSET(ModInputAgeGroups,K$2-1,0,1,1)&amp;OFFSET(ModInputGenders,K$2-1,0,1,1)&amp;OFFSET(InputDeciles,K$2-1,0,1,1)&amp;Calculator!$F49,UTable,9,FALSE),0)</f>
        <v>0</v>
      </c>
      <c r="L5" s="54">
        <f ca="1">UtilIDX*IF(L$2&lt;=Calculator!$F$13,VLOOKUP(OFFSET(ModInputAgeGroups,L$2-1,0,1,1)&amp;OFFSET(ModInputGenders,L$2-1,0,1,1)&amp;OFFSET(InputDeciles,L$2-1,0,1,1)&amp;Calculator!$F49,UTable,9,FALSE),0)</f>
        <v>0</v>
      </c>
      <c r="M5" s="54">
        <f ca="1">UtilIDX*IF(M$2&lt;=Calculator!$F$13,VLOOKUP(OFFSET(ModInputAgeGroups,M$2-1,0,1,1)&amp;OFFSET(ModInputGenders,M$2-1,0,1,1)&amp;OFFSET(InputDeciles,M$2-1,0,1,1)&amp;Calculator!$F49,UTable,9,FALSE),0)</f>
        <v>0</v>
      </c>
      <c r="N5" s="54">
        <f ca="1">(1-ACDiscount)*IF(N$2&lt;=Calculator!$F$13,VLOOKUP(OFFSET(ModInputAgeGroups,N$2-1,0,1,1)&amp;OFFSET(ModInputGenders,N$2-1,0,1,1)&amp;OFFSET(InputDeciles,N$2-1,0,1,1)&amp;Calculator!$F49,UTable,8,FALSE),0)</f>
        <v>155.90876815543399</v>
      </c>
      <c r="O5" s="54">
        <f ca="1">(1-ACDiscount)*IF(O$2&lt;=Calculator!$F$13,VLOOKUP(OFFSET(ModInputAgeGroups,O$2-1,0,1,1)&amp;OFFSET(ModInputGenders,O$2-1,0,1,1)&amp;OFFSET(InputDeciles,O$2-1,0,1,1)&amp;Calculator!$F49,UTable,8,FALSE),0)</f>
        <v>0</v>
      </c>
      <c r="P5" s="54">
        <f ca="1">(1-ACDiscount)*IF(P$2&lt;=Calculator!$F$13,VLOOKUP(OFFSET(ModInputAgeGroups,P$2-1,0,1,1)&amp;OFFSET(ModInputGenders,P$2-1,0,1,1)&amp;OFFSET(InputDeciles,P$2-1,0,1,1)&amp;Calculator!$F49,UTable,8,FALSE),0)</f>
        <v>0</v>
      </c>
      <c r="Q5" s="54">
        <f ca="1">(1-ACDiscount)*IF(Q$2&lt;=Calculator!$F$13,VLOOKUP(OFFSET(ModInputAgeGroups,Q$2-1,0,1,1)&amp;OFFSET(ModInputGenders,Q$2-1,0,1,1)&amp;OFFSET(InputDeciles,Q$2-1,0,1,1)&amp;Calculator!$F49,UTable,8,FALSE),0)</f>
        <v>0</v>
      </c>
      <c r="R5" s="54">
        <f ca="1">(1-ACDiscount)*IF(R$2&lt;=Calculator!$F$13,VLOOKUP(OFFSET(ModInputAgeGroups,R$2-1,0,1,1)&amp;OFFSET(ModInputGenders,R$2-1,0,1,1)&amp;OFFSET(InputDeciles,R$2-1,0,1,1)&amp;Calculator!$F49,UTable,8,FALSE),0)</f>
        <v>0</v>
      </c>
      <c r="S5" s="54">
        <f ca="1">(1-ACDiscount)*IF(S$2&lt;=Calculator!$F$13,VLOOKUP(OFFSET(ModInputAgeGroups,S$2-1,0,1,1)&amp;OFFSET(ModInputGenders,S$2-1,0,1,1)&amp;OFFSET(InputDeciles,S$2-1,0,1,1)&amp;Calculator!$F49,UTable,8,FALSE),0)</f>
        <v>0</v>
      </c>
      <c r="T5" s="54">
        <f ca="1">(1-ACDiscount)*IF(T$2&lt;=Calculator!$F$13,VLOOKUP(OFFSET(ModInputAgeGroups,T$2-1,0,1,1)&amp;OFFSET(ModInputGenders,T$2-1,0,1,1)&amp;OFFSET(InputDeciles,T$2-1,0,1,1)&amp;Calculator!$F49,UTable,8,FALSE),0)</f>
        <v>0</v>
      </c>
      <c r="U5" s="54">
        <f ca="1">(1-ACDiscount)*IF(U$2&lt;=Calculator!$F$13,VLOOKUP(OFFSET(ModInputAgeGroups,U$2-1,0,1,1)&amp;OFFSET(ModInputGenders,U$2-1,0,1,1)&amp;OFFSET(InputDeciles,U$2-1,0,1,1)&amp;Calculator!$F49,UTable,8,FALSE),0)</f>
        <v>0</v>
      </c>
      <c r="V5" s="128" t="s">
        <v>3578</v>
      </c>
    </row>
    <row r="6" spans="2:22" x14ac:dyDescent="0.25">
      <c r="B6" s="56" t="s">
        <v>2954</v>
      </c>
      <c r="C6" s="56" t="str">
        <f>Calculator!F50</f>
        <v>ip_prof</v>
      </c>
      <c r="D6" s="54">
        <f t="array" aca="1" ref="D6" ca="1">SUM((F6:M6)*(N6:U6))</f>
        <v>0</v>
      </c>
      <c r="E6" s="59">
        <f t="shared" ca="1" si="2"/>
        <v>0</v>
      </c>
      <c r="F6" s="54">
        <f ca="1">UtilIDX*IF(F$2&lt;=Calculator!$F$13,VLOOKUP(OFFSET(ModInputAgeGroups,F$2-1,0,1,1)&amp;OFFSET(ModInputGenders,F$2-1,0,1,1)&amp;OFFSET(InputDeciles,F$2-1,0,1,1)&amp;Calculator!$F50,UTable,9,FALSE),0)</f>
        <v>0</v>
      </c>
      <c r="G6" s="54">
        <f ca="1">UtilIDX*IF(G$2&lt;=Calculator!$F$13,VLOOKUP(OFFSET(ModInputAgeGroups,G$2-1,0,1,1)&amp;OFFSET(ModInputGenders,G$2-1,0,1,1)&amp;OFFSET(InputDeciles,G$2-1,0,1,1)&amp;Calculator!$F50,UTable,9,FALSE),0)</f>
        <v>0</v>
      </c>
      <c r="H6" s="54">
        <f ca="1">UtilIDX*IF(H$2&lt;=Calculator!$F$13,VLOOKUP(OFFSET(ModInputAgeGroups,H$2-1,0,1,1)&amp;OFFSET(ModInputGenders,H$2-1,0,1,1)&amp;OFFSET(InputDeciles,H$2-1,0,1,1)&amp;Calculator!$F50,UTable,9,FALSE),0)</f>
        <v>0</v>
      </c>
      <c r="I6" s="54">
        <f ca="1">UtilIDX*IF(I$2&lt;=Calculator!$F$13,VLOOKUP(OFFSET(ModInputAgeGroups,I$2-1,0,1,1)&amp;OFFSET(ModInputGenders,I$2-1,0,1,1)&amp;OFFSET(InputDeciles,I$2-1,0,1,1)&amp;Calculator!$F50,UTable,9,FALSE),0)</f>
        <v>0</v>
      </c>
      <c r="J6" s="54">
        <f ca="1">UtilIDX*IF(J$2&lt;=Calculator!$F$13,VLOOKUP(OFFSET(ModInputAgeGroups,J$2-1,0,1,1)&amp;OFFSET(ModInputGenders,J$2-1,0,1,1)&amp;OFFSET(InputDeciles,J$2-1,0,1,1)&amp;Calculator!$F50,UTable,9,FALSE),0)</f>
        <v>0</v>
      </c>
      <c r="K6" s="54">
        <f ca="1">UtilIDX*IF(K$2&lt;=Calculator!$F$13,VLOOKUP(OFFSET(ModInputAgeGroups,K$2-1,0,1,1)&amp;OFFSET(ModInputGenders,K$2-1,0,1,1)&amp;OFFSET(InputDeciles,K$2-1,0,1,1)&amp;Calculator!$F50,UTable,9,FALSE),0)</f>
        <v>0</v>
      </c>
      <c r="L6" s="54">
        <f ca="1">UtilIDX*IF(L$2&lt;=Calculator!$F$13,VLOOKUP(OFFSET(ModInputAgeGroups,L$2-1,0,1,1)&amp;OFFSET(ModInputGenders,L$2-1,0,1,1)&amp;OFFSET(InputDeciles,L$2-1,0,1,1)&amp;Calculator!$F50,UTable,9,FALSE),0)</f>
        <v>0</v>
      </c>
      <c r="M6" s="54">
        <f ca="1">UtilIDX*IF(M$2&lt;=Calculator!$F$13,VLOOKUP(OFFSET(ModInputAgeGroups,M$2-1,0,1,1)&amp;OFFSET(ModInputGenders,M$2-1,0,1,1)&amp;OFFSET(InputDeciles,M$2-1,0,1,1)&amp;Calculator!$F50,UTable,9,FALSE),0)</f>
        <v>0</v>
      </c>
      <c r="N6" s="54">
        <f ca="1">(1-ACDiscount)*IF(N$2&lt;=Calculator!$F$13,VLOOKUP(OFFSET(ModInputAgeGroups,N$2-1,0,1,1)&amp;OFFSET(ModInputGenders,N$2-1,0,1,1)&amp;OFFSET(InputDeciles,N$2-1,0,1,1)&amp;Calculator!$F50,UTable,8,FALSE),0)</f>
        <v>0</v>
      </c>
      <c r="O6" s="54">
        <f ca="1">(1-ACDiscount)*IF(O$2&lt;=Calculator!$F$13,VLOOKUP(OFFSET(ModInputAgeGroups,O$2-1,0,1,1)&amp;OFFSET(ModInputGenders,O$2-1,0,1,1)&amp;OFFSET(InputDeciles,O$2-1,0,1,1)&amp;Calculator!$F50,UTable,8,FALSE),0)</f>
        <v>0</v>
      </c>
      <c r="P6" s="54">
        <f ca="1">(1-ACDiscount)*IF(P$2&lt;=Calculator!$F$13,VLOOKUP(OFFSET(ModInputAgeGroups,P$2-1,0,1,1)&amp;OFFSET(ModInputGenders,P$2-1,0,1,1)&amp;OFFSET(InputDeciles,P$2-1,0,1,1)&amp;Calculator!$F50,UTable,8,FALSE),0)</f>
        <v>0</v>
      </c>
      <c r="Q6" s="54">
        <f ca="1">(1-ACDiscount)*IF(Q$2&lt;=Calculator!$F$13,VLOOKUP(OFFSET(ModInputAgeGroups,Q$2-1,0,1,1)&amp;OFFSET(ModInputGenders,Q$2-1,0,1,1)&amp;OFFSET(InputDeciles,Q$2-1,0,1,1)&amp;Calculator!$F50,UTable,8,FALSE),0)</f>
        <v>0</v>
      </c>
      <c r="R6" s="54">
        <f ca="1">(1-ACDiscount)*IF(R$2&lt;=Calculator!$F$13,VLOOKUP(OFFSET(ModInputAgeGroups,R$2-1,0,1,1)&amp;OFFSET(ModInputGenders,R$2-1,0,1,1)&amp;OFFSET(InputDeciles,R$2-1,0,1,1)&amp;Calculator!$F50,UTable,8,FALSE),0)</f>
        <v>0</v>
      </c>
      <c r="S6" s="54">
        <f ca="1">(1-ACDiscount)*IF(S$2&lt;=Calculator!$F$13,VLOOKUP(OFFSET(ModInputAgeGroups,S$2-1,0,1,1)&amp;OFFSET(ModInputGenders,S$2-1,0,1,1)&amp;OFFSET(InputDeciles,S$2-1,0,1,1)&amp;Calculator!$F50,UTable,8,FALSE),0)</f>
        <v>0</v>
      </c>
      <c r="T6" s="54">
        <f ca="1">(1-ACDiscount)*IF(T$2&lt;=Calculator!$F$13,VLOOKUP(OFFSET(ModInputAgeGroups,T$2-1,0,1,1)&amp;OFFSET(ModInputGenders,T$2-1,0,1,1)&amp;OFFSET(InputDeciles,T$2-1,0,1,1)&amp;Calculator!$F50,UTable,8,FALSE),0)</f>
        <v>0</v>
      </c>
      <c r="U6" s="54">
        <f ca="1">(1-ACDiscount)*IF(U$2&lt;=Calculator!$F$13,VLOOKUP(OFFSET(ModInputAgeGroups,U$2-1,0,1,1)&amp;OFFSET(ModInputGenders,U$2-1,0,1,1)&amp;OFFSET(InputDeciles,U$2-1,0,1,1)&amp;Calculator!$F50,UTable,8,FALSE),0)</f>
        <v>0</v>
      </c>
      <c r="V6" s="128" t="s">
        <v>3579</v>
      </c>
    </row>
    <row r="7" spans="2:22" x14ac:dyDescent="0.25">
      <c r="B7" s="56" t="s">
        <v>2955</v>
      </c>
      <c r="C7" s="56" t="str">
        <f>Calculator!F51</f>
        <v>op_ambulance</v>
      </c>
      <c r="D7" s="54">
        <f t="array" aca="1" ref="D7" ca="1">SUM((F7:M7)*(N7:U7))</f>
        <v>7.0835303454234104</v>
      </c>
      <c r="E7" s="59">
        <f t="shared" ca="1" si="2"/>
        <v>1.0513190284389055E-3</v>
      </c>
      <c r="F7" s="54">
        <f ca="1">UtilIDX*IF(F$2&lt;=Calculator!$F$13,VLOOKUP(OFFSET(ModInputAgeGroups,F$2-1,0,1,1)&amp;OFFSET(ModInputGenders,F$2-1,0,1,1)&amp;OFFSET(InputDeciles,F$2-1,0,1,1)&amp;Calculator!$F51,UTable,9,FALSE),0)</f>
        <v>5.0000000000000001E-3</v>
      </c>
      <c r="G7" s="54">
        <f ca="1">UtilIDX*IF(G$2&lt;=Calculator!$F$13,VLOOKUP(OFFSET(ModInputAgeGroups,G$2-1,0,1,1)&amp;OFFSET(ModInputGenders,G$2-1,0,1,1)&amp;OFFSET(InputDeciles,G$2-1,0,1,1)&amp;Calculator!$F51,UTable,9,FALSE),0)</f>
        <v>5.0000000000000001E-3</v>
      </c>
      <c r="H7" s="54">
        <f ca="1">UtilIDX*IF(H$2&lt;=Calculator!$F$13,VLOOKUP(OFFSET(ModInputAgeGroups,H$2-1,0,1,1)&amp;OFFSET(ModInputGenders,H$2-1,0,1,1)&amp;OFFSET(InputDeciles,H$2-1,0,1,1)&amp;Calculator!$F51,UTable,9,FALSE),0)</f>
        <v>0</v>
      </c>
      <c r="I7" s="54">
        <f ca="1">UtilIDX*IF(I$2&lt;=Calculator!$F$13,VLOOKUP(OFFSET(ModInputAgeGroups,I$2-1,0,1,1)&amp;OFFSET(ModInputGenders,I$2-1,0,1,1)&amp;OFFSET(InputDeciles,I$2-1,0,1,1)&amp;Calculator!$F51,UTable,9,FALSE),0)</f>
        <v>0</v>
      </c>
      <c r="J7" s="54">
        <f ca="1">UtilIDX*IF(J$2&lt;=Calculator!$F$13,VLOOKUP(OFFSET(ModInputAgeGroups,J$2-1,0,1,1)&amp;OFFSET(ModInputGenders,J$2-1,0,1,1)&amp;OFFSET(InputDeciles,J$2-1,0,1,1)&amp;Calculator!$F51,UTable,9,FALSE),0)</f>
        <v>0</v>
      </c>
      <c r="K7" s="54">
        <f ca="1">UtilIDX*IF(K$2&lt;=Calculator!$F$13,VLOOKUP(OFFSET(ModInputAgeGroups,K$2-1,0,1,1)&amp;OFFSET(ModInputGenders,K$2-1,0,1,1)&amp;OFFSET(InputDeciles,K$2-1,0,1,1)&amp;Calculator!$F51,UTable,9,FALSE),0)</f>
        <v>0</v>
      </c>
      <c r="L7" s="54">
        <f ca="1">UtilIDX*IF(L$2&lt;=Calculator!$F$13,VLOOKUP(OFFSET(ModInputAgeGroups,L$2-1,0,1,1)&amp;OFFSET(ModInputGenders,L$2-1,0,1,1)&amp;OFFSET(InputDeciles,L$2-1,0,1,1)&amp;Calculator!$F51,UTable,9,FALSE),0)</f>
        <v>0</v>
      </c>
      <c r="M7" s="54">
        <f ca="1">UtilIDX*IF(M$2&lt;=Calculator!$F$13,VLOOKUP(OFFSET(ModInputAgeGroups,M$2-1,0,1,1)&amp;OFFSET(ModInputGenders,M$2-1,0,1,1)&amp;OFFSET(InputDeciles,M$2-1,0,1,1)&amp;Calculator!$F51,UTable,9,FALSE),0)</f>
        <v>0</v>
      </c>
      <c r="N7" s="54">
        <f ca="1">(1-ACDiscount)*IF(N$2&lt;=Calculator!$F$13,VLOOKUP(OFFSET(ModInputAgeGroups,N$2-1,0,1,1)&amp;OFFSET(ModInputGenders,N$2-1,0,1,1)&amp;OFFSET(InputDeciles,N$2-1,0,1,1)&amp;Calculator!$F51,UTable,8,FALSE),0)</f>
        <v>790.247167519595</v>
      </c>
      <c r="O7" s="54">
        <f ca="1">(1-ACDiscount)*IF(O$2&lt;=Calculator!$F$13,VLOOKUP(OFFSET(ModInputAgeGroups,O$2-1,0,1,1)&amp;OFFSET(ModInputGenders,O$2-1,0,1,1)&amp;OFFSET(InputDeciles,O$2-1,0,1,1)&amp;Calculator!$F51,UTable,8,FALSE),0)</f>
        <v>626.45890156508699</v>
      </c>
      <c r="P7" s="54">
        <f ca="1">(1-ACDiscount)*IF(P$2&lt;=Calculator!$F$13,VLOOKUP(OFFSET(ModInputAgeGroups,P$2-1,0,1,1)&amp;OFFSET(ModInputGenders,P$2-1,0,1,1)&amp;OFFSET(InputDeciles,P$2-1,0,1,1)&amp;Calculator!$F51,UTable,8,FALSE),0)</f>
        <v>0</v>
      </c>
      <c r="Q7" s="54">
        <f ca="1">(1-ACDiscount)*IF(Q$2&lt;=Calculator!$F$13,VLOOKUP(OFFSET(ModInputAgeGroups,Q$2-1,0,1,1)&amp;OFFSET(ModInputGenders,Q$2-1,0,1,1)&amp;OFFSET(InputDeciles,Q$2-1,0,1,1)&amp;Calculator!$F51,UTable,8,FALSE),0)</f>
        <v>0</v>
      </c>
      <c r="R7" s="54">
        <f ca="1">(1-ACDiscount)*IF(R$2&lt;=Calculator!$F$13,VLOOKUP(OFFSET(ModInputAgeGroups,R$2-1,0,1,1)&amp;OFFSET(ModInputGenders,R$2-1,0,1,1)&amp;OFFSET(InputDeciles,R$2-1,0,1,1)&amp;Calculator!$F51,UTable,8,FALSE),0)</f>
        <v>0</v>
      </c>
      <c r="S7" s="54">
        <f ca="1">(1-ACDiscount)*IF(S$2&lt;=Calculator!$F$13,VLOOKUP(OFFSET(ModInputAgeGroups,S$2-1,0,1,1)&amp;OFFSET(ModInputGenders,S$2-1,0,1,1)&amp;OFFSET(InputDeciles,S$2-1,0,1,1)&amp;Calculator!$F51,UTable,8,FALSE),0)</f>
        <v>0</v>
      </c>
      <c r="T7" s="54">
        <f ca="1">(1-ACDiscount)*IF(T$2&lt;=Calculator!$F$13,VLOOKUP(OFFSET(ModInputAgeGroups,T$2-1,0,1,1)&amp;OFFSET(ModInputGenders,T$2-1,0,1,1)&amp;OFFSET(InputDeciles,T$2-1,0,1,1)&amp;Calculator!$F51,UTable,8,FALSE),0)</f>
        <v>0</v>
      </c>
      <c r="U7" s="54">
        <f ca="1">(1-ACDiscount)*IF(U$2&lt;=Calculator!$F$13,VLOOKUP(OFFSET(ModInputAgeGroups,U$2-1,0,1,1)&amp;OFFSET(ModInputGenders,U$2-1,0,1,1)&amp;OFFSET(InputDeciles,U$2-1,0,1,1)&amp;Calculator!$F51,UTable,8,FALSE),0)</f>
        <v>0</v>
      </c>
      <c r="V7" s="128"/>
    </row>
    <row r="8" spans="2:22" x14ac:dyDescent="0.25">
      <c r="B8" s="56" t="s">
        <v>2956</v>
      </c>
      <c r="C8" s="56" t="str">
        <f>Calculator!F52</f>
        <v>op_chiro</v>
      </c>
      <c r="D8" s="54">
        <f t="array" aca="1" ref="D8" ca="1">SUM((F8:M8)*(N8:U8))</f>
        <v>69.668202057505027</v>
      </c>
      <c r="E8" s="59">
        <f t="shared" ca="1" si="2"/>
        <v>1.033997215068096E-2</v>
      </c>
      <c r="F8" s="54">
        <f ca="1">UtilIDX*IF(F$2&lt;=Calculator!$F$13,VLOOKUP(OFFSET(ModInputAgeGroups,F$2-1,0,1,1)&amp;OFFSET(ModInputGenders,F$2-1,0,1,1)&amp;OFFSET(InputDeciles,F$2-1,0,1,1)&amp;Calculator!$F52,UTable,9,FALSE),0)</f>
        <v>0.63</v>
      </c>
      <c r="G8" s="54">
        <f ca="1">UtilIDX*IF(G$2&lt;=Calculator!$F$13,VLOOKUP(OFFSET(ModInputAgeGroups,G$2-1,0,1,1)&amp;OFFSET(ModInputGenders,G$2-1,0,1,1)&amp;OFFSET(InputDeciles,G$2-1,0,1,1)&amp;Calculator!$F52,UTable,9,FALSE),0)</f>
        <v>0.80500000000000005</v>
      </c>
      <c r="H8" s="54">
        <f ca="1">UtilIDX*IF(H$2&lt;=Calculator!$F$13,VLOOKUP(OFFSET(ModInputAgeGroups,H$2-1,0,1,1)&amp;OFFSET(ModInputGenders,H$2-1,0,1,1)&amp;OFFSET(InputDeciles,H$2-1,0,1,1)&amp;Calculator!$F52,UTable,9,FALSE),0)</f>
        <v>0</v>
      </c>
      <c r="I8" s="54">
        <f ca="1">UtilIDX*IF(I$2&lt;=Calculator!$F$13,VLOOKUP(OFFSET(ModInputAgeGroups,I$2-1,0,1,1)&amp;OFFSET(ModInputGenders,I$2-1,0,1,1)&amp;OFFSET(InputDeciles,I$2-1,0,1,1)&amp;Calculator!$F52,UTable,9,FALSE),0)</f>
        <v>0</v>
      </c>
      <c r="J8" s="54">
        <f ca="1">UtilIDX*IF(J$2&lt;=Calculator!$F$13,VLOOKUP(OFFSET(ModInputAgeGroups,J$2-1,0,1,1)&amp;OFFSET(ModInputGenders,J$2-1,0,1,1)&amp;OFFSET(InputDeciles,J$2-1,0,1,1)&amp;Calculator!$F52,UTable,9,FALSE),0)</f>
        <v>0</v>
      </c>
      <c r="K8" s="54">
        <f ca="1">UtilIDX*IF(K$2&lt;=Calculator!$F$13,VLOOKUP(OFFSET(ModInputAgeGroups,K$2-1,0,1,1)&amp;OFFSET(ModInputGenders,K$2-1,0,1,1)&amp;OFFSET(InputDeciles,K$2-1,0,1,1)&amp;Calculator!$F52,UTable,9,FALSE),0)</f>
        <v>0</v>
      </c>
      <c r="L8" s="54">
        <f ca="1">UtilIDX*IF(L$2&lt;=Calculator!$F$13,VLOOKUP(OFFSET(ModInputAgeGroups,L$2-1,0,1,1)&amp;OFFSET(ModInputGenders,L$2-1,0,1,1)&amp;OFFSET(InputDeciles,L$2-1,0,1,1)&amp;Calculator!$F52,UTable,9,FALSE),0)</f>
        <v>0</v>
      </c>
      <c r="M8" s="54">
        <f ca="1">UtilIDX*IF(M$2&lt;=Calculator!$F$13,VLOOKUP(OFFSET(ModInputAgeGroups,M$2-1,0,1,1)&amp;OFFSET(ModInputGenders,M$2-1,0,1,1)&amp;OFFSET(InputDeciles,M$2-1,0,1,1)&amp;Calculator!$F52,UTable,9,FALSE),0)</f>
        <v>0</v>
      </c>
      <c r="N8" s="54">
        <f ca="1">(1-ACDiscount)*IF(N$2&lt;=Calculator!$F$13,VLOOKUP(OFFSET(ModInputAgeGroups,N$2-1,0,1,1)&amp;OFFSET(ModInputGenders,N$2-1,0,1,1)&amp;OFFSET(InputDeciles,N$2-1,0,1,1)&amp;Calculator!$F52,UTable,8,FALSE),0)</f>
        <v>48.172864400271003</v>
      </c>
      <c r="O8" s="54">
        <f ca="1">(1-ACDiscount)*IF(O$2&lt;=Calculator!$F$13,VLOOKUP(OFFSET(ModInputAgeGroups,O$2-1,0,1,1)&amp;OFFSET(ModInputGenders,O$2-1,0,1,1)&amp;OFFSET(InputDeciles,O$2-1,0,1,1)&amp;Calculator!$F52,UTable,8,FALSE),0)</f>
        <v>48.843847807868698</v>
      </c>
      <c r="P8" s="54">
        <f ca="1">(1-ACDiscount)*IF(P$2&lt;=Calculator!$F$13,VLOOKUP(OFFSET(ModInputAgeGroups,P$2-1,0,1,1)&amp;OFFSET(ModInputGenders,P$2-1,0,1,1)&amp;OFFSET(InputDeciles,P$2-1,0,1,1)&amp;Calculator!$F52,UTable,8,FALSE),0)</f>
        <v>0</v>
      </c>
      <c r="Q8" s="54">
        <f ca="1">(1-ACDiscount)*IF(Q$2&lt;=Calculator!$F$13,VLOOKUP(OFFSET(ModInputAgeGroups,Q$2-1,0,1,1)&amp;OFFSET(ModInputGenders,Q$2-1,0,1,1)&amp;OFFSET(InputDeciles,Q$2-1,0,1,1)&amp;Calculator!$F52,UTable,8,FALSE),0)</f>
        <v>0</v>
      </c>
      <c r="R8" s="54">
        <f ca="1">(1-ACDiscount)*IF(R$2&lt;=Calculator!$F$13,VLOOKUP(OFFSET(ModInputAgeGroups,R$2-1,0,1,1)&amp;OFFSET(ModInputGenders,R$2-1,0,1,1)&amp;OFFSET(InputDeciles,R$2-1,0,1,1)&amp;Calculator!$F52,UTable,8,FALSE),0)</f>
        <v>0</v>
      </c>
      <c r="S8" s="54">
        <f ca="1">(1-ACDiscount)*IF(S$2&lt;=Calculator!$F$13,VLOOKUP(OFFSET(ModInputAgeGroups,S$2-1,0,1,1)&amp;OFFSET(ModInputGenders,S$2-1,0,1,1)&amp;OFFSET(InputDeciles,S$2-1,0,1,1)&amp;Calculator!$F52,UTable,8,FALSE),0)</f>
        <v>0</v>
      </c>
      <c r="T8" s="54">
        <f ca="1">(1-ACDiscount)*IF(T$2&lt;=Calculator!$F$13,VLOOKUP(OFFSET(ModInputAgeGroups,T$2-1,0,1,1)&amp;OFFSET(ModInputGenders,T$2-1,0,1,1)&amp;OFFSET(InputDeciles,T$2-1,0,1,1)&amp;Calculator!$F52,UTable,8,FALSE),0)</f>
        <v>0</v>
      </c>
      <c r="U8" s="54">
        <f ca="1">(1-ACDiscount)*IF(U$2&lt;=Calculator!$F$13,VLOOKUP(OFFSET(ModInputAgeGroups,U$2-1,0,1,1)&amp;OFFSET(ModInputGenders,U$2-1,0,1,1)&amp;OFFSET(InputDeciles,U$2-1,0,1,1)&amp;Calculator!$F52,UTable,8,FALSE),0)</f>
        <v>0</v>
      </c>
      <c r="V8" s="128" t="s">
        <v>3580</v>
      </c>
    </row>
    <row r="9" spans="2:22" x14ac:dyDescent="0.25">
      <c r="B9" s="56" t="s">
        <v>322</v>
      </c>
      <c r="C9" s="56" t="str">
        <f>Calculator!F53</f>
        <v>op_ct_mri</v>
      </c>
      <c r="D9" s="54">
        <f t="array" aca="1" ref="D9" ca="1">SUM((F9:M9)*(N9:U9))</f>
        <v>226.50527335943886</v>
      </c>
      <c r="E9" s="59">
        <f t="shared" ca="1" si="2"/>
        <v>3.3617319657335359E-2</v>
      </c>
      <c r="F9" s="54">
        <f ca="1">UtilIDX*IF(F$2&lt;=Calculator!$F$13,VLOOKUP(OFFSET(ModInputAgeGroups,F$2-1,0,1,1)&amp;OFFSET(ModInputGenders,F$2-1,0,1,1)&amp;OFFSET(InputDeciles,F$2-1,0,1,1)&amp;Calculator!$F53,UTable,9,FALSE),0)</f>
        <v>0.13500000000000001</v>
      </c>
      <c r="G9" s="54">
        <f ca="1">UtilIDX*IF(G$2&lt;=Calculator!$F$13,VLOOKUP(OFFSET(ModInputAgeGroups,G$2-1,0,1,1)&amp;OFFSET(ModInputGenders,G$2-1,0,1,1)&amp;OFFSET(InputDeciles,G$2-1,0,1,1)&amp;Calculator!$F53,UTable,9,FALSE),0)</f>
        <v>0.14499999999999999</v>
      </c>
      <c r="H9" s="54">
        <f ca="1">UtilIDX*IF(H$2&lt;=Calculator!$F$13,VLOOKUP(OFFSET(ModInputAgeGroups,H$2-1,0,1,1)&amp;OFFSET(ModInputGenders,H$2-1,0,1,1)&amp;OFFSET(InputDeciles,H$2-1,0,1,1)&amp;Calculator!$F53,UTable,9,FALSE),0)</f>
        <v>0</v>
      </c>
      <c r="I9" s="54">
        <f ca="1">UtilIDX*IF(I$2&lt;=Calculator!$F$13,VLOOKUP(OFFSET(ModInputAgeGroups,I$2-1,0,1,1)&amp;OFFSET(ModInputGenders,I$2-1,0,1,1)&amp;OFFSET(InputDeciles,I$2-1,0,1,1)&amp;Calculator!$F53,UTable,9,FALSE),0)</f>
        <v>0</v>
      </c>
      <c r="J9" s="54">
        <f ca="1">UtilIDX*IF(J$2&lt;=Calculator!$F$13,VLOOKUP(OFFSET(ModInputAgeGroups,J$2-1,0,1,1)&amp;OFFSET(ModInputGenders,J$2-1,0,1,1)&amp;OFFSET(InputDeciles,J$2-1,0,1,1)&amp;Calculator!$F53,UTable,9,FALSE),0)</f>
        <v>0</v>
      </c>
      <c r="K9" s="54">
        <f ca="1">UtilIDX*IF(K$2&lt;=Calculator!$F$13,VLOOKUP(OFFSET(ModInputAgeGroups,K$2-1,0,1,1)&amp;OFFSET(ModInputGenders,K$2-1,0,1,1)&amp;OFFSET(InputDeciles,K$2-1,0,1,1)&amp;Calculator!$F53,UTable,9,FALSE),0)</f>
        <v>0</v>
      </c>
      <c r="L9" s="54">
        <f ca="1">UtilIDX*IF(L$2&lt;=Calculator!$F$13,VLOOKUP(OFFSET(ModInputAgeGroups,L$2-1,0,1,1)&amp;OFFSET(ModInputGenders,L$2-1,0,1,1)&amp;OFFSET(InputDeciles,L$2-1,0,1,1)&amp;Calculator!$F53,UTable,9,FALSE),0)</f>
        <v>0</v>
      </c>
      <c r="M9" s="54">
        <f ca="1">UtilIDX*IF(M$2&lt;=Calculator!$F$13,VLOOKUP(OFFSET(ModInputAgeGroups,M$2-1,0,1,1)&amp;OFFSET(ModInputGenders,M$2-1,0,1,1)&amp;OFFSET(InputDeciles,M$2-1,0,1,1)&amp;Calculator!$F53,UTable,9,FALSE),0)</f>
        <v>0</v>
      </c>
      <c r="N9" s="54">
        <f ca="1">(1-ACDiscount)*IF(N$2&lt;=Calculator!$F$13,VLOOKUP(OFFSET(ModInputAgeGroups,N$2-1,0,1,1)&amp;OFFSET(ModInputGenders,N$2-1,0,1,1)&amp;OFFSET(InputDeciles,N$2-1,0,1,1)&amp;Calculator!$F53,UTable,8,FALSE),0)</f>
        <v>791.72303149446304</v>
      </c>
      <c r="O9" s="54">
        <f ca="1">(1-ACDiscount)*IF(O$2&lt;=Calculator!$F$13,VLOOKUP(OFFSET(ModInputAgeGroups,O$2-1,0,1,1)&amp;OFFSET(ModInputGenders,O$2-1,0,1,1)&amp;OFFSET(InputDeciles,O$2-1,0,1,1)&amp;Calculator!$F53,UTable,8,FALSE),0)</f>
        <v>824.98389039783694</v>
      </c>
      <c r="P9" s="54">
        <f ca="1">(1-ACDiscount)*IF(P$2&lt;=Calculator!$F$13,VLOOKUP(OFFSET(ModInputAgeGroups,P$2-1,0,1,1)&amp;OFFSET(ModInputGenders,P$2-1,0,1,1)&amp;OFFSET(InputDeciles,P$2-1,0,1,1)&amp;Calculator!$F53,UTable,8,FALSE),0)</f>
        <v>0</v>
      </c>
      <c r="Q9" s="54">
        <f ca="1">(1-ACDiscount)*IF(Q$2&lt;=Calculator!$F$13,VLOOKUP(OFFSET(ModInputAgeGroups,Q$2-1,0,1,1)&amp;OFFSET(ModInputGenders,Q$2-1,0,1,1)&amp;OFFSET(InputDeciles,Q$2-1,0,1,1)&amp;Calculator!$F53,UTable,8,FALSE),0)</f>
        <v>0</v>
      </c>
      <c r="R9" s="54">
        <f ca="1">(1-ACDiscount)*IF(R$2&lt;=Calculator!$F$13,VLOOKUP(OFFSET(ModInputAgeGroups,R$2-1,0,1,1)&amp;OFFSET(ModInputGenders,R$2-1,0,1,1)&amp;OFFSET(InputDeciles,R$2-1,0,1,1)&amp;Calculator!$F53,UTable,8,FALSE),0)</f>
        <v>0</v>
      </c>
      <c r="S9" s="54">
        <f ca="1">(1-ACDiscount)*IF(S$2&lt;=Calculator!$F$13,VLOOKUP(OFFSET(ModInputAgeGroups,S$2-1,0,1,1)&amp;OFFSET(ModInputGenders,S$2-1,0,1,1)&amp;OFFSET(InputDeciles,S$2-1,0,1,1)&amp;Calculator!$F53,UTable,8,FALSE),0)</f>
        <v>0</v>
      </c>
      <c r="T9" s="54">
        <f ca="1">(1-ACDiscount)*IF(T$2&lt;=Calculator!$F$13,VLOOKUP(OFFSET(ModInputAgeGroups,T$2-1,0,1,1)&amp;OFFSET(ModInputGenders,T$2-1,0,1,1)&amp;OFFSET(InputDeciles,T$2-1,0,1,1)&amp;Calculator!$F53,UTable,8,FALSE),0)</f>
        <v>0</v>
      </c>
      <c r="U9" s="54">
        <f ca="1">(1-ACDiscount)*IF(U$2&lt;=Calculator!$F$13,VLOOKUP(OFFSET(ModInputAgeGroups,U$2-1,0,1,1)&amp;OFFSET(ModInputGenders,U$2-1,0,1,1)&amp;OFFSET(InputDeciles,U$2-1,0,1,1)&amp;Calculator!$F53,UTable,8,FALSE),0)</f>
        <v>0</v>
      </c>
      <c r="V9" s="128" t="s">
        <v>333</v>
      </c>
    </row>
    <row r="10" spans="2:22" x14ac:dyDescent="0.25">
      <c r="B10" s="56" t="s">
        <v>2958</v>
      </c>
      <c r="C10" s="56" t="str">
        <f>Calculator!F54</f>
        <v>op_diagnostic_cardiology</v>
      </c>
      <c r="D10" s="54">
        <f t="array" aca="1" ref="D10" ca="1">SUM((F10:M10)*(N10:U10))</f>
        <v>216.13558868066775</v>
      </c>
      <c r="E10" s="59">
        <f t="shared" ca="1" si="2"/>
        <v>3.2078278206239298E-2</v>
      </c>
      <c r="F10" s="54">
        <f ca="1">UtilIDX*IF(F$2&lt;=Calculator!$F$13,VLOOKUP(OFFSET(ModInputAgeGroups,F$2-1,0,1,1)&amp;OFFSET(ModInputGenders,F$2-1,0,1,1)&amp;OFFSET(InputDeciles,F$2-1,0,1,1)&amp;Calculator!$F54,UTable,9,FALSE),0)</f>
        <v>0.65</v>
      </c>
      <c r="G10" s="54">
        <f ca="1">UtilIDX*IF(G$2&lt;=Calculator!$F$13,VLOOKUP(OFFSET(ModInputAgeGroups,G$2-1,0,1,1)&amp;OFFSET(ModInputGenders,G$2-1,0,1,1)&amp;OFFSET(InputDeciles,G$2-1,0,1,1)&amp;Calculator!$F54,UTable,9,FALSE),0)</f>
        <v>0.63</v>
      </c>
      <c r="H10" s="54">
        <f ca="1">UtilIDX*IF(H$2&lt;=Calculator!$F$13,VLOOKUP(OFFSET(ModInputAgeGroups,H$2-1,0,1,1)&amp;OFFSET(ModInputGenders,H$2-1,0,1,1)&amp;OFFSET(InputDeciles,H$2-1,0,1,1)&amp;Calculator!$F54,UTable,9,FALSE),0)</f>
        <v>0</v>
      </c>
      <c r="I10" s="54">
        <f ca="1">UtilIDX*IF(I$2&lt;=Calculator!$F$13,VLOOKUP(OFFSET(ModInputAgeGroups,I$2-1,0,1,1)&amp;OFFSET(ModInputGenders,I$2-1,0,1,1)&amp;OFFSET(InputDeciles,I$2-1,0,1,1)&amp;Calculator!$F54,UTable,9,FALSE),0)</f>
        <v>0</v>
      </c>
      <c r="J10" s="54">
        <f ca="1">UtilIDX*IF(J$2&lt;=Calculator!$F$13,VLOOKUP(OFFSET(ModInputAgeGroups,J$2-1,0,1,1)&amp;OFFSET(ModInputGenders,J$2-1,0,1,1)&amp;OFFSET(InputDeciles,J$2-1,0,1,1)&amp;Calculator!$F54,UTable,9,FALSE),0)</f>
        <v>0</v>
      </c>
      <c r="K10" s="54">
        <f ca="1">UtilIDX*IF(K$2&lt;=Calculator!$F$13,VLOOKUP(OFFSET(ModInputAgeGroups,K$2-1,0,1,1)&amp;OFFSET(ModInputGenders,K$2-1,0,1,1)&amp;OFFSET(InputDeciles,K$2-1,0,1,1)&amp;Calculator!$F54,UTable,9,FALSE),0)</f>
        <v>0</v>
      </c>
      <c r="L10" s="54">
        <f ca="1">UtilIDX*IF(L$2&lt;=Calculator!$F$13,VLOOKUP(OFFSET(ModInputAgeGroups,L$2-1,0,1,1)&amp;OFFSET(ModInputGenders,L$2-1,0,1,1)&amp;OFFSET(InputDeciles,L$2-1,0,1,1)&amp;Calculator!$F54,UTable,9,FALSE),0)</f>
        <v>0</v>
      </c>
      <c r="M10" s="54">
        <f ca="1">UtilIDX*IF(M$2&lt;=Calculator!$F$13,VLOOKUP(OFFSET(ModInputAgeGroups,M$2-1,0,1,1)&amp;OFFSET(ModInputGenders,M$2-1,0,1,1)&amp;OFFSET(InputDeciles,M$2-1,0,1,1)&amp;Calculator!$F54,UTable,9,FALSE),0)</f>
        <v>0</v>
      </c>
      <c r="N10" s="54">
        <f ca="1">(1-ACDiscount)*IF(N$2&lt;=Calculator!$F$13,VLOOKUP(OFFSET(ModInputAgeGroups,N$2-1,0,1,1)&amp;OFFSET(ModInputGenders,N$2-1,0,1,1)&amp;OFFSET(InputDeciles,N$2-1,0,1,1)&amp;Calculator!$F54,UTable,8,FALSE),0)</f>
        <v>172.48108369624401</v>
      </c>
      <c r="O10" s="54">
        <f ca="1">(1-ACDiscount)*IF(O$2&lt;=Calculator!$F$13,VLOOKUP(OFFSET(ModInputAgeGroups,O$2-1,0,1,1)&amp;OFFSET(ModInputGenders,O$2-1,0,1,1)&amp;OFFSET(InputDeciles,O$2-1,0,1,1)&amp;Calculator!$F54,UTable,8,FALSE),0)</f>
        <v>165.115689330332</v>
      </c>
      <c r="P10" s="54">
        <f ca="1">(1-ACDiscount)*IF(P$2&lt;=Calculator!$F$13,VLOOKUP(OFFSET(ModInputAgeGroups,P$2-1,0,1,1)&amp;OFFSET(ModInputGenders,P$2-1,0,1,1)&amp;OFFSET(InputDeciles,P$2-1,0,1,1)&amp;Calculator!$F54,UTable,8,FALSE),0)</f>
        <v>0</v>
      </c>
      <c r="Q10" s="54">
        <f ca="1">(1-ACDiscount)*IF(Q$2&lt;=Calculator!$F$13,VLOOKUP(OFFSET(ModInputAgeGroups,Q$2-1,0,1,1)&amp;OFFSET(ModInputGenders,Q$2-1,0,1,1)&amp;OFFSET(InputDeciles,Q$2-1,0,1,1)&amp;Calculator!$F54,UTable,8,FALSE),0)</f>
        <v>0</v>
      </c>
      <c r="R10" s="54">
        <f ca="1">(1-ACDiscount)*IF(R$2&lt;=Calculator!$F$13,VLOOKUP(OFFSET(ModInputAgeGroups,R$2-1,0,1,1)&amp;OFFSET(ModInputGenders,R$2-1,0,1,1)&amp;OFFSET(InputDeciles,R$2-1,0,1,1)&amp;Calculator!$F54,UTable,8,FALSE),0)</f>
        <v>0</v>
      </c>
      <c r="S10" s="54">
        <f ca="1">(1-ACDiscount)*IF(S$2&lt;=Calculator!$F$13,VLOOKUP(OFFSET(ModInputAgeGroups,S$2-1,0,1,1)&amp;OFFSET(ModInputGenders,S$2-1,0,1,1)&amp;OFFSET(InputDeciles,S$2-1,0,1,1)&amp;Calculator!$F54,UTable,8,FALSE),0)</f>
        <v>0</v>
      </c>
      <c r="T10" s="54">
        <f ca="1">(1-ACDiscount)*IF(T$2&lt;=Calculator!$F$13,VLOOKUP(OFFSET(ModInputAgeGroups,T$2-1,0,1,1)&amp;OFFSET(ModInputGenders,T$2-1,0,1,1)&amp;OFFSET(InputDeciles,T$2-1,0,1,1)&amp;Calculator!$F54,UTable,8,FALSE),0)</f>
        <v>0</v>
      </c>
      <c r="U10" s="54">
        <f ca="1">(1-ACDiscount)*IF(U$2&lt;=Calculator!$F$13,VLOOKUP(OFFSET(ModInputAgeGroups,U$2-1,0,1,1)&amp;OFFSET(ModInputGenders,U$2-1,0,1,1)&amp;OFFSET(InputDeciles,U$2-1,0,1,1)&amp;Calculator!$F54,UTable,8,FALSE),0)</f>
        <v>0</v>
      </c>
      <c r="V10" s="128" t="s">
        <v>333</v>
      </c>
    </row>
    <row r="11" spans="2:22" x14ac:dyDescent="0.25">
      <c r="B11" s="56" t="s">
        <v>2957</v>
      </c>
      <c r="C11" s="56" t="str">
        <f>Calculator!F55</f>
        <v>op_dialysis</v>
      </c>
      <c r="D11" s="54">
        <f t="array" aca="1" ref="D11" ca="1">SUM((F11:M11)*(N11:U11))</f>
        <v>0</v>
      </c>
      <c r="E11" s="59">
        <f t="shared" ca="1" si="2"/>
        <v>0</v>
      </c>
      <c r="F11" s="54">
        <f ca="1">UtilIDX*IF(F$2&lt;=Calculator!$F$13,VLOOKUP(OFFSET(ModInputAgeGroups,F$2-1,0,1,1)&amp;OFFSET(ModInputGenders,F$2-1,0,1,1)&amp;OFFSET(InputDeciles,F$2-1,0,1,1)&amp;Calculator!$F55,UTable,9,FALSE),0)</f>
        <v>0</v>
      </c>
      <c r="G11" s="54">
        <f ca="1">UtilIDX*IF(G$2&lt;=Calculator!$F$13,VLOOKUP(OFFSET(ModInputAgeGroups,G$2-1,0,1,1)&amp;OFFSET(ModInputGenders,G$2-1,0,1,1)&amp;OFFSET(InputDeciles,G$2-1,0,1,1)&amp;Calculator!$F55,UTable,9,FALSE),0)</f>
        <v>0</v>
      </c>
      <c r="H11" s="54">
        <f ca="1">UtilIDX*IF(H$2&lt;=Calculator!$F$13,VLOOKUP(OFFSET(ModInputAgeGroups,H$2-1,0,1,1)&amp;OFFSET(ModInputGenders,H$2-1,0,1,1)&amp;OFFSET(InputDeciles,H$2-1,0,1,1)&amp;Calculator!$F55,UTable,9,FALSE),0)</f>
        <v>0</v>
      </c>
      <c r="I11" s="54">
        <f ca="1">UtilIDX*IF(I$2&lt;=Calculator!$F$13,VLOOKUP(OFFSET(ModInputAgeGroups,I$2-1,0,1,1)&amp;OFFSET(ModInputGenders,I$2-1,0,1,1)&amp;OFFSET(InputDeciles,I$2-1,0,1,1)&amp;Calculator!$F55,UTable,9,FALSE),0)</f>
        <v>0</v>
      </c>
      <c r="J11" s="54">
        <f ca="1">UtilIDX*IF(J$2&lt;=Calculator!$F$13,VLOOKUP(OFFSET(ModInputAgeGroups,J$2-1,0,1,1)&amp;OFFSET(ModInputGenders,J$2-1,0,1,1)&amp;OFFSET(InputDeciles,J$2-1,0,1,1)&amp;Calculator!$F55,UTable,9,FALSE),0)</f>
        <v>0</v>
      </c>
      <c r="K11" s="54">
        <f ca="1">UtilIDX*IF(K$2&lt;=Calculator!$F$13,VLOOKUP(OFFSET(ModInputAgeGroups,K$2-1,0,1,1)&amp;OFFSET(ModInputGenders,K$2-1,0,1,1)&amp;OFFSET(InputDeciles,K$2-1,0,1,1)&amp;Calculator!$F55,UTable,9,FALSE),0)</f>
        <v>0</v>
      </c>
      <c r="L11" s="54">
        <f ca="1">UtilIDX*IF(L$2&lt;=Calculator!$F$13,VLOOKUP(OFFSET(ModInputAgeGroups,L$2-1,0,1,1)&amp;OFFSET(ModInputGenders,L$2-1,0,1,1)&amp;OFFSET(InputDeciles,L$2-1,0,1,1)&amp;Calculator!$F55,UTable,9,FALSE),0)</f>
        <v>0</v>
      </c>
      <c r="M11" s="54">
        <f ca="1">UtilIDX*IF(M$2&lt;=Calculator!$F$13,VLOOKUP(OFFSET(ModInputAgeGroups,M$2-1,0,1,1)&amp;OFFSET(ModInputGenders,M$2-1,0,1,1)&amp;OFFSET(InputDeciles,M$2-1,0,1,1)&amp;Calculator!$F55,UTable,9,FALSE),0)</f>
        <v>0</v>
      </c>
      <c r="N11" s="54">
        <f ca="1">(1-ACDiscount)*IF(N$2&lt;=Calculator!$F$13,VLOOKUP(OFFSET(ModInputAgeGroups,N$2-1,0,1,1)&amp;OFFSET(ModInputGenders,N$2-1,0,1,1)&amp;OFFSET(InputDeciles,N$2-1,0,1,1)&amp;Calculator!$F55,UTable,8,FALSE),0)</f>
        <v>0</v>
      </c>
      <c r="O11" s="54">
        <f ca="1">(1-ACDiscount)*IF(O$2&lt;=Calculator!$F$13,VLOOKUP(OFFSET(ModInputAgeGroups,O$2-1,0,1,1)&amp;OFFSET(ModInputGenders,O$2-1,0,1,1)&amp;OFFSET(InputDeciles,O$2-1,0,1,1)&amp;Calculator!$F55,UTable,8,FALSE),0)</f>
        <v>0</v>
      </c>
      <c r="P11" s="54">
        <f ca="1">(1-ACDiscount)*IF(P$2&lt;=Calculator!$F$13,VLOOKUP(OFFSET(ModInputAgeGroups,P$2-1,0,1,1)&amp;OFFSET(ModInputGenders,P$2-1,0,1,1)&amp;OFFSET(InputDeciles,P$2-1,0,1,1)&amp;Calculator!$F55,UTable,8,FALSE),0)</f>
        <v>0</v>
      </c>
      <c r="Q11" s="54">
        <f ca="1">(1-ACDiscount)*IF(Q$2&lt;=Calculator!$F$13,VLOOKUP(OFFSET(ModInputAgeGroups,Q$2-1,0,1,1)&amp;OFFSET(ModInputGenders,Q$2-1,0,1,1)&amp;OFFSET(InputDeciles,Q$2-1,0,1,1)&amp;Calculator!$F55,UTable,8,FALSE),0)</f>
        <v>0</v>
      </c>
      <c r="R11" s="54">
        <f ca="1">(1-ACDiscount)*IF(R$2&lt;=Calculator!$F$13,VLOOKUP(OFFSET(ModInputAgeGroups,R$2-1,0,1,1)&amp;OFFSET(ModInputGenders,R$2-1,0,1,1)&amp;OFFSET(InputDeciles,R$2-1,0,1,1)&amp;Calculator!$F55,UTable,8,FALSE),0)</f>
        <v>0</v>
      </c>
      <c r="S11" s="54">
        <f ca="1">(1-ACDiscount)*IF(S$2&lt;=Calculator!$F$13,VLOOKUP(OFFSET(ModInputAgeGroups,S$2-1,0,1,1)&amp;OFFSET(ModInputGenders,S$2-1,0,1,1)&amp;OFFSET(InputDeciles,S$2-1,0,1,1)&amp;Calculator!$F55,UTable,8,FALSE),0)</f>
        <v>0</v>
      </c>
      <c r="T11" s="54">
        <f ca="1">(1-ACDiscount)*IF(T$2&lt;=Calculator!$F$13,VLOOKUP(OFFSET(ModInputAgeGroups,T$2-1,0,1,1)&amp;OFFSET(ModInputGenders,T$2-1,0,1,1)&amp;OFFSET(InputDeciles,T$2-1,0,1,1)&amp;Calculator!$F55,UTable,8,FALSE),0)</f>
        <v>0</v>
      </c>
      <c r="U11" s="54">
        <f ca="1">(1-ACDiscount)*IF(U$2&lt;=Calculator!$F$13,VLOOKUP(OFFSET(ModInputAgeGroups,U$2-1,0,1,1)&amp;OFFSET(ModInputGenders,U$2-1,0,1,1)&amp;OFFSET(InputDeciles,U$2-1,0,1,1)&amp;Calculator!$F55,UTable,8,FALSE),0)</f>
        <v>0</v>
      </c>
      <c r="V11" s="128"/>
    </row>
    <row r="12" spans="2:22" x14ac:dyDescent="0.25">
      <c r="B12" s="56" t="s">
        <v>2959</v>
      </c>
      <c r="C12" s="56" t="str">
        <f>Calculator!F56</f>
        <v>op_dme</v>
      </c>
      <c r="D12" s="54">
        <f t="array" aca="1" ref="D12" ca="1">SUM((F12:M12)*(N12:U12))</f>
        <v>36.991416522280936</v>
      </c>
      <c r="E12" s="59">
        <f t="shared" ca="1" si="2"/>
        <v>5.4901691928106898E-3</v>
      </c>
      <c r="F12" s="54">
        <f ca="1">UtilIDX*IF(F$2&lt;=Calculator!$F$13,VLOOKUP(OFFSET(ModInputAgeGroups,F$2-1,0,1,1)&amp;OFFSET(ModInputGenders,F$2-1,0,1,1)&amp;OFFSET(InputDeciles,F$2-1,0,1,1)&amp;Calculator!$F56,UTable,9,FALSE),0)</f>
        <v>0.155</v>
      </c>
      <c r="G12" s="54">
        <f ca="1">UtilIDX*IF(G$2&lt;=Calculator!$F$13,VLOOKUP(OFFSET(ModInputAgeGroups,G$2-1,0,1,1)&amp;OFFSET(ModInputGenders,G$2-1,0,1,1)&amp;OFFSET(InputDeciles,G$2-1,0,1,1)&amp;Calculator!$F56,UTable,9,FALSE),0)</f>
        <v>0.09</v>
      </c>
      <c r="H12" s="54">
        <f ca="1">UtilIDX*IF(H$2&lt;=Calculator!$F$13,VLOOKUP(OFFSET(ModInputAgeGroups,H$2-1,0,1,1)&amp;OFFSET(ModInputGenders,H$2-1,0,1,1)&amp;OFFSET(InputDeciles,H$2-1,0,1,1)&amp;Calculator!$F56,UTable,9,FALSE),0)</f>
        <v>0</v>
      </c>
      <c r="I12" s="54">
        <f ca="1">UtilIDX*IF(I$2&lt;=Calculator!$F$13,VLOOKUP(OFFSET(ModInputAgeGroups,I$2-1,0,1,1)&amp;OFFSET(ModInputGenders,I$2-1,0,1,1)&amp;OFFSET(InputDeciles,I$2-1,0,1,1)&amp;Calculator!$F56,UTable,9,FALSE),0)</f>
        <v>0</v>
      </c>
      <c r="J12" s="54">
        <f ca="1">UtilIDX*IF(J$2&lt;=Calculator!$F$13,VLOOKUP(OFFSET(ModInputAgeGroups,J$2-1,0,1,1)&amp;OFFSET(ModInputGenders,J$2-1,0,1,1)&amp;OFFSET(InputDeciles,J$2-1,0,1,1)&amp;Calculator!$F56,UTable,9,FALSE),0)</f>
        <v>0</v>
      </c>
      <c r="K12" s="54">
        <f ca="1">UtilIDX*IF(K$2&lt;=Calculator!$F$13,VLOOKUP(OFFSET(ModInputAgeGroups,K$2-1,0,1,1)&amp;OFFSET(ModInputGenders,K$2-1,0,1,1)&amp;OFFSET(InputDeciles,K$2-1,0,1,1)&amp;Calculator!$F56,UTable,9,FALSE),0)</f>
        <v>0</v>
      </c>
      <c r="L12" s="54">
        <f ca="1">UtilIDX*IF(L$2&lt;=Calculator!$F$13,VLOOKUP(OFFSET(ModInputAgeGroups,L$2-1,0,1,1)&amp;OFFSET(ModInputGenders,L$2-1,0,1,1)&amp;OFFSET(InputDeciles,L$2-1,0,1,1)&amp;Calculator!$F56,UTable,9,FALSE),0)</f>
        <v>0</v>
      </c>
      <c r="M12" s="54">
        <f ca="1">UtilIDX*IF(M$2&lt;=Calculator!$F$13,VLOOKUP(OFFSET(ModInputAgeGroups,M$2-1,0,1,1)&amp;OFFSET(ModInputGenders,M$2-1,0,1,1)&amp;OFFSET(InputDeciles,M$2-1,0,1,1)&amp;Calculator!$F56,UTable,9,FALSE),0)</f>
        <v>0</v>
      </c>
      <c r="N12" s="54">
        <f ca="1">(1-ACDiscount)*IF(N$2&lt;=Calculator!$F$13,VLOOKUP(OFFSET(ModInputAgeGroups,N$2-1,0,1,1)&amp;OFFSET(ModInputGenders,N$2-1,0,1,1)&amp;OFFSET(InputDeciles,N$2-1,0,1,1)&amp;Calculator!$F56,UTable,8,FALSE),0)</f>
        <v>151.810002065265</v>
      </c>
      <c r="O12" s="54">
        <f ca="1">(1-ACDiscount)*IF(O$2&lt;=Calculator!$F$13,VLOOKUP(OFFSET(ModInputAgeGroups,O$2-1,0,1,1)&amp;OFFSET(ModInputGenders,O$2-1,0,1,1)&amp;OFFSET(InputDeciles,O$2-1,0,1,1)&amp;Calculator!$F56,UTable,8,FALSE),0)</f>
        <v>149.565180024054</v>
      </c>
      <c r="P12" s="54">
        <f ca="1">(1-ACDiscount)*IF(P$2&lt;=Calculator!$F$13,VLOOKUP(OFFSET(ModInputAgeGroups,P$2-1,0,1,1)&amp;OFFSET(ModInputGenders,P$2-1,0,1,1)&amp;OFFSET(InputDeciles,P$2-1,0,1,1)&amp;Calculator!$F56,UTable,8,FALSE),0)</f>
        <v>0</v>
      </c>
      <c r="Q12" s="54">
        <f ca="1">(1-ACDiscount)*IF(Q$2&lt;=Calculator!$F$13,VLOOKUP(OFFSET(ModInputAgeGroups,Q$2-1,0,1,1)&amp;OFFSET(ModInputGenders,Q$2-1,0,1,1)&amp;OFFSET(InputDeciles,Q$2-1,0,1,1)&amp;Calculator!$F56,UTable,8,FALSE),0)</f>
        <v>0</v>
      </c>
      <c r="R12" s="54">
        <f ca="1">(1-ACDiscount)*IF(R$2&lt;=Calculator!$F$13,VLOOKUP(OFFSET(ModInputAgeGroups,R$2-1,0,1,1)&amp;OFFSET(ModInputGenders,R$2-1,0,1,1)&amp;OFFSET(InputDeciles,R$2-1,0,1,1)&amp;Calculator!$F56,UTable,8,FALSE),0)</f>
        <v>0</v>
      </c>
      <c r="S12" s="54">
        <f ca="1">(1-ACDiscount)*IF(S$2&lt;=Calculator!$F$13,VLOOKUP(OFFSET(ModInputAgeGroups,S$2-1,0,1,1)&amp;OFFSET(ModInputGenders,S$2-1,0,1,1)&amp;OFFSET(InputDeciles,S$2-1,0,1,1)&amp;Calculator!$F56,UTable,8,FALSE),0)</f>
        <v>0</v>
      </c>
      <c r="T12" s="54">
        <f ca="1">(1-ACDiscount)*IF(T$2&lt;=Calculator!$F$13,VLOOKUP(OFFSET(ModInputAgeGroups,T$2-1,0,1,1)&amp;OFFSET(ModInputGenders,T$2-1,0,1,1)&amp;OFFSET(InputDeciles,T$2-1,0,1,1)&amp;Calculator!$F56,UTable,8,FALSE),0)</f>
        <v>0</v>
      </c>
      <c r="U12" s="54">
        <f ca="1">(1-ACDiscount)*IF(U$2&lt;=Calculator!$F$13,VLOOKUP(OFFSET(ModInputAgeGroups,U$2-1,0,1,1)&amp;OFFSET(ModInputGenders,U$2-1,0,1,1)&amp;OFFSET(InputDeciles,U$2-1,0,1,1)&amp;Calculator!$F56,UTable,8,FALSE),0)</f>
        <v>0</v>
      </c>
      <c r="V12" s="128"/>
    </row>
    <row r="13" spans="2:22" x14ac:dyDescent="0.25">
      <c r="B13" s="56" t="s">
        <v>2960</v>
      </c>
      <c r="C13" s="56" t="str">
        <f>Calculator!F57</f>
        <v>op_er_fac</v>
      </c>
      <c r="D13" s="54">
        <f t="array" aca="1" ref="D13" ca="1">SUM((F13:M13)*(N13:U13))</f>
        <v>283.99567717746015</v>
      </c>
      <c r="E13" s="59">
        <f t="shared" ca="1" si="2"/>
        <v>4.2149894876071112E-2</v>
      </c>
      <c r="F13" s="54">
        <f ca="1">UtilIDX*IF(F$2&lt;=Calculator!$F$13,VLOOKUP(OFFSET(ModInputAgeGroups,F$2-1,0,1,1)&amp;OFFSET(ModInputGenders,F$2-1,0,1,1)&amp;OFFSET(InputDeciles,F$2-1,0,1,1)&amp;Calculator!$F57,UTable,9,FALSE),0)</f>
        <v>9.5000000000000001E-2</v>
      </c>
      <c r="G13" s="54">
        <f ca="1">UtilIDX*IF(G$2&lt;=Calculator!$F$13,VLOOKUP(OFFSET(ModInputAgeGroups,G$2-1,0,1,1)&amp;OFFSET(ModInputGenders,G$2-1,0,1,1)&amp;OFFSET(InputDeciles,G$2-1,0,1,1)&amp;Calculator!$F57,UTable,9,FALSE),0)</f>
        <v>0.105</v>
      </c>
      <c r="H13" s="54">
        <f ca="1">UtilIDX*IF(H$2&lt;=Calculator!$F$13,VLOOKUP(OFFSET(ModInputAgeGroups,H$2-1,0,1,1)&amp;OFFSET(ModInputGenders,H$2-1,0,1,1)&amp;OFFSET(InputDeciles,H$2-1,0,1,1)&amp;Calculator!$F57,UTable,9,FALSE),0)</f>
        <v>0</v>
      </c>
      <c r="I13" s="54">
        <f ca="1">UtilIDX*IF(I$2&lt;=Calculator!$F$13,VLOOKUP(OFFSET(ModInputAgeGroups,I$2-1,0,1,1)&amp;OFFSET(ModInputGenders,I$2-1,0,1,1)&amp;OFFSET(InputDeciles,I$2-1,0,1,1)&amp;Calculator!$F57,UTable,9,FALSE),0)</f>
        <v>0</v>
      </c>
      <c r="J13" s="54">
        <f ca="1">UtilIDX*IF(J$2&lt;=Calculator!$F$13,VLOOKUP(OFFSET(ModInputAgeGroups,J$2-1,0,1,1)&amp;OFFSET(ModInputGenders,J$2-1,0,1,1)&amp;OFFSET(InputDeciles,J$2-1,0,1,1)&amp;Calculator!$F57,UTable,9,FALSE),0)</f>
        <v>0</v>
      </c>
      <c r="K13" s="54">
        <f ca="1">UtilIDX*IF(K$2&lt;=Calculator!$F$13,VLOOKUP(OFFSET(ModInputAgeGroups,K$2-1,0,1,1)&amp;OFFSET(ModInputGenders,K$2-1,0,1,1)&amp;OFFSET(InputDeciles,K$2-1,0,1,1)&amp;Calculator!$F57,UTable,9,FALSE),0)</f>
        <v>0</v>
      </c>
      <c r="L13" s="54">
        <f ca="1">UtilIDX*IF(L$2&lt;=Calculator!$F$13,VLOOKUP(OFFSET(ModInputAgeGroups,L$2-1,0,1,1)&amp;OFFSET(ModInputGenders,L$2-1,0,1,1)&amp;OFFSET(InputDeciles,L$2-1,0,1,1)&amp;Calculator!$F57,UTable,9,FALSE),0)</f>
        <v>0</v>
      </c>
      <c r="M13" s="54">
        <f ca="1">UtilIDX*IF(M$2&lt;=Calculator!$F$13,VLOOKUP(OFFSET(ModInputAgeGroups,M$2-1,0,1,1)&amp;OFFSET(ModInputGenders,M$2-1,0,1,1)&amp;OFFSET(InputDeciles,M$2-1,0,1,1)&amp;Calculator!$F57,UTable,9,FALSE),0)</f>
        <v>0</v>
      </c>
      <c r="N13" s="54">
        <f ca="1">(1-ACDiscount)*IF(N$2&lt;=Calculator!$F$13,VLOOKUP(OFFSET(ModInputAgeGroups,N$2-1,0,1,1)&amp;OFFSET(ModInputGenders,N$2-1,0,1,1)&amp;OFFSET(InputDeciles,N$2-1,0,1,1)&amp;Calculator!$F57,UTable,8,FALSE),0)</f>
        <v>1446.90718497749</v>
      </c>
      <c r="O13" s="54">
        <f ca="1">(1-ACDiscount)*IF(O$2&lt;=Calculator!$F$13,VLOOKUP(OFFSET(ModInputAgeGroups,O$2-1,0,1,1)&amp;OFFSET(ModInputGenders,O$2-1,0,1,1)&amp;OFFSET(InputDeciles,O$2-1,0,1,1)&amp;Calculator!$F57,UTable,8,FALSE),0)</f>
        <v>1395.6142343295101</v>
      </c>
      <c r="P13" s="54">
        <f ca="1">(1-ACDiscount)*IF(P$2&lt;=Calculator!$F$13,VLOOKUP(OFFSET(ModInputAgeGroups,P$2-1,0,1,1)&amp;OFFSET(ModInputGenders,P$2-1,0,1,1)&amp;OFFSET(InputDeciles,P$2-1,0,1,1)&amp;Calculator!$F57,UTable,8,FALSE),0)</f>
        <v>0</v>
      </c>
      <c r="Q13" s="54">
        <f ca="1">(1-ACDiscount)*IF(Q$2&lt;=Calculator!$F$13,VLOOKUP(OFFSET(ModInputAgeGroups,Q$2-1,0,1,1)&amp;OFFSET(ModInputGenders,Q$2-1,0,1,1)&amp;OFFSET(InputDeciles,Q$2-1,0,1,1)&amp;Calculator!$F57,UTable,8,FALSE),0)</f>
        <v>0</v>
      </c>
      <c r="R13" s="54">
        <f ca="1">(1-ACDiscount)*IF(R$2&lt;=Calculator!$F$13,VLOOKUP(OFFSET(ModInputAgeGroups,R$2-1,0,1,1)&amp;OFFSET(ModInputGenders,R$2-1,0,1,1)&amp;OFFSET(InputDeciles,R$2-1,0,1,1)&amp;Calculator!$F57,UTable,8,FALSE),0)</f>
        <v>0</v>
      </c>
      <c r="S13" s="54">
        <f ca="1">(1-ACDiscount)*IF(S$2&lt;=Calculator!$F$13,VLOOKUP(OFFSET(ModInputAgeGroups,S$2-1,0,1,1)&amp;OFFSET(ModInputGenders,S$2-1,0,1,1)&amp;OFFSET(InputDeciles,S$2-1,0,1,1)&amp;Calculator!$F57,UTable,8,FALSE),0)</f>
        <v>0</v>
      </c>
      <c r="T13" s="54">
        <f ca="1">(1-ACDiscount)*IF(T$2&lt;=Calculator!$F$13,VLOOKUP(OFFSET(ModInputAgeGroups,T$2-1,0,1,1)&amp;OFFSET(ModInputGenders,T$2-1,0,1,1)&amp;OFFSET(InputDeciles,T$2-1,0,1,1)&amp;Calculator!$F57,UTable,8,FALSE),0)</f>
        <v>0</v>
      </c>
      <c r="U13" s="54">
        <f ca="1">(1-ACDiscount)*IF(U$2&lt;=Calculator!$F$13,VLOOKUP(OFFSET(ModInputAgeGroups,U$2-1,0,1,1)&amp;OFFSET(ModInputGenders,U$2-1,0,1,1)&amp;OFFSET(InputDeciles,U$2-1,0,1,1)&amp;Calculator!$F57,UTable,8,FALSE),0)</f>
        <v>0</v>
      </c>
      <c r="V13" s="128"/>
    </row>
    <row r="14" spans="2:22" hidden="1" x14ac:dyDescent="0.25">
      <c r="B14" s="56" t="s">
        <v>2952</v>
      </c>
      <c r="C14" s="56" t="str">
        <f>Calculator!F58</f>
        <v>op_er_prof</v>
      </c>
      <c r="D14" s="54">
        <f t="array" aca="1" ref="D14" ca="1">SUM((F14:M14)*(N14:U14))</f>
        <v>0</v>
      </c>
      <c r="E14" s="59">
        <f t="shared" ca="1" si="2"/>
        <v>0</v>
      </c>
      <c r="F14" s="54">
        <f ca="1">UtilIDX*IF(F$2&lt;=Calculator!$F$13,VLOOKUP(OFFSET(ModInputAgeGroups,F$2-1,0,1,1)&amp;OFFSET(ModInputGenders,F$2-1,0,1,1)&amp;OFFSET(InputDeciles,F$2-1,0,1,1)&amp;Calculator!$F58,UTable,9,FALSE),0)</f>
        <v>0</v>
      </c>
      <c r="G14" s="54">
        <f ca="1">UtilIDX*IF(G$2&lt;=Calculator!$F$13,VLOOKUP(OFFSET(ModInputAgeGroups,G$2-1,0,1,1)&amp;OFFSET(ModInputGenders,G$2-1,0,1,1)&amp;OFFSET(InputDeciles,G$2-1,0,1,1)&amp;Calculator!$F58,UTable,9,FALSE),0)</f>
        <v>0</v>
      </c>
      <c r="H14" s="54">
        <f ca="1">UtilIDX*IF(H$2&lt;=Calculator!$F$13,VLOOKUP(OFFSET(ModInputAgeGroups,H$2-1,0,1,1)&amp;OFFSET(ModInputGenders,H$2-1,0,1,1)&amp;OFFSET(InputDeciles,H$2-1,0,1,1)&amp;Calculator!$F58,UTable,9,FALSE),0)</f>
        <v>0</v>
      </c>
      <c r="I14" s="54">
        <f ca="1">UtilIDX*IF(I$2&lt;=Calculator!$F$13,VLOOKUP(OFFSET(ModInputAgeGroups,I$2-1,0,1,1)&amp;OFFSET(ModInputGenders,I$2-1,0,1,1)&amp;OFFSET(InputDeciles,I$2-1,0,1,1)&amp;Calculator!$F58,UTable,9,FALSE),0)</f>
        <v>0</v>
      </c>
      <c r="J14" s="54">
        <f ca="1">UtilIDX*IF(J$2&lt;=Calculator!$F$13,VLOOKUP(OFFSET(ModInputAgeGroups,J$2-1,0,1,1)&amp;OFFSET(ModInputGenders,J$2-1,0,1,1)&amp;OFFSET(InputDeciles,J$2-1,0,1,1)&amp;Calculator!$F58,UTable,9,FALSE),0)</f>
        <v>0</v>
      </c>
      <c r="K14" s="54">
        <f ca="1">UtilIDX*IF(K$2&lt;=Calculator!$F$13,VLOOKUP(OFFSET(ModInputAgeGroups,K$2-1,0,1,1)&amp;OFFSET(ModInputGenders,K$2-1,0,1,1)&amp;OFFSET(InputDeciles,K$2-1,0,1,1)&amp;Calculator!$F58,UTable,9,FALSE),0)</f>
        <v>0</v>
      </c>
      <c r="L14" s="54">
        <f ca="1">UtilIDX*IF(L$2&lt;=Calculator!$F$13,VLOOKUP(OFFSET(ModInputAgeGroups,L$2-1,0,1,1)&amp;OFFSET(ModInputGenders,L$2-1,0,1,1)&amp;OFFSET(InputDeciles,L$2-1,0,1,1)&amp;Calculator!$F58,UTable,9,FALSE),0)</f>
        <v>0</v>
      </c>
      <c r="M14" s="54">
        <f ca="1">UtilIDX*IF(M$2&lt;=Calculator!$F$13,VLOOKUP(OFFSET(ModInputAgeGroups,M$2-1,0,1,1)&amp;OFFSET(ModInputGenders,M$2-1,0,1,1)&amp;OFFSET(InputDeciles,M$2-1,0,1,1)&amp;Calculator!$F58,UTable,9,FALSE),0)</f>
        <v>0</v>
      </c>
      <c r="N14" s="54">
        <f ca="1">(1-ACDiscount)*IF(N$2&lt;=Calculator!$F$13,VLOOKUP(OFFSET(ModInputAgeGroups,N$2-1,0,1,1)&amp;OFFSET(ModInputGenders,N$2-1,0,1,1)&amp;OFFSET(InputDeciles,N$2-1,0,1,1)&amp;Calculator!$F58,UTable,8,FALSE),0)</f>
        <v>0</v>
      </c>
      <c r="O14" s="54">
        <f ca="1">(1-ACDiscount)*IF(O$2&lt;=Calculator!$F$13,VLOOKUP(OFFSET(ModInputAgeGroups,O$2-1,0,1,1)&amp;OFFSET(ModInputGenders,O$2-1,0,1,1)&amp;OFFSET(InputDeciles,O$2-1,0,1,1)&amp;Calculator!$F58,UTable,8,FALSE),0)</f>
        <v>0</v>
      </c>
      <c r="P14" s="54">
        <f ca="1">(1-ACDiscount)*IF(P$2&lt;=Calculator!$F$13,VLOOKUP(OFFSET(ModInputAgeGroups,P$2-1,0,1,1)&amp;OFFSET(ModInputGenders,P$2-1,0,1,1)&amp;OFFSET(InputDeciles,P$2-1,0,1,1)&amp;Calculator!$F58,UTable,8,FALSE),0)</f>
        <v>0</v>
      </c>
      <c r="Q14" s="54">
        <f ca="1">(1-ACDiscount)*IF(Q$2&lt;=Calculator!$F$13,VLOOKUP(OFFSET(ModInputAgeGroups,Q$2-1,0,1,1)&amp;OFFSET(ModInputGenders,Q$2-1,0,1,1)&amp;OFFSET(InputDeciles,Q$2-1,0,1,1)&amp;Calculator!$F58,UTable,8,FALSE),0)</f>
        <v>0</v>
      </c>
      <c r="R14" s="54">
        <f ca="1">(1-ACDiscount)*IF(R$2&lt;=Calculator!$F$13,VLOOKUP(OFFSET(ModInputAgeGroups,R$2-1,0,1,1)&amp;OFFSET(ModInputGenders,R$2-1,0,1,1)&amp;OFFSET(InputDeciles,R$2-1,0,1,1)&amp;Calculator!$F58,UTable,8,FALSE),0)</f>
        <v>0</v>
      </c>
      <c r="S14" s="54">
        <f ca="1">(1-ACDiscount)*IF(S$2&lt;=Calculator!$F$13,VLOOKUP(OFFSET(ModInputAgeGroups,S$2-1,0,1,1)&amp;OFFSET(ModInputGenders,S$2-1,0,1,1)&amp;OFFSET(InputDeciles,S$2-1,0,1,1)&amp;Calculator!$F58,UTable,8,FALSE),0)</f>
        <v>0</v>
      </c>
      <c r="T14" s="54">
        <f ca="1">(1-ACDiscount)*IF(T$2&lt;=Calculator!$F$13,VLOOKUP(OFFSET(ModInputAgeGroups,T$2-1,0,1,1)&amp;OFFSET(ModInputGenders,T$2-1,0,1,1)&amp;OFFSET(InputDeciles,T$2-1,0,1,1)&amp;Calculator!$F58,UTable,8,FALSE),0)</f>
        <v>0</v>
      </c>
      <c r="U14" s="54">
        <f ca="1">(1-ACDiscount)*IF(U$2&lt;=Calculator!$F$13,VLOOKUP(OFFSET(ModInputAgeGroups,U$2-1,0,1,1)&amp;OFFSET(ModInputGenders,U$2-1,0,1,1)&amp;OFFSET(InputDeciles,U$2-1,0,1,1)&amp;Calculator!$F58,UTable,8,FALSE),0)</f>
        <v>0</v>
      </c>
      <c r="V14" s="128"/>
    </row>
    <row r="15" spans="2:22" x14ac:dyDescent="0.25">
      <c r="B15" s="56" t="s">
        <v>2961</v>
      </c>
      <c r="C15" s="56" t="str">
        <f>Calculator!F59</f>
        <v>op_eye</v>
      </c>
      <c r="D15" s="54">
        <f t="array" aca="1" ref="D15" ca="1">SUM((F15:M15)*(N15:U15))</f>
        <v>55.575147628130097</v>
      </c>
      <c r="E15" s="59">
        <f t="shared" ca="1" si="2"/>
        <v>8.2483179093746153E-3</v>
      </c>
      <c r="F15" s="54">
        <f ca="1">UtilIDX*IF(F$2&lt;=Calculator!$F$13,VLOOKUP(OFFSET(ModInputAgeGroups,F$2-1,0,1,1)&amp;OFFSET(ModInputGenders,F$2-1,0,1,1)&amp;OFFSET(InputDeciles,F$2-1,0,1,1)&amp;Calculator!$F59,UTable,9,FALSE),0)</f>
        <v>0.185</v>
      </c>
      <c r="G15" s="54">
        <f ca="1">UtilIDX*IF(G$2&lt;=Calculator!$F$13,VLOOKUP(OFFSET(ModInputAgeGroups,G$2-1,0,1,1)&amp;OFFSET(ModInputGenders,G$2-1,0,1,1)&amp;OFFSET(InputDeciles,G$2-1,0,1,1)&amp;Calculator!$F59,UTable,9,FALSE),0)</f>
        <v>0.245</v>
      </c>
      <c r="H15" s="54">
        <f ca="1">UtilIDX*IF(H$2&lt;=Calculator!$F$13,VLOOKUP(OFFSET(ModInputAgeGroups,H$2-1,0,1,1)&amp;OFFSET(ModInputGenders,H$2-1,0,1,1)&amp;OFFSET(InputDeciles,H$2-1,0,1,1)&amp;Calculator!$F59,UTable,9,FALSE),0)</f>
        <v>0</v>
      </c>
      <c r="I15" s="54">
        <f ca="1">UtilIDX*IF(I$2&lt;=Calculator!$F$13,VLOOKUP(OFFSET(ModInputAgeGroups,I$2-1,0,1,1)&amp;OFFSET(ModInputGenders,I$2-1,0,1,1)&amp;OFFSET(InputDeciles,I$2-1,0,1,1)&amp;Calculator!$F59,UTable,9,FALSE),0)</f>
        <v>0</v>
      </c>
      <c r="J15" s="54">
        <f ca="1">UtilIDX*IF(J$2&lt;=Calculator!$F$13,VLOOKUP(OFFSET(ModInputAgeGroups,J$2-1,0,1,1)&amp;OFFSET(ModInputGenders,J$2-1,0,1,1)&amp;OFFSET(InputDeciles,J$2-1,0,1,1)&amp;Calculator!$F59,UTable,9,FALSE),0)</f>
        <v>0</v>
      </c>
      <c r="K15" s="54">
        <f ca="1">UtilIDX*IF(K$2&lt;=Calculator!$F$13,VLOOKUP(OFFSET(ModInputAgeGroups,K$2-1,0,1,1)&amp;OFFSET(ModInputGenders,K$2-1,0,1,1)&amp;OFFSET(InputDeciles,K$2-1,0,1,1)&amp;Calculator!$F59,UTable,9,FALSE),0)</f>
        <v>0</v>
      </c>
      <c r="L15" s="54">
        <f ca="1">UtilIDX*IF(L$2&lt;=Calculator!$F$13,VLOOKUP(OFFSET(ModInputAgeGroups,L$2-1,0,1,1)&amp;OFFSET(ModInputGenders,L$2-1,0,1,1)&amp;OFFSET(InputDeciles,L$2-1,0,1,1)&amp;Calculator!$F59,UTable,9,FALSE),0)</f>
        <v>0</v>
      </c>
      <c r="M15" s="54">
        <f ca="1">UtilIDX*IF(M$2&lt;=Calculator!$F$13,VLOOKUP(OFFSET(ModInputAgeGroups,M$2-1,0,1,1)&amp;OFFSET(ModInputGenders,M$2-1,0,1,1)&amp;OFFSET(InputDeciles,M$2-1,0,1,1)&amp;Calculator!$F59,UTable,9,FALSE),0)</f>
        <v>0</v>
      </c>
      <c r="N15" s="54">
        <f ca="1">(1-ACDiscount)*IF(N$2&lt;=Calculator!$F$13,VLOOKUP(OFFSET(ModInputAgeGroups,N$2-1,0,1,1)&amp;OFFSET(ModInputGenders,N$2-1,0,1,1)&amp;OFFSET(InputDeciles,N$2-1,0,1,1)&amp;Calculator!$F59,UTable,8,FALSE),0)</f>
        <v>130.75734264964399</v>
      </c>
      <c r="O15" s="54">
        <f ca="1">(1-ACDiscount)*IF(O$2&lt;=Calculator!$F$13,VLOOKUP(OFFSET(ModInputAgeGroups,O$2-1,0,1,1)&amp;OFFSET(ModInputGenders,O$2-1,0,1,1)&amp;OFFSET(InputDeciles,O$2-1,0,1,1)&amp;Calculator!$F59,UTable,8,FALSE),0)</f>
        <v>128.10220097120799</v>
      </c>
      <c r="P15" s="54">
        <f ca="1">(1-ACDiscount)*IF(P$2&lt;=Calculator!$F$13,VLOOKUP(OFFSET(ModInputAgeGroups,P$2-1,0,1,1)&amp;OFFSET(ModInputGenders,P$2-1,0,1,1)&amp;OFFSET(InputDeciles,P$2-1,0,1,1)&amp;Calculator!$F59,UTable,8,FALSE),0)</f>
        <v>0</v>
      </c>
      <c r="Q15" s="54">
        <f ca="1">(1-ACDiscount)*IF(Q$2&lt;=Calculator!$F$13,VLOOKUP(OFFSET(ModInputAgeGroups,Q$2-1,0,1,1)&amp;OFFSET(ModInputGenders,Q$2-1,0,1,1)&amp;OFFSET(InputDeciles,Q$2-1,0,1,1)&amp;Calculator!$F59,UTable,8,FALSE),0)</f>
        <v>0</v>
      </c>
      <c r="R15" s="54">
        <f ca="1">(1-ACDiscount)*IF(R$2&lt;=Calculator!$F$13,VLOOKUP(OFFSET(ModInputAgeGroups,R$2-1,0,1,1)&amp;OFFSET(ModInputGenders,R$2-1,0,1,1)&amp;OFFSET(InputDeciles,R$2-1,0,1,1)&amp;Calculator!$F59,UTable,8,FALSE),0)</f>
        <v>0</v>
      </c>
      <c r="S15" s="54">
        <f ca="1">(1-ACDiscount)*IF(S$2&lt;=Calculator!$F$13,VLOOKUP(OFFSET(ModInputAgeGroups,S$2-1,0,1,1)&amp;OFFSET(ModInputGenders,S$2-1,0,1,1)&amp;OFFSET(InputDeciles,S$2-1,0,1,1)&amp;Calculator!$F59,UTable,8,FALSE),0)</f>
        <v>0</v>
      </c>
      <c r="T15" s="54">
        <f ca="1">(1-ACDiscount)*IF(T$2&lt;=Calculator!$F$13,VLOOKUP(OFFSET(ModInputAgeGroups,T$2-1,0,1,1)&amp;OFFSET(ModInputGenders,T$2-1,0,1,1)&amp;OFFSET(InputDeciles,T$2-1,0,1,1)&amp;Calculator!$F59,UTable,8,FALSE),0)</f>
        <v>0</v>
      </c>
      <c r="U15" s="54">
        <f ca="1">(1-ACDiscount)*IF(U$2&lt;=Calculator!$F$13,VLOOKUP(OFFSET(ModInputAgeGroups,U$2-1,0,1,1)&amp;OFFSET(ModInputGenders,U$2-1,0,1,1)&amp;OFFSET(InputDeciles,U$2-1,0,1,1)&amp;Calculator!$F59,UTable,8,FALSE),0)</f>
        <v>0</v>
      </c>
      <c r="V15" s="128" t="s">
        <v>3580</v>
      </c>
    </row>
    <row r="16" spans="2:22" x14ac:dyDescent="0.25">
      <c r="B16" s="56" t="s">
        <v>3718</v>
      </c>
      <c r="C16" s="56" t="str">
        <f>Calculator!F60</f>
        <v>op_jcode</v>
      </c>
      <c r="D16" s="54">
        <f t="array" aca="1" ref="D16" ca="1">SUM((F16:M16)*(N16:U16))</f>
        <v>0</v>
      </c>
      <c r="E16" s="59">
        <f t="shared" ca="1" si="2"/>
        <v>0</v>
      </c>
      <c r="F16" s="54">
        <f ca="1">UtilIDX*IF(F$2&lt;=Calculator!$F$13,VLOOKUP(OFFSET(ModInputAgeGroups,F$2-1,0,1,1)&amp;OFFSET(ModInputGenders,F$2-1,0,1,1)&amp;OFFSET(InputDeciles,F$2-1,0,1,1)&amp;Calculator!$F60,UTable,9,FALSE),0)</f>
        <v>0</v>
      </c>
      <c r="G16" s="54">
        <f ca="1">UtilIDX*IF(G$2&lt;=Calculator!$F$13,VLOOKUP(OFFSET(ModInputAgeGroups,G$2-1,0,1,1)&amp;OFFSET(ModInputGenders,G$2-1,0,1,1)&amp;OFFSET(InputDeciles,G$2-1,0,1,1)&amp;Calculator!$F60,UTable,9,FALSE),0)</f>
        <v>0</v>
      </c>
      <c r="H16" s="54">
        <f ca="1">UtilIDX*IF(H$2&lt;=Calculator!$F$13,VLOOKUP(OFFSET(ModInputAgeGroups,H$2-1,0,1,1)&amp;OFFSET(ModInputGenders,H$2-1,0,1,1)&amp;OFFSET(InputDeciles,H$2-1,0,1,1)&amp;Calculator!$F60,UTable,9,FALSE),0)</f>
        <v>0</v>
      </c>
      <c r="I16" s="54">
        <f ca="1">UtilIDX*IF(I$2&lt;=Calculator!$F$13,VLOOKUP(OFFSET(ModInputAgeGroups,I$2-1,0,1,1)&amp;OFFSET(ModInputGenders,I$2-1,0,1,1)&amp;OFFSET(InputDeciles,I$2-1,0,1,1)&amp;Calculator!$F60,UTable,9,FALSE),0)</f>
        <v>0</v>
      </c>
      <c r="J16" s="54">
        <f ca="1">UtilIDX*IF(J$2&lt;=Calculator!$F$13,VLOOKUP(OFFSET(ModInputAgeGroups,J$2-1,0,1,1)&amp;OFFSET(ModInputGenders,J$2-1,0,1,1)&amp;OFFSET(InputDeciles,J$2-1,0,1,1)&amp;Calculator!$F60,UTable,9,FALSE),0)</f>
        <v>0</v>
      </c>
      <c r="K16" s="54">
        <f ca="1">UtilIDX*IF(K$2&lt;=Calculator!$F$13,VLOOKUP(OFFSET(ModInputAgeGroups,K$2-1,0,1,1)&amp;OFFSET(ModInputGenders,K$2-1,0,1,1)&amp;OFFSET(InputDeciles,K$2-1,0,1,1)&amp;Calculator!$F60,UTable,9,FALSE),0)</f>
        <v>0</v>
      </c>
      <c r="L16" s="54">
        <f ca="1">UtilIDX*IF(L$2&lt;=Calculator!$F$13,VLOOKUP(OFFSET(ModInputAgeGroups,L$2-1,0,1,1)&amp;OFFSET(ModInputGenders,L$2-1,0,1,1)&amp;OFFSET(InputDeciles,L$2-1,0,1,1)&amp;Calculator!$F60,UTable,9,FALSE),0)</f>
        <v>0</v>
      </c>
      <c r="M16" s="54">
        <f ca="1">UtilIDX*IF(M$2&lt;=Calculator!$F$13,VLOOKUP(OFFSET(ModInputAgeGroups,M$2-1,0,1,1)&amp;OFFSET(ModInputGenders,M$2-1,0,1,1)&amp;OFFSET(InputDeciles,M$2-1,0,1,1)&amp;Calculator!$F60,UTable,9,FALSE),0)</f>
        <v>0</v>
      </c>
      <c r="N16" s="54">
        <f ca="1">(1-ACDiscount)*IF(N$2&lt;=Calculator!$F$13,VLOOKUP(OFFSET(ModInputAgeGroups,N$2-1,0,1,1)&amp;OFFSET(ModInputGenders,N$2-1,0,1,1)&amp;OFFSET(InputDeciles,N$2-1,0,1,1)&amp;Calculator!$F60,UTable,8,FALSE),0)</f>
        <v>0</v>
      </c>
      <c r="O16" s="54">
        <f ca="1">(1-ACDiscount)*IF(O$2&lt;=Calculator!$F$13,VLOOKUP(OFFSET(ModInputAgeGroups,O$2-1,0,1,1)&amp;OFFSET(ModInputGenders,O$2-1,0,1,1)&amp;OFFSET(InputDeciles,O$2-1,0,1,1)&amp;Calculator!$F60,UTable,8,FALSE),0)</f>
        <v>0</v>
      </c>
      <c r="P16" s="54">
        <f ca="1">(1-ACDiscount)*IF(P$2&lt;=Calculator!$F$13,VLOOKUP(OFFSET(ModInputAgeGroups,P$2-1,0,1,1)&amp;OFFSET(ModInputGenders,P$2-1,0,1,1)&amp;OFFSET(InputDeciles,P$2-1,0,1,1)&amp;Calculator!$F60,UTable,8,FALSE),0)</f>
        <v>0</v>
      </c>
      <c r="Q16" s="54">
        <f ca="1">(1-ACDiscount)*IF(Q$2&lt;=Calculator!$F$13,VLOOKUP(OFFSET(ModInputAgeGroups,Q$2-1,0,1,1)&amp;OFFSET(ModInputGenders,Q$2-1,0,1,1)&amp;OFFSET(InputDeciles,Q$2-1,0,1,1)&amp;Calculator!$F60,UTable,8,FALSE),0)</f>
        <v>0</v>
      </c>
      <c r="R16" s="54">
        <f ca="1">(1-ACDiscount)*IF(R$2&lt;=Calculator!$F$13,VLOOKUP(OFFSET(ModInputAgeGroups,R$2-1,0,1,1)&amp;OFFSET(ModInputGenders,R$2-1,0,1,1)&amp;OFFSET(InputDeciles,R$2-1,0,1,1)&amp;Calculator!$F60,UTable,8,FALSE),0)</f>
        <v>0</v>
      </c>
      <c r="S16" s="54">
        <f ca="1">(1-ACDiscount)*IF(S$2&lt;=Calculator!$F$13,VLOOKUP(OFFSET(ModInputAgeGroups,S$2-1,0,1,1)&amp;OFFSET(ModInputGenders,S$2-1,0,1,1)&amp;OFFSET(InputDeciles,S$2-1,0,1,1)&amp;Calculator!$F60,UTable,8,FALSE),0)</f>
        <v>0</v>
      </c>
      <c r="T16" s="54">
        <f ca="1">(1-ACDiscount)*IF(T$2&lt;=Calculator!$F$13,VLOOKUP(OFFSET(ModInputAgeGroups,T$2-1,0,1,1)&amp;OFFSET(ModInputGenders,T$2-1,0,1,1)&amp;OFFSET(InputDeciles,T$2-1,0,1,1)&amp;Calculator!$F60,UTable,8,FALSE),0)</f>
        <v>0</v>
      </c>
      <c r="U16" s="54">
        <f ca="1">(1-ACDiscount)*IF(U$2&lt;=Calculator!$F$13,VLOOKUP(OFFSET(ModInputAgeGroups,U$2-1,0,1,1)&amp;OFFSET(ModInputGenders,U$2-1,0,1,1)&amp;OFFSET(InputDeciles,U$2-1,0,1,1)&amp;Calculator!$F60,UTable,8,FALSE),0)</f>
        <v>0</v>
      </c>
      <c r="V16" s="128"/>
    </row>
    <row r="17" spans="2:22" x14ac:dyDescent="0.25">
      <c r="B17" s="56" t="s">
        <v>2962</v>
      </c>
      <c r="C17" s="56" t="str">
        <f>Calculator!F61</f>
        <v>op_lab</v>
      </c>
      <c r="D17" s="54">
        <f t="array" aca="1" ref="D17" ca="1">SUM((F17:M17)*(N17:U17))</f>
        <v>396.00807849519987</v>
      </c>
      <c r="E17" s="59">
        <f t="shared" ca="1" si="2"/>
        <v>5.8774482219380628E-2</v>
      </c>
      <c r="F17" s="54">
        <f ca="1">UtilIDX*IF(F$2&lt;=Calculator!$F$13,VLOOKUP(OFFSET(ModInputAgeGroups,F$2-1,0,1,1)&amp;OFFSET(ModInputGenders,F$2-1,0,1,1)&amp;OFFSET(InputDeciles,F$2-1,0,1,1)&amp;Calculator!$F61,UTable,9,FALSE),0)</f>
        <v>2.0699999999999998</v>
      </c>
      <c r="G17" s="54">
        <f ca="1">UtilIDX*IF(G$2&lt;=Calculator!$F$13,VLOOKUP(OFFSET(ModInputAgeGroups,G$2-1,0,1,1)&amp;OFFSET(ModInputGenders,G$2-1,0,1,1)&amp;OFFSET(InputDeciles,G$2-1,0,1,1)&amp;Calculator!$F61,UTable,9,FALSE),0)</f>
        <v>2.1800000000000002</v>
      </c>
      <c r="H17" s="54">
        <f ca="1">UtilIDX*IF(H$2&lt;=Calculator!$F$13,VLOOKUP(OFFSET(ModInputAgeGroups,H$2-1,0,1,1)&amp;OFFSET(ModInputGenders,H$2-1,0,1,1)&amp;OFFSET(InputDeciles,H$2-1,0,1,1)&amp;Calculator!$F61,UTable,9,FALSE),0)</f>
        <v>0</v>
      </c>
      <c r="I17" s="54">
        <f ca="1">UtilIDX*IF(I$2&lt;=Calculator!$F$13,VLOOKUP(OFFSET(ModInputAgeGroups,I$2-1,0,1,1)&amp;OFFSET(ModInputGenders,I$2-1,0,1,1)&amp;OFFSET(InputDeciles,I$2-1,0,1,1)&amp;Calculator!$F61,UTable,9,FALSE),0)</f>
        <v>0</v>
      </c>
      <c r="J17" s="54">
        <f ca="1">UtilIDX*IF(J$2&lt;=Calculator!$F$13,VLOOKUP(OFFSET(ModInputAgeGroups,J$2-1,0,1,1)&amp;OFFSET(ModInputGenders,J$2-1,0,1,1)&amp;OFFSET(InputDeciles,J$2-1,0,1,1)&amp;Calculator!$F61,UTable,9,FALSE),0)</f>
        <v>0</v>
      </c>
      <c r="K17" s="54">
        <f ca="1">UtilIDX*IF(K$2&lt;=Calculator!$F$13,VLOOKUP(OFFSET(ModInputAgeGroups,K$2-1,0,1,1)&amp;OFFSET(ModInputGenders,K$2-1,0,1,1)&amp;OFFSET(InputDeciles,K$2-1,0,1,1)&amp;Calculator!$F61,UTable,9,FALSE),0)</f>
        <v>0</v>
      </c>
      <c r="L17" s="54">
        <f ca="1">UtilIDX*IF(L$2&lt;=Calculator!$F$13,VLOOKUP(OFFSET(ModInputAgeGroups,L$2-1,0,1,1)&amp;OFFSET(ModInputGenders,L$2-1,0,1,1)&amp;OFFSET(InputDeciles,L$2-1,0,1,1)&amp;Calculator!$F61,UTable,9,FALSE),0)</f>
        <v>0</v>
      </c>
      <c r="M17" s="54">
        <f ca="1">UtilIDX*IF(M$2&lt;=Calculator!$F$13,VLOOKUP(OFFSET(ModInputAgeGroups,M$2-1,0,1,1)&amp;OFFSET(ModInputGenders,M$2-1,0,1,1)&amp;OFFSET(InputDeciles,M$2-1,0,1,1)&amp;Calculator!$F61,UTable,9,FALSE),0)</f>
        <v>0</v>
      </c>
      <c r="N17" s="54">
        <f ca="1">(1-ACDiscount)*IF(N$2&lt;=Calculator!$F$13,VLOOKUP(OFFSET(ModInputAgeGroups,N$2-1,0,1,1)&amp;OFFSET(ModInputGenders,N$2-1,0,1,1)&amp;OFFSET(InputDeciles,N$2-1,0,1,1)&amp;Calculator!$F61,UTable,8,FALSE),0)</f>
        <v>96.678090127229396</v>
      </c>
      <c r="O17" s="54">
        <f ca="1">(1-ACDiscount)*IF(O$2&lt;=Calculator!$F$13,VLOOKUP(OFFSET(ModInputAgeGroups,O$2-1,0,1,1)&amp;OFFSET(ModInputGenders,O$2-1,0,1,1)&amp;OFFSET(InputDeciles,O$2-1,0,1,1)&amp;Calculator!$F61,UTable,8,FALSE),0)</f>
        <v>89.855244005428901</v>
      </c>
      <c r="P17" s="54">
        <f ca="1">(1-ACDiscount)*IF(P$2&lt;=Calculator!$F$13,VLOOKUP(OFFSET(ModInputAgeGroups,P$2-1,0,1,1)&amp;OFFSET(ModInputGenders,P$2-1,0,1,1)&amp;OFFSET(InputDeciles,P$2-1,0,1,1)&amp;Calculator!$F61,UTable,8,FALSE),0)</f>
        <v>0</v>
      </c>
      <c r="Q17" s="54">
        <f ca="1">(1-ACDiscount)*IF(Q$2&lt;=Calculator!$F$13,VLOOKUP(OFFSET(ModInputAgeGroups,Q$2-1,0,1,1)&amp;OFFSET(ModInputGenders,Q$2-1,0,1,1)&amp;OFFSET(InputDeciles,Q$2-1,0,1,1)&amp;Calculator!$F61,UTable,8,FALSE),0)</f>
        <v>0</v>
      </c>
      <c r="R17" s="54">
        <f ca="1">(1-ACDiscount)*IF(R$2&lt;=Calculator!$F$13,VLOOKUP(OFFSET(ModInputAgeGroups,R$2-1,0,1,1)&amp;OFFSET(ModInputGenders,R$2-1,0,1,1)&amp;OFFSET(InputDeciles,R$2-1,0,1,1)&amp;Calculator!$F61,UTable,8,FALSE),0)</f>
        <v>0</v>
      </c>
      <c r="S17" s="54">
        <f ca="1">(1-ACDiscount)*IF(S$2&lt;=Calculator!$F$13,VLOOKUP(OFFSET(ModInputAgeGroups,S$2-1,0,1,1)&amp;OFFSET(ModInputGenders,S$2-1,0,1,1)&amp;OFFSET(InputDeciles,S$2-1,0,1,1)&amp;Calculator!$F61,UTable,8,FALSE),0)</f>
        <v>0</v>
      </c>
      <c r="T17" s="54">
        <f ca="1">(1-ACDiscount)*IF(T$2&lt;=Calculator!$F$13,VLOOKUP(OFFSET(ModInputAgeGroups,T$2-1,0,1,1)&amp;OFFSET(ModInputGenders,T$2-1,0,1,1)&amp;OFFSET(InputDeciles,T$2-1,0,1,1)&amp;Calculator!$F61,UTable,8,FALSE),0)</f>
        <v>0</v>
      </c>
      <c r="U17" s="54">
        <f ca="1">(1-ACDiscount)*IF(U$2&lt;=Calculator!$F$13,VLOOKUP(OFFSET(ModInputAgeGroups,U$2-1,0,1,1)&amp;OFFSET(ModInputGenders,U$2-1,0,1,1)&amp;OFFSET(InputDeciles,U$2-1,0,1,1)&amp;Calculator!$F61,UTable,8,FALSE),0)</f>
        <v>0</v>
      </c>
      <c r="V17" s="128" t="s">
        <v>333</v>
      </c>
    </row>
    <row r="18" spans="2:22" x14ac:dyDescent="0.25">
      <c r="B18" s="56" t="s">
        <v>2963</v>
      </c>
      <c r="C18" s="56" t="str">
        <f>Calculator!F62</f>
        <v>op_mh</v>
      </c>
      <c r="D18" s="54">
        <f t="array" aca="1" ref="D18" ca="1">SUM((F18:M18)*(N18:U18))</f>
        <v>49.799510998983777</v>
      </c>
      <c r="E18" s="59">
        <f t="shared" ca="1" si="2"/>
        <v>7.3911130421019941E-3</v>
      </c>
      <c r="F18" s="54">
        <f ca="1">UtilIDX*IF(F$2&lt;=Calculator!$F$13,VLOOKUP(OFFSET(ModInputAgeGroups,F$2-1,0,1,1)&amp;OFFSET(ModInputGenders,F$2-1,0,1,1)&amp;OFFSET(InputDeciles,F$2-1,0,1,1)&amp;Calculator!$F62,UTable,9,FALSE),0)</f>
        <v>0.17499999999999999</v>
      </c>
      <c r="G18" s="54">
        <f ca="1">UtilIDX*IF(G$2&lt;=Calculator!$F$13,VLOOKUP(OFFSET(ModInputAgeGroups,G$2-1,0,1,1)&amp;OFFSET(ModInputGenders,G$2-1,0,1,1)&amp;OFFSET(InputDeciles,G$2-1,0,1,1)&amp;Calculator!$F62,UTable,9,FALSE),0)</f>
        <v>0.28499999999999998</v>
      </c>
      <c r="H18" s="54">
        <f ca="1">UtilIDX*IF(H$2&lt;=Calculator!$F$13,VLOOKUP(OFFSET(ModInputAgeGroups,H$2-1,0,1,1)&amp;OFFSET(ModInputGenders,H$2-1,0,1,1)&amp;OFFSET(InputDeciles,H$2-1,0,1,1)&amp;Calculator!$F62,UTable,9,FALSE),0)</f>
        <v>0</v>
      </c>
      <c r="I18" s="54">
        <f ca="1">UtilIDX*IF(I$2&lt;=Calculator!$F$13,VLOOKUP(OFFSET(ModInputAgeGroups,I$2-1,0,1,1)&amp;OFFSET(ModInputGenders,I$2-1,0,1,1)&amp;OFFSET(InputDeciles,I$2-1,0,1,1)&amp;Calculator!$F62,UTable,9,FALSE),0)</f>
        <v>0</v>
      </c>
      <c r="J18" s="54">
        <f ca="1">UtilIDX*IF(J$2&lt;=Calculator!$F$13,VLOOKUP(OFFSET(ModInputAgeGroups,J$2-1,0,1,1)&amp;OFFSET(ModInputGenders,J$2-1,0,1,1)&amp;OFFSET(InputDeciles,J$2-1,0,1,1)&amp;Calculator!$F62,UTable,9,FALSE),0)</f>
        <v>0</v>
      </c>
      <c r="K18" s="54">
        <f ca="1">UtilIDX*IF(K$2&lt;=Calculator!$F$13,VLOOKUP(OFFSET(ModInputAgeGroups,K$2-1,0,1,1)&amp;OFFSET(ModInputGenders,K$2-1,0,1,1)&amp;OFFSET(InputDeciles,K$2-1,0,1,1)&amp;Calculator!$F62,UTable,9,FALSE),0)</f>
        <v>0</v>
      </c>
      <c r="L18" s="54">
        <f ca="1">UtilIDX*IF(L$2&lt;=Calculator!$F$13,VLOOKUP(OFFSET(ModInputAgeGroups,L$2-1,0,1,1)&amp;OFFSET(ModInputGenders,L$2-1,0,1,1)&amp;OFFSET(InputDeciles,L$2-1,0,1,1)&amp;Calculator!$F62,UTable,9,FALSE),0)</f>
        <v>0</v>
      </c>
      <c r="M18" s="54">
        <f ca="1">UtilIDX*IF(M$2&lt;=Calculator!$F$13,VLOOKUP(OFFSET(ModInputAgeGroups,M$2-1,0,1,1)&amp;OFFSET(ModInputGenders,M$2-1,0,1,1)&amp;OFFSET(InputDeciles,M$2-1,0,1,1)&amp;Calculator!$F62,UTable,9,FALSE),0)</f>
        <v>0</v>
      </c>
      <c r="N18" s="54">
        <f ca="1">(1-ACDiscount)*IF(N$2&lt;=Calculator!$F$13,VLOOKUP(OFFSET(ModInputAgeGroups,N$2-1,0,1,1)&amp;OFFSET(ModInputGenders,N$2-1,0,1,1)&amp;OFFSET(InputDeciles,N$2-1,0,1,1)&amp;Calculator!$F62,UTable,8,FALSE),0)</f>
        <v>111.216939119739</v>
      </c>
      <c r="O18" s="54">
        <f ca="1">(1-ACDiscount)*IF(O$2&lt;=Calculator!$F$13,VLOOKUP(OFFSET(ModInputAgeGroups,O$2-1,0,1,1)&amp;OFFSET(ModInputGenders,O$2-1,0,1,1)&amp;OFFSET(InputDeciles,O$2-1,0,1,1)&amp;Calculator!$F62,UTable,8,FALSE),0)</f>
        <v>106.444023343963</v>
      </c>
      <c r="P18" s="54">
        <f ca="1">(1-ACDiscount)*IF(P$2&lt;=Calculator!$F$13,VLOOKUP(OFFSET(ModInputAgeGroups,P$2-1,0,1,1)&amp;OFFSET(ModInputGenders,P$2-1,0,1,1)&amp;OFFSET(InputDeciles,P$2-1,0,1,1)&amp;Calculator!$F62,UTable,8,FALSE),0)</f>
        <v>0</v>
      </c>
      <c r="Q18" s="54">
        <f ca="1">(1-ACDiscount)*IF(Q$2&lt;=Calculator!$F$13,VLOOKUP(OFFSET(ModInputAgeGroups,Q$2-1,0,1,1)&amp;OFFSET(ModInputGenders,Q$2-1,0,1,1)&amp;OFFSET(InputDeciles,Q$2-1,0,1,1)&amp;Calculator!$F62,UTable,8,FALSE),0)</f>
        <v>0</v>
      </c>
      <c r="R18" s="54">
        <f ca="1">(1-ACDiscount)*IF(R$2&lt;=Calculator!$F$13,VLOOKUP(OFFSET(ModInputAgeGroups,R$2-1,0,1,1)&amp;OFFSET(ModInputGenders,R$2-1,0,1,1)&amp;OFFSET(InputDeciles,R$2-1,0,1,1)&amp;Calculator!$F62,UTable,8,FALSE),0)</f>
        <v>0</v>
      </c>
      <c r="S18" s="54">
        <f ca="1">(1-ACDiscount)*IF(S$2&lt;=Calculator!$F$13,VLOOKUP(OFFSET(ModInputAgeGroups,S$2-1,0,1,1)&amp;OFFSET(ModInputGenders,S$2-1,0,1,1)&amp;OFFSET(InputDeciles,S$2-1,0,1,1)&amp;Calculator!$F62,UTable,8,FALSE),0)</f>
        <v>0</v>
      </c>
      <c r="T18" s="54">
        <f ca="1">(1-ACDiscount)*IF(T$2&lt;=Calculator!$F$13,VLOOKUP(OFFSET(ModInputAgeGroups,T$2-1,0,1,1)&amp;OFFSET(ModInputGenders,T$2-1,0,1,1)&amp;OFFSET(InputDeciles,T$2-1,0,1,1)&amp;Calculator!$F62,UTable,8,FALSE),0)</f>
        <v>0</v>
      </c>
      <c r="U18" s="54">
        <f ca="1">(1-ACDiscount)*IF(U$2&lt;=Calculator!$F$13,VLOOKUP(OFFSET(ModInputAgeGroups,U$2-1,0,1,1)&amp;OFFSET(ModInputGenders,U$2-1,0,1,1)&amp;OFFSET(InputDeciles,U$2-1,0,1,1)&amp;Calculator!$F62,UTable,8,FALSE),0)</f>
        <v>0</v>
      </c>
      <c r="V18" s="128" t="s">
        <v>3580</v>
      </c>
    </row>
    <row r="19" spans="2:22" x14ac:dyDescent="0.25">
      <c r="B19" s="56" t="s">
        <v>2964</v>
      </c>
      <c r="C19" s="56" t="str">
        <f>Calculator!F63</f>
        <v>op_op_fac</v>
      </c>
      <c r="D19" s="54">
        <f t="array" aca="1" ref="D19" ca="1">SUM((F19:M19)*(N19:U19))</f>
        <v>257.16518036597222</v>
      </c>
      <c r="E19" s="59">
        <f t="shared" ca="1" si="2"/>
        <v>3.8167782784377859E-2</v>
      </c>
      <c r="F19" s="54">
        <f ca="1">UtilIDX*IF(F$2&lt;=Calculator!$F$13,VLOOKUP(OFFSET(ModInputAgeGroups,F$2-1,0,1,1)&amp;OFFSET(ModInputGenders,F$2-1,0,1,1)&amp;OFFSET(InputDeciles,F$2-1,0,1,1)&amp;Calculator!$F63,UTable,9,FALSE),0)</f>
        <v>0.27</v>
      </c>
      <c r="G19" s="54">
        <f ca="1">UtilIDX*IF(G$2&lt;=Calculator!$F$13,VLOOKUP(OFFSET(ModInputAgeGroups,G$2-1,0,1,1)&amp;OFFSET(ModInputGenders,G$2-1,0,1,1)&amp;OFFSET(InputDeciles,G$2-1,0,1,1)&amp;Calculator!$F63,UTable,9,FALSE),0)</f>
        <v>0.42499999999999999</v>
      </c>
      <c r="H19" s="54">
        <f ca="1">UtilIDX*IF(H$2&lt;=Calculator!$F$13,VLOOKUP(OFFSET(ModInputAgeGroups,H$2-1,0,1,1)&amp;OFFSET(ModInputGenders,H$2-1,0,1,1)&amp;OFFSET(InputDeciles,H$2-1,0,1,1)&amp;Calculator!$F63,UTable,9,FALSE),0)</f>
        <v>0</v>
      </c>
      <c r="I19" s="54">
        <f ca="1">UtilIDX*IF(I$2&lt;=Calculator!$F$13,VLOOKUP(OFFSET(ModInputAgeGroups,I$2-1,0,1,1)&amp;OFFSET(ModInputGenders,I$2-1,0,1,1)&amp;OFFSET(InputDeciles,I$2-1,0,1,1)&amp;Calculator!$F63,UTable,9,FALSE),0)</f>
        <v>0</v>
      </c>
      <c r="J19" s="54">
        <f ca="1">UtilIDX*IF(J$2&lt;=Calculator!$F$13,VLOOKUP(OFFSET(ModInputAgeGroups,J$2-1,0,1,1)&amp;OFFSET(ModInputGenders,J$2-1,0,1,1)&amp;OFFSET(InputDeciles,J$2-1,0,1,1)&amp;Calculator!$F63,UTable,9,FALSE),0)</f>
        <v>0</v>
      </c>
      <c r="K19" s="54">
        <f ca="1">UtilIDX*IF(K$2&lt;=Calculator!$F$13,VLOOKUP(OFFSET(ModInputAgeGroups,K$2-1,0,1,1)&amp;OFFSET(ModInputGenders,K$2-1,0,1,1)&amp;OFFSET(InputDeciles,K$2-1,0,1,1)&amp;Calculator!$F63,UTable,9,FALSE),0)</f>
        <v>0</v>
      </c>
      <c r="L19" s="54">
        <f ca="1">UtilIDX*IF(L$2&lt;=Calculator!$F$13,VLOOKUP(OFFSET(ModInputAgeGroups,L$2-1,0,1,1)&amp;OFFSET(ModInputGenders,L$2-1,0,1,1)&amp;OFFSET(InputDeciles,L$2-1,0,1,1)&amp;Calculator!$F63,UTable,9,FALSE),0)</f>
        <v>0</v>
      </c>
      <c r="M19" s="54">
        <f ca="1">UtilIDX*IF(M$2&lt;=Calculator!$F$13,VLOOKUP(OFFSET(ModInputAgeGroups,M$2-1,0,1,1)&amp;OFFSET(ModInputGenders,M$2-1,0,1,1)&amp;OFFSET(InputDeciles,M$2-1,0,1,1)&amp;Calculator!$F63,UTable,9,FALSE),0)</f>
        <v>0</v>
      </c>
      <c r="N19" s="54">
        <f ca="1">(1-ACDiscount)*IF(N$2&lt;=Calculator!$F$13,VLOOKUP(OFFSET(ModInputAgeGroups,N$2-1,0,1,1)&amp;OFFSET(ModInputGenders,N$2-1,0,1,1)&amp;OFFSET(InputDeciles,N$2-1,0,1,1)&amp;Calculator!$F63,UTable,8,FALSE),0)</f>
        <v>407.96540029618598</v>
      </c>
      <c r="O19" s="54">
        <f ca="1">(1-ACDiscount)*IF(O$2&lt;=Calculator!$F$13,VLOOKUP(OFFSET(ModInputAgeGroups,O$2-1,0,1,1)&amp;OFFSET(ModInputGenders,O$2-1,0,1,1)&amp;OFFSET(InputDeciles,O$2-1,0,1,1)&amp;Calculator!$F63,UTable,8,FALSE),0)</f>
        <v>345.91652302588699</v>
      </c>
      <c r="P19" s="54">
        <f ca="1">(1-ACDiscount)*IF(P$2&lt;=Calculator!$F$13,VLOOKUP(OFFSET(ModInputAgeGroups,P$2-1,0,1,1)&amp;OFFSET(ModInputGenders,P$2-1,0,1,1)&amp;OFFSET(InputDeciles,P$2-1,0,1,1)&amp;Calculator!$F63,UTable,8,FALSE),0)</f>
        <v>0</v>
      </c>
      <c r="Q19" s="54">
        <f ca="1">(1-ACDiscount)*IF(Q$2&lt;=Calculator!$F$13,VLOOKUP(OFFSET(ModInputAgeGroups,Q$2-1,0,1,1)&amp;OFFSET(ModInputGenders,Q$2-1,0,1,1)&amp;OFFSET(InputDeciles,Q$2-1,0,1,1)&amp;Calculator!$F63,UTable,8,FALSE),0)</f>
        <v>0</v>
      </c>
      <c r="R19" s="54">
        <f ca="1">(1-ACDiscount)*IF(R$2&lt;=Calculator!$F$13,VLOOKUP(OFFSET(ModInputAgeGroups,R$2-1,0,1,1)&amp;OFFSET(ModInputGenders,R$2-1,0,1,1)&amp;OFFSET(InputDeciles,R$2-1,0,1,1)&amp;Calculator!$F63,UTable,8,FALSE),0)</f>
        <v>0</v>
      </c>
      <c r="S19" s="54">
        <f ca="1">(1-ACDiscount)*IF(S$2&lt;=Calculator!$F$13,VLOOKUP(OFFSET(ModInputAgeGroups,S$2-1,0,1,1)&amp;OFFSET(ModInputGenders,S$2-1,0,1,1)&amp;OFFSET(InputDeciles,S$2-1,0,1,1)&amp;Calculator!$F63,UTable,8,FALSE),0)</f>
        <v>0</v>
      </c>
      <c r="T19" s="54">
        <f ca="1">(1-ACDiscount)*IF(T$2&lt;=Calculator!$F$13,VLOOKUP(OFFSET(ModInputAgeGroups,T$2-1,0,1,1)&amp;OFFSET(ModInputGenders,T$2-1,0,1,1)&amp;OFFSET(InputDeciles,T$2-1,0,1,1)&amp;Calculator!$F63,UTable,8,FALSE),0)</f>
        <v>0</v>
      </c>
      <c r="U19" s="54">
        <f ca="1">(1-ACDiscount)*IF(U$2&lt;=Calculator!$F$13,VLOOKUP(OFFSET(ModInputAgeGroups,U$2-1,0,1,1)&amp;OFFSET(ModInputGenders,U$2-1,0,1,1)&amp;OFFSET(InputDeciles,U$2-1,0,1,1)&amp;Calculator!$F63,UTable,8,FALSE),0)</f>
        <v>0</v>
      </c>
      <c r="V19" s="128"/>
    </row>
    <row r="20" spans="2:22" x14ac:dyDescent="0.25">
      <c r="B20" s="56" t="s">
        <v>336</v>
      </c>
      <c r="C20" s="56" t="str">
        <f>Calculator!F64</f>
        <v>op_other</v>
      </c>
      <c r="D20" s="54">
        <f t="array" aca="1" ref="D20" ca="1">SUM((F20:M20)*(N20:U20))</f>
        <v>338.33937284673402</v>
      </c>
      <c r="E20" s="59">
        <f t="shared" ca="1" si="2"/>
        <v>5.0215443909783275E-2</v>
      </c>
      <c r="F20" s="54">
        <f ca="1">UtilIDX*IF(F$2&lt;=Calculator!$F$13,VLOOKUP(OFFSET(ModInputAgeGroups,F$2-1,0,1,1)&amp;OFFSET(ModInputGenders,F$2-1,0,1,1)&amp;OFFSET(InputDeciles,F$2-1,0,1,1)&amp;Calculator!$F64,UTable,9,FALSE),0)</f>
        <v>1</v>
      </c>
      <c r="G20" s="54">
        <f ca="1">UtilIDX*IF(G$2&lt;=Calculator!$F$13,VLOOKUP(OFFSET(ModInputAgeGroups,G$2-1,0,1,1)&amp;OFFSET(ModInputGenders,G$2-1,0,1,1)&amp;OFFSET(InputDeciles,G$2-1,0,1,1)&amp;Calculator!$F64,UTable,9,FALSE),0)</f>
        <v>1</v>
      </c>
      <c r="H20" s="54">
        <f ca="1">UtilIDX*IF(H$2&lt;=Calculator!$F$13,VLOOKUP(OFFSET(ModInputAgeGroups,H$2-1,0,1,1)&amp;OFFSET(ModInputGenders,H$2-1,0,1,1)&amp;OFFSET(InputDeciles,H$2-1,0,1,1)&amp;Calculator!$F64,UTable,9,FALSE),0)</f>
        <v>0</v>
      </c>
      <c r="I20" s="54">
        <f ca="1">UtilIDX*IF(I$2&lt;=Calculator!$F$13,VLOOKUP(OFFSET(ModInputAgeGroups,I$2-1,0,1,1)&amp;OFFSET(ModInputGenders,I$2-1,0,1,1)&amp;OFFSET(InputDeciles,I$2-1,0,1,1)&amp;Calculator!$F64,UTable,9,FALSE),0)</f>
        <v>0</v>
      </c>
      <c r="J20" s="54">
        <f ca="1">UtilIDX*IF(J$2&lt;=Calculator!$F$13,VLOOKUP(OFFSET(ModInputAgeGroups,J$2-1,0,1,1)&amp;OFFSET(ModInputGenders,J$2-1,0,1,1)&amp;OFFSET(InputDeciles,J$2-1,0,1,1)&amp;Calculator!$F64,UTable,9,FALSE),0)</f>
        <v>0</v>
      </c>
      <c r="K20" s="54">
        <f ca="1">UtilIDX*IF(K$2&lt;=Calculator!$F$13,VLOOKUP(OFFSET(ModInputAgeGroups,K$2-1,0,1,1)&amp;OFFSET(ModInputGenders,K$2-1,0,1,1)&amp;OFFSET(InputDeciles,K$2-1,0,1,1)&amp;Calculator!$F64,UTable,9,FALSE),0)</f>
        <v>0</v>
      </c>
      <c r="L20" s="54">
        <f ca="1">UtilIDX*IF(L$2&lt;=Calculator!$F$13,VLOOKUP(OFFSET(ModInputAgeGroups,L$2-1,0,1,1)&amp;OFFSET(ModInputGenders,L$2-1,0,1,1)&amp;OFFSET(InputDeciles,L$2-1,0,1,1)&amp;Calculator!$F64,UTable,9,FALSE),0)</f>
        <v>0</v>
      </c>
      <c r="M20" s="54">
        <f ca="1">UtilIDX*IF(M$2&lt;=Calculator!$F$13,VLOOKUP(OFFSET(ModInputAgeGroups,M$2-1,0,1,1)&amp;OFFSET(ModInputGenders,M$2-1,0,1,1)&amp;OFFSET(InputDeciles,M$2-1,0,1,1)&amp;Calculator!$F64,UTable,9,FALSE),0)</f>
        <v>0</v>
      </c>
      <c r="N20" s="54">
        <f ca="1">(1-ACDiscount)*IF(N$2&lt;=Calculator!$F$13,VLOOKUP(OFFSET(ModInputAgeGroups,N$2-1,0,1,1)&amp;OFFSET(ModInputGenders,N$2-1,0,1,1)&amp;OFFSET(InputDeciles,N$2-1,0,1,1)&amp;Calculator!$F64,UTable,8,FALSE),0)</f>
        <v>160.14664617599499</v>
      </c>
      <c r="O20" s="54">
        <f ca="1">(1-ACDiscount)*IF(O$2&lt;=Calculator!$F$13,VLOOKUP(OFFSET(ModInputAgeGroups,O$2-1,0,1,1)&amp;OFFSET(ModInputGenders,O$2-1,0,1,1)&amp;OFFSET(InputDeciles,O$2-1,0,1,1)&amp;Calculator!$F64,UTable,8,FALSE),0)</f>
        <v>178.19272667073901</v>
      </c>
      <c r="P20" s="54">
        <f ca="1">(1-ACDiscount)*IF(P$2&lt;=Calculator!$F$13,VLOOKUP(OFFSET(ModInputAgeGroups,P$2-1,0,1,1)&amp;OFFSET(ModInputGenders,P$2-1,0,1,1)&amp;OFFSET(InputDeciles,P$2-1,0,1,1)&amp;Calculator!$F64,UTable,8,FALSE),0)</f>
        <v>0</v>
      </c>
      <c r="Q20" s="54">
        <f ca="1">(1-ACDiscount)*IF(Q$2&lt;=Calculator!$F$13,VLOOKUP(OFFSET(ModInputAgeGroups,Q$2-1,0,1,1)&amp;OFFSET(ModInputGenders,Q$2-1,0,1,1)&amp;OFFSET(InputDeciles,Q$2-1,0,1,1)&amp;Calculator!$F64,UTable,8,FALSE),0)</f>
        <v>0</v>
      </c>
      <c r="R20" s="54">
        <f ca="1">(1-ACDiscount)*IF(R$2&lt;=Calculator!$F$13,VLOOKUP(OFFSET(ModInputAgeGroups,R$2-1,0,1,1)&amp;OFFSET(ModInputGenders,R$2-1,0,1,1)&amp;OFFSET(InputDeciles,R$2-1,0,1,1)&amp;Calculator!$F64,UTable,8,FALSE),0)</f>
        <v>0</v>
      </c>
      <c r="S20" s="54">
        <f ca="1">(1-ACDiscount)*IF(S$2&lt;=Calculator!$F$13,VLOOKUP(OFFSET(ModInputAgeGroups,S$2-1,0,1,1)&amp;OFFSET(ModInputGenders,S$2-1,0,1,1)&amp;OFFSET(InputDeciles,S$2-1,0,1,1)&amp;Calculator!$F64,UTable,8,FALSE),0)</f>
        <v>0</v>
      </c>
      <c r="T20" s="54">
        <f ca="1">(1-ACDiscount)*IF(T$2&lt;=Calculator!$F$13,VLOOKUP(OFFSET(ModInputAgeGroups,T$2-1,0,1,1)&amp;OFFSET(ModInputGenders,T$2-1,0,1,1)&amp;OFFSET(InputDeciles,T$2-1,0,1,1)&amp;Calculator!$F64,UTable,8,FALSE),0)</f>
        <v>0</v>
      </c>
      <c r="U20" s="54">
        <f ca="1">(1-ACDiscount)*IF(U$2&lt;=Calculator!$F$13,VLOOKUP(OFFSET(ModInputAgeGroups,U$2-1,0,1,1)&amp;OFFSET(ModInputGenders,U$2-1,0,1,1)&amp;OFFSET(InputDeciles,U$2-1,0,1,1)&amp;Calculator!$F64,UTable,8,FALSE),0)</f>
        <v>0</v>
      </c>
      <c r="V20" s="128"/>
    </row>
    <row r="21" spans="2:22" x14ac:dyDescent="0.25">
      <c r="B21" s="56" t="s">
        <v>2965</v>
      </c>
      <c r="C21" s="56" t="str">
        <f>Calculator!F65</f>
        <v>op_prev</v>
      </c>
      <c r="D21" s="54">
        <f t="array" aca="1" ref="D21" ca="1">SUM((F21:M21)*(N21:U21))</f>
        <v>886.56196853153506</v>
      </c>
      <c r="E21" s="59">
        <f t="shared" ca="1" si="2"/>
        <v>0.13158120625679964</v>
      </c>
      <c r="F21" s="54">
        <f ca="1">UtilIDX*IF(F$2&lt;=Calculator!$F$13,VLOOKUP(OFFSET(ModInputAgeGroups,F$2-1,0,1,1)&amp;OFFSET(ModInputGenders,F$2-1,0,1,1)&amp;OFFSET(InputDeciles,F$2-1,0,1,1)&amp;Calculator!$F65,UTable,9,FALSE),0)</f>
        <v>1.885</v>
      </c>
      <c r="G21" s="54">
        <f ca="1">UtilIDX*IF(G$2&lt;=Calculator!$F$13,VLOOKUP(OFFSET(ModInputAgeGroups,G$2-1,0,1,1)&amp;OFFSET(ModInputGenders,G$2-1,0,1,1)&amp;OFFSET(InputDeciles,G$2-1,0,1,1)&amp;Calculator!$F65,UTable,9,FALSE),0)</f>
        <v>2.96</v>
      </c>
      <c r="H21" s="54">
        <f ca="1">UtilIDX*IF(H$2&lt;=Calculator!$F$13,VLOOKUP(OFFSET(ModInputAgeGroups,H$2-1,0,1,1)&amp;OFFSET(ModInputGenders,H$2-1,0,1,1)&amp;OFFSET(InputDeciles,H$2-1,0,1,1)&amp;Calculator!$F65,UTable,9,FALSE),0)</f>
        <v>0</v>
      </c>
      <c r="I21" s="54">
        <f ca="1">UtilIDX*IF(I$2&lt;=Calculator!$F$13,VLOOKUP(OFFSET(ModInputAgeGroups,I$2-1,0,1,1)&amp;OFFSET(ModInputGenders,I$2-1,0,1,1)&amp;OFFSET(InputDeciles,I$2-1,0,1,1)&amp;Calculator!$F65,UTable,9,FALSE),0)</f>
        <v>0</v>
      </c>
      <c r="J21" s="54">
        <f ca="1">UtilIDX*IF(J$2&lt;=Calculator!$F$13,VLOOKUP(OFFSET(ModInputAgeGroups,J$2-1,0,1,1)&amp;OFFSET(ModInputGenders,J$2-1,0,1,1)&amp;OFFSET(InputDeciles,J$2-1,0,1,1)&amp;Calculator!$F65,UTable,9,FALSE),0)</f>
        <v>0</v>
      </c>
      <c r="K21" s="54">
        <f ca="1">UtilIDX*IF(K$2&lt;=Calculator!$F$13,VLOOKUP(OFFSET(ModInputAgeGroups,K$2-1,0,1,1)&amp;OFFSET(ModInputGenders,K$2-1,0,1,1)&amp;OFFSET(InputDeciles,K$2-1,0,1,1)&amp;Calculator!$F65,UTable,9,FALSE),0)</f>
        <v>0</v>
      </c>
      <c r="L21" s="54">
        <f ca="1">UtilIDX*IF(L$2&lt;=Calculator!$F$13,VLOOKUP(OFFSET(ModInputAgeGroups,L$2-1,0,1,1)&amp;OFFSET(ModInputGenders,L$2-1,0,1,1)&amp;OFFSET(InputDeciles,L$2-1,0,1,1)&amp;Calculator!$F65,UTable,9,FALSE),0)</f>
        <v>0</v>
      </c>
      <c r="M21" s="54">
        <f ca="1">UtilIDX*IF(M$2&lt;=Calculator!$F$13,VLOOKUP(OFFSET(ModInputAgeGroups,M$2-1,0,1,1)&amp;OFFSET(ModInputGenders,M$2-1,0,1,1)&amp;OFFSET(InputDeciles,M$2-1,0,1,1)&amp;Calculator!$F65,UTable,9,FALSE),0)</f>
        <v>0</v>
      </c>
      <c r="N21" s="54">
        <f ca="1">(1-ACDiscount)*IF(N$2&lt;=Calculator!$F$13,VLOOKUP(OFFSET(ModInputAgeGroups,N$2-1,0,1,1)&amp;OFFSET(ModInputGenders,N$2-1,0,1,1)&amp;OFFSET(InputDeciles,N$2-1,0,1,1)&amp;Calculator!$F65,UTable,8,FALSE),0)</f>
        <v>170.807877411818</v>
      </c>
      <c r="O21" s="54">
        <f ca="1">(1-ACDiscount)*IF(O$2&lt;=Calculator!$F$13,VLOOKUP(OFFSET(ModInputAgeGroups,O$2-1,0,1,1)&amp;OFFSET(ModInputGenders,O$2-1,0,1,1)&amp;OFFSET(InputDeciles,O$2-1,0,1,1)&amp;Calculator!$F65,UTable,8,FALSE),0)</f>
        <v>190.73956743589801</v>
      </c>
      <c r="P21" s="54">
        <f ca="1">(1-ACDiscount)*IF(P$2&lt;=Calculator!$F$13,VLOOKUP(OFFSET(ModInputAgeGroups,P$2-1,0,1,1)&amp;OFFSET(ModInputGenders,P$2-1,0,1,1)&amp;OFFSET(InputDeciles,P$2-1,0,1,1)&amp;Calculator!$F65,UTable,8,FALSE),0)</f>
        <v>0</v>
      </c>
      <c r="Q21" s="54">
        <f ca="1">(1-ACDiscount)*IF(Q$2&lt;=Calculator!$F$13,VLOOKUP(OFFSET(ModInputAgeGroups,Q$2-1,0,1,1)&amp;OFFSET(ModInputGenders,Q$2-1,0,1,1)&amp;OFFSET(InputDeciles,Q$2-1,0,1,1)&amp;Calculator!$F65,UTable,8,FALSE),0)</f>
        <v>0</v>
      </c>
      <c r="R21" s="54">
        <f ca="1">(1-ACDiscount)*IF(R$2&lt;=Calculator!$F$13,VLOOKUP(OFFSET(ModInputAgeGroups,R$2-1,0,1,1)&amp;OFFSET(ModInputGenders,R$2-1,0,1,1)&amp;OFFSET(InputDeciles,R$2-1,0,1,1)&amp;Calculator!$F65,UTable,8,FALSE),0)</f>
        <v>0</v>
      </c>
      <c r="S21" s="54">
        <f ca="1">(1-ACDiscount)*IF(S$2&lt;=Calculator!$F$13,VLOOKUP(OFFSET(ModInputAgeGroups,S$2-1,0,1,1)&amp;OFFSET(ModInputGenders,S$2-1,0,1,1)&amp;OFFSET(InputDeciles,S$2-1,0,1,1)&amp;Calculator!$F65,UTable,8,FALSE),0)</f>
        <v>0</v>
      </c>
      <c r="T21" s="54">
        <f ca="1">(1-ACDiscount)*IF(T$2&lt;=Calculator!$F$13,VLOOKUP(OFFSET(ModInputAgeGroups,T$2-1,0,1,1)&amp;OFFSET(ModInputGenders,T$2-1,0,1,1)&amp;OFFSET(InputDeciles,T$2-1,0,1,1)&amp;Calculator!$F65,UTable,8,FALSE),0)</f>
        <v>0</v>
      </c>
      <c r="U21" s="54">
        <f ca="1">(1-ACDiscount)*IF(U$2&lt;=Calculator!$F$13,VLOOKUP(OFFSET(ModInputAgeGroups,U$2-1,0,1,1)&amp;OFFSET(ModInputGenders,U$2-1,0,1,1)&amp;OFFSET(InputDeciles,U$2-1,0,1,1)&amp;Calculator!$F65,UTable,8,FALSE),0)</f>
        <v>0</v>
      </c>
      <c r="V21" s="128" t="s">
        <v>3580</v>
      </c>
    </row>
    <row r="22" spans="2:22" x14ac:dyDescent="0.25">
      <c r="B22" s="56" t="s">
        <v>2966</v>
      </c>
      <c r="C22" s="56" t="str">
        <f>Calculator!F66</f>
        <v>op_primcare</v>
      </c>
      <c r="D22" s="54">
        <f t="array" aca="1" ref="D22" ca="1">SUM((F22:M22)*(N22:U22))</f>
        <v>479.50800754160775</v>
      </c>
      <c r="E22" s="59">
        <f t="shared" ca="1" si="2"/>
        <v>7.1167323076835848E-2</v>
      </c>
      <c r="F22" s="54">
        <f ca="1">UtilIDX*IF(F$2&lt;=Calculator!$F$13,VLOOKUP(OFFSET(ModInputAgeGroups,F$2-1,0,1,1)&amp;OFFSET(ModInputGenders,F$2-1,0,1,1)&amp;OFFSET(InputDeciles,F$2-1,0,1,1)&amp;Calculator!$F66,UTable,9,FALSE),0)</f>
        <v>1.885</v>
      </c>
      <c r="G22" s="54">
        <f ca="1">UtilIDX*IF(G$2&lt;=Calculator!$F$13,VLOOKUP(OFFSET(ModInputAgeGroups,G$2-1,0,1,1)&amp;OFFSET(ModInputGenders,G$2-1,0,1,1)&amp;OFFSET(InputDeciles,G$2-1,0,1,1)&amp;Calculator!$F66,UTable,9,FALSE),0)</f>
        <v>2.12</v>
      </c>
      <c r="H22" s="54">
        <f ca="1">UtilIDX*IF(H$2&lt;=Calculator!$F$13,VLOOKUP(OFFSET(ModInputAgeGroups,H$2-1,0,1,1)&amp;OFFSET(ModInputGenders,H$2-1,0,1,1)&amp;OFFSET(InputDeciles,H$2-1,0,1,1)&amp;Calculator!$F66,UTable,9,FALSE),0)</f>
        <v>0</v>
      </c>
      <c r="I22" s="54">
        <f ca="1">UtilIDX*IF(I$2&lt;=Calculator!$F$13,VLOOKUP(OFFSET(ModInputAgeGroups,I$2-1,0,1,1)&amp;OFFSET(ModInputGenders,I$2-1,0,1,1)&amp;OFFSET(InputDeciles,I$2-1,0,1,1)&amp;Calculator!$F66,UTable,9,FALSE),0)</f>
        <v>0</v>
      </c>
      <c r="J22" s="54">
        <f ca="1">UtilIDX*IF(J$2&lt;=Calculator!$F$13,VLOOKUP(OFFSET(ModInputAgeGroups,J$2-1,0,1,1)&amp;OFFSET(ModInputGenders,J$2-1,0,1,1)&amp;OFFSET(InputDeciles,J$2-1,0,1,1)&amp;Calculator!$F66,UTable,9,FALSE),0)</f>
        <v>0</v>
      </c>
      <c r="K22" s="54">
        <f ca="1">UtilIDX*IF(K$2&lt;=Calculator!$F$13,VLOOKUP(OFFSET(ModInputAgeGroups,K$2-1,0,1,1)&amp;OFFSET(ModInputGenders,K$2-1,0,1,1)&amp;OFFSET(InputDeciles,K$2-1,0,1,1)&amp;Calculator!$F66,UTable,9,FALSE),0)</f>
        <v>0</v>
      </c>
      <c r="L22" s="54">
        <f ca="1">UtilIDX*IF(L$2&lt;=Calculator!$F$13,VLOOKUP(OFFSET(ModInputAgeGroups,L$2-1,0,1,1)&amp;OFFSET(ModInputGenders,L$2-1,0,1,1)&amp;OFFSET(InputDeciles,L$2-1,0,1,1)&amp;Calculator!$F66,UTable,9,FALSE),0)</f>
        <v>0</v>
      </c>
      <c r="M22" s="54">
        <f ca="1">UtilIDX*IF(M$2&lt;=Calculator!$F$13,VLOOKUP(OFFSET(ModInputAgeGroups,M$2-1,0,1,1)&amp;OFFSET(ModInputGenders,M$2-1,0,1,1)&amp;OFFSET(InputDeciles,M$2-1,0,1,1)&amp;Calculator!$F66,UTable,9,FALSE),0)</f>
        <v>0</v>
      </c>
      <c r="N22" s="54">
        <f ca="1">(1-ACDiscount)*IF(N$2&lt;=Calculator!$F$13,VLOOKUP(OFFSET(ModInputAgeGroups,N$2-1,0,1,1)&amp;OFFSET(ModInputGenders,N$2-1,0,1,1)&amp;OFFSET(InputDeciles,N$2-1,0,1,1)&amp;Calculator!$F66,UTable,8,FALSE),0)</f>
        <v>119.851521114146</v>
      </c>
      <c r="O22" s="54">
        <f ca="1">(1-ACDiscount)*IF(O$2&lt;=Calculator!$F$13,VLOOKUP(OFFSET(ModInputAgeGroups,O$2-1,0,1,1)&amp;OFFSET(ModInputGenders,O$2-1,0,1,1)&amp;OFFSET(InputDeciles,O$2-1,0,1,1)&amp;Calculator!$F66,UTable,8,FALSE),0)</f>
        <v>119.616929359171</v>
      </c>
      <c r="P22" s="54">
        <f ca="1">(1-ACDiscount)*IF(P$2&lt;=Calculator!$F$13,VLOOKUP(OFFSET(ModInputAgeGroups,P$2-1,0,1,1)&amp;OFFSET(ModInputGenders,P$2-1,0,1,1)&amp;OFFSET(InputDeciles,P$2-1,0,1,1)&amp;Calculator!$F66,UTable,8,FALSE),0)</f>
        <v>0</v>
      </c>
      <c r="Q22" s="54">
        <f ca="1">(1-ACDiscount)*IF(Q$2&lt;=Calculator!$F$13,VLOOKUP(OFFSET(ModInputAgeGroups,Q$2-1,0,1,1)&amp;OFFSET(ModInputGenders,Q$2-1,0,1,1)&amp;OFFSET(InputDeciles,Q$2-1,0,1,1)&amp;Calculator!$F66,UTable,8,FALSE),0)</f>
        <v>0</v>
      </c>
      <c r="R22" s="54">
        <f ca="1">(1-ACDiscount)*IF(R$2&lt;=Calculator!$F$13,VLOOKUP(OFFSET(ModInputAgeGroups,R$2-1,0,1,1)&amp;OFFSET(ModInputGenders,R$2-1,0,1,1)&amp;OFFSET(InputDeciles,R$2-1,0,1,1)&amp;Calculator!$F66,UTable,8,FALSE),0)</f>
        <v>0</v>
      </c>
      <c r="S22" s="54">
        <f ca="1">(1-ACDiscount)*IF(S$2&lt;=Calculator!$F$13,VLOOKUP(OFFSET(ModInputAgeGroups,S$2-1,0,1,1)&amp;OFFSET(ModInputGenders,S$2-1,0,1,1)&amp;OFFSET(InputDeciles,S$2-1,0,1,1)&amp;Calculator!$F66,UTable,8,FALSE),0)</f>
        <v>0</v>
      </c>
      <c r="T22" s="54">
        <f ca="1">(1-ACDiscount)*IF(T$2&lt;=Calculator!$F$13,VLOOKUP(OFFSET(ModInputAgeGroups,T$2-1,0,1,1)&amp;OFFSET(ModInputGenders,T$2-1,0,1,1)&amp;OFFSET(InputDeciles,T$2-1,0,1,1)&amp;Calculator!$F66,UTable,8,FALSE),0)</f>
        <v>0</v>
      </c>
      <c r="U22" s="54">
        <f ca="1">(1-ACDiscount)*IF(U$2&lt;=Calculator!$F$13,VLOOKUP(OFFSET(ModInputAgeGroups,U$2-1,0,1,1)&amp;OFFSET(ModInputGenders,U$2-1,0,1,1)&amp;OFFSET(InputDeciles,U$2-1,0,1,1)&amp;Calculator!$F66,UTable,8,FALSE),0)</f>
        <v>0</v>
      </c>
      <c r="V22" s="128" t="s">
        <v>3580</v>
      </c>
    </row>
    <row r="23" spans="2:22" x14ac:dyDescent="0.25">
      <c r="B23" s="56" t="s">
        <v>2967</v>
      </c>
      <c r="C23" s="56" t="str">
        <f>Calculator!F67</f>
        <v>op_rehab</v>
      </c>
      <c r="D23" s="54">
        <f t="array" aca="1" ref="D23" ca="1">SUM((F23:M23)*(N23:U23))</f>
        <v>161.424513116414</v>
      </c>
      <c r="E23" s="59">
        <f t="shared" ca="1" si="2"/>
        <v>2.3958203610353501E-2</v>
      </c>
      <c r="F23" s="54">
        <f ca="1">UtilIDX*IF(F$2&lt;=Calculator!$F$13,VLOOKUP(OFFSET(ModInputAgeGroups,F$2-1,0,1,1)&amp;OFFSET(ModInputGenders,F$2-1,0,1,1)&amp;OFFSET(InputDeciles,F$2-1,0,1,1)&amp;Calculator!$F67,UTable,9,FALSE),0)</f>
        <v>0.78500000000000003</v>
      </c>
      <c r="G23" s="54">
        <f ca="1">UtilIDX*IF(G$2&lt;=Calculator!$F$13,VLOOKUP(OFFSET(ModInputAgeGroups,G$2-1,0,1,1)&amp;OFFSET(ModInputGenders,G$2-1,0,1,1)&amp;OFFSET(InputDeciles,G$2-1,0,1,1)&amp;Calculator!$F67,UTable,9,FALSE),0)</f>
        <v>1.085</v>
      </c>
      <c r="H23" s="54">
        <f ca="1">UtilIDX*IF(H$2&lt;=Calculator!$F$13,VLOOKUP(OFFSET(ModInputAgeGroups,H$2-1,0,1,1)&amp;OFFSET(ModInputGenders,H$2-1,0,1,1)&amp;OFFSET(InputDeciles,H$2-1,0,1,1)&amp;Calculator!$F67,UTable,9,FALSE),0)</f>
        <v>0</v>
      </c>
      <c r="I23" s="54">
        <f ca="1">UtilIDX*IF(I$2&lt;=Calculator!$F$13,VLOOKUP(OFFSET(ModInputAgeGroups,I$2-1,0,1,1)&amp;OFFSET(ModInputGenders,I$2-1,0,1,1)&amp;OFFSET(InputDeciles,I$2-1,0,1,1)&amp;Calculator!$F67,UTable,9,FALSE),0)</f>
        <v>0</v>
      </c>
      <c r="J23" s="54">
        <f ca="1">UtilIDX*IF(J$2&lt;=Calculator!$F$13,VLOOKUP(OFFSET(ModInputAgeGroups,J$2-1,0,1,1)&amp;OFFSET(ModInputGenders,J$2-1,0,1,1)&amp;OFFSET(InputDeciles,J$2-1,0,1,1)&amp;Calculator!$F67,UTable,9,FALSE),0)</f>
        <v>0</v>
      </c>
      <c r="K23" s="54">
        <f ca="1">UtilIDX*IF(K$2&lt;=Calculator!$F$13,VLOOKUP(OFFSET(ModInputAgeGroups,K$2-1,0,1,1)&amp;OFFSET(ModInputGenders,K$2-1,0,1,1)&amp;OFFSET(InputDeciles,K$2-1,0,1,1)&amp;Calculator!$F67,UTable,9,FALSE),0)</f>
        <v>0</v>
      </c>
      <c r="L23" s="54">
        <f ca="1">UtilIDX*IF(L$2&lt;=Calculator!$F$13,VLOOKUP(OFFSET(ModInputAgeGroups,L$2-1,0,1,1)&amp;OFFSET(ModInputGenders,L$2-1,0,1,1)&amp;OFFSET(InputDeciles,L$2-1,0,1,1)&amp;Calculator!$F67,UTable,9,FALSE),0)</f>
        <v>0</v>
      </c>
      <c r="M23" s="54">
        <f ca="1">UtilIDX*IF(M$2&lt;=Calculator!$F$13,VLOOKUP(OFFSET(ModInputAgeGroups,M$2-1,0,1,1)&amp;OFFSET(ModInputGenders,M$2-1,0,1,1)&amp;OFFSET(InputDeciles,M$2-1,0,1,1)&amp;Calculator!$F67,UTable,9,FALSE),0)</f>
        <v>0</v>
      </c>
      <c r="N23" s="54">
        <f ca="1">(1-ACDiscount)*IF(N$2&lt;=Calculator!$F$13,VLOOKUP(OFFSET(ModInputAgeGroups,N$2-1,0,1,1)&amp;OFFSET(ModInputGenders,N$2-1,0,1,1)&amp;OFFSET(InputDeciles,N$2-1,0,1,1)&amp;Calculator!$F67,UTable,8,FALSE),0)</f>
        <v>83.576633025459103</v>
      </c>
      <c r="O23" s="54">
        <f ca="1">(1-ACDiscount)*IF(O$2&lt;=Calculator!$F$13,VLOOKUP(OFFSET(ModInputAgeGroups,O$2-1,0,1,1)&amp;OFFSET(ModInputGenders,O$2-1,0,1,1)&amp;OFFSET(InputDeciles,O$2-1,0,1,1)&amp;Calculator!$F67,UTable,8,FALSE),0)</f>
        <v>88.310466535878902</v>
      </c>
      <c r="P23" s="54">
        <f ca="1">(1-ACDiscount)*IF(P$2&lt;=Calculator!$F$13,VLOOKUP(OFFSET(ModInputAgeGroups,P$2-1,0,1,1)&amp;OFFSET(ModInputGenders,P$2-1,0,1,1)&amp;OFFSET(InputDeciles,P$2-1,0,1,1)&amp;Calculator!$F67,UTable,8,FALSE),0)</f>
        <v>0</v>
      </c>
      <c r="Q23" s="54">
        <f ca="1">(1-ACDiscount)*IF(Q$2&lt;=Calculator!$F$13,VLOOKUP(OFFSET(ModInputAgeGroups,Q$2-1,0,1,1)&amp;OFFSET(ModInputGenders,Q$2-1,0,1,1)&amp;OFFSET(InputDeciles,Q$2-1,0,1,1)&amp;Calculator!$F67,UTable,8,FALSE),0)</f>
        <v>0</v>
      </c>
      <c r="R23" s="54">
        <f ca="1">(1-ACDiscount)*IF(R$2&lt;=Calculator!$F$13,VLOOKUP(OFFSET(ModInputAgeGroups,R$2-1,0,1,1)&amp;OFFSET(ModInputGenders,R$2-1,0,1,1)&amp;OFFSET(InputDeciles,R$2-1,0,1,1)&amp;Calculator!$F67,UTable,8,FALSE),0)</f>
        <v>0</v>
      </c>
      <c r="S23" s="54">
        <f ca="1">(1-ACDiscount)*IF(S$2&lt;=Calculator!$F$13,VLOOKUP(OFFSET(ModInputAgeGroups,S$2-1,0,1,1)&amp;OFFSET(ModInputGenders,S$2-1,0,1,1)&amp;OFFSET(InputDeciles,S$2-1,0,1,1)&amp;Calculator!$F67,UTable,8,FALSE),0)</f>
        <v>0</v>
      </c>
      <c r="T23" s="54">
        <f ca="1">(1-ACDiscount)*IF(T$2&lt;=Calculator!$F$13,VLOOKUP(OFFSET(ModInputAgeGroups,T$2-1,0,1,1)&amp;OFFSET(ModInputGenders,T$2-1,0,1,1)&amp;OFFSET(InputDeciles,T$2-1,0,1,1)&amp;Calculator!$F67,UTable,8,FALSE),0)</f>
        <v>0</v>
      </c>
      <c r="U23" s="54">
        <f ca="1">(1-ACDiscount)*IF(U$2&lt;=Calculator!$F$13,VLOOKUP(OFFSET(ModInputAgeGroups,U$2-1,0,1,1)&amp;OFFSET(ModInputGenders,U$2-1,0,1,1)&amp;OFFSET(InputDeciles,U$2-1,0,1,1)&amp;Calculator!$F67,UTable,8,FALSE),0)</f>
        <v>0</v>
      </c>
      <c r="V23" s="128"/>
    </row>
    <row r="24" spans="2:22" x14ac:dyDescent="0.25">
      <c r="B24" s="56" t="s">
        <v>2968</v>
      </c>
      <c r="C24" s="56" t="str">
        <f>Calculator!F68</f>
        <v>op_speccare</v>
      </c>
      <c r="D24" s="54">
        <f t="array" aca="1" ref="D24" ca="1">SUM((F24:M24)*(N24:U24))</f>
        <v>742.85676823803135</v>
      </c>
      <c r="E24" s="59">
        <f t="shared" ca="1" si="2"/>
        <v>0.11025285666459443</v>
      </c>
      <c r="F24" s="54">
        <f ca="1">UtilIDX*IF(F$2&lt;=Calculator!$F$13,VLOOKUP(OFFSET(ModInputAgeGroups,F$2-1,0,1,1)&amp;OFFSET(ModInputGenders,F$2-1,0,1,1)&amp;OFFSET(InputDeciles,F$2-1,0,1,1)&amp;Calculator!$F68,UTable,9,FALSE),0)</f>
        <v>2.06</v>
      </c>
      <c r="G24" s="54">
        <f ca="1">UtilIDX*IF(G$2&lt;=Calculator!$F$13,VLOOKUP(OFFSET(ModInputAgeGroups,G$2-1,0,1,1)&amp;OFFSET(ModInputGenders,G$2-1,0,1,1)&amp;OFFSET(InputDeciles,G$2-1,0,1,1)&amp;Calculator!$F68,UTable,9,FALSE),0)</f>
        <v>2.5</v>
      </c>
      <c r="H24" s="54">
        <f ca="1">UtilIDX*IF(H$2&lt;=Calculator!$F$13,VLOOKUP(OFFSET(ModInputAgeGroups,H$2-1,0,1,1)&amp;OFFSET(ModInputGenders,H$2-1,0,1,1)&amp;OFFSET(InputDeciles,H$2-1,0,1,1)&amp;Calculator!$F68,UTable,9,FALSE),0)</f>
        <v>0</v>
      </c>
      <c r="I24" s="54">
        <f ca="1">UtilIDX*IF(I$2&lt;=Calculator!$F$13,VLOOKUP(OFFSET(ModInputAgeGroups,I$2-1,0,1,1)&amp;OFFSET(ModInputGenders,I$2-1,0,1,1)&amp;OFFSET(InputDeciles,I$2-1,0,1,1)&amp;Calculator!$F68,UTable,9,FALSE),0)</f>
        <v>0</v>
      </c>
      <c r="J24" s="54">
        <f ca="1">UtilIDX*IF(J$2&lt;=Calculator!$F$13,VLOOKUP(OFFSET(ModInputAgeGroups,J$2-1,0,1,1)&amp;OFFSET(ModInputGenders,J$2-1,0,1,1)&amp;OFFSET(InputDeciles,J$2-1,0,1,1)&amp;Calculator!$F68,UTable,9,FALSE),0)</f>
        <v>0</v>
      </c>
      <c r="K24" s="54">
        <f ca="1">UtilIDX*IF(K$2&lt;=Calculator!$F$13,VLOOKUP(OFFSET(ModInputAgeGroups,K$2-1,0,1,1)&amp;OFFSET(ModInputGenders,K$2-1,0,1,1)&amp;OFFSET(InputDeciles,K$2-1,0,1,1)&amp;Calculator!$F68,UTable,9,FALSE),0)</f>
        <v>0</v>
      </c>
      <c r="L24" s="54">
        <f ca="1">UtilIDX*IF(L$2&lt;=Calculator!$F$13,VLOOKUP(OFFSET(ModInputAgeGroups,L$2-1,0,1,1)&amp;OFFSET(ModInputGenders,L$2-1,0,1,1)&amp;OFFSET(InputDeciles,L$2-1,0,1,1)&amp;Calculator!$F68,UTable,9,FALSE),0)</f>
        <v>0</v>
      </c>
      <c r="M24" s="54">
        <f ca="1">UtilIDX*IF(M$2&lt;=Calculator!$F$13,VLOOKUP(OFFSET(ModInputAgeGroups,M$2-1,0,1,1)&amp;OFFSET(ModInputGenders,M$2-1,0,1,1)&amp;OFFSET(InputDeciles,M$2-1,0,1,1)&amp;Calculator!$F68,UTable,9,FALSE),0)</f>
        <v>0</v>
      </c>
      <c r="N24" s="54">
        <f ca="1">(1-ACDiscount)*IF(N$2&lt;=Calculator!$F$13,VLOOKUP(OFFSET(ModInputAgeGroups,N$2-1,0,1,1)&amp;OFFSET(ModInputGenders,N$2-1,0,1,1)&amp;OFFSET(InputDeciles,N$2-1,0,1,1)&amp;Calculator!$F68,UTable,8,FALSE),0)</f>
        <v>166.86058315599701</v>
      </c>
      <c r="O24" s="54">
        <f ca="1">(1-ACDiscount)*IF(O$2&lt;=Calculator!$F$13,VLOOKUP(OFFSET(ModInputAgeGroups,O$2-1,0,1,1)&amp;OFFSET(ModInputGenders,O$2-1,0,1,1)&amp;OFFSET(InputDeciles,O$2-1,0,1,1)&amp;Calculator!$F68,UTable,8,FALSE),0)</f>
        <v>159.64958677467101</v>
      </c>
      <c r="P24" s="54">
        <f ca="1">(1-ACDiscount)*IF(P$2&lt;=Calculator!$F$13,VLOOKUP(OFFSET(ModInputAgeGroups,P$2-1,0,1,1)&amp;OFFSET(ModInputGenders,P$2-1,0,1,1)&amp;OFFSET(InputDeciles,P$2-1,0,1,1)&amp;Calculator!$F68,UTable,8,FALSE),0)</f>
        <v>0</v>
      </c>
      <c r="Q24" s="54">
        <f ca="1">(1-ACDiscount)*IF(Q$2&lt;=Calculator!$F$13,VLOOKUP(OFFSET(ModInputAgeGroups,Q$2-1,0,1,1)&amp;OFFSET(ModInputGenders,Q$2-1,0,1,1)&amp;OFFSET(InputDeciles,Q$2-1,0,1,1)&amp;Calculator!$F68,UTable,8,FALSE),0)</f>
        <v>0</v>
      </c>
      <c r="R24" s="54">
        <f ca="1">(1-ACDiscount)*IF(R$2&lt;=Calculator!$F$13,VLOOKUP(OFFSET(ModInputAgeGroups,R$2-1,0,1,1)&amp;OFFSET(ModInputGenders,R$2-1,0,1,1)&amp;OFFSET(InputDeciles,R$2-1,0,1,1)&amp;Calculator!$F68,UTable,8,FALSE),0)</f>
        <v>0</v>
      </c>
      <c r="S24" s="54">
        <f ca="1">(1-ACDiscount)*IF(S$2&lt;=Calculator!$F$13,VLOOKUP(OFFSET(ModInputAgeGroups,S$2-1,0,1,1)&amp;OFFSET(ModInputGenders,S$2-1,0,1,1)&amp;OFFSET(InputDeciles,S$2-1,0,1,1)&amp;Calculator!$F68,UTable,8,FALSE),0)</f>
        <v>0</v>
      </c>
      <c r="T24" s="54">
        <f ca="1">(1-ACDiscount)*IF(T$2&lt;=Calculator!$F$13,VLOOKUP(OFFSET(ModInputAgeGroups,T$2-1,0,1,1)&amp;OFFSET(ModInputGenders,T$2-1,0,1,1)&amp;OFFSET(InputDeciles,T$2-1,0,1,1)&amp;Calculator!$F68,UTable,8,FALSE),0)</f>
        <v>0</v>
      </c>
      <c r="U24" s="54">
        <f ca="1">(1-ACDiscount)*IF(U$2&lt;=Calculator!$F$13,VLOOKUP(OFFSET(ModInputAgeGroups,U$2-1,0,1,1)&amp;OFFSET(ModInputGenders,U$2-1,0,1,1)&amp;OFFSET(InputDeciles,U$2-1,0,1,1)&amp;Calculator!$F68,UTable,8,FALSE),0)</f>
        <v>0</v>
      </c>
      <c r="V24" s="128" t="s">
        <v>3580</v>
      </c>
    </row>
    <row r="25" spans="2:22" x14ac:dyDescent="0.25">
      <c r="B25" s="56" t="s">
        <v>2969</v>
      </c>
      <c r="C25" s="56" t="str">
        <f>Calculator!F69</f>
        <v>op_surg</v>
      </c>
      <c r="D25" s="54">
        <f t="array" aca="1" ref="D25" ca="1">SUM((F25:M25)*(N25:U25))</f>
        <v>113.28107651082199</v>
      </c>
      <c r="E25" s="59">
        <f t="shared" ca="1" si="2"/>
        <v>1.681288079394145E-2</v>
      </c>
      <c r="F25" s="54">
        <f ca="1">UtilIDX*IF(F$2&lt;=Calculator!$F$13,VLOOKUP(OFFSET(ModInputAgeGroups,F$2-1,0,1,1)&amp;OFFSET(ModInputGenders,F$2-1,0,1,1)&amp;OFFSET(InputDeciles,F$2-1,0,1,1)&amp;Calculator!$F69,UTable,9,FALSE),0)</f>
        <v>0.06</v>
      </c>
      <c r="G25" s="54">
        <f ca="1">UtilIDX*IF(G$2&lt;=Calculator!$F$13,VLOOKUP(OFFSET(ModInputAgeGroups,G$2-1,0,1,1)&amp;OFFSET(ModInputGenders,G$2-1,0,1,1)&amp;OFFSET(InputDeciles,G$2-1,0,1,1)&amp;Calculator!$F69,UTable,9,FALSE),0)</f>
        <v>6.5000000000000002E-2</v>
      </c>
      <c r="H25" s="54">
        <f ca="1">UtilIDX*IF(H$2&lt;=Calculator!$F$13,VLOOKUP(OFFSET(ModInputAgeGroups,H$2-1,0,1,1)&amp;OFFSET(ModInputGenders,H$2-1,0,1,1)&amp;OFFSET(InputDeciles,H$2-1,0,1,1)&amp;Calculator!$F69,UTable,9,FALSE),0)</f>
        <v>0</v>
      </c>
      <c r="I25" s="54">
        <f ca="1">UtilIDX*IF(I$2&lt;=Calculator!$F$13,VLOOKUP(OFFSET(ModInputAgeGroups,I$2-1,0,1,1)&amp;OFFSET(ModInputGenders,I$2-1,0,1,1)&amp;OFFSET(InputDeciles,I$2-1,0,1,1)&amp;Calculator!$F69,UTable,9,FALSE),0)</f>
        <v>0</v>
      </c>
      <c r="J25" s="54">
        <f ca="1">UtilIDX*IF(J$2&lt;=Calculator!$F$13,VLOOKUP(OFFSET(ModInputAgeGroups,J$2-1,0,1,1)&amp;OFFSET(ModInputGenders,J$2-1,0,1,1)&amp;OFFSET(InputDeciles,J$2-1,0,1,1)&amp;Calculator!$F69,UTable,9,FALSE),0)</f>
        <v>0</v>
      </c>
      <c r="K25" s="54">
        <f ca="1">UtilIDX*IF(K$2&lt;=Calculator!$F$13,VLOOKUP(OFFSET(ModInputAgeGroups,K$2-1,0,1,1)&amp;OFFSET(ModInputGenders,K$2-1,0,1,1)&amp;OFFSET(InputDeciles,K$2-1,0,1,1)&amp;Calculator!$F69,UTable,9,FALSE),0)</f>
        <v>0</v>
      </c>
      <c r="L25" s="54">
        <f ca="1">UtilIDX*IF(L$2&lt;=Calculator!$F$13,VLOOKUP(OFFSET(ModInputAgeGroups,L$2-1,0,1,1)&amp;OFFSET(ModInputGenders,L$2-1,0,1,1)&amp;OFFSET(InputDeciles,L$2-1,0,1,1)&amp;Calculator!$F69,UTable,9,FALSE),0)</f>
        <v>0</v>
      </c>
      <c r="M25" s="54">
        <f ca="1">UtilIDX*IF(M$2&lt;=Calculator!$F$13,VLOOKUP(OFFSET(ModInputAgeGroups,M$2-1,0,1,1)&amp;OFFSET(ModInputGenders,M$2-1,0,1,1)&amp;OFFSET(InputDeciles,M$2-1,0,1,1)&amp;Calculator!$F69,UTable,9,FALSE),0)</f>
        <v>0</v>
      </c>
      <c r="N25" s="54">
        <f ca="1">(1-ACDiscount)*IF(N$2&lt;=Calculator!$F$13,VLOOKUP(OFFSET(ModInputAgeGroups,N$2-1,0,1,1)&amp;OFFSET(ModInputGenders,N$2-1,0,1,1)&amp;OFFSET(InputDeciles,N$2-1,0,1,1)&amp;Calculator!$F69,UTable,8,FALSE),0)</f>
        <v>888.42006699535102</v>
      </c>
      <c r="O25" s="54">
        <f ca="1">(1-ACDiscount)*IF(O$2&lt;=Calculator!$F$13,VLOOKUP(OFFSET(ModInputAgeGroups,O$2-1,0,1,1)&amp;OFFSET(ModInputGenders,O$2-1,0,1,1)&amp;OFFSET(InputDeciles,O$2-1,0,1,1)&amp;Calculator!$F69,UTable,8,FALSE),0)</f>
        <v>922.705730632322</v>
      </c>
      <c r="P25" s="54">
        <f ca="1">(1-ACDiscount)*IF(P$2&lt;=Calculator!$F$13,VLOOKUP(OFFSET(ModInputAgeGroups,P$2-1,0,1,1)&amp;OFFSET(ModInputGenders,P$2-1,0,1,1)&amp;OFFSET(InputDeciles,P$2-1,0,1,1)&amp;Calculator!$F69,UTable,8,FALSE),0)</f>
        <v>0</v>
      </c>
      <c r="Q25" s="54">
        <f ca="1">(1-ACDiscount)*IF(Q$2&lt;=Calculator!$F$13,VLOOKUP(OFFSET(ModInputAgeGroups,Q$2-1,0,1,1)&amp;OFFSET(ModInputGenders,Q$2-1,0,1,1)&amp;OFFSET(InputDeciles,Q$2-1,0,1,1)&amp;Calculator!$F69,UTable,8,FALSE),0)</f>
        <v>0</v>
      </c>
      <c r="R25" s="54">
        <f ca="1">(1-ACDiscount)*IF(R$2&lt;=Calculator!$F$13,VLOOKUP(OFFSET(ModInputAgeGroups,R$2-1,0,1,1)&amp;OFFSET(ModInputGenders,R$2-1,0,1,1)&amp;OFFSET(InputDeciles,R$2-1,0,1,1)&amp;Calculator!$F69,UTable,8,FALSE),0)</f>
        <v>0</v>
      </c>
      <c r="S25" s="54">
        <f ca="1">(1-ACDiscount)*IF(S$2&lt;=Calculator!$F$13,VLOOKUP(OFFSET(ModInputAgeGroups,S$2-1,0,1,1)&amp;OFFSET(ModInputGenders,S$2-1,0,1,1)&amp;OFFSET(InputDeciles,S$2-1,0,1,1)&amp;Calculator!$F69,UTable,8,FALSE),0)</f>
        <v>0</v>
      </c>
      <c r="T25" s="54">
        <f ca="1">(1-ACDiscount)*IF(T$2&lt;=Calculator!$F$13,VLOOKUP(OFFSET(ModInputAgeGroups,T$2-1,0,1,1)&amp;OFFSET(ModInputGenders,T$2-1,0,1,1)&amp;OFFSET(InputDeciles,T$2-1,0,1,1)&amp;Calculator!$F69,UTable,8,FALSE),0)</f>
        <v>0</v>
      </c>
      <c r="U25" s="54">
        <f ca="1">(1-ACDiscount)*IF(U$2&lt;=Calculator!$F$13,VLOOKUP(OFFSET(ModInputAgeGroups,U$2-1,0,1,1)&amp;OFFSET(ModInputGenders,U$2-1,0,1,1)&amp;OFFSET(InputDeciles,U$2-1,0,1,1)&amp;Calculator!$F69,UTable,8,FALSE),0)</f>
        <v>0</v>
      </c>
      <c r="V25" s="128"/>
    </row>
    <row r="26" spans="2:22" x14ac:dyDescent="0.25">
      <c r="B26" s="56" t="s">
        <v>2970</v>
      </c>
      <c r="C26" s="56" t="str">
        <f>Calculator!F70</f>
        <v>op_ultrasound</v>
      </c>
      <c r="D26" s="54">
        <f t="array" aca="1" ref="D26" ca="1">SUM((F26:M26)*(N26:U26))</f>
        <v>57.57783458146983</v>
      </c>
      <c r="E26" s="59">
        <f t="shared" ca="1" si="2"/>
        <v>8.5455514637438317E-3</v>
      </c>
      <c r="F26" s="54">
        <f ca="1">UtilIDX*IF(F$2&lt;=Calculator!$F$13,VLOOKUP(OFFSET(ModInputAgeGroups,F$2-1,0,1,1)&amp;OFFSET(ModInputGenders,F$2-1,0,1,1)&amp;OFFSET(InputDeciles,F$2-1,0,1,1)&amp;Calculator!$F70,UTable,9,FALSE),0)</f>
        <v>5.5E-2</v>
      </c>
      <c r="G26" s="54">
        <f ca="1">UtilIDX*IF(G$2&lt;=Calculator!$F$13,VLOOKUP(OFFSET(ModInputAgeGroups,G$2-1,0,1,1)&amp;OFFSET(ModInputGenders,G$2-1,0,1,1)&amp;OFFSET(InputDeciles,G$2-1,0,1,1)&amp;Calculator!$F70,UTable,9,FALSE),0)</f>
        <v>0.19500000000000001</v>
      </c>
      <c r="H26" s="54">
        <f ca="1">UtilIDX*IF(H$2&lt;=Calculator!$F$13,VLOOKUP(OFFSET(ModInputAgeGroups,H$2-1,0,1,1)&amp;OFFSET(ModInputGenders,H$2-1,0,1,1)&amp;OFFSET(InputDeciles,H$2-1,0,1,1)&amp;Calculator!$F70,UTable,9,FALSE),0)</f>
        <v>0</v>
      </c>
      <c r="I26" s="54">
        <f ca="1">UtilIDX*IF(I$2&lt;=Calculator!$F$13,VLOOKUP(OFFSET(ModInputAgeGroups,I$2-1,0,1,1)&amp;OFFSET(ModInputGenders,I$2-1,0,1,1)&amp;OFFSET(InputDeciles,I$2-1,0,1,1)&amp;Calculator!$F70,UTable,9,FALSE),0)</f>
        <v>0</v>
      </c>
      <c r="J26" s="54">
        <f ca="1">UtilIDX*IF(J$2&lt;=Calculator!$F$13,VLOOKUP(OFFSET(ModInputAgeGroups,J$2-1,0,1,1)&amp;OFFSET(ModInputGenders,J$2-1,0,1,1)&amp;OFFSET(InputDeciles,J$2-1,0,1,1)&amp;Calculator!$F70,UTable,9,FALSE),0)</f>
        <v>0</v>
      </c>
      <c r="K26" s="54">
        <f ca="1">UtilIDX*IF(K$2&lt;=Calculator!$F$13,VLOOKUP(OFFSET(ModInputAgeGroups,K$2-1,0,1,1)&amp;OFFSET(ModInputGenders,K$2-1,0,1,1)&amp;OFFSET(InputDeciles,K$2-1,0,1,1)&amp;Calculator!$F70,UTable,9,FALSE),0)</f>
        <v>0</v>
      </c>
      <c r="L26" s="54">
        <f ca="1">UtilIDX*IF(L$2&lt;=Calculator!$F$13,VLOOKUP(OFFSET(ModInputAgeGroups,L$2-1,0,1,1)&amp;OFFSET(ModInputGenders,L$2-1,0,1,1)&amp;OFFSET(InputDeciles,L$2-1,0,1,1)&amp;Calculator!$F70,UTable,9,FALSE),0)</f>
        <v>0</v>
      </c>
      <c r="M26" s="54">
        <f ca="1">UtilIDX*IF(M$2&lt;=Calculator!$F$13,VLOOKUP(OFFSET(ModInputAgeGroups,M$2-1,0,1,1)&amp;OFFSET(ModInputGenders,M$2-1,0,1,1)&amp;OFFSET(InputDeciles,M$2-1,0,1,1)&amp;Calculator!$F70,UTable,9,FALSE),0)</f>
        <v>0</v>
      </c>
      <c r="N26" s="54">
        <f ca="1">(1-ACDiscount)*IF(N$2&lt;=Calculator!$F$13,VLOOKUP(OFFSET(ModInputAgeGroups,N$2-1,0,1,1)&amp;OFFSET(ModInputGenders,N$2-1,0,1,1)&amp;OFFSET(InputDeciles,N$2-1,0,1,1)&amp;Calculator!$F70,UTable,8,FALSE),0)</f>
        <v>206.06419599265899</v>
      </c>
      <c r="O26" s="54">
        <f ca="1">(1-ACDiscount)*IF(O$2&lt;=Calculator!$F$13,VLOOKUP(OFFSET(ModInputAgeGroups,O$2-1,0,1,1)&amp;OFFSET(ModInputGenders,O$2-1,0,1,1)&amp;OFFSET(InputDeciles,O$2-1,0,1,1)&amp;Calculator!$F70,UTable,8,FALSE),0)</f>
        <v>237.150275907044</v>
      </c>
      <c r="P26" s="54">
        <f ca="1">(1-ACDiscount)*IF(P$2&lt;=Calculator!$F$13,VLOOKUP(OFFSET(ModInputAgeGroups,P$2-1,0,1,1)&amp;OFFSET(ModInputGenders,P$2-1,0,1,1)&amp;OFFSET(InputDeciles,P$2-1,0,1,1)&amp;Calculator!$F70,UTable,8,FALSE),0)</f>
        <v>0</v>
      </c>
      <c r="Q26" s="54">
        <f ca="1">(1-ACDiscount)*IF(Q$2&lt;=Calculator!$F$13,VLOOKUP(OFFSET(ModInputAgeGroups,Q$2-1,0,1,1)&amp;OFFSET(ModInputGenders,Q$2-1,0,1,1)&amp;OFFSET(InputDeciles,Q$2-1,0,1,1)&amp;Calculator!$F70,UTable,8,FALSE),0)</f>
        <v>0</v>
      </c>
      <c r="R26" s="54">
        <f ca="1">(1-ACDiscount)*IF(R$2&lt;=Calculator!$F$13,VLOOKUP(OFFSET(ModInputAgeGroups,R$2-1,0,1,1)&amp;OFFSET(ModInputGenders,R$2-1,0,1,1)&amp;OFFSET(InputDeciles,R$2-1,0,1,1)&amp;Calculator!$F70,UTable,8,FALSE),0)</f>
        <v>0</v>
      </c>
      <c r="S26" s="54">
        <f ca="1">(1-ACDiscount)*IF(S$2&lt;=Calculator!$F$13,VLOOKUP(OFFSET(ModInputAgeGroups,S$2-1,0,1,1)&amp;OFFSET(ModInputGenders,S$2-1,0,1,1)&amp;OFFSET(InputDeciles,S$2-1,0,1,1)&amp;Calculator!$F70,UTable,8,FALSE),0)</f>
        <v>0</v>
      </c>
      <c r="T26" s="54">
        <f ca="1">(1-ACDiscount)*IF(T$2&lt;=Calculator!$F$13,VLOOKUP(OFFSET(ModInputAgeGroups,T$2-1,0,1,1)&amp;OFFSET(ModInputGenders,T$2-1,0,1,1)&amp;OFFSET(InputDeciles,T$2-1,0,1,1)&amp;Calculator!$F70,UTable,8,FALSE),0)</f>
        <v>0</v>
      </c>
      <c r="U26" s="54">
        <f ca="1">(1-ACDiscount)*IF(U$2&lt;=Calculator!$F$13,VLOOKUP(OFFSET(ModInputAgeGroups,U$2-1,0,1,1)&amp;OFFSET(ModInputGenders,U$2-1,0,1,1)&amp;OFFSET(InputDeciles,U$2-1,0,1,1)&amp;Calculator!$F70,UTable,8,FALSE),0)</f>
        <v>0</v>
      </c>
      <c r="V26" s="128" t="s">
        <v>333</v>
      </c>
    </row>
    <row r="27" spans="2:22" x14ac:dyDescent="0.25">
      <c r="B27" s="56" t="s">
        <v>2971</v>
      </c>
      <c r="C27" s="56" t="str">
        <f>Calculator!F71</f>
        <v>op_xray</v>
      </c>
      <c r="D27" s="54">
        <f t="array" aca="1" ref="D27" ca="1">SUM((F27:M27)*(N27:U27))</f>
        <v>123.65123100630016</v>
      </c>
      <c r="E27" s="59">
        <f t="shared" ca="1" si="2"/>
        <v>1.8351991974003147E-2</v>
      </c>
      <c r="F27" s="54">
        <f ca="1">UtilIDX*IF(F$2&lt;=Calculator!$F$13,VLOOKUP(OFFSET(ModInputAgeGroups,F$2-1,0,1,1)&amp;OFFSET(ModInputGenders,F$2-1,0,1,1)&amp;OFFSET(InputDeciles,F$2-1,0,1,1)&amp;Calculator!$F71,UTable,9,FALSE),0)</f>
        <v>0.39500000000000002</v>
      </c>
      <c r="G27" s="54">
        <f ca="1">UtilIDX*IF(G$2&lt;=Calculator!$F$13,VLOOKUP(OFFSET(ModInputAgeGroups,G$2-1,0,1,1)&amp;OFFSET(ModInputGenders,G$2-1,0,1,1)&amp;OFFSET(InputDeciles,G$2-1,0,1,1)&amp;Calculator!$F71,UTable,9,FALSE),0)</f>
        <v>0.59499999999999997</v>
      </c>
      <c r="H27" s="54">
        <f ca="1">UtilIDX*IF(H$2&lt;=Calculator!$F$13,VLOOKUP(OFFSET(ModInputAgeGroups,H$2-1,0,1,1)&amp;OFFSET(ModInputGenders,H$2-1,0,1,1)&amp;OFFSET(InputDeciles,H$2-1,0,1,1)&amp;Calculator!$F71,UTable,9,FALSE),0)</f>
        <v>0</v>
      </c>
      <c r="I27" s="54">
        <f ca="1">UtilIDX*IF(I$2&lt;=Calculator!$F$13,VLOOKUP(OFFSET(ModInputAgeGroups,I$2-1,0,1,1)&amp;OFFSET(ModInputGenders,I$2-1,0,1,1)&amp;OFFSET(InputDeciles,I$2-1,0,1,1)&amp;Calculator!$F71,UTable,9,FALSE),0)</f>
        <v>0</v>
      </c>
      <c r="J27" s="54">
        <f ca="1">UtilIDX*IF(J$2&lt;=Calculator!$F$13,VLOOKUP(OFFSET(ModInputAgeGroups,J$2-1,0,1,1)&amp;OFFSET(ModInputGenders,J$2-1,0,1,1)&amp;OFFSET(InputDeciles,J$2-1,0,1,1)&amp;Calculator!$F71,UTable,9,FALSE),0)</f>
        <v>0</v>
      </c>
      <c r="K27" s="54">
        <f ca="1">UtilIDX*IF(K$2&lt;=Calculator!$F$13,VLOOKUP(OFFSET(ModInputAgeGroups,K$2-1,0,1,1)&amp;OFFSET(ModInputGenders,K$2-1,0,1,1)&amp;OFFSET(InputDeciles,K$2-1,0,1,1)&amp;Calculator!$F71,UTable,9,FALSE),0)</f>
        <v>0</v>
      </c>
      <c r="L27" s="54">
        <f ca="1">UtilIDX*IF(L$2&lt;=Calculator!$F$13,VLOOKUP(OFFSET(ModInputAgeGroups,L$2-1,0,1,1)&amp;OFFSET(ModInputGenders,L$2-1,0,1,1)&amp;OFFSET(InputDeciles,L$2-1,0,1,1)&amp;Calculator!$F71,UTable,9,FALSE),0)</f>
        <v>0</v>
      </c>
      <c r="M27" s="54">
        <f ca="1">UtilIDX*IF(M$2&lt;=Calculator!$F$13,VLOOKUP(OFFSET(ModInputAgeGroups,M$2-1,0,1,1)&amp;OFFSET(ModInputGenders,M$2-1,0,1,1)&amp;OFFSET(InputDeciles,M$2-1,0,1,1)&amp;Calculator!$F71,UTable,9,FALSE),0)</f>
        <v>0</v>
      </c>
      <c r="N27" s="54">
        <f ca="1">(1-ACDiscount)*IF(N$2&lt;=Calculator!$F$13,VLOOKUP(OFFSET(ModInputAgeGroups,N$2-1,0,1,1)&amp;OFFSET(ModInputGenders,N$2-1,0,1,1)&amp;OFFSET(InputDeciles,N$2-1,0,1,1)&amp;Calculator!$F71,UTable,8,FALSE),0)</f>
        <v>112.797082387996</v>
      </c>
      <c r="O27" s="54">
        <f ca="1">(1-ACDiscount)*IF(O$2&lt;=Calculator!$F$13,VLOOKUP(OFFSET(ModInputAgeGroups,O$2-1,0,1,1)&amp;OFFSET(ModInputGenders,O$2-1,0,1,1)&amp;OFFSET(InputDeciles,O$2-1,0,1,1)&amp;Calculator!$F71,UTable,8,FALSE),0)</f>
        <v>132.93509825721301</v>
      </c>
      <c r="P27" s="54">
        <f ca="1">(1-ACDiscount)*IF(P$2&lt;=Calculator!$F$13,VLOOKUP(OFFSET(ModInputAgeGroups,P$2-1,0,1,1)&amp;OFFSET(ModInputGenders,P$2-1,0,1,1)&amp;OFFSET(InputDeciles,P$2-1,0,1,1)&amp;Calculator!$F71,UTable,8,FALSE),0)</f>
        <v>0</v>
      </c>
      <c r="Q27" s="54">
        <f ca="1">(1-ACDiscount)*IF(Q$2&lt;=Calculator!$F$13,VLOOKUP(OFFSET(ModInputAgeGroups,Q$2-1,0,1,1)&amp;OFFSET(ModInputGenders,Q$2-1,0,1,1)&amp;OFFSET(InputDeciles,Q$2-1,0,1,1)&amp;Calculator!$F71,UTable,8,FALSE),0)</f>
        <v>0</v>
      </c>
      <c r="R27" s="54">
        <f ca="1">(1-ACDiscount)*IF(R$2&lt;=Calculator!$F$13,VLOOKUP(OFFSET(ModInputAgeGroups,R$2-1,0,1,1)&amp;OFFSET(ModInputGenders,R$2-1,0,1,1)&amp;OFFSET(InputDeciles,R$2-1,0,1,1)&amp;Calculator!$F71,UTable,8,FALSE),0)</f>
        <v>0</v>
      </c>
      <c r="S27" s="54">
        <f ca="1">(1-ACDiscount)*IF(S$2&lt;=Calculator!$F$13,VLOOKUP(OFFSET(ModInputAgeGroups,S$2-1,0,1,1)&amp;OFFSET(ModInputGenders,S$2-1,0,1,1)&amp;OFFSET(InputDeciles,S$2-1,0,1,1)&amp;Calculator!$F71,UTable,8,FALSE),0)</f>
        <v>0</v>
      </c>
      <c r="T27" s="54">
        <f ca="1">(1-ACDiscount)*IF(T$2&lt;=Calculator!$F$13,VLOOKUP(OFFSET(ModInputAgeGroups,T$2-1,0,1,1)&amp;OFFSET(ModInputGenders,T$2-1,0,1,1)&amp;OFFSET(InputDeciles,T$2-1,0,1,1)&amp;Calculator!$F71,UTable,8,FALSE),0)</f>
        <v>0</v>
      </c>
      <c r="U27" s="54">
        <f ca="1">(1-ACDiscount)*IF(U$2&lt;=Calculator!$F$13,VLOOKUP(OFFSET(ModInputAgeGroups,U$2-1,0,1,1)&amp;OFFSET(ModInputGenders,U$2-1,0,1,1)&amp;OFFSET(InputDeciles,U$2-1,0,1,1)&amp;Calculator!$F71,UTable,8,FALSE),0)</f>
        <v>0</v>
      </c>
      <c r="V27" s="128" t="s">
        <v>333</v>
      </c>
    </row>
    <row r="28" spans="2:22" x14ac:dyDescent="0.25">
      <c r="B28" s="56" t="s">
        <v>2972</v>
      </c>
      <c r="C28" s="56" t="s">
        <v>312</v>
      </c>
      <c r="D28" s="54">
        <f t="array" aca="1" ref="D28" ca="1">SUM((F28:M28)*(N28:U28))</f>
        <v>938.76409403599905</v>
      </c>
      <c r="E28" s="59">
        <f t="shared" ca="1" si="2"/>
        <v>0.13932890905350706</v>
      </c>
      <c r="F28" s="54">
        <f ca="1">UtilIDX*IF(F$2&lt;=Calculator!$F$13,VLOOKUP(OFFSET(ModInputAgeGroups,F$2-1,0,1,1)&amp;OFFSET(ModInputGenders,F$2-1,0,1,1)&amp;OFFSET(InputDeciles,F$2-1,0,1,1)&amp;Calculator!$F72,UTable,9,FALSE),0)</f>
        <v>15.755000000000001</v>
      </c>
      <c r="G28" s="54">
        <f ca="1">UtilIDX*IF(G$2&lt;=Calculator!$F$13,VLOOKUP(OFFSET(ModInputAgeGroups,G$2-1,0,1,1)&amp;OFFSET(ModInputGenders,G$2-1,0,1,1)&amp;OFFSET(InputDeciles,G$2-1,0,1,1)&amp;Calculator!$F72,UTable,9,FALSE),0)</f>
        <v>17.170000000000002</v>
      </c>
      <c r="H28" s="54">
        <f ca="1">UtilIDX*IF(H$2&lt;=Calculator!$F$13,VLOOKUP(OFFSET(ModInputAgeGroups,H$2-1,0,1,1)&amp;OFFSET(ModInputGenders,H$2-1,0,1,1)&amp;OFFSET(InputDeciles,H$2-1,0,1,1)&amp;Calculator!$F72,UTable,9,FALSE),0)</f>
        <v>0</v>
      </c>
      <c r="I28" s="54">
        <f ca="1">UtilIDX*IF(I$2&lt;=Calculator!$F$13,VLOOKUP(OFFSET(ModInputAgeGroups,I$2-1,0,1,1)&amp;OFFSET(ModInputGenders,I$2-1,0,1,1)&amp;OFFSET(InputDeciles,I$2-1,0,1,1)&amp;Calculator!$F72,UTable,9,FALSE),0)</f>
        <v>0</v>
      </c>
      <c r="J28" s="54">
        <f ca="1">UtilIDX*IF(J$2&lt;=Calculator!$F$13,VLOOKUP(OFFSET(ModInputAgeGroups,J$2-1,0,1,1)&amp;OFFSET(ModInputGenders,J$2-1,0,1,1)&amp;OFFSET(InputDeciles,J$2-1,0,1,1)&amp;Calculator!$F72,UTable,9,FALSE),0)</f>
        <v>0</v>
      </c>
      <c r="K28" s="54">
        <f ca="1">UtilIDX*IF(K$2&lt;=Calculator!$F$13,VLOOKUP(OFFSET(ModInputAgeGroups,K$2-1,0,1,1)&amp;OFFSET(ModInputGenders,K$2-1,0,1,1)&amp;OFFSET(InputDeciles,K$2-1,0,1,1)&amp;Calculator!$F72,UTable,9,FALSE),0)</f>
        <v>0</v>
      </c>
      <c r="L28" s="54">
        <f ca="1">UtilIDX*IF(L$2&lt;=Calculator!$F$13,VLOOKUP(OFFSET(ModInputAgeGroups,L$2-1,0,1,1)&amp;OFFSET(ModInputGenders,L$2-1,0,1,1)&amp;OFFSET(InputDeciles,L$2-1,0,1,1)&amp;Calculator!$F72,UTable,9,FALSE),0)</f>
        <v>0</v>
      </c>
      <c r="M28" s="54">
        <f ca="1">UtilIDX*IF(M$2&lt;=Calculator!$F$13,VLOOKUP(OFFSET(ModInputAgeGroups,M$2-1,0,1,1)&amp;OFFSET(ModInputGenders,M$2-1,0,1,1)&amp;OFFSET(InputDeciles,M$2-1,0,1,1)&amp;Calculator!$F72,UTable,9,FALSE),0)</f>
        <v>0</v>
      </c>
      <c r="N28" s="54">
        <f ca="1">(1-ACDiscount)*IF(N$2&lt;=Calculator!$F$13,VLOOKUP(OFFSET(ModInputAgeGroups,N$2-1,0,1,1)&amp;OFFSET(ModInputGenders,N$2-1,0,1,1)&amp;OFFSET(InputDeciles,N$2-1,0,1,1)&amp;Calculator!$F72,UTable,8,FALSE),0)</f>
        <v>27.476786835476801</v>
      </c>
      <c r="O28" s="54">
        <f ca="1">(1-ACDiscount)*IF(O$2&lt;=Calculator!$F$13,VLOOKUP(OFFSET(ModInputAgeGroups,O$2-1,0,1,1)&amp;OFFSET(ModInputGenders,O$2-1,0,1,1)&amp;OFFSET(InputDeciles,O$2-1,0,1,1)&amp;Calculator!$F72,UTable,8,FALSE),0)</f>
        <v>29.462278243626201</v>
      </c>
      <c r="P28" s="54">
        <f ca="1">(1-ACDiscount)*IF(P$2&lt;=Calculator!$F$13,VLOOKUP(OFFSET(ModInputAgeGroups,P$2-1,0,1,1)&amp;OFFSET(ModInputGenders,P$2-1,0,1,1)&amp;OFFSET(InputDeciles,P$2-1,0,1,1)&amp;Calculator!$F72,UTable,8,FALSE),0)</f>
        <v>0</v>
      </c>
      <c r="Q28" s="54">
        <f ca="1">(1-ACDiscount)*IF(Q$2&lt;=Calculator!$F$13,VLOOKUP(OFFSET(ModInputAgeGroups,Q$2-1,0,1,1)&amp;OFFSET(ModInputGenders,Q$2-1,0,1,1)&amp;OFFSET(InputDeciles,Q$2-1,0,1,1)&amp;Calculator!$F72,UTable,8,FALSE),0)</f>
        <v>0</v>
      </c>
      <c r="R28" s="54">
        <f ca="1">(1-ACDiscount)*IF(R$2&lt;=Calculator!$F$13,VLOOKUP(OFFSET(ModInputAgeGroups,R$2-1,0,1,1)&amp;OFFSET(ModInputGenders,R$2-1,0,1,1)&amp;OFFSET(InputDeciles,R$2-1,0,1,1)&amp;Calculator!$F72,UTable,8,FALSE),0)</f>
        <v>0</v>
      </c>
      <c r="S28" s="54">
        <f ca="1">(1-ACDiscount)*IF(S$2&lt;=Calculator!$F$13,VLOOKUP(OFFSET(ModInputAgeGroups,S$2-1,0,1,1)&amp;OFFSET(ModInputGenders,S$2-1,0,1,1)&amp;OFFSET(InputDeciles,S$2-1,0,1,1)&amp;Calculator!$F72,UTable,8,FALSE),0)</f>
        <v>0</v>
      </c>
      <c r="T28" s="54">
        <f ca="1">(1-ACDiscount)*IF(T$2&lt;=Calculator!$F$13,VLOOKUP(OFFSET(ModInputAgeGroups,T$2-1,0,1,1)&amp;OFFSET(ModInputGenders,T$2-1,0,1,1)&amp;OFFSET(InputDeciles,T$2-1,0,1,1)&amp;Calculator!$F72,UTable,8,FALSE),0)</f>
        <v>0</v>
      </c>
      <c r="U28" s="54">
        <f ca="1">(1-ACDiscount)*IF(U$2&lt;=Calculator!$F$13,VLOOKUP(OFFSET(ModInputAgeGroups,U$2-1,0,1,1)&amp;OFFSET(ModInputGenders,U$2-1,0,1,1)&amp;OFFSET(InputDeciles,U$2-1,0,1,1)&amp;Calculator!$F72,UTable,8,FALSE),0)</f>
        <v>0</v>
      </c>
      <c r="V28" s="128" t="s">
        <v>334</v>
      </c>
    </row>
    <row r="29" spans="2:22" x14ac:dyDescent="0.25">
      <c r="B29" s="56" t="s">
        <v>2973</v>
      </c>
      <c r="C29" s="56" t="s">
        <v>2687</v>
      </c>
      <c r="D29" s="54">
        <f t="array" aca="1" ref="D29" ca="1">SUM((F29:M29)*(N29:U29))</f>
        <v>1028.350616762106</v>
      </c>
      <c r="E29" s="59">
        <f t="shared" ca="1" si="2"/>
        <v>0.15262510620955963</v>
      </c>
      <c r="F29" s="54">
        <f ca="1">UtilIDX*IF(F$2&lt;=Calculator!$F$13,VLOOKUP(OFFSET(ModInputAgeGroups,F$2-1,0,1,1)&amp;OFFSET(ModInputGenders,F$2-1,0,1,1)&amp;OFFSET(InputDeciles,F$2-1,0,1,1)&amp;Calculator!$F73,UTable,9,FALSE),0)</f>
        <v>2.4203967737299998</v>
      </c>
      <c r="G29" s="54">
        <f ca="1">UtilIDX*IF(G$2&lt;=Calculator!$F$13,VLOOKUP(OFFSET(ModInputAgeGroups,G$2-1,0,1,1)&amp;OFFSET(ModInputGenders,G$2-1,0,1,1)&amp;OFFSET(InputDeciles,G$2-1,0,1,1)&amp;Calculator!$F73,UTable,9,FALSE),0)</f>
        <v>3.0014667573149998</v>
      </c>
      <c r="H29" s="54">
        <f ca="1">UtilIDX*IF(H$2&lt;=Calculator!$F$13,VLOOKUP(OFFSET(ModInputAgeGroups,H$2-1,0,1,1)&amp;OFFSET(ModInputGenders,H$2-1,0,1,1)&amp;OFFSET(InputDeciles,H$2-1,0,1,1)&amp;Calculator!$F73,UTable,9,FALSE),0)</f>
        <v>0</v>
      </c>
      <c r="I29" s="54">
        <f ca="1">UtilIDX*IF(I$2&lt;=Calculator!$F$13,VLOOKUP(OFFSET(ModInputAgeGroups,I$2-1,0,1,1)&amp;OFFSET(ModInputGenders,I$2-1,0,1,1)&amp;OFFSET(InputDeciles,I$2-1,0,1,1)&amp;Calculator!$F73,UTable,9,FALSE),0)</f>
        <v>0</v>
      </c>
      <c r="J29" s="54">
        <f ca="1">UtilIDX*IF(J$2&lt;=Calculator!$F$13,VLOOKUP(OFFSET(ModInputAgeGroups,J$2-1,0,1,1)&amp;OFFSET(ModInputGenders,J$2-1,0,1,1)&amp;OFFSET(InputDeciles,J$2-1,0,1,1)&amp;Calculator!$F73,UTable,9,FALSE),0)</f>
        <v>0</v>
      </c>
      <c r="K29" s="54">
        <f ca="1">UtilIDX*IF(K$2&lt;=Calculator!$F$13,VLOOKUP(OFFSET(ModInputAgeGroups,K$2-1,0,1,1)&amp;OFFSET(ModInputGenders,K$2-1,0,1,1)&amp;OFFSET(InputDeciles,K$2-1,0,1,1)&amp;Calculator!$F73,UTable,9,FALSE),0)</f>
        <v>0</v>
      </c>
      <c r="L29" s="54">
        <f ca="1">UtilIDX*IF(L$2&lt;=Calculator!$F$13,VLOOKUP(OFFSET(ModInputAgeGroups,L$2-1,0,1,1)&amp;OFFSET(ModInputGenders,L$2-1,0,1,1)&amp;OFFSET(InputDeciles,L$2-1,0,1,1)&amp;Calculator!$F73,UTable,9,FALSE),0)</f>
        <v>0</v>
      </c>
      <c r="M29" s="54">
        <f ca="1">UtilIDX*IF(M$2&lt;=Calculator!$F$13,VLOOKUP(OFFSET(ModInputAgeGroups,M$2-1,0,1,1)&amp;OFFSET(ModInputGenders,M$2-1,0,1,1)&amp;OFFSET(InputDeciles,M$2-1,0,1,1)&amp;Calculator!$F73,UTable,9,FALSE),0)</f>
        <v>0</v>
      </c>
      <c r="N29" s="54">
        <f ca="1">(1-ACDiscount)*IF(N$2&lt;=Calculator!$F$13,VLOOKUP(OFFSET(ModInputAgeGroups,N$2-1,0,1,1)&amp;OFFSET(ModInputGenders,N$2-1,0,1,1)&amp;OFFSET(InputDeciles,N$2-1,0,1,1)&amp;Calculator!$F73,UTable,8,FALSE),0)</f>
        <v>206.53184073333099</v>
      </c>
      <c r="O29" s="54">
        <f ca="1">(1-ACDiscount)*IF(O$2&lt;=Calculator!$F$13,VLOOKUP(OFFSET(ModInputAgeGroups,O$2-1,0,1,1)&amp;OFFSET(ModInputGenders,O$2-1,0,1,1)&amp;OFFSET(InputDeciles,O$2-1,0,1,1)&amp;Calculator!$F73,UTable,8,FALSE),0)</f>
        <v>176.067789020384</v>
      </c>
      <c r="P29" s="54">
        <f ca="1">(1-ACDiscount)*IF(P$2&lt;=Calculator!$F$13,VLOOKUP(OFFSET(ModInputAgeGroups,P$2-1,0,1,1)&amp;OFFSET(ModInputGenders,P$2-1,0,1,1)&amp;OFFSET(InputDeciles,P$2-1,0,1,1)&amp;Calculator!$F73,UTable,8,FALSE),0)</f>
        <v>0</v>
      </c>
      <c r="Q29" s="54">
        <f ca="1">(1-ACDiscount)*IF(Q$2&lt;=Calculator!$F$13,VLOOKUP(OFFSET(ModInputAgeGroups,Q$2-1,0,1,1)&amp;OFFSET(ModInputGenders,Q$2-1,0,1,1)&amp;OFFSET(InputDeciles,Q$2-1,0,1,1)&amp;Calculator!$F73,UTable,8,FALSE),0)</f>
        <v>0</v>
      </c>
      <c r="R29" s="54">
        <f ca="1">(1-ACDiscount)*IF(R$2&lt;=Calculator!$F$13,VLOOKUP(OFFSET(ModInputAgeGroups,R$2-1,0,1,1)&amp;OFFSET(ModInputGenders,R$2-1,0,1,1)&amp;OFFSET(InputDeciles,R$2-1,0,1,1)&amp;Calculator!$F73,UTable,8,FALSE),0)</f>
        <v>0</v>
      </c>
      <c r="S29" s="54">
        <f ca="1">(1-ACDiscount)*IF(S$2&lt;=Calculator!$F$13,VLOOKUP(OFFSET(ModInputAgeGroups,S$2-1,0,1,1)&amp;OFFSET(ModInputGenders,S$2-1,0,1,1)&amp;OFFSET(InputDeciles,S$2-1,0,1,1)&amp;Calculator!$F73,UTable,8,FALSE),0)</f>
        <v>0</v>
      </c>
      <c r="T29" s="54">
        <f ca="1">(1-ACDiscount)*IF(T$2&lt;=Calculator!$F$13,VLOOKUP(OFFSET(ModInputAgeGroups,T$2-1,0,1,1)&amp;OFFSET(ModInputGenders,T$2-1,0,1,1)&amp;OFFSET(InputDeciles,T$2-1,0,1,1)&amp;Calculator!$F73,UTable,8,FALSE),0)</f>
        <v>0</v>
      </c>
      <c r="U29" s="54">
        <f ca="1">(1-ACDiscount)*IF(U$2&lt;=Calculator!$F$13,VLOOKUP(OFFSET(ModInputAgeGroups,U$2-1,0,1,1)&amp;OFFSET(ModInputGenders,U$2-1,0,1,1)&amp;OFFSET(InputDeciles,U$2-1,0,1,1)&amp;Calculator!$F73,UTable,8,FALSE),0)</f>
        <v>0</v>
      </c>
      <c r="V29" s="128" t="s">
        <v>334</v>
      </c>
    </row>
    <row r="30" spans="2:22" x14ac:dyDescent="0.25">
      <c r="B30" s="56" t="s">
        <v>2974</v>
      </c>
      <c r="C30" s="56" t="s">
        <v>2688</v>
      </c>
      <c r="D30" s="54">
        <f t="array" aca="1" ref="D30" ca="1">SUM((F30:M30)*(N30:U30))</f>
        <v>239.33369819077421</v>
      </c>
      <c r="E30" s="59">
        <f t="shared" ca="1" si="2"/>
        <v>3.5521280884634215E-2</v>
      </c>
      <c r="F30" s="54">
        <f ca="1">UtilIDX*IF(F$2&lt;=Calculator!$F$13,VLOOKUP(OFFSET(ModInputAgeGroups,F$2-1,0,1,1)&amp;OFFSET(ModInputGenders,F$2-1,0,1,1)&amp;OFFSET(InputDeciles,F$2-1,0,1,1)&amp;Calculator!$F74,UTable,9,FALSE),0)</f>
        <v>0.34960322627000001</v>
      </c>
      <c r="G30" s="54">
        <f ca="1">UtilIDX*IF(G$2&lt;=Calculator!$F$13,VLOOKUP(OFFSET(ModInputAgeGroups,G$2-1,0,1,1)&amp;OFFSET(ModInputGenders,G$2-1,0,1,1)&amp;OFFSET(InputDeciles,G$2-1,0,1,1)&amp;Calculator!$F74,UTable,9,FALSE),0)</f>
        <v>0.43353324268499999</v>
      </c>
      <c r="H30" s="54">
        <f ca="1">UtilIDX*IF(H$2&lt;=Calculator!$F$13,VLOOKUP(OFFSET(ModInputAgeGroups,H$2-1,0,1,1)&amp;OFFSET(ModInputGenders,H$2-1,0,1,1)&amp;OFFSET(InputDeciles,H$2-1,0,1,1)&amp;Calculator!$F74,UTable,9,FALSE),0)</f>
        <v>0</v>
      </c>
      <c r="I30" s="54">
        <f ca="1">UtilIDX*IF(I$2&lt;=Calculator!$F$13,VLOOKUP(OFFSET(ModInputAgeGroups,I$2-1,0,1,1)&amp;OFFSET(ModInputGenders,I$2-1,0,1,1)&amp;OFFSET(InputDeciles,I$2-1,0,1,1)&amp;Calculator!$F74,UTable,9,FALSE),0)</f>
        <v>0</v>
      </c>
      <c r="J30" s="54">
        <f ca="1">UtilIDX*IF(J$2&lt;=Calculator!$F$13,VLOOKUP(OFFSET(ModInputAgeGroups,J$2-1,0,1,1)&amp;OFFSET(ModInputGenders,J$2-1,0,1,1)&amp;OFFSET(InputDeciles,J$2-1,0,1,1)&amp;Calculator!$F74,UTable,9,FALSE),0)</f>
        <v>0</v>
      </c>
      <c r="K30" s="54">
        <f ca="1">UtilIDX*IF(K$2&lt;=Calculator!$F$13,VLOOKUP(OFFSET(ModInputAgeGroups,K$2-1,0,1,1)&amp;OFFSET(ModInputGenders,K$2-1,0,1,1)&amp;OFFSET(InputDeciles,K$2-1,0,1,1)&amp;Calculator!$F74,UTable,9,FALSE),0)</f>
        <v>0</v>
      </c>
      <c r="L30" s="54">
        <f ca="1">UtilIDX*IF(L$2&lt;=Calculator!$F$13,VLOOKUP(OFFSET(ModInputAgeGroups,L$2-1,0,1,1)&amp;OFFSET(ModInputGenders,L$2-1,0,1,1)&amp;OFFSET(InputDeciles,L$2-1,0,1,1)&amp;Calculator!$F74,UTable,9,FALSE),0)</f>
        <v>0</v>
      </c>
      <c r="M30" s="54">
        <f ca="1">UtilIDX*IF(M$2&lt;=Calculator!$F$13,VLOOKUP(OFFSET(ModInputAgeGroups,M$2-1,0,1,1)&amp;OFFSET(ModInputGenders,M$2-1,0,1,1)&amp;OFFSET(InputDeciles,M$2-1,0,1,1)&amp;Calculator!$F74,UTable,9,FALSE),0)</f>
        <v>0</v>
      </c>
      <c r="N30" s="54">
        <f ca="1">(1-ACDiscount)*IF(N$2&lt;=Calculator!$F$13,VLOOKUP(OFFSET(ModInputAgeGroups,N$2-1,0,1,1)&amp;OFFSET(ModInputGenders,N$2-1,0,1,1)&amp;OFFSET(InputDeciles,N$2-1,0,1,1)&amp;Calculator!$F74,UTable,8,FALSE),0)</f>
        <v>332.78273600777999</v>
      </c>
      <c r="O30" s="54">
        <f ca="1">(1-ACDiscount)*IF(O$2&lt;=Calculator!$F$13,VLOOKUP(OFFSET(ModInputAgeGroups,O$2-1,0,1,1)&amp;OFFSET(ModInputGenders,O$2-1,0,1,1)&amp;OFFSET(InputDeciles,O$2-1,0,1,1)&amp;Calculator!$F74,UTable,8,FALSE),0)</f>
        <v>283.69630728608502</v>
      </c>
      <c r="P30" s="54">
        <f ca="1">(1-ACDiscount)*IF(P$2&lt;=Calculator!$F$13,VLOOKUP(OFFSET(ModInputAgeGroups,P$2-1,0,1,1)&amp;OFFSET(ModInputGenders,P$2-1,0,1,1)&amp;OFFSET(InputDeciles,P$2-1,0,1,1)&amp;Calculator!$F74,UTable,8,FALSE),0)</f>
        <v>0</v>
      </c>
      <c r="Q30" s="54">
        <f ca="1">(1-ACDiscount)*IF(Q$2&lt;=Calculator!$F$13,VLOOKUP(OFFSET(ModInputAgeGroups,Q$2-1,0,1,1)&amp;OFFSET(ModInputGenders,Q$2-1,0,1,1)&amp;OFFSET(InputDeciles,Q$2-1,0,1,1)&amp;Calculator!$F74,UTable,8,FALSE),0)</f>
        <v>0</v>
      </c>
      <c r="R30" s="54">
        <f ca="1">(1-ACDiscount)*IF(R$2&lt;=Calculator!$F$13,VLOOKUP(OFFSET(ModInputAgeGroups,R$2-1,0,1,1)&amp;OFFSET(ModInputGenders,R$2-1,0,1,1)&amp;OFFSET(InputDeciles,R$2-1,0,1,1)&amp;Calculator!$F74,UTable,8,FALSE),0)</f>
        <v>0</v>
      </c>
      <c r="S30" s="54">
        <f ca="1">(1-ACDiscount)*IF(S$2&lt;=Calculator!$F$13,VLOOKUP(OFFSET(ModInputAgeGroups,S$2-1,0,1,1)&amp;OFFSET(ModInputGenders,S$2-1,0,1,1)&amp;OFFSET(InputDeciles,S$2-1,0,1,1)&amp;Calculator!$F74,UTable,8,FALSE),0)</f>
        <v>0</v>
      </c>
      <c r="T30" s="54">
        <f ca="1">(1-ACDiscount)*IF(T$2&lt;=Calculator!$F$13,VLOOKUP(OFFSET(ModInputAgeGroups,T$2-1,0,1,1)&amp;OFFSET(ModInputGenders,T$2-1,0,1,1)&amp;OFFSET(InputDeciles,T$2-1,0,1,1)&amp;Calculator!$F74,UTable,8,FALSE),0)</f>
        <v>0</v>
      </c>
      <c r="U30" s="54">
        <f ca="1">(1-ACDiscount)*IF(U$2&lt;=Calculator!$F$13,VLOOKUP(OFFSET(ModInputAgeGroups,U$2-1,0,1,1)&amp;OFFSET(ModInputGenders,U$2-1,0,1,1)&amp;OFFSET(InputDeciles,U$2-1,0,1,1)&amp;Calculator!$F74,UTable,8,FALSE),0)</f>
        <v>0</v>
      </c>
      <c r="V30" s="128" t="s">
        <v>334</v>
      </c>
    </row>
    <row r="31" spans="2:22" x14ac:dyDescent="0.25">
      <c r="B31" s="56" t="s">
        <v>2975</v>
      </c>
      <c r="C31" s="56" t="s">
        <v>313</v>
      </c>
      <c r="D31" s="54">
        <f t="array" aca="1" ref="D31" ca="1">SUM((F31:M31)*(N31:U31))</f>
        <v>28.398959243903601</v>
      </c>
      <c r="E31" s="59">
        <f t="shared" ca="1" si="2"/>
        <v>4.2148991795124685E-3</v>
      </c>
      <c r="F31" s="54">
        <f ca="1">UtilIDX*IF(F$2&lt;=Calculator!$F$13,VLOOKUP(OFFSET(ModInputAgeGroups,F$2-1,0,1,1)&amp;OFFSET(ModInputGenders,F$2-1,0,1,1)&amp;OFFSET(InputDeciles,F$2-1,0,1,1)&amp;Calculator!$F75,UTable,9,FALSE),0)</f>
        <v>5.0000000000000001E-3</v>
      </c>
      <c r="G31" s="54">
        <f ca="1">UtilIDX*IF(G$2&lt;=Calculator!$F$13,VLOOKUP(OFFSET(ModInputAgeGroups,G$2-1,0,1,1)&amp;OFFSET(ModInputGenders,G$2-1,0,1,1)&amp;OFFSET(InputDeciles,G$2-1,0,1,1)&amp;Calculator!$F75,UTable,9,FALSE),0)</f>
        <v>5.0000000000000001E-3</v>
      </c>
      <c r="H31" s="54">
        <f ca="1">UtilIDX*IF(H$2&lt;=Calculator!$F$13,VLOOKUP(OFFSET(ModInputAgeGroups,H$2-1,0,1,1)&amp;OFFSET(ModInputGenders,H$2-1,0,1,1)&amp;OFFSET(InputDeciles,H$2-1,0,1,1)&amp;Calculator!$F75,UTable,9,FALSE),0)</f>
        <v>0</v>
      </c>
      <c r="I31" s="54">
        <f ca="1">UtilIDX*IF(I$2&lt;=Calculator!$F$13,VLOOKUP(OFFSET(ModInputAgeGroups,I$2-1,0,1,1)&amp;OFFSET(ModInputGenders,I$2-1,0,1,1)&amp;OFFSET(InputDeciles,I$2-1,0,1,1)&amp;Calculator!$F75,UTable,9,FALSE),0)</f>
        <v>0</v>
      </c>
      <c r="J31" s="54">
        <f ca="1">UtilIDX*IF(J$2&lt;=Calculator!$F$13,VLOOKUP(OFFSET(ModInputAgeGroups,J$2-1,0,1,1)&amp;OFFSET(ModInputGenders,J$2-1,0,1,1)&amp;OFFSET(InputDeciles,J$2-1,0,1,1)&amp;Calculator!$F75,UTable,9,FALSE),0)</f>
        <v>0</v>
      </c>
      <c r="K31" s="54">
        <f ca="1">UtilIDX*IF(K$2&lt;=Calculator!$F$13,VLOOKUP(OFFSET(ModInputAgeGroups,K$2-1,0,1,1)&amp;OFFSET(ModInputGenders,K$2-1,0,1,1)&amp;OFFSET(InputDeciles,K$2-1,0,1,1)&amp;Calculator!$F75,UTable,9,FALSE),0)</f>
        <v>0</v>
      </c>
      <c r="L31" s="54">
        <f ca="1">UtilIDX*IF(L$2&lt;=Calculator!$F$13,VLOOKUP(OFFSET(ModInputAgeGroups,L$2-1,0,1,1)&amp;OFFSET(ModInputGenders,L$2-1,0,1,1)&amp;OFFSET(InputDeciles,L$2-1,0,1,1)&amp;Calculator!$F75,UTable,9,FALSE),0)</f>
        <v>0</v>
      </c>
      <c r="M31" s="54">
        <f ca="1">UtilIDX*IF(M$2&lt;=Calculator!$F$13,VLOOKUP(OFFSET(ModInputAgeGroups,M$2-1,0,1,1)&amp;OFFSET(ModInputGenders,M$2-1,0,1,1)&amp;OFFSET(InputDeciles,M$2-1,0,1,1)&amp;Calculator!$F75,UTable,9,FALSE),0)</f>
        <v>0</v>
      </c>
      <c r="N31" s="54">
        <f ca="1">(1-ACDiscount)*IF(N$2&lt;=Calculator!$F$13,VLOOKUP(OFFSET(ModInputAgeGroups,N$2-1,0,1,1)&amp;OFFSET(ModInputGenders,N$2-1,0,1,1)&amp;OFFSET(InputDeciles,N$2-1,0,1,1)&amp;Calculator!$F75,UTable,8,FALSE),0)</f>
        <v>2914.77385099912</v>
      </c>
      <c r="O31" s="54">
        <f ca="1">(1-ACDiscount)*IF(O$2&lt;=Calculator!$F$13,VLOOKUP(OFFSET(ModInputAgeGroups,O$2-1,0,1,1)&amp;OFFSET(ModInputGenders,O$2-1,0,1,1)&amp;OFFSET(InputDeciles,O$2-1,0,1,1)&amp;Calculator!$F75,UTable,8,FALSE),0)</f>
        <v>2765.0179977816001</v>
      </c>
      <c r="P31" s="54">
        <f ca="1">(1-ACDiscount)*IF(P$2&lt;=Calculator!$F$13,VLOOKUP(OFFSET(ModInputAgeGroups,P$2-1,0,1,1)&amp;OFFSET(ModInputGenders,P$2-1,0,1,1)&amp;OFFSET(InputDeciles,P$2-1,0,1,1)&amp;Calculator!$F75,UTable,8,FALSE),0)</f>
        <v>0</v>
      </c>
      <c r="Q31" s="54">
        <f ca="1">(1-ACDiscount)*IF(Q$2&lt;=Calculator!$F$13,VLOOKUP(OFFSET(ModInputAgeGroups,Q$2-1,0,1,1)&amp;OFFSET(ModInputGenders,Q$2-1,0,1,1)&amp;OFFSET(InputDeciles,Q$2-1,0,1,1)&amp;Calculator!$F75,UTable,8,FALSE),0)</f>
        <v>0</v>
      </c>
      <c r="R31" s="54">
        <f ca="1">(1-ACDiscount)*IF(R$2&lt;=Calculator!$F$13,VLOOKUP(OFFSET(ModInputAgeGroups,R$2-1,0,1,1)&amp;OFFSET(ModInputGenders,R$2-1,0,1,1)&amp;OFFSET(InputDeciles,R$2-1,0,1,1)&amp;Calculator!$F75,UTable,8,FALSE),0)</f>
        <v>0</v>
      </c>
      <c r="S31" s="54">
        <f ca="1">(1-ACDiscount)*IF(S$2&lt;=Calculator!$F$13,VLOOKUP(OFFSET(ModInputAgeGroups,S$2-1,0,1,1)&amp;OFFSET(ModInputGenders,S$2-1,0,1,1)&amp;OFFSET(InputDeciles,S$2-1,0,1,1)&amp;Calculator!$F75,UTable,8,FALSE),0)</f>
        <v>0</v>
      </c>
      <c r="T31" s="54">
        <f ca="1">(1-ACDiscount)*IF(T$2&lt;=Calculator!$F$13,VLOOKUP(OFFSET(ModInputAgeGroups,T$2-1,0,1,1)&amp;OFFSET(ModInputGenders,T$2-1,0,1,1)&amp;OFFSET(InputDeciles,T$2-1,0,1,1)&amp;Calculator!$F75,UTable,8,FALSE),0)</f>
        <v>0</v>
      </c>
      <c r="U31" s="54">
        <f ca="1">(1-ACDiscount)*IF(U$2&lt;=Calculator!$F$13,VLOOKUP(OFFSET(ModInputAgeGroups,U$2-1,0,1,1)&amp;OFFSET(ModInputGenders,U$2-1,0,1,1)&amp;OFFSET(InputDeciles,U$2-1,0,1,1)&amp;Calculator!$F75,UTable,8,FALSE),0)</f>
        <v>0</v>
      </c>
      <c r="V31" s="128" t="s">
        <v>334</v>
      </c>
    </row>
    <row r="32" spans="2:22" hidden="1" x14ac:dyDescent="0.25">
      <c r="B32" s="56" t="s">
        <v>3582</v>
      </c>
      <c r="C32" s="56" t="s">
        <v>2690</v>
      </c>
      <c r="D32" s="54">
        <f t="array" aca="1" ref="D32" ca="1">SUM((F32:M32)*(N32:U32))</f>
        <v>0</v>
      </c>
      <c r="E32" s="59">
        <f t="shared" ca="1" si="2"/>
        <v>0</v>
      </c>
      <c r="F32" s="54">
        <f ca="1">UtilIDX*IF(RXTiersYN="no",0,IF(F$2&lt;=Calculator!$F$13,VLOOKUP(OFFSET(InputDeciles,F$2-1,0,1,1)&amp;Calculator!$G88,TierUTable,4,FALSE),0))</f>
        <v>0</v>
      </c>
      <c r="G32" s="54">
        <f ca="1">UtilIDX*IF(RXTiersYN="no",0,IF(G$2&lt;=Calculator!$F$13,VLOOKUP(OFFSET(InputDeciles,G$2-1,0,1,1)&amp;Calculator!$G88,TierUTable,4,FALSE),0))</f>
        <v>0</v>
      </c>
      <c r="H32" s="54">
        <f ca="1">UtilIDX*IF(RXTiersYN="no",0,IF(H$2&lt;=Calculator!$F$13,VLOOKUP(OFFSET(InputDeciles,H$2-1,0,1,1)&amp;Calculator!$G88,TierUTable,4,FALSE),0))</f>
        <v>0</v>
      </c>
      <c r="I32" s="54">
        <f ca="1">UtilIDX*IF(RXTiersYN="no",0,IF(I$2&lt;=Calculator!$F$13,VLOOKUP(OFFSET(InputDeciles,I$2-1,0,1,1)&amp;Calculator!$G88,TierUTable,4,FALSE),0))</f>
        <v>0</v>
      </c>
      <c r="J32" s="54">
        <f ca="1">UtilIDX*IF(RXTiersYN="no",0,IF(J$2&lt;=Calculator!$F$13,VLOOKUP(OFFSET(InputDeciles,J$2-1,0,1,1)&amp;Calculator!$G88,TierUTable,4,FALSE),0))</f>
        <v>0</v>
      </c>
      <c r="K32" s="54">
        <f ca="1">UtilIDX*IF(RXTiersYN="no",0,IF(K$2&lt;=Calculator!$F$13,VLOOKUP(OFFSET(InputDeciles,K$2-1,0,1,1)&amp;Calculator!$G88,TierUTable,4,FALSE),0))</f>
        <v>0</v>
      </c>
      <c r="L32" s="54">
        <f ca="1">UtilIDX*IF(RXTiersYN="no",0,IF(L$2&lt;=Calculator!$F$13,VLOOKUP(OFFSET(InputDeciles,L$2-1,0,1,1)&amp;Calculator!$G88,TierUTable,4,FALSE),0))</f>
        <v>0</v>
      </c>
      <c r="M32" s="54">
        <f ca="1">UtilIDX*IF(RXTiersYN="no",0,IF(M$2&lt;=Calculator!$F$13,VLOOKUP(OFFSET(InputDeciles,M$2-1,0,1,1)&amp;Calculator!$G88,TierUTable,4,FALSE),0))</f>
        <v>0</v>
      </c>
      <c r="N32" s="54">
        <f ca="1">(1-ACDiscount)*IF(RXTiersYN="no",0,IF(N$2&lt;=Calculator!$F$13,VLOOKUP(OFFSET(InputDeciles,N$2-1,0,1,1)&amp;Calculator!$G88,TierUTable,5,FALSE),0))</f>
        <v>0</v>
      </c>
      <c r="O32" s="54">
        <f ca="1">(1-ACDiscount)*IF(RXTiersYN="no",0,IF(O$2&lt;=Calculator!$F$13,VLOOKUP(OFFSET(InputDeciles,O$2-1,0,1,1)&amp;Calculator!$G88,TierUTable,5,FALSE),0))</f>
        <v>0</v>
      </c>
      <c r="P32" s="54">
        <f ca="1">(1-ACDiscount)*IF(RXTiersYN="no",0,IF(P$2&lt;=Calculator!$F$13,VLOOKUP(OFFSET(InputDeciles,P$2-1,0,1,1)&amp;Calculator!$G88,TierUTable,5,FALSE),0))</f>
        <v>0</v>
      </c>
      <c r="Q32" s="54">
        <f ca="1">(1-ACDiscount)*IF(RXTiersYN="no",0,IF(Q$2&lt;=Calculator!$F$13,VLOOKUP(OFFSET(InputDeciles,Q$2-1,0,1,1)&amp;Calculator!$G88,TierUTable,5,FALSE),0))</f>
        <v>0</v>
      </c>
      <c r="R32" s="54">
        <f ca="1">(1-ACDiscount)*IF(RXTiersYN="no",0,IF(R$2&lt;=Calculator!$F$13,VLOOKUP(OFFSET(InputDeciles,R$2-1,0,1,1)&amp;Calculator!$G88,TierUTable,5,FALSE),0))</f>
        <v>0</v>
      </c>
      <c r="S32" s="54">
        <f ca="1">(1-ACDiscount)*IF(RXTiersYN="no",0,IF(S$2&lt;=Calculator!$F$13,VLOOKUP(OFFSET(InputDeciles,S$2-1,0,1,1)&amp;Calculator!$G88,TierUTable,5,FALSE),0))</f>
        <v>0</v>
      </c>
      <c r="T32" s="54">
        <f ca="1">(1-ACDiscount)*IF(RXTiersYN="no",0,IF(T$2&lt;=Calculator!$F$13,VLOOKUP(OFFSET(InputDeciles,T$2-1,0,1,1)&amp;Calculator!$G88,TierUTable,5,FALSE),0))</f>
        <v>0</v>
      </c>
      <c r="U32" s="54">
        <f ca="1">(1-ACDiscount)*IF(RXTiersYN="no",0,IF(U$2&lt;=Calculator!$F$13,VLOOKUP(OFFSET(InputDeciles,U$2-1,0,1,1)&amp;Calculator!$G88,TierUTable,5,FALSE),0))</f>
        <v>0</v>
      </c>
      <c r="V32" s="128" t="s">
        <v>334</v>
      </c>
    </row>
    <row r="33" spans="2:22" hidden="1" x14ac:dyDescent="0.25">
      <c r="B33" s="56" t="s">
        <v>3583</v>
      </c>
      <c r="C33" s="56" t="s">
        <v>2691</v>
      </c>
      <c r="D33" s="54">
        <f t="array" aca="1" ref="D33" ca="1">SUM((F33:M33)*(N33:U33))</f>
        <v>0</v>
      </c>
      <c r="E33" s="59">
        <f t="shared" ca="1" si="2"/>
        <v>0</v>
      </c>
      <c r="F33" s="54">
        <f ca="1">UtilIDX*IF(RXTiersYN="no",0,IF(F$2&lt;=Calculator!$F$13,VLOOKUP(OFFSET(InputDeciles,F$2-1,0,1,1)&amp;Calculator!$G89,TierUTable,4,FALSE),0))</f>
        <v>0</v>
      </c>
      <c r="G33" s="54">
        <f ca="1">UtilIDX*IF(RXTiersYN="no",0,IF(G$2&lt;=Calculator!$F$13,VLOOKUP(OFFSET(InputDeciles,G$2-1,0,1,1)&amp;Calculator!$G89,TierUTable,4,FALSE),0))</f>
        <v>0</v>
      </c>
      <c r="H33" s="54">
        <f ca="1">UtilIDX*IF(RXTiersYN="no",0,IF(H$2&lt;=Calculator!$F$13,VLOOKUP(OFFSET(InputDeciles,H$2-1,0,1,1)&amp;Calculator!$G89,TierUTable,4,FALSE),0))</f>
        <v>0</v>
      </c>
      <c r="I33" s="54">
        <f ca="1">UtilIDX*IF(RXTiersYN="no",0,IF(I$2&lt;=Calculator!$F$13,VLOOKUP(OFFSET(InputDeciles,I$2-1,0,1,1)&amp;Calculator!$G89,TierUTable,4,FALSE),0))</f>
        <v>0</v>
      </c>
      <c r="J33" s="54">
        <f ca="1">UtilIDX*IF(RXTiersYN="no",0,IF(J$2&lt;=Calculator!$F$13,VLOOKUP(OFFSET(InputDeciles,J$2-1,0,1,1)&amp;Calculator!$G89,TierUTable,4,FALSE),0))</f>
        <v>0</v>
      </c>
      <c r="K33" s="54">
        <f ca="1">UtilIDX*IF(RXTiersYN="no",0,IF(K$2&lt;=Calculator!$F$13,VLOOKUP(OFFSET(InputDeciles,K$2-1,0,1,1)&amp;Calculator!$G89,TierUTable,4,FALSE),0))</f>
        <v>0</v>
      </c>
      <c r="L33" s="54">
        <f ca="1">UtilIDX*IF(RXTiersYN="no",0,IF(L$2&lt;=Calculator!$F$13,VLOOKUP(OFFSET(InputDeciles,L$2-1,0,1,1)&amp;Calculator!$G89,TierUTable,4,FALSE),0))</f>
        <v>0</v>
      </c>
      <c r="M33" s="54">
        <f ca="1">UtilIDX*IF(RXTiersYN="no",0,IF(M$2&lt;=Calculator!$F$13,VLOOKUP(OFFSET(InputDeciles,M$2-1,0,1,1)&amp;Calculator!$G89,TierUTable,4,FALSE),0))</f>
        <v>0</v>
      </c>
      <c r="N33" s="54">
        <f ca="1">(1-ACDiscount)*IF(RXTiersYN="no",0,IF(N$2&lt;=Calculator!$F$13,VLOOKUP(OFFSET(InputDeciles,N$2-1,0,1,1)&amp;Calculator!$G89,TierUTable,5,FALSE),0))</f>
        <v>0</v>
      </c>
      <c r="O33" s="54">
        <f ca="1">(1-ACDiscount)*IF(RXTiersYN="no",0,IF(O$2&lt;=Calculator!$F$13,VLOOKUP(OFFSET(InputDeciles,O$2-1,0,1,1)&amp;Calculator!$G89,TierUTable,5,FALSE),0))</f>
        <v>0</v>
      </c>
      <c r="P33" s="54">
        <f ca="1">(1-ACDiscount)*IF(RXTiersYN="no",0,IF(P$2&lt;=Calculator!$F$13,VLOOKUP(OFFSET(InputDeciles,P$2-1,0,1,1)&amp;Calculator!$G89,TierUTable,5,FALSE),0))</f>
        <v>0</v>
      </c>
      <c r="Q33" s="54">
        <f ca="1">(1-ACDiscount)*IF(RXTiersYN="no",0,IF(Q$2&lt;=Calculator!$F$13,VLOOKUP(OFFSET(InputDeciles,Q$2-1,0,1,1)&amp;Calculator!$G89,TierUTable,5,FALSE),0))</f>
        <v>0</v>
      </c>
      <c r="R33" s="54">
        <f ca="1">(1-ACDiscount)*IF(RXTiersYN="no",0,IF(R$2&lt;=Calculator!$F$13,VLOOKUP(OFFSET(InputDeciles,R$2-1,0,1,1)&amp;Calculator!$G89,TierUTable,5,FALSE),0))</f>
        <v>0</v>
      </c>
      <c r="S33" s="54">
        <f ca="1">(1-ACDiscount)*IF(RXTiersYN="no",0,IF(S$2&lt;=Calculator!$F$13,VLOOKUP(OFFSET(InputDeciles,S$2-1,0,1,1)&amp;Calculator!$G89,TierUTable,5,FALSE),0))</f>
        <v>0</v>
      </c>
      <c r="T33" s="54">
        <f ca="1">(1-ACDiscount)*IF(RXTiersYN="no",0,IF(T$2&lt;=Calculator!$F$13,VLOOKUP(OFFSET(InputDeciles,T$2-1,0,1,1)&amp;Calculator!$G89,TierUTable,5,FALSE),0))</f>
        <v>0</v>
      </c>
      <c r="U33" s="54">
        <f ca="1">(1-ACDiscount)*IF(RXTiersYN="no",0,IF(U$2&lt;=Calculator!$F$13,VLOOKUP(OFFSET(InputDeciles,U$2-1,0,1,1)&amp;Calculator!$G89,TierUTable,5,FALSE),0))</f>
        <v>0</v>
      </c>
      <c r="V33" s="128" t="s">
        <v>334</v>
      </c>
    </row>
    <row r="34" spans="2:22" hidden="1" x14ac:dyDescent="0.25">
      <c r="B34" s="56" t="s">
        <v>3584</v>
      </c>
      <c r="C34" s="56" t="s">
        <v>2692</v>
      </c>
      <c r="D34" s="54">
        <f t="array" aca="1" ref="D34" ca="1">SUM((F34:M34)*(N34:U34))</f>
        <v>0</v>
      </c>
      <c r="E34" s="59">
        <f t="shared" ca="1" si="2"/>
        <v>0</v>
      </c>
      <c r="F34" s="54">
        <f ca="1">UtilIDX*IF(RXTiersYN="no",0,IF(F$2&lt;=Calculator!$F$13,VLOOKUP(OFFSET(InputDeciles,F$2-1,0,1,1)&amp;Calculator!$G90,TierUTable,4,FALSE),0))</f>
        <v>0</v>
      </c>
      <c r="G34" s="54">
        <f ca="1">UtilIDX*IF(RXTiersYN="no",0,IF(G$2&lt;=Calculator!$F$13,VLOOKUP(OFFSET(InputDeciles,G$2-1,0,1,1)&amp;Calculator!$G90,TierUTable,4,FALSE),0))</f>
        <v>0</v>
      </c>
      <c r="H34" s="54">
        <f ca="1">UtilIDX*IF(RXTiersYN="no",0,IF(H$2&lt;=Calculator!$F$13,VLOOKUP(OFFSET(InputDeciles,H$2-1,0,1,1)&amp;Calculator!$G90,TierUTable,4,FALSE),0))</f>
        <v>0</v>
      </c>
      <c r="I34" s="54">
        <f ca="1">UtilIDX*IF(RXTiersYN="no",0,IF(I$2&lt;=Calculator!$F$13,VLOOKUP(OFFSET(InputDeciles,I$2-1,0,1,1)&amp;Calculator!$G90,TierUTable,4,FALSE),0))</f>
        <v>0</v>
      </c>
      <c r="J34" s="54">
        <f ca="1">UtilIDX*IF(RXTiersYN="no",0,IF(J$2&lt;=Calculator!$F$13,VLOOKUP(OFFSET(InputDeciles,J$2-1,0,1,1)&amp;Calculator!$G90,TierUTable,4,FALSE),0))</f>
        <v>0</v>
      </c>
      <c r="K34" s="54">
        <f ca="1">UtilIDX*IF(RXTiersYN="no",0,IF(K$2&lt;=Calculator!$F$13,VLOOKUP(OFFSET(InputDeciles,K$2-1,0,1,1)&amp;Calculator!$G90,TierUTable,4,FALSE),0))</f>
        <v>0</v>
      </c>
      <c r="L34" s="54">
        <f ca="1">UtilIDX*IF(RXTiersYN="no",0,IF(L$2&lt;=Calculator!$F$13,VLOOKUP(OFFSET(InputDeciles,L$2-1,0,1,1)&amp;Calculator!$G90,TierUTable,4,FALSE),0))</f>
        <v>0</v>
      </c>
      <c r="M34" s="54">
        <f ca="1">UtilIDX*IF(RXTiersYN="no",0,IF(M$2&lt;=Calculator!$F$13,VLOOKUP(OFFSET(InputDeciles,M$2-1,0,1,1)&amp;Calculator!$G90,TierUTable,4,FALSE),0))</f>
        <v>0</v>
      </c>
      <c r="N34" s="54">
        <f ca="1">(1-ACDiscount)*IF(RXTiersYN="no",0,IF(N$2&lt;=Calculator!$F$13,VLOOKUP(OFFSET(InputDeciles,N$2-1,0,1,1)&amp;Calculator!$G90,TierUTable,5,FALSE),0))</f>
        <v>0</v>
      </c>
      <c r="O34" s="54">
        <f ca="1">(1-ACDiscount)*IF(RXTiersYN="no",0,IF(O$2&lt;=Calculator!$F$13,VLOOKUP(OFFSET(InputDeciles,O$2-1,0,1,1)&amp;Calculator!$G90,TierUTable,5,FALSE),0))</f>
        <v>0</v>
      </c>
      <c r="P34" s="54">
        <f ca="1">(1-ACDiscount)*IF(RXTiersYN="no",0,IF(P$2&lt;=Calculator!$F$13,VLOOKUP(OFFSET(InputDeciles,P$2-1,0,1,1)&amp;Calculator!$G90,TierUTable,5,FALSE),0))</f>
        <v>0</v>
      </c>
      <c r="Q34" s="54">
        <f ca="1">(1-ACDiscount)*IF(RXTiersYN="no",0,IF(Q$2&lt;=Calculator!$F$13,VLOOKUP(OFFSET(InputDeciles,Q$2-1,0,1,1)&amp;Calculator!$G90,TierUTable,5,FALSE),0))</f>
        <v>0</v>
      </c>
      <c r="R34" s="54">
        <f ca="1">(1-ACDiscount)*IF(RXTiersYN="no",0,IF(R$2&lt;=Calculator!$F$13,VLOOKUP(OFFSET(InputDeciles,R$2-1,0,1,1)&amp;Calculator!$G90,TierUTable,5,FALSE),0))</f>
        <v>0</v>
      </c>
      <c r="S34" s="54">
        <f ca="1">(1-ACDiscount)*IF(RXTiersYN="no",0,IF(S$2&lt;=Calculator!$F$13,VLOOKUP(OFFSET(InputDeciles,S$2-1,0,1,1)&amp;Calculator!$G90,TierUTable,5,FALSE),0))</f>
        <v>0</v>
      </c>
      <c r="T34" s="54">
        <f ca="1">(1-ACDiscount)*IF(RXTiersYN="no",0,IF(T$2&lt;=Calculator!$F$13,VLOOKUP(OFFSET(InputDeciles,T$2-1,0,1,1)&amp;Calculator!$G90,TierUTable,5,FALSE),0))</f>
        <v>0</v>
      </c>
      <c r="U34" s="54">
        <f ca="1">(1-ACDiscount)*IF(RXTiersYN="no",0,IF(U$2&lt;=Calculator!$F$13,VLOOKUP(OFFSET(InputDeciles,U$2-1,0,1,1)&amp;Calculator!$G90,TierUTable,5,FALSE),0))</f>
        <v>0</v>
      </c>
      <c r="V34" s="128" t="s">
        <v>334</v>
      </c>
    </row>
    <row r="35" spans="2:22" hidden="1" x14ac:dyDescent="0.25">
      <c r="B35" s="56" t="s">
        <v>3585</v>
      </c>
      <c r="C35" s="56" t="s">
        <v>2693</v>
      </c>
      <c r="D35" s="54">
        <f t="array" aca="1" ref="D35" ca="1">SUM((F35:M35)*(N35:U35))</f>
        <v>0</v>
      </c>
      <c r="E35" s="59">
        <f t="shared" ca="1" si="2"/>
        <v>0</v>
      </c>
      <c r="F35" s="54">
        <f ca="1">UtilIDX*IF(RXTiersYN="no",0,IF(F$2&lt;=Calculator!$F$13,VLOOKUP(OFFSET(InputDeciles,F$2-1,0,1,1)&amp;Calculator!$G91,TierUTable,4,FALSE),0))</f>
        <v>0</v>
      </c>
      <c r="G35" s="54">
        <f ca="1">UtilIDX*IF(RXTiersYN="no",0,IF(G$2&lt;=Calculator!$F$13,VLOOKUP(OFFSET(InputDeciles,G$2-1,0,1,1)&amp;Calculator!$G91,TierUTable,4,FALSE),0))</f>
        <v>0</v>
      </c>
      <c r="H35" s="54">
        <f ca="1">UtilIDX*IF(RXTiersYN="no",0,IF(H$2&lt;=Calculator!$F$13,VLOOKUP(OFFSET(InputDeciles,H$2-1,0,1,1)&amp;Calculator!$G91,TierUTable,4,FALSE),0))</f>
        <v>0</v>
      </c>
      <c r="I35" s="54">
        <f ca="1">UtilIDX*IF(RXTiersYN="no",0,IF(I$2&lt;=Calculator!$F$13,VLOOKUP(OFFSET(InputDeciles,I$2-1,0,1,1)&amp;Calculator!$G91,TierUTable,4,FALSE),0))</f>
        <v>0</v>
      </c>
      <c r="J35" s="54">
        <f ca="1">UtilIDX*IF(RXTiersYN="no",0,IF(J$2&lt;=Calculator!$F$13,VLOOKUP(OFFSET(InputDeciles,J$2-1,0,1,1)&amp;Calculator!$G91,TierUTable,4,FALSE),0))</f>
        <v>0</v>
      </c>
      <c r="K35" s="54">
        <f ca="1">UtilIDX*IF(RXTiersYN="no",0,IF(K$2&lt;=Calculator!$F$13,VLOOKUP(OFFSET(InputDeciles,K$2-1,0,1,1)&amp;Calculator!$G91,TierUTable,4,FALSE),0))</f>
        <v>0</v>
      </c>
      <c r="L35" s="54">
        <f ca="1">UtilIDX*IF(RXTiersYN="no",0,IF(L$2&lt;=Calculator!$F$13,VLOOKUP(OFFSET(InputDeciles,L$2-1,0,1,1)&amp;Calculator!$G91,TierUTable,4,FALSE),0))</f>
        <v>0</v>
      </c>
      <c r="M35" s="54">
        <f ca="1">UtilIDX*IF(RXTiersYN="no",0,IF(M$2&lt;=Calculator!$F$13,VLOOKUP(OFFSET(InputDeciles,M$2-1,0,1,1)&amp;Calculator!$G91,TierUTable,4,FALSE),0))</f>
        <v>0</v>
      </c>
      <c r="N35" s="54">
        <f ca="1">(1-ACDiscount)*IF(RXTiersYN="no",0,IF(N$2&lt;=Calculator!$F$13,VLOOKUP(OFFSET(InputDeciles,N$2-1,0,1,1)&amp;Calculator!$G91,TierUTable,5,FALSE),0))</f>
        <v>0</v>
      </c>
      <c r="O35" s="54">
        <f ca="1">(1-ACDiscount)*IF(RXTiersYN="no",0,IF(O$2&lt;=Calculator!$F$13,VLOOKUP(OFFSET(InputDeciles,O$2-1,0,1,1)&amp;Calculator!$G91,TierUTable,5,FALSE),0))</f>
        <v>0</v>
      </c>
      <c r="P35" s="54">
        <f ca="1">(1-ACDiscount)*IF(RXTiersYN="no",0,IF(P$2&lt;=Calculator!$F$13,VLOOKUP(OFFSET(InputDeciles,P$2-1,0,1,1)&amp;Calculator!$G91,TierUTable,5,FALSE),0))</f>
        <v>0</v>
      </c>
      <c r="Q35" s="54">
        <f ca="1">(1-ACDiscount)*IF(RXTiersYN="no",0,IF(Q$2&lt;=Calculator!$F$13,VLOOKUP(OFFSET(InputDeciles,Q$2-1,0,1,1)&amp;Calculator!$G91,TierUTable,5,FALSE),0))</f>
        <v>0</v>
      </c>
      <c r="R35" s="54">
        <f ca="1">(1-ACDiscount)*IF(RXTiersYN="no",0,IF(R$2&lt;=Calculator!$F$13,VLOOKUP(OFFSET(InputDeciles,R$2-1,0,1,1)&amp;Calculator!$G91,TierUTable,5,FALSE),0))</f>
        <v>0</v>
      </c>
      <c r="S35" s="54">
        <f ca="1">(1-ACDiscount)*IF(RXTiersYN="no",0,IF(S$2&lt;=Calculator!$F$13,VLOOKUP(OFFSET(InputDeciles,S$2-1,0,1,1)&amp;Calculator!$G91,TierUTable,5,FALSE),0))</f>
        <v>0</v>
      </c>
      <c r="T35" s="54">
        <f ca="1">(1-ACDiscount)*IF(RXTiersYN="no",0,IF(T$2&lt;=Calculator!$F$13,VLOOKUP(OFFSET(InputDeciles,T$2-1,0,1,1)&amp;Calculator!$G91,TierUTable,5,FALSE),0))</f>
        <v>0</v>
      </c>
      <c r="U35" s="54">
        <f ca="1">(1-ACDiscount)*IF(RXTiersYN="no",0,IF(U$2&lt;=Calculator!$F$13,VLOOKUP(OFFSET(InputDeciles,U$2-1,0,1,1)&amp;Calculator!$G91,TierUTable,5,FALSE),0))</f>
        <v>0</v>
      </c>
      <c r="V35" s="128" t="s">
        <v>334</v>
      </c>
    </row>
    <row r="36" spans="2:22" hidden="1" x14ac:dyDescent="0.25">
      <c r="B36" s="56" t="s">
        <v>3586</v>
      </c>
      <c r="C36" s="56" t="s">
        <v>2694</v>
      </c>
      <c r="D36" s="54">
        <f t="array" aca="1" ref="D36" ca="1">SUM((F36:M36)*(N36:U36))</f>
        <v>0</v>
      </c>
      <c r="E36" s="59">
        <f t="shared" ca="1" si="2"/>
        <v>0</v>
      </c>
      <c r="F36" s="54">
        <f ca="1">UtilIDX*IF(RXTiersYN="no",0,IF(F$2&lt;=Calculator!$F$13,VLOOKUP(OFFSET(InputDeciles,F$2-1,0,1,1)&amp;Calculator!$G92,TierUTable,4,FALSE),0))</f>
        <v>0</v>
      </c>
      <c r="G36" s="54">
        <f ca="1">UtilIDX*IF(RXTiersYN="no",0,IF(G$2&lt;=Calculator!$F$13,VLOOKUP(OFFSET(InputDeciles,G$2-1,0,1,1)&amp;Calculator!$G92,TierUTable,4,FALSE),0))</f>
        <v>0</v>
      </c>
      <c r="H36" s="54">
        <f ca="1">UtilIDX*IF(RXTiersYN="no",0,IF(H$2&lt;=Calculator!$F$13,VLOOKUP(OFFSET(InputDeciles,H$2-1,0,1,1)&amp;Calculator!$G92,TierUTable,4,FALSE),0))</f>
        <v>0</v>
      </c>
      <c r="I36" s="54">
        <f ca="1">UtilIDX*IF(RXTiersYN="no",0,IF(I$2&lt;=Calculator!$F$13,VLOOKUP(OFFSET(InputDeciles,I$2-1,0,1,1)&amp;Calculator!$G92,TierUTable,4,FALSE),0))</f>
        <v>0</v>
      </c>
      <c r="J36" s="54">
        <f ca="1">UtilIDX*IF(RXTiersYN="no",0,IF(J$2&lt;=Calculator!$F$13,VLOOKUP(OFFSET(InputDeciles,J$2-1,0,1,1)&amp;Calculator!$G92,TierUTable,4,FALSE),0))</f>
        <v>0</v>
      </c>
      <c r="K36" s="54">
        <f ca="1">UtilIDX*IF(RXTiersYN="no",0,IF(K$2&lt;=Calculator!$F$13,VLOOKUP(OFFSET(InputDeciles,K$2-1,0,1,1)&amp;Calculator!$G92,TierUTable,4,FALSE),0))</f>
        <v>0</v>
      </c>
      <c r="L36" s="54">
        <f ca="1">UtilIDX*IF(RXTiersYN="no",0,IF(L$2&lt;=Calculator!$F$13,VLOOKUP(OFFSET(InputDeciles,L$2-1,0,1,1)&amp;Calculator!$G92,TierUTable,4,FALSE),0))</f>
        <v>0</v>
      </c>
      <c r="M36" s="54">
        <f ca="1">UtilIDX*IF(RXTiersYN="no",0,IF(M$2&lt;=Calculator!$F$13,VLOOKUP(OFFSET(InputDeciles,M$2-1,0,1,1)&amp;Calculator!$G92,TierUTable,4,FALSE),0))</f>
        <v>0</v>
      </c>
      <c r="N36" s="54">
        <f ca="1">(1-ACDiscount)*IF(RXTiersYN="no",0,IF(N$2&lt;=Calculator!$F$13,VLOOKUP(OFFSET(InputDeciles,N$2-1,0,1,1)&amp;Calculator!$G92,TierUTable,5,FALSE),0))</f>
        <v>0</v>
      </c>
      <c r="O36" s="54">
        <f ca="1">(1-ACDiscount)*IF(RXTiersYN="no",0,IF(O$2&lt;=Calculator!$F$13,VLOOKUP(OFFSET(InputDeciles,O$2-1,0,1,1)&amp;Calculator!$G92,TierUTable,5,FALSE),0))</f>
        <v>0</v>
      </c>
      <c r="P36" s="54">
        <f ca="1">(1-ACDiscount)*IF(RXTiersYN="no",0,IF(P$2&lt;=Calculator!$F$13,VLOOKUP(OFFSET(InputDeciles,P$2-1,0,1,1)&amp;Calculator!$G92,TierUTable,5,FALSE),0))</f>
        <v>0</v>
      </c>
      <c r="Q36" s="54">
        <f ca="1">(1-ACDiscount)*IF(RXTiersYN="no",0,IF(Q$2&lt;=Calculator!$F$13,VLOOKUP(OFFSET(InputDeciles,Q$2-1,0,1,1)&amp;Calculator!$G92,TierUTable,5,FALSE),0))</f>
        <v>0</v>
      </c>
      <c r="R36" s="54">
        <f ca="1">(1-ACDiscount)*IF(RXTiersYN="no",0,IF(R$2&lt;=Calculator!$F$13,VLOOKUP(OFFSET(InputDeciles,R$2-1,0,1,1)&amp;Calculator!$G92,TierUTable,5,FALSE),0))</f>
        <v>0</v>
      </c>
      <c r="S36" s="54">
        <f ca="1">(1-ACDiscount)*IF(RXTiersYN="no",0,IF(S$2&lt;=Calculator!$F$13,VLOOKUP(OFFSET(InputDeciles,S$2-1,0,1,1)&amp;Calculator!$G92,TierUTable,5,FALSE),0))</f>
        <v>0</v>
      </c>
      <c r="T36" s="54">
        <f ca="1">(1-ACDiscount)*IF(RXTiersYN="no",0,IF(T$2&lt;=Calculator!$F$13,VLOOKUP(OFFSET(InputDeciles,T$2-1,0,1,1)&amp;Calculator!$G92,TierUTable,5,FALSE),0))</f>
        <v>0</v>
      </c>
      <c r="U36" s="54">
        <f ca="1">(1-ACDiscount)*IF(RXTiersYN="no",0,IF(U$2&lt;=Calculator!$F$13,VLOOKUP(OFFSET(InputDeciles,U$2-1,0,1,1)&amp;Calculator!$G92,TierUTable,5,FALSE),0))</f>
        <v>0</v>
      </c>
      <c r="V36" s="128" t="s">
        <v>334</v>
      </c>
    </row>
    <row r="37" spans="2:22" hidden="1" x14ac:dyDescent="0.25">
      <c r="B37" s="56" t="s">
        <v>3587</v>
      </c>
      <c r="C37" s="56" t="s">
        <v>2695</v>
      </c>
      <c r="D37" s="54">
        <f t="array" aca="1" ref="D37" ca="1">SUM((F37:M37)*(N37:U37))</f>
        <v>0</v>
      </c>
      <c r="E37" s="59">
        <f t="shared" ca="1" si="2"/>
        <v>0</v>
      </c>
      <c r="F37" s="54">
        <f ca="1">UtilIDX*IF(RXTiersYN="no",0,IF(F$2&lt;=Calculator!$F$13,VLOOKUP(OFFSET(InputDeciles,F$2-1,0,1,1)&amp;Calculator!$G93,TierUTable,4,FALSE),0))</f>
        <v>0</v>
      </c>
      <c r="G37" s="54">
        <f ca="1">UtilIDX*IF(RXTiersYN="no",0,IF(G$2&lt;=Calculator!$F$13,VLOOKUP(OFFSET(InputDeciles,G$2-1,0,1,1)&amp;Calculator!$G93,TierUTable,4,FALSE),0))</f>
        <v>0</v>
      </c>
      <c r="H37" s="54">
        <f ca="1">UtilIDX*IF(RXTiersYN="no",0,IF(H$2&lt;=Calculator!$F$13,VLOOKUP(OFFSET(InputDeciles,H$2-1,0,1,1)&amp;Calculator!$G93,TierUTable,4,FALSE),0))</f>
        <v>0</v>
      </c>
      <c r="I37" s="54">
        <f ca="1">UtilIDX*IF(RXTiersYN="no",0,IF(I$2&lt;=Calculator!$F$13,VLOOKUP(OFFSET(InputDeciles,I$2-1,0,1,1)&amp;Calculator!$G93,TierUTable,4,FALSE),0))</f>
        <v>0</v>
      </c>
      <c r="J37" s="54">
        <f ca="1">UtilIDX*IF(RXTiersYN="no",0,IF(J$2&lt;=Calculator!$F$13,VLOOKUP(OFFSET(InputDeciles,J$2-1,0,1,1)&amp;Calculator!$G93,TierUTable,4,FALSE),0))</f>
        <v>0</v>
      </c>
      <c r="K37" s="54">
        <f ca="1">UtilIDX*IF(RXTiersYN="no",0,IF(K$2&lt;=Calculator!$F$13,VLOOKUP(OFFSET(InputDeciles,K$2-1,0,1,1)&amp;Calculator!$G93,TierUTable,4,FALSE),0))</f>
        <v>0</v>
      </c>
      <c r="L37" s="54">
        <f ca="1">UtilIDX*IF(RXTiersYN="no",0,IF(L$2&lt;=Calculator!$F$13,VLOOKUP(OFFSET(InputDeciles,L$2-1,0,1,1)&amp;Calculator!$G93,TierUTable,4,FALSE),0))</f>
        <v>0</v>
      </c>
      <c r="M37" s="54">
        <f ca="1">UtilIDX*IF(RXTiersYN="no",0,IF(M$2&lt;=Calculator!$F$13,VLOOKUP(OFFSET(InputDeciles,M$2-1,0,1,1)&amp;Calculator!$G93,TierUTable,4,FALSE),0))</f>
        <v>0</v>
      </c>
      <c r="N37" s="54">
        <f ca="1">(1-ACDiscount)*IF(RXTiersYN="no",0,IF(N$2&lt;=Calculator!$F$13,VLOOKUP(OFFSET(InputDeciles,N$2-1,0,1,1)&amp;Calculator!$G93,TierUTable,5,FALSE),0))</f>
        <v>0</v>
      </c>
      <c r="O37" s="54">
        <f ca="1">(1-ACDiscount)*IF(RXTiersYN="no",0,IF(O$2&lt;=Calculator!$F$13,VLOOKUP(OFFSET(InputDeciles,O$2-1,0,1,1)&amp;Calculator!$G93,TierUTable,5,FALSE),0))</f>
        <v>0</v>
      </c>
      <c r="P37" s="54">
        <f ca="1">(1-ACDiscount)*IF(RXTiersYN="no",0,IF(P$2&lt;=Calculator!$F$13,VLOOKUP(OFFSET(InputDeciles,P$2-1,0,1,1)&amp;Calculator!$G93,TierUTable,5,FALSE),0))</f>
        <v>0</v>
      </c>
      <c r="Q37" s="54">
        <f ca="1">(1-ACDiscount)*IF(RXTiersYN="no",0,IF(Q$2&lt;=Calculator!$F$13,VLOOKUP(OFFSET(InputDeciles,Q$2-1,0,1,1)&amp;Calculator!$G93,TierUTable,5,FALSE),0))</f>
        <v>0</v>
      </c>
      <c r="R37" s="54">
        <f ca="1">(1-ACDiscount)*IF(RXTiersYN="no",0,IF(R$2&lt;=Calculator!$F$13,VLOOKUP(OFFSET(InputDeciles,R$2-1,0,1,1)&amp;Calculator!$G93,TierUTable,5,FALSE),0))</f>
        <v>0</v>
      </c>
      <c r="S37" s="54">
        <f ca="1">(1-ACDiscount)*IF(RXTiersYN="no",0,IF(S$2&lt;=Calculator!$F$13,VLOOKUP(OFFSET(InputDeciles,S$2-1,0,1,1)&amp;Calculator!$G93,TierUTable,5,FALSE),0))</f>
        <v>0</v>
      </c>
      <c r="T37" s="54">
        <f ca="1">(1-ACDiscount)*IF(RXTiersYN="no",0,IF(T$2&lt;=Calculator!$F$13,VLOOKUP(OFFSET(InputDeciles,T$2-1,0,1,1)&amp;Calculator!$G93,TierUTable,5,FALSE),0))</f>
        <v>0</v>
      </c>
      <c r="U37" s="54">
        <f ca="1">(1-ACDiscount)*IF(RXTiersYN="no",0,IF(U$2&lt;=Calculator!$F$13,VLOOKUP(OFFSET(InputDeciles,U$2-1,0,1,1)&amp;Calculator!$G93,TierUTable,5,FALSE),0))</f>
        <v>0</v>
      </c>
      <c r="V37" s="128" t="s">
        <v>334</v>
      </c>
    </row>
    <row r="38" spans="2:22" hidden="1" x14ac:dyDescent="0.25">
      <c r="B38" s="56" t="s">
        <v>3588</v>
      </c>
      <c r="C38" s="56" t="s">
        <v>2696</v>
      </c>
      <c r="D38" s="54">
        <f t="array" aca="1" ref="D38" ca="1">SUM((F38:M38)*(N38:U38))</f>
        <v>0</v>
      </c>
      <c r="E38" s="59">
        <f t="shared" ca="1" si="2"/>
        <v>0</v>
      </c>
      <c r="F38" s="54">
        <f ca="1">UtilIDX*IF(RXTiersYN="no",0,IF(F$2&lt;=Calculator!$F$13,VLOOKUP(OFFSET(InputDeciles,F$2-1,0,1,1)&amp;Calculator!$G94,TierUTable,4,FALSE),0))</f>
        <v>0</v>
      </c>
      <c r="G38" s="54">
        <f ca="1">UtilIDX*IF(RXTiersYN="no",0,IF(G$2&lt;=Calculator!$F$13,VLOOKUP(OFFSET(InputDeciles,G$2-1,0,1,1)&amp;Calculator!$G94,TierUTable,4,FALSE),0))</f>
        <v>0</v>
      </c>
      <c r="H38" s="54">
        <f ca="1">UtilIDX*IF(RXTiersYN="no",0,IF(H$2&lt;=Calculator!$F$13,VLOOKUP(OFFSET(InputDeciles,H$2-1,0,1,1)&amp;Calculator!$G94,TierUTable,4,FALSE),0))</f>
        <v>0</v>
      </c>
      <c r="I38" s="54">
        <f ca="1">UtilIDX*IF(RXTiersYN="no",0,IF(I$2&lt;=Calculator!$F$13,VLOOKUP(OFFSET(InputDeciles,I$2-1,0,1,1)&amp;Calculator!$G94,TierUTable,4,FALSE),0))</f>
        <v>0</v>
      </c>
      <c r="J38" s="54">
        <f ca="1">UtilIDX*IF(RXTiersYN="no",0,IF(J$2&lt;=Calculator!$F$13,VLOOKUP(OFFSET(InputDeciles,J$2-1,0,1,1)&amp;Calculator!$G94,TierUTable,4,FALSE),0))</f>
        <v>0</v>
      </c>
      <c r="K38" s="54">
        <f ca="1">UtilIDX*IF(RXTiersYN="no",0,IF(K$2&lt;=Calculator!$F$13,VLOOKUP(OFFSET(InputDeciles,K$2-1,0,1,1)&amp;Calculator!$G94,TierUTable,4,FALSE),0))</f>
        <v>0</v>
      </c>
      <c r="L38" s="54">
        <f ca="1">UtilIDX*IF(RXTiersYN="no",0,IF(L$2&lt;=Calculator!$F$13,VLOOKUP(OFFSET(InputDeciles,L$2-1,0,1,1)&amp;Calculator!$G94,TierUTable,4,FALSE),0))</f>
        <v>0</v>
      </c>
      <c r="M38" s="54">
        <f ca="1">UtilIDX*IF(RXTiersYN="no",0,IF(M$2&lt;=Calculator!$F$13,VLOOKUP(OFFSET(InputDeciles,M$2-1,0,1,1)&amp;Calculator!$G94,TierUTable,4,FALSE),0))</f>
        <v>0</v>
      </c>
      <c r="N38" s="54">
        <f ca="1">(1-ACDiscount)*IF(RXTiersYN="no",0,IF(N$2&lt;=Calculator!$F$13,VLOOKUP(OFFSET(InputDeciles,N$2-1,0,1,1)&amp;Calculator!$G94,TierUTable,5,FALSE),0))</f>
        <v>0</v>
      </c>
      <c r="O38" s="54">
        <f ca="1">(1-ACDiscount)*IF(RXTiersYN="no",0,IF(O$2&lt;=Calculator!$F$13,VLOOKUP(OFFSET(InputDeciles,O$2-1,0,1,1)&amp;Calculator!$G94,TierUTable,5,FALSE),0))</f>
        <v>0</v>
      </c>
      <c r="P38" s="54">
        <f ca="1">(1-ACDiscount)*IF(RXTiersYN="no",0,IF(P$2&lt;=Calculator!$F$13,VLOOKUP(OFFSET(InputDeciles,P$2-1,0,1,1)&amp;Calculator!$G94,TierUTable,5,FALSE),0))</f>
        <v>0</v>
      </c>
      <c r="Q38" s="54">
        <f ca="1">(1-ACDiscount)*IF(RXTiersYN="no",0,IF(Q$2&lt;=Calculator!$F$13,VLOOKUP(OFFSET(InputDeciles,Q$2-1,0,1,1)&amp;Calculator!$G94,TierUTable,5,FALSE),0))</f>
        <v>0</v>
      </c>
      <c r="R38" s="54">
        <f ca="1">(1-ACDiscount)*IF(RXTiersYN="no",0,IF(R$2&lt;=Calculator!$F$13,VLOOKUP(OFFSET(InputDeciles,R$2-1,0,1,1)&amp;Calculator!$G94,TierUTable,5,FALSE),0))</f>
        <v>0</v>
      </c>
      <c r="S38" s="54">
        <f ca="1">(1-ACDiscount)*IF(RXTiersYN="no",0,IF(S$2&lt;=Calculator!$F$13,VLOOKUP(OFFSET(InputDeciles,S$2-1,0,1,1)&amp;Calculator!$G94,TierUTable,5,FALSE),0))</f>
        <v>0</v>
      </c>
      <c r="T38" s="54">
        <f ca="1">(1-ACDiscount)*IF(RXTiersYN="no",0,IF(T$2&lt;=Calculator!$F$13,VLOOKUP(OFFSET(InputDeciles,T$2-1,0,1,1)&amp;Calculator!$G94,TierUTable,5,FALSE),0))</f>
        <v>0</v>
      </c>
      <c r="U38" s="54">
        <f ca="1">(1-ACDiscount)*IF(RXTiersYN="no",0,IF(U$2&lt;=Calculator!$F$13,VLOOKUP(OFFSET(InputDeciles,U$2-1,0,1,1)&amp;Calculator!$G94,TierUTable,5,FALSE),0))</f>
        <v>0</v>
      </c>
      <c r="V38" s="128" t="s">
        <v>334</v>
      </c>
    </row>
    <row r="39" spans="2:22" hidden="1" x14ac:dyDescent="0.25">
      <c r="B39" s="56" t="s">
        <v>3589</v>
      </c>
      <c r="C39" s="56" t="s">
        <v>2697</v>
      </c>
      <c r="D39" s="54">
        <f t="array" aca="1" ref="D39" ca="1">SUM((F39:M39)*(N39:U39))</f>
        <v>0</v>
      </c>
      <c r="E39" s="59">
        <f t="shared" ca="1" si="2"/>
        <v>0</v>
      </c>
      <c r="F39" s="54">
        <f ca="1">UtilIDX*IF(RXTiersYN="no",0,IF(F$2&lt;=Calculator!$F$13,VLOOKUP(OFFSET(InputDeciles,F$2-1,0,1,1)&amp;Calculator!$G95,TierUTable,4,FALSE),0))</f>
        <v>0</v>
      </c>
      <c r="G39" s="54">
        <f ca="1">UtilIDX*IF(RXTiersYN="no",0,IF(G$2&lt;=Calculator!$F$13,VLOOKUP(OFFSET(InputDeciles,G$2-1,0,1,1)&amp;Calculator!$G95,TierUTable,4,FALSE),0))</f>
        <v>0</v>
      </c>
      <c r="H39" s="54">
        <f ca="1">UtilIDX*IF(RXTiersYN="no",0,IF(H$2&lt;=Calculator!$F$13,VLOOKUP(OFFSET(InputDeciles,H$2-1,0,1,1)&amp;Calculator!$G95,TierUTable,4,FALSE),0))</f>
        <v>0</v>
      </c>
      <c r="I39" s="54">
        <f ca="1">UtilIDX*IF(RXTiersYN="no",0,IF(I$2&lt;=Calculator!$F$13,VLOOKUP(OFFSET(InputDeciles,I$2-1,0,1,1)&amp;Calculator!$G95,TierUTable,4,FALSE),0))</f>
        <v>0</v>
      </c>
      <c r="J39" s="54">
        <f ca="1">UtilIDX*IF(RXTiersYN="no",0,IF(J$2&lt;=Calculator!$F$13,VLOOKUP(OFFSET(InputDeciles,J$2-1,0,1,1)&amp;Calculator!$G95,TierUTable,4,FALSE),0))</f>
        <v>0</v>
      </c>
      <c r="K39" s="54">
        <f ca="1">UtilIDX*IF(RXTiersYN="no",0,IF(K$2&lt;=Calculator!$F$13,VLOOKUP(OFFSET(InputDeciles,K$2-1,0,1,1)&amp;Calculator!$G95,TierUTable,4,FALSE),0))</f>
        <v>0</v>
      </c>
      <c r="L39" s="54">
        <f ca="1">UtilIDX*IF(RXTiersYN="no",0,IF(L$2&lt;=Calculator!$F$13,VLOOKUP(OFFSET(InputDeciles,L$2-1,0,1,1)&amp;Calculator!$G95,TierUTable,4,FALSE),0))</f>
        <v>0</v>
      </c>
      <c r="M39" s="54">
        <f ca="1">UtilIDX*IF(RXTiersYN="no",0,IF(M$2&lt;=Calculator!$F$13,VLOOKUP(OFFSET(InputDeciles,M$2-1,0,1,1)&amp;Calculator!$G95,TierUTable,4,FALSE),0))</f>
        <v>0</v>
      </c>
      <c r="N39" s="54">
        <f ca="1">(1-ACDiscount)*IF(RXTiersYN="no",0,IF(N$2&lt;=Calculator!$F$13,VLOOKUP(OFFSET(InputDeciles,N$2-1,0,1,1)&amp;Calculator!$G95,TierUTable,5,FALSE),0))</f>
        <v>0</v>
      </c>
      <c r="O39" s="54">
        <f ca="1">(1-ACDiscount)*IF(RXTiersYN="no",0,IF(O$2&lt;=Calculator!$F$13,VLOOKUP(OFFSET(InputDeciles,O$2-1,0,1,1)&amp;Calculator!$G95,TierUTable,5,FALSE),0))</f>
        <v>0</v>
      </c>
      <c r="P39" s="54">
        <f ca="1">(1-ACDiscount)*IF(RXTiersYN="no",0,IF(P$2&lt;=Calculator!$F$13,VLOOKUP(OFFSET(InputDeciles,P$2-1,0,1,1)&amp;Calculator!$G95,TierUTable,5,FALSE),0))</f>
        <v>0</v>
      </c>
      <c r="Q39" s="54">
        <f ca="1">(1-ACDiscount)*IF(RXTiersYN="no",0,IF(Q$2&lt;=Calculator!$F$13,VLOOKUP(OFFSET(InputDeciles,Q$2-1,0,1,1)&amp;Calculator!$G95,TierUTable,5,FALSE),0))</f>
        <v>0</v>
      </c>
      <c r="R39" s="54">
        <f ca="1">(1-ACDiscount)*IF(RXTiersYN="no",0,IF(R$2&lt;=Calculator!$F$13,VLOOKUP(OFFSET(InputDeciles,R$2-1,0,1,1)&amp;Calculator!$G95,TierUTable,5,FALSE),0))</f>
        <v>0</v>
      </c>
      <c r="S39" s="54">
        <f ca="1">(1-ACDiscount)*IF(RXTiersYN="no",0,IF(S$2&lt;=Calculator!$F$13,VLOOKUP(OFFSET(InputDeciles,S$2-1,0,1,1)&amp;Calculator!$G95,TierUTable,5,FALSE),0))</f>
        <v>0</v>
      </c>
      <c r="T39" s="54">
        <f ca="1">(1-ACDiscount)*IF(RXTiersYN="no",0,IF(T$2&lt;=Calculator!$F$13,VLOOKUP(OFFSET(InputDeciles,T$2-1,0,1,1)&amp;Calculator!$G95,TierUTable,5,FALSE),0))</f>
        <v>0</v>
      </c>
      <c r="U39" s="54">
        <f ca="1">(1-ACDiscount)*IF(RXTiersYN="no",0,IF(U$2&lt;=Calculator!$F$13,VLOOKUP(OFFSET(InputDeciles,U$2-1,0,1,1)&amp;Calculator!$G95,TierUTable,5,FALSE),0))</f>
        <v>0</v>
      </c>
      <c r="V39" s="128" t="s">
        <v>334</v>
      </c>
    </row>
    <row r="40" spans="2:22" hidden="1" x14ac:dyDescent="0.25">
      <c r="B40" s="56" t="s">
        <v>3590</v>
      </c>
      <c r="C40" s="56" t="s">
        <v>2698</v>
      </c>
      <c r="D40" s="54">
        <f t="array" aca="1" ref="D40" ca="1">SUM((F40:M40)*(N40:U40))</f>
        <v>0</v>
      </c>
      <c r="E40" s="59">
        <f t="shared" ca="1" si="2"/>
        <v>0</v>
      </c>
      <c r="F40" s="54">
        <f ca="1">UtilIDX*IF(RXTiersYN="no",0,IF(F$2&lt;=Calculator!$F$13,VLOOKUP(OFFSET(InputDeciles,F$2-1,0,1,1)&amp;Calculator!$G96,TierUTable,4,FALSE),0))</f>
        <v>0</v>
      </c>
      <c r="G40" s="54">
        <f ca="1">UtilIDX*IF(RXTiersYN="no",0,IF(G$2&lt;=Calculator!$F$13,VLOOKUP(OFFSET(InputDeciles,G$2-1,0,1,1)&amp;Calculator!$G96,TierUTable,4,FALSE),0))</f>
        <v>0</v>
      </c>
      <c r="H40" s="54">
        <f ca="1">UtilIDX*IF(RXTiersYN="no",0,IF(H$2&lt;=Calculator!$F$13,VLOOKUP(OFFSET(InputDeciles,H$2-1,0,1,1)&amp;Calculator!$G96,TierUTable,4,FALSE),0))</f>
        <v>0</v>
      </c>
      <c r="I40" s="54">
        <f ca="1">UtilIDX*IF(RXTiersYN="no",0,IF(I$2&lt;=Calculator!$F$13,VLOOKUP(OFFSET(InputDeciles,I$2-1,0,1,1)&amp;Calculator!$G96,TierUTable,4,FALSE),0))</f>
        <v>0</v>
      </c>
      <c r="J40" s="54">
        <f ca="1">UtilIDX*IF(RXTiersYN="no",0,IF(J$2&lt;=Calculator!$F$13,VLOOKUP(OFFSET(InputDeciles,J$2-1,0,1,1)&amp;Calculator!$G96,TierUTable,4,FALSE),0))</f>
        <v>0</v>
      </c>
      <c r="K40" s="54">
        <f ca="1">UtilIDX*IF(RXTiersYN="no",0,IF(K$2&lt;=Calculator!$F$13,VLOOKUP(OFFSET(InputDeciles,K$2-1,0,1,1)&amp;Calculator!$G96,TierUTable,4,FALSE),0))</f>
        <v>0</v>
      </c>
      <c r="L40" s="54">
        <f ca="1">UtilIDX*IF(RXTiersYN="no",0,IF(L$2&lt;=Calculator!$F$13,VLOOKUP(OFFSET(InputDeciles,L$2-1,0,1,1)&amp;Calculator!$G96,TierUTable,4,FALSE),0))</f>
        <v>0</v>
      </c>
      <c r="M40" s="54">
        <f ca="1">UtilIDX*IF(RXTiersYN="no",0,IF(M$2&lt;=Calculator!$F$13,VLOOKUP(OFFSET(InputDeciles,M$2-1,0,1,1)&amp;Calculator!$G96,TierUTable,4,FALSE),0))</f>
        <v>0</v>
      </c>
      <c r="N40" s="54">
        <f ca="1">(1-ACDiscount)*IF(RXTiersYN="no",0,IF(N$2&lt;=Calculator!$F$13,VLOOKUP(OFFSET(InputDeciles,N$2-1,0,1,1)&amp;Calculator!$G96,TierUTable,5,FALSE),0))</f>
        <v>0</v>
      </c>
      <c r="O40" s="54">
        <f ca="1">(1-ACDiscount)*IF(RXTiersYN="no",0,IF(O$2&lt;=Calculator!$F$13,VLOOKUP(OFFSET(InputDeciles,O$2-1,0,1,1)&amp;Calculator!$G96,TierUTable,5,FALSE),0))</f>
        <v>0</v>
      </c>
      <c r="P40" s="54">
        <f ca="1">(1-ACDiscount)*IF(RXTiersYN="no",0,IF(P$2&lt;=Calculator!$F$13,VLOOKUP(OFFSET(InputDeciles,P$2-1,0,1,1)&amp;Calculator!$G96,TierUTable,5,FALSE),0))</f>
        <v>0</v>
      </c>
      <c r="Q40" s="54">
        <f ca="1">(1-ACDiscount)*IF(RXTiersYN="no",0,IF(Q$2&lt;=Calculator!$F$13,VLOOKUP(OFFSET(InputDeciles,Q$2-1,0,1,1)&amp;Calculator!$G96,TierUTable,5,FALSE),0))</f>
        <v>0</v>
      </c>
      <c r="R40" s="54">
        <f ca="1">(1-ACDiscount)*IF(RXTiersYN="no",0,IF(R$2&lt;=Calculator!$F$13,VLOOKUP(OFFSET(InputDeciles,R$2-1,0,1,1)&amp;Calculator!$G96,TierUTable,5,FALSE),0))</f>
        <v>0</v>
      </c>
      <c r="S40" s="54">
        <f ca="1">(1-ACDiscount)*IF(RXTiersYN="no",0,IF(S$2&lt;=Calculator!$F$13,VLOOKUP(OFFSET(InputDeciles,S$2-1,0,1,1)&amp;Calculator!$G96,TierUTable,5,FALSE),0))</f>
        <v>0</v>
      </c>
      <c r="T40" s="54">
        <f ca="1">(1-ACDiscount)*IF(RXTiersYN="no",0,IF(T$2&lt;=Calculator!$F$13,VLOOKUP(OFFSET(InputDeciles,T$2-1,0,1,1)&amp;Calculator!$G96,TierUTable,5,FALSE),0))</f>
        <v>0</v>
      </c>
      <c r="U40" s="54">
        <f ca="1">(1-ACDiscount)*IF(RXTiersYN="no",0,IF(U$2&lt;=Calculator!$F$13,VLOOKUP(OFFSET(InputDeciles,U$2-1,0,1,1)&amp;Calculator!$G96,TierUTable,5,FALSE),0))</f>
        <v>0</v>
      </c>
      <c r="V40" s="128" t="s">
        <v>334</v>
      </c>
    </row>
    <row r="41" spans="2:22" hidden="1" x14ac:dyDescent="0.25">
      <c r="B41" s="56" t="s">
        <v>3591</v>
      </c>
      <c r="C41" s="56" t="s">
        <v>2699</v>
      </c>
      <c r="D41" s="54">
        <f t="array" aca="1" ref="D41" ca="1">SUM((F41:M41)*(N41:U41))</f>
        <v>0</v>
      </c>
      <c r="E41" s="59">
        <f t="shared" ca="1" si="2"/>
        <v>0</v>
      </c>
      <c r="F41" s="54">
        <f ca="1">UtilIDX*IF(RXTiersYN="no",0,IF(F$2&lt;=Calculator!$F$13,VLOOKUP(OFFSET(InputDeciles,F$2-1,0,1,1)&amp;Calculator!$G97,TierUTable,4,FALSE),0))</f>
        <v>0</v>
      </c>
      <c r="G41" s="54">
        <f ca="1">UtilIDX*IF(RXTiersYN="no",0,IF(G$2&lt;=Calculator!$F$13,VLOOKUP(OFFSET(InputDeciles,G$2-1,0,1,1)&amp;Calculator!$G97,TierUTable,4,FALSE),0))</f>
        <v>0</v>
      </c>
      <c r="H41" s="54">
        <f ca="1">UtilIDX*IF(RXTiersYN="no",0,IF(H$2&lt;=Calculator!$F$13,VLOOKUP(OFFSET(InputDeciles,H$2-1,0,1,1)&amp;Calculator!$G97,TierUTable,4,FALSE),0))</f>
        <v>0</v>
      </c>
      <c r="I41" s="54">
        <f ca="1">UtilIDX*IF(RXTiersYN="no",0,IF(I$2&lt;=Calculator!$F$13,VLOOKUP(OFFSET(InputDeciles,I$2-1,0,1,1)&amp;Calculator!$G97,TierUTable,4,FALSE),0))</f>
        <v>0</v>
      </c>
      <c r="J41" s="54">
        <f ca="1">UtilIDX*IF(RXTiersYN="no",0,IF(J$2&lt;=Calculator!$F$13,VLOOKUP(OFFSET(InputDeciles,J$2-1,0,1,1)&amp;Calculator!$G97,TierUTable,4,FALSE),0))</f>
        <v>0</v>
      </c>
      <c r="K41" s="54">
        <f ca="1">UtilIDX*IF(RXTiersYN="no",0,IF(K$2&lt;=Calculator!$F$13,VLOOKUP(OFFSET(InputDeciles,K$2-1,0,1,1)&amp;Calculator!$G97,TierUTable,4,FALSE),0))</f>
        <v>0</v>
      </c>
      <c r="L41" s="54">
        <f ca="1">UtilIDX*IF(RXTiersYN="no",0,IF(L$2&lt;=Calculator!$F$13,VLOOKUP(OFFSET(InputDeciles,L$2-1,0,1,1)&amp;Calculator!$G97,TierUTable,4,FALSE),0))</f>
        <v>0</v>
      </c>
      <c r="M41" s="54">
        <f ca="1">UtilIDX*IF(RXTiersYN="no",0,IF(M$2&lt;=Calculator!$F$13,VLOOKUP(OFFSET(InputDeciles,M$2-1,0,1,1)&amp;Calculator!$G97,TierUTable,4,FALSE),0))</f>
        <v>0</v>
      </c>
      <c r="N41" s="54">
        <f ca="1">(1-ACDiscount)*IF(RXTiersYN="no",0,IF(N$2&lt;=Calculator!$F$13,VLOOKUP(OFFSET(InputDeciles,N$2-1,0,1,1)&amp;Calculator!$G97,TierUTable,5,FALSE),0))</f>
        <v>0</v>
      </c>
      <c r="O41" s="54">
        <f ca="1">(1-ACDiscount)*IF(RXTiersYN="no",0,IF(O$2&lt;=Calculator!$F$13,VLOOKUP(OFFSET(InputDeciles,O$2-1,0,1,1)&amp;Calculator!$G97,TierUTable,5,FALSE),0))</f>
        <v>0</v>
      </c>
      <c r="P41" s="54">
        <f ca="1">(1-ACDiscount)*IF(RXTiersYN="no",0,IF(P$2&lt;=Calculator!$F$13,VLOOKUP(OFFSET(InputDeciles,P$2-1,0,1,1)&amp;Calculator!$G97,TierUTable,5,FALSE),0))</f>
        <v>0</v>
      </c>
      <c r="Q41" s="54">
        <f ca="1">(1-ACDiscount)*IF(RXTiersYN="no",0,IF(Q$2&lt;=Calculator!$F$13,VLOOKUP(OFFSET(InputDeciles,Q$2-1,0,1,1)&amp;Calculator!$G97,TierUTable,5,FALSE),0))</f>
        <v>0</v>
      </c>
      <c r="R41" s="54">
        <f ca="1">(1-ACDiscount)*IF(RXTiersYN="no",0,IF(R$2&lt;=Calculator!$F$13,VLOOKUP(OFFSET(InputDeciles,R$2-1,0,1,1)&amp;Calculator!$G97,TierUTable,5,FALSE),0))</f>
        <v>0</v>
      </c>
      <c r="S41" s="54">
        <f ca="1">(1-ACDiscount)*IF(RXTiersYN="no",0,IF(S$2&lt;=Calculator!$F$13,VLOOKUP(OFFSET(InputDeciles,S$2-1,0,1,1)&amp;Calculator!$G97,TierUTable,5,FALSE),0))</f>
        <v>0</v>
      </c>
      <c r="T41" s="54">
        <f ca="1">(1-ACDiscount)*IF(RXTiersYN="no",0,IF(T$2&lt;=Calculator!$F$13,VLOOKUP(OFFSET(InputDeciles,T$2-1,0,1,1)&amp;Calculator!$G97,TierUTable,5,FALSE),0))</f>
        <v>0</v>
      </c>
      <c r="U41" s="54">
        <f ca="1">(1-ACDiscount)*IF(RXTiersYN="no",0,IF(U$2&lt;=Calculator!$F$13,VLOOKUP(OFFSET(InputDeciles,U$2-1,0,1,1)&amp;Calculator!$G97,TierUTable,5,FALSE),0))</f>
        <v>0</v>
      </c>
      <c r="V41" s="128" t="s">
        <v>334</v>
      </c>
    </row>
    <row r="42" spans="2:22" hidden="1" x14ac:dyDescent="0.25">
      <c r="B42" s="56" t="s">
        <v>3592</v>
      </c>
      <c r="C42" s="56" t="s">
        <v>2700</v>
      </c>
      <c r="D42" s="54">
        <f t="array" aca="1" ref="D42" ca="1">SUM((F42:M42)*(N42:U42))</f>
        <v>0</v>
      </c>
      <c r="E42" s="59">
        <f t="shared" ca="1" si="2"/>
        <v>0</v>
      </c>
      <c r="F42" s="54">
        <f ca="1">UtilIDX*IF(RXTiersYN="no",0,IF(F$2&lt;=Calculator!$F$13,VLOOKUP(OFFSET(InputDeciles,F$2-1,0,1,1)&amp;Calculator!$G98,TierUTable,4,FALSE),0))</f>
        <v>0</v>
      </c>
      <c r="G42" s="54">
        <f ca="1">UtilIDX*IF(RXTiersYN="no",0,IF(G$2&lt;=Calculator!$F$13,VLOOKUP(OFFSET(InputDeciles,G$2-1,0,1,1)&amp;Calculator!$G98,TierUTable,4,FALSE),0))</f>
        <v>0</v>
      </c>
      <c r="H42" s="54">
        <f ca="1">UtilIDX*IF(RXTiersYN="no",0,IF(H$2&lt;=Calculator!$F$13,VLOOKUP(OFFSET(InputDeciles,H$2-1,0,1,1)&amp;Calculator!$G98,TierUTable,4,FALSE),0))</f>
        <v>0</v>
      </c>
      <c r="I42" s="54">
        <f ca="1">UtilIDX*IF(RXTiersYN="no",0,IF(I$2&lt;=Calculator!$F$13,VLOOKUP(OFFSET(InputDeciles,I$2-1,0,1,1)&amp;Calculator!$G98,TierUTable,4,FALSE),0))</f>
        <v>0</v>
      </c>
      <c r="J42" s="54">
        <f ca="1">UtilIDX*IF(RXTiersYN="no",0,IF(J$2&lt;=Calculator!$F$13,VLOOKUP(OFFSET(InputDeciles,J$2-1,0,1,1)&amp;Calculator!$G98,TierUTable,4,FALSE),0))</f>
        <v>0</v>
      </c>
      <c r="K42" s="54">
        <f ca="1">UtilIDX*IF(RXTiersYN="no",0,IF(K$2&lt;=Calculator!$F$13,VLOOKUP(OFFSET(InputDeciles,K$2-1,0,1,1)&amp;Calculator!$G98,TierUTable,4,FALSE),0))</f>
        <v>0</v>
      </c>
      <c r="L42" s="54">
        <f ca="1">UtilIDX*IF(RXTiersYN="no",0,IF(L$2&lt;=Calculator!$F$13,VLOOKUP(OFFSET(InputDeciles,L$2-1,0,1,1)&amp;Calculator!$G98,TierUTable,4,FALSE),0))</f>
        <v>0</v>
      </c>
      <c r="M42" s="54">
        <f ca="1">UtilIDX*IF(RXTiersYN="no",0,IF(M$2&lt;=Calculator!$F$13,VLOOKUP(OFFSET(InputDeciles,M$2-1,0,1,1)&amp;Calculator!$G98,TierUTable,4,FALSE),0))</f>
        <v>0</v>
      </c>
      <c r="N42" s="54">
        <f ca="1">(1-ACDiscount)*IF(RXTiersYN="no",0,IF(N$2&lt;=Calculator!$F$13,VLOOKUP(OFFSET(InputDeciles,N$2-1,0,1,1)&amp;Calculator!$G98,TierUTable,5,FALSE),0))</f>
        <v>0</v>
      </c>
      <c r="O42" s="54">
        <f ca="1">(1-ACDiscount)*IF(RXTiersYN="no",0,IF(O$2&lt;=Calculator!$F$13,VLOOKUP(OFFSET(InputDeciles,O$2-1,0,1,1)&amp;Calculator!$G98,TierUTable,5,FALSE),0))</f>
        <v>0</v>
      </c>
      <c r="P42" s="54">
        <f ca="1">(1-ACDiscount)*IF(RXTiersYN="no",0,IF(P$2&lt;=Calculator!$F$13,VLOOKUP(OFFSET(InputDeciles,P$2-1,0,1,1)&amp;Calculator!$G98,TierUTable,5,FALSE),0))</f>
        <v>0</v>
      </c>
      <c r="Q42" s="54">
        <f ca="1">(1-ACDiscount)*IF(RXTiersYN="no",0,IF(Q$2&lt;=Calculator!$F$13,VLOOKUP(OFFSET(InputDeciles,Q$2-1,0,1,1)&amp;Calculator!$G98,TierUTable,5,FALSE),0))</f>
        <v>0</v>
      </c>
      <c r="R42" s="54">
        <f ca="1">(1-ACDiscount)*IF(RXTiersYN="no",0,IF(R$2&lt;=Calculator!$F$13,VLOOKUP(OFFSET(InputDeciles,R$2-1,0,1,1)&amp;Calculator!$G98,TierUTable,5,FALSE),0))</f>
        <v>0</v>
      </c>
      <c r="S42" s="54">
        <f ca="1">(1-ACDiscount)*IF(RXTiersYN="no",0,IF(S$2&lt;=Calculator!$F$13,VLOOKUP(OFFSET(InputDeciles,S$2-1,0,1,1)&amp;Calculator!$G98,TierUTable,5,FALSE),0))</f>
        <v>0</v>
      </c>
      <c r="T42" s="54">
        <f ca="1">(1-ACDiscount)*IF(RXTiersYN="no",0,IF(T$2&lt;=Calculator!$F$13,VLOOKUP(OFFSET(InputDeciles,T$2-1,0,1,1)&amp;Calculator!$G98,TierUTable,5,FALSE),0))</f>
        <v>0</v>
      </c>
      <c r="U42" s="54">
        <f ca="1">(1-ACDiscount)*IF(RXTiersYN="no",0,IF(U$2&lt;=Calculator!$F$13,VLOOKUP(OFFSET(InputDeciles,U$2-1,0,1,1)&amp;Calculator!$G98,TierUTable,5,FALSE),0))</f>
        <v>0</v>
      </c>
      <c r="V42" s="128" t="s">
        <v>334</v>
      </c>
    </row>
    <row r="43" spans="2:22" x14ac:dyDescent="0.25">
      <c r="B43" s="56" t="s">
        <v>2873</v>
      </c>
      <c r="C43" s="56" t="s">
        <v>2873</v>
      </c>
      <c r="D43" s="54">
        <f ca="1">SUM(D5:D42)</f>
        <v>6737.7552900775354</v>
      </c>
      <c r="E43" s="59">
        <f t="shared" ca="1" si="2"/>
        <v>1</v>
      </c>
    </row>
    <row r="45" spans="2:22" x14ac:dyDescent="0.25">
      <c r="B45" t="s">
        <v>3715</v>
      </c>
    </row>
    <row r="46" spans="2:22" x14ac:dyDescent="0.25">
      <c r="B46" t="s">
        <v>3716</v>
      </c>
    </row>
    <row r="47" spans="2:22" x14ac:dyDescent="0.25">
      <c r="B47" t="s">
        <v>3717</v>
      </c>
    </row>
  </sheetData>
  <sheetProtection algorithmName="SHA-512" hashValue="r2eXtVTrzf9wyWShjTcf/bh4LMPve4T+8i0QUpXgRNZrSU6nUuI0H2eitlXV+m23qAvXxMLIhy580fIb1UdCuA==" saltValue="M3PdUCJbz9sf6fSaj/m2xA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tabSelected="1" workbookViewId="0"/>
  </sheetViews>
  <sheetFormatPr defaultRowHeight="13.2" x14ac:dyDescent="0.25"/>
  <sheetData/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Y7153"/>
  <sheetViews>
    <sheetView workbookViewId="0">
      <pane xSplit="7" ySplit="3" topLeftCell="H3946" activePane="bottomRight" state="frozen"/>
      <selection pane="topRight" activeCell="H1" sqref="H1"/>
      <selection pane="bottomLeft" activeCell="A4" sqref="A4"/>
      <selection pane="bottomRight" activeCell="H4073" sqref="H4073"/>
    </sheetView>
  </sheetViews>
  <sheetFormatPr defaultRowHeight="13.2" x14ac:dyDescent="0.25"/>
  <cols>
    <col min="1" max="1" width="34" customWidth="1"/>
    <col min="2" max="2" width="6.6640625" customWidth="1"/>
    <col min="3" max="3" width="7.109375" customWidth="1"/>
    <col min="4" max="4" width="11.88671875" customWidth="1"/>
    <col min="5" max="5" width="9.6640625" customWidth="1"/>
    <col min="6" max="6" width="9.44140625" bestFit="1" customWidth="1"/>
    <col min="7" max="7" width="13.33203125" customWidth="1"/>
    <col min="17" max="17" width="9.44140625" customWidth="1"/>
    <col min="20" max="20" width="5.109375" customWidth="1"/>
  </cols>
  <sheetData>
    <row r="1" spans="1:25" x14ac:dyDescent="0.25">
      <c r="A1" s="7" t="s">
        <v>4933</v>
      </c>
      <c r="B1" s="8"/>
      <c r="C1" s="8"/>
      <c r="D1" s="8"/>
      <c r="E1" s="8"/>
      <c r="F1" s="8"/>
      <c r="G1" s="9"/>
      <c r="I1" s="42" t="s">
        <v>2241</v>
      </c>
      <c r="Q1" s="108">
        <f>SUBTOTAL(3,A4:A4566)</f>
        <v>27</v>
      </c>
      <c r="R1" t="s">
        <v>2940</v>
      </c>
    </row>
    <row r="2" spans="1:25" x14ac:dyDescent="0.25">
      <c r="A2" s="39" t="s">
        <v>19</v>
      </c>
      <c r="B2" s="40"/>
      <c r="C2" s="40"/>
      <c r="D2" s="40"/>
      <c r="E2" s="40"/>
      <c r="F2" s="40"/>
      <c r="G2" s="41"/>
      <c r="H2" s="6"/>
      <c r="I2">
        <f>SUM(I2538:I2541)</f>
        <v>3.4999999999999996</v>
      </c>
      <c r="J2">
        <f>ROUND(I2,0)</f>
        <v>4</v>
      </c>
      <c r="K2" s="60">
        <f>SUBTOTAL(9,K4:K4566)</f>
        <v>4378.67</v>
      </c>
      <c r="M2" s="60">
        <f>SUBTOTAL(9,M4:M4566)</f>
        <v>33</v>
      </c>
      <c r="N2" s="60">
        <f>SUBTOTAL(9,N4:N4566)</f>
        <v>19</v>
      </c>
      <c r="O2" s="60">
        <f>SUBTOTAL(9,O4:O4566)</f>
        <v>0</v>
      </c>
      <c r="P2" s="60">
        <f>SUBTOTAL(9,P4:P4566)</f>
        <v>0</v>
      </c>
      <c r="R2" s="60">
        <f>SUBTOTAL(9,R4:R4566)</f>
        <v>0</v>
      </c>
      <c r="S2" s="60"/>
      <c r="V2" s="60">
        <f>SUBTOTAL(9,V4:V4566)</f>
        <v>5.245738442787248</v>
      </c>
      <c r="W2" t="s">
        <v>4932</v>
      </c>
    </row>
    <row r="3" spans="1:25" ht="39.6" x14ac:dyDescent="0.25">
      <c r="A3" s="31" t="s">
        <v>10</v>
      </c>
      <c r="B3" s="31" t="s">
        <v>0</v>
      </c>
      <c r="C3" s="31" t="s">
        <v>1</v>
      </c>
      <c r="D3" s="31" t="s">
        <v>326</v>
      </c>
      <c r="E3" s="31" t="s">
        <v>2</v>
      </c>
      <c r="F3" s="31" t="s">
        <v>327</v>
      </c>
      <c r="G3" s="31" t="s">
        <v>3</v>
      </c>
      <c r="H3" s="31" t="s">
        <v>4</v>
      </c>
      <c r="I3" s="31" t="s">
        <v>328</v>
      </c>
      <c r="J3" s="31" t="s">
        <v>329</v>
      </c>
      <c r="K3" s="31" t="s">
        <v>330</v>
      </c>
      <c r="L3" s="31" t="s">
        <v>331</v>
      </c>
      <c r="M3" s="31" t="s">
        <v>332</v>
      </c>
      <c r="N3" s="31" t="s">
        <v>333</v>
      </c>
      <c r="O3" s="31" t="s">
        <v>334</v>
      </c>
      <c r="P3" s="31" t="s">
        <v>335</v>
      </c>
      <c r="Q3" s="31" t="s">
        <v>336</v>
      </c>
      <c r="R3" s="31" t="s">
        <v>337</v>
      </c>
      <c r="S3" s="31" t="s">
        <v>4811</v>
      </c>
      <c r="T3" s="63" t="s">
        <v>3762</v>
      </c>
      <c r="U3" s="63" t="s">
        <v>3763</v>
      </c>
      <c r="V3" s="63" t="s">
        <v>3764</v>
      </c>
      <c r="W3" s="312" t="s">
        <v>4927</v>
      </c>
      <c r="X3" s="312" t="s">
        <v>4930</v>
      </c>
      <c r="Y3" s="312" t="s">
        <v>4931</v>
      </c>
    </row>
    <row r="4" spans="1:25" hidden="1" x14ac:dyDescent="0.25">
      <c r="A4" s="30" t="s">
        <v>364</v>
      </c>
      <c r="B4" s="30" t="s">
        <v>271</v>
      </c>
      <c r="C4" s="30" t="s">
        <v>9</v>
      </c>
      <c r="D4" s="30" t="s">
        <v>339</v>
      </c>
      <c r="E4" s="30" t="s">
        <v>275</v>
      </c>
      <c r="F4" s="30">
        <v>4810</v>
      </c>
      <c r="G4" s="30" t="s">
        <v>289</v>
      </c>
      <c r="H4" s="30">
        <v>0</v>
      </c>
      <c r="I4" s="30">
        <v>0</v>
      </c>
      <c r="J4" s="30" t="s">
        <v>335</v>
      </c>
      <c r="K4" s="30">
        <v>0</v>
      </c>
      <c r="L4" s="30">
        <v>0</v>
      </c>
      <c r="M4" s="30">
        <v>0</v>
      </c>
      <c r="N4" s="30">
        <v>0</v>
      </c>
      <c r="O4" s="30">
        <v>0</v>
      </c>
      <c r="P4" s="30">
        <v>0</v>
      </c>
      <c r="Q4" s="30">
        <v>0</v>
      </c>
      <c r="R4" s="30">
        <v>0</v>
      </c>
      <c r="S4" s="30">
        <v>0</v>
      </c>
      <c r="T4">
        <v>1</v>
      </c>
      <c r="U4">
        <v>891.90346450388301</v>
      </c>
      <c r="V4">
        <v>1</v>
      </c>
    </row>
    <row r="5" spans="1:25" hidden="1" x14ac:dyDescent="0.25">
      <c r="A5" s="30" t="s">
        <v>362</v>
      </c>
      <c r="B5" s="30" t="s">
        <v>271</v>
      </c>
      <c r="C5" s="30" t="s">
        <v>9</v>
      </c>
      <c r="D5" s="30" t="s">
        <v>339</v>
      </c>
      <c r="E5" s="30" t="s">
        <v>275</v>
      </c>
      <c r="F5" s="30">
        <v>4810</v>
      </c>
      <c r="G5" s="30" t="s">
        <v>290</v>
      </c>
      <c r="H5" s="30">
        <v>0</v>
      </c>
      <c r="I5" s="30">
        <v>0</v>
      </c>
      <c r="J5" s="30" t="s">
        <v>363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0">
        <v>0</v>
      </c>
      <c r="R5" s="30">
        <v>0</v>
      </c>
      <c r="S5" s="30">
        <v>0</v>
      </c>
      <c r="T5">
        <v>1</v>
      </c>
      <c r="U5">
        <v>283.97326358684097</v>
      </c>
      <c r="V5">
        <v>1</v>
      </c>
    </row>
    <row r="6" spans="1:25" hidden="1" x14ac:dyDescent="0.25">
      <c r="A6" s="30" t="s">
        <v>338</v>
      </c>
      <c r="B6" s="30" t="s">
        <v>271</v>
      </c>
      <c r="C6" s="30" t="s">
        <v>9</v>
      </c>
      <c r="D6" s="30" t="s">
        <v>339</v>
      </c>
      <c r="E6" s="30" t="s">
        <v>275</v>
      </c>
      <c r="F6" s="30">
        <v>4810</v>
      </c>
      <c r="G6" s="30" t="s">
        <v>291</v>
      </c>
      <c r="H6" s="30">
        <v>0</v>
      </c>
      <c r="I6" s="30">
        <v>0</v>
      </c>
      <c r="J6" s="30" t="s">
        <v>336</v>
      </c>
      <c r="K6" s="30">
        <v>0</v>
      </c>
      <c r="L6" s="30">
        <v>0</v>
      </c>
      <c r="M6" s="30">
        <v>0</v>
      </c>
      <c r="N6" s="30">
        <v>0</v>
      </c>
      <c r="O6" s="30">
        <v>0</v>
      </c>
      <c r="P6" s="30">
        <v>0</v>
      </c>
      <c r="Q6" s="30">
        <v>0</v>
      </c>
      <c r="R6" s="30">
        <v>0</v>
      </c>
      <c r="S6" s="30">
        <v>0</v>
      </c>
      <c r="T6">
        <v>1</v>
      </c>
      <c r="U6">
        <v>0</v>
      </c>
      <c r="V6">
        <v>0</v>
      </c>
    </row>
    <row r="7" spans="1:25" hidden="1" x14ac:dyDescent="0.25">
      <c r="A7" s="30" t="s">
        <v>341</v>
      </c>
      <c r="B7" s="30" t="s">
        <v>271</v>
      </c>
      <c r="C7" s="30" t="s">
        <v>9</v>
      </c>
      <c r="D7" s="30" t="s">
        <v>339</v>
      </c>
      <c r="E7" s="30" t="s">
        <v>275</v>
      </c>
      <c r="F7" s="30">
        <v>4810</v>
      </c>
      <c r="G7" s="30" t="s">
        <v>292</v>
      </c>
      <c r="H7" s="30">
        <v>0</v>
      </c>
      <c r="I7" s="30">
        <v>0</v>
      </c>
      <c r="J7" s="30" t="s">
        <v>332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30">
        <v>0</v>
      </c>
      <c r="T7">
        <v>1</v>
      </c>
      <c r="U7">
        <v>0</v>
      </c>
      <c r="V7">
        <v>0</v>
      </c>
    </row>
    <row r="8" spans="1:25" hidden="1" x14ac:dyDescent="0.25">
      <c r="A8" s="30" t="s">
        <v>342</v>
      </c>
      <c r="B8" s="30" t="s">
        <v>271</v>
      </c>
      <c r="C8" s="30" t="s">
        <v>9</v>
      </c>
      <c r="D8" s="30" t="s">
        <v>339</v>
      </c>
      <c r="E8" s="30" t="s">
        <v>275</v>
      </c>
      <c r="F8" s="30">
        <v>4810</v>
      </c>
      <c r="G8" s="30" t="s">
        <v>293</v>
      </c>
      <c r="H8" s="30">
        <v>0</v>
      </c>
      <c r="I8" s="30">
        <v>0</v>
      </c>
      <c r="J8" s="30" t="s">
        <v>333</v>
      </c>
      <c r="K8" s="30">
        <v>0</v>
      </c>
      <c r="L8" s="30">
        <v>0</v>
      </c>
      <c r="M8" s="30">
        <v>0</v>
      </c>
      <c r="N8" s="30">
        <v>0</v>
      </c>
      <c r="O8" s="30">
        <v>0</v>
      </c>
      <c r="P8" s="30">
        <v>0</v>
      </c>
      <c r="Q8" s="30">
        <v>0</v>
      </c>
      <c r="R8" s="30">
        <v>0</v>
      </c>
      <c r="S8" s="30">
        <v>0</v>
      </c>
      <c r="T8">
        <v>1</v>
      </c>
      <c r="U8">
        <v>0</v>
      </c>
      <c r="V8">
        <v>0</v>
      </c>
    </row>
    <row r="9" spans="1:25" hidden="1" x14ac:dyDescent="0.25">
      <c r="A9" s="30" t="s">
        <v>343</v>
      </c>
      <c r="B9" s="30" t="s">
        <v>271</v>
      </c>
      <c r="C9" s="30" t="s">
        <v>9</v>
      </c>
      <c r="D9" s="30" t="s">
        <v>339</v>
      </c>
      <c r="E9" s="30" t="s">
        <v>275</v>
      </c>
      <c r="F9" s="30">
        <v>4810</v>
      </c>
      <c r="G9" s="30" t="s">
        <v>294</v>
      </c>
      <c r="H9" s="30">
        <v>30.9100430764151</v>
      </c>
      <c r="I9" s="30">
        <v>0.01</v>
      </c>
      <c r="J9" s="30" t="s">
        <v>333</v>
      </c>
      <c r="K9" s="30">
        <v>0.309100430764151</v>
      </c>
      <c r="L9" s="30">
        <v>1486.77307197556</v>
      </c>
      <c r="M9" s="30">
        <v>0</v>
      </c>
      <c r="N9" s="30">
        <v>0.01</v>
      </c>
      <c r="O9" s="30">
        <v>0</v>
      </c>
      <c r="P9" s="30">
        <v>0</v>
      </c>
      <c r="Q9" s="30">
        <v>0</v>
      </c>
      <c r="R9" s="30">
        <v>0</v>
      </c>
      <c r="S9" s="30">
        <v>48.1</v>
      </c>
      <c r="T9">
        <v>1</v>
      </c>
      <c r="U9">
        <v>30.9100430764151</v>
      </c>
      <c r="V9">
        <v>0.11111111111111099</v>
      </c>
    </row>
    <row r="10" spans="1:25" hidden="1" x14ac:dyDescent="0.25">
      <c r="A10" s="30" t="s">
        <v>344</v>
      </c>
      <c r="B10" s="30" t="s">
        <v>271</v>
      </c>
      <c r="C10" s="30" t="s">
        <v>9</v>
      </c>
      <c r="D10" s="30" t="s">
        <v>339</v>
      </c>
      <c r="E10" s="30" t="s">
        <v>275</v>
      </c>
      <c r="F10" s="30">
        <v>4810</v>
      </c>
      <c r="G10" s="30" t="s">
        <v>295</v>
      </c>
      <c r="H10" s="30">
        <v>0</v>
      </c>
      <c r="I10" s="30">
        <v>0</v>
      </c>
      <c r="J10" s="30" t="s">
        <v>336</v>
      </c>
      <c r="K10" s="30">
        <v>0</v>
      </c>
      <c r="L10" s="30">
        <v>0</v>
      </c>
      <c r="M10" s="30">
        <v>0</v>
      </c>
      <c r="N10" s="30">
        <v>0</v>
      </c>
      <c r="O10" s="30">
        <v>0</v>
      </c>
      <c r="P10" s="30">
        <v>0</v>
      </c>
      <c r="Q10" s="30">
        <v>0</v>
      </c>
      <c r="R10" s="30">
        <v>0</v>
      </c>
      <c r="S10" s="30">
        <v>0</v>
      </c>
      <c r="T10">
        <v>1</v>
      </c>
      <c r="U10">
        <v>0</v>
      </c>
      <c r="V10">
        <v>0</v>
      </c>
    </row>
    <row r="11" spans="1:25" hidden="1" x14ac:dyDescent="0.25">
      <c r="A11" s="30" t="s">
        <v>345</v>
      </c>
      <c r="B11" s="30" t="s">
        <v>271</v>
      </c>
      <c r="C11" s="30" t="s">
        <v>9</v>
      </c>
      <c r="D11" s="30" t="s">
        <v>339</v>
      </c>
      <c r="E11" s="30" t="s">
        <v>275</v>
      </c>
      <c r="F11" s="30">
        <v>4810</v>
      </c>
      <c r="G11" s="30" t="s">
        <v>296</v>
      </c>
      <c r="H11" s="30">
        <v>0</v>
      </c>
      <c r="I11" s="30">
        <v>0</v>
      </c>
      <c r="J11" s="30" t="s">
        <v>336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30">
        <v>0</v>
      </c>
      <c r="T11">
        <v>1</v>
      </c>
      <c r="U11">
        <v>0</v>
      </c>
      <c r="V11">
        <v>0</v>
      </c>
    </row>
    <row r="12" spans="1:25" hidden="1" x14ac:dyDescent="0.25">
      <c r="A12" s="30" t="s">
        <v>346</v>
      </c>
      <c r="B12" s="30" t="s">
        <v>271</v>
      </c>
      <c r="C12" s="30" t="s">
        <v>9</v>
      </c>
      <c r="D12" s="30" t="s">
        <v>339</v>
      </c>
      <c r="E12" s="30" t="s">
        <v>275</v>
      </c>
      <c r="F12" s="30">
        <v>4810</v>
      </c>
      <c r="G12" s="30" t="s">
        <v>297</v>
      </c>
      <c r="H12" s="30">
        <v>0</v>
      </c>
      <c r="I12" s="30">
        <v>0</v>
      </c>
      <c r="J12" s="30" t="s">
        <v>336</v>
      </c>
      <c r="K12" s="30">
        <v>0</v>
      </c>
      <c r="L12" s="30">
        <v>0</v>
      </c>
      <c r="M12" s="30">
        <v>0</v>
      </c>
      <c r="N12" s="30">
        <v>0</v>
      </c>
      <c r="O12" s="30">
        <v>0</v>
      </c>
      <c r="P12" s="30">
        <v>0</v>
      </c>
      <c r="Q12" s="30">
        <v>0</v>
      </c>
      <c r="R12" s="30">
        <v>0</v>
      </c>
      <c r="S12" s="30">
        <v>0</v>
      </c>
      <c r="T12">
        <v>1</v>
      </c>
      <c r="U12">
        <v>0</v>
      </c>
      <c r="V12">
        <v>0</v>
      </c>
    </row>
    <row r="13" spans="1:25" hidden="1" x14ac:dyDescent="0.25">
      <c r="A13" s="30" t="s">
        <v>347</v>
      </c>
      <c r="B13" s="30" t="s">
        <v>271</v>
      </c>
      <c r="C13" s="30" t="s">
        <v>9</v>
      </c>
      <c r="D13" s="30" t="s">
        <v>339</v>
      </c>
      <c r="E13" s="30" t="s">
        <v>275</v>
      </c>
      <c r="F13" s="30">
        <v>4810</v>
      </c>
      <c r="G13" s="30" t="s">
        <v>298</v>
      </c>
      <c r="H13" s="30">
        <v>0</v>
      </c>
      <c r="I13" s="30">
        <v>0</v>
      </c>
      <c r="J13" s="30" t="s">
        <v>276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30">
        <v>0</v>
      </c>
      <c r="T13">
        <v>1</v>
      </c>
      <c r="U13">
        <v>0</v>
      </c>
      <c r="V13">
        <v>0</v>
      </c>
    </row>
    <row r="14" spans="1:25" hidden="1" x14ac:dyDescent="0.25">
      <c r="A14" s="30" t="s">
        <v>348</v>
      </c>
      <c r="B14" s="30" t="s">
        <v>271</v>
      </c>
      <c r="C14" s="30" t="s">
        <v>9</v>
      </c>
      <c r="D14" s="30" t="s">
        <v>339</v>
      </c>
      <c r="E14" s="30" t="s">
        <v>275</v>
      </c>
      <c r="F14" s="30">
        <v>4810</v>
      </c>
      <c r="G14" s="30" t="s">
        <v>299</v>
      </c>
      <c r="H14" s="30">
        <v>0</v>
      </c>
      <c r="I14" s="30">
        <v>0</v>
      </c>
      <c r="J14" s="30" t="s">
        <v>332</v>
      </c>
      <c r="K14" s="30">
        <v>0</v>
      </c>
      <c r="L14" s="30">
        <v>0</v>
      </c>
      <c r="M14" s="30">
        <v>0</v>
      </c>
      <c r="N14" s="30">
        <v>0</v>
      </c>
      <c r="O14" s="30">
        <v>0</v>
      </c>
      <c r="P14" s="30">
        <v>0</v>
      </c>
      <c r="Q14" s="30">
        <v>0</v>
      </c>
      <c r="R14" s="30">
        <v>0</v>
      </c>
      <c r="S14" s="30">
        <v>0</v>
      </c>
      <c r="T14">
        <v>1</v>
      </c>
      <c r="U14">
        <v>0</v>
      </c>
      <c r="V14">
        <v>0</v>
      </c>
    </row>
    <row r="15" spans="1:25" hidden="1" x14ac:dyDescent="0.25">
      <c r="A15" s="30" t="s">
        <v>349</v>
      </c>
      <c r="B15" s="30" t="s">
        <v>271</v>
      </c>
      <c r="C15" s="30" t="s">
        <v>9</v>
      </c>
      <c r="D15" s="30" t="s">
        <v>339</v>
      </c>
      <c r="E15" s="30" t="s">
        <v>275</v>
      </c>
      <c r="F15" s="30">
        <v>4810</v>
      </c>
      <c r="G15" s="30" t="s">
        <v>300</v>
      </c>
      <c r="H15" s="30">
        <v>0</v>
      </c>
      <c r="I15" s="30">
        <v>0</v>
      </c>
      <c r="J15" s="30" t="s">
        <v>336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30">
        <v>0</v>
      </c>
      <c r="T15">
        <v>1</v>
      </c>
      <c r="U15">
        <v>0</v>
      </c>
      <c r="V15">
        <v>0</v>
      </c>
    </row>
    <row r="16" spans="1:25" hidden="1" x14ac:dyDescent="0.25">
      <c r="A16" s="30" t="s">
        <v>350</v>
      </c>
      <c r="B16" s="30" t="s">
        <v>271</v>
      </c>
      <c r="C16" s="30" t="s">
        <v>9</v>
      </c>
      <c r="D16" s="30" t="s">
        <v>339</v>
      </c>
      <c r="E16" s="30" t="s">
        <v>275</v>
      </c>
      <c r="F16" s="30">
        <v>4810</v>
      </c>
      <c r="G16" s="30" t="s">
        <v>301</v>
      </c>
      <c r="H16" s="30">
        <v>16.0945936413057</v>
      </c>
      <c r="I16" s="30">
        <v>0.08</v>
      </c>
      <c r="J16" s="30" t="s">
        <v>333</v>
      </c>
      <c r="K16" s="30">
        <v>1.2875674913044599</v>
      </c>
      <c r="L16" s="30">
        <v>6193.1996331744504</v>
      </c>
      <c r="M16" s="30">
        <v>0</v>
      </c>
      <c r="N16" s="30">
        <v>0.08</v>
      </c>
      <c r="O16" s="30">
        <v>0</v>
      </c>
      <c r="P16" s="30">
        <v>0</v>
      </c>
      <c r="Q16" s="30">
        <v>0</v>
      </c>
      <c r="R16" s="30">
        <v>0</v>
      </c>
      <c r="S16" s="30">
        <v>384.8</v>
      </c>
      <c r="T16">
        <v>1</v>
      </c>
      <c r="U16">
        <v>16.0945936413057</v>
      </c>
      <c r="V16">
        <v>0.88888888888888895</v>
      </c>
    </row>
    <row r="17" spans="1:22" hidden="1" x14ac:dyDescent="0.25">
      <c r="A17" s="30" t="s">
        <v>351</v>
      </c>
      <c r="B17" s="30" t="s">
        <v>271</v>
      </c>
      <c r="C17" s="30" t="s">
        <v>9</v>
      </c>
      <c r="D17" s="30" t="s">
        <v>339</v>
      </c>
      <c r="E17" s="30" t="s">
        <v>275</v>
      </c>
      <c r="F17" s="30">
        <v>4810</v>
      </c>
      <c r="G17" s="30" t="s">
        <v>302</v>
      </c>
      <c r="H17" s="30">
        <v>0</v>
      </c>
      <c r="I17" s="30">
        <v>0</v>
      </c>
      <c r="J17" s="30" t="s">
        <v>332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30">
        <v>0</v>
      </c>
      <c r="T17">
        <v>1</v>
      </c>
      <c r="U17">
        <v>0</v>
      </c>
      <c r="V17">
        <v>0</v>
      </c>
    </row>
    <row r="18" spans="1:22" hidden="1" x14ac:dyDescent="0.25">
      <c r="A18" s="30" t="s">
        <v>352</v>
      </c>
      <c r="B18" s="30" t="s">
        <v>271</v>
      </c>
      <c r="C18" s="30" t="s">
        <v>9</v>
      </c>
      <c r="D18" s="30" t="s">
        <v>339</v>
      </c>
      <c r="E18" s="30" t="s">
        <v>275</v>
      </c>
      <c r="F18" s="30">
        <v>4810</v>
      </c>
      <c r="G18" s="30" t="s">
        <v>303</v>
      </c>
      <c r="H18" s="30">
        <v>0</v>
      </c>
      <c r="I18" s="30">
        <v>0</v>
      </c>
      <c r="J18" s="30" t="s">
        <v>336</v>
      </c>
      <c r="K18" s="30">
        <v>0</v>
      </c>
      <c r="L18" s="30">
        <v>0</v>
      </c>
      <c r="M18" s="30">
        <v>0</v>
      </c>
      <c r="N18" s="30">
        <v>0</v>
      </c>
      <c r="O18" s="30">
        <v>0</v>
      </c>
      <c r="P18" s="30">
        <v>0</v>
      </c>
      <c r="Q18" s="30">
        <v>0</v>
      </c>
      <c r="R18" s="30">
        <v>0</v>
      </c>
      <c r="S18" s="30">
        <v>0</v>
      </c>
      <c r="T18">
        <v>1</v>
      </c>
      <c r="U18">
        <v>0</v>
      </c>
      <c r="V18">
        <v>0</v>
      </c>
    </row>
    <row r="19" spans="1:22" hidden="1" x14ac:dyDescent="0.25">
      <c r="A19" s="30" t="s">
        <v>340</v>
      </c>
      <c r="B19" s="30" t="s">
        <v>271</v>
      </c>
      <c r="C19" s="30" t="s">
        <v>9</v>
      </c>
      <c r="D19" s="30" t="s">
        <v>339</v>
      </c>
      <c r="E19" s="30" t="s">
        <v>275</v>
      </c>
      <c r="F19" s="30">
        <v>4810</v>
      </c>
      <c r="G19" s="30" t="s">
        <v>304</v>
      </c>
      <c r="H19" s="30">
        <v>4.04285801949879</v>
      </c>
      <c r="I19" s="30">
        <v>1</v>
      </c>
      <c r="J19" s="30" t="s">
        <v>336</v>
      </c>
      <c r="K19" s="30">
        <v>4.04285801949879</v>
      </c>
      <c r="L19" s="30">
        <v>19446.147073789201</v>
      </c>
      <c r="M19" s="30">
        <v>0</v>
      </c>
      <c r="N19" s="30">
        <v>0</v>
      </c>
      <c r="O19" s="30">
        <v>0</v>
      </c>
      <c r="P19" s="30">
        <v>0</v>
      </c>
      <c r="Q19" s="30">
        <v>1</v>
      </c>
      <c r="R19" s="30">
        <v>4.04285801949879</v>
      </c>
      <c r="S19" s="30">
        <v>4810</v>
      </c>
      <c r="T19">
        <v>1</v>
      </c>
      <c r="U19">
        <v>4.04285801949879</v>
      </c>
      <c r="V19">
        <v>1</v>
      </c>
    </row>
    <row r="20" spans="1:22" hidden="1" x14ac:dyDescent="0.25">
      <c r="A20" s="30" t="s">
        <v>354</v>
      </c>
      <c r="B20" s="30" t="s">
        <v>271</v>
      </c>
      <c r="C20" s="30" t="s">
        <v>9</v>
      </c>
      <c r="D20" s="30" t="s">
        <v>339</v>
      </c>
      <c r="E20" s="30" t="s">
        <v>275</v>
      </c>
      <c r="F20" s="30">
        <v>4810</v>
      </c>
      <c r="G20" s="30" t="s">
        <v>305</v>
      </c>
      <c r="H20" s="30">
        <v>88.131385057595907</v>
      </c>
      <c r="I20" s="30">
        <v>0.34</v>
      </c>
      <c r="J20" s="30" t="s">
        <v>332</v>
      </c>
      <c r="K20" s="30">
        <v>29.964670919582598</v>
      </c>
      <c r="L20" s="30">
        <v>144130.06712319201</v>
      </c>
      <c r="M20" s="30">
        <v>0.34</v>
      </c>
      <c r="N20" s="30">
        <v>0</v>
      </c>
      <c r="O20" s="30">
        <v>0</v>
      </c>
      <c r="P20" s="30">
        <v>0</v>
      </c>
      <c r="Q20" s="30">
        <v>0</v>
      </c>
      <c r="R20" s="30">
        <v>0</v>
      </c>
      <c r="S20" s="30">
        <v>1635.4</v>
      </c>
      <c r="T20">
        <v>1</v>
      </c>
      <c r="U20">
        <v>88.131385057595907</v>
      </c>
      <c r="V20">
        <v>0.62962962962962998</v>
      </c>
    </row>
    <row r="21" spans="1:22" hidden="1" x14ac:dyDescent="0.25">
      <c r="A21" s="30" t="s">
        <v>355</v>
      </c>
      <c r="B21" s="30" t="s">
        <v>271</v>
      </c>
      <c r="C21" s="30" t="s">
        <v>9</v>
      </c>
      <c r="D21" s="30" t="s">
        <v>339</v>
      </c>
      <c r="E21" s="30" t="s">
        <v>275</v>
      </c>
      <c r="F21" s="30">
        <v>4810</v>
      </c>
      <c r="G21" s="30" t="s">
        <v>306</v>
      </c>
      <c r="H21" s="30">
        <v>94.985837886401498</v>
      </c>
      <c r="I21" s="30">
        <v>0.17</v>
      </c>
      <c r="J21" s="30" t="s">
        <v>332</v>
      </c>
      <c r="K21" s="30">
        <v>16.1475924406883</v>
      </c>
      <c r="L21" s="30">
        <v>77669.919639710599</v>
      </c>
      <c r="M21" s="30">
        <v>0.17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30">
        <v>817.7</v>
      </c>
      <c r="T21">
        <v>1</v>
      </c>
      <c r="U21">
        <v>94.985837886401498</v>
      </c>
      <c r="V21">
        <v>0.31481481481481499</v>
      </c>
    </row>
    <row r="22" spans="1:22" hidden="1" x14ac:dyDescent="0.25">
      <c r="A22" s="30" t="s">
        <v>356</v>
      </c>
      <c r="B22" s="30" t="s">
        <v>271</v>
      </c>
      <c r="C22" s="30" t="s">
        <v>9</v>
      </c>
      <c r="D22" s="30" t="s">
        <v>339</v>
      </c>
      <c r="E22" s="30" t="s">
        <v>275</v>
      </c>
      <c r="F22" s="30">
        <v>4810</v>
      </c>
      <c r="G22" s="30" t="s">
        <v>307</v>
      </c>
      <c r="H22" s="30">
        <v>0</v>
      </c>
      <c r="I22" s="30">
        <v>0</v>
      </c>
      <c r="J22" s="30" t="s">
        <v>336</v>
      </c>
      <c r="K22" s="30">
        <v>0</v>
      </c>
      <c r="L22" s="30">
        <v>0</v>
      </c>
      <c r="M22" s="30">
        <v>0</v>
      </c>
      <c r="N22" s="30">
        <v>0</v>
      </c>
      <c r="O22" s="30">
        <v>0</v>
      </c>
      <c r="P22" s="30">
        <v>0</v>
      </c>
      <c r="Q22" s="30">
        <v>0</v>
      </c>
      <c r="R22" s="30">
        <v>0</v>
      </c>
      <c r="S22" s="30">
        <v>0</v>
      </c>
      <c r="T22">
        <v>1</v>
      </c>
      <c r="U22">
        <v>0</v>
      </c>
      <c r="V22">
        <v>0</v>
      </c>
    </row>
    <row r="23" spans="1:22" hidden="1" x14ac:dyDescent="0.25">
      <c r="A23" s="30" t="s">
        <v>357</v>
      </c>
      <c r="B23" s="30" t="s">
        <v>271</v>
      </c>
      <c r="C23" s="30" t="s">
        <v>9</v>
      </c>
      <c r="D23" s="30" t="s">
        <v>339</v>
      </c>
      <c r="E23" s="30" t="s">
        <v>275</v>
      </c>
      <c r="F23" s="30">
        <v>4810</v>
      </c>
      <c r="G23" s="30" t="s">
        <v>308</v>
      </c>
      <c r="H23" s="30">
        <v>77.282605656607501</v>
      </c>
      <c r="I23" s="30">
        <v>0.03</v>
      </c>
      <c r="J23" s="30" t="s">
        <v>332</v>
      </c>
      <c r="K23" s="30">
        <v>2.31847816969823</v>
      </c>
      <c r="L23" s="30">
        <v>11151.879996248501</v>
      </c>
      <c r="M23" s="30">
        <v>0.03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30">
        <v>144.30000000000001</v>
      </c>
      <c r="T23">
        <v>1</v>
      </c>
      <c r="U23">
        <v>77.282605656607501</v>
      </c>
      <c r="V23">
        <v>5.5555555555555601E-2</v>
      </c>
    </row>
    <row r="24" spans="1:22" hidden="1" x14ac:dyDescent="0.25">
      <c r="A24" s="30" t="s">
        <v>353</v>
      </c>
      <c r="B24" s="30" t="s">
        <v>271</v>
      </c>
      <c r="C24" s="30" t="s">
        <v>9</v>
      </c>
      <c r="D24" s="30" t="s">
        <v>339</v>
      </c>
      <c r="E24" s="30" t="s">
        <v>275</v>
      </c>
      <c r="F24" s="30">
        <v>4810</v>
      </c>
      <c r="G24" s="30" t="s">
        <v>309</v>
      </c>
      <c r="H24" s="30">
        <v>0</v>
      </c>
      <c r="I24" s="30">
        <v>0</v>
      </c>
      <c r="J24" s="30" t="s">
        <v>336</v>
      </c>
      <c r="K24" s="30">
        <v>0</v>
      </c>
      <c r="L24" s="30">
        <v>0</v>
      </c>
      <c r="M24" s="30">
        <v>0</v>
      </c>
      <c r="N24" s="30">
        <v>0</v>
      </c>
      <c r="O24" s="30">
        <v>0</v>
      </c>
      <c r="P24" s="30">
        <v>0</v>
      </c>
      <c r="Q24" s="30">
        <v>0</v>
      </c>
      <c r="R24" s="30">
        <v>0</v>
      </c>
      <c r="S24" s="30">
        <v>0</v>
      </c>
      <c r="T24">
        <v>1</v>
      </c>
      <c r="U24">
        <v>0</v>
      </c>
      <c r="V24">
        <v>0</v>
      </c>
    </row>
    <row r="25" spans="1:22" hidden="1" x14ac:dyDescent="0.25">
      <c r="A25" s="30" t="s">
        <v>358</v>
      </c>
      <c r="B25" s="30" t="s">
        <v>271</v>
      </c>
      <c r="C25" s="30" t="s">
        <v>9</v>
      </c>
      <c r="D25" s="30" t="s">
        <v>339</v>
      </c>
      <c r="E25" s="30" t="s">
        <v>275</v>
      </c>
      <c r="F25" s="30">
        <v>4810</v>
      </c>
      <c r="G25" s="30" t="s">
        <v>310</v>
      </c>
      <c r="H25" s="30">
        <v>0</v>
      </c>
      <c r="I25" s="30">
        <v>0</v>
      </c>
      <c r="J25" s="30" t="s">
        <v>333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30">
        <v>0</v>
      </c>
      <c r="T25">
        <v>1</v>
      </c>
      <c r="U25">
        <v>0</v>
      </c>
      <c r="V25">
        <v>0</v>
      </c>
    </row>
    <row r="26" spans="1:22" hidden="1" x14ac:dyDescent="0.25">
      <c r="A26" s="30" t="s">
        <v>359</v>
      </c>
      <c r="B26" s="30" t="s">
        <v>271</v>
      </c>
      <c r="C26" s="30" t="s">
        <v>9</v>
      </c>
      <c r="D26" s="30" t="s">
        <v>339</v>
      </c>
      <c r="E26" s="30" t="s">
        <v>275</v>
      </c>
      <c r="F26" s="30">
        <v>4810</v>
      </c>
      <c r="G26" s="30" t="s">
        <v>311</v>
      </c>
      <c r="H26" s="30">
        <v>0</v>
      </c>
      <c r="I26" s="30">
        <v>0</v>
      </c>
      <c r="J26" s="30" t="s">
        <v>333</v>
      </c>
      <c r="K26" s="30">
        <v>0</v>
      </c>
      <c r="L26" s="30">
        <v>0</v>
      </c>
      <c r="M26" s="30">
        <v>0</v>
      </c>
      <c r="N26" s="30">
        <v>0</v>
      </c>
      <c r="O26" s="30">
        <v>0</v>
      </c>
      <c r="P26" s="30">
        <v>0</v>
      </c>
      <c r="Q26" s="30">
        <v>0</v>
      </c>
      <c r="R26" s="30">
        <v>0</v>
      </c>
      <c r="S26" s="30">
        <v>0</v>
      </c>
      <c r="T26">
        <v>1</v>
      </c>
      <c r="U26">
        <v>0</v>
      </c>
      <c r="V26">
        <v>0</v>
      </c>
    </row>
    <row r="27" spans="1:22" hidden="1" x14ac:dyDescent="0.25">
      <c r="A27" s="30" t="s">
        <v>360</v>
      </c>
      <c r="B27" s="30" t="s">
        <v>271</v>
      </c>
      <c r="C27" s="30" t="s">
        <v>9</v>
      </c>
      <c r="D27" s="30" t="s">
        <v>339</v>
      </c>
      <c r="E27" s="30" t="s">
        <v>275</v>
      </c>
      <c r="F27" s="30">
        <v>4810</v>
      </c>
      <c r="G27" s="30" t="s">
        <v>312</v>
      </c>
      <c r="H27" s="30">
        <v>14.9293280870038</v>
      </c>
      <c r="I27" s="30">
        <v>0.26</v>
      </c>
      <c r="J27" s="30" t="s">
        <v>334</v>
      </c>
      <c r="K27" s="30">
        <v>3.8816253026209901</v>
      </c>
      <c r="L27" s="30">
        <v>18670.617705607001</v>
      </c>
      <c r="M27" s="30">
        <v>0</v>
      </c>
      <c r="N27" s="30">
        <v>0</v>
      </c>
      <c r="O27" s="30">
        <v>0.26</v>
      </c>
      <c r="P27" s="30">
        <v>0</v>
      </c>
      <c r="Q27" s="30">
        <v>0</v>
      </c>
      <c r="R27" s="30">
        <v>0</v>
      </c>
      <c r="S27" s="30">
        <v>1250.5999999999999</v>
      </c>
      <c r="T27">
        <v>1</v>
      </c>
      <c r="U27">
        <v>14.9293280870038</v>
      </c>
      <c r="V27">
        <v>0.96296296296296302</v>
      </c>
    </row>
    <row r="28" spans="1:22" hidden="1" x14ac:dyDescent="0.25">
      <c r="A28" s="30" t="s">
        <v>2790</v>
      </c>
      <c r="B28" s="30" t="s">
        <v>271</v>
      </c>
      <c r="C28" s="30" t="s">
        <v>9</v>
      </c>
      <c r="D28" s="30" t="s">
        <v>339</v>
      </c>
      <c r="E28" s="30" t="s">
        <v>275</v>
      </c>
      <c r="F28" s="30">
        <v>4810</v>
      </c>
      <c r="G28" s="30" t="s">
        <v>2688</v>
      </c>
      <c r="H28" s="30">
        <v>91.520358644226206</v>
      </c>
      <c r="I28" s="30">
        <v>1.26210551E-3</v>
      </c>
      <c r="J28" s="30" t="s">
        <v>334</v>
      </c>
      <c r="K28" s="30">
        <v>0.115508348922054</v>
      </c>
      <c r="L28" s="30">
        <v>555.59515831507997</v>
      </c>
      <c r="M28" s="30">
        <v>0</v>
      </c>
      <c r="N28" s="30">
        <v>0</v>
      </c>
      <c r="O28" s="30">
        <v>1.26210551E-3</v>
      </c>
      <c r="P28" s="30">
        <v>0</v>
      </c>
      <c r="Q28" s="30">
        <v>0</v>
      </c>
      <c r="R28" s="30">
        <v>0</v>
      </c>
      <c r="S28" s="30">
        <v>6.0707275030999996</v>
      </c>
      <c r="T28">
        <v>1</v>
      </c>
      <c r="U28">
        <v>91.520358644226206</v>
      </c>
      <c r="V28">
        <v>4.67446485185185E-3</v>
      </c>
    </row>
    <row r="29" spans="1:22" hidden="1" x14ac:dyDescent="0.25">
      <c r="A29" s="30" t="s">
        <v>2706</v>
      </c>
      <c r="B29" s="30" t="s">
        <v>271</v>
      </c>
      <c r="C29" s="30" t="s">
        <v>9</v>
      </c>
      <c r="D29" s="30" t="s">
        <v>339</v>
      </c>
      <c r="E29" s="30" t="s">
        <v>275</v>
      </c>
      <c r="F29" s="30">
        <v>4810</v>
      </c>
      <c r="G29" s="30" t="s">
        <v>2687</v>
      </c>
      <c r="H29" s="30">
        <v>56.799425240991901</v>
      </c>
      <c r="I29" s="30">
        <v>8.7378944900000002E-3</v>
      </c>
      <c r="J29" s="30" t="s">
        <v>334</v>
      </c>
      <c r="K29" s="30">
        <v>0.49630738484843001</v>
      </c>
      <c r="L29" s="30">
        <v>2387.2385211209498</v>
      </c>
      <c r="M29" s="30">
        <v>0</v>
      </c>
      <c r="N29" s="30">
        <v>0</v>
      </c>
      <c r="O29" s="30">
        <v>8.7378944900000002E-3</v>
      </c>
      <c r="P29" s="30">
        <v>0</v>
      </c>
      <c r="Q29" s="30">
        <v>0</v>
      </c>
      <c r="R29" s="30">
        <v>0</v>
      </c>
      <c r="S29" s="30">
        <v>42.029272496899999</v>
      </c>
      <c r="T29">
        <v>1</v>
      </c>
      <c r="U29">
        <v>56.799425240991901</v>
      </c>
      <c r="V29">
        <v>3.23625721851852E-2</v>
      </c>
    </row>
    <row r="30" spans="1:22" hidden="1" x14ac:dyDescent="0.25">
      <c r="A30" s="30" t="s">
        <v>361</v>
      </c>
      <c r="B30" s="30" t="s">
        <v>271</v>
      </c>
      <c r="C30" s="30" t="s">
        <v>9</v>
      </c>
      <c r="D30" s="30" t="s">
        <v>339</v>
      </c>
      <c r="E30" s="30" t="s">
        <v>275</v>
      </c>
      <c r="F30" s="30">
        <v>4810</v>
      </c>
      <c r="G30" s="30" t="s">
        <v>313</v>
      </c>
      <c r="H30" s="30">
        <v>0</v>
      </c>
      <c r="I30" s="30">
        <v>0</v>
      </c>
      <c r="J30" s="30" t="s">
        <v>334</v>
      </c>
      <c r="K30" s="30">
        <v>0</v>
      </c>
      <c r="L30" s="30">
        <v>0</v>
      </c>
      <c r="M30" s="30">
        <v>0</v>
      </c>
      <c r="N30" s="30">
        <v>0</v>
      </c>
      <c r="O30" s="30">
        <v>0</v>
      </c>
      <c r="P30" s="30">
        <v>0</v>
      </c>
      <c r="Q30" s="30">
        <v>0</v>
      </c>
      <c r="R30" s="30">
        <v>0</v>
      </c>
      <c r="S30" s="30">
        <v>0</v>
      </c>
      <c r="T30">
        <v>1</v>
      </c>
      <c r="U30">
        <v>0</v>
      </c>
      <c r="V30">
        <v>0</v>
      </c>
    </row>
    <row r="31" spans="1:22" hidden="1" x14ac:dyDescent="0.25">
      <c r="A31" s="30" t="s">
        <v>389</v>
      </c>
      <c r="B31" s="30" t="s">
        <v>271</v>
      </c>
      <c r="C31" s="30" t="s">
        <v>9</v>
      </c>
      <c r="D31" s="30" t="s">
        <v>339</v>
      </c>
      <c r="E31" s="30" t="s">
        <v>277</v>
      </c>
      <c r="F31" s="30">
        <v>4810</v>
      </c>
      <c r="G31" s="30" t="s">
        <v>289</v>
      </c>
      <c r="H31" s="30">
        <v>0</v>
      </c>
      <c r="I31" s="30">
        <v>0</v>
      </c>
      <c r="J31" s="30" t="s">
        <v>335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30">
        <v>0</v>
      </c>
      <c r="T31">
        <v>2</v>
      </c>
      <c r="U31">
        <v>891.90346450388301</v>
      </c>
      <c r="V31">
        <v>1</v>
      </c>
    </row>
    <row r="32" spans="1:22" hidden="1" x14ac:dyDescent="0.25">
      <c r="A32" s="30" t="s">
        <v>388</v>
      </c>
      <c r="B32" s="30" t="s">
        <v>271</v>
      </c>
      <c r="C32" s="30" t="s">
        <v>9</v>
      </c>
      <c r="D32" s="30" t="s">
        <v>339</v>
      </c>
      <c r="E32" s="30" t="s">
        <v>277</v>
      </c>
      <c r="F32" s="30">
        <v>4810</v>
      </c>
      <c r="G32" s="30" t="s">
        <v>290</v>
      </c>
      <c r="H32" s="30">
        <v>0</v>
      </c>
      <c r="I32" s="30">
        <v>0</v>
      </c>
      <c r="J32" s="30" t="s">
        <v>363</v>
      </c>
      <c r="K32" s="30">
        <v>0</v>
      </c>
      <c r="L32" s="30">
        <v>0</v>
      </c>
      <c r="M32" s="30">
        <v>0</v>
      </c>
      <c r="N32" s="30">
        <v>0</v>
      </c>
      <c r="O32" s="30">
        <v>0</v>
      </c>
      <c r="P32" s="30">
        <v>0</v>
      </c>
      <c r="Q32" s="30">
        <v>0</v>
      </c>
      <c r="R32" s="30">
        <v>0</v>
      </c>
      <c r="S32" s="30">
        <v>0</v>
      </c>
      <c r="T32">
        <v>2</v>
      </c>
      <c r="U32">
        <v>283.97326358684097</v>
      </c>
      <c r="V32">
        <v>1</v>
      </c>
    </row>
    <row r="33" spans="1:22" hidden="1" x14ac:dyDescent="0.25">
      <c r="A33" s="30" t="s">
        <v>365</v>
      </c>
      <c r="B33" s="30" t="s">
        <v>271</v>
      </c>
      <c r="C33" s="30" t="s">
        <v>9</v>
      </c>
      <c r="D33" s="30" t="s">
        <v>339</v>
      </c>
      <c r="E33" s="30" t="s">
        <v>277</v>
      </c>
      <c r="F33" s="30">
        <v>4810</v>
      </c>
      <c r="G33" s="30" t="s">
        <v>291</v>
      </c>
      <c r="H33" s="30">
        <v>0</v>
      </c>
      <c r="I33" s="30">
        <v>0</v>
      </c>
      <c r="J33" s="30" t="s">
        <v>336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30">
        <v>0</v>
      </c>
      <c r="T33">
        <v>2</v>
      </c>
      <c r="U33">
        <v>0</v>
      </c>
      <c r="V33">
        <v>0</v>
      </c>
    </row>
    <row r="34" spans="1:22" hidden="1" x14ac:dyDescent="0.25">
      <c r="A34" s="30" t="s">
        <v>367</v>
      </c>
      <c r="B34" s="30" t="s">
        <v>271</v>
      </c>
      <c r="C34" s="30" t="s">
        <v>9</v>
      </c>
      <c r="D34" s="30" t="s">
        <v>339</v>
      </c>
      <c r="E34" s="30" t="s">
        <v>277</v>
      </c>
      <c r="F34" s="30">
        <v>4810</v>
      </c>
      <c r="G34" s="30" t="s">
        <v>292</v>
      </c>
      <c r="H34" s="30">
        <v>30.2169149339726</v>
      </c>
      <c r="I34" s="30">
        <v>0.02</v>
      </c>
      <c r="J34" s="30" t="s">
        <v>332</v>
      </c>
      <c r="K34" s="30">
        <v>0.60433829867945199</v>
      </c>
      <c r="L34" s="30">
        <v>2906.8672166481601</v>
      </c>
      <c r="M34" s="30">
        <v>0.02</v>
      </c>
      <c r="N34" s="30">
        <v>0</v>
      </c>
      <c r="O34" s="30">
        <v>0</v>
      </c>
      <c r="P34" s="30">
        <v>0</v>
      </c>
      <c r="Q34" s="30">
        <v>0</v>
      </c>
      <c r="R34" s="30">
        <v>0</v>
      </c>
      <c r="S34" s="30">
        <v>96.2</v>
      </c>
      <c r="T34">
        <v>2</v>
      </c>
      <c r="U34">
        <v>30.2169149339726</v>
      </c>
      <c r="V34">
        <v>9.8522167487684695E-3</v>
      </c>
    </row>
    <row r="35" spans="1:22" hidden="1" x14ac:dyDescent="0.25">
      <c r="A35" s="30" t="s">
        <v>368</v>
      </c>
      <c r="B35" s="30" t="s">
        <v>271</v>
      </c>
      <c r="C35" s="30" t="s">
        <v>9</v>
      </c>
      <c r="D35" s="30" t="s">
        <v>339</v>
      </c>
      <c r="E35" s="30" t="s">
        <v>277</v>
      </c>
      <c r="F35" s="30">
        <v>4810</v>
      </c>
      <c r="G35" s="30" t="s">
        <v>293</v>
      </c>
      <c r="H35" s="30">
        <v>0</v>
      </c>
      <c r="I35" s="30">
        <v>0</v>
      </c>
      <c r="J35" s="30" t="s">
        <v>333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30">
        <v>0</v>
      </c>
      <c r="T35">
        <v>2</v>
      </c>
      <c r="U35">
        <v>0</v>
      </c>
      <c r="V35">
        <v>0</v>
      </c>
    </row>
    <row r="36" spans="1:22" hidden="1" x14ac:dyDescent="0.25">
      <c r="A36" s="30" t="s">
        <v>369</v>
      </c>
      <c r="B36" s="30" t="s">
        <v>271</v>
      </c>
      <c r="C36" s="30" t="s">
        <v>9</v>
      </c>
      <c r="D36" s="30" t="s">
        <v>339</v>
      </c>
      <c r="E36" s="30" t="s">
        <v>277</v>
      </c>
      <c r="F36" s="30">
        <v>4810</v>
      </c>
      <c r="G36" s="30" t="s">
        <v>294</v>
      </c>
      <c r="H36" s="30">
        <v>38.092027157425797</v>
      </c>
      <c r="I36" s="30">
        <v>0.06</v>
      </c>
      <c r="J36" s="30" t="s">
        <v>333</v>
      </c>
      <c r="K36" s="30">
        <v>2.28552162944555</v>
      </c>
      <c r="L36" s="30">
        <v>10993.359037633099</v>
      </c>
      <c r="M36" s="30">
        <v>0</v>
      </c>
      <c r="N36" s="30">
        <v>0.06</v>
      </c>
      <c r="O36" s="30">
        <v>0</v>
      </c>
      <c r="P36" s="30">
        <v>0</v>
      </c>
      <c r="Q36" s="30">
        <v>0</v>
      </c>
      <c r="R36" s="30">
        <v>0</v>
      </c>
      <c r="S36" s="30">
        <v>288.60000000000002</v>
      </c>
      <c r="T36">
        <v>2</v>
      </c>
      <c r="U36">
        <v>38.092027157425797</v>
      </c>
      <c r="V36">
        <v>0.133333333333333</v>
      </c>
    </row>
    <row r="37" spans="1:22" hidden="1" x14ac:dyDescent="0.25">
      <c r="A37" s="30" t="s">
        <v>370</v>
      </c>
      <c r="B37" s="30" t="s">
        <v>271</v>
      </c>
      <c r="C37" s="30" t="s">
        <v>9</v>
      </c>
      <c r="D37" s="30" t="s">
        <v>339</v>
      </c>
      <c r="E37" s="30" t="s">
        <v>277</v>
      </c>
      <c r="F37" s="30">
        <v>4810</v>
      </c>
      <c r="G37" s="30" t="s">
        <v>295</v>
      </c>
      <c r="H37" s="30">
        <v>0</v>
      </c>
      <c r="I37" s="30">
        <v>0</v>
      </c>
      <c r="J37" s="30" t="s">
        <v>336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30">
        <v>0</v>
      </c>
      <c r="T37">
        <v>2</v>
      </c>
      <c r="U37">
        <v>0</v>
      </c>
      <c r="V37">
        <v>0</v>
      </c>
    </row>
    <row r="38" spans="1:22" hidden="1" x14ac:dyDescent="0.25">
      <c r="A38" s="30" t="s">
        <v>371</v>
      </c>
      <c r="B38" s="30" t="s">
        <v>271</v>
      </c>
      <c r="C38" s="30" t="s">
        <v>9</v>
      </c>
      <c r="D38" s="30" t="s">
        <v>339</v>
      </c>
      <c r="E38" s="30" t="s">
        <v>277</v>
      </c>
      <c r="F38" s="30">
        <v>4810</v>
      </c>
      <c r="G38" s="30" t="s">
        <v>296</v>
      </c>
      <c r="H38" s="30">
        <v>0</v>
      </c>
      <c r="I38" s="30">
        <v>0</v>
      </c>
      <c r="J38" s="30" t="s">
        <v>336</v>
      </c>
      <c r="K38" s="30">
        <v>0</v>
      </c>
      <c r="L38" s="30">
        <v>0</v>
      </c>
      <c r="M38" s="30">
        <v>0</v>
      </c>
      <c r="N38" s="30">
        <v>0</v>
      </c>
      <c r="O38" s="30">
        <v>0</v>
      </c>
      <c r="P38" s="30">
        <v>0</v>
      </c>
      <c r="Q38" s="30">
        <v>0</v>
      </c>
      <c r="R38" s="30">
        <v>0</v>
      </c>
      <c r="S38" s="30">
        <v>0</v>
      </c>
      <c r="T38">
        <v>2</v>
      </c>
      <c r="U38">
        <v>0</v>
      </c>
      <c r="V38">
        <v>0</v>
      </c>
    </row>
    <row r="39" spans="1:22" hidden="1" x14ac:dyDescent="0.25">
      <c r="A39" s="30" t="s">
        <v>372</v>
      </c>
      <c r="B39" s="30" t="s">
        <v>271</v>
      </c>
      <c r="C39" s="30" t="s">
        <v>9</v>
      </c>
      <c r="D39" s="30" t="s">
        <v>339</v>
      </c>
      <c r="E39" s="30" t="s">
        <v>277</v>
      </c>
      <c r="F39" s="30">
        <v>4810</v>
      </c>
      <c r="G39" s="30" t="s">
        <v>297</v>
      </c>
      <c r="H39" s="30">
        <v>195.71468282417399</v>
      </c>
      <c r="I39" s="30">
        <v>0.01</v>
      </c>
      <c r="J39" s="30" t="s">
        <v>336</v>
      </c>
      <c r="K39" s="30">
        <v>1.9571468282417399</v>
      </c>
      <c r="L39" s="30">
        <v>9413.8762438427893</v>
      </c>
      <c r="M39" s="30">
        <v>0</v>
      </c>
      <c r="N39" s="30">
        <v>0</v>
      </c>
      <c r="O39" s="30">
        <v>0</v>
      </c>
      <c r="P39" s="30">
        <v>0</v>
      </c>
      <c r="Q39" s="30">
        <v>0.01</v>
      </c>
      <c r="R39" s="30">
        <v>1.9571468282417399</v>
      </c>
      <c r="S39" s="30">
        <v>48.1</v>
      </c>
      <c r="T39">
        <v>2</v>
      </c>
      <c r="U39">
        <v>195.71468282417399</v>
      </c>
      <c r="V39">
        <v>9.8039215686274508E-3</v>
      </c>
    </row>
    <row r="40" spans="1:22" hidden="1" x14ac:dyDescent="0.25">
      <c r="A40" s="30" t="s">
        <v>373</v>
      </c>
      <c r="B40" s="30" t="s">
        <v>271</v>
      </c>
      <c r="C40" s="30" t="s">
        <v>9</v>
      </c>
      <c r="D40" s="30" t="s">
        <v>339</v>
      </c>
      <c r="E40" s="30" t="s">
        <v>277</v>
      </c>
      <c r="F40" s="30">
        <v>4810</v>
      </c>
      <c r="G40" s="30" t="s">
        <v>298</v>
      </c>
      <c r="H40" s="30">
        <v>0</v>
      </c>
      <c r="I40" s="30">
        <v>0</v>
      </c>
      <c r="J40" s="30" t="s">
        <v>276</v>
      </c>
      <c r="K40" s="30">
        <v>0</v>
      </c>
      <c r="L40" s="30">
        <v>0</v>
      </c>
      <c r="M40" s="30">
        <v>0</v>
      </c>
      <c r="N40" s="30">
        <v>0</v>
      </c>
      <c r="O40" s="30">
        <v>0</v>
      </c>
      <c r="P40" s="30">
        <v>0</v>
      </c>
      <c r="Q40" s="30">
        <v>0</v>
      </c>
      <c r="R40" s="30">
        <v>0</v>
      </c>
      <c r="S40" s="30">
        <v>0</v>
      </c>
      <c r="T40">
        <v>2</v>
      </c>
      <c r="U40">
        <v>0</v>
      </c>
      <c r="V40">
        <v>0</v>
      </c>
    </row>
    <row r="41" spans="1:22" hidden="1" x14ac:dyDescent="0.25">
      <c r="A41" s="30" t="s">
        <v>374</v>
      </c>
      <c r="B41" s="30" t="s">
        <v>271</v>
      </c>
      <c r="C41" s="30" t="s">
        <v>9</v>
      </c>
      <c r="D41" s="30" t="s">
        <v>339</v>
      </c>
      <c r="E41" s="30" t="s">
        <v>277</v>
      </c>
      <c r="F41" s="30">
        <v>4810</v>
      </c>
      <c r="G41" s="30" t="s">
        <v>299</v>
      </c>
      <c r="H41" s="30">
        <v>62.920077367978799</v>
      </c>
      <c r="I41" s="30">
        <v>0.01</v>
      </c>
      <c r="J41" s="30" t="s">
        <v>332</v>
      </c>
      <c r="K41" s="30">
        <v>0.62920077367978799</v>
      </c>
      <c r="L41" s="30">
        <v>3026.45572139978</v>
      </c>
      <c r="M41" s="30">
        <v>0.01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30">
        <v>48.1</v>
      </c>
      <c r="T41">
        <v>2</v>
      </c>
      <c r="U41">
        <v>62.920077367978799</v>
      </c>
      <c r="V41">
        <v>4.92610837438424E-3</v>
      </c>
    </row>
    <row r="42" spans="1:22" hidden="1" x14ac:dyDescent="0.25">
      <c r="A42" s="30" t="s">
        <v>375</v>
      </c>
      <c r="B42" s="30" t="s">
        <v>271</v>
      </c>
      <c r="C42" s="30" t="s">
        <v>9</v>
      </c>
      <c r="D42" s="30" t="s">
        <v>339</v>
      </c>
      <c r="E42" s="30" t="s">
        <v>277</v>
      </c>
      <c r="F42" s="30">
        <v>4810</v>
      </c>
      <c r="G42" s="30" t="s">
        <v>300</v>
      </c>
      <c r="H42" s="30">
        <v>0</v>
      </c>
      <c r="I42" s="30">
        <v>0</v>
      </c>
      <c r="J42" s="30" t="s">
        <v>336</v>
      </c>
      <c r="K42" s="30">
        <v>0</v>
      </c>
      <c r="L42" s="30">
        <v>0</v>
      </c>
      <c r="M42" s="30">
        <v>0</v>
      </c>
      <c r="N42" s="30">
        <v>0</v>
      </c>
      <c r="O42" s="30">
        <v>0</v>
      </c>
      <c r="P42" s="30">
        <v>0</v>
      </c>
      <c r="Q42" s="30">
        <v>0</v>
      </c>
      <c r="R42" s="30">
        <v>0</v>
      </c>
      <c r="S42" s="30">
        <v>0</v>
      </c>
      <c r="T42">
        <v>2</v>
      </c>
      <c r="U42">
        <v>0</v>
      </c>
      <c r="V42">
        <v>0</v>
      </c>
    </row>
    <row r="43" spans="1:22" hidden="1" x14ac:dyDescent="0.25">
      <c r="A43" s="30" t="s">
        <v>376</v>
      </c>
      <c r="B43" s="30" t="s">
        <v>271</v>
      </c>
      <c r="C43" s="30" t="s">
        <v>9</v>
      </c>
      <c r="D43" s="30" t="s">
        <v>339</v>
      </c>
      <c r="E43" s="30" t="s">
        <v>277</v>
      </c>
      <c r="F43" s="30">
        <v>4810</v>
      </c>
      <c r="G43" s="30" t="s">
        <v>301</v>
      </c>
      <c r="H43" s="30">
        <v>19.7259523434412</v>
      </c>
      <c r="I43" s="30">
        <v>0.38</v>
      </c>
      <c r="J43" s="30" t="s">
        <v>333</v>
      </c>
      <c r="K43" s="30">
        <v>7.4958618905076699</v>
      </c>
      <c r="L43" s="30">
        <v>36055.0956933419</v>
      </c>
      <c r="M43" s="30">
        <v>0</v>
      </c>
      <c r="N43" s="30">
        <v>0.38</v>
      </c>
      <c r="O43" s="30">
        <v>0</v>
      </c>
      <c r="P43" s="30">
        <v>0</v>
      </c>
      <c r="Q43" s="30">
        <v>0</v>
      </c>
      <c r="R43" s="30">
        <v>0</v>
      </c>
      <c r="S43" s="30">
        <v>1827.8</v>
      </c>
      <c r="T43">
        <v>2</v>
      </c>
      <c r="U43">
        <v>19.7259523434412</v>
      </c>
      <c r="V43">
        <v>0.844444444444444</v>
      </c>
    </row>
    <row r="44" spans="1:22" hidden="1" x14ac:dyDescent="0.25">
      <c r="A44" s="30" t="s">
        <v>377</v>
      </c>
      <c r="B44" s="30" t="s">
        <v>271</v>
      </c>
      <c r="C44" s="30" t="s">
        <v>9</v>
      </c>
      <c r="D44" s="30" t="s">
        <v>339</v>
      </c>
      <c r="E44" s="30" t="s">
        <v>277</v>
      </c>
      <c r="F44" s="30">
        <v>4810</v>
      </c>
      <c r="G44" s="30" t="s">
        <v>302</v>
      </c>
      <c r="H44" s="30">
        <v>0</v>
      </c>
      <c r="I44" s="30">
        <v>0</v>
      </c>
      <c r="J44" s="30" t="s">
        <v>332</v>
      </c>
      <c r="K44" s="30">
        <v>0</v>
      </c>
      <c r="L44" s="30">
        <v>0</v>
      </c>
      <c r="M44" s="30">
        <v>0</v>
      </c>
      <c r="N44" s="30">
        <v>0</v>
      </c>
      <c r="O44" s="30">
        <v>0</v>
      </c>
      <c r="P44" s="30">
        <v>0</v>
      </c>
      <c r="Q44" s="30">
        <v>0</v>
      </c>
      <c r="R44" s="30">
        <v>0</v>
      </c>
      <c r="S44" s="30">
        <v>0</v>
      </c>
      <c r="T44">
        <v>2</v>
      </c>
      <c r="U44">
        <v>0</v>
      </c>
      <c r="V44">
        <v>0</v>
      </c>
    </row>
    <row r="45" spans="1:22" hidden="1" x14ac:dyDescent="0.25">
      <c r="A45" s="30" t="s">
        <v>378</v>
      </c>
      <c r="B45" s="30" t="s">
        <v>271</v>
      </c>
      <c r="C45" s="30" t="s">
        <v>9</v>
      </c>
      <c r="D45" s="30" t="s">
        <v>339</v>
      </c>
      <c r="E45" s="30" t="s">
        <v>277</v>
      </c>
      <c r="F45" s="30">
        <v>4810</v>
      </c>
      <c r="G45" s="30" t="s">
        <v>303</v>
      </c>
      <c r="H45" s="30">
        <v>127.475539754061</v>
      </c>
      <c r="I45" s="30">
        <v>0.01</v>
      </c>
      <c r="J45" s="30" t="s">
        <v>336</v>
      </c>
      <c r="K45" s="30">
        <v>1.2747553975406101</v>
      </c>
      <c r="L45" s="30">
        <v>6131.5734621703104</v>
      </c>
      <c r="M45" s="30">
        <v>0</v>
      </c>
      <c r="N45" s="30">
        <v>0</v>
      </c>
      <c r="O45" s="30">
        <v>0</v>
      </c>
      <c r="P45" s="30">
        <v>0</v>
      </c>
      <c r="Q45" s="30">
        <v>0.01</v>
      </c>
      <c r="R45" s="30">
        <v>1.2747553975406101</v>
      </c>
      <c r="S45" s="30">
        <v>48.1</v>
      </c>
      <c r="T45">
        <v>2</v>
      </c>
      <c r="U45">
        <v>127.475539754061</v>
      </c>
      <c r="V45">
        <v>9.8039215686274508E-3</v>
      </c>
    </row>
    <row r="46" spans="1:22" hidden="1" x14ac:dyDescent="0.25">
      <c r="A46" s="30" t="s">
        <v>366</v>
      </c>
      <c r="B46" s="30" t="s">
        <v>271</v>
      </c>
      <c r="C46" s="30" t="s">
        <v>9</v>
      </c>
      <c r="D46" s="30" t="s">
        <v>339</v>
      </c>
      <c r="E46" s="30" t="s">
        <v>277</v>
      </c>
      <c r="F46" s="30">
        <v>4810</v>
      </c>
      <c r="G46" s="30" t="s">
        <v>304</v>
      </c>
      <c r="H46" s="30">
        <v>18.841535901026901</v>
      </c>
      <c r="I46" s="30">
        <v>1</v>
      </c>
      <c r="J46" s="30" t="s">
        <v>336</v>
      </c>
      <c r="K46" s="30">
        <v>18.841535901026901</v>
      </c>
      <c r="L46" s="30">
        <v>90627.787683939197</v>
      </c>
      <c r="M46" s="30">
        <v>0</v>
      </c>
      <c r="N46" s="30">
        <v>0</v>
      </c>
      <c r="O46" s="30">
        <v>0</v>
      </c>
      <c r="P46" s="30">
        <v>0</v>
      </c>
      <c r="Q46" s="30">
        <v>1</v>
      </c>
      <c r="R46" s="30">
        <v>18.841535901026901</v>
      </c>
      <c r="S46" s="30">
        <v>4810</v>
      </c>
      <c r="T46">
        <v>2</v>
      </c>
      <c r="U46">
        <v>18.841535901026901</v>
      </c>
      <c r="V46">
        <v>0.98039215686274495</v>
      </c>
    </row>
    <row r="47" spans="1:22" hidden="1" x14ac:dyDescent="0.25">
      <c r="A47" s="30" t="s">
        <v>380</v>
      </c>
      <c r="B47" s="30" t="s">
        <v>271</v>
      </c>
      <c r="C47" s="30" t="s">
        <v>9</v>
      </c>
      <c r="D47" s="30" t="s">
        <v>339</v>
      </c>
      <c r="E47" s="30" t="s">
        <v>277</v>
      </c>
      <c r="F47" s="30">
        <v>4810</v>
      </c>
      <c r="G47" s="30" t="s">
        <v>305</v>
      </c>
      <c r="H47" s="30">
        <v>125.08370838988699</v>
      </c>
      <c r="I47" s="30">
        <v>1.1299999999999999</v>
      </c>
      <c r="J47" s="30" t="s">
        <v>332</v>
      </c>
      <c r="K47" s="30">
        <v>141.34459048057201</v>
      </c>
      <c r="L47" s="30">
        <v>679867.48021155002</v>
      </c>
      <c r="M47" s="30">
        <v>1.1299999999999999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30">
        <v>5435.3</v>
      </c>
      <c r="T47">
        <v>2</v>
      </c>
      <c r="U47">
        <v>125.08370838988699</v>
      </c>
      <c r="V47">
        <v>0.55665024630541904</v>
      </c>
    </row>
    <row r="48" spans="1:22" hidden="1" x14ac:dyDescent="0.25">
      <c r="A48" s="30" t="s">
        <v>381</v>
      </c>
      <c r="B48" s="30" t="s">
        <v>271</v>
      </c>
      <c r="C48" s="30" t="s">
        <v>9</v>
      </c>
      <c r="D48" s="30" t="s">
        <v>339</v>
      </c>
      <c r="E48" s="30" t="s">
        <v>277</v>
      </c>
      <c r="F48" s="30">
        <v>4810</v>
      </c>
      <c r="G48" s="30" t="s">
        <v>306</v>
      </c>
      <c r="H48" s="30">
        <v>97.525659468262305</v>
      </c>
      <c r="I48" s="30">
        <v>0.7</v>
      </c>
      <c r="J48" s="30" t="s">
        <v>332</v>
      </c>
      <c r="K48" s="30">
        <v>68.267961627783606</v>
      </c>
      <c r="L48" s="30">
        <v>328368.89542963897</v>
      </c>
      <c r="M48" s="30">
        <v>0.7</v>
      </c>
      <c r="N48" s="30">
        <v>0</v>
      </c>
      <c r="O48" s="30">
        <v>0</v>
      </c>
      <c r="P48" s="30">
        <v>0</v>
      </c>
      <c r="Q48" s="30">
        <v>0</v>
      </c>
      <c r="R48" s="30">
        <v>0</v>
      </c>
      <c r="S48" s="30">
        <v>3367</v>
      </c>
      <c r="T48">
        <v>2</v>
      </c>
      <c r="U48">
        <v>97.525659468262305</v>
      </c>
      <c r="V48">
        <v>0.34482758620689702</v>
      </c>
    </row>
    <row r="49" spans="1:22" hidden="1" x14ac:dyDescent="0.25">
      <c r="A49" s="30" t="s">
        <v>382</v>
      </c>
      <c r="B49" s="30" t="s">
        <v>271</v>
      </c>
      <c r="C49" s="30" t="s">
        <v>9</v>
      </c>
      <c r="D49" s="30" t="s">
        <v>339</v>
      </c>
      <c r="E49" s="30" t="s">
        <v>277</v>
      </c>
      <c r="F49" s="30">
        <v>4810</v>
      </c>
      <c r="G49" s="30" t="s">
        <v>307</v>
      </c>
      <c r="H49" s="30">
        <v>0</v>
      </c>
      <c r="I49" s="30">
        <v>0</v>
      </c>
      <c r="J49" s="30" t="s">
        <v>336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30">
        <v>0</v>
      </c>
      <c r="T49">
        <v>2</v>
      </c>
      <c r="U49">
        <v>0</v>
      </c>
      <c r="V49">
        <v>0</v>
      </c>
    </row>
    <row r="50" spans="1:22" hidden="1" x14ac:dyDescent="0.25">
      <c r="A50" s="30" t="s">
        <v>383</v>
      </c>
      <c r="B50" s="30" t="s">
        <v>271</v>
      </c>
      <c r="C50" s="30" t="s">
        <v>9</v>
      </c>
      <c r="D50" s="30" t="s">
        <v>339</v>
      </c>
      <c r="E50" s="30" t="s">
        <v>277</v>
      </c>
      <c r="F50" s="30">
        <v>4810</v>
      </c>
      <c r="G50" s="30" t="s">
        <v>308</v>
      </c>
      <c r="H50" s="30">
        <v>82.245362766946599</v>
      </c>
      <c r="I50" s="30">
        <v>0.17</v>
      </c>
      <c r="J50" s="30" t="s">
        <v>332</v>
      </c>
      <c r="K50" s="30">
        <v>13.9817116703809</v>
      </c>
      <c r="L50" s="30">
        <v>67252.033134532307</v>
      </c>
      <c r="M50" s="30">
        <v>0.17</v>
      </c>
      <c r="N50" s="30">
        <v>0</v>
      </c>
      <c r="O50" s="30">
        <v>0</v>
      </c>
      <c r="P50" s="30">
        <v>0</v>
      </c>
      <c r="Q50" s="30">
        <v>0</v>
      </c>
      <c r="R50" s="30">
        <v>0</v>
      </c>
      <c r="S50" s="30">
        <v>817.7</v>
      </c>
      <c r="T50">
        <v>2</v>
      </c>
      <c r="U50">
        <v>82.245362766946599</v>
      </c>
      <c r="V50">
        <v>8.3743842364532001E-2</v>
      </c>
    </row>
    <row r="51" spans="1:22" hidden="1" x14ac:dyDescent="0.25">
      <c r="A51" s="30" t="s">
        <v>379</v>
      </c>
      <c r="B51" s="30" t="s">
        <v>271</v>
      </c>
      <c r="C51" s="30" t="s">
        <v>9</v>
      </c>
      <c r="D51" s="30" t="s">
        <v>339</v>
      </c>
      <c r="E51" s="30" t="s">
        <v>277</v>
      </c>
      <c r="F51" s="30">
        <v>4810</v>
      </c>
      <c r="G51" s="30" t="s">
        <v>309</v>
      </c>
      <c r="H51" s="30">
        <v>0</v>
      </c>
      <c r="I51" s="30">
        <v>0</v>
      </c>
      <c r="J51" s="30" t="s">
        <v>336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30">
        <v>0</v>
      </c>
      <c r="T51">
        <v>2</v>
      </c>
      <c r="U51">
        <v>0</v>
      </c>
      <c r="V51">
        <v>0</v>
      </c>
    </row>
    <row r="52" spans="1:22" hidden="1" x14ac:dyDescent="0.25">
      <c r="A52" s="30" t="s">
        <v>384</v>
      </c>
      <c r="B52" s="30" t="s">
        <v>271</v>
      </c>
      <c r="C52" s="30" t="s">
        <v>9</v>
      </c>
      <c r="D52" s="30" t="s">
        <v>339</v>
      </c>
      <c r="E52" s="30" t="s">
        <v>277</v>
      </c>
      <c r="F52" s="30">
        <v>4810</v>
      </c>
      <c r="G52" s="30" t="s">
        <v>310</v>
      </c>
      <c r="H52" s="30">
        <v>0</v>
      </c>
      <c r="I52" s="30">
        <v>0</v>
      </c>
      <c r="J52" s="30" t="s">
        <v>333</v>
      </c>
      <c r="K52" s="30">
        <v>0</v>
      </c>
      <c r="L52" s="30">
        <v>0</v>
      </c>
      <c r="M52" s="30">
        <v>0</v>
      </c>
      <c r="N52" s="30">
        <v>0</v>
      </c>
      <c r="O52" s="30">
        <v>0</v>
      </c>
      <c r="P52" s="30">
        <v>0</v>
      </c>
      <c r="Q52" s="30">
        <v>0</v>
      </c>
      <c r="R52" s="30">
        <v>0</v>
      </c>
      <c r="S52" s="30">
        <v>0</v>
      </c>
      <c r="T52">
        <v>2</v>
      </c>
      <c r="U52">
        <v>0</v>
      </c>
      <c r="V52">
        <v>0</v>
      </c>
    </row>
    <row r="53" spans="1:22" hidden="1" x14ac:dyDescent="0.25">
      <c r="A53" s="30" t="s">
        <v>385</v>
      </c>
      <c r="B53" s="30" t="s">
        <v>271</v>
      </c>
      <c r="C53" s="30" t="s">
        <v>9</v>
      </c>
      <c r="D53" s="30" t="s">
        <v>339</v>
      </c>
      <c r="E53" s="30" t="s">
        <v>277</v>
      </c>
      <c r="F53" s="30">
        <v>4810</v>
      </c>
      <c r="G53" s="30" t="s">
        <v>311</v>
      </c>
      <c r="H53" s="30">
        <v>77.1594278575364</v>
      </c>
      <c r="I53" s="30">
        <v>0.01</v>
      </c>
      <c r="J53" s="30" t="s">
        <v>333</v>
      </c>
      <c r="K53" s="30">
        <v>0.771594278575364</v>
      </c>
      <c r="L53" s="30">
        <v>3711.3684799475</v>
      </c>
      <c r="M53" s="30">
        <v>0</v>
      </c>
      <c r="N53" s="30">
        <v>0.01</v>
      </c>
      <c r="O53" s="30">
        <v>0</v>
      </c>
      <c r="P53" s="30">
        <v>0</v>
      </c>
      <c r="Q53" s="30">
        <v>0</v>
      </c>
      <c r="R53" s="30">
        <v>0</v>
      </c>
      <c r="S53" s="30">
        <v>48.1</v>
      </c>
      <c r="T53">
        <v>2</v>
      </c>
      <c r="U53">
        <v>77.1594278575364</v>
      </c>
      <c r="V53">
        <v>2.2222222222222199E-2</v>
      </c>
    </row>
    <row r="54" spans="1:22" hidden="1" x14ac:dyDescent="0.25">
      <c r="A54" s="30" t="s">
        <v>386</v>
      </c>
      <c r="B54" s="30" t="s">
        <v>271</v>
      </c>
      <c r="C54" s="30" t="s">
        <v>9</v>
      </c>
      <c r="D54" s="30" t="s">
        <v>339</v>
      </c>
      <c r="E54" s="30" t="s">
        <v>277</v>
      </c>
      <c r="F54" s="30">
        <v>4810</v>
      </c>
      <c r="G54" s="30" t="s">
        <v>312</v>
      </c>
      <c r="H54" s="30">
        <v>17.955834839355699</v>
      </c>
      <c r="I54" s="30">
        <v>0.71</v>
      </c>
      <c r="J54" s="30" t="s">
        <v>334</v>
      </c>
      <c r="K54" s="30">
        <v>12.7486427359425</v>
      </c>
      <c r="L54" s="30">
        <v>61320.971559883597</v>
      </c>
      <c r="M54" s="30">
        <v>0</v>
      </c>
      <c r="N54" s="30">
        <v>0</v>
      </c>
      <c r="O54" s="30">
        <v>0.71</v>
      </c>
      <c r="P54" s="30">
        <v>0</v>
      </c>
      <c r="Q54" s="30">
        <v>0</v>
      </c>
      <c r="R54" s="30">
        <v>0</v>
      </c>
      <c r="S54" s="30">
        <v>3415.1</v>
      </c>
      <c r="T54">
        <v>2</v>
      </c>
      <c r="U54">
        <v>17.955834839355699</v>
      </c>
      <c r="V54">
        <v>0.92207792207792205</v>
      </c>
    </row>
    <row r="55" spans="1:22" hidden="1" x14ac:dyDescent="0.25">
      <c r="A55" s="30" t="s">
        <v>2791</v>
      </c>
      <c r="B55" s="30" t="s">
        <v>271</v>
      </c>
      <c r="C55" s="30" t="s">
        <v>9</v>
      </c>
      <c r="D55" s="30" t="s">
        <v>339</v>
      </c>
      <c r="E55" s="30" t="s">
        <v>277</v>
      </c>
      <c r="F55" s="30">
        <v>4810</v>
      </c>
      <c r="G55" s="30" t="s">
        <v>2688</v>
      </c>
      <c r="H55" s="30">
        <v>115.284634882237</v>
      </c>
      <c r="I55" s="30">
        <v>7.5726330600000002E-3</v>
      </c>
      <c r="J55" s="30" t="s">
        <v>334</v>
      </c>
      <c r="K55" s="30">
        <v>0.87300823741925804</v>
      </c>
      <c r="L55" s="30">
        <v>4199.1696219866299</v>
      </c>
      <c r="M55" s="30">
        <v>0</v>
      </c>
      <c r="N55" s="30">
        <v>0</v>
      </c>
      <c r="O55" s="30">
        <v>7.5726330600000002E-3</v>
      </c>
      <c r="P55" s="30">
        <v>0</v>
      </c>
      <c r="Q55" s="30">
        <v>0</v>
      </c>
      <c r="R55" s="30">
        <v>0</v>
      </c>
      <c r="S55" s="30">
        <v>36.4243650186</v>
      </c>
      <c r="T55">
        <v>2</v>
      </c>
      <c r="U55">
        <v>115.284634882237</v>
      </c>
      <c r="V55">
        <v>9.8345883896103908E-3</v>
      </c>
    </row>
    <row r="56" spans="1:22" hidden="1" x14ac:dyDescent="0.25">
      <c r="A56" s="30" t="s">
        <v>2707</v>
      </c>
      <c r="B56" s="30" t="s">
        <v>271</v>
      </c>
      <c r="C56" s="30" t="s">
        <v>9</v>
      </c>
      <c r="D56" s="30" t="s">
        <v>339</v>
      </c>
      <c r="E56" s="30" t="s">
        <v>277</v>
      </c>
      <c r="F56" s="30">
        <v>4810</v>
      </c>
      <c r="G56" s="30" t="s">
        <v>2687</v>
      </c>
      <c r="H56" s="30">
        <v>71.548026006799006</v>
      </c>
      <c r="I56" s="30">
        <v>5.2427366939999998E-2</v>
      </c>
      <c r="J56" s="30" t="s">
        <v>334</v>
      </c>
      <c r="K56" s="30">
        <v>3.7510746132911201</v>
      </c>
      <c r="L56" s="30">
        <v>18042.668889930301</v>
      </c>
      <c r="M56" s="30">
        <v>0</v>
      </c>
      <c r="N56" s="30">
        <v>0</v>
      </c>
      <c r="O56" s="30">
        <v>5.2427366939999998E-2</v>
      </c>
      <c r="P56" s="30">
        <v>0</v>
      </c>
      <c r="Q56" s="30">
        <v>0</v>
      </c>
      <c r="R56" s="30">
        <v>0</v>
      </c>
      <c r="S56" s="30">
        <v>252.17563498140001</v>
      </c>
      <c r="T56">
        <v>2</v>
      </c>
      <c r="U56">
        <v>71.548026006799006</v>
      </c>
      <c r="V56">
        <v>6.8087489532467502E-2</v>
      </c>
    </row>
    <row r="57" spans="1:22" hidden="1" x14ac:dyDescent="0.25">
      <c r="A57" s="30" t="s">
        <v>387</v>
      </c>
      <c r="B57" s="30" t="s">
        <v>271</v>
      </c>
      <c r="C57" s="30" t="s">
        <v>9</v>
      </c>
      <c r="D57" s="30" t="s">
        <v>339</v>
      </c>
      <c r="E57" s="30" t="s">
        <v>277</v>
      </c>
      <c r="F57" s="30">
        <v>4810</v>
      </c>
      <c r="G57" s="30" t="s">
        <v>313</v>
      </c>
      <c r="H57" s="30">
        <v>0</v>
      </c>
      <c r="I57" s="30">
        <v>0</v>
      </c>
      <c r="J57" s="30" t="s">
        <v>334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30">
        <v>0</v>
      </c>
      <c r="T57">
        <v>2</v>
      </c>
      <c r="U57">
        <v>0</v>
      </c>
      <c r="V57">
        <v>0</v>
      </c>
    </row>
    <row r="58" spans="1:22" hidden="1" x14ac:dyDescent="0.25">
      <c r="A58" s="30" t="s">
        <v>414</v>
      </c>
      <c r="B58" s="30" t="s">
        <v>271</v>
      </c>
      <c r="C58" s="30" t="s">
        <v>9</v>
      </c>
      <c r="D58" s="30" t="s">
        <v>339</v>
      </c>
      <c r="E58" s="30" t="s">
        <v>278</v>
      </c>
      <c r="F58" s="30">
        <v>4811</v>
      </c>
      <c r="G58" s="30" t="s">
        <v>289</v>
      </c>
      <c r="H58" s="30">
        <v>0</v>
      </c>
      <c r="I58" s="30">
        <v>0</v>
      </c>
      <c r="J58" s="30" t="s">
        <v>335</v>
      </c>
      <c r="K58" s="30">
        <v>0</v>
      </c>
      <c r="L58" s="30">
        <v>0</v>
      </c>
      <c r="M58" s="30">
        <v>0</v>
      </c>
      <c r="N58" s="30">
        <v>0</v>
      </c>
      <c r="O58" s="30">
        <v>0</v>
      </c>
      <c r="P58" s="30">
        <v>0</v>
      </c>
      <c r="Q58" s="30">
        <v>0</v>
      </c>
      <c r="R58" s="30">
        <v>0</v>
      </c>
      <c r="S58" s="30">
        <v>0</v>
      </c>
      <c r="T58">
        <v>3</v>
      </c>
      <c r="U58">
        <v>891.90346450388301</v>
      </c>
      <c r="V58">
        <v>1</v>
      </c>
    </row>
    <row r="59" spans="1:22" hidden="1" x14ac:dyDescent="0.25">
      <c r="A59" s="30" t="s">
        <v>413</v>
      </c>
      <c r="B59" s="30" t="s">
        <v>271</v>
      </c>
      <c r="C59" s="30" t="s">
        <v>9</v>
      </c>
      <c r="D59" s="30" t="s">
        <v>339</v>
      </c>
      <c r="E59" s="30" t="s">
        <v>278</v>
      </c>
      <c r="F59" s="30">
        <v>4811</v>
      </c>
      <c r="G59" s="30" t="s">
        <v>290</v>
      </c>
      <c r="H59" s="30">
        <v>0</v>
      </c>
      <c r="I59" s="30">
        <v>0</v>
      </c>
      <c r="J59" s="30" t="s">
        <v>363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30">
        <v>0</v>
      </c>
      <c r="T59">
        <v>3</v>
      </c>
      <c r="U59">
        <v>283.97326358684097</v>
      </c>
      <c r="V59">
        <v>1</v>
      </c>
    </row>
    <row r="60" spans="1:22" hidden="1" x14ac:dyDescent="0.25">
      <c r="A60" s="30" t="s">
        <v>390</v>
      </c>
      <c r="B60" s="30" t="s">
        <v>271</v>
      </c>
      <c r="C60" s="30" t="s">
        <v>9</v>
      </c>
      <c r="D60" s="30" t="s">
        <v>339</v>
      </c>
      <c r="E60" s="30" t="s">
        <v>278</v>
      </c>
      <c r="F60" s="30">
        <v>4811</v>
      </c>
      <c r="G60" s="30" t="s">
        <v>291</v>
      </c>
      <c r="H60" s="30">
        <v>0</v>
      </c>
      <c r="I60" s="30">
        <v>0</v>
      </c>
      <c r="J60" s="30" t="s">
        <v>336</v>
      </c>
      <c r="K60" s="30">
        <v>0</v>
      </c>
      <c r="L60" s="30">
        <v>0</v>
      </c>
      <c r="M60" s="30">
        <v>0</v>
      </c>
      <c r="N60" s="30">
        <v>0</v>
      </c>
      <c r="O60" s="30">
        <v>0</v>
      </c>
      <c r="P60" s="30">
        <v>0</v>
      </c>
      <c r="Q60" s="30">
        <v>0</v>
      </c>
      <c r="R60" s="30">
        <v>0</v>
      </c>
      <c r="S60" s="30">
        <v>0</v>
      </c>
      <c r="T60">
        <v>3</v>
      </c>
      <c r="U60">
        <v>0</v>
      </c>
      <c r="V60">
        <v>0</v>
      </c>
    </row>
    <row r="61" spans="1:22" hidden="1" x14ac:dyDescent="0.25">
      <c r="A61" s="30" t="s">
        <v>392</v>
      </c>
      <c r="B61" s="30" t="s">
        <v>271</v>
      </c>
      <c r="C61" s="30" t="s">
        <v>9</v>
      </c>
      <c r="D61" s="30" t="s">
        <v>339</v>
      </c>
      <c r="E61" s="30" t="s">
        <v>278</v>
      </c>
      <c r="F61" s="30">
        <v>4811</v>
      </c>
      <c r="G61" s="30" t="s">
        <v>292</v>
      </c>
      <c r="H61" s="30">
        <v>33.123009534016902</v>
      </c>
      <c r="I61" s="30">
        <v>0.03</v>
      </c>
      <c r="J61" s="30" t="s">
        <v>332</v>
      </c>
      <c r="K61" s="30">
        <v>0.99369028602050802</v>
      </c>
      <c r="L61" s="30">
        <v>4780.6439660446604</v>
      </c>
      <c r="M61" s="30">
        <v>0.03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30">
        <v>144.33000000000001</v>
      </c>
      <c r="T61">
        <v>3</v>
      </c>
      <c r="U61">
        <v>33.123009534016902</v>
      </c>
      <c r="V61">
        <v>1.00671140939597E-2</v>
      </c>
    </row>
    <row r="62" spans="1:22" hidden="1" x14ac:dyDescent="0.25">
      <c r="A62" s="30" t="s">
        <v>393</v>
      </c>
      <c r="B62" s="30" t="s">
        <v>271</v>
      </c>
      <c r="C62" s="30" t="s">
        <v>9</v>
      </c>
      <c r="D62" s="30" t="s">
        <v>339</v>
      </c>
      <c r="E62" s="30" t="s">
        <v>278</v>
      </c>
      <c r="F62" s="30">
        <v>4811</v>
      </c>
      <c r="G62" s="30" t="s">
        <v>293</v>
      </c>
      <c r="H62" s="30">
        <v>0</v>
      </c>
      <c r="I62" s="30">
        <v>0</v>
      </c>
      <c r="J62" s="30" t="s">
        <v>333</v>
      </c>
      <c r="K62" s="30">
        <v>0</v>
      </c>
      <c r="L62" s="30">
        <v>0</v>
      </c>
      <c r="M62" s="30">
        <v>0</v>
      </c>
      <c r="N62" s="30">
        <v>0</v>
      </c>
      <c r="O62" s="30">
        <v>0</v>
      </c>
      <c r="P62" s="30">
        <v>0</v>
      </c>
      <c r="Q62" s="30">
        <v>0</v>
      </c>
      <c r="R62" s="30">
        <v>0</v>
      </c>
      <c r="S62" s="30">
        <v>0</v>
      </c>
      <c r="T62">
        <v>3</v>
      </c>
      <c r="U62">
        <v>0</v>
      </c>
      <c r="V62">
        <v>0</v>
      </c>
    </row>
    <row r="63" spans="1:22" hidden="1" x14ac:dyDescent="0.25">
      <c r="A63" s="30" t="s">
        <v>394</v>
      </c>
      <c r="B63" s="30" t="s">
        <v>271</v>
      </c>
      <c r="C63" s="30" t="s">
        <v>9</v>
      </c>
      <c r="D63" s="30" t="s">
        <v>339</v>
      </c>
      <c r="E63" s="30" t="s">
        <v>278</v>
      </c>
      <c r="F63" s="30">
        <v>4811</v>
      </c>
      <c r="G63" s="30" t="s">
        <v>294</v>
      </c>
      <c r="H63" s="30">
        <v>50.180324762977698</v>
      </c>
      <c r="I63" s="30">
        <v>0.08</v>
      </c>
      <c r="J63" s="30" t="s">
        <v>333</v>
      </c>
      <c r="K63" s="30">
        <v>4.0144259810382197</v>
      </c>
      <c r="L63" s="30">
        <v>19313.403394774901</v>
      </c>
      <c r="M63" s="30">
        <v>0</v>
      </c>
      <c r="N63" s="30">
        <v>0.08</v>
      </c>
      <c r="O63" s="30">
        <v>0</v>
      </c>
      <c r="P63" s="30">
        <v>0</v>
      </c>
      <c r="Q63" s="30">
        <v>0</v>
      </c>
      <c r="R63" s="30">
        <v>0</v>
      </c>
      <c r="S63" s="30">
        <v>384.88</v>
      </c>
      <c r="T63">
        <v>3</v>
      </c>
      <c r="U63">
        <v>50.180324762977698</v>
      </c>
      <c r="V63">
        <v>0.119402985074627</v>
      </c>
    </row>
    <row r="64" spans="1:22" hidden="1" x14ac:dyDescent="0.25">
      <c r="A64" s="30" t="s">
        <v>395</v>
      </c>
      <c r="B64" s="30" t="s">
        <v>271</v>
      </c>
      <c r="C64" s="30" t="s">
        <v>9</v>
      </c>
      <c r="D64" s="30" t="s">
        <v>339</v>
      </c>
      <c r="E64" s="30" t="s">
        <v>278</v>
      </c>
      <c r="F64" s="30">
        <v>4811</v>
      </c>
      <c r="G64" s="30" t="s">
        <v>295</v>
      </c>
      <c r="H64" s="30">
        <v>0</v>
      </c>
      <c r="I64" s="30">
        <v>0</v>
      </c>
      <c r="J64" s="30" t="s">
        <v>336</v>
      </c>
      <c r="K64" s="30">
        <v>0</v>
      </c>
      <c r="L64" s="30">
        <v>0</v>
      </c>
      <c r="M64" s="30">
        <v>0</v>
      </c>
      <c r="N64" s="30">
        <v>0</v>
      </c>
      <c r="O64" s="30">
        <v>0</v>
      </c>
      <c r="P64" s="30">
        <v>0</v>
      </c>
      <c r="Q64" s="30">
        <v>0</v>
      </c>
      <c r="R64" s="30">
        <v>0</v>
      </c>
      <c r="S64" s="30">
        <v>0</v>
      </c>
      <c r="T64">
        <v>3</v>
      </c>
      <c r="U64">
        <v>0</v>
      </c>
      <c r="V64">
        <v>0</v>
      </c>
    </row>
    <row r="65" spans="1:22" hidden="1" x14ac:dyDescent="0.25">
      <c r="A65" s="30" t="s">
        <v>396</v>
      </c>
      <c r="B65" s="30" t="s">
        <v>271</v>
      </c>
      <c r="C65" s="30" t="s">
        <v>9</v>
      </c>
      <c r="D65" s="30" t="s">
        <v>339</v>
      </c>
      <c r="E65" s="30" t="s">
        <v>278</v>
      </c>
      <c r="F65" s="30">
        <v>4811</v>
      </c>
      <c r="G65" s="30" t="s">
        <v>296</v>
      </c>
      <c r="H65" s="30">
        <v>50.017954127236798</v>
      </c>
      <c r="I65" s="30">
        <v>0.01</v>
      </c>
      <c r="J65" s="30" t="s">
        <v>336</v>
      </c>
      <c r="K65" s="30">
        <v>0.50017954127236797</v>
      </c>
      <c r="L65" s="30">
        <v>2406.36377306136</v>
      </c>
      <c r="M65" s="30">
        <v>0</v>
      </c>
      <c r="N65" s="30">
        <v>0</v>
      </c>
      <c r="O65" s="30">
        <v>0</v>
      </c>
      <c r="P65" s="30">
        <v>0</v>
      </c>
      <c r="Q65" s="30">
        <v>0.01</v>
      </c>
      <c r="R65" s="30">
        <v>0.50017954127236797</v>
      </c>
      <c r="S65" s="30">
        <v>48.11</v>
      </c>
      <c r="T65">
        <v>3</v>
      </c>
      <c r="U65">
        <v>50.017954127236798</v>
      </c>
      <c r="V65">
        <v>9.4339622641509396E-3</v>
      </c>
    </row>
    <row r="66" spans="1:22" hidden="1" x14ac:dyDescent="0.25">
      <c r="A66" s="30" t="s">
        <v>397</v>
      </c>
      <c r="B66" s="30" t="s">
        <v>271</v>
      </c>
      <c r="C66" s="30" t="s">
        <v>9</v>
      </c>
      <c r="D66" s="30" t="s">
        <v>339</v>
      </c>
      <c r="E66" s="30" t="s">
        <v>278</v>
      </c>
      <c r="F66" s="30">
        <v>4811</v>
      </c>
      <c r="G66" s="30" t="s">
        <v>297</v>
      </c>
      <c r="H66" s="30">
        <v>296.32621290961703</v>
      </c>
      <c r="I66" s="30">
        <v>0.02</v>
      </c>
      <c r="J66" s="30" t="s">
        <v>336</v>
      </c>
      <c r="K66" s="30">
        <v>5.9265242581923303</v>
      </c>
      <c r="L66" s="30">
        <v>28512.5082061633</v>
      </c>
      <c r="M66" s="30">
        <v>0</v>
      </c>
      <c r="N66" s="30">
        <v>0</v>
      </c>
      <c r="O66" s="30">
        <v>0</v>
      </c>
      <c r="P66" s="30">
        <v>0</v>
      </c>
      <c r="Q66" s="30">
        <v>0.02</v>
      </c>
      <c r="R66" s="30">
        <v>5.9265242581923303</v>
      </c>
      <c r="S66" s="30">
        <v>96.22</v>
      </c>
      <c r="T66">
        <v>3</v>
      </c>
      <c r="U66">
        <v>296.32621290961703</v>
      </c>
      <c r="V66">
        <v>1.88679245283019E-2</v>
      </c>
    </row>
    <row r="67" spans="1:22" hidden="1" x14ac:dyDescent="0.25">
      <c r="A67" s="30" t="s">
        <v>398</v>
      </c>
      <c r="B67" s="30" t="s">
        <v>271</v>
      </c>
      <c r="C67" s="30" t="s">
        <v>9</v>
      </c>
      <c r="D67" s="30" t="s">
        <v>339</v>
      </c>
      <c r="E67" s="30" t="s">
        <v>278</v>
      </c>
      <c r="F67" s="30">
        <v>4811</v>
      </c>
      <c r="G67" s="30" t="s">
        <v>298</v>
      </c>
      <c r="H67" s="30">
        <v>0</v>
      </c>
      <c r="I67" s="30">
        <v>0</v>
      </c>
      <c r="J67" s="30" t="s">
        <v>276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30">
        <v>0</v>
      </c>
      <c r="T67">
        <v>3</v>
      </c>
      <c r="U67">
        <v>0</v>
      </c>
      <c r="V67">
        <v>0</v>
      </c>
    </row>
    <row r="68" spans="1:22" hidden="1" x14ac:dyDescent="0.25">
      <c r="A68" s="30" t="s">
        <v>399</v>
      </c>
      <c r="B68" s="30" t="s">
        <v>271</v>
      </c>
      <c r="C68" s="30" t="s">
        <v>9</v>
      </c>
      <c r="D68" s="30" t="s">
        <v>339</v>
      </c>
      <c r="E68" s="30" t="s">
        <v>278</v>
      </c>
      <c r="F68" s="30">
        <v>4811</v>
      </c>
      <c r="G68" s="30" t="s">
        <v>299</v>
      </c>
      <c r="H68" s="30">
        <v>160.89895731379099</v>
      </c>
      <c r="I68" s="30">
        <v>0.01</v>
      </c>
      <c r="J68" s="30" t="s">
        <v>332</v>
      </c>
      <c r="K68" s="30">
        <v>1.60898957313791</v>
      </c>
      <c r="L68" s="30">
        <v>7740.8488363664601</v>
      </c>
      <c r="M68" s="30">
        <v>0.01</v>
      </c>
      <c r="N68" s="30">
        <v>0</v>
      </c>
      <c r="O68" s="30">
        <v>0</v>
      </c>
      <c r="P68" s="30">
        <v>0</v>
      </c>
      <c r="Q68" s="30">
        <v>0</v>
      </c>
      <c r="R68" s="30">
        <v>0</v>
      </c>
      <c r="S68" s="30">
        <v>48.11</v>
      </c>
      <c r="T68">
        <v>3</v>
      </c>
      <c r="U68">
        <v>160.89895731379099</v>
      </c>
      <c r="V68">
        <v>3.3557046979865801E-3</v>
      </c>
    </row>
    <row r="69" spans="1:22" hidden="1" x14ac:dyDescent="0.25">
      <c r="A69" s="30" t="s">
        <v>400</v>
      </c>
      <c r="B69" s="30" t="s">
        <v>271</v>
      </c>
      <c r="C69" s="30" t="s">
        <v>9</v>
      </c>
      <c r="D69" s="30" t="s">
        <v>339</v>
      </c>
      <c r="E69" s="30" t="s">
        <v>278</v>
      </c>
      <c r="F69" s="30">
        <v>4811</v>
      </c>
      <c r="G69" s="30" t="s">
        <v>300</v>
      </c>
      <c r="H69" s="30">
        <v>0</v>
      </c>
      <c r="I69" s="30">
        <v>0</v>
      </c>
      <c r="J69" s="30" t="s">
        <v>336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30">
        <v>0</v>
      </c>
      <c r="T69">
        <v>3</v>
      </c>
      <c r="U69">
        <v>0</v>
      </c>
      <c r="V69">
        <v>0</v>
      </c>
    </row>
    <row r="70" spans="1:22" hidden="1" x14ac:dyDescent="0.25">
      <c r="A70" s="30" t="s">
        <v>401</v>
      </c>
      <c r="B70" s="30" t="s">
        <v>271</v>
      </c>
      <c r="C70" s="30" t="s">
        <v>9</v>
      </c>
      <c r="D70" s="30" t="s">
        <v>339</v>
      </c>
      <c r="E70" s="30" t="s">
        <v>278</v>
      </c>
      <c r="F70" s="30">
        <v>4811</v>
      </c>
      <c r="G70" s="30" t="s">
        <v>301</v>
      </c>
      <c r="H70" s="30">
        <v>23.570812865142202</v>
      </c>
      <c r="I70" s="30">
        <v>0.56000000000000005</v>
      </c>
      <c r="J70" s="30" t="s">
        <v>333</v>
      </c>
      <c r="K70" s="30">
        <v>13.199655204479599</v>
      </c>
      <c r="L70" s="30">
        <v>63503.5411887515</v>
      </c>
      <c r="M70" s="30">
        <v>0</v>
      </c>
      <c r="N70" s="30">
        <v>0.56000000000000005</v>
      </c>
      <c r="O70" s="30">
        <v>0</v>
      </c>
      <c r="P70" s="30">
        <v>0</v>
      </c>
      <c r="Q70" s="30">
        <v>0</v>
      </c>
      <c r="R70" s="30">
        <v>0</v>
      </c>
      <c r="S70" s="30">
        <v>2694.16</v>
      </c>
      <c r="T70">
        <v>3</v>
      </c>
      <c r="U70">
        <v>23.570812865142202</v>
      </c>
      <c r="V70">
        <v>0.83582089552238803</v>
      </c>
    </row>
    <row r="71" spans="1:22" hidden="1" x14ac:dyDescent="0.25">
      <c r="A71" s="30" t="s">
        <v>402</v>
      </c>
      <c r="B71" s="30" t="s">
        <v>271</v>
      </c>
      <c r="C71" s="30" t="s">
        <v>9</v>
      </c>
      <c r="D71" s="30" t="s">
        <v>339</v>
      </c>
      <c r="E71" s="30" t="s">
        <v>278</v>
      </c>
      <c r="F71" s="30">
        <v>4811</v>
      </c>
      <c r="G71" s="30" t="s">
        <v>302</v>
      </c>
      <c r="H71" s="30">
        <v>67.872368110468003</v>
      </c>
      <c r="I71" s="30">
        <v>0.01</v>
      </c>
      <c r="J71" s="30" t="s">
        <v>332</v>
      </c>
      <c r="K71" s="30">
        <v>0.67872368110467995</v>
      </c>
      <c r="L71" s="30">
        <v>3265.3396297946201</v>
      </c>
      <c r="M71" s="30">
        <v>0.01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30">
        <v>48.11</v>
      </c>
      <c r="T71">
        <v>3</v>
      </c>
      <c r="U71">
        <v>67.872368110468003</v>
      </c>
      <c r="V71">
        <v>3.3557046979865801E-3</v>
      </c>
    </row>
    <row r="72" spans="1:22" hidden="1" x14ac:dyDescent="0.25">
      <c r="A72" s="30" t="s">
        <v>403</v>
      </c>
      <c r="B72" s="30" t="s">
        <v>271</v>
      </c>
      <c r="C72" s="30" t="s">
        <v>9</v>
      </c>
      <c r="D72" s="30" t="s">
        <v>339</v>
      </c>
      <c r="E72" s="30" t="s">
        <v>278</v>
      </c>
      <c r="F72" s="30">
        <v>4811</v>
      </c>
      <c r="G72" s="30" t="s">
        <v>303</v>
      </c>
      <c r="H72" s="30">
        <v>119.937282626832</v>
      </c>
      <c r="I72" s="30">
        <v>0.02</v>
      </c>
      <c r="J72" s="30" t="s">
        <v>336</v>
      </c>
      <c r="K72" s="30">
        <v>2.3987456525366402</v>
      </c>
      <c r="L72" s="30">
        <v>11540.365334353801</v>
      </c>
      <c r="M72" s="30">
        <v>0</v>
      </c>
      <c r="N72" s="30">
        <v>0</v>
      </c>
      <c r="O72" s="30">
        <v>0</v>
      </c>
      <c r="P72" s="30">
        <v>0</v>
      </c>
      <c r="Q72" s="30">
        <v>0.02</v>
      </c>
      <c r="R72" s="30">
        <v>2.3987456525366402</v>
      </c>
      <c r="S72" s="30">
        <v>96.22</v>
      </c>
      <c r="T72">
        <v>3</v>
      </c>
      <c r="U72">
        <v>119.937282626832</v>
      </c>
      <c r="V72">
        <v>1.88679245283019E-2</v>
      </c>
    </row>
    <row r="73" spans="1:22" hidden="1" x14ac:dyDescent="0.25">
      <c r="A73" s="30" t="s">
        <v>391</v>
      </c>
      <c r="B73" s="30" t="s">
        <v>271</v>
      </c>
      <c r="C73" s="30" t="s">
        <v>9</v>
      </c>
      <c r="D73" s="30" t="s">
        <v>339</v>
      </c>
      <c r="E73" s="30" t="s">
        <v>278</v>
      </c>
      <c r="F73" s="30">
        <v>4811</v>
      </c>
      <c r="G73" s="30" t="s">
        <v>304</v>
      </c>
      <c r="H73" s="30">
        <v>29.296681702378599</v>
      </c>
      <c r="I73" s="30">
        <v>1</v>
      </c>
      <c r="J73" s="30" t="s">
        <v>336</v>
      </c>
      <c r="K73" s="30">
        <v>29.296681702378599</v>
      </c>
      <c r="L73" s="30">
        <v>140946.33567014299</v>
      </c>
      <c r="M73" s="30">
        <v>0</v>
      </c>
      <c r="N73" s="30">
        <v>0</v>
      </c>
      <c r="O73" s="30">
        <v>0</v>
      </c>
      <c r="P73" s="30">
        <v>0</v>
      </c>
      <c r="Q73" s="30">
        <v>1</v>
      </c>
      <c r="R73" s="30">
        <v>29.296681702378599</v>
      </c>
      <c r="S73" s="30">
        <v>4811</v>
      </c>
      <c r="T73">
        <v>3</v>
      </c>
      <c r="U73">
        <v>29.296681702378599</v>
      </c>
      <c r="V73">
        <v>0.94339622641509402</v>
      </c>
    </row>
    <row r="74" spans="1:22" hidden="1" x14ac:dyDescent="0.25">
      <c r="A74" s="30" t="s">
        <v>405</v>
      </c>
      <c r="B74" s="30" t="s">
        <v>271</v>
      </c>
      <c r="C74" s="30" t="s">
        <v>9</v>
      </c>
      <c r="D74" s="30" t="s">
        <v>339</v>
      </c>
      <c r="E74" s="30" t="s">
        <v>278</v>
      </c>
      <c r="F74" s="30">
        <v>4811</v>
      </c>
      <c r="G74" s="30" t="s">
        <v>305</v>
      </c>
      <c r="H74" s="30">
        <v>165.53116483366301</v>
      </c>
      <c r="I74" s="30">
        <v>1.41</v>
      </c>
      <c r="J74" s="30" t="s">
        <v>332</v>
      </c>
      <c r="K74" s="30">
        <v>233.398942415465</v>
      </c>
      <c r="L74" s="30">
        <v>1122882.3119608001</v>
      </c>
      <c r="M74" s="30">
        <v>1.41</v>
      </c>
      <c r="N74" s="30">
        <v>0</v>
      </c>
      <c r="O74" s="30">
        <v>0</v>
      </c>
      <c r="P74" s="30">
        <v>0</v>
      </c>
      <c r="Q74" s="30">
        <v>0</v>
      </c>
      <c r="R74" s="30">
        <v>0</v>
      </c>
      <c r="S74" s="30">
        <v>6783.51</v>
      </c>
      <c r="T74">
        <v>3</v>
      </c>
      <c r="U74">
        <v>165.53116483366301</v>
      </c>
      <c r="V74">
        <v>0.47315436241610698</v>
      </c>
    </row>
    <row r="75" spans="1:22" hidden="1" x14ac:dyDescent="0.25">
      <c r="A75" s="30" t="s">
        <v>406</v>
      </c>
      <c r="B75" s="30" t="s">
        <v>271</v>
      </c>
      <c r="C75" s="30" t="s">
        <v>9</v>
      </c>
      <c r="D75" s="30" t="s">
        <v>339</v>
      </c>
      <c r="E75" s="30" t="s">
        <v>278</v>
      </c>
      <c r="F75" s="30">
        <v>4811</v>
      </c>
      <c r="G75" s="30" t="s">
        <v>306</v>
      </c>
      <c r="H75" s="30">
        <v>101.426485577736</v>
      </c>
      <c r="I75" s="30">
        <v>1.23</v>
      </c>
      <c r="J75" s="30" t="s">
        <v>332</v>
      </c>
      <c r="K75" s="30">
        <v>124.75457726061499</v>
      </c>
      <c r="L75" s="30">
        <v>600194.27120081999</v>
      </c>
      <c r="M75" s="30">
        <v>1.23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30">
        <v>5917.53</v>
      </c>
      <c r="T75">
        <v>3</v>
      </c>
      <c r="U75">
        <v>101.426485577736</v>
      </c>
      <c r="V75">
        <v>0.41275167785234901</v>
      </c>
    </row>
    <row r="76" spans="1:22" hidden="1" x14ac:dyDescent="0.25">
      <c r="A76" s="30" t="s">
        <v>407</v>
      </c>
      <c r="B76" s="30" t="s">
        <v>271</v>
      </c>
      <c r="C76" s="30" t="s">
        <v>9</v>
      </c>
      <c r="D76" s="30" t="s">
        <v>339</v>
      </c>
      <c r="E76" s="30" t="s">
        <v>278</v>
      </c>
      <c r="F76" s="30">
        <v>4811</v>
      </c>
      <c r="G76" s="30" t="s">
        <v>307</v>
      </c>
      <c r="H76" s="30">
        <v>44.210781995910899</v>
      </c>
      <c r="I76" s="30">
        <v>0.01</v>
      </c>
      <c r="J76" s="30" t="s">
        <v>336</v>
      </c>
      <c r="K76" s="30">
        <v>0.44210781995910903</v>
      </c>
      <c r="L76" s="30">
        <v>2126.98072182328</v>
      </c>
      <c r="M76" s="30">
        <v>0</v>
      </c>
      <c r="N76" s="30">
        <v>0</v>
      </c>
      <c r="O76" s="30">
        <v>0</v>
      </c>
      <c r="P76" s="30">
        <v>0</v>
      </c>
      <c r="Q76" s="30">
        <v>0.01</v>
      </c>
      <c r="R76" s="30">
        <v>0.44210781995910903</v>
      </c>
      <c r="S76" s="30">
        <v>48.11</v>
      </c>
      <c r="T76">
        <v>3</v>
      </c>
      <c r="U76">
        <v>44.210781995910899</v>
      </c>
      <c r="V76">
        <v>9.4339622641509396E-3</v>
      </c>
    </row>
    <row r="77" spans="1:22" hidden="1" x14ac:dyDescent="0.25">
      <c r="A77" s="30" t="s">
        <v>408</v>
      </c>
      <c r="B77" s="30" t="s">
        <v>271</v>
      </c>
      <c r="C77" s="30" t="s">
        <v>9</v>
      </c>
      <c r="D77" s="30" t="s">
        <v>339</v>
      </c>
      <c r="E77" s="30" t="s">
        <v>278</v>
      </c>
      <c r="F77" s="30">
        <v>4811</v>
      </c>
      <c r="G77" s="30" t="s">
        <v>308</v>
      </c>
      <c r="H77" s="30">
        <v>90.530613820981898</v>
      </c>
      <c r="I77" s="30">
        <v>0.28999999999999998</v>
      </c>
      <c r="J77" s="30" t="s">
        <v>332</v>
      </c>
      <c r="K77" s="30">
        <v>26.253878008084701</v>
      </c>
      <c r="L77" s="30">
        <v>126307.407096896</v>
      </c>
      <c r="M77" s="30">
        <v>0.28999999999999998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30">
        <v>1395.19</v>
      </c>
      <c r="T77">
        <v>3</v>
      </c>
      <c r="U77">
        <v>90.530613820981898</v>
      </c>
      <c r="V77">
        <v>9.7315436241610806E-2</v>
      </c>
    </row>
    <row r="78" spans="1:22" hidden="1" x14ac:dyDescent="0.25">
      <c r="A78" s="30" t="s">
        <v>404</v>
      </c>
      <c r="B78" s="30" t="s">
        <v>271</v>
      </c>
      <c r="C78" s="30" t="s">
        <v>9</v>
      </c>
      <c r="D78" s="30" t="s">
        <v>339</v>
      </c>
      <c r="E78" s="30" t="s">
        <v>278</v>
      </c>
      <c r="F78" s="30">
        <v>4811</v>
      </c>
      <c r="G78" s="30" t="s">
        <v>309</v>
      </c>
      <c r="H78" s="30">
        <v>0</v>
      </c>
      <c r="I78" s="30">
        <v>0</v>
      </c>
      <c r="J78" s="30" t="s">
        <v>336</v>
      </c>
      <c r="K78" s="30">
        <v>0</v>
      </c>
      <c r="L78" s="30">
        <v>0</v>
      </c>
      <c r="M78" s="30">
        <v>0</v>
      </c>
      <c r="N78" s="30">
        <v>0</v>
      </c>
      <c r="O78" s="30">
        <v>0</v>
      </c>
      <c r="P78" s="30">
        <v>0</v>
      </c>
      <c r="Q78" s="30">
        <v>0</v>
      </c>
      <c r="R78" s="30">
        <v>0</v>
      </c>
      <c r="S78" s="30">
        <v>0</v>
      </c>
      <c r="T78">
        <v>3</v>
      </c>
      <c r="U78">
        <v>0</v>
      </c>
      <c r="V78">
        <v>0</v>
      </c>
    </row>
    <row r="79" spans="1:22" hidden="1" x14ac:dyDescent="0.25">
      <c r="A79" s="30" t="s">
        <v>409</v>
      </c>
      <c r="B79" s="30" t="s">
        <v>271</v>
      </c>
      <c r="C79" s="30" t="s">
        <v>9</v>
      </c>
      <c r="D79" s="30" t="s">
        <v>339</v>
      </c>
      <c r="E79" s="30" t="s">
        <v>278</v>
      </c>
      <c r="F79" s="30">
        <v>4811</v>
      </c>
      <c r="G79" s="30" t="s">
        <v>310</v>
      </c>
      <c r="H79" s="30">
        <v>0</v>
      </c>
      <c r="I79" s="30">
        <v>0</v>
      </c>
      <c r="J79" s="30" t="s">
        <v>333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30">
        <v>0</v>
      </c>
      <c r="T79">
        <v>3</v>
      </c>
      <c r="U79">
        <v>0</v>
      </c>
      <c r="V79">
        <v>0</v>
      </c>
    </row>
    <row r="80" spans="1:22" hidden="1" x14ac:dyDescent="0.25">
      <c r="A80" s="30" t="s">
        <v>410</v>
      </c>
      <c r="B80" s="30" t="s">
        <v>271</v>
      </c>
      <c r="C80" s="30" t="s">
        <v>9</v>
      </c>
      <c r="D80" s="30" t="s">
        <v>339</v>
      </c>
      <c r="E80" s="30" t="s">
        <v>278</v>
      </c>
      <c r="F80" s="30">
        <v>4811</v>
      </c>
      <c r="G80" s="30" t="s">
        <v>311</v>
      </c>
      <c r="H80" s="30">
        <v>94.008454961498302</v>
      </c>
      <c r="I80" s="30">
        <v>0.03</v>
      </c>
      <c r="J80" s="30" t="s">
        <v>333</v>
      </c>
      <c r="K80" s="30">
        <v>2.8202536488449499</v>
      </c>
      <c r="L80" s="30">
        <v>13568.240304593101</v>
      </c>
      <c r="M80" s="30">
        <v>0</v>
      </c>
      <c r="N80" s="30">
        <v>0.03</v>
      </c>
      <c r="O80" s="30">
        <v>0</v>
      </c>
      <c r="P80" s="30">
        <v>0</v>
      </c>
      <c r="Q80" s="30">
        <v>0</v>
      </c>
      <c r="R80" s="30">
        <v>0</v>
      </c>
      <c r="S80" s="30">
        <v>144.33000000000001</v>
      </c>
      <c r="T80">
        <v>3</v>
      </c>
      <c r="U80">
        <v>94.008454961498302</v>
      </c>
      <c r="V80">
        <v>4.47761194029851E-2</v>
      </c>
    </row>
    <row r="81" spans="1:22" hidden="1" x14ac:dyDescent="0.25">
      <c r="A81" s="30" t="s">
        <v>411</v>
      </c>
      <c r="B81" s="30" t="s">
        <v>271</v>
      </c>
      <c r="C81" s="30" t="s">
        <v>9</v>
      </c>
      <c r="D81" s="30" t="s">
        <v>339</v>
      </c>
      <c r="E81" s="30" t="s">
        <v>278</v>
      </c>
      <c r="F81" s="30">
        <v>4811</v>
      </c>
      <c r="G81" s="30" t="s">
        <v>312</v>
      </c>
      <c r="H81" s="30">
        <v>20.229882364538302</v>
      </c>
      <c r="I81" s="30">
        <v>1.1399999999999999</v>
      </c>
      <c r="J81" s="30" t="s">
        <v>334</v>
      </c>
      <c r="K81" s="30">
        <v>23.062065895573699</v>
      </c>
      <c r="L81" s="30">
        <v>110951.599023605</v>
      </c>
      <c r="M81" s="30">
        <v>0</v>
      </c>
      <c r="N81" s="30">
        <v>0</v>
      </c>
      <c r="O81" s="30">
        <v>1.1399999999999999</v>
      </c>
      <c r="P81" s="30">
        <v>0</v>
      </c>
      <c r="Q81" s="30">
        <v>0</v>
      </c>
      <c r="R81" s="30">
        <v>0</v>
      </c>
      <c r="S81" s="30">
        <v>5484.54</v>
      </c>
      <c r="T81">
        <v>3</v>
      </c>
      <c r="U81">
        <v>20.229882364538302</v>
      </c>
      <c r="V81">
        <v>0.90476190476190499</v>
      </c>
    </row>
    <row r="82" spans="1:22" hidden="1" x14ac:dyDescent="0.25">
      <c r="A82" s="30" t="s">
        <v>2792</v>
      </c>
      <c r="B82" s="30" t="s">
        <v>271</v>
      </c>
      <c r="C82" s="30" t="s">
        <v>9</v>
      </c>
      <c r="D82" s="30" t="s">
        <v>339</v>
      </c>
      <c r="E82" s="30" t="s">
        <v>278</v>
      </c>
      <c r="F82" s="30">
        <v>4811</v>
      </c>
      <c r="G82" s="30" t="s">
        <v>2688</v>
      </c>
      <c r="H82" s="30">
        <v>155.747078354428</v>
      </c>
      <c r="I82" s="30">
        <v>1.514526612E-2</v>
      </c>
      <c r="J82" s="30" t="s">
        <v>334</v>
      </c>
      <c r="K82" s="30">
        <v>2.3588309490902999</v>
      </c>
      <c r="L82" s="30">
        <v>11348.3356960734</v>
      </c>
      <c r="M82" s="30">
        <v>0</v>
      </c>
      <c r="N82" s="30">
        <v>0</v>
      </c>
      <c r="O82" s="30">
        <v>1.514526612E-2</v>
      </c>
      <c r="P82" s="30">
        <v>0</v>
      </c>
      <c r="Q82" s="30">
        <v>0</v>
      </c>
      <c r="R82" s="30">
        <v>0</v>
      </c>
      <c r="S82" s="30">
        <v>72.86387530332</v>
      </c>
      <c r="T82">
        <v>3</v>
      </c>
      <c r="U82">
        <v>155.747078354428</v>
      </c>
      <c r="V82">
        <v>1.20200524761905E-2</v>
      </c>
    </row>
    <row r="83" spans="1:22" hidden="1" x14ac:dyDescent="0.25">
      <c r="A83" s="30" t="s">
        <v>2708</v>
      </c>
      <c r="B83" s="30" t="s">
        <v>271</v>
      </c>
      <c r="C83" s="30" t="s">
        <v>9</v>
      </c>
      <c r="D83" s="30" t="s">
        <v>339</v>
      </c>
      <c r="E83" s="30" t="s">
        <v>278</v>
      </c>
      <c r="F83" s="30">
        <v>4811</v>
      </c>
      <c r="G83" s="30" t="s">
        <v>2687</v>
      </c>
      <c r="H83" s="30">
        <v>96.659854315958896</v>
      </c>
      <c r="I83" s="30">
        <v>0.10485473388</v>
      </c>
      <c r="J83" s="30" t="s">
        <v>334</v>
      </c>
      <c r="K83" s="30">
        <v>10.135243301179401</v>
      </c>
      <c r="L83" s="30">
        <v>48760.655521974302</v>
      </c>
      <c r="M83" s="30">
        <v>0</v>
      </c>
      <c r="N83" s="30">
        <v>0</v>
      </c>
      <c r="O83" s="30">
        <v>0.10485473388</v>
      </c>
      <c r="P83" s="30">
        <v>0</v>
      </c>
      <c r="Q83" s="30">
        <v>0</v>
      </c>
      <c r="R83" s="30">
        <v>0</v>
      </c>
      <c r="S83" s="30">
        <v>504.45612469667998</v>
      </c>
      <c r="T83">
        <v>3</v>
      </c>
      <c r="U83">
        <v>96.659854315958896</v>
      </c>
      <c r="V83">
        <v>8.3218042761904795E-2</v>
      </c>
    </row>
    <row r="84" spans="1:22" hidden="1" x14ac:dyDescent="0.25">
      <c r="A84" s="30" t="s">
        <v>412</v>
      </c>
      <c r="B84" s="30" t="s">
        <v>271</v>
      </c>
      <c r="C84" s="30" t="s">
        <v>9</v>
      </c>
      <c r="D84" s="30" t="s">
        <v>339</v>
      </c>
      <c r="E84" s="30" t="s">
        <v>278</v>
      </c>
      <c r="F84" s="30">
        <v>4811</v>
      </c>
      <c r="G84" s="30" t="s">
        <v>313</v>
      </c>
      <c r="H84" s="30">
        <v>0</v>
      </c>
      <c r="I84" s="30">
        <v>0</v>
      </c>
      <c r="J84" s="30" t="s">
        <v>334</v>
      </c>
      <c r="K84" s="30">
        <v>0</v>
      </c>
      <c r="L84" s="30">
        <v>0</v>
      </c>
      <c r="M84" s="30">
        <v>0</v>
      </c>
      <c r="N84" s="30">
        <v>0</v>
      </c>
      <c r="O84" s="30">
        <v>0</v>
      </c>
      <c r="P84" s="30">
        <v>0</v>
      </c>
      <c r="Q84" s="30">
        <v>0</v>
      </c>
      <c r="R84" s="30">
        <v>0</v>
      </c>
      <c r="S84" s="30">
        <v>0</v>
      </c>
      <c r="T84">
        <v>3</v>
      </c>
      <c r="U84">
        <v>0</v>
      </c>
      <c r="V84">
        <v>0</v>
      </c>
    </row>
    <row r="85" spans="1:22" hidden="1" x14ac:dyDescent="0.25">
      <c r="A85" s="30" t="s">
        <v>439</v>
      </c>
      <c r="B85" s="30" t="s">
        <v>271</v>
      </c>
      <c r="C85" s="30" t="s">
        <v>9</v>
      </c>
      <c r="D85" s="30" t="s">
        <v>339</v>
      </c>
      <c r="E85" s="30" t="s">
        <v>279</v>
      </c>
      <c r="F85" s="30">
        <v>4810</v>
      </c>
      <c r="G85" s="30" t="s">
        <v>289</v>
      </c>
      <c r="H85" s="30">
        <v>0</v>
      </c>
      <c r="I85" s="30">
        <v>0</v>
      </c>
      <c r="J85" s="30" t="s">
        <v>335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30">
        <v>0</v>
      </c>
      <c r="T85">
        <v>4</v>
      </c>
      <c r="U85">
        <v>891.90346450388301</v>
      </c>
      <c r="V85">
        <v>1</v>
      </c>
    </row>
    <row r="86" spans="1:22" hidden="1" x14ac:dyDescent="0.25">
      <c r="A86" s="30" t="s">
        <v>438</v>
      </c>
      <c r="B86" s="30" t="s">
        <v>271</v>
      </c>
      <c r="C86" s="30" t="s">
        <v>9</v>
      </c>
      <c r="D86" s="30" t="s">
        <v>339</v>
      </c>
      <c r="E86" s="30" t="s">
        <v>279</v>
      </c>
      <c r="F86" s="30">
        <v>4810</v>
      </c>
      <c r="G86" s="30" t="s">
        <v>290</v>
      </c>
      <c r="H86" s="30">
        <v>0</v>
      </c>
      <c r="I86" s="30">
        <v>0</v>
      </c>
      <c r="J86" s="30" t="s">
        <v>363</v>
      </c>
      <c r="K86" s="30">
        <v>0</v>
      </c>
      <c r="L86" s="30">
        <v>0</v>
      </c>
      <c r="M86" s="30">
        <v>0</v>
      </c>
      <c r="N86" s="30">
        <v>0</v>
      </c>
      <c r="O86" s="30">
        <v>0</v>
      </c>
      <c r="P86" s="30">
        <v>0</v>
      </c>
      <c r="Q86" s="30">
        <v>0</v>
      </c>
      <c r="R86" s="30">
        <v>0</v>
      </c>
      <c r="S86" s="30">
        <v>0</v>
      </c>
      <c r="T86">
        <v>4</v>
      </c>
      <c r="U86">
        <v>283.97326358684097</v>
      </c>
      <c r="V86">
        <v>1</v>
      </c>
    </row>
    <row r="87" spans="1:22" hidden="1" x14ac:dyDescent="0.25">
      <c r="A87" s="30" t="s">
        <v>415</v>
      </c>
      <c r="B87" s="30" t="s">
        <v>271</v>
      </c>
      <c r="C87" s="30" t="s">
        <v>9</v>
      </c>
      <c r="D87" s="30" t="s">
        <v>339</v>
      </c>
      <c r="E87" s="30" t="s">
        <v>279</v>
      </c>
      <c r="F87" s="30">
        <v>4810</v>
      </c>
      <c r="G87" s="30" t="s">
        <v>291</v>
      </c>
      <c r="H87" s="30">
        <v>0</v>
      </c>
      <c r="I87" s="30">
        <v>0</v>
      </c>
      <c r="J87" s="30" t="s">
        <v>336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30">
        <v>0</v>
      </c>
      <c r="T87">
        <v>4</v>
      </c>
      <c r="U87">
        <v>0</v>
      </c>
      <c r="V87">
        <v>0</v>
      </c>
    </row>
    <row r="88" spans="1:22" hidden="1" x14ac:dyDescent="0.25">
      <c r="A88" s="30" t="s">
        <v>417</v>
      </c>
      <c r="B88" s="30" t="s">
        <v>271</v>
      </c>
      <c r="C88" s="30" t="s">
        <v>9</v>
      </c>
      <c r="D88" s="30" t="s">
        <v>339</v>
      </c>
      <c r="E88" s="30" t="s">
        <v>279</v>
      </c>
      <c r="F88" s="30">
        <v>4810</v>
      </c>
      <c r="G88" s="30" t="s">
        <v>292</v>
      </c>
      <c r="H88" s="30">
        <v>40.894949883366301</v>
      </c>
      <c r="I88" s="30">
        <v>0.03</v>
      </c>
      <c r="J88" s="30" t="s">
        <v>332</v>
      </c>
      <c r="K88" s="30">
        <v>1.22684849650099</v>
      </c>
      <c r="L88" s="30">
        <v>5901.1412681697502</v>
      </c>
      <c r="M88" s="30">
        <v>0.03</v>
      </c>
      <c r="N88" s="30">
        <v>0</v>
      </c>
      <c r="O88" s="30">
        <v>0</v>
      </c>
      <c r="P88" s="30">
        <v>0</v>
      </c>
      <c r="Q88" s="30">
        <v>0</v>
      </c>
      <c r="R88" s="30">
        <v>0</v>
      </c>
      <c r="S88" s="30">
        <v>144.30000000000001</v>
      </c>
      <c r="T88">
        <v>4</v>
      </c>
      <c r="U88">
        <v>40.894949883366301</v>
      </c>
      <c r="V88">
        <v>8.2872928176795594E-3</v>
      </c>
    </row>
    <row r="89" spans="1:22" hidden="1" x14ac:dyDescent="0.25">
      <c r="A89" s="30" t="s">
        <v>418</v>
      </c>
      <c r="B89" s="30" t="s">
        <v>271</v>
      </c>
      <c r="C89" s="30" t="s">
        <v>9</v>
      </c>
      <c r="D89" s="30" t="s">
        <v>339</v>
      </c>
      <c r="E89" s="30" t="s">
        <v>279</v>
      </c>
      <c r="F89" s="30">
        <v>4810</v>
      </c>
      <c r="G89" s="30" t="s">
        <v>293</v>
      </c>
      <c r="H89" s="30">
        <v>0</v>
      </c>
      <c r="I89" s="30">
        <v>0</v>
      </c>
      <c r="J89" s="30" t="s">
        <v>333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30">
        <v>0</v>
      </c>
      <c r="T89">
        <v>4</v>
      </c>
      <c r="U89">
        <v>0</v>
      </c>
      <c r="V89">
        <v>0</v>
      </c>
    </row>
    <row r="90" spans="1:22" hidden="1" x14ac:dyDescent="0.25">
      <c r="A90" s="30" t="s">
        <v>419</v>
      </c>
      <c r="B90" s="30" t="s">
        <v>271</v>
      </c>
      <c r="C90" s="30" t="s">
        <v>9</v>
      </c>
      <c r="D90" s="30" t="s">
        <v>339</v>
      </c>
      <c r="E90" s="30" t="s">
        <v>279</v>
      </c>
      <c r="F90" s="30">
        <v>4810</v>
      </c>
      <c r="G90" s="30" t="s">
        <v>294</v>
      </c>
      <c r="H90" s="30">
        <v>54.376886816779603</v>
      </c>
      <c r="I90" s="30">
        <v>0.11</v>
      </c>
      <c r="J90" s="30" t="s">
        <v>333</v>
      </c>
      <c r="K90" s="30">
        <v>5.9814575498457598</v>
      </c>
      <c r="L90" s="30">
        <v>28770.810814758101</v>
      </c>
      <c r="M90" s="30">
        <v>0</v>
      </c>
      <c r="N90" s="30">
        <v>0.11</v>
      </c>
      <c r="O90" s="30">
        <v>0</v>
      </c>
      <c r="P90" s="30">
        <v>0</v>
      </c>
      <c r="Q90" s="30">
        <v>0</v>
      </c>
      <c r="R90" s="30">
        <v>0</v>
      </c>
      <c r="S90" s="30">
        <v>529.1</v>
      </c>
      <c r="T90">
        <v>4</v>
      </c>
      <c r="U90">
        <v>54.376886816779603</v>
      </c>
      <c r="V90">
        <v>0.127906976744186</v>
      </c>
    </row>
    <row r="91" spans="1:22" hidden="1" x14ac:dyDescent="0.25">
      <c r="A91" s="30" t="s">
        <v>420</v>
      </c>
      <c r="B91" s="30" t="s">
        <v>271</v>
      </c>
      <c r="C91" s="30" t="s">
        <v>9</v>
      </c>
      <c r="D91" s="30" t="s">
        <v>339</v>
      </c>
      <c r="E91" s="30" t="s">
        <v>279</v>
      </c>
      <c r="F91" s="30">
        <v>4810</v>
      </c>
      <c r="G91" s="30" t="s">
        <v>295</v>
      </c>
      <c r="H91" s="30">
        <v>0</v>
      </c>
      <c r="I91" s="30">
        <v>0</v>
      </c>
      <c r="J91" s="30" t="s">
        <v>336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30">
        <v>0</v>
      </c>
      <c r="T91">
        <v>4</v>
      </c>
      <c r="U91">
        <v>0</v>
      </c>
      <c r="V91">
        <v>0</v>
      </c>
    </row>
    <row r="92" spans="1:22" hidden="1" x14ac:dyDescent="0.25">
      <c r="A92" s="30" t="s">
        <v>421</v>
      </c>
      <c r="B92" s="30" t="s">
        <v>271</v>
      </c>
      <c r="C92" s="30" t="s">
        <v>9</v>
      </c>
      <c r="D92" s="30" t="s">
        <v>339</v>
      </c>
      <c r="E92" s="30" t="s">
        <v>279</v>
      </c>
      <c r="F92" s="30">
        <v>4810</v>
      </c>
      <c r="G92" s="30" t="s">
        <v>296</v>
      </c>
      <c r="H92" s="30">
        <v>64.319199827276194</v>
      </c>
      <c r="I92" s="30">
        <v>0.02</v>
      </c>
      <c r="J92" s="30" t="s">
        <v>336</v>
      </c>
      <c r="K92" s="30">
        <v>1.2863839965455199</v>
      </c>
      <c r="L92" s="30">
        <v>6187.5070233839697</v>
      </c>
      <c r="M92" s="30">
        <v>0</v>
      </c>
      <c r="N92" s="30">
        <v>0</v>
      </c>
      <c r="O92" s="30">
        <v>0</v>
      </c>
      <c r="P92" s="30">
        <v>0</v>
      </c>
      <c r="Q92" s="30">
        <v>0.02</v>
      </c>
      <c r="R92" s="30">
        <v>1.2863839965455199</v>
      </c>
      <c r="S92" s="30">
        <v>96.2</v>
      </c>
      <c r="T92">
        <v>4</v>
      </c>
      <c r="U92">
        <v>64.319199827276194</v>
      </c>
      <c r="V92">
        <v>1.8348623853211E-2</v>
      </c>
    </row>
    <row r="93" spans="1:22" hidden="1" x14ac:dyDescent="0.25">
      <c r="A93" s="30" t="s">
        <v>422</v>
      </c>
      <c r="B93" s="30" t="s">
        <v>271</v>
      </c>
      <c r="C93" s="30" t="s">
        <v>9</v>
      </c>
      <c r="D93" s="30" t="s">
        <v>339</v>
      </c>
      <c r="E93" s="30" t="s">
        <v>279</v>
      </c>
      <c r="F93" s="30">
        <v>4810</v>
      </c>
      <c r="G93" s="30" t="s">
        <v>297</v>
      </c>
      <c r="H93" s="30">
        <v>489.96859943547599</v>
      </c>
      <c r="I93" s="30">
        <v>0.03</v>
      </c>
      <c r="J93" s="30" t="s">
        <v>336</v>
      </c>
      <c r="K93" s="30">
        <v>14.6990579830643</v>
      </c>
      <c r="L93" s="30">
        <v>70702.468898539199</v>
      </c>
      <c r="M93" s="30">
        <v>0</v>
      </c>
      <c r="N93" s="30">
        <v>0</v>
      </c>
      <c r="O93" s="30">
        <v>0</v>
      </c>
      <c r="P93" s="30">
        <v>0</v>
      </c>
      <c r="Q93" s="30">
        <v>0.03</v>
      </c>
      <c r="R93" s="30">
        <v>14.6990579830643</v>
      </c>
      <c r="S93" s="30">
        <v>144.30000000000001</v>
      </c>
      <c r="T93">
        <v>4</v>
      </c>
      <c r="U93">
        <v>489.96859943547599</v>
      </c>
      <c r="V93">
        <v>2.7522935779816501E-2</v>
      </c>
    </row>
    <row r="94" spans="1:22" hidden="1" x14ac:dyDescent="0.25">
      <c r="A94" s="30" t="s">
        <v>423</v>
      </c>
      <c r="B94" s="30" t="s">
        <v>271</v>
      </c>
      <c r="C94" s="30" t="s">
        <v>9</v>
      </c>
      <c r="D94" s="30" t="s">
        <v>339</v>
      </c>
      <c r="E94" s="30" t="s">
        <v>279</v>
      </c>
      <c r="F94" s="30">
        <v>4810</v>
      </c>
      <c r="G94" s="30" t="s">
        <v>298</v>
      </c>
      <c r="H94" s="30">
        <v>0</v>
      </c>
      <c r="I94" s="30">
        <v>0</v>
      </c>
      <c r="J94" s="30" t="s">
        <v>276</v>
      </c>
      <c r="K94" s="30">
        <v>0</v>
      </c>
      <c r="L94" s="30">
        <v>0</v>
      </c>
      <c r="M94" s="30">
        <v>0</v>
      </c>
      <c r="N94" s="30">
        <v>0</v>
      </c>
      <c r="O94" s="30">
        <v>0</v>
      </c>
      <c r="P94" s="30">
        <v>0</v>
      </c>
      <c r="Q94" s="30">
        <v>0</v>
      </c>
      <c r="R94" s="30">
        <v>0</v>
      </c>
      <c r="S94" s="30">
        <v>0</v>
      </c>
      <c r="T94">
        <v>4</v>
      </c>
      <c r="U94">
        <v>0</v>
      </c>
      <c r="V94">
        <v>0</v>
      </c>
    </row>
    <row r="95" spans="1:22" hidden="1" x14ac:dyDescent="0.25">
      <c r="A95" s="30" t="s">
        <v>424</v>
      </c>
      <c r="B95" s="30" t="s">
        <v>271</v>
      </c>
      <c r="C95" s="30" t="s">
        <v>9</v>
      </c>
      <c r="D95" s="30" t="s">
        <v>339</v>
      </c>
      <c r="E95" s="30" t="s">
        <v>279</v>
      </c>
      <c r="F95" s="30">
        <v>4810</v>
      </c>
      <c r="G95" s="30" t="s">
        <v>299</v>
      </c>
      <c r="H95" s="30">
        <v>149.910728063536</v>
      </c>
      <c r="I95" s="30">
        <v>0.02</v>
      </c>
      <c r="J95" s="30" t="s">
        <v>332</v>
      </c>
      <c r="K95" s="30">
        <v>2.9982145612707098</v>
      </c>
      <c r="L95" s="30">
        <v>14421.412039712101</v>
      </c>
      <c r="M95" s="30">
        <v>0.02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30">
        <v>96.2</v>
      </c>
      <c r="T95">
        <v>4</v>
      </c>
      <c r="U95">
        <v>149.910728063536</v>
      </c>
      <c r="V95">
        <v>5.5248618784530402E-3</v>
      </c>
    </row>
    <row r="96" spans="1:22" hidden="1" x14ac:dyDescent="0.25">
      <c r="A96" s="30" t="s">
        <v>425</v>
      </c>
      <c r="B96" s="30" t="s">
        <v>271</v>
      </c>
      <c r="C96" s="30" t="s">
        <v>9</v>
      </c>
      <c r="D96" s="30" t="s">
        <v>339</v>
      </c>
      <c r="E96" s="30" t="s">
        <v>279</v>
      </c>
      <c r="F96" s="30">
        <v>4810</v>
      </c>
      <c r="G96" s="30" t="s">
        <v>300</v>
      </c>
      <c r="H96" s="30">
        <v>0</v>
      </c>
      <c r="I96" s="30">
        <v>0</v>
      </c>
      <c r="J96" s="30" t="s">
        <v>336</v>
      </c>
      <c r="K96" s="30">
        <v>0</v>
      </c>
      <c r="L96" s="30">
        <v>0</v>
      </c>
      <c r="M96" s="30">
        <v>0</v>
      </c>
      <c r="N96" s="30">
        <v>0</v>
      </c>
      <c r="O96" s="30">
        <v>0</v>
      </c>
      <c r="P96" s="30">
        <v>0</v>
      </c>
      <c r="Q96" s="30">
        <v>0</v>
      </c>
      <c r="R96" s="30">
        <v>0</v>
      </c>
      <c r="S96" s="30">
        <v>0</v>
      </c>
      <c r="T96">
        <v>4</v>
      </c>
      <c r="U96">
        <v>0</v>
      </c>
      <c r="V96">
        <v>0</v>
      </c>
    </row>
    <row r="97" spans="1:22" hidden="1" x14ac:dyDescent="0.25">
      <c r="A97" s="30" t="s">
        <v>426</v>
      </c>
      <c r="B97" s="30" t="s">
        <v>271</v>
      </c>
      <c r="C97" s="30" t="s">
        <v>9</v>
      </c>
      <c r="D97" s="30" t="s">
        <v>339</v>
      </c>
      <c r="E97" s="30" t="s">
        <v>279</v>
      </c>
      <c r="F97" s="30">
        <v>4810</v>
      </c>
      <c r="G97" s="30" t="s">
        <v>301</v>
      </c>
      <c r="H97" s="30">
        <v>27.3969834584518</v>
      </c>
      <c r="I97" s="30">
        <v>0.7</v>
      </c>
      <c r="J97" s="30" t="s">
        <v>333</v>
      </c>
      <c r="K97" s="30">
        <v>19.1778884209163</v>
      </c>
      <c r="L97" s="30">
        <v>92245.643304607205</v>
      </c>
      <c r="M97" s="30">
        <v>0</v>
      </c>
      <c r="N97" s="30">
        <v>0.7</v>
      </c>
      <c r="O97" s="30">
        <v>0</v>
      </c>
      <c r="P97" s="30">
        <v>0</v>
      </c>
      <c r="Q97" s="30">
        <v>0</v>
      </c>
      <c r="R97" s="30">
        <v>0</v>
      </c>
      <c r="S97" s="30">
        <v>3367</v>
      </c>
      <c r="T97">
        <v>4</v>
      </c>
      <c r="U97">
        <v>27.3969834584518</v>
      </c>
      <c r="V97">
        <v>0.81395348837209303</v>
      </c>
    </row>
    <row r="98" spans="1:22" hidden="1" x14ac:dyDescent="0.25">
      <c r="A98" s="30" t="s">
        <v>427</v>
      </c>
      <c r="B98" s="30" t="s">
        <v>271</v>
      </c>
      <c r="C98" s="30" t="s">
        <v>9</v>
      </c>
      <c r="D98" s="30" t="s">
        <v>339</v>
      </c>
      <c r="E98" s="30" t="s">
        <v>279</v>
      </c>
      <c r="F98" s="30">
        <v>4810</v>
      </c>
      <c r="G98" s="30" t="s">
        <v>302</v>
      </c>
      <c r="H98" s="30">
        <v>97.753063113109604</v>
      </c>
      <c r="I98" s="30">
        <v>0.01</v>
      </c>
      <c r="J98" s="30" t="s">
        <v>332</v>
      </c>
      <c r="K98" s="30">
        <v>0.97753063113109595</v>
      </c>
      <c r="L98" s="30">
        <v>4701.9223357405699</v>
      </c>
      <c r="M98" s="30">
        <v>0.01</v>
      </c>
      <c r="N98" s="30">
        <v>0</v>
      </c>
      <c r="O98" s="30">
        <v>0</v>
      </c>
      <c r="P98" s="30">
        <v>0</v>
      </c>
      <c r="Q98" s="30">
        <v>0</v>
      </c>
      <c r="R98" s="30">
        <v>0</v>
      </c>
      <c r="S98" s="30">
        <v>48.1</v>
      </c>
      <c r="T98">
        <v>4</v>
      </c>
      <c r="U98">
        <v>97.753063113109604</v>
      </c>
      <c r="V98">
        <v>2.7624309392265201E-3</v>
      </c>
    </row>
    <row r="99" spans="1:22" hidden="1" x14ac:dyDescent="0.25">
      <c r="A99" s="30" t="s">
        <v>428</v>
      </c>
      <c r="B99" s="30" t="s">
        <v>271</v>
      </c>
      <c r="C99" s="30" t="s">
        <v>9</v>
      </c>
      <c r="D99" s="30" t="s">
        <v>339</v>
      </c>
      <c r="E99" s="30" t="s">
        <v>279</v>
      </c>
      <c r="F99" s="30">
        <v>4810</v>
      </c>
      <c r="G99" s="30" t="s">
        <v>303</v>
      </c>
      <c r="H99" s="30">
        <v>129.71206664392599</v>
      </c>
      <c r="I99" s="30">
        <v>0.03</v>
      </c>
      <c r="J99" s="30" t="s">
        <v>336</v>
      </c>
      <c r="K99" s="30">
        <v>3.8913619993177702</v>
      </c>
      <c r="L99" s="30">
        <v>18717.451216718498</v>
      </c>
      <c r="M99" s="30">
        <v>0</v>
      </c>
      <c r="N99" s="30">
        <v>0</v>
      </c>
      <c r="O99" s="30">
        <v>0</v>
      </c>
      <c r="P99" s="30">
        <v>0</v>
      </c>
      <c r="Q99" s="30">
        <v>0.03</v>
      </c>
      <c r="R99" s="30">
        <v>3.8913619993177702</v>
      </c>
      <c r="S99" s="30">
        <v>144.30000000000001</v>
      </c>
      <c r="T99">
        <v>4</v>
      </c>
      <c r="U99">
        <v>129.71206664392599</v>
      </c>
      <c r="V99">
        <v>2.7522935779816501E-2</v>
      </c>
    </row>
    <row r="100" spans="1:22" hidden="1" x14ac:dyDescent="0.25">
      <c r="A100" s="30" t="s">
        <v>416</v>
      </c>
      <c r="B100" s="30" t="s">
        <v>271</v>
      </c>
      <c r="C100" s="30" t="s">
        <v>9</v>
      </c>
      <c r="D100" s="30" t="s">
        <v>339</v>
      </c>
      <c r="E100" s="30" t="s">
        <v>279</v>
      </c>
      <c r="F100" s="30">
        <v>4810</v>
      </c>
      <c r="G100" s="30" t="s">
        <v>304</v>
      </c>
      <c r="H100" s="30">
        <v>35.909113185808003</v>
      </c>
      <c r="I100" s="30">
        <v>1</v>
      </c>
      <c r="J100" s="30" t="s">
        <v>336</v>
      </c>
      <c r="K100" s="30">
        <v>35.909113185808003</v>
      </c>
      <c r="L100" s="30">
        <v>172722.83442373699</v>
      </c>
      <c r="M100" s="30">
        <v>0</v>
      </c>
      <c r="N100" s="30">
        <v>0</v>
      </c>
      <c r="O100" s="30">
        <v>0</v>
      </c>
      <c r="P100" s="30">
        <v>0</v>
      </c>
      <c r="Q100" s="30">
        <v>1</v>
      </c>
      <c r="R100" s="30">
        <v>35.909113185808003</v>
      </c>
      <c r="S100" s="30">
        <v>4810</v>
      </c>
      <c r="T100">
        <v>4</v>
      </c>
      <c r="U100">
        <v>35.909113185808003</v>
      </c>
      <c r="V100">
        <v>0.91743119266054995</v>
      </c>
    </row>
    <row r="101" spans="1:22" hidden="1" x14ac:dyDescent="0.25">
      <c r="A101" s="30" t="s">
        <v>430</v>
      </c>
      <c r="B101" s="30" t="s">
        <v>271</v>
      </c>
      <c r="C101" s="30" t="s">
        <v>9</v>
      </c>
      <c r="D101" s="30" t="s">
        <v>339</v>
      </c>
      <c r="E101" s="30" t="s">
        <v>279</v>
      </c>
      <c r="F101" s="30">
        <v>4810</v>
      </c>
      <c r="G101" s="30" t="s">
        <v>305</v>
      </c>
      <c r="H101" s="30">
        <v>215.536488248262</v>
      </c>
      <c r="I101" s="30">
        <v>1.56</v>
      </c>
      <c r="J101" s="30" t="s">
        <v>332</v>
      </c>
      <c r="K101" s="30">
        <v>336.23692166728898</v>
      </c>
      <c r="L101" s="30">
        <v>1617299.59321966</v>
      </c>
      <c r="M101" s="30">
        <v>1.56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30">
        <v>7503.6</v>
      </c>
      <c r="T101">
        <v>4</v>
      </c>
      <c r="U101">
        <v>215.536488248262</v>
      </c>
      <c r="V101">
        <v>0.43093922651933703</v>
      </c>
    </row>
    <row r="102" spans="1:22" hidden="1" x14ac:dyDescent="0.25">
      <c r="A102" s="30" t="s">
        <v>431</v>
      </c>
      <c r="B102" s="30" t="s">
        <v>271</v>
      </c>
      <c r="C102" s="30" t="s">
        <v>9</v>
      </c>
      <c r="D102" s="30" t="s">
        <v>339</v>
      </c>
      <c r="E102" s="30" t="s">
        <v>279</v>
      </c>
      <c r="F102" s="30">
        <v>4810</v>
      </c>
      <c r="G102" s="30" t="s">
        <v>306</v>
      </c>
      <c r="H102" s="30">
        <v>105.513999720089</v>
      </c>
      <c r="I102" s="30">
        <v>1.58</v>
      </c>
      <c r="J102" s="30" t="s">
        <v>332</v>
      </c>
      <c r="K102" s="30">
        <v>166.712119557741</v>
      </c>
      <c r="L102" s="30">
        <v>801885.29507273505</v>
      </c>
      <c r="M102" s="30">
        <v>1.58</v>
      </c>
      <c r="N102" s="30">
        <v>0</v>
      </c>
      <c r="O102" s="30">
        <v>0</v>
      </c>
      <c r="P102" s="30">
        <v>0</v>
      </c>
      <c r="Q102" s="30">
        <v>0</v>
      </c>
      <c r="R102" s="30">
        <v>0</v>
      </c>
      <c r="S102" s="30">
        <v>7599.8</v>
      </c>
      <c r="T102">
        <v>4</v>
      </c>
      <c r="U102">
        <v>105.513999720089</v>
      </c>
      <c r="V102">
        <v>0.43646408839779</v>
      </c>
    </row>
    <row r="103" spans="1:22" hidden="1" x14ac:dyDescent="0.25">
      <c r="A103" s="30" t="s">
        <v>432</v>
      </c>
      <c r="B103" s="30" t="s">
        <v>271</v>
      </c>
      <c r="C103" s="30" t="s">
        <v>9</v>
      </c>
      <c r="D103" s="30" t="s">
        <v>339</v>
      </c>
      <c r="E103" s="30" t="s">
        <v>279</v>
      </c>
      <c r="F103" s="30">
        <v>4810</v>
      </c>
      <c r="G103" s="30" t="s">
        <v>307</v>
      </c>
      <c r="H103" s="30">
        <v>68.439138540545798</v>
      </c>
      <c r="I103" s="30">
        <v>0.01</v>
      </c>
      <c r="J103" s="30" t="s">
        <v>336</v>
      </c>
      <c r="K103" s="30">
        <v>0.68439138540545796</v>
      </c>
      <c r="L103" s="30">
        <v>3291.9225638002499</v>
      </c>
      <c r="M103" s="30">
        <v>0</v>
      </c>
      <c r="N103" s="30">
        <v>0</v>
      </c>
      <c r="O103" s="30">
        <v>0</v>
      </c>
      <c r="P103" s="30">
        <v>0</v>
      </c>
      <c r="Q103" s="30">
        <v>0.01</v>
      </c>
      <c r="R103" s="30">
        <v>0.68439138540545796</v>
      </c>
      <c r="S103" s="30">
        <v>48.1</v>
      </c>
      <c r="T103">
        <v>4</v>
      </c>
      <c r="U103">
        <v>68.439138540545798</v>
      </c>
      <c r="V103">
        <v>9.1743119266054999E-3</v>
      </c>
    </row>
    <row r="104" spans="1:22" hidden="1" x14ac:dyDescent="0.25">
      <c r="A104" s="30" t="s">
        <v>433</v>
      </c>
      <c r="B104" s="30" t="s">
        <v>271</v>
      </c>
      <c r="C104" s="30" t="s">
        <v>9</v>
      </c>
      <c r="D104" s="30" t="s">
        <v>339</v>
      </c>
      <c r="E104" s="30" t="s">
        <v>279</v>
      </c>
      <c r="F104" s="30">
        <v>4810</v>
      </c>
      <c r="G104" s="30" t="s">
        <v>308</v>
      </c>
      <c r="H104" s="30">
        <v>104.25614083558</v>
      </c>
      <c r="I104" s="30">
        <v>0.42</v>
      </c>
      <c r="J104" s="30" t="s">
        <v>332</v>
      </c>
      <c r="K104" s="30">
        <v>43.7875791509436</v>
      </c>
      <c r="L104" s="30">
        <v>210618.25571603901</v>
      </c>
      <c r="M104" s="30">
        <v>0.42</v>
      </c>
      <c r="N104" s="30">
        <v>0</v>
      </c>
      <c r="O104" s="30">
        <v>0</v>
      </c>
      <c r="P104" s="30">
        <v>0</v>
      </c>
      <c r="Q104" s="30">
        <v>0</v>
      </c>
      <c r="R104" s="30">
        <v>0</v>
      </c>
      <c r="S104" s="30">
        <v>2020.2</v>
      </c>
      <c r="T104">
        <v>4</v>
      </c>
      <c r="U104">
        <v>104.25614083558</v>
      </c>
      <c r="V104">
        <v>0.116022099447514</v>
      </c>
    </row>
    <row r="105" spans="1:22" hidden="1" x14ac:dyDescent="0.25">
      <c r="A105" s="30" t="s">
        <v>429</v>
      </c>
      <c r="B105" s="30" t="s">
        <v>271</v>
      </c>
      <c r="C105" s="30" t="s">
        <v>9</v>
      </c>
      <c r="D105" s="30" t="s">
        <v>339</v>
      </c>
      <c r="E105" s="30" t="s">
        <v>279</v>
      </c>
      <c r="F105" s="30">
        <v>4810</v>
      </c>
      <c r="G105" s="30" t="s">
        <v>309</v>
      </c>
      <c r="H105" s="30">
        <v>0</v>
      </c>
      <c r="I105" s="30">
        <v>0</v>
      </c>
      <c r="J105" s="30" t="s">
        <v>336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30">
        <v>0</v>
      </c>
      <c r="T105">
        <v>4</v>
      </c>
      <c r="U105">
        <v>0</v>
      </c>
      <c r="V105">
        <v>0</v>
      </c>
    </row>
    <row r="106" spans="1:22" hidden="1" x14ac:dyDescent="0.25">
      <c r="A106" s="30" t="s">
        <v>434</v>
      </c>
      <c r="B106" s="30" t="s">
        <v>271</v>
      </c>
      <c r="C106" s="30" t="s">
        <v>9</v>
      </c>
      <c r="D106" s="30" t="s">
        <v>339</v>
      </c>
      <c r="E106" s="30" t="s">
        <v>279</v>
      </c>
      <c r="F106" s="30">
        <v>4810</v>
      </c>
      <c r="G106" s="30" t="s">
        <v>310</v>
      </c>
      <c r="H106" s="30">
        <v>0</v>
      </c>
      <c r="I106" s="30">
        <v>0</v>
      </c>
      <c r="J106" s="30" t="s">
        <v>333</v>
      </c>
      <c r="K106" s="30">
        <v>0</v>
      </c>
      <c r="L106" s="30">
        <v>0</v>
      </c>
      <c r="M106" s="30">
        <v>0</v>
      </c>
      <c r="N106" s="30">
        <v>0</v>
      </c>
      <c r="O106" s="30">
        <v>0</v>
      </c>
      <c r="P106" s="30">
        <v>0</v>
      </c>
      <c r="Q106" s="30">
        <v>0</v>
      </c>
      <c r="R106" s="30">
        <v>0</v>
      </c>
      <c r="S106" s="30">
        <v>0</v>
      </c>
      <c r="T106">
        <v>4</v>
      </c>
      <c r="U106">
        <v>0</v>
      </c>
      <c r="V106">
        <v>0</v>
      </c>
    </row>
    <row r="107" spans="1:22" hidden="1" x14ac:dyDescent="0.25">
      <c r="A107" s="30" t="s">
        <v>435</v>
      </c>
      <c r="B107" s="30" t="s">
        <v>271</v>
      </c>
      <c r="C107" s="30" t="s">
        <v>9</v>
      </c>
      <c r="D107" s="30" t="s">
        <v>339</v>
      </c>
      <c r="E107" s="30" t="s">
        <v>279</v>
      </c>
      <c r="F107" s="30">
        <v>4810</v>
      </c>
      <c r="G107" s="30" t="s">
        <v>311</v>
      </c>
      <c r="H107" s="30">
        <v>94.896057330875905</v>
      </c>
      <c r="I107" s="30">
        <v>0.05</v>
      </c>
      <c r="J107" s="30" t="s">
        <v>333</v>
      </c>
      <c r="K107" s="30">
        <v>4.7448028665438002</v>
      </c>
      <c r="L107" s="30">
        <v>22822.5017880757</v>
      </c>
      <c r="M107" s="30">
        <v>0</v>
      </c>
      <c r="N107" s="30">
        <v>0.05</v>
      </c>
      <c r="O107" s="30">
        <v>0</v>
      </c>
      <c r="P107" s="30">
        <v>0</v>
      </c>
      <c r="Q107" s="30">
        <v>0</v>
      </c>
      <c r="R107" s="30">
        <v>0</v>
      </c>
      <c r="S107" s="30">
        <v>240.5</v>
      </c>
      <c r="T107">
        <v>4</v>
      </c>
      <c r="U107">
        <v>94.896057330875905</v>
      </c>
      <c r="V107">
        <v>5.8139534883720902E-2</v>
      </c>
    </row>
    <row r="108" spans="1:22" hidden="1" x14ac:dyDescent="0.25">
      <c r="A108" s="30" t="s">
        <v>436</v>
      </c>
      <c r="B108" s="30" t="s">
        <v>271</v>
      </c>
      <c r="C108" s="30" t="s">
        <v>9</v>
      </c>
      <c r="D108" s="30" t="s">
        <v>339</v>
      </c>
      <c r="E108" s="30" t="s">
        <v>279</v>
      </c>
      <c r="F108" s="30">
        <v>4810</v>
      </c>
      <c r="G108" s="30" t="s">
        <v>312</v>
      </c>
      <c r="H108" s="30">
        <v>22.684154828084498</v>
      </c>
      <c r="I108" s="30">
        <v>1.52</v>
      </c>
      <c r="J108" s="30" t="s">
        <v>334</v>
      </c>
      <c r="K108" s="30">
        <v>34.4799153386885</v>
      </c>
      <c r="L108" s="30">
        <v>165848.39277909099</v>
      </c>
      <c r="M108" s="30">
        <v>0</v>
      </c>
      <c r="N108" s="30">
        <v>0</v>
      </c>
      <c r="O108" s="30">
        <v>1.52</v>
      </c>
      <c r="P108" s="30">
        <v>0</v>
      </c>
      <c r="Q108" s="30">
        <v>0</v>
      </c>
      <c r="R108" s="30">
        <v>0</v>
      </c>
      <c r="S108" s="30">
        <v>7311.2</v>
      </c>
      <c r="T108">
        <v>4</v>
      </c>
      <c r="U108">
        <v>22.684154828084498</v>
      </c>
      <c r="V108">
        <v>0.88888888888888895</v>
      </c>
    </row>
    <row r="109" spans="1:22" hidden="1" x14ac:dyDescent="0.25">
      <c r="A109" s="30" t="s">
        <v>2793</v>
      </c>
      <c r="B109" s="30" t="s">
        <v>271</v>
      </c>
      <c r="C109" s="30" t="s">
        <v>9</v>
      </c>
      <c r="D109" s="30" t="s">
        <v>339</v>
      </c>
      <c r="E109" s="30" t="s">
        <v>279</v>
      </c>
      <c r="F109" s="30">
        <v>4810</v>
      </c>
      <c r="G109" s="30" t="s">
        <v>2688</v>
      </c>
      <c r="H109" s="30">
        <v>185.58545324977899</v>
      </c>
      <c r="I109" s="30">
        <v>2.3980004690000001E-2</v>
      </c>
      <c r="J109" s="30" t="s">
        <v>334</v>
      </c>
      <c r="K109" s="30">
        <v>4.4503400393254804</v>
      </c>
      <c r="L109" s="30">
        <v>21406.135589155601</v>
      </c>
      <c r="M109" s="30">
        <v>0</v>
      </c>
      <c r="N109" s="30">
        <v>0</v>
      </c>
      <c r="O109" s="30">
        <v>2.3980004690000001E-2</v>
      </c>
      <c r="P109" s="30">
        <v>0</v>
      </c>
      <c r="Q109" s="30">
        <v>0</v>
      </c>
      <c r="R109" s="30">
        <v>0</v>
      </c>
      <c r="S109" s="30">
        <v>115.3438225589</v>
      </c>
      <c r="T109">
        <v>4</v>
      </c>
      <c r="U109">
        <v>185.58545324977899</v>
      </c>
      <c r="V109">
        <v>1.40233945555556E-2</v>
      </c>
    </row>
    <row r="110" spans="1:22" hidden="1" x14ac:dyDescent="0.25">
      <c r="A110" s="30" t="s">
        <v>2709</v>
      </c>
      <c r="B110" s="30" t="s">
        <v>271</v>
      </c>
      <c r="C110" s="30" t="s">
        <v>9</v>
      </c>
      <c r="D110" s="30" t="s">
        <v>339</v>
      </c>
      <c r="E110" s="30" t="s">
        <v>279</v>
      </c>
      <c r="F110" s="30">
        <v>4810</v>
      </c>
      <c r="G110" s="30" t="s">
        <v>2687</v>
      </c>
      <c r="H110" s="30">
        <v>115.178166189818</v>
      </c>
      <c r="I110" s="30">
        <v>0.16601999531</v>
      </c>
      <c r="J110" s="30" t="s">
        <v>334</v>
      </c>
      <c r="K110" s="30">
        <v>19.121878610648</v>
      </c>
      <c r="L110" s="30">
        <v>91976.236117216802</v>
      </c>
      <c r="M110" s="30">
        <v>0</v>
      </c>
      <c r="N110" s="30">
        <v>0</v>
      </c>
      <c r="O110" s="30">
        <v>0.16601999531</v>
      </c>
      <c r="P110" s="30">
        <v>0</v>
      </c>
      <c r="Q110" s="30">
        <v>0</v>
      </c>
      <c r="R110" s="30">
        <v>0</v>
      </c>
      <c r="S110" s="30">
        <v>798.55617744109998</v>
      </c>
      <c r="T110">
        <v>4</v>
      </c>
      <c r="U110">
        <v>115.178166189818</v>
      </c>
      <c r="V110">
        <v>9.7087716555555606E-2</v>
      </c>
    </row>
    <row r="111" spans="1:22" hidden="1" x14ac:dyDescent="0.25">
      <c r="A111" s="30" t="s">
        <v>437</v>
      </c>
      <c r="B111" s="30" t="s">
        <v>271</v>
      </c>
      <c r="C111" s="30" t="s">
        <v>9</v>
      </c>
      <c r="D111" s="30" t="s">
        <v>339</v>
      </c>
      <c r="E111" s="30" t="s">
        <v>279</v>
      </c>
      <c r="F111" s="30">
        <v>4810</v>
      </c>
      <c r="G111" s="30" t="s">
        <v>313</v>
      </c>
      <c r="H111" s="30">
        <v>0</v>
      </c>
      <c r="I111" s="30">
        <v>0</v>
      </c>
      <c r="J111" s="30" t="s">
        <v>334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30">
        <v>0</v>
      </c>
      <c r="T111">
        <v>4</v>
      </c>
      <c r="U111">
        <v>0</v>
      </c>
      <c r="V111">
        <v>0</v>
      </c>
    </row>
    <row r="112" spans="1:22" hidden="1" x14ac:dyDescent="0.25">
      <c r="A112" s="30" t="s">
        <v>464</v>
      </c>
      <c r="B112" s="30" t="s">
        <v>271</v>
      </c>
      <c r="C112" s="30" t="s">
        <v>9</v>
      </c>
      <c r="D112" s="30" t="s">
        <v>339</v>
      </c>
      <c r="E112" s="30" t="s">
        <v>280</v>
      </c>
      <c r="F112" s="30">
        <v>4811</v>
      </c>
      <c r="G112" s="30" t="s">
        <v>289</v>
      </c>
      <c r="H112" s="30">
        <v>0</v>
      </c>
      <c r="I112" s="30">
        <v>0</v>
      </c>
      <c r="J112" s="30" t="s">
        <v>335</v>
      </c>
      <c r="K112" s="30">
        <v>0</v>
      </c>
      <c r="L112" s="30">
        <v>0</v>
      </c>
      <c r="M112" s="30">
        <v>0</v>
      </c>
      <c r="N112" s="30">
        <v>0</v>
      </c>
      <c r="O112" s="30">
        <v>0</v>
      </c>
      <c r="P112" s="30">
        <v>0</v>
      </c>
      <c r="Q112" s="30">
        <v>0</v>
      </c>
      <c r="R112" s="30">
        <v>0</v>
      </c>
      <c r="S112" s="30">
        <v>0</v>
      </c>
      <c r="T112">
        <v>5</v>
      </c>
      <c r="U112">
        <v>891.90346450388301</v>
      </c>
      <c r="V112">
        <v>1</v>
      </c>
    </row>
    <row r="113" spans="1:22" hidden="1" x14ac:dyDescent="0.25">
      <c r="A113" s="30" t="s">
        <v>463</v>
      </c>
      <c r="B113" s="30" t="s">
        <v>271</v>
      </c>
      <c r="C113" s="30" t="s">
        <v>9</v>
      </c>
      <c r="D113" s="30" t="s">
        <v>339</v>
      </c>
      <c r="E113" s="30" t="s">
        <v>280</v>
      </c>
      <c r="F113" s="30">
        <v>4811</v>
      </c>
      <c r="G113" s="30" t="s">
        <v>290</v>
      </c>
      <c r="H113" s="30">
        <v>0</v>
      </c>
      <c r="I113" s="30">
        <v>0</v>
      </c>
      <c r="J113" s="30" t="s">
        <v>363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30">
        <v>0</v>
      </c>
      <c r="T113">
        <v>5</v>
      </c>
      <c r="U113">
        <v>283.97326358684097</v>
      </c>
      <c r="V113">
        <v>1</v>
      </c>
    </row>
    <row r="114" spans="1:22" hidden="1" x14ac:dyDescent="0.25">
      <c r="A114" s="30" t="s">
        <v>440</v>
      </c>
      <c r="B114" s="30" t="s">
        <v>271</v>
      </c>
      <c r="C114" s="30" t="s">
        <v>9</v>
      </c>
      <c r="D114" s="30" t="s">
        <v>339</v>
      </c>
      <c r="E114" s="30" t="s">
        <v>280</v>
      </c>
      <c r="F114" s="30">
        <v>4811</v>
      </c>
      <c r="G114" s="30" t="s">
        <v>291</v>
      </c>
      <c r="H114" s="30">
        <v>0</v>
      </c>
      <c r="I114" s="30">
        <v>0</v>
      </c>
      <c r="J114" s="30" t="s">
        <v>336</v>
      </c>
      <c r="K114" s="30">
        <v>0</v>
      </c>
      <c r="L114" s="30">
        <v>0</v>
      </c>
      <c r="M114" s="30">
        <v>0</v>
      </c>
      <c r="N114" s="30">
        <v>0</v>
      </c>
      <c r="O114" s="30">
        <v>0</v>
      </c>
      <c r="P114" s="30">
        <v>0</v>
      </c>
      <c r="Q114" s="30">
        <v>0</v>
      </c>
      <c r="R114" s="30">
        <v>0</v>
      </c>
      <c r="S114" s="30">
        <v>0</v>
      </c>
      <c r="T114">
        <v>5</v>
      </c>
      <c r="U114">
        <v>0</v>
      </c>
      <c r="V114">
        <v>0</v>
      </c>
    </row>
    <row r="115" spans="1:22" hidden="1" x14ac:dyDescent="0.25">
      <c r="A115" s="30" t="s">
        <v>442</v>
      </c>
      <c r="B115" s="30" t="s">
        <v>271</v>
      </c>
      <c r="C115" s="30" t="s">
        <v>9</v>
      </c>
      <c r="D115" s="30" t="s">
        <v>339</v>
      </c>
      <c r="E115" s="30" t="s">
        <v>280</v>
      </c>
      <c r="F115" s="30">
        <v>4811</v>
      </c>
      <c r="G115" s="30" t="s">
        <v>292</v>
      </c>
      <c r="H115" s="30">
        <v>39.741957830102699</v>
      </c>
      <c r="I115" s="30">
        <v>0.05</v>
      </c>
      <c r="J115" s="30" t="s">
        <v>332</v>
      </c>
      <c r="K115" s="30">
        <v>1.9870978915051301</v>
      </c>
      <c r="L115" s="30">
        <v>9559.9279560312007</v>
      </c>
      <c r="M115" s="30">
        <v>0.05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30">
        <v>240.55</v>
      </c>
      <c r="T115">
        <v>5</v>
      </c>
      <c r="U115">
        <v>39.741957830102699</v>
      </c>
      <c r="V115">
        <v>1.09409190371991E-2</v>
      </c>
    </row>
    <row r="116" spans="1:22" hidden="1" x14ac:dyDescent="0.25">
      <c r="A116" s="30" t="s">
        <v>443</v>
      </c>
      <c r="B116" s="30" t="s">
        <v>271</v>
      </c>
      <c r="C116" s="30" t="s">
        <v>9</v>
      </c>
      <c r="D116" s="30" t="s">
        <v>339</v>
      </c>
      <c r="E116" s="30" t="s">
        <v>280</v>
      </c>
      <c r="F116" s="30">
        <v>4811</v>
      </c>
      <c r="G116" s="30" t="s">
        <v>293</v>
      </c>
      <c r="H116" s="30">
        <v>0</v>
      </c>
      <c r="I116" s="30">
        <v>0</v>
      </c>
      <c r="J116" s="30" t="s">
        <v>333</v>
      </c>
      <c r="K116" s="30">
        <v>0</v>
      </c>
      <c r="L116" s="30">
        <v>0</v>
      </c>
      <c r="M116" s="30">
        <v>0</v>
      </c>
      <c r="N116" s="30">
        <v>0</v>
      </c>
      <c r="O116" s="30">
        <v>0</v>
      </c>
      <c r="P116" s="30">
        <v>0</v>
      </c>
      <c r="Q116" s="30">
        <v>0</v>
      </c>
      <c r="R116" s="30">
        <v>0</v>
      </c>
      <c r="S116" s="30">
        <v>0</v>
      </c>
      <c r="T116">
        <v>5</v>
      </c>
      <c r="U116">
        <v>0</v>
      </c>
      <c r="V116">
        <v>0</v>
      </c>
    </row>
    <row r="117" spans="1:22" hidden="1" x14ac:dyDescent="0.25">
      <c r="A117" s="30" t="s">
        <v>444</v>
      </c>
      <c r="B117" s="30" t="s">
        <v>271</v>
      </c>
      <c r="C117" s="30" t="s">
        <v>9</v>
      </c>
      <c r="D117" s="30" t="s">
        <v>339</v>
      </c>
      <c r="E117" s="30" t="s">
        <v>280</v>
      </c>
      <c r="F117" s="30">
        <v>4811</v>
      </c>
      <c r="G117" s="30" t="s">
        <v>294</v>
      </c>
      <c r="H117" s="30">
        <v>74.938585399539903</v>
      </c>
      <c r="I117" s="30">
        <v>0.13</v>
      </c>
      <c r="J117" s="30" t="s">
        <v>333</v>
      </c>
      <c r="K117" s="30">
        <v>9.7420161019401892</v>
      </c>
      <c r="L117" s="30">
        <v>46868.839466434198</v>
      </c>
      <c r="M117" s="30">
        <v>0</v>
      </c>
      <c r="N117" s="30">
        <v>0.13</v>
      </c>
      <c r="O117" s="30">
        <v>0</v>
      </c>
      <c r="P117" s="30">
        <v>0</v>
      </c>
      <c r="Q117" s="30">
        <v>0</v>
      </c>
      <c r="R117" s="30">
        <v>0</v>
      </c>
      <c r="S117" s="30">
        <v>625.42999999999995</v>
      </c>
      <c r="T117">
        <v>5</v>
      </c>
      <c r="U117">
        <v>74.938585399539903</v>
      </c>
      <c r="V117">
        <v>0.11607142857142901</v>
      </c>
    </row>
    <row r="118" spans="1:22" hidden="1" x14ac:dyDescent="0.25">
      <c r="A118" s="30" t="s">
        <v>445</v>
      </c>
      <c r="B118" s="30" t="s">
        <v>271</v>
      </c>
      <c r="C118" s="30" t="s">
        <v>9</v>
      </c>
      <c r="D118" s="30" t="s">
        <v>339</v>
      </c>
      <c r="E118" s="30" t="s">
        <v>280</v>
      </c>
      <c r="F118" s="30">
        <v>4811</v>
      </c>
      <c r="G118" s="30" t="s">
        <v>295</v>
      </c>
      <c r="H118" s="30">
        <v>0</v>
      </c>
      <c r="I118" s="30">
        <v>0</v>
      </c>
      <c r="J118" s="30" t="s">
        <v>336</v>
      </c>
      <c r="K118" s="30">
        <v>0</v>
      </c>
      <c r="L118" s="30">
        <v>0</v>
      </c>
      <c r="M118" s="30">
        <v>0</v>
      </c>
      <c r="N118" s="30">
        <v>0</v>
      </c>
      <c r="O118" s="30">
        <v>0</v>
      </c>
      <c r="P118" s="30">
        <v>0</v>
      </c>
      <c r="Q118" s="30">
        <v>0</v>
      </c>
      <c r="R118" s="30">
        <v>0</v>
      </c>
      <c r="S118" s="30">
        <v>0</v>
      </c>
      <c r="T118">
        <v>5</v>
      </c>
      <c r="U118">
        <v>0</v>
      </c>
      <c r="V118">
        <v>0</v>
      </c>
    </row>
    <row r="119" spans="1:22" hidden="1" x14ac:dyDescent="0.25">
      <c r="A119" s="30" t="s">
        <v>446</v>
      </c>
      <c r="B119" s="30" t="s">
        <v>271</v>
      </c>
      <c r="C119" s="30" t="s">
        <v>9</v>
      </c>
      <c r="D119" s="30" t="s">
        <v>339</v>
      </c>
      <c r="E119" s="30" t="s">
        <v>280</v>
      </c>
      <c r="F119" s="30">
        <v>4811</v>
      </c>
      <c r="G119" s="30" t="s">
        <v>296</v>
      </c>
      <c r="H119" s="30">
        <v>124.839365287243</v>
      </c>
      <c r="I119" s="30">
        <v>0.01</v>
      </c>
      <c r="J119" s="30" t="s">
        <v>336</v>
      </c>
      <c r="K119" s="30">
        <v>1.24839365287243</v>
      </c>
      <c r="L119" s="30">
        <v>6006.0218639692603</v>
      </c>
      <c r="M119" s="30">
        <v>0</v>
      </c>
      <c r="N119" s="30">
        <v>0</v>
      </c>
      <c r="O119" s="30">
        <v>0</v>
      </c>
      <c r="P119" s="30">
        <v>0</v>
      </c>
      <c r="Q119" s="30">
        <v>0.01</v>
      </c>
      <c r="R119" s="30">
        <v>1.24839365287243</v>
      </c>
      <c r="S119" s="30">
        <v>48.11</v>
      </c>
      <c r="T119">
        <v>5</v>
      </c>
      <c r="U119">
        <v>124.839365287243</v>
      </c>
      <c r="V119">
        <v>8.6206896551724206E-3</v>
      </c>
    </row>
    <row r="120" spans="1:22" hidden="1" x14ac:dyDescent="0.25">
      <c r="A120" s="30" t="s">
        <v>447</v>
      </c>
      <c r="B120" s="30" t="s">
        <v>271</v>
      </c>
      <c r="C120" s="30" t="s">
        <v>9</v>
      </c>
      <c r="D120" s="30" t="s">
        <v>339</v>
      </c>
      <c r="E120" s="30" t="s">
        <v>280</v>
      </c>
      <c r="F120" s="30">
        <v>4811</v>
      </c>
      <c r="G120" s="30" t="s">
        <v>297</v>
      </c>
      <c r="H120" s="30">
        <v>679.67081951430305</v>
      </c>
      <c r="I120" s="30">
        <v>7.0000000000000007E-2</v>
      </c>
      <c r="J120" s="30" t="s">
        <v>336</v>
      </c>
      <c r="K120" s="30">
        <v>47.576957366001203</v>
      </c>
      <c r="L120" s="30">
        <v>228892.741887832</v>
      </c>
      <c r="M120" s="30">
        <v>0</v>
      </c>
      <c r="N120" s="30">
        <v>0</v>
      </c>
      <c r="O120" s="30">
        <v>0</v>
      </c>
      <c r="P120" s="30">
        <v>0</v>
      </c>
      <c r="Q120" s="30">
        <v>7.0000000000000007E-2</v>
      </c>
      <c r="R120" s="30">
        <v>47.576957366001203</v>
      </c>
      <c r="S120" s="30">
        <v>336.77</v>
      </c>
      <c r="T120">
        <v>5</v>
      </c>
      <c r="U120">
        <v>679.67081951430305</v>
      </c>
      <c r="V120">
        <v>6.0344827586206899E-2</v>
      </c>
    </row>
    <row r="121" spans="1:22" hidden="1" x14ac:dyDescent="0.25">
      <c r="A121" s="30" t="s">
        <v>448</v>
      </c>
      <c r="B121" s="30" t="s">
        <v>271</v>
      </c>
      <c r="C121" s="30" t="s">
        <v>9</v>
      </c>
      <c r="D121" s="30" t="s">
        <v>339</v>
      </c>
      <c r="E121" s="30" t="s">
        <v>280</v>
      </c>
      <c r="F121" s="30">
        <v>4811</v>
      </c>
      <c r="G121" s="30" t="s">
        <v>298</v>
      </c>
      <c r="H121" s="30">
        <v>0</v>
      </c>
      <c r="I121" s="30">
        <v>0</v>
      </c>
      <c r="J121" s="30" t="s">
        <v>276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30">
        <v>0</v>
      </c>
      <c r="T121">
        <v>5</v>
      </c>
      <c r="U121">
        <v>0</v>
      </c>
      <c r="V121">
        <v>0</v>
      </c>
    </row>
    <row r="122" spans="1:22" hidden="1" x14ac:dyDescent="0.25">
      <c r="A122" s="30" t="s">
        <v>449</v>
      </c>
      <c r="B122" s="30" t="s">
        <v>271</v>
      </c>
      <c r="C122" s="30" t="s">
        <v>9</v>
      </c>
      <c r="D122" s="30" t="s">
        <v>339</v>
      </c>
      <c r="E122" s="30" t="s">
        <v>280</v>
      </c>
      <c r="F122" s="30">
        <v>4811</v>
      </c>
      <c r="G122" s="30" t="s">
        <v>299</v>
      </c>
      <c r="H122" s="30">
        <v>132.22035393760001</v>
      </c>
      <c r="I122" s="30">
        <v>0.03</v>
      </c>
      <c r="J122" s="30" t="s">
        <v>332</v>
      </c>
      <c r="K122" s="30">
        <v>3.9666106181280099</v>
      </c>
      <c r="L122" s="30">
        <v>19083.363683813801</v>
      </c>
      <c r="M122" s="30">
        <v>0.03</v>
      </c>
      <c r="N122" s="30">
        <v>0</v>
      </c>
      <c r="O122" s="30">
        <v>0</v>
      </c>
      <c r="P122" s="30">
        <v>0</v>
      </c>
      <c r="Q122" s="30">
        <v>0</v>
      </c>
      <c r="R122" s="30">
        <v>0</v>
      </c>
      <c r="S122" s="30">
        <v>144.33000000000001</v>
      </c>
      <c r="T122">
        <v>5</v>
      </c>
      <c r="U122">
        <v>132.22035393760001</v>
      </c>
      <c r="V122">
        <v>6.5645514223194798E-3</v>
      </c>
    </row>
    <row r="123" spans="1:22" hidden="1" x14ac:dyDescent="0.25">
      <c r="A123" s="30" t="s">
        <v>450</v>
      </c>
      <c r="B123" s="30" t="s">
        <v>271</v>
      </c>
      <c r="C123" s="30" t="s">
        <v>9</v>
      </c>
      <c r="D123" s="30" t="s">
        <v>339</v>
      </c>
      <c r="E123" s="30" t="s">
        <v>280</v>
      </c>
      <c r="F123" s="30">
        <v>4811</v>
      </c>
      <c r="G123" s="30" t="s">
        <v>300</v>
      </c>
      <c r="H123" s="30">
        <v>0</v>
      </c>
      <c r="I123" s="30">
        <v>0</v>
      </c>
      <c r="J123" s="30" t="s">
        <v>336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30">
        <v>0</v>
      </c>
      <c r="T123">
        <v>5</v>
      </c>
      <c r="U123">
        <v>0</v>
      </c>
      <c r="V123">
        <v>0</v>
      </c>
    </row>
    <row r="124" spans="1:22" hidden="1" x14ac:dyDescent="0.25">
      <c r="A124" s="30" t="s">
        <v>451</v>
      </c>
      <c r="B124" s="30" t="s">
        <v>271</v>
      </c>
      <c r="C124" s="30" t="s">
        <v>9</v>
      </c>
      <c r="D124" s="30" t="s">
        <v>339</v>
      </c>
      <c r="E124" s="30" t="s">
        <v>280</v>
      </c>
      <c r="F124" s="30">
        <v>4811</v>
      </c>
      <c r="G124" s="30" t="s">
        <v>301</v>
      </c>
      <c r="H124" s="30">
        <v>31.542144839449499</v>
      </c>
      <c r="I124" s="30">
        <v>0.91</v>
      </c>
      <c r="J124" s="30" t="s">
        <v>333</v>
      </c>
      <c r="K124" s="30">
        <v>28.7033518038991</v>
      </c>
      <c r="L124" s="30">
        <v>138091.82552855799</v>
      </c>
      <c r="M124" s="30">
        <v>0</v>
      </c>
      <c r="N124" s="30">
        <v>0.91</v>
      </c>
      <c r="O124" s="30">
        <v>0</v>
      </c>
      <c r="P124" s="30">
        <v>0</v>
      </c>
      <c r="Q124" s="30">
        <v>0</v>
      </c>
      <c r="R124" s="30">
        <v>0</v>
      </c>
      <c r="S124" s="30">
        <v>4378.01</v>
      </c>
      <c r="T124">
        <v>5</v>
      </c>
      <c r="U124">
        <v>31.542144839449499</v>
      </c>
      <c r="V124">
        <v>0.8125</v>
      </c>
    </row>
    <row r="125" spans="1:22" hidden="1" x14ac:dyDescent="0.25">
      <c r="A125" s="30" t="s">
        <v>452</v>
      </c>
      <c r="B125" s="30" t="s">
        <v>271</v>
      </c>
      <c r="C125" s="30" t="s">
        <v>9</v>
      </c>
      <c r="D125" s="30" t="s">
        <v>339</v>
      </c>
      <c r="E125" s="30" t="s">
        <v>280</v>
      </c>
      <c r="F125" s="30">
        <v>4811</v>
      </c>
      <c r="G125" s="30" t="s">
        <v>302</v>
      </c>
      <c r="H125" s="30">
        <v>193.63442913417401</v>
      </c>
      <c r="I125" s="30">
        <v>0.01</v>
      </c>
      <c r="J125" s="30" t="s">
        <v>332</v>
      </c>
      <c r="K125" s="30">
        <v>1.9363442913417399</v>
      </c>
      <c r="L125" s="30">
        <v>9315.7523856450898</v>
      </c>
      <c r="M125" s="30">
        <v>0.01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30">
        <v>48.11</v>
      </c>
      <c r="T125">
        <v>5</v>
      </c>
      <c r="U125">
        <v>193.63442913417401</v>
      </c>
      <c r="V125">
        <v>2.1881838074398301E-3</v>
      </c>
    </row>
    <row r="126" spans="1:22" hidden="1" x14ac:dyDescent="0.25">
      <c r="A126" s="30" t="s">
        <v>453</v>
      </c>
      <c r="B126" s="30" t="s">
        <v>271</v>
      </c>
      <c r="C126" s="30" t="s">
        <v>9</v>
      </c>
      <c r="D126" s="30" t="s">
        <v>339</v>
      </c>
      <c r="E126" s="30" t="s">
        <v>280</v>
      </c>
      <c r="F126" s="30">
        <v>4811</v>
      </c>
      <c r="G126" s="30" t="s">
        <v>303</v>
      </c>
      <c r="H126" s="30">
        <v>153.804500736748</v>
      </c>
      <c r="I126" s="30">
        <v>0.05</v>
      </c>
      <c r="J126" s="30" t="s">
        <v>336</v>
      </c>
      <c r="K126" s="30">
        <v>7.6902250368374201</v>
      </c>
      <c r="L126" s="30">
        <v>36997.672652224799</v>
      </c>
      <c r="M126" s="30">
        <v>0</v>
      </c>
      <c r="N126" s="30">
        <v>0</v>
      </c>
      <c r="O126" s="30">
        <v>0</v>
      </c>
      <c r="P126" s="30">
        <v>0</v>
      </c>
      <c r="Q126" s="30">
        <v>0.05</v>
      </c>
      <c r="R126" s="30">
        <v>7.6902250368374201</v>
      </c>
      <c r="S126" s="30">
        <v>240.55</v>
      </c>
      <c r="T126">
        <v>5</v>
      </c>
      <c r="U126">
        <v>153.804500736748</v>
      </c>
      <c r="V126">
        <v>4.31034482758621E-2</v>
      </c>
    </row>
    <row r="127" spans="1:22" hidden="1" x14ac:dyDescent="0.25">
      <c r="A127" s="30" t="s">
        <v>441</v>
      </c>
      <c r="B127" s="30" t="s">
        <v>271</v>
      </c>
      <c r="C127" s="30" t="s">
        <v>9</v>
      </c>
      <c r="D127" s="30" t="s">
        <v>339</v>
      </c>
      <c r="E127" s="30" t="s">
        <v>280</v>
      </c>
      <c r="F127" s="30">
        <v>4811</v>
      </c>
      <c r="G127" s="30" t="s">
        <v>304</v>
      </c>
      <c r="H127" s="30">
        <v>49.114088710858297</v>
      </c>
      <c r="I127" s="30">
        <v>1</v>
      </c>
      <c r="J127" s="30" t="s">
        <v>336</v>
      </c>
      <c r="K127" s="30">
        <v>49.114088710858297</v>
      </c>
      <c r="L127" s="30">
        <v>236287.88078793901</v>
      </c>
      <c r="M127" s="30">
        <v>0</v>
      </c>
      <c r="N127" s="30">
        <v>0</v>
      </c>
      <c r="O127" s="30">
        <v>0</v>
      </c>
      <c r="P127" s="30">
        <v>0</v>
      </c>
      <c r="Q127" s="30">
        <v>1</v>
      </c>
      <c r="R127" s="30">
        <v>49.114088710858297</v>
      </c>
      <c r="S127" s="30">
        <v>4811</v>
      </c>
      <c r="T127">
        <v>5</v>
      </c>
      <c r="U127">
        <v>49.114088710858297</v>
      </c>
      <c r="V127">
        <v>0.86206896551724099</v>
      </c>
    </row>
    <row r="128" spans="1:22" hidden="1" x14ac:dyDescent="0.25">
      <c r="A128" s="30" t="s">
        <v>455</v>
      </c>
      <c r="B128" s="30" t="s">
        <v>271</v>
      </c>
      <c r="C128" s="30" t="s">
        <v>9</v>
      </c>
      <c r="D128" s="30" t="s">
        <v>339</v>
      </c>
      <c r="E128" s="30" t="s">
        <v>280</v>
      </c>
      <c r="F128" s="30">
        <v>4811</v>
      </c>
      <c r="G128" s="30" t="s">
        <v>305</v>
      </c>
      <c r="H128" s="30">
        <v>233.16966316838301</v>
      </c>
      <c r="I128" s="30">
        <v>1.83</v>
      </c>
      <c r="J128" s="30" t="s">
        <v>332</v>
      </c>
      <c r="K128" s="30">
        <v>426.70048359814098</v>
      </c>
      <c r="L128" s="30">
        <v>2052856.02659066</v>
      </c>
      <c r="M128" s="30">
        <v>1.83</v>
      </c>
      <c r="N128" s="30">
        <v>0</v>
      </c>
      <c r="O128" s="30">
        <v>0</v>
      </c>
      <c r="P128" s="30">
        <v>0</v>
      </c>
      <c r="Q128" s="30">
        <v>0</v>
      </c>
      <c r="R128" s="30">
        <v>0</v>
      </c>
      <c r="S128" s="30">
        <v>8804.1299999999992</v>
      </c>
      <c r="T128">
        <v>5</v>
      </c>
      <c r="U128">
        <v>233.16966316838301</v>
      </c>
      <c r="V128">
        <v>0.40043763676148802</v>
      </c>
    </row>
    <row r="129" spans="1:22" hidden="1" x14ac:dyDescent="0.25">
      <c r="A129" s="30" t="s">
        <v>456</v>
      </c>
      <c r="B129" s="30" t="s">
        <v>271</v>
      </c>
      <c r="C129" s="30" t="s">
        <v>9</v>
      </c>
      <c r="D129" s="30" t="s">
        <v>339</v>
      </c>
      <c r="E129" s="30" t="s">
        <v>280</v>
      </c>
      <c r="F129" s="30">
        <v>4811</v>
      </c>
      <c r="G129" s="30" t="s">
        <v>306</v>
      </c>
      <c r="H129" s="30">
        <v>107.12900186365501</v>
      </c>
      <c r="I129" s="30">
        <v>2.11</v>
      </c>
      <c r="J129" s="30" t="s">
        <v>332</v>
      </c>
      <c r="K129" s="30">
        <v>226.04219393231301</v>
      </c>
      <c r="L129" s="30">
        <v>1087488.9950083599</v>
      </c>
      <c r="M129" s="30">
        <v>2.11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30">
        <v>10151.209999999999</v>
      </c>
      <c r="T129">
        <v>5</v>
      </c>
      <c r="U129">
        <v>107.12900186365501</v>
      </c>
      <c r="V129">
        <v>0.46170678336980298</v>
      </c>
    </row>
    <row r="130" spans="1:22" hidden="1" x14ac:dyDescent="0.25">
      <c r="A130" s="30" t="s">
        <v>457</v>
      </c>
      <c r="B130" s="30" t="s">
        <v>271</v>
      </c>
      <c r="C130" s="30" t="s">
        <v>9</v>
      </c>
      <c r="D130" s="30" t="s">
        <v>339</v>
      </c>
      <c r="E130" s="30" t="s">
        <v>280</v>
      </c>
      <c r="F130" s="30">
        <v>4811</v>
      </c>
      <c r="G130" s="30" t="s">
        <v>307</v>
      </c>
      <c r="H130" s="30">
        <v>71.114956377327104</v>
      </c>
      <c r="I130" s="30">
        <v>0.03</v>
      </c>
      <c r="J130" s="30" t="s">
        <v>336</v>
      </c>
      <c r="K130" s="30">
        <v>2.1334486913198099</v>
      </c>
      <c r="L130" s="30">
        <v>10264.021653939601</v>
      </c>
      <c r="M130" s="30">
        <v>0</v>
      </c>
      <c r="N130" s="30">
        <v>0</v>
      </c>
      <c r="O130" s="30">
        <v>0</v>
      </c>
      <c r="P130" s="30">
        <v>0</v>
      </c>
      <c r="Q130" s="30">
        <v>0.03</v>
      </c>
      <c r="R130" s="30">
        <v>2.1334486913198099</v>
      </c>
      <c r="S130" s="30">
        <v>144.33000000000001</v>
      </c>
      <c r="T130">
        <v>5</v>
      </c>
      <c r="U130">
        <v>71.114956377327104</v>
      </c>
      <c r="V130">
        <v>2.5862068965517199E-2</v>
      </c>
    </row>
    <row r="131" spans="1:22" hidden="1" x14ac:dyDescent="0.25">
      <c r="A131" s="30" t="s">
        <v>458</v>
      </c>
      <c r="B131" s="30" t="s">
        <v>271</v>
      </c>
      <c r="C131" s="30" t="s">
        <v>9</v>
      </c>
      <c r="D131" s="30" t="s">
        <v>339</v>
      </c>
      <c r="E131" s="30" t="s">
        <v>280</v>
      </c>
      <c r="F131" s="30">
        <v>4811</v>
      </c>
      <c r="G131" s="30" t="s">
        <v>308</v>
      </c>
      <c r="H131" s="30">
        <v>115.58112907324499</v>
      </c>
      <c r="I131" s="30">
        <v>0.54</v>
      </c>
      <c r="J131" s="30" t="s">
        <v>332</v>
      </c>
      <c r="K131" s="30">
        <v>62.413809699552097</v>
      </c>
      <c r="L131" s="30">
        <v>300272.83846454503</v>
      </c>
      <c r="M131" s="30">
        <v>0.54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30">
        <v>2597.94</v>
      </c>
      <c r="T131">
        <v>5</v>
      </c>
      <c r="U131">
        <v>115.58112907324499</v>
      </c>
      <c r="V131">
        <v>0.118161925601751</v>
      </c>
    </row>
    <row r="132" spans="1:22" hidden="1" x14ac:dyDescent="0.25">
      <c r="A132" s="30" t="s">
        <v>454</v>
      </c>
      <c r="B132" s="30" t="s">
        <v>271</v>
      </c>
      <c r="C132" s="30" t="s">
        <v>9</v>
      </c>
      <c r="D132" s="30" t="s">
        <v>339</v>
      </c>
      <c r="E132" s="30" t="s">
        <v>280</v>
      </c>
      <c r="F132" s="30">
        <v>4811</v>
      </c>
      <c r="G132" s="30" t="s">
        <v>309</v>
      </c>
      <c r="H132" s="30">
        <v>0</v>
      </c>
      <c r="I132" s="30">
        <v>0</v>
      </c>
      <c r="J132" s="30" t="s">
        <v>336</v>
      </c>
      <c r="K132" s="30">
        <v>0</v>
      </c>
      <c r="L132" s="30">
        <v>0</v>
      </c>
      <c r="M132" s="30">
        <v>0</v>
      </c>
      <c r="N132" s="30">
        <v>0</v>
      </c>
      <c r="O132" s="30">
        <v>0</v>
      </c>
      <c r="P132" s="30">
        <v>0</v>
      </c>
      <c r="Q132" s="30">
        <v>0</v>
      </c>
      <c r="R132" s="30">
        <v>0</v>
      </c>
      <c r="S132" s="30">
        <v>0</v>
      </c>
      <c r="T132">
        <v>5</v>
      </c>
      <c r="U132">
        <v>0</v>
      </c>
      <c r="V132">
        <v>0</v>
      </c>
    </row>
    <row r="133" spans="1:22" hidden="1" x14ac:dyDescent="0.25">
      <c r="A133" s="30" t="s">
        <v>459</v>
      </c>
      <c r="B133" s="30" t="s">
        <v>271</v>
      </c>
      <c r="C133" s="30" t="s">
        <v>9</v>
      </c>
      <c r="D133" s="30" t="s">
        <v>339</v>
      </c>
      <c r="E133" s="30" t="s">
        <v>280</v>
      </c>
      <c r="F133" s="30">
        <v>4811</v>
      </c>
      <c r="G133" s="30" t="s">
        <v>310</v>
      </c>
      <c r="H133" s="30">
        <v>0</v>
      </c>
      <c r="I133" s="30">
        <v>0</v>
      </c>
      <c r="J133" s="30" t="s">
        <v>333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30">
        <v>0</v>
      </c>
      <c r="T133">
        <v>5</v>
      </c>
      <c r="U133">
        <v>0</v>
      </c>
      <c r="V133">
        <v>0</v>
      </c>
    </row>
    <row r="134" spans="1:22" hidden="1" x14ac:dyDescent="0.25">
      <c r="A134" s="30" t="s">
        <v>460</v>
      </c>
      <c r="B134" s="30" t="s">
        <v>271</v>
      </c>
      <c r="C134" s="30" t="s">
        <v>9</v>
      </c>
      <c r="D134" s="30" t="s">
        <v>339</v>
      </c>
      <c r="E134" s="30" t="s">
        <v>280</v>
      </c>
      <c r="F134" s="30">
        <v>4811</v>
      </c>
      <c r="G134" s="30" t="s">
        <v>311</v>
      </c>
      <c r="H134" s="30">
        <v>109.01910554751601</v>
      </c>
      <c r="I134" s="30">
        <v>0.08</v>
      </c>
      <c r="J134" s="30" t="s">
        <v>333</v>
      </c>
      <c r="K134" s="30">
        <v>8.7215284438012706</v>
      </c>
      <c r="L134" s="30">
        <v>41959.273343127898</v>
      </c>
      <c r="M134" s="30">
        <v>0</v>
      </c>
      <c r="N134" s="30">
        <v>0.08</v>
      </c>
      <c r="O134" s="30">
        <v>0</v>
      </c>
      <c r="P134" s="30">
        <v>0</v>
      </c>
      <c r="Q134" s="30">
        <v>0</v>
      </c>
      <c r="R134" s="30">
        <v>0</v>
      </c>
      <c r="S134" s="30">
        <v>384.88</v>
      </c>
      <c r="T134">
        <v>5</v>
      </c>
      <c r="U134">
        <v>109.01910554751601</v>
      </c>
      <c r="V134">
        <v>7.1428571428571397E-2</v>
      </c>
    </row>
    <row r="135" spans="1:22" hidden="1" x14ac:dyDescent="0.25">
      <c r="A135" s="30" t="s">
        <v>461</v>
      </c>
      <c r="B135" s="30" t="s">
        <v>271</v>
      </c>
      <c r="C135" s="30" t="s">
        <v>9</v>
      </c>
      <c r="D135" s="30" t="s">
        <v>339</v>
      </c>
      <c r="E135" s="30" t="s">
        <v>280</v>
      </c>
      <c r="F135" s="30">
        <v>4811</v>
      </c>
      <c r="G135" s="30" t="s">
        <v>312</v>
      </c>
      <c r="H135" s="30">
        <v>25.141791771744199</v>
      </c>
      <c r="I135" s="30">
        <v>2.0099999999999998</v>
      </c>
      <c r="J135" s="30" t="s">
        <v>334</v>
      </c>
      <c r="K135" s="30">
        <v>50.535001461205901</v>
      </c>
      <c r="L135" s="30">
        <v>243123.89202986099</v>
      </c>
      <c r="M135" s="30">
        <v>0</v>
      </c>
      <c r="N135" s="30">
        <v>0</v>
      </c>
      <c r="O135" s="30">
        <v>2.0099999999999998</v>
      </c>
      <c r="P135" s="30">
        <v>0</v>
      </c>
      <c r="Q135" s="30">
        <v>0</v>
      </c>
      <c r="R135" s="30">
        <v>0</v>
      </c>
      <c r="S135" s="30">
        <v>9670.11</v>
      </c>
      <c r="T135">
        <v>5</v>
      </c>
      <c r="U135">
        <v>25.141791771744199</v>
      </c>
      <c r="V135">
        <v>0.88157894736842102</v>
      </c>
    </row>
    <row r="136" spans="1:22" hidden="1" x14ac:dyDescent="0.25">
      <c r="A136" s="30" t="s">
        <v>2795</v>
      </c>
      <c r="B136" s="30" t="s">
        <v>271</v>
      </c>
      <c r="C136" s="30" t="s">
        <v>9</v>
      </c>
      <c r="D136" s="30" t="s">
        <v>339</v>
      </c>
      <c r="E136" s="30" t="s">
        <v>280</v>
      </c>
      <c r="F136" s="30">
        <v>4811</v>
      </c>
      <c r="G136" s="30" t="s">
        <v>2688</v>
      </c>
      <c r="H136" s="30">
        <v>212.86537768480699</v>
      </c>
      <c r="I136" s="30">
        <v>3.4076848770000001E-2</v>
      </c>
      <c r="J136" s="30" t="s">
        <v>334</v>
      </c>
      <c r="K136" s="30">
        <v>7.25378128373411</v>
      </c>
      <c r="L136" s="30">
        <v>34897.941756044798</v>
      </c>
      <c r="M136" s="30">
        <v>0</v>
      </c>
      <c r="N136" s="30">
        <v>0</v>
      </c>
      <c r="O136" s="30">
        <v>3.4076848770000001E-2</v>
      </c>
      <c r="P136" s="30">
        <v>0</v>
      </c>
      <c r="Q136" s="30">
        <v>0</v>
      </c>
      <c r="R136" s="30">
        <v>0</v>
      </c>
      <c r="S136" s="30">
        <v>163.94371943247</v>
      </c>
      <c r="T136">
        <v>5</v>
      </c>
      <c r="U136">
        <v>212.86537768480699</v>
      </c>
      <c r="V136">
        <v>1.49459863026316E-2</v>
      </c>
    </row>
    <row r="137" spans="1:22" hidden="1" x14ac:dyDescent="0.25">
      <c r="A137" s="30" t="s">
        <v>2711</v>
      </c>
      <c r="B137" s="30" t="s">
        <v>271</v>
      </c>
      <c r="C137" s="30" t="s">
        <v>9</v>
      </c>
      <c r="D137" s="30" t="s">
        <v>339</v>
      </c>
      <c r="E137" s="30" t="s">
        <v>280</v>
      </c>
      <c r="F137" s="30">
        <v>4811</v>
      </c>
      <c r="G137" s="30" t="s">
        <v>2687</v>
      </c>
      <c r="H137" s="30">
        <v>132.10865085444499</v>
      </c>
      <c r="I137" s="30">
        <v>0.23592315122999999</v>
      </c>
      <c r="J137" s="30" t="s">
        <v>334</v>
      </c>
      <c r="K137" s="30">
        <v>31.167489214324601</v>
      </c>
      <c r="L137" s="30">
        <v>149946.790610116</v>
      </c>
      <c r="M137" s="30">
        <v>0</v>
      </c>
      <c r="N137" s="30">
        <v>0</v>
      </c>
      <c r="O137" s="30">
        <v>0.23592315122999999</v>
      </c>
      <c r="P137" s="30">
        <v>0</v>
      </c>
      <c r="Q137" s="30">
        <v>0</v>
      </c>
      <c r="R137" s="30">
        <v>0</v>
      </c>
      <c r="S137" s="30">
        <v>1135.02628056753</v>
      </c>
      <c r="T137">
        <v>5</v>
      </c>
      <c r="U137">
        <v>132.10865085444499</v>
      </c>
      <c r="V137">
        <v>0.103475066328947</v>
      </c>
    </row>
    <row r="138" spans="1:22" hidden="1" x14ac:dyDescent="0.25">
      <c r="A138" s="30" t="s">
        <v>462</v>
      </c>
      <c r="B138" s="30" t="s">
        <v>271</v>
      </c>
      <c r="C138" s="30" t="s">
        <v>9</v>
      </c>
      <c r="D138" s="30" t="s">
        <v>339</v>
      </c>
      <c r="E138" s="30" t="s">
        <v>280</v>
      </c>
      <c r="F138" s="30">
        <v>4811</v>
      </c>
      <c r="G138" s="30" t="s">
        <v>313</v>
      </c>
      <c r="H138" s="30">
        <v>0</v>
      </c>
      <c r="I138" s="30">
        <v>0</v>
      </c>
      <c r="J138" s="30" t="s">
        <v>334</v>
      </c>
      <c r="K138" s="30">
        <v>0</v>
      </c>
      <c r="L138" s="30">
        <v>0</v>
      </c>
      <c r="M138" s="30">
        <v>0</v>
      </c>
      <c r="N138" s="30">
        <v>0</v>
      </c>
      <c r="O138" s="30">
        <v>0</v>
      </c>
      <c r="P138" s="30">
        <v>0</v>
      </c>
      <c r="Q138" s="30">
        <v>0</v>
      </c>
      <c r="R138" s="30">
        <v>0</v>
      </c>
      <c r="S138" s="30">
        <v>0</v>
      </c>
      <c r="T138">
        <v>5</v>
      </c>
      <c r="U138">
        <v>0</v>
      </c>
      <c r="V138">
        <v>0</v>
      </c>
    </row>
    <row r="139" spans="1:22" hidden="1" x14ac:dyDescent="0.25">
      <c r="A139" s="30" t="s">
        <v>2301</v>
      </c>
      <c r="B139" s="30" t="s">
        <v>271</v>
      </c>
      <c r="C139" s="30" t="s">
        <v>9</v>
      </c>
      <c r="D139" s="30" t="s">
        <v>339</v>
      </c>
      <c r="E139" s="30" t="s">
        <v>2300</v>
      </c>
      <c r="F139" s="30">
        <v>0</v>
      </c>
      <c r="G139" s="30" t="s">
        <v>289</v>
      </c>
      <c r="H139" s="30">
        <v>891.90346450388301</v>
      </c>
      <c r="I139" s="30">
        <v>5.0000000000000001E-3</v>
      </c>
      <c r="J139" s="30" t="s">
        <v>335</v>
      </c>
      <c r="K139" s="30">
        <v>4.4595173225194102</v>
      </c>
      <c r="L139" s="30">
        <v>0</v>
      </c>
      <c r="M139" s="30">
        <v>0</v>
      </c>
      <c r="N139" s="30">
        <v>0</v>
      </c>
      <c r="O139" s="30">
        <v>0</v>
      </c>
      <c r="P139" s="30">
        <v>5.0000000000000001E-3</v>
      </c>
      <c r="Q139" s="30">
        <v>0</v>
      </c>
      <c r="R139" s="30">
        <v>0</v>
      </c>
      <c r="S139" s="30">
        <v>0</v>
      </c>
      <c r="T139">
        <v>5.5</v>
      </c>
      <c r="U139">
        <v>891.90346450388301</v>
      </c>
      <c r="V139">
        <v>1</v>
      </c>
    </row>
    <row r="140" spans="1:22" hidden="1" x14ac:dyDescent="0.25">
      <c r="A140" s="30" t="s">
        <v>2302</v>
      </c>
      <c r="B140" s="30" t="s">
        <v>271</v>
      </c>
      <c r="C140" s="30" t="s">
        <v>9</v>
      </c>
      <c r="D140" s="30" t="s">
        <v>339</v>
      </c>
      <c r="E140" s="30" t="s">
        <v>2300</v>
      </c>
      <c r="F140" s="30">
        <v>0</v>
      </c>
      <c r="G140" s="30" t="s">
        <v>290</v>
      </c>
      <c r="H140" s="30">
        <v>283.97326358684097</v>
      </c>
      <c r="I140" s="30">
        <v>5.0000000000000001E-3</v>
      </c>
      <c r="J140" s="30" t="s">
        <v>363</v>
      </c>
      <c r="K140" s="30">
        <v>1.4198663179342099</v>
      </c>
      <c r="L140" s="30">
        <v>0</v>
      </c>
      <c r="M140" s="30">
        <v>0</v>
      </c>
      <c r="N140" s="30">
        <v>0</v>
      </c>
      <c r="O140" s="30">
        <v>0</v>
      </c>
      <c r="P140" s="30">
        <v>0</v>
      </c>
      <c r="Q140" s="30">
        <v>0</v>
      </c>
      <c r="R140" s="30">
        <v>0</v>
      </c>
      <c r="S140" s="30">
        <v>0</v>
      </c>
      <c r="T140">
        <v>5.5</v>
      </c>
      <c r="U140">
        <v>283.97326358684097</v>
      </c>
      <c r="V140">
        <v>1</v>
      </c>
    </row>
    <row r="141" spans="1:22" hidden="1" x14ac:dyDescent="0.25">
      <c r="A141" s="30" t="s">
        <v>2303</v>
      </c>
      <c r="B141" s="30" t="s">
        <v>271</v>
      </c>
      <c r="C141" s="30" t="s">
        <v>9</v>
      </c>
      <c r="D141" s="30" t="s">
        <v>339</v>
      </c>
      <c r="E141" s="30" t="s">
        <v>2300</v>
      </c>
      <c r="F141" s="30">
        <v>0</v>
      </c>
      <c r="G141" s="30" t="s">
        <v>291</v>
      </c>
      <c r="H141" s="30">
        <v>0</v>
      </c>
      <c r="I141" s="30">
        <v>0</v>
      </c>
      <c r="J141" s="30" t="s">
        <v>336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30">
        <v>0</v>
      </c>
      <c r="T141">
        <v>5.5</v>
      </c>
      <c r="U141">
        <v>0</v>
      </c>
      <c r="V141">
        <v>0</v>
      </c>
    </row>
    <row r="142" spans="1:22" hidden="1" x14ac:dyDescent="0.25">
      <c r="A142" s="30" t="s">
        <v>2304</v>
      </c>
      <c r="B142" s="30" t="s">
        <v>271</v>
      </c>
      <c r="C142" s="30" t="s">
        <v>9</v>
      </c>
      <c r="D142" s="30" t="s">
        <v>339</v>
      </c>
      <c r="E142" s="30" t="s">
        <v>2300</v>
      </c>
      <c r="F142" s="30">
        <v>0</v>
      </c>
      <c r="G142" s="30" t="s">
        <v>292</v>
      </c>
      <c r="H142" s="30">
        <v>40.942127576343204</v>
      </c>
      <c r="I142" s="30">
        <v>0.06</v>
      </c>
      <c r="J142" s="30" t="s">
        <v>332</v>
      </c>
      <c r="K142" s="30">
        <v>2.4565276545805901</v>
      </c>
      <c r="L142" s="30">
        <v>0</v>
      </c>
      <c r="M142" s="30">
        <v>0.06</v>
      </c>
      <c r="N142" s="30">
        <v>0</v>
      </c>
      <c r="O142" s="30">
        <v>0</v>
      </c>
      <c r="P142" s="30">
        <v>0</v>
      </c>
      <c r="Q142" s="30">
        <v>0</v>
      </c>
      <c r="R142" s="30">
        <v>0</v>
      </c>
      <c r="S142" s="30">
        <v>0</v>
      </c>
      <c r="T142">
        <v>5.5</v>
      </c>
      <c r="U142">
        <v>40.942127576343204</v>
      </c>
      <c r="V142">
        <v>1.171875E-2</v>
      </c>
    </row>
    <row r="143" spans="1:22" hidden="1" x14ac:dyDescent="0.25">
      <c r="A143" s="30" t="s">
        <v>2305</v>
      </c>
      <c r="B143" s="30" t="s">
        <v>271</v>
      </c>
      <c r="C143" s="30" t="s">
        <v>9</v>
      </c>
      <c r="D143" s="30" t="s">
        <v>339</v>
      </c>
      <c r="E143" s="30" t="s">
        <v>2300</v>
      </c>
      <c r="F143" s="30">
        <v>0</v>
      </c>
      <c r="G143" s="30" t="s">
        <v>293</v>
      </c>
      <c r="H143" s="30">
        <v>0</v>
      </c>
      <c r="I143" s="30">
        <v>0</v>
      </c>
      <c r="J143" s="30" t="s">
        <v>333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30">
        <v>0</v>
      </c>
      <c r="T143">
        <v>5.5</v>
      </c>
      <c r="U143">
        <v>0</v>
      </c>
      <c r="V143">
        <v>0</v>
      </c>
    </row>
    <row r="144" spans="1:22" hidden="1" x14ac:dyDescent="0.25">
      <c r="A144" s="30" t="s">
        <v>2306</v>
      </c>
      <c r="B144" s="30" t="s">
        <v>271</v>
      </c>
      <c r="C144" s="30" t="s">
        <v>9</v>
      </c>
      <c r="D144" s="30" t="s">
        <v>339</v>
      </c>
      <c r="E144" s="30" t="s">
        <v>2300</v>
      </c>
      <c r="F144" s="30">
        <v>0</v>
      </c>
      <c r="G144" s="30" t="s">
        <v>294</v>
      </c>
      <c r="H144" s="30">
        <v>80.179435467585293</v>
      </c>
      <c r="I144" s="30">
        <v>0.13500000000000001</v>
      </c>
      <c r="J144" s="30" t="s">
        <v>333</v>
      </c>
      <c r="K144" s="30">
        <v>10.824223788124</v>
      </c>
      <c r="L144" s="30">
        <v>0</v>
      </c>
      <c r="M144" s="30">
        <v>0</v>
      </c>
      <c r="N144" s="30">
        <v>0.13500000000000001</v>
      </c>
      <c r="O144" s="30">
        <v>0</v>
      </c>
      <c r="P144" s="30">
        <v>0</v>
      </c>
      <c r="Q144" s="30">
        <v>0</v>
      </c>
      <c r="R144" s="30">
        <v>0</v>
      </c>
      <c r="S144" s="30">
        <v>0</v>
      </c>
      <c r="T144">
        <v>5.5</v>
      </c>
      <c r="U144">
        <v>80.179435467585293</v>
      </c>
      <c r="V144">
        <v>0.1125</v>
      </c>
    </row>
    <row r="145" spans="1:22" hidden="1" x14ac:dyDescent="0.25">
      <c r="A145" s="30" t="s">
        <v>2307</v>
      </c>
      <c r="B145" s="30" t="s">
        <v>271</v>
      </c>
      <c r="C145" s="30" t="s">
        <v>9</v>
      </c>
      <c r="D145" s="30" t="s">
        <v>339</v>
      </c>
      <c r="E145" s="30" t="s">
        <v>2300</v>
      </c>
      <c r="F145" s="30">
        <v>0</v>
      </c>
      <c r="G145" s="30" t="s">
        <v>295</v>
      </c>
      <c r="H145" s="30">
        <v>0</v>
      </c>
      <c r="I145" s="30">
        <v>0</v>
      </c>
      <c r="J145" s="30" t="s">
        <v>336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30">
        <v>0</v>
      </c>
      <c r="T145">
        <v>5.5</v>
      </c>
      <c r="U145">
        <v>0</v>
      </c>
      <c r="V145">
        <v>0</v>
      </c>
    </row>
    <row r="146" spans="1:22" hidden="1" x14ac:dyDescent="0.25">
      <c r="A146" s="30" t="s">
        <v>2308</v>
      </c>
      <c r="B146" s="30" t="s">
        <v>271</v>
      </c>
      <c r="C146" s="30" t="s">
        <v>9</v>
      </c>
      <c r="D146" s="30" t="s">
        <v>339</v>
      </c>
      <c r="E146" s="30" t="s">
        <v>2300</v>
      </c>
      <c r="F146" s="30">
        <v>0</v>
      </c>
      <c r="G146" s="30" t="s">
        <v>296</v>
      </c>
      <c r="H146" s="30">
        <v>93.639393859366294</v>
      </c>
      <c r="I146" s="30">
        <v>0.02</v>
      </c>
      <c r="J146" s="30" t="s">
        <v>336</v>
      </c>
      <c r="K146" s="30">
        <v>1.8727878771873301</v>
      </c>
      <c r="L146" s="30">
        <v>0</v>
      </c>
      <c r="M146" s="30">
        <v>0</v>
      </c>
      <c r="N146" s="30">
        <v>0</v>
      </c>
      <c r="O146" s="30">
        <v>0</v>
      </c>
      <c r="P146" s="30">
        <v>0</v>
      </c>
      <c r="Q146" s="30">
        <v>0.02</v>
      </c>
      <c r="R146" s="30">
        <v>1.8727878771873301</v>
      </c>
      <c r="S146" s="30">
        <v>0</v>
      </c>
      <c r="T146">
        <v>5.5</v>
      </c>
      <c r="U146">
        <v>93.639393859366294</v>
      </c>
      <c r="V146">
        <v>1.6194331983805699E-2</v>
      </c>
    </row>
    <row r="147" spans="1:22" hidden="1" x14ac:dyDescent="0.25">
      <c r="A147" s="30" t="s">
        <v>2309</v>
      </c>
      <c r="B147" s="30" t="s">
        <v>271</v>
      </c>
      <c r="C147" s="30" t="s">
        <v>9</v>
      </c>
      <c r="D147" s="30" t="s">
        <v>339</v>
      </c>
      <c r="E147" s="30" t="s">
        <v>2300</v>
      </c>
      <c r="F147" s="30">
        <v>0</v>
      </c>
      <c r="G147" s="30" t="s">
        <v>297</v>
      </c>
      <c r="H147" s="30">
        <v>741.77476854998304</v>
      </c>
      <c r="I147" s="30">
        <v>0.1</v>
      </c>
      <c r="J147" s="30" t="s">
        <v>336</v>
      </c>
      <c r="K147" s="30">
        <v>74.177476854998304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0.1</v>
      </c>
      <c r="R147" s="30">
        <v>74.177476854998304</v>
      </c>
      <c r="S147" s="30">
        <v>0</v>
      </c>
      <c r="T147">
        <v>5.5</v>
      </c>
      <c r="U147">
        <v>741.77476854998304</v>
      </c>
      <c r="V147">
        <v>8.0971659919028299E-2</v>
      </c>
    </row>
    <row r="148" spans="1:22" hidden="1" x14ac:dyDescent="0.25">
      <c r="A148" s="30" t="s">
        <v>2310</v>
      </c>
      <c r="B148" s="30" t="s">
        <v>271</v>
      </c>
      <c r="C148" s="30" t="s">
        <v>9</v>
      </c>
      <c r="D148" s="30" t="s">
        <v>339</v>
      </c>
      <c r="E148" s="30" t="s">
        <v>2300</v>
      </c>
      <c r="F148" s="30">
        <v>0</v>
      </c>
      <c r="G148" s="30" t="s">
        <v>298</v>
      </c>
      <c r="H148" s="30">
        <v>0</v>
      </c>
      <c r="I148" s="30">
        <v>0</v>
      </c>
      <c r="J148" s="30" t="s">
        <v>276</v>
      </c>
      <c r="K148" s="30">
        <v>0</v>
      </c>
      <c r="L148" s="30">
        <v>0</v>
      </c>
      <c r="M148" s="30">
        <v>0</v>
      </c>
      <c r="N148" s="30">
        <v>0</v>
      </c>
      <c r="O148" s="30">
        <v>0</v>
      </c>
      <c r="P148" s="30">
        <v>0</v>
      </c>
      <c r="Q148" s="30">
        <v>0</v>
      </c>
      <c r="R148" s="30">
        <v>0</v>
      </c>
      <c r="S148" s="30">
        <v>0</v>
      </c>
      <c r="T148">
        <v>5.5</v>
      </c>
      <c r="U148">
        <v>0</v>
      </c>
      <c r="V148">
        <v>0</v>
      </c>
    </row>
    <row r="149" spans="1:22" hidden="1" x14ac:dyDescent="0.25">
      <c r="A149" s="30" t="s">
        <v>2311</v>
      </c>
      <c r="B149" s="30" t="s">
        <v>271</v>
      </c>
      <c r="C149" s="30" t="s">
        <v>9</v>
      </c>
      <c r="D149" s="30" t="s">
        <v>339</v>
      </c>
      <c r="E149" s="30" t="s">
        <v>2300</v>
      </c>
      <c r="F149" s="30">
        <v>0</v>
      </c>
      <c r="G149" s="30" t="s">
        <v>299</v>
      </c>
      <c r="H149" s="30">
        <v>151.50395460415001</v>
      </c>
      <c r="I149" s="30">
        <v>0.03</v>
      </c>
      <c r="J149" s="30" t="s">
        <v>332</v>
      </c>
      <c r="K149" s="30">
        <v>4.5451186381245003</v>
      </c>
      <c r="L149" s="30">
        <v>0</v>
      </c>
      <c r="M149" s="30">
        <v>0.03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30">
        <v>0</v>
      </c>
      <c r="T149">
        <v>5.5</v>
      </c>
      <c r="U149">
        <v>151.50395460415001</v>
      </c>
      <c r="V149">
        <v>5.859375E-3</v>
      </c>
    </row>
    <row r="150" spans="1:22" hidden="1" x14ac:dyDescent="0.25">
      <c r="A150" s="30" t="s">
        <v>2312</v>
      </c>
      <c r="B150" s="30" t="s">
        <v>271</v>
      </c>
      <c r="C150" s="30" t="s">
        <v>9</v>
      </c>
      <c r="D150" s="30" t="s">
        <v>339</v>
      </c>
      <c r="E150" s="30" t="s">
        <v>2300</v>
      </c>
      <c r="F150" s="30">
        <v>0</v>
      </c>
      <c r="G150" s="30" t="s">
        <v>300</v>
      </c>
      <c r="H150" s="30">
        <v>0</v>
      </c>
      <c r="I150" s="30">
        <v>0</v>
      </c>
      <c r="J150" s="30" t="s">
        <v>336</v>
      </c>
      <c r="K150" s="30">
        <v>0</v>
      </c>
      <c r="L150" s="30">
        <v>0</v>
      </c>
      <c r="M150" s="30">
        <v>0</v>
      </c>
      <c r="N150" s="30">
        <v>0</v>
      </c>
      <c r="O150" s="30">
        <v>0</v>
      </c>
      <c r="P150" s="30">
        <v>0</v>
      </c>
      <c r="Q150" s="30">
        <v>0</v>
      </c>
      <c r="R150" s="30">
        <v>0</v>
      </c>
      <c r="S150" s="30">
        <v>0</v>
      </c>
      <c r="T150">
        <v>5.5</v>
      </c>
      <c r="U150">
        <v>0</v>
      </c>
      <c r="V150">
        <v>0</v>
      </c>
    </row>
    <row r="151" spans="1:22" hidden="1" x14ac:dyDescent="0.25">
      <c r="A151" s="30" t="s">
        <v>2313</v>
      </c>
      <c r="B151" s="30" t="s">
        <v>271</v>
      </c>
      <c r="C151" s="30" t="s">
        <v>9</v>
      </c>
      <c r="D151" s="30" t="s">
        <v>339</v>
      </c>
      <c r="E151" s="30" t="s">
        <v>2300</v>
      </c>
      <c r="F151" s="30">
        <v>0</v>
      </c>
      <c r="G151" s="30" t="s">
        <v>301</v>
      </c>
      <c r="H151" s="30">
        <v>33.648374002343203</v>
      </c>
      <c r="I151" s="30">
        <v>0.96499999999999997</v>
      </c>
      <c r="J151" s="30" t="s">
        <v>333</v>
      </c>
      <c r="K151" s="30">
        <v>32.470680912261201</v>
      </c>
      <c r="L151" s="30">
        <v>0</v>
      </c>
      <c r="M151" s="30">
        <v>0</v>
      </c>
      <c r="N151" s="30">
        <v>0.96499999999999997</v>
      </c>
      <c r="O151" s="30">
        <v>0</v>
      </c>
      <c r="P151" s="30">
        <v>0</v>
      </c>
      <c r="Q151" s="30">
        <v>0</v>
      </c>
      <c r="R151" s="30">
        <v>0</v>
      </c>
      <c r="S151" s="30">
        <v>0</v>
      </c>
      <c r="T151">
        <v>5.5</v>
      </c>
      <c r="U151">
        <v>33.648374002343203</v>
      </c>
      <c r="V151">
        <v>0.80416666666666703</v>
      </c>
    </row>
    <row r="152" spans="1:22" hidden="1" x14ac:dyDescent="0.25">
      <c r="A152" s="30" t="s">
        <v>2314</v>
      </c>
      <c r="B152" s="30" t="s">
        <v>271</v>
      </c>
      <c r="C152" s="30" t="s">
        <v>9</v>
      </c>
      <c r="D152" s="30" t="s">
        <v>339</v>
      </c>
      <c r="E152" s="30" t="s">
        <v>2300</v>
      </c>
      <c r="F152" s="30">
        <v>0</v>
      </c>
      <c r="G152" s="30" t="s">
        <v>302</v>
      </c>
      <c r="H152" s="30">
        <v>154.70882174714399</v>
      </c>
      <c r="I152" s="30">
        <v>0.02</v>
      </c>
      <c r="J152" s="30" t="s">
        <v>332</v>
      </c>
      <c r="K152" s="30">
        <v>3.0941764349428902</v>
      </c>
      <c r="L152" s="30">
        <v>0</v>
      </c>
      <c r="M152" s="30">
        <v>0.02</v>
      </c>
      <c r="N152" s="30">
        <v>0</v>
      </c>
      <c r="O152" s="30">
        <v>0</v>
      </c>
      <c r="P152" s="30">
        <v>0</v>
      </c>
      <c r="Q152" s="30">
        <v>0</v>
      </c>
      <c r="R152" s="30">
        <v>0</v>
      </c>
      <c r="S152" s="30">
        <v>0</v>
      </c>
      <c r="T152">
        <v>5.5</v>
      </c>
      <c r="U152">
        <v>154.70882174714399</v>
      </c>
      <c r="V152">
        <v>3.90625E-3</v>
      </c>
    </row>
    <row r="153" spans="1:22" hidden="1" x14ac:dyDescent="0.25">
      <c r="A153" s="30" t="s">
        <v>2315</v>
      </c>
      <c r="B153" s="30" t="s">
        <v>271</v>
      </c>
      <c r="C153" s="30" t="s">
        <v>9</v>
      </c>
      <c r="D153" s="30" t="s">
        <v>339</v>
      </c>
      <c r="E153" s="30" t="s">
        <v>2300</v>
      </c>
      <c r="F153" s="30">
        <v>0</v>
      </c>
      <c r="G153" s="30" t="s">
        <v>303</v>
      </c>
      <c r="H153" s="30">
        <v>170.53220146405499</v>
      </c>
      <c r="I153" s="30">
        <v>0.06</v>
      </c>
      <c r="J153" s="30" t="s">
        <v>336</v>
      </c>
      <c r="K153" s="30">
        <v>10.231932087843299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0.06</v>
      </c>
      <c r="R153" s="30">
        <v>10.231932087843299</v>
      </c>
      <c r="S153" s="30">
        <v>0</v>
      </c>
      <c r="T153">
        <v>5.5</v>
      </c>
      <c r="U153">
        <v>170.53220146405499</v>
      </c>
      <c r="V153">
        <v>4.8582995951416998E-2</v>
      </c>
    </row>
    <row r="154" spans="1:22" hidden="1" x14ac:dyDescent="0.25">
      <c r="A154" s="30" t="s">
        <v>2316</v>
      </c>
      <c r="B154" s="30" t="s">
        <v>271</v>
      </c>
      <c r="C154" s="30" t="s">
        <v>9</v>
      </c>
      <c r="D154" s="30" t="s">
        <v>339</v>
      </c>
      <c r="E154" s="30" t="s">
        <v>2300</v>
      </c>
      <c r="F154" s="30">
        <v>0</v>
      </c>
      <c r="G154" s="30" t="s">
        <v>304</v>
      </c>
      <c r="H154" s="30">
        <v>56.969044562154103</v>
      </c>
      <c r="I154" s="30">
        <v>1</v>
      </c>
      <c r="J154" s="30" t="s">
        <v>336</v>
      </c>
      <c r="K154" s="30">
        <v>56.969044562154103</v>
      </c>
      <c r="L154" s="30">
        <v>0</v>
      </c>
      <c r="M154" s="30">
        <v>0</v>
      </c>
      <c r="N154" s="30">
        <v>0</v>
      </c>
      <c r="O154" s="30">
        <v>0</v>
      </c>
      <c r="P154" s="30">
        <v>0</v>
      </c>
      <c r="Q154" s="30">
        <v>1</v>
      </c>
      <c r="R154" s="30">
        <v>56.969044562154103</v>
      </c>
      <c r="S154" s="30">
        <v>0</v>
      </c>
      <c r="T154">
        <v>5.5</v>
      </c>
      <c r="U154">
        <v>56.969044562154103</v>
      </c>
      <c r="V154">
        <v>0.80971659919028305</v>
      </c>
    </row>
    <row r="155" spans="1:22" hidden="1" x14ac:dyDescent="0.25">
      <c r="A155" s="30" t="s">
        <v>2317</v>
      </c>
      <c r="B155" s="30" t="s">
        <v>271</v>
      </c>
      <c r="C155" s="30" t="s">
        <v>9</v>
      </c>
      <c r="D155" s="30" t="s">
        <v>339</v>
      </c>
      <c r="E155" s="30" t="s">
        <v>2300</v>
      </c>
      <c r="F155" s="30">
        <v>0</v>
      </c>
      <c r="G155" s="30" t="s">
        <v>305</v>
      </c>
      <c r="H155" s="30">
        <v>245.10272059260799</v>
      </c>
      <c r="I155" s="30">
        <v>2.08</v>
      </c>
      <c r="J155" s="30" t="s">
        <v>332</v>
      </c>
      <c r="K155" s="30">
        <v>509.81365883262498</v>
      </c>
      <c r="L155" s="30">
        <v>0</v>
      </c>
      <c r="M155" s="30">
        <v>2.08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30">
        <v>0</v>
      </c>
      <c r="T155">
        <v>5.5</v>
      </c>
      <c r="U155">
        <v>245.10272059260799</v>
      </c>
      <c r="V155">
        <v>0.40625</v>
      </c>
    </row>
    <row r="156" spans="1:22" hidden="1" x14ac:dyDescent="0.25">
      <c r="A156" s="30" t="s">
        <v>2318</v>
      </c>
      <c r="B156" s="30" t="s">
        <v>271</v>
      </c>
      <c r="C156" s="30" t="s">
        <v>9</v>
      </c>
      <c r="D156" s="30" t="s">
        <v>339</v>
      </c>
      <c r="E156" s="30" t="s">
        <v>2300</v>
      </c>
      <c r="F156" s="30">
        <v>0</v>
      </c>
      <c r="G156" s="30" t="s">
        <v>306</v>
      </c>
      <c r="H156" s="30">
        <v>108.944991078288</v>
      </c>
      <c r="I156" s="30">
        <v>2.3050000000000002</v>
      </c>
      <c r="J156" s="30" t="s">
        <v>332</v>
      </c>
      <c r="K156" s="30">
        <v>251.11820443545301</v>
      </c>
      <c r="L156" s="30">
        <v>0</v>
      </c>
      <c r="M156" s="30">
        <v>2.3050000000000002</v>
      </c>
      <c r="N156" s="30">
        <v>0</v>
      </c>
      <c r="O156" s="30">
        <v>0</v>
      </c>
      <c r="P156" s="30">
        <v>0</v>
      </c>
      <c r="Q156" s="30">
        <v>0</v>
      </c>
      <c r="R156" s="30">
        <v>0</v>
      </c>
      <c r="S156" s="30">
        <v>0</v>
      </c>
      <c r="T156">
        <v>5.5</v>
      </c>
      <c r="U156">
        <v>108.944991078288</v>
      </c>
      <c r="V156">
        <v>0.4501953125</v>
      </c>
    </row>
    <row r="157" spans="1:22" hidden="1" x14ac:dyDescent="0.25">
      <c r="A157" s="30" t="s">
        <v>2319</v>
      </c>
      <c r="B157" s="30" t="s">
        <v>271</v>
      </c>
      <c r="C157" s="30" t="s">
        <v>9</v>
      </c>
      <c r="D157" s="30" t="s">
        <v>339</v>
      </c>
      <c r="E157" s="30" t="s">
        <v>2300</v>
      </c>
      <c r="F157" s="30">
        <v>0</v>
      </c>
      <c r="G157" s="30" t="s">
        <v>307</v>
      </c>
      <c r="H157" s="30">
        <v>87.119767907972303</v>
      </c>
      <c r="I157" s="30">
        <v>0.05</v>
      </c>
      <c r="J157" s="30" t="s">
        <v>336</v>
      </c>
      <c r="K157" s="30">
        <v>4.3559883953986196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0.05</v>
      </c>
      <c r="R157" s="30">
        <v>4.3559883953986196</v>
      </c>
      <c r="S157" s="30">
        <v>0</v>
      </c>
      <c r="T157">
        <v>5.5</v>
      </c>
      <c r="U157">
        <v>87.119767907972303</v>
      </c>
      <c r="V157">
        <v>4.0485829959514198E-2</v>
      </c>
    </row>
    <row r="158" spans="1:22" hidden="1" x14ac:dyDescent="0.25">
      <c r="A158" s="30" t="s">
        <v>2320</v>
      </c>
      <c r="B158" s="30" t="s">
        <v>271</v>
      </c>
      <c r="C158" s="30" t="s">
        <v>9</v>
      </c>
      <c r="D158" s="30" t="s">
        <v>339</v>
      </c>
      <c r="E158" s="30" t="s">
        <v>2300</v>
      </c>
      <c r="F158" s="30">
        <v>0</v>
      </c>
      <c r="G158" s="30" t="s">
        <v>308</v>
      </c>
      <c r="H158" s="30">
        <v>119.544589697517</v>
      </c>
      <c r="I158" s="30">
        <v>0.625</v>
      </c>
      <c r="J158" s="30" t="s">
        <v>332</v>
      </c>
      <c r="K158" s="30">
        <v>74.715368560948207</v>
      </c>
      <c r="L158" s="30">
        <v>0</v>
      </c>
      <c r="M158" s="30">
        <v>0.625</v>
      </c>
      <c r="N158" s="30">
        <v>0</v>
      </c>
      <c r="O158" s="30">
        <v>0</v>
      </c>
      <c r="P158" s="30">
        <v>0</v>
      </c>
      <c r="Q158" s="30">
        <v>0</v>
      </c>
      <c r="R158" s="30">
        <v>0</v>
      </c>
      <c r="S158" s="30">
        <v>0</v>
      </c>
      <c r="T158">
        <v>5.5</v>
      </c>
      <c r="U158">
        <v>119.544589697517</v>
      </c>
      <c r="V158">
        <v>0.1220703125</v>
      </c>
    </row>
    <row r="159" spans="1:22" hidden="1" x14ac:dyDescent="0.25">
      <c r="A159" s="30" t="s">
        <v>2321</v>
      </c>
      <c r="B159" s="30" t="s">
        <v>271</v>
      </c>
      <c r="C159" s="30" t="s">
        <v>9</v>
      </c>
      <c r="D159" s="30" t="s">
        <v>339</v>
      </c>
      <c r="E159" s="30" t="s">
        <v>2300</v>
      </c>
      <c r="F159" s="30">
        <v>0</v>
      </c>
      <c r="G159" s="30" t="s">
        <v>309</v>
      </c>
      <c r="H159" s="30">
        <v>238.627100860149</v>
      </c>
      <c r="I159" s="30">
        <v>5.0000000000000001E-3</v>
      </c>
      <c r="J159" s="30" t="s">
        <v>336</v>
      </c>
      <c r="K159" s="30">
        <v>1.1931355043007399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5.0000000000000001E-3</v>
      </c>
      <c r="R159" s="30">
        <v>1.1931355043007399</v>
      </c>
      <c r="S159" s="30">
        <v>0</v>
      </c>
      <c r="T159">
        <v>5.5</v>
      </c>
      <c r="U159">
        <v>238.627100860149</v>
      </c>
      <c r="V159">
        <v>4.0485829959514196E-3</v>
      </c>
    </row>
    <row r="160" spans="1:22" hidden="1" x14ac:dyDescent="0.25">
      <c r="A160" s="30" t="s">
        <v>2322</v>
      </c>
      <c r="B160" s="30" t="s">
        <v>271</v>
      </c>
      <c r="C160" s="30" t="s">
        <v>9</v>
      </c>
      <c r="D160" s="30" t="s">
        <v>339</v>
      </c>
      <c r="E160" s="30" t="s">
        <v>2300</v>
      </c>
      <c r="F160" s="30">
        <v>0</v>
      </c>
      <c r="G160" s="30" t="s">
        <v>310</v>
      </c>
      <c r="H160" s="30">
        <v>0</v>
      </c>
      <c r="I160" s="30">
        <v>0</v>
      </c>
      <c r="J160" s="30" t="s">
        <v>333</v>
      </c>
      <c r="K160" s="30">
        <v>0</v>
      </c>
      <c r="L160" s="30">
        <v>0</v>
      </c>
      <c r="M160" s="30">
        <v>0</v>
      </c>
      <c r="N160" s="30">
        <v>0</v>
      </c>
      <c r="O160" s="30">
        <v>0</v>
      </c>
      <c r="P160" s="30">
        <v>0</v>
      </c>
      <c r="Q160" s="30">
        <v>0</v>
      </c>
      <c r="R160" s="30">
        <v>0</v>
      </c>
      <c r="S160" s="30">
        <v>0</v>
      </c>
      <c r="T160">
        <v>5.5</v>
      </c>
      <c r="U160">
        <v>0</v>
      </c>
      <c r="V160">
        <v>0</v>
      </c>
    </row>
    <row r="161" spans="1:22" hidden="1" x14ac:dyDescent="0.25">
      <c r="A161" s="30" t="s">
        <v>2323</v>
      </c>
      <c r="B161" s="30" t="s">
        <v>271</v>
      </c>
      <c r="C161" s="30" t="s">
        <v>9</v>
      </c>
      <c r="D161" s="30" t="s">
        <v>339</v>
      </c>
      <c r="E161" s="30" t="s">
        <v>2300</v>
      </c>
      <c r="F161" s="30">
        <v>0</v>
      </c>
      <c r="G161" s="30" t="s">
        <v>311</v>
      </c>
      <c r="H161" s="30">
        <v>117.044631010003</v>
      </c>
      <c r="I161" s="30">
        <v>0.1</v>
      </c>
      <c r="J161" s="30" t="s">
        <v>333</v>
      </c>
      <c r="K161" s="30">
        <v>11.7044631010003</v>
      </c>
      <c r="L161" s="30">
        <v>0</v>
      </c>
      <c r="M161" s="30">
        <v>0</v>
      </c>
      <c r="N161" s="30">
        <v>0.1</v>
      </c>
      <c r="O161" s="30">
        <v>0</v>
      </c>
      <c r="P161" s="30">
        <v>0</v>
      </c>
      <c r="Q161" s="30">
        <v>0</v>
      </c>
      <c r="R161" s="30">
        <v>0</v>
      </c>
      <c r="S161" s="30">
        <v>0</v>
      </c>
      <c r="T161">
        <v>5.5</v>
      </c>
      <c r="U161">
        <v>117.044631010003</v>
      </c>
      <c r="V161">
        <v>8.3333333333333301E-2</v>
      </c>
    </row>
    <row r="162" spans="1:22" hidden="1" x14ac:dyDescent="0.25">
      <c r="A162" s="30" t="s">
        <v>2324</v>
      </c>
      <c r="B162" s="30" t="s">
        <v>271</v>
      </c>
      <c r="C162" s="30" t="s">
        <v>9</v>
      </c>
      <c r="D162" s="30" t="s">
        <v>339</v>
      </c>
      <c r="E162" s="30" t="s">
        <v>2300</v>
      </c>
      <c r="F162" s="30">
        <v>0</v>
      </c>
      <c r="G162" s="30" t="s">
        <v>312</v>
      </c>
      <c r="H162" s="30">
        <v>26.425822883916901</v>
      </c>
      <c r="I162" s="30">
        <v>2.2000000000000002</v>
      </c>
      <c r="J162" s="30" t="s">
        <v>334</v>
      </c>
      <c r="K162" s="30">
        <v>58.136810344617103</v>
      </c>
      <c r="L162" s="30">
        <v>0</v>
      </c>
      <c r="M162" s="30">
        <v>0</v>
      </c>
      <c r="N162" s="30">
        <v>0</v>
      </c>
      <c r="O162" s="30">
        <v>2.2000000000000002</v>
      </c>
      <c r="P162" s="30">
        <v>0</v>
      </c>
      <c r="Q162" s="30">
        <v>0</v>
      </c>
      <c r="R162" s="30">
        <v>0</v>
      </c>
      <c r="S162" s="30">
        <v>0</v>
      </c>
      <c r="T162">
        <v>5.5</v>
      </c>
      <c r="U162">
        <v>26.425822883916901</v>
      </c>
      <c r="V162">
        <v>0.87301587301587302</v>
      </c>
    </row>
    <row r="163" spans="1:22" hidden="1" x14ac:dyDescent="0.25">
      <c r="A163" s="30" t="s">
        <v>2794</v>
      </c>
      <c r="B163" s="30" t="s">
        <v>271</v>
      </c>
      <c r="C163" s="30" t="s">
        <v>9</v>
      </c>
      <c r="D163" s="30" t="s">
        <v>339</v>
      </c>
      <c r="E163" s="30" t="s">
        <v>2300</v>
      </c>
      <c r="F163" s="30">
        <v>0</v>
      </c>
      <c r="G163" s="30" t="s">
        <v>2688</v>
      </c>
      <c r="H163" s="30">
        <v>225.49138058434201</v>
      </c>
      <c r="I163" s="30">
        <v>4.0387376320000001E-2</v>
      </c>
      <c r="J163" s="30" t="s">
        <v>334</v>
      </c>
      <c r="K163" s="30">
        <v>9.10700524457617</v>
      </c>
      <c r="L163" s="30">
        <v>0</v>
      </c>
      <c r="M163" s="30">
        <v>0</v>
      </c>
      <c r="N163" s="30">
        <v>0</v>
      </c>
      <c r="O163" s="30">
        <v>4.0387376320000001E-2</v>
      </c>
      <c r="P163" s="30">
        <v>0</v>
      </c>
      <c r="Q163" s="30">
        <v>0</v>
      </c>
      <c r="R163" s="30">
        <v>0</v>
      </c>
      <c r="S163" s="30">
        <v>0</v>
      </c>
      <c r="T163">
        <v>5.5</v>
      </c>
      <c r="U163">
        <v>225.49138058434201</v>
      </c>
      <c r="V163">
        <v>1.6026736634920598E-2</v>
      </c>
    </row>
    <row r="164" spans="1:22" hidden="1" x14ac:dyDescent="0.25">
      <c r="A164" s="30" t="s">
        <v>2710</v>
      </c>
      <c r="B164" s="30" t="s">
        <v>271</v>
      </c>
      <c r="C164" s="30" t="s">
        <v>9</v>
      </c>
      <c r="D164" s="30" t="s">
        <v>339</v>
      </c>
      <c r="E164" s="30" t="s">
        <v>2300</v>
      </c>
      <c r="F164" s="30">
        <v>0</v>
      </c>
      <c r="G164" s="30" t="s">
        <v>2687</v>
      </c>
      <c r="H164" s="30">
        <v>139.94460908721999</v>
      </c>
      <c r="I164" s="30">
        <v>0.27961262368000001</v>
      </c>
      <c r="J164" s="30" t="s">
        <v>334</v>
      </c>
      <c r="K164" s="30">
        <v>39.130279316749501</v>
      </c>
      <c r="L164" s="30">
        <v>0</v>
      </c>
      <c r="M164" s="30">
        <v>0</v>
      </c>
      <c r="N164" s="30">
        <v>0</v>
      </c>
      <c r="O164" s="30">
        <v>0.27961262368000001</v>
      </c>
      <c r="P164" s="30">
        <v>0</v>
      </c>
      <c r="Q164" s="30">
        <v>0</v>
      </c>
      <c r="R164" s="30">
        <v>0</v>
      </c>
      <c r="S164" s="30">
        <v>0</v>
      </c>
      <c r="T164">
        <v>5.5</v>
      </c>
      <c r="U164">
        <v>139.94460908721999</v>
      </c>
      <c r="V164">
        <v>0.110957390349206</v>
      </c>
    </row>
    <row r="165" spans="1:22" hidden="1" x14ac:dyDescent="0.25">
      <c r="A165" s="30" t="s">
        <v>2325</v>
      </c>
      <c r="B165" s="30" t="s">
        <v>271</v>
      </c>
      <c r="C165" s="30" t="s">
        <v>9</v>
      </c>
      <c r="D165" s="30" t="s">
        <v>339</v>
      </c>
      <c r="E165" s="30" t="s">
        <v>2300</v>
      </c>
      <c r="F165" s="30">
        <v>0</v>
      </c>
      <c r="G165" s="30" t="s">
        <v>313</v>
      </c>
      <c r="H165" s="30">
        <v>0</v>
      </c>
      <c r="I165" s="30">
        <v>0</v>
      </c>
      <c r="J165" s="30" t="s">
        <v>334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30">
        <v>0</v>
      </c>
      <c r="T165">
        <v>5.5</v>
      </c>
      <c r="U165">
        <v>0</v>
      </c>
      <c r="V165">
        <v>0</v>
      </c>
    </row>
    <row r="166" spans="1:22" hidden="1" x14ac:dyDescent="0.25">
      <c r="A166" s="30" t="s">
        <v>489</v>
      </c>
      <c r="B166" s="30" t="s">
        <v>271</v>
      </c>
      <c r="C166" s="30" t="s">
        <v>9</v>
      </c>
      <c r="D166" s="30" t="s">
        <v>339</v>
      </c>
      <c r="E166" s="30" t="s">
        <v>281</v>
      </c>
      <c r="F166" s="30">
        <v>4810</v>
      </c>
      <c r="G166" s="30" t="s">
        <v>289</v>
      </c>
      <c r="H166" s="30">
        <v>714.67709717634</v>
      </c>
      <c r="I166" s="30">
        <v>0.01</v>
      </c>
      <c r="J166" s="30" t="s">
        <v>335</v>
      </c>
      <c r="K166" s="30">
        <v>7.1467709717633996</v>
      </c>
      <c r="L166" s="30">
        <v>34375.968374181903</v>
      </c>
      <c r="M166" s="30">
        <v>0</v>
      </c>
      <c r="N166" s="30">
        <v>0</v>
      </c>
      <c r="O166" s="30">
        <v>0</v>
      </c>
      <c r="P166" s="30">
        <v>0.01</v>
      </c>
      <c r="Q166" s="30">
        <v>0</v>
      </c>
      <c r="R166" s="30">
        <v>0</v>
      </c>
      <c r="S166" s="30">
        <v>48.1</v>
      </c>
      <c r="T166">
        <v>6</v>
      </c>
      <c r="U166">
        <v>714.67709717634</v>
      </c>
      <c r="V166">
        <v>1</v>
      </c>
    </row>
    <row r="167" spans="1:22" hidden="1" x14ac:dyDescent="0.25">
      <c r="A167" s="30" t="s">
        <v>488</v>
      </c>
      <c r="B167" s="30" t="s">
        <v>271</v>
      </c>
      <c r="C167" s="30" t="s">
        <v>9</v>
      </c>
      <c r="D167" s="30" t="s">
        <v>339</v>
      </c>
      <c r="E167" s="30" t="s">
        <v>281</v>
      </c>
      <c r="F167" s="30">
        <v>4810</v>
      </c>
      <c r="G167" s="30" t="s">
        <v>290</v>
      </c>
      <c r="H167" s="30">
        <v>222.199369021481</v>
      </c>
      <c r="I167" s="30">
        <v>0.01</v>
      </c>
      <c r="J167" s="30" t="s">
        <v>363</v>
      </c>
      <c r="K167" s="30">
        <v>2.2219936902148101</v>
      </c>
      <c r="L167" s="30">
        <v>10687.7896499332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30">
        <v>48.1</v>
      </c>
      <c r="T167">
        <v>6</v>
      </c>
      <c r="U167">
        <v>222.199369021481</v>
      </c>
      <c r="V167">
        <v>1</v>
      </c>
    </row>
    <row r="168" spans="1:22" hidden="1" x14ac:dyDescent="0.25">
      <c r="A168" s="30" t="s">
        <v>465</v>
      </c>
      <c r="B168" s="30" t="s">
        <v>271</v>
      </c>
      <c r="C168" s="30" t="s">
        <v>9</v>
      </c>
      <c r="D168" s="30" t="s">
        <v>339</v>
      </c>
      <c r="E168" s="30" t="s">
        <v>281</v>
      </c>
      <c r="F168" s="30">
        <v>4810</v>
      </c>
      <c r="G168" s="30" t="s">
        <v>291</v>
      </c>
      <c r="H168" s="30">
        <v>0</v>
      </c>
      <c r="I168" s="30">
        <v>0</v>
      </c>
      <c r="J168" s="30" t="s">
        <v>336</v>
      </c>
      <c r="K168" s="30">
        <v>0</v>
      </c>
      <c r="L168" s="30">
        <v>0</v>
      </c>
      <c r="M168" s="30">
        <v>0</v>
      </c>
      <c r="N168" s="30">
        <v>0</v>
      </c>
      <c r="O168" s="30">
        <v>0</v>
      </c>
      <c r="P168" s="30">
        <v>0</v>
      </c>
      <c r="Q168" s="30">
        <v>0</v>
      </c>
      <c r="R168" s="30">
        <v>0</v>
      </c>
      <c r="S168" s="30">
        <v>0</v>
      </c>
      <c r="T168">
        <v>6</v>
      </c>
      <c r="U168">
        <v>0</v>
      </c>
      <c r="V168">
        <v>0</v>
      </c>
    </row>
    <row r="169" spans="1:22" hidden="1" x14ac:dyDescent="0.25">
      <c r="A169" s="30" t="s">
        <v>467</v>
      </c>
      <c r="B169" s="30" t="s">
        <v>271</v>
      </c>
      <c r="C169" s="30" t="s">
        <v>9</v>
      </c>
      <c r="D169" s="30" t="s">
        <v>339</v>
      </c>
      <c r="E169" s="30" t="s">
        <v>281</v>
      </c>
      <c r="F169" s="30">
        <v>4810</v>
      </c>
      <c r="G169" s="30" t="s">
        <v>292</v>
      </c>
      <c r="H169" s="30">
        <v>41.799391680800603</v>
      </c>
      <c r="I169" s="30">
        <v>7.0000000000000007E-2</v>
      </c>
      <c r="J169" s="30" t="s">
        <v>332</v>
      </c>
      <c r="K169" s="30">
        <v>2.9259574176560501</v>
      </c>
      <c r="L169" s="30">
        <v>14073.8551789256</v>
      </c>
      <c r="M169" s="30">
        <v>7.0000000000000007E-2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30">
        <v>336.7</v>
      </c>
      <c r="T169">
        <v>6</v>
      </c>
      <c r="U169">
        <v>41.799391680800603</v>
      </c>
      <c r="V169">
        <v>1.2345679012345699E-2</v>
      </c>
    </row>
    <row r="170" spans="1:22" hidden="1" x14ac:dyDescent="0.25">
      <c r="A170" s="30" t="s">
        <v>468</v>
      </c>
      <c r="B170" s="30" t="s">
        <v>271</v>
      </c>
      <c r="C170" s="30" t="s">
        <v>9</v>
      </c>
      <c r="D170" s="30" t="s">
        <v>339</v>
      </c>
      <c r="E170" s="30" t="s">
        <v>281</v>
      </c>
      <c r="F170" s="30">
        <v>4810</v>
      </c>
      <c r="G170" s="30" t="s">
        <v>293</v>
      </c>
      <c r="H170" s="30">
        <v>0</v>
      </c>
      <c r="I170" s="30">
        <v>0</v>
      </c>
      <c r="J170" s="30" t="s">
        <v>333</v>
      </c>
      <c r="K170" s="30">
        <v>0</v>
      </c>
      <c r="L170" s="30">
        <v>0</v>
      </c>
      <c r="M170" s="30">
        <v>0</v>
      </c>
      <c r="N170" s="30">
        <v>0</v>
      </c>
      <c r="O170" s="30">
        <v>0</v>
      </c>
      <c r="P170" s="30">
        <v>0</v>
      </c>
      <c r="Q170" s="30">
        <v>0</v>
      </c>
      <c r="R170" s="30">
        <v>0</v>
      </c>
      <c r="S170" s="30">
        <v>0</v>
      </c>
      <c r="T170">
        <v>6</v>
      </c>
      <c r="U170">
        <v>0</v>
      </c>
      <c r="V170">
        <v>0</v>
      </c>
    </row>
    <row r="171" spans="1:22" hidden="1" x14ac:dyDescent="0.25">
      <c r="A171" s="30" t="s">
        <v>469</v>
      </c>
      <c r="B171" s="30" t="s">
        <v>271</v>
      </c>
      <c r="C171" s="30" t="s">
        <v>9</v>
      </c>
      <c r="D171" s="30" t="s">
        <v>339</v>
      </c>
      <c r="E171" s="30" t="s">
        <v>281</v>
      </c>
      <c r="F171" s="30">
        <v>4810</v>
      </c>
      <c r="G171" s="30" t="s">
        <v>294</v>
      </c>
      <c r="H171" s="30">
        <v>85.045939102198901</v>
      </c>
      <c r="I171" s="30">
        <v>0.14000000000000001</v>
      </c>
      <c r="J171" s="30" t="s">
        <v>333</v>
      </c>
      <c r="K171" s="30">
        <v>11.9064314743078</v>
      </c>
      <c r="L171" s="30">
        <v>57269.935391420702</v>
      </c>
      <c r="M171" s="30">
        <v>0</v>
      </c>
      <c r="N171" s="30">
        <v>0.14000000000000001</v>
      </c>
      <c r="O171" s="30">
        <v>0</v>
      </c>
      <c r="P171" s="30">
        <v>0</v>
      </c>
      <c r="Q171" s="30">
        <v>0</v>
      </c>
      <c r="R171" s="30">
        <v>0</v>
      </c>
      <c r="S171" s="30">
        <v>673.4</v>
      </c>
      <c r="T171">
        <v>6</v>
      </c>
      <c r="U171">
        <v>85.045939102198901</v>
      </c>
      <c r="V171">
        <v>0.109375</v>
      </c>
    </row>
    <row r="172" spans="1:22" hidden="1" x14ac:dyDescent="0.25">
      <c r="A172" s="30" t="s">
        <v>470</v>
      </c>
      <c r="B172" s="30" t="s">
        <v>271</v>
      </c>
      <c r="C172" s="30" t="s">
        <v>9</v>
      </c>
      <c r="D172" s="30" t="s">
        <v>339</v>
      </c>
      <c r="E172" s="30" t="s">
        <v>281</v>
      </c>
      <c r="F172" s="30">
        <v>4810</v>
      </c>
      <c r="G172" s="30" t="s">
        <v>295</v>
      </c>
      <c r="H172" s="30">
        <v>0</v>
      </c>
      <c r="I172" s="30">
        <v>0</v>
      </c>
      <c r="J172" s="30" t="s">
        <v>336</v>
      </c>
      <c r="K172" s="30">
        <v>0</v>
      </c>
      <c r="L172" s="30">
        <v>0</v>
      </c>
      <c r="M172" s="30">
        <v>0</v>
      </c>
      <c r="N172" s="30">
        <v>0</v>
      </c>
      <c r="O172" s="30">
        <v>0</v>
      </c>
      <c r="P172" s="30">
        <v>0</v>
      </c>
      <c r="Q172" s="30">
        <v>0</v>
      </c>
      <c r="R172" s="30">
        <v>0</v>
      </c>
      <c r="S172" s="30">
        <v>0</v>
      </c>
      <c r="T172">
        <v>6</v>
      </c>
      <c r="U172">
        <v>0</v>
      </c>
      <c r="V172">
        <v>0</v>
      </c>
    </row>
    <row r="173" spans="1:22" hidden="1" x14ac:dyDescent="0.25">
      <c r="A173" s="30" t="s">
        <v>471</v>
      </c>
      <c r="B173" s="30" t="s">
        <v>271</v>
      </c>
      <c r="C173" s="30" t="s">
        <v>9</v>
      </c>
      <c r="D173" s="30" t="s">
        <v>339</v>
      </c>
      <c r="E173" s="30" t="s">
        <v>281</v>
      </c>
      <c r="F173" s="30">
        <v>4810</v>
      </c>
      <c r="G173" s="30" t="s">
        <v>296</v>
      </c>
      <c r="H173" s="30">
        <v>83.239403383407407</v>
      </c>
      <c r="I173" s="30">
        <v>0.03</v>
      </c>
      <c r="J173" s="30" t="s">
        <v>336</v>
      </c>
      <c r="K173" s="30">
        <v>2.49718210150222</v>
      </c>
      <c r="L173" s="30">
        <v>12011.4459082257</v>
      </c>
      <c r="M173" s="30">
        <v>0</v>
      </c>
      <c r="N173" s="30">
        <v>0</v>
      </c>
      <c r="O173" s="30">
        <v>0</v>
      </c>
      <c r="P173" s="30">
        <v>0</v>
      </c>
      <c r="Q173" s="30">
        <v>0.03</v>
      </c>
      <c r="R173" s="30">
        <v>2.49718210150222</v>
      </c>
      <c r="S173" s="30">
        <v>144.30000000000001</v>
      </c>
      <c r="T173">
        <v>6</v>
      </c>
      <c r="U173">
        <v>83.239403383407407</v>
      </c>
      <c r="V173">
        <v>2.2900763358778602E-2</v>
      </c>
    </row>
    <row r="174" spans="1:22" hidden="1" x14ac:dyDescent="0.25">
      <c r="A174" s="30" t="s">
        <v>472</v>
      </c>
      <c r="B174" s="30" t="s">
        <v>271</v>
      </c>
      <c r="C174" s="30" t="s">
        <v>9</v>
      </c>
      <c r="D174" s="30" t="s">
        <v>339</v>
      </c>
      <c r="E174" s="30" t="s">
        <v>281</v>
      </c>
      <c r="F174" s="30">
        <v>4810</v>
      </c>
      <c r="G174" s="30" t="s">
        <v>297</v>
      </c>
      <c r="H174" s="30">
        <v>775.21535649227201</v>
      </c>
      <c r="I174" s="30">
        <v>0.13</v>
      </c>
      <c r="J174" s="30" t="s">
        <v>336</v>
      </c>
      <c r="K174" s="30">
        <v>100.777996343995</v>
      </c>
      <c r="L174" s="30">
        <v>484742.16241461801</v>
      </c>
      <c r="M174" s="30">
        <v>0</v>
      </c>
      <c r="N174" s="30">
        <v>0</v>
      </c>
      <c r="O174" s="30">
        <v>0</v>
      </c>
      <c r="P174" s="30">
        <v>0</v>
      </c>
      <c r="Q174" s="30">
        <v>0.13</v>
      </c>
      <c r="R174" s="30">
        <v>100.777996343995</v>
      </c>
      <c r="S174" s="30">
        <v>625.29999999999995</v>
      </c>
      <c r="T174">
        <v>6</v>
      </c>
      <c r="U174">
        <v>775.21535649227201</v>
      </c>
      <c r="V174">
        <v>9.9236641221374003E-2</v>
      </c>
    </row>
    <row r="175" spans="1:22" hidden="1" x14ac:dyDescent="0.25">
      <c r="A175" s="30" t="s">
        <v>473</v>
      </c>
      <c r="B175" s="30" t="s">
        <v>271</v>
      </c>
      <c r="C175" s="30" t="s">
        <v>9</v>
      </c>
      <c r="D175" s="30" t="s">
        <v>339</v>
      </c>
      <c r="E175" s="30" t="s">
        <v>281</v>
      </c>
      <c r="F175" s="30">
        <v>4810</v>
      </c>
      <c r="G175" s="30" t="s">
        <v>298</v>
      </c>
      <c r="H175" s="30">
        <v>0</v>
      </c>
      <c r="I175" s="30">
        <v>0</v>
      </c>
      <c r="J175" s="30" t="s">
        <v>276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30">
        <v>0</v>
      </c>
      <c r="T175">
        <v>6</v>
      </c>
      <c r="U175">
        <v>0</v>
      </c>
      <c r="V175">
        <v>0</v>
      </c>
    </row>
    <row r="176" spans="1:22" hidden="1" x14ac:dyDescent="0.25">
      <c r="A176" s="30" t="s">
        <v>474</v>
      </c>
      <c r="B176" s="30" t="s">
        <v>271</v>
      </c>
      <c r="C176" s="30" t="s">
        <v>9</v>
      </c>
      <c r="D176" s="30" t="s">
        <v>339</v>
      </c>
      <c r="E176" s="30" t="s">
        <v>281</v>
      </c>
      <c r="F176" s="30">
        <v>4810</v>
      </c>
      <c r="G176" s="30" t="s">
        <v>299</v>
      </c>
      <c r="H176" s="30">
        <v>170.78755527070001</v>
      </c>
      <c r="I176" s="30">
        <v>0.03</v>
      </c>
      <c r="J176" s="30" t="s">
        <v>332</v>
      </c>
      <c r="K176" s="30">
        <v>5.1236266581210002</v>
      </c>
      <c r="L176" s="30">
        <v>24644.644225561999</v>
      </c>
      <c r="M176" s="30">
        <v>0.03</v>
      </c>
      <c r="N176" s="30">
        <v>0</v>
      </c>
      <c r="O176" s="30">
        <v>0</v>
      </c>
      <c r="P176" s="30">
        <v>0</v>
      </c>
      <c r="Q176" s="30">
        <v>0</v>
      </c>
      <c r="R176" s="30">
        <v>0</v>
      </c>
      <c r="S176" s="30">
        <v>144.30000000000001</v>
      </c>
      <c r="T176">
        <v>6</v>
      </c>
      <c r="U176">
        <v>170.78755527070001</v>
      </c>
      <c r="V176">
        <v>5.2910052910052898E-3</v>
      </c>
    </row>
    <row r="177" spans="1:22" hidden="1" x14ac:dyDescent="0.25">
      <c r="A177" s="30" t="s">
        <v>475</v>
      </c>
      <c r="B177" s="30" t="s">
        <v>271</v>
      </c>
      <c r="C177" s="30" t="s">
        <v>9</v>
      </c>
      <c r="D177" s="30" t="s">
        <v>339</v>
      </c>
      <c r="E177" s="30" t="s">
        <v>281</v>
      </c>
      <c r="F177" s="30">
        <v>4810</v>
      </c>
      <c r="G177" s="30" t="s">
        <v>300</v>
      </c>
      <c r="H177" s="30">
        <v>0</v>
      </c>
      <c r="I177" s="30">
        <v>0</v>
      </c>
      <c r="J177" s="30" t="s">
        <v>336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30">
        <v>0</v>
      </c>
      <c r="T177">
        <v>6</v>
      </c>
      <c r="U177">
        <v>0</v>
      </c>
      <c r="V177">
        <v>0</v>
      </c>
    </row>
    <row r="178" spans="1:22" hidden="1" x14ac:dyDescent="0.25">
      <c r="A178" s="30" t="s">
        <v>476</v>
      </c>
      <c r="B178" s="30" t="s">
        <v>271</v>
      </c>
      <c r="C178" s="30" t="s">
        <v>9</v>
      </c>
      <c r="D178" s="30" t="s">
        <v>339</v>
      </c>
      <c r="E178" s="30" t="s">
        <v>281</v>
      </c>
      <c r="F178" s="30">
        <v>4810</v>
      </c>
      <c r="G178" s="30" t="s">
        <v>301</v>
      </c>
      <c r="H178" s="30">
        <v>35.527460804532602</v>
      </c>
      <c r="I178" s="30">
        <v>1.02</v>
      </c>
      <c r="J178" s="30" t="s">
        <v>333</v>
      </c>
      <c r="K178" s="30">
        <v>36.2380100206233</v>
      </c>
      <c r="L178" s="30">
        <v>174304.828199198</v>
      </c>
      <c r="M178" s="30">
        <v>0</v>
      </c>
      <c r="N178" s="30">
        <v>1.02</v>
      </c>
      <c r="O178" s="30">
        <v>0</v>
      </c>
      <c r="P178" s="30">
        <v>0</v>
      </c>
      <c r="Q178" s="30">
        <v>0</v>
      </c>
      <c r="R178" s="30">
        <v>0</v>
      </c>
      <c r="S178" s="30">
        <v>4906.2</v>
      </c>
      <c r="T178">
        <v>6</v>
      </c>
      <c r="U178">
        <v>35.527460804532602</v>
      </c>
      <c r="V178">
        <v>0.796875</v>
      </c>
    </row>
    <row r="179" spans="1:22" hidden="1" x14ac:dyDescent="0.25">
      <c r="A179" s="30" t="s">
        <v>477</v>
      </c>
      <c r="B179" s="30" t="s">
        <v>271</v>
      </c>
      <c r="C179" s="30" t="s">
        <v>9</v>
      </c>
      <c r="D179" s="30" t="s">
        <v>339</v>
      </c>
      <c r="E179" s="30" t="s">
        <v>281</v>
      </c>
      <c r="F179" s="30">
        <v>4810</v>
      </c>
      <c r="G179" s="30" t="s">
        <v>302</v>
      </c>
      <c r="H179" s="30">
        <v>141.73361928480099</v>
      </c>
      <c r="I179" s="30">
        <v>0.03</v>
      </c>
      <c r="J179" s="30" t="s">
        <v>332</v>
      </c>
      <c r="K179" s="30">
        <v>4.2520085785440402</v>
      </c>
      <c r="L179" s="30">
        <v>20452.161262796799</v>
      </c>
      <c r="M179" s="30">
        <v>0.03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30">
        <v>144.30000000000001</v>
      </c>
      <c r="T179">
        <v>6</v>
      </c>
      <c r="U179">
        <v>141.73361928480099</v>
      </c>
      <c r="V179">
        <v>5.2910052910052898E-3</v>
      </c>
    </row>
    <row r="180" spans="1:22" hidden="1" x14ac:dyDescent="0.25">
      <c r="A180" s="30" t="s">
        <v>478</v>
      </c>
      <c r="B180" s="30" t="s">
        <v>271</v>
      </c>
      <c r="C180" s="30" t="s">
        <v>9</v>
      </c>
      <c r="D180" s="30" t="s">
        <v>339</v>
      </c>
      <c r="E180" s="30" t="s">
        <v>281</v>
      </c>
      <c r="F180" s="30">
        <v>4810</v>
      </c>
      <c r="G180" s="30" t="s">
        <v>303</v>
      </c>
      <c r="H180" s="30">
        <v>182.48055912641701</v>
      </c>
      <c r="I180" s="30">
        <v>7.0000000000000007E-2</v>
      </c>
      <c r="J180" s="30" t="s">
        <v>336</v>
      </c>
      <c r="K180" s="30">
        <v>12.7736391388492</v>
      </c>
      <c r="L180" s="30">
        <v>61441.204257864702</v>
      </c>
      <c r="M180" s="30">
        <v>0</v>
      </c>
      <c r="N180" s="30">
        <v>0</v>
      </c>
      <c r="O180" s="30">
        <v>0</v>
      </c>
      <c r="P180" s="30">
        <v>0</v>
      </c>
      <c r="Q180" s="30">
        <v>7.0000000000000007E-2</v>
      </c>
      <c r="R180" s="30">
        <v>12.7736391388492</v>
      </c>
      <c r="S180" s="30">
        <v>336.7</v>
      </c>
      <c r="T180">
        <v>6</v>
      </c>
      <c r="U180">
        <v>182.48055912641701</v>
      </c>
      <c r="V180">
        <v>5.34351145038168E-2</v>
      </c>
    </row>
    <row r="181" spans="1:22" hidden="1" x14ac:dyDescent="0.25">
      <c r="A181" s="30" t="s">
        <v>466</v>
      </c>
      <c r="B181" s="30" t="s">
        <v>271</v>
      </c>
      <c r="C181" s="30" t="s">
        <v>9</v>
      </c>
      <c r="D181" s="30" t="s">
        <v>339</v>
      </c>
      <c r="E181" s="30" t="s">
        <v>281</v>
      </c>
      <c r="F181" s="30">
        <v>4810</v>
      </c>
      <c r="G181" s="30" t="s">
        <v>304</v>
      </c>
      <c r="H181" s="30">
        <v>64.824000413449795</v>
      </c>
      <c r="I181" s="30">
        <v>1</v>
      </c>
      <c r="J181" s="30" t="s">
        <v>336</v>
      </c>
      <c r="K181" s="30">
        <v>64.824000413449795</v>
      </c>
      <c r="L181" s="30">
        <v>311803.44198869402</v>
      </c>
      <c r="M181" s="30">
        <v>0</v>
      </c>
      <c r="N181" s="30">
        <v>0</v>
      </c>
      <c r="O181" s="30">
        <v>0</v>
      </c>
      <c r="P181" s="30">
        <v>0</v>
      </c>
      <c r="Q181" s="30">
        <v>1</v>
      </c>
      <c r="R181" s="30">
        <v>64.824000413449795</v>
      </c>
      <c r="S181" s="30">
        <v>4810</v>
      </c>
      <c r="T181">
        <v>6</v>
      </c>
      <c r="U181">
        <v>64.824000413449795</v>
      </c>
      <c r="V181">
        <v>0.76335877862595403</v>
      </c>
    </row>
    <row r="182" spans="1:22" hidden="1" x14ac:dyDescent="0.25">
      <c r="A182" s="30" t="s">
        <v>480</v>
      </c>
      <c r="B182" s="30" t="s">
        <v>271</v>
      </c>
      <c r="C182" s="30" t="s">
        <v>9</v>
      </c>
      <c r="D182" s="30" t="s">
        <v>339</v>
      </c>
      <c r="E182" s="30" t="s">
        <v>281</v>
      </c>
      <c r="F182" s="30">
        <v>4810</v>
      </c>
      <c r="G182" s="30" t="s">
        <v>305</v>
      </c>
      <c r="H182" s="30">
        <v>254.47503608030399</v>
      </c>
      <c r="I182" s="30">
        <v>2.33</v>
      </c>
      <c r="J182" s="30" t="s">
        <v>332</v>
      </c>
      <c r="K182" s="30">
        <v>592.92683406710898</v>
      </c>
      <c r="L182" s="30">
        <v>2851978.0718628</v>
      </c>
      <c r="M182" s="30">
        <v>2.33</v>
      </c>
      <c r="N182" s="30">
        <v>0</v>
      </c>
      <c r="O182" s="30">
        <v>0</v>
      </c>
      <c r="P182" s="30">
        <v>0</v>
      </c>
      <c r="Q182" s="30">
        <v>0</v>
      </c>
      <c r="R182" s="30">
        <v>0</v>
      </c>
      <c r="S182" s="30">
        <v>11207.3</v>
      </c>
      <c r="T182">
        <v>6</v>
      </c>
      <c r="U182">
        <v>254.47503608030399</v>
      </c>
      <c r="V182">
        <v>0.41093474426807802</v>
      </c>
    </row>
    <row r="183" spans="1:22" hidden="1" x14ac:dyDescent="0.25">
      <c r="A183" s="30" t="s">
        <v>481</v>
      </c>
      <c r="B183" s="30" t="s">
        <v>271</v>
      </c>
      <c r="C183" s="30" t="s">
        <v>9</v>
      </c>
      <c r="D183" s="30" t="s">
        <v>339</v>
      </c>
      <c r="E183" s="30" t="s">
        <v>281</v>
      </c>
      <c r="F183" s="30">
        <v>4810</v>
      </c>
      <c r="G183" s="30" t="s">
        <v>306</v>
      </c>
      <c r="H183" s="30">
        <v>110.47768597543801</v>
      </c>
      <c r="I183" s="30">
        <v>2.5</v>
      </c>
      <c r="J183" s="30" t="s">
        <v>332</v>
      </c>
      <c r="K183" s="30">
        <v>276.19421493859397</v>
      </c>
      <c r="L183" s="30">
        <v>1328494.17385464</v>
      </c>
      <c r="M183" s="30">
        <v>2.5</v>
      </c>
      <c r="N183" s="30">
        <v>0</v>
      </c>
      <c r="O183" s="30">
        <v>0</v>
      </c>
      <c r="P183" s="30">
        <v>0</v>
      </c>
      <c r="Q183" s="30">
        <v>0</v>
      </c>
      <c r="R183" s="30">
        <v>0</v>
      </c>
      <c r="S183" s="30">
        <v>12025</v>
      </c>
      <c r="T183">
        <v>6</v>
      </c>
      <c r="U183">
        <v>110.47768597543801</v>
      </c>
      <c r="V183">
        <v>0.440917107583774</v>
      </c>
    </row>
    <row r="184" spans="1:22" hidden="1" x14ac:dyDescent="0.25">
      <c r="A184" s="30" t="s">
        <v>482</v>
      </c>
      <c r="B184" s="30" t="s">
        <v>271</v>
      </c>
      <c r="C184" s="30" t="s">
        <v>9</v>
      </c>
      <c r="D184" s="30" t="s">
        <v>339</v>
      </c>
      <c r="E184" s="30" t="s">
        <v>281</v>
      </c>
      <c r="F184" s="30">
        <v>4810</v>
      </c>
      <c r="G184" s="30" t="s">
        <v>307</v>
      </c>
      <c r="H184" s="30">
        <v>93.978972849677405</v>
      </c>
      <c r="I184" s="30">
        <v>7.0000000000000007E-2</v>
      </c>
      <c r="J184" s="30" t="s">
        <v>336</v>
      </c>
      <c r="K184" s="30">
        <v>6.5785280994774196</v>
      </c>
      <c r="L184" s="30">
        <v>31642.720158486401</v>
      </c>
      <c r="M184" s="30">
        <v>0</v>
      </c>
      <c r="N184" s="30">
        <v>0</v>
      </c>
      <c r="O184" s="30">
        <v>0</v>
      </c>
      <c r="P184" s="30">
        <v>0</v>
      </c>
      <c r="Q184" s="30">
        <v>7.0000000000000007E-2</v>
      </c>
      <c r="R184" s="30">
        <v>6.5785280994774196</v>
      </c>
      <c r="S184" s="30">
        <v>336.7</v>
      </c>
      <c r="T184">
        <v>6</v>
      </c>
      <c r="U184">
        <v>93.978972849677405</v>
      </c>
      <c r="V184">
        <v>5.34351145038168E-2</v>
      </c>
    </row>
    <row r="185" spans="1:22" hidden="1" x14ac:dyDescent="0.25">
      <c r="A185" s="30" t="s">
        <v>483</v>
      </c>
      <c r="B185" s="30" t="s">
        <v>271</v>
      </c>
      <c r="C185" s="30" t="s">
        <v>9</v>
      </c>
      <c r="D185" s="30" t="s">
        <v>339</v>
      </c>
      <c r="E185" s="30" t="s">
        <v>281</v>
      </c>
      <c r="F185" s="30">
        <v>4810</v>
      </c>
      <c r="G185" s="30" t="s">
        <v>308</v>
      </c>
      <c r="H185" s="30">
        <v>122.559052707527</v>
      </c>
      <c r="I185" s="30">
        <v>0.71</v>
      </c>
      <c r="J185" s="30" t="s">
        <v>332</v>
      </c>
      <c r="K185" s="30">
        <v>87.016927422344295</v>
      </c>
      <c r="L185" s="30">
        <v>418551.420901476</v>
      </c>
      <c r="M185" s="30">
        <v>0.71</v>
      </c>
      <c r="N185" s="30">
        <v>0</v>
      </c>
      <c r="O185" s="30">
        <v>0</v>
      </c>
      <c r="P185" s="30">
        <v>0</v>
      </c>
      <c r="Q185" s="30">
        <v>0</v>
      </c>
      <c r="R185" s="30">
        <v>0</v>
      </c>
      <c r="S185" s="30">
        <v>3415.1</v>
      </c>
      <c r="T185">
        <v>6</v>
      </c>
      <c r="U185">
        <v>122.559052707527</v>
      </c>
      <c r="V185">
        <v>0.12522045855379199</v>
      </c>
    </row>
    <row r="186" spans="1:22" hidden="1" x14ac:dyDescent="0.25">
      <c r="A186" s="30" t="s">
        <v>479</v>
      </c>
      <c r="B186" s="30" t="s">
        <v>271</v>
      </c>
      <c r="C186" s="30" t="s">
        <v>9</v>
      </c>
      <c r="D186" s="30" t="s">
        <v>339</v>
      </c>
      <c r="E186" s="30" t="s">
        <v>281</v>
      </c>
      <c r="F186" s="30">
        <v>4810</v>
      </c>
      <c r="G186" s="30" t="s">
        <v>309</v>
      </c>
      <c r="H186" s="30">
        <v>171.82126823368301</v>
      </c>
      <c r="I186" s="30">
        <v>0.01</v>
      </c>
      <c r="J186" s="30" t="s">
        <v>336</v>
      </c>
      <c r="K186" s="30">
        <v>1.71821268233683</v>
      </c>
      <c r="L186" s="30">
        <v>8264.6030020401504</v>
      </c>
      <c r="M186" s="30">
        <v>0</v>
      </c>
      <c r="N186" s="30">
        <v>0</v>
      </c>
      <c r="O186" s="30">
        <v>0</v>
      </c>
      <c r="P186" s="30">
        <v>0</v>
      </c>
      <c r="Q186" s="30">
        <v>0.01</v>
      </c>
      <c r="R186" s="30">
        <v>1.71821268233683</v>
      </c>
      <c r="S186" s="30">
        <v>48.1</v>
      </c>
      <c r="T186">
        <v>6</v>
      </c>
      <c r="U186">
        <v>171.82126823368301</v>
      </c>
      <c r="V186">
        <v>7.63358778625954E-3</v>
      </c>
    </row>
    <row r="187" spans="1:22" hidden="1" x14ac:dyDescent="0.25">
      <c r="A187" s="30" t="s">
        <v>484</v>
      </c>
      <c r="B187" s="30" t="s">
        <v>271</v>
      </c>
      <c r="C187" s="30" t="s">
        <v>9</v>
      </c>
      <c r="D187" s="30" t="s">
        <v>339</v>
      </c>
      <c r="E187" s="30" t="s">
        <v>281</v>
      </c>
      <c r="F187" s="30">
        <v>4810</v>
      </c>
      <c r="G187" s="30" t="s">
        <v>310</v>
      </c>
      <c r="H187" s="30">
        <v>0</v>
      </c>
      <c r="I187" s="30">
        <v>0</v>
      </c>
      <c r="J187" s="30" t="s">
        <v>333</v>
      </c>
      <c r="K187" s="30">
        <v>0</v>
      </c>
      <c r="L187" s="30">
        <v>0</v>
      </c>
      <c r="M187" s="30">
        <v>0</v>
      </c>
      <c r="N187" s="30">
        <v>0</v>
      </c>
      <c r="O187" s="30">
        <v>0</v>
      </c>
      <c r="P187" s="30">
        <v>0</v>
      </c>
      <c r="Q187" s="30">
        <v>0</v>
      </c>
      <c r="R187" s="30">
        <v>0</v>
      </c>
      <c r="S187" s="30">
        <v>0</v>
      </c>
      <c r="T187">
        <v>6</v>
      </c>
      <c r="U187">
        <v>0</v>
      </c>
      <c r="V187">
        <v>0</v>
      </c>
    </row>
    <row r="188" spans="1:22" hidden="1" x14ac:dyDescent="0.25">
      <c r="A188" s="30" t="s">
        <v>485</v>
      </c>
      <c r="B188" s="30" t="s">
        <v>271</v>
      </c>
      <c r="C188" s="30" t="s">
        <v>9</v>
      </c>
      <c r="D188" s="30" t="s">
        <v>339</v>
      </c>
      <c r="E188" s="30" t="s">
        <v>281</v>
      </c>
      <c r="F188" s="30">
        <v>4810</v>
      </c>
      <c r="G188" s="30" t="s">
        <v>311</v>
      </c>
      <c r="H188" s="30">
        <v>122.39498131832801</v>
      </c>
      <c r="I188" s="30">
        <v>0.12</v>
      </c>
      <c r="J188" s="30" t="s">
        <v>333</v>
      </c>
      <c r="K188" s="30">
        <v>14.687397758199401</v>
      </c>
      <c r="L188" s="30">
        <v>70646.383216938993</v>
      </c>
      <c r="M188" s="30">
        <v>0</v>
      </c>
      <c r="N188" s="30">
        <v>0.12</v>
      </c>
      <c r="O188" s="30">
        <v>0</v>
      </c>
      <c r="P188" s="30">
        <v>0</v>
      </c>
      <c r="Q188" s="30">
        <v>0</v>
      </c>
      <c r="R188" s="30">
        <v>0</v>
      </c>
      <c r="S188" s="30">
        <v>577.20000000000005</v>
      </c>
      <c r="T188">
        <v>6</v>
      </c>
      <c r="U188">
        <v>122.39498131832801</v>
      </c>
      <c r="V188">
        <v>9.375E-2</v>
      </c>
    </row>
    <row r="189" spans="1:22" hidden="1" x14ac:dyDescent="0.25">
      <c r="A189" s="30" t="s">
        <v>486</v>
      </c>
      <c r="B189" s="30" t="s">
        <v>271</v>
      </c>
      <c r="C189" s="30" t="s">
        <v>9</v>
      </c>
      <c r="D189" s="30" t="s">
        <v>339</v>
      </c>
      <c r="E189" s="30" t="s">
        <v>281</v>
      </c>
      <c r="F189" s="30">
        <v>4810</v>
      </c>
      <c r="G189" s="30" t="s">
        <v>312</v>
      </c>
      <c r="H189" s="30">
        <v>27.5056984217692</v>
      </c>
      <c r="I189" s="30">
        <v>2.39</v>
      </c>
      <c r="J189" s="30" t="s">
        <v>334</v>
      </c>
      <c r="K189" s="30">
        <v>65.738619228028398</v>
      </c>
      <c r="L189" s="30">
        <v>316202.75848681701</v>
      </c>
      <c r="M189" s="30">
        <v>0</v>
      </c>
      <c r="N189" s="30">
        <v>0</v>
      </c>
      <c r="O189" s="30">
        <v>2.39</v>
      </c>
      <c r="P189" s="30">
        <v>0</v>
      </c>
      <c r="Q189" s="30">
        <v>0</v>
      </c>
      <c r="R189" s="30">
        <v>0</v>
      </c>
      <c r="S189" s="30">
        <v>11495.9</v>
      </c>
      <c r="T189">
        <v>6</v>
      </c>
      <c r="U189">
        <v>27.5056984217692</v>
      </c>
      <c r="V189">
        <v>0.86594202898550698</v>
      </c>
    </row>
    <row r="190" spans="1:22" hidden="1" x14ac:dyDescent="0.25">
      <c r="A190" s="30" t="s">
        <v>2796</v>
      </c>
      <c r="B190" s="30" t="s">
        <v>271</v>
      </c>
      <c r="C190" s="30" t="s">
        <v>9</v>
      </c>
      <c r="D190" s="30" t="s">
        <v>339</v>
      </c>
      <c r="E190" s="30" t="s">
        <v>281</v>
      </c>
      <c r="F190" s="30">
        <v>4810</v>
      </c>
      <c r="G190" s="30" t="s">
        <v>2688</v>
      </c>
      <c r="H190" s="30">
        <v>234.70495026778701</v>
      </c>
      <c r="I190" s="30">
        <v>4.6697903870000002E-2</v>
      </c>
      <c r="J190" s="30" t="s">
        <v>334</v>
      </c>
      <c r="K190" s="30">
        <v>10.9602292054182</v>
      </c>
      <c r="L190" s="30">
        <v>52718.702478061699</v>
      </c>
      <c r="M190" s="30">
        <v>0</v>
      </c>
      <c r="N190" s="30">
        <v>0</v>
      </c>
      <c r="O190" s="30">
        <v>4.6697903870000002E-2</v>
      </c>
      <c r="P190" s="30">
        <v>0</v>
      </c>
      <c r="Q190" s="30">
        <v>0</v>
      </c>
      <c r="R190" s="30">
        <v>0</v>
      </c>
      <c r="S190" s="30">
        <v>224.61691761469999</v>
      </c>
      <c r="T190">
        <v>6</v>
      </c>
      <c r="U190">
        <v>234.70495026778701</v>
      </c>
      <c r="V190">
        <v>1.6919530387681202E-2</v>
      </c>
    </row>
    <row r="191" spans="1:22" hidden="1" x14ac:dyDescent="0.25">
      <c r="A191" s="30" t="s">
        <v>2712</v>
      </c>
      <c r="B191" s="30" t="s">
        <v>271</v>
      </c>
      <c r="C191" s="30" t="s">
        <v>9</v>
      </c>
      <c r="D191" s="30" t="s">
        <v>339</v>
      </c>
      <c r="E191" s="30" t="s">
        <v>281</v>
      </c>
      <c r="F191" s="30">
        <v>4810</v>
      </c>
      <c r="G191" s="30" t="s">
        <v>2687</v>
      </c>
      <c r="H191" s="30">
        <v>145.662740770596</v>
      </c>
      <c r="I191" s="30">
        <v>0.32330209612999999</v>
      </c>
      <c r="J191" s="30" t="s">
        <v>334</v>
      </c>
      <c r="K191" s="30">
        <v>47.093069419174398</v>
      </c>
      <c r="L191" s="30">
        <v>226517.66390622899</v>
      </c>
      <c r="M191" s="30">
        <v>0</v>
      </c>
      <c r="N191" s="30">
        <v>0</v>
      </c>
      <c r="O191" s="30">
        <v>0.32330209612999999</v>
      </c>
      <c r="P191" s="30">
        <v>0</v>
      </c>
      <c r="Q191" s="30">
        <v>0</v>
      </c>
      <c r="R191" s="30">
        <v>0</v>
      </c>
      <c r="S191" s="30">
        <v>1555.0830823853</v>
      </c>
      <c r="T191">
        <v>6</v>
      </c>
      <c r="U191">
        <v>145.662740770596</v>
      </c>
      <c r="V191">
        <v>0.117138440626812</v>
      </c>
    </row>
    <row r="192" spans="1:22" hidden="1" x14ac:dyDescent="0.25">
      <c r="A192" s="30" t="s">
        <v>487</v>
      </c>
      <c r="B192" s="30" t="s">
        <v>271</v>
      </c>
      <c r="C192" s="30" t="s">
        <v>9</v>
      </c>
      <c r="D192" s="30" t="s">
        <v>339</v>
      </c>
      <c r="E192" s="30" t="s">
        <v>281</v>
      </c>
      <c r="F192" s="30">
        <v>4810</v>
      </c>
      <c r="G192" s="30" t="s">
        <v>313</v>
      </c>
      <c r="H192" s="30">
        <v>0</v>
      </c>
      <c r="I192" s="30">
        <v>0</v>
      </c>
      <c r="J192" s="30" t="s">
        <v>334</v>
      </c>
      <c r="K192" s="30">
        <v>0</v>
      </c>
      <c r="L192" s="30">
        <v>0</v>
      </c>
      <c r="M192" s="30">
        <v>0</v>
      </c>
      <c r="N192" s="30">
        <v>0</v>
      </c>
      <c r="O192" s="30">
        <v>0</v>
      </c>
      <c r="P192" s="30">
        <v>0</v>
      </c>
      <c r="Q192" s="30">
        <v>0</v>
      </c>
      <c r="R192" s="30">
        <v>0</v>
      </c>
      <c r="S192" s="30">
        <v>0</v>
      </c>
      <c r="T192">
        <v>6</v>
      </c>
      <c r="U192">
        <v>0</v>
      </c>
      <c r="V192">
        <v>0</v>
      </c>
    </row>
    <row r="193" spans="1:22" hidden="1" x14ac:dyDescent="0.25">
      <c r="A193" s="30" t="s">
        <v>514</v>
      </c>
      <c r="B193" s="30" t="s">
        <v>271</v>
      </c>
      <c r="C193" s="30" t="s">
        <v>9</v>
      </c>
      <c r="D193" s="30" t="s">
        <v>339</v>
      </c>
      <c r="E193" s="30" t="s">
        <v>282</v>
      </c>
      <c r="F193" s="30">
        <v>4810</v>
      </c>
      <c r="G193" s="30" t="s">
        <v>289</v>
      </c>
      <c r="H193" s="30">
        <v>760.58182697221605</v>
      </c>
      <c r="I193" s="30">
        <v>0.04</v>
      </c>
      <c r="J193" s="30" t="s">
        <v>335</v>
      </c>
      <c r="K193" s="30">
        <v>30.423273078888599</v>
      </c>
      <c r="L193" s="30">
        <v>146335.94350945399</v>
      </c>
      <c r="M193" s="30">
        <v>0</v>
      </c>
      <c r="N193" s="30">
        <v>0</v>
      </c>
      <c r="O193" s="30">
        <v>0</v>
      </c>
      <c r="P193" s="30">
        <v>0.04</v>
      </c>
      <c r="Q193" s="30">
        <v>0</v>
      </c>
      <c r="R193" s="30">
        <v>0</v>
      </c>
      <c r="S193" s="30">
        <v>192.4</v>
      </c>
      <c r="T193">
        <v>7</v>
      </c>
      <c r="U193">
        <v>760.58182697221605</v>
      </c>
      <c r="V193">
        <v>1</v>
      </c>
    </row>
    <row r="194" spans="1:22" hidden="1" x14ac:dyDescent="0.25">
      <c r="A194" s="30" t="s">
        <v>513</v>
      </c>
      <c r="B194" s="30" t="s">
        <v>271</v>
      </c>
      <c r="C194" s="30" t="s">
        <v>9</v>
      </c>
      <c r="D194" s="30" t="s">
        <v>339</v>
      </c>
      <c r="E194" s="30" t="s">
        <v>282</v>
      </c>
      <c r="F194" s="30">
        <v>4810</v>
      </c>
      <c r="G194" s="30" t="s">
        <v>290</v>
      </c>
      <c r="H194" s="30">
        <v>196.411322468983</v>
      </c>
      <c r="I194" s="30">
        <v>0.03</v>
      </c>
      <c r="J194" s="30" t="s">
        <v>363</v>
      </c>
      <c r="K194" s="30">
        <v>5.8923396740695004</v>
      </c>
      <c r="L194" s="30">
        <v>28342.1538322743</v>
      </c>
      <c r="M194" s="30">
        <v>0</v>
      </c>
      <c r="N194" s="30">
        <v>0</v>
      </c>
      <c r="O194" s="30">
        <v>0</v>
      </c>
      <c r="P194" s="30">
        <v>0</v>
      </c>
      <c r="Q194" s="30">
        <v>0</v>
      </c>
      <c r="R194" s="30">
        <v>0</v>
      </c>
      <c r="S194" s="30">
        <v>144.30000000000001</v>
      </c>
      <c r="T194">
        <v>7</v>
      </c>
      <c r="U194">
        <v>196.411322468983</v>
      </c>
      <c r="V194">
        <v>0.75</v>
      </c>
    </row>
    <row r="195" spans="1:22" hidden="1" x14ac:dyDescent="0.25">
      <c r="A195" s="30" t="s">
        <v>490</v>
      </c>
      <c r="B195" s="30" t="s">
        <v>271</v>
      </c>
      <c r="C195" s="30" t="s">
        <v>9</v>
      </c>
      <c r="D195" s="30" t="s">
        <v>339</v>
      </c>
      <c r="E195" s="30" t="s">
        <v>282</v>
      </c>
      <c r="F195" s="30">
        <v>4810</v>
      </c>
      <c r="G195" s="30" t="s">
        <v>291</v>
      </c>
      <c r="H195" s="30">
        <v>0</v>
      </c>
      <c r="I195" s="30">
        <v>0</v>
      </c>
      <c r="J195" s="30" t="s">
        <v>336</v>
      </c>
      <c r="K195" s="30">
        <v>0</v>
      </c>
      <c r="L195" s="30">
        <v>0</v>
      </c>
      <c r="M195" s="30">
        <v>0</v>
      </c>
      <c r="N195" s="30">
        <v>0</v>
      </c>
      <c r="O195" s="30">
        <v>0</v>
      </c>
      <c r="P195" s="30">
        <v>0</v>
      </c>
      <c r="Q195" s="30">
        <v>0</v>
      </c>
      <c r="R195" s="30">
        <v>0</v>
      </c>
      <c r="S195" s="30">
        <v>0</v>
      </c>
      <c r="T195">
        <v>7</v>
      </c>
      <c r="U195">
        <v>0</v>
      </c>
      <c r="V195">
        <v>0</v>
      </c>
    </row>
    <row r="196" spans="1:22" hidden="1" x14ac:dyDescent="0.25">
      <c r="A196" s="30" t="s">
        <v>492</v>
      </c>
      <c r="B196" s="30" t="s">
        <v>271</v>
      </c>
      <c r="C196" s="30" t="s">
        <v>9</v>
      </c>
      <c r="D196" s="30" t="s">
        <v>339</v>
      </c>
      <c r="E196" s="30" t="s">
        <v>282</v>
      </c>
      <c r="F196" s="30">
        <v>4810</v>
      </c>
      <c r="G196" s="30" t="s">
        <v>292</v>
      </c>
      <c r="H196" s="30">
        <v>49.825909330110598</v>
      </c>
      <c r="I196" s="30">
        <v>0.08</v>
      </c>
      <c r="J196" s="30" t="s">
        <v>332</v>
      </c>
      <c r="K196" s="30">
        <v>3.9860727464088499</v>
      </c>
      <c r="L196" s="30">
        <v>19173.009910226599</v>
      </c>
      <c r="M196" s="30">
        <v>0.08</v>
      </c>
      <c r="N196" s="30">
        <v>0</v>
      </c>
      <c r="O196" s="30">
        <v>0</v>
      </c>
      <c r="P196" s="30">
        <v>0</v>
      </c>
      <c r="Q196" s="30">
        <v>0</v>
      </c>
      <c r="R196" s="30">
        <v>0</v>
      </c>
      <c r="S196" s="30">
        <v>384.8</v>
      </c>
      <c r="T196">
        <v>7</v>
      </c>
      <c r="U196">
        <v>49.825909330110598</v>
      </c>
      <c r="V196">
        <v>1.16788321167883E-2</v>
      </c>
    </row>
    <row r="197" spans="1:22" hidden="1" x14ac:dyDescent="0.25">
      <c r="A197" s="30" t="s">
        <v>493</v>
      </c>
      <c r="B197" s="30" t="s">
        <v>271</v>
      </c>
      <c r="C197" s="30" t="s">
        <v>9</v>
      </c>
      <c r="D197" s="30" t="s">
        <v>339</v>
      </c>
      <c r="E197" s="30" t="s">
        <v>282</v>
      </c>
      <c r="F197" s="30">
        <v>4810</v>
      </c>
      <c r="G197" s="30" t="s">
        <v>293</v>
      </c>
      <c r="H197" s="30">
        <v>0</v>
      </c>
      <c r="I197" s="30">
        <v>0</v>
      </c>
      <c r="J197" s="30" t="s">
        <v>333</v>
      </c>
      <c r="K197" s="30">
        <v>0</v>
      </c>
      <c r="L197" s="30">
        <v>0</v>
      </c>
      <c r="M197" s="30">
        <v>0</v>
      </c>
      <c r="N197" s="30">
        <v>0</v>
      </c>
      <c r="O197" s="30">
        <v>0</v>
      </c>
      <c r="P197" s="30">
        <v>0</v>
      </c>
      <c r="Q197" s="30">
        <v>0</v>
      </c>
      <c r="R197" s="30">
        <v>0</v>
      </c>
      <c r="S197" s="30">
        <v>0</v>
      </c>
      <c r="T197">
        <v>7</v>
      </c>
      <c r="U197">
        <v>0</v>
      </c>
      <c r="V197">
        <v>0</v>
      </c>
    </row>
    <row r="198" spans="1:22" hidden="1" x14ac:dyDescent="0.25">
      <c r="A198" s="30" t="s">
        <v>494</v>
      </c>
      <c r="B198" s="30" t="s">
        <v>271</v>
      </c>
      <c r="C198" s="30" t="s">
        <v>9</v>
      </c>
      <c r="D198" s="30" t="s">
        <v>339</v>
      </c>
      <c r="E198" s="30" t="s">
        <v>282</v>
      </c>
      <c r="F198" s="30">
        <v>4810</v>
      </c>
      <c r="G198" s="30" t="s">
        <v>294</v>
      </c>
      <c r="H198" s="30">
        <v>114.237615948525</v>
      </c>
      <c r="I198" s="30">
        <v>0.16</v>
      </c>
      <c r="J198" s="30" t="s">
        <v>333</v>
      </c>
      <c r="K198" s="30">
        <v>18.2780185517639</v>
      </c>
      <c r="L198" s="30">
        <v>87917.269233984494</v>
      </c>
      <c r="M198" s="30">
        <v>0</v>
      </c>
      <c r="N198" s="30">
        <v>0.16</v>
      </c>
      <c r="O198" s="30">
        <v>0</v>
      </c>
      <c r="P198" s="30">
        <v>0</v>
      </c>
      <c r="Q198" s="30">
        <v>0</v>
      </c>
      <c r="R198" s="30">
        <v>0</v>
      </c>
      <c r="S198" s="30">
        <v>769.6</v>
      </c>
      <c r="T198">
        <v>7</v>
      </c>
      <c r="U198">
        <v>114.237615948525</v>
      </c>
      <c r="V198">
        <v>0.115942028985507</v>
      </c>
    </row>
    <row r="199" spans="1:22" hidden="1" x14ac:dyDescent="0.25">
      <c r="A199" s="30" t="s">
        <v>495</v>
      </c>
      <c r="B199" s="30" t="s">
        <v>271</v>
      </c>
      <c r="C199" s="30" t="s">
        <v>9</v>
      </c>
      <c r="D199" s="30" t="s">
        <v>339</v>
      </c>
      <c r="E199" s="30" t="s">
        <v>282</v>
      </c>
      <c r="F199" s="30">
        <v>4810</v>
      </c>
      <c r="G199" s="30" t="s">
        <v>295</v>
      </c>
      <c r="H199" s="30">
        <v>0</v>
      </c>
      <c r="I199" s="30">
        <v>0</v>
      </c>
      <c r="J199" s="30" t="s">
        <v>336</v>
      </c>
      <c r="K199" s="30">
        <v>0</v>
      </c>
      <c r="L199" s="30">
        <v>0</v>
      </c>
      <c r="M199" s="30">
        <v>0</v>
      </c>
      <c r="N199" s="30">
        <v>0</v>
      </c>
      <c r="O199" s="30">
        <v>0</v>
      </c>
      <c r="P199" s="30">
        <v>0</v>
      </c>
      <c r="Q199" s="30">
        <v>0</v>
      </c>
      <c r="R199" s="30">
        <v>0</v>
      </c>
      <c r="S199" s="30">
        <v>0</v>
      </c>
      <c r="T199">
        <v>7</v>
      </c>
      <c r="U199">
        <v>0</v>
      </c>
      <c r="V199">
        <v>0</v>
      </c>
    </row>
    <row r="200" spans="1:22" hidden="1" x14ac:dyDescent="0.25">
      <c r="A200" s="30" t="s">
        <v>496</v>
      </c>
      <c r="B200" s="30" t="s">
        <v>271</v>
      </c>
      <c r="C200" s="30" t="s">
        <v>9</v>
      </c>
      <c r="D200" s="30" t="s">
        <v>339</v>
      </c>
      <c r="E200" s="30" t="s">
        <v>282</v>
      </c>
      <c r="F200" s="30">
        <v>4810</v>
      </c>
      <c r="G200" s="30" t="s">
        <v>296</v>
      </c>
      <c r="H200" s="30">
        <v>100.148384280076</v>
      </c>
      <c r="I200" s="30">
        <v>0.04</v>
      </c>
      <c r="J200" s="30" t="s">
        <v>336</v>
      </c>
      <c r="K200" s="30">
        <v>4.0059353712030497</v>
      </c>
      <c r="L200" s="30">
        <v>19268.549135486701</v>
      </c>
      <c r="M200" s="30">
        <v>0</v>
      </c>
      <c r="N200" s="30">
        <v>0</v>
      </c>
      <c r="O200" s="30">
        <v>0</v>
      </c>
      <c r="P200" s="30">
        <v>0</v>
      </c>
      <c r="Q200" s="30">
        <v>0.04</v>
      </c>
      <c r="R200" s="30">
        <v>4.0059353712030497</v>
      </c>
      <c r="S200" s="30">
        <v>192.4</v>
      </c>
      <c r="T200">
        <v>7</v>
      </c>
      <c r="U200">
        <v>100.148384280076</v>
      </c>
      <c r="V200">
        <v>2.7397260273972601E-2</v>
      </c>
    </row>
    <row r="201" spans="1:22" hidden="1" x14ac:dyDescent="0.25">
      <c r="A201" s="30" t="s">
        <v>497</v>
      </c>
      <c r="B201" s="30" t="s">
        <v>271</v>
      </c>
      <c r="C201" s="30" t="s">
        <v>9</v>
      </c>
      <c r="D201" s="30" t="s">
        <v>339</v>
      </c>
      <c r="E201" s="30" t="s">
        <v>282</v>
      </c>
      <c r="F201" s="30">
        <v>4810</v>
      </c>
      <c r="G201" s="30" t="s">
        <v>297</v>
      </c>
      <c r="H201" s="30">
        <v>1033.1816325672301</v>
      </c>
      <c r="I201" s="30">
        <v>0.2</v>
      </c>
      <c r="J201" s="30" t="s">
        <v>336</v>
      </c>
      <c r="K201" s="30">
        <v>206.63632651344599</v>
      </c>
      <c r="L201" s="30">
        <v>993920.73052967596</v>
      </c>
      <c r="M201" s="30">
        <v>0</v>
      </c>
      <c r="N201" s="30">
        <v>0</v>
      </c>
      <c r="O201" s="30">
        <v>0</v>
      </c>
      <c r="P201" s="30">
        <v>0</v>
      </c>
      <c r="Q201" s="30">
        <v>0.2</v>
      </c>
      <c r="R201" s="30">
        <v>206.63632651344599</v>
      </c>
      <c r="S201" s="30">
        <v>962</v>
      </c>
      <c r="T201">
        <v>7</v>
      </c>
      <c r="U201">
        <v>1033.1816325672301</v>
      </c>
      <c r="V201">
        <v>0.13698630136986301</v>
      </c>
    </row>
    <row r="202" spans="1:22" hidden="1" x14ac:dyDescent="0.25">
      <c r="A202" s="30" t="s">
        <v>498</v>
      </c>
      <c r="B202" s="30" t="s">
        <v>271</v>
      </c>
      <c r="C202" s="30" t="s">
        <v>9</v>
      </c>
      <c r="D202" s="30" t="s">
        <v>339</v>
      </c>
      <c r="E202" s="30" t="s">
        <v>282</v>
      </c>
      <c r="F202" s="30">
        <v>4810</v>
      </c>
      <c r="G202" s="30" t="s">
        <v>298</v>
      </c>
      <c r="H202" s="30">
        <v>0</v>
      </c>
      <c r="I202" s="30">
        <v>0</v>
      </c>
      <c r="J202" s="30" t="s">
        <v>276</v>
      </c>
      <c r="K202" s="30">
        <v>0</v>
      </c>
      <c r="L202" s="30">
        <v>0</v>
      </c>
      <c r="M202" s="30">
        <v>0</v>
      </c>
      <c r="N202" s="30">
        <v>0</v>
      </c>
      <c r="O202" s="30">
        <v>0</v>
      </c>
      <c r="P202" s="30">
        <v>0</v>
      </c>
      <c r="Q202" s="30">
        <v>0</v>
      </c>
      <c r="R202" s="30">
        <v>0</v>
      </c>
      <c r="S202" s="30">
        <v>0</v>
      </c>
      <c r="T202">
        <v>7</v>
      </c>
      <c r="U202">
        <v>0</v>
      </c>
      <c r="V202">
        <v>0</v>
      </c>
    </row>
    <row r="203" spans="1:22" hidden="1" x14ac:dyDescent="0.25">
      <c r="A203" s="30" t="s">
        <v>499</v>
      </c>
      <c r="B203" s="30" t="s">
        <v>271</v>
      </c>
      <c r="C203" s="30" t="s">
        <v>9</v>
      </c>
      <c r="D203" s="30" t="s">
        <v>339</v>
      </c>
      <c r="E203" s="30" t="s">
        <v>282</v>
      </c>
      <c r="F203" s="30">
        <v>4810</v>
      </c>
      <c r="G203" s="30" t="s">
        <v>299</v>
      </c>
      <c r="H203" s="30">
        <v>144.40154894145701</v>
      </c>
      <c r="I203" s="30">
        <v>0.03</v>
      </c>
      <c r="J203" s="30" t="s">
        <v>332</v>
      </c>
      <c r="K203" s="30">
        <v>4.3320464682437096</v>
      </c>
      <c r="L203" s="30">
        <v>20837.143512252202</v>
      </c>
      <c r="M203" s="30">
        <v>0.03</v>
      </c>
      <c r="N203" s="30">
        <v>0</v>
      </c>
      <c r="O203" s="30">
        <v>0</v>
      </c>
      <c r="P203" s="30">
        <v>0</v>
      </c>
      <c r="Q203" s="30">
        <v>0</v>
      </c>
      <c r="R203" s="30">
        <v>0</v>
      </c>
      <c r="S203" s="30">
        <v>144.30000000000001</v>
      </c>
      <c r="T203">
        <v>7</v>
      </c>
      <c r="U203">
        <v>144.40154894145701</v>
      </c>
      <c r="V203">
        <v>4.3795620437956199E-3</v>
      </c>
    </row>
    <row r="204" spans="1:22" hidden="1" x14ac:dyDescent="0.25">
      <c r="A204" s="30" t="s">
        <v>500</v>
      </c>
      <c r="B204" s="30" t="s">
        <v>271</v>
      </c>
      <c r="C204" s="30" t="s">
        <v>9</v>
      </c>
      <c r="D204" s="30" t="s">
        <v>339</v>
      </c>
      <c r="E204" s="30" t="s">
        <v>282</v>
      </c>
      <c r="F204" s="30">
        <v>4810</v>
      </c>
      <c r="G204" s="30" t="s">
        <v>300</v>
      </c>
      <c r="H204" s="30">
        <v>0</v>
      </c>
      <c r="I204" s="30">
        <v>0</v>
      </c>
      <c r="J204" s="30" t="s">
        <v>336</v>
      </c>
      <c r="K204" s="30">
        <v>0</v>
      </c>
      <c r="L204" s="30">
        <v>0</v>
      </c>
      <c r="M204" s="30">
        <v>0</v>
      </c>
      <c r="N204" s="30">
        <v>0</v>
      </c>
      <c r="O204" s="30">
        <v>0</v>
      </c>
      <c r="P204" s="30">
        <v>0</v>
      </c>
      <c r="Q204" s="30">
        <v>0</v>
      </c>
      <c r="R204" s="30">
        <v>0</v>
      </c>
      <c r="S204" s="30">
        <v>0</v>
      </c>
      <c r="T204">
        <v>7</v>
      </c>
      <c r="U204">
        <v>0</v>
      </c>
      <c r="V204">
        <v>0</v>
      </c>
    </row>
    <row r="205" spans="1:22" hidden="1" x14ac:dyDescent="0.25">
      <c r="A205" s="30" t="s">
        <v>501</v>
      </c>
      <c r="B205" s="30" t="s">
        <v>271</v>
      </c>
      <c r="C205" s="30" t="s">
        <v>9</v>
      </c>
      <c r="D205" s="30" t="s">
        <v>339</v>
      </c>
      <c r="E205" s="30" t="s">
        <v>282</v>
      </c>
      <c r="F205" s="30">
        <v>4810</v>
      </c>
      <c r="G205" s="30" t="s">
        <v>301</v>
      </c>
      <c r="H205" s="30">
        <v>40.596722265825903</v>
      </c>
      <c r="I205" s="30">
        <v>1.05</v>
      </c>
      <c r="J205" s="30" t="s">
        <v>333</v>
      </c>
      <c r="K205" s="30">
        <v>42.626558379117199</v>
      </c>
      <c r="L205" s="30">
        <v>205033.74580355399</v>
      </c>
      <c r="M205" s="30">
        <v>0</v>
      </c>
      <c r="N205" s="30">
        <v>1.05</v>
      </c>
      <c r="O205" s="30">
        <v>0</v>
      </c>
      <c r="P205" s="30">
        <v>0</v>
      </c>
      <c r="Q205" s="30">
        <v>0</v>
      </c>
      <c r="R205" s="30">
        <v>0</v>
      </c>
      <c r="S205" s="30">
        <v>5050.5</v>
      </c>
      <c r="T205">
        <v>7</v>
      </c>
      <c r="U205">
        <v>40.596722265825903</v>
      </c>
      <c r="V205">
        <v>0.76086956521739102</v>
      </c>
    </row>
    <row r="206" spans="1:22" hidden="1" x14ac:dyDescent="0.25">
      <c r="A206" s="30" t="s">
        <v>502</v>
      </c>
      <c r="B206" s="30" t="s">
        <v>271</v>
      </c>
      <c r="C206" s="30" t="s">
        <v>9</v>
      </c>
      <c r="D206" s="30" t="s">
        <v>339</v>
      </c>
      <c r="E206" s="30" t="s">
        <v>282</v>
      </c>
      <c r="F206" s="30">
        <v>4810</v>
      </c>
      <c r="G206" s="30" t="s">
        <v>302</v>
      </c>
      <c r="H206" s="30">
        <v>115.642170899039</v>
      </c>
      <c r="I206" s="30">
        <v>0.06</v>
      </c>
      <c r="J206" s="30" t="s">
        <v>332</v>
      </c>
      <c r="K206" s="30">
        <v>6.9385302539423597</v>
      </c>
      <c r="L206" s="30">
        <v>33374.330521462703</v>
      </c>
      <c r="M206" s="30">
        <v>0.06</v>
      </c>
      <c r="N206" s="30">
        <v>0</v>
      </c>
      <c r="O206" s="30">
        <v>0</v>
      </c>
      <c r="P206" s="30">
        <v>0</v>
      </c>
      <c r="Q206" s="30">
        <v>0</v>
      </c>
      <c r="R206" s="30">
        <v>0</v>
      </c>
      <c r="S206" s="30">
        <v>288.60000000000002</v>
      </c>
      <c r="T206">
        <v>7</v>
      </c>
      <c r="U206">
        <v>115.642170899039</v>
      </c>
      <c r="V206">
        <v>8.7591240875912399E-3</v>
      </c>
    </row>
    <row r="207" spans="1:22" hidden="1" x14ac:dyDescent="0.25">
      <c r="A207" s="30" t="s">
        <v>503</v>
      </c>
      <c r="B207" s="30" t="s">
        <v>271</v>
      </c>
      <c r="C207" s="30" t="s">
        <v>9</v>
      </c>
      <c r="D207" s="30" t="s">
        <v>339</v>
      </c>
      <c r="E207" s="30" t="s">
        <v>282</v>
      </c>
      <c r="F207" s="30">
        <v>4810</v>
      </c>
      <c r="G207" s="30" t="s">
        <v>303</v>
      </c>
      <c r="H207" s="30">
        <v>240.23082400871601</v>
      </c>
      <c r="I207" s="30">
        <v>0.1</v>
      </c>
      <c r="J207" s="30" t="s">
        <v>336</v>
      </c>
      <c r="K207" s="30">
        <v>24.023082400871601</v>
      </c>
      <c r="L207" s="30">
        <v>115551.026348193</v>
      </c>
      <c r="M207" s="30">
        <v>0</v>
      </c>
      <c r="N207" s="30">
        <v>0</v>
      </c>
      <c r="O207" s="30">
        <v>0</v>
      </c>
      <c r="P207" s="30">
        <v>0</v>
      </c>
      <c r="Q207" s="30">
        <v>0.1</v>
      </c>
      <c r="R207" s="30">
        <v>24.023082400871601</v>
      </c>
      <c r="S207" s="30">
        <v>481</v>
      </c>
      <c r="T207">
        <v>7</v>
      </c>
      <c r="U207">
        <v>240.23082400871601</v>
      </c>
      <c r="V207">
        <v>6.8493150684931503E-2</v>
      </c>
    </row>
    <row r="208" spans="1:22" hidden="1" x14ac:dyDescent="0.25">
      <c r="A208" s="30" t="s">
        <v>491</v>
      </c>
      <c r="B208" s="30" t="s">
        <v>271</v>
      </c>
      <c r="C208" s="30" t="s">
        <v>9</v>
      </c>
      <c r="D208" s="30" t="s">
        <v>339</v>
      </c>
      <c r="E208" s="30" t="s">
        <v>282</v>
      </c>
      <c r="F208" s="30">
        <v>4810</v>
      </c>
      <c r="G208" s="30" t="s">
        <v>304</v>
      </c>
      <c r="H208" s="30">
        <v>86.321007868204703</v>
      </c>
      <c r="I208" s="30">
        <v>1</v>
      </c>
      <c r="J208" s="30" t="s">
        <v>336</v>
      </c>
      <c r="K208" s="30">
        <v>86.321007868204703</v>
      </c>
      <c r="L208" s="30">
        <v>415204.04784606502</v>
      </c>
      <c r="M208" s="30">
        <v>0</v>
      </c>
      <c r="N208" s="30">
        <v>0</v>
      </c>
      <c r="O208" s="30">
        <v>0</v>
      </c>
      <c r="P208" s="30">
        <v>0</v>
      </c>
      <c r="Q208" s="30">
        <v>1</v>
      </c>
      <c r="R208" s="30">
        <v>86.321007868204703</v>
      </c>
      <c r="S208" s="30">
        <v>4810</v>
      </c>
      <c r="T208">
        <v>7</v>
      </c>
      <c r="U208">
        <v>86.321007868204703</v>
      </c>
      <c r="V208">
        <v>0.68493150684931503</v>
      </c>
    </row>
    <row r="209" spans="1:22" hidden="1" x14ac:dyDescent="0.25">
      <c r="A209" s="30" t="s">
        <v>505</v>
      </c>
      <c r="B209" s="30" t="s">
        <v>271</v>
      </c>
      <c r="C209" s="30" t="s">
        <v>9</v>
      </c>
      <c r="D209" s="30" t="s">
        <v>339</v>
      </c>
      <c r="E209" s="30" t="s">
        <v>282</v>
      </c>
      <c r="F209" s="30">
        <v>4810</v>
      </c>
      <c r="G209" s="30" t="s">
        <v>305</v>
      </c>
      <c r="H209" s="30">
        <v>289.43201890104598</v>
      </c>
      <c r="I209" s="30">
        <v>2.85</v>
      </c>
      <c r="J209" s="30" t="s">
        <v>332</v>
      </c>
      <c r="K209" s="30">
        <v>824.88125386798094</v>
      </c>
      <c r="L209" s="30">
        <v>3967678.8311049901</v>
      </c>
      <c r="M209" s="30">
        <v>2.85</v>
      </c>
      <c r="N209" s="30">
        <v>0</v>
      </c>
      <c r="O209" s="30">
        <v>0</v>
      </c>
      <c r="P209" s="30">
        <v>0</v>
      </c>
      <c r="Q209" s="30">
        <v>0</v>
      </c>
      <c r="R209" s="30">
        <v>0</v>
      </c>
      <c r="S209" s="30">
        <v>13708.5</v>
      </c>
      <c r="T209">
        <v>7</v>
      </c>
      <c r="U209">
        <v>289.43201890104598</v>
      </c>
      <c r="V209">
        <v>0.41605839416058399</v>
      </c>
    </row>
    <row r="210" spans="1:22" hidden="1" x14ac:dyDescent="0.25">
      <c r="A210" s="30" t="s">
        <v>506</v>
      </c>
      <c r="B210" s="30" t="s">
        <v>271</v>
      </c>
      <c r="C210" s="30" t="s">
        <v>9</v>
      </c>
      <c r="D210" s="30" t="s">
        <v>339</v>
      </c>
      <c r="E210" s="30" t="s">
        <v>282</v>
      </c>
      <c r="F210" s="30">
        <v>4810</v>
      </c>
      <c r="G210" s="30" t="s">
        <v>306</v>
      </c>
      <c r="H210" s="30">
        <v>111.88275776346801</v>
      </c>
      <c r="I210" s="30">
        <v>2.95</v>
      </c>
      <c r="J210" s="30" t="s">
        <v>332</v>
      </c>
      <c r="K210" s="30">
        <v>330.054135402231</v>
      </c>
      <c r="L210" s="30">
        <v>1587560.3912847301</v>
      </c>
      <c r="M210" s="30">
        <v>2.95</v>
      </c>
      <c r="N210" s="30">
        <v>0</v>
      </c>
      <c r="O210" s="30">
        <v>0</v>
      </c>
      <c r="P210" s="30">
        <v>0</v>
      </c>
      <c r="Q210" s="30">
        <v>0</v>
      </c>
      <c r="R210" s="30">
        <v>0</v>
      </c>
      <c r="S210" s="30">
        <v>14189.5</v>
      </c>
      <c r="T210">
        <v>7</v>
      </c>
      <c r="U210">
        <v>111.88275776346801</v>
      </c>
      <c r="V210">
        <v>0.43065693430656898</v>
      </c>
    </row>
    <row r="211" spans="1:22" hidden="1" x14ac:dyDescent="0.25">
      <c r="A211" s="30" t="s">
        <v>507</v>
      </c>
      <c r="B211" s="30" t="s">
        <v>271</v>
      </c>
      <c r="C211" s="30" t="s">
        <v>9</v>
      </c>
      <c r="D211" s="30" t="s">
        <v>339</v>
      </c>
      <c r="E211" s="30" t="s">
        <v>282</v>
      </c>
      <c r="F211" s="30">
        <v>4810</v>
      </c>
      <c r="G211" s="30" t="s">
        <v>307</v>
      </c>
      <c r="H211" s="30">
        <v>112.76081214441101</v>
      </c>
      <c r="I211" s="30">
        <v>0.1</v>
      </c>
      <c r="J211" s="30" t="s">
        <v>336</v>
      </c>
      <c r="K211" s="30">
        <v>11.276081214441099</v>
      </c>
      <c r="L211" s="30">
        <v>54237.950641461597</v>
      </c>
      <c r="M211" s="30">
        <v>0</v>
      </c>
      <c r="N211" s="30">
        <v>0</v>
      </c>
      <c r="O211" s="30">
        <v>0</v>
      </c>
      <c r="P211" s="30">
        <v>0</v>
      </c>
      <c r="Q211" s="30">
        <v>0.1</v>
      </c>
      <c r="R211" s="30">
        <v>11.276081214441099</v>
      </c>
      <c r="S211" s="30">
        <v>481</v>
      </c>
      <c r="T211">
        <v>7</v>
      </c>
      <c r="U211">
        <v>112.76081214441101</v>
      </c>
      <c r="V211">
        <v>6.8493150684931503E-2</v>
      </c>
    </row>
    <row r="212" spans="1:22" hidden="1" x14ac:dyDescent="0.25">
      <c r="A212" s="30" t="s">
        <v>508</v>
      </c>
      <c r="B212" s="30" t="s">
        <v>271</v>
      </c>
      <c r="C212" s="30" t="s">
        <v>9</v>
      </c>
      <c r="D212" s="30" t="s">
        <v>339</v>
      </c>
      <c r="E212" s="30" t="s">
        <v>282</v>
      </c>
      <c r="F212" s="30">
        <v>4810</v>
      </c>
      <c r="G212" s="30" t="s">
        <v>308</v>
      </c>
      <c r="H212" s="30">
        <v>126.23634996987199</v>
      </c>
      <c r="I212" s="30">
        <v>0.88</v>
      </c>
      <c r="J212" s="30" t="s">
        <v>332</v>
      </c>
      <c r="K212" s="30">
        <v>111.087987973487</v>
      </c>
      <c r="L212" s="30">
        <v>534333.22215247503</v>
      </c>
      <c r="M212" s="30">
        <v>0.88</v>
      </c>
      <c r="N212" s="30">
        <v>0</v>
      </c>
      <c r="O212" s="30">
        <v>0</v>
      </c>
      <c r="P212" s="30">
        <v>0</v>
      </c>
      <c r="Q212" s="30">
        <v>0</v>
      </c>
      <c r="R212" s="30">
        <v>0</v>
      </c>
      <c r="S212" s="30">
        <v>4232.8</v>
      </c>
      <c r="T212">
        <v>7</v>
      </c>
      <c r="U212">
        <v>126.23634996987199</v>
      </c>
      <c r="V212">
        <v>0.12846715328467201</v>
      </c>
    </row>
    <row r="213" spans="1:22" hidden="1" x14ac:dyDescent="0.25">
      <c r="A213" s="30" t="s">
        <v>504</v>
      </c>
      <c r="B213" s="30" t="s">
        <v>271</v>
      </c>
      <c r="C213" s="30" t="s">
        <v>9</v>
      </c>
      <c r="D213" s="30" t="s">
        <v>339</v>
      </c>
      <c r="E213" s="30" t="s">
        <v>282</v>
      </c>
      <c r="F213" s="30">
        <v>4810</v>
      </c>
      <c r="G213" s="30" t="s">
        <v>309</v>
      </c>
      <c r="H213" s="30">
        <v>241.70138243086501</v>
      </c>
      <c r="I213" s="30">
        <v>0.02</v>
      </c>
      <c r="J213" s="30" t="s">
        <v>336</v>
      </c>
      <c r="K213" s="30">
        <v>4.8340276486173002</v>
      </c>
      <c r="L213" s="30">
        <v>23251.672989849201</v>
      </c>
      <c r="M213" s="30">
        <v>0</v>
      </c>
      <c r="N213" s="30">
        <v>0</v>
      </c>
      <c r="O213" s="30">
        <v>0</v>
      </c>
      <c r="P213" s="30">
        <v>0</v>
      </c>
      <c r="Q213" s="30">
        <v>0.02</v>
      </c>
      <c r="R213" s="30">
        <v>4.8340276486173002</v>
      </c>
      <c r="S213" s="30">
        <v>96.2</v>
      </c>
      <c r="T213">
        <v>7</v>
      </c>
      <c r="U213">
        <v>241.70138243086501</v>
      </c>
      <c r="V213">
        <v>1.3698630136986301E-2</v>
      </c>
    </row>
    <row r="214" spans="1:22" hidden="1" x14ac:dyDescent="0.25">
      <c r="A214" s="30" t="s">
        <v>509</v>
      </c>
      <c r="B214" s="30" t="s">
        <v>271</v>
      </c>
      <c r="C214" s="30" t="s">
        <v>9</v>
      </c>
      <c r="D214" s="30" t="s">
        <v>339</v>
      </c>
      <c r="E214" s="30" t="s">
        <v>282</v>
      </c>
      <c r="F214" s="30">
        <v>4810</v>
      </c>
      <c r="G214" s="30" t="s">
        <v>310</v>
      </c>
      <c r="H214" s="30">
        <v>239.44571675144499</v>
      </c>
      <c r="I214" s="30">
        <v>0.01</v>
      </c>
      <c r="J214" s="30" t="s">
        <v>333</v>
      </c>
      <c r="K214" s="30">
        <v>2.3944571675144499</v>
      </c>
      <c r="L214" s="30">
        <v>11517.3389757445</v>
      </c>
      <c r="M214" s="30">
        <v>0</v>
      </c>
      <c r="N214" s="30">
        <v>0.01</v>
      </c>
      <c r="O214" s="30">
        <v>0</v>
      </c>
      <c r="P214" s="30">
        <v>0</v>
      </c>
      <c r="Q214" s="30">
        <v>0</v>
      </c>
      <c r="R214" s="30">
        <v>0</v>
      </c>
      <c r="S214" s="30">
        <v>48.1</v>
      </c>
      <c r="T214">
        <v>7</v>
      </c>
      <c r="U214">
        <v>239.44571675144499</v>
      </c>
      <c r="V214">
        <v>7.2463768115942004E-3</v>
      </c>
    </row>
    <row r="215" spans="1:22" hidden="1" x14ac:dyDescent="0.25">
      <c r="A215" s="30" t="s">
        <v>510</v>
      </c>
      <c r="B215" s="30" t="s">
        <v>271</v>
      </c>
      <c r="C215" s="30" t="s">
        <v>9</v>
      </c>
      <c r="D215" s="30" t="s">
        <v>339</v>
      </c>
      <c r="E215" s="30" t="s">
        <v>282</v>
      </c>
      <c r="F215" s="30">
        <v>4810</v>
      </c>
      <c r="G215" s="30" t="s">
        <v>311</v>
      </c>
      <c r="H215" s="30">
        <v>115.528628220234</v>
      </c>
      <c r="I215" s="30">
        <v>0.16</v>
      </c>
      <c r="J215" s="30" t="s">
        <v>333</v>
      </c>
      <c r="K215" s="30">
        <v>18.484580515237401</v>
      </c>
      <c r="L215" s="30">
        <v>88910.832278291899</v>
      </c>
      <c r="M215" s="30">
        <v>0</v>
      </c>
      <c r="N215" s="30">
        <v>0.16</v>
      </c>
      <c r="O215" s="30">
        <v>0</v>
      </c>
      <c r="P215" s="30">
        <v>0</v>
      </c>
      <c r="Q215" s="30">
        <v>0</v>
      </c>
      <c r="R215" s="30">
        <v>0</v>
      </c>
      <c r="S215" s="30">
        <v>769.6</v>
      </c>
      <c r="T215">
        <v>7</v>
      </c>
      <c r="U215">
        <v>115.528628220234</v>
      </c>
      <c r="V215">
        <v>0.115942028985507</v>
      </c>
    </row>
    <row r="216" spans="1:22" hidden="1" x14ac:dyDescent="0.25">
      <c r="A216" s="30" t="s">
        <v>511</v>
      </c>
      <c r="B216" s="30" t="s">
        <v>271</v>
      </c>
      <c r="C216" s="30" t="s">
        <v>9</v>
      </c>
      <c r="D216" s="30" t="s">
        <v>339</v>
      </c>
      <c r="E216" s="30" t="s">
        <v>282</v>
      </c>
      <c r="F216" s="30">
        <v>4810</v>
      </c>
      <c r="G216" s="30" t="s">
        <v>312</v>
      </c>
      <c r="H216" s="30">
        <v>29.9216777615467</v>
      </c>
      <c r="I216" s="30">
        <v>2.91</v>
      </c>
      <c r="J216" s="30" t="s">
        <v>334</v>
      </c>
      <c r="K216" s="30">
        <v>87.072082286100894</v>
      </c>
      <c r="L216" s="30">
        <v>418816.71579614503</v>
      </c>
      <c r="M216" s="30">
        <v>0</v>
      </c>
      <c r="N216" s="30">
        <v>0</v>
      </c>
      <c r="O216" s="30">
        <v>2.91</v>
      </c>
      <c r="P216" s="30">
        <v>0</v>
      </c>
      <c r="Q216" s="30">
        <v>0</v>
      </c>
      <c r="R216" s="30">
        <v>0</v>
      </c>
      <c r="S216" s="30">
        <v>13997.1</v>
      </c>
      <c r="T216">
        <v>7</v>
      </c>
      <c r="U216">
        <v>29.9216777615467</v>
      </c>
      <c r="V216">
        <v>0.86094674556213002</v>
      </c>
    </row>
    <row r="217" spans="1:22" hidden="1" x14ac:dyDescent="0.25">
      <c r="A217" s="30" t="s">
        <v>2797</v>
      </c>
      <c r="B217" s="30" t="s">
        <v>271</v>
      </c>
      <c r="C217" s="30" t="s">
        <v>9</v>
      </c>
      <c r="D217" s="30" t="s">
        <v>339</v>
      </c>
      <c r="E217" s="30" t="s">
        <v>282</v>
      </c>
      <c r="F217" s="30">
        <v>4810</v>
      </c>
      <c r="G217" s="30" t="s">
        <v>2688</v>
      </c>
      <c r="H217" s="30">
        <v>255.96735939067099</v>
      </c>
      <c r="I217" s="30">
        <v>5.9318958970000002E-2</v>
      </c>
      <c r="J217" s="30" t="s">
        <v>334</v>
      </c>
      <c r="K217" s="30">
        <v>15.183717289354499</v>
      </c>
      <c r="L217" s="30">
        <v>73033.680161795099</v>
      </c>
      <c r="M217" s="30">
        <v>0</v>
      </c>
      <c r="N217" s="30">
        <v>0</v>
      </c>
      <c r="O217" s="30">
        <v>5.9318958970000002E-2</v>
      </c>
      <c r="P217" s="30">
        <v>0</v>
      </c>
      <c r="Q217" s="30">
        <v>0</v>
      </c>
      <c r="R217" s="30">
        <v>0</v>
      </c>
      <c r="S217" s="30">
        <v>285.32419264570001</v>
      </c>
      <c r="T217">
        <v>7</v>
      </c>
      <c r="U217">
        <v>255.96735939067099</v>
      </c>
      <c r="V217">
        <v>1.7549987860946699E-2</v>
      </c>
    </row>
    <row r="218" spans="1:22" hidden="1" x14ac:dyDescent="0.25">
      <c r="A218" s="30" t="s">
        <v>2713</v>
      </c>
      <c r="B218" s="30" t="s">
        <v>271</v>
      </c>
      <c r="C218" s="30" t="s">
        <v>9</v>
      </c>
      <c r="D218" s="30" t="s">
        <v>339</v>
      </c>
      <c r="E218" s="30" t="s">
        <v>282</v>
      </c>
      <c r="F218" s="30">
        <v>4810</v>
      </c>
      <c r="G218" s="30" t="s">
        <v>2687</v>
      </c>
      <c r="H218" s="30">
        <v>158.85863112012399</v>
      </c>
      <c r="I218" s="30">
        <v>0.41068104103000003</v>
      </c>
      <c r="J218" s="30" t="s">
        <v>334</v>
      </c>
      <c r="K218" s="30">
        <v>65.240228005013094</v>
      </c>
      <c r="L218" s="30">
        <v>313805.49670411297</v>
      </c>
      <c r="M218" s="30">
        <v>0</v>
      </c>
      <c r="N218" s="30">
        <v>0</v>
      </c>
      <c r="O218" s="30">
        <v>0.41068104103000003</v>
      </c>
      <c r="P218" s="30">
        <v>0</v>
      </c>
      <c r="Q218" s="30">
        <v>0</v>
      </c>
      <c r="R218" s="30">
        <v>0</v>
      </c>
      <c r="S218" s="30">
        <v>1975.3758073542999</v>
      </c>
      <c r="T218">
        <v>7</v>
      </c>
      <c r="U218">
        <v>158.85863112012399</v>
      </c>
      <c r="V218">
        <v>0.12150326657692299</v>
      </c>
    </row>
    <row r="219" spans="1:22" hidden="1" x14ac:dyDescent="0.25">
      <c r="A219" s="30" t="s">
        <v>512</v>
      </c>
      <c r="B219" s="30" t="s">
        <v>271</v>
      </c>
      <c r="C219" s="30" t="s">
        <v>9</v>
      </c>
      <c r="D219" s="30" t="s">
        <v>339</v>
      </c>
      <c r="E219" s="30" t="s">
        <v>282</v>
      </c>
      <c r="F219" s="30">
        <v>4810</v>
      </c>
      <c r="G219" s="30" t="s">
        <v>313</v>
      </c>
      <c r="H219" s="30">
        <v>0</v>
      </c>
      <c r="I219" s="30">
        <v>0</v>
      </c>
      <c r="J219" s="30" t="s">
        <v>334</v>
      </c>
      <c r="K219" s="30">
        <v>0</v>
      </c>
      <c r="L219" s="30">
        <v>0</v>
      </c>
      <c r="M219" s="30">
        <v>0</v>
      </c>
      <c r="N219" s="30">
        <v>0</v>
      </c>
      <c r="O219" s="30">
        <v>0</v>
      </c>
      <c r="P219" s="30">
        <v>0</v>
      </c>
      <c r="Q219" s="30">
        <v>0</v>
      </c>
      <c r="R219" s="30">
        <v>0</v>
      </c>
      <c r="S219" s="30">
        <v>0</v>
      </c>
      <c r="T219">
        <v>7</v>
      </c>
      <c r="U219">
        <v>0</v>
      </c>
      <c r="V219">
        <v>0</v>
      </c>
    </row>
    <row r="220" spans="1:22" hidden="1" x14ac:dyDescent="0.25">
      <c r="A220" s="30" t="s">
        <v>539</v>
      </c>
      <c r="B220" s="30" t="s">
        <v>271</v>
      </c>
      <c r="C220" s="30" t="s">
        <v>9</v>
      </c>
      <c r="D220" s="30" t="s">
        <v>339</v>
      </c>
      <c r="E220" s="30" t="s">
        <v>283</v>
      </c>
      <c r="F220" s="30">
        <v>4811</v>
      </c>
      <c r="G220" s="30" t="s">
        <v>289</v>
      </c>
      <c r="H220" s="30">
        <v>911.21056784358495</v>
      </c>
      <c r="I220" s="30">
        <v>0.19</v>
      </c>
      <c r="J220" s="30" t="s">
        <v>335</v>
      </c>
      <c r="K220" s="30">
        <v>173.13000789028101</v>
      </c>
      <c r="L220" s="30">
        <v>832928.467960143</v>
      </c>
      <c r="M220" s="30">
        <v>0</v>
      </c>
      <c r="N220" s="30">
        <v>0</v>
      </c>
      <c r="O220" s="30">
        <v>0</v>
      </c>
      <c r="P220" s="30">
        <v>0.19</v>
      </c>
      <c r="Q220" s="30">
        <v>0</v>
      </c>
      <c r="R220" s="30">
        <v>0</v>
      </c>
      <c r="S220" s="30">
        <v>914.09</v>
      </c>
      <c r="T220">
        <v>8</v>
      </c>
      <c r="U220">
        <v>911.21056784358495</v>
      </c>
      <c r="V220">
        <v>1</v>
      </c>
    </row>
    <row r="221" spans="1:22" hidden="1" x14ac:dyDescent="0.25">
      <c r="A221" s="30" t="s">
        <v>538</v>
      </c>
      <c r="B221" s="30" t="s">
        <v>271</v>
      </c>
      <c r="C221" s="30" t="s">
        <v>9</v>
      </c>
      <c r="D221" s="30" t="s">
        <v>339</v>
      </c>
      <c r="E221" s="30" t="s">
        <v>283</v>
      </c>
      <c r="F221" s="30">
        <v>4811</v>
      </c>
      <c r="G221" s="30" t="s">
        <v>290</v>
      </c>
      <c r="H221" s="30">
        <v>285.21501543124799</v>
      </c>
      <c r="I221" s="30">
        <v>0.11</v>
      </c>
      <c r="J221" s="30" t="s">
        <v>363</v>
      </c>
      <c r="K221" s="30">
        <v>31.3736516974372</v>
      </c>
      <c r="L221" s="30">
        <v>150938.63831637101</v>
      </c>
      <c r="M221" s="30">
        <v>0</v>
      </c>
      <c r="N221" s="30">
        <v>0</v>
      </c>
      <c r="O221" s="30">
        <v>0</v>
      </c>
      <c r="P221" s="30">
        <v>0</v>
      </c>
      <c r="Q221" s="30">
        <v>0</v>
      </c>
      <c r="R221" s="30">
        <v>0</v>
      </c>
      <c r="S221" s="30">
        <v>529.21</v>
      </c>
      <c r="T221">
        <v>8</v>
      </c>
      <c r="U221">
        <v>285.21501543124799</v>
      </c>
      <c r="V221">
        <v>0.57894736842105299</v>
      </c>
    </row>
    <row r="222" spans="1:22" hidden="1" x14ac:dyDescent="0.25">
      <c r="A222" s="30" t="s">
        <v>515</v>
      </c>
      <c r="B222" s="30" t="s">
        <v>271</v>
      </c>
      <c r="C222" s="30" t="s">
        <v>9</v>
      </c>
      <c r="D222" s="30" t="s">
        <v>339</v>
      </c>
      <c r="E222" s="30" t="s">
        <v>283</v>
      </c>
      <c r="F222" s="30">
        <v>4811</v>
      </c>
      <c r="G222" s="30" t="s">
        <v>291</v>
      </c>
      <c r="H222" s="30">
        <v>0</v>
      </c>
      <c r="I222" s="30">
        <v>0</v>
      </c>
      <c r="J222" s="30" t="s">
        <v>336</v>
      </c>
      <c r="K222" s="30">
        <v>0</v>
      </c>
      <c r="L222" s="30">
        <v>0</v>
      </c>
      <c r="M222" s="30">
        <v>0</v>
      </c>
      <c r="N222" s="30">
        <v>0</v>
      </c>
      <c r="O222" s="30">
        <v>0</v>
      </c>
      <c r="P222" s="30">
        <v>0</v>
      </c>
      <c r="Q222" s="30">
        <v>0</v>
      </c>
      <c r="R222" s="30">
        <v>0</v>
      </c>
      <c r="S222" s="30">
        <v>0</v>
      </c>
      <c r="T222">
        <v>8</v>
      </c>
      <c r="U222">
        <v>0</v>
      </c>
      <c r="V222">
        <v>0</v>
      </c>
    </row>
    <row r="223" spans="1:22" hidden="1" x14ac:dyDescent="0.25">
      <c r="A223" s="30" t="s">
        <v>517</v>
      </c>
      <c r="B223" s="30" t="s">
        <v>271</v>
      </c>
      <c r="C223" s="30" t="s">
        <v>9</v>
      </c>
      <c r="D223" s="30" t="s">
        <v>339</v>
      </c>
      <c r="E223" s="30" t="s">
        <v>283</v>
      </c>
      <c r="F223" s="30">
        <v>4811</v>
      </c>
      <c r="G223" s="30" t="s">
        <v>292</v>
      </c>
      <c r="H223" s="30">
        <v>49.471153883547601</v>
      </c>
      <c r="I223" s="30">
        <v>0.09</v>
      </c>
      <c r="J223" s="30" t="s">
        <v>332</v>
      </c>
      <c r="K223" s="30">
        <v>4.4524038495192899</v>
      </c>
      <c r="L223" s="30">
        <v>21420.514920037302</v>
      </c>
      <c r="M223" s="30">
        <v>0.09</v>
      </c>
      <c r="N223" s="30">
        <v>0</v>
      </c>
      <c r="O223" s="30">
        <v>0</v>
      </c>
      <c r="P223" s="30">
        <v>0</v>
      </c>
      <c r="Q223" s="30">
        <v>0</v>
      </c>
      <c r="R223" s="30">
        <v>0</v>
      </c>
      <c r="S223" s="30">
        <v>432.99</v>
      </c>
      <c r="T223">
        <v>8</v>
      </c>
      <c r="U223">
        <v>49.471153883547601</v>
      </c>
      <c r="V223">
        <v>1.1335012594458399E-2</v>
      </c>
    </row>
    <row r="224" spans="1:22" hidden="1" x14ac:dyDescent="0.25">
      <c r="A224" s="30" t="s">
        <v>518</v>
      </c>
      <c r="B224" s="30" t="s">
        <v>271</v>
      </c>
      <c r="C224" s="30" t="s">
        <v>9</v>
      </c>
      <c r="D224" s="30" t="s">
        <v>339</v>
      </c>
      <c r="E224" s="30" t="s">
        <v>283</v>
      </c>
      <c r="F224" s="30">
        <v>4811</v>
      </c>
      <c r="G224" s="30" t="s">
        <v>293</v>
      </c>
      <c r="H224" s="30">
        <v>396.10784184762701</v>
      </c>
      <c r="I224" s="30">
        <v>0.01</v>
      </c>
      <c r="J224" s="30" t="s">
        <v>333</v>
      </c>
      <c r="K224" s="30">
        <v>3.9610784184762702</v>
      </c>
      <c r="L224" s="30">
        <v>19056.7482712893</v>
      </c>
      <c r="M224" s="30">
        <v>0</v>
      </c>
      <c r="N224" s="30">
        <v>0.01</v>
      </c>
      <c r="O224" s="30">
        <v>0</v>
      </c>
      <c r="P224" s="30">
        <v>0</v>
      </c>
      <c r="Q224" s="30">
        <v>0</v>
      </c>
      <c r="R224" s="30">
        <v>0</v>
      </c>
      <c r="S224" s="30">
        <v>48.11</v>
      </c>
      <c r="T224">
        <v>8</v>
      </c>
      <c r="U224">
        <v>396.10784184762701</v>
      </c>
      <c r="V224">
        <v>6.5359477124183E-3</v>
      </c>
    </row>
    <row r="225" spans="1:22" hidden="1" x14ac:dyDescent="0.25">
      <c r="A225" s="30" t="s">
        <v>519</v>
      </c>
      <c r="B225" s="30" t="s">
        <v>271</v>
      </c>
      <c r="C225" s="30" t="s">
        <v>9</v>
      </c>
      <c r="D225" s="30" t="s">
        <v>339</v>
      </c>
      <c r="E225" s="30" t="s">
        <v>283</v>
      </c>
      <c r="F225" s="30">
        <v>4811</v>
      </c>
      <c r="G225" s="30" t="s">
        <v>294</v>
      </c>
      <c r="H225" s="30">
        <v>193.91613050254</v>
      </c>
      <c r="I225" s="30">
        <v>0.19</v>
      </c>
      <c r="J225" s="30" t="s">
        <v>333</v>
      </c>
      <c r="K225" s="30">
        <v>36.844064795482602</v>
      </c>
      <c r="L225" s="30">
        <v>177256.79573106699</v>
      </c>
      <c r="M225" s="30">
        <v>0</v>
      </c>
      <c r="N225" s="30">
        <v>0.19</v>
      </c>
      <c r="O225" s="30">
        <v>0</v>
      </c>
      <c r="P225" s="30">
        <v>0</v>
      </c>
      <c r="Q225" s="30">
        <v>0</v>
      </c>
      <c r="R225" s="30">
        <v>0</v>
      </c>
      <c r="S225" s="30">
        <v>914.09</v>
      </c>
      <c r="T225">
        <v>8</v>
      </c>
      <c r="U225">
        <v>193.91613050254</v>
      </c>
      <c r="V225">
        <v>0.12418300653594801</v>
      </c>
    </row>
    <row r="226" spans="1:22" hidden="1" x14ac:dyDescent="0.25">
      <c r="A226" s="30" t="s">
        <v>520</v>
      </c>
      <c r="B226" s="30" t="s">
        <v>271</v>
      </c>
      <c r="C226" s="30" t="s">
        <v>9</v>
      </c>
      <c r="D226" s="30" t="s">
        <v>339</v>
      </c>
      <c r="E226" s="30" t="s">
        <v>283</v>
      </c>
      <c r="F226" s="30">
        <v>4811</v>
      </c>
      <c r="G226" s="30" t="s">
        <v>295</v>
      </c>
      <c r="H226" s="30">
        <v>0</v>
      </c>
      <c r="I226" s="30">
        <v>0</v>
      </c>
      <c r="J226" s="30" t="s">
        <v>336</v>
      </c>
      <c r="K226" s="30">
        <v>0</v>
      </c>
      <c r="L226" s="30">
        <v>0</v>
      </c>
      <c r="M226" s="30">
        <v>0</v>
      </c>
      <c r="N226" s="30">
        <v>0</v>
      </c>
      <c r="O226" s="30">
        <v>0</v>
      </c>
      <c r="P226" s="30">
        <v>0</v>
      </c>
      <c r="Q226" s="30">
        <v>0</v>
      </c>
      <c r="R226" s="30">
        <v>0</v>
      </c>
      <c r="S226" s="30">
        <v>0</v>
      </c>
      <c r="T226">
        <v>8</v>
      </c>
      <c r="U226">
        <v>0</v>
      </c>
      <c r="V226">
        <v>0</v>
      </c>
    </row>
    <row r="227" spans="1:22" hidden="1" x14ac:dyDescent="0.25">
      <c r="A227" s="30" t="s">
        <v>521</v>
      </c>
      <c r="B227" s="30" t="s">
        <v>271</v>
      </c>
      <c r="C227" s="30" t="s">
        <v>9</v>
      </c>
      <c r="D227" s="30" t="s">
        <v>339</v>
      </c>
      <c r="E227" s="30" t="s">
        <v>283</v>
      </c>
      <c r="F227" s="30">
        <v>4811</v>
      </c>
      <c r="G227" s="30" t="s">
        <v>296</v>
      </c>
      <c r="H227" s="30">
        <v>124.830582314853</v>
      </c>
      <c r="I227" s="30">
        <v>0.05</v>
      </c>
      <c r="J227" s="30" t="s">
        <v>336</v>
      </c>
      <c r="K227" s="30">
        <v>6.2415291157426704</v>
      </c>
      <c r="L227" s="30">
        <v>30027.996575837999</v>
      </c>
      <c r="M227" s="30">
        <v>0</v>
      </c>
      <c r="N227" s="30">
        <v>0</v>
      </c>
      <c r="O227" s="30">
        <v>0</v>
      </c>
      <c r="P227" s="30">
        <v>0</v>
      </c>
      <c r="Q227" s="30">
        <v>0.05</v>
      </c>
      <c r="R227" s="30">
        <v>6.2415291157426704</v>
      </c>
      <c r="S227" s="30">
        <v>240.55</v>
      </c>
      <c r="T227">
        <v>8</v>
      </c>
      <c r="U227">
        <v>124.830582314853</v>
      </c>
      <c r="V227">
        <v>2.7624309392265199E-2</v>
      </c>
    </row>
    <row r="228" spans="1:22" hidden="1" x14ac:dyDescent="0.25">
      <c r="A228" s="30" t="s">
        <v>522</v>
      </c>
      <c r="B228" s="30" t="s">
        <v>271</v>
      </c>
      <c r="C228" s="30" t="s">
        <v>9</v>
      </c>
      <c r="D228" s="30" t="s">
        <v>339</v>
      </c>
      <c r="E228" s="30" t="s">
        <v>283</v>
      </c>
      <c r="F228" s="30">
        <v>4811</v>
      </c>
      <c r="G228" s="30" t="s">
        <v>297</v>
      </c>
      <c r="H228" s="30">
        <v>1229.1660602084</v>
      </c>
      <c r="I228" s="30">
        <v>0.3</v>
      </c>
      <c r="J228" s="30" t="s">
        <v>336</v>
      </c>
      <c r="K228" s="30">
        <v>368.749818062521</v>
      </c>
      <c r="L228" s="30">
        <v>1774055.37469879</v>
      </c>
      <c r="M228" s="30">
        <v>0</v>
      </c>
      <c r="N228" s="30">
        <v>0</v>
      </c>
      <c r="O228" s="30">
        <v>0</v>
      </c>
      <c r="P228" s="30">
        <v>0</v>
      </c>
      <c r="Q228" s="30">
        <v>0.3</v>
      </c>
      <c r="R228" s="30">
        <v>368.749818062521</v>
      </c>
      <c r="S228" s="30">
        <v>1443.3</v>
      </c>
      <c r="T228">
        <v>8</v>
      </c>
      <c r="U228">
        <v>1229.1660602084</v>
      </c>
      <c r="V228">
        <v>0.16574585635359099</v>
      </c>
    </row>
    <row r="229" spans="1:22" hidden="1" x14ac:dyDescent="0.25">
      <c r="A229" s="30" t="s">
        <v>523</v>
      </c>
      <c r="B229" s="30" t="s">
        <v>271</v>
      </c>
      <c r="C229" s="30" t="s">
        <v>9</v>
      </c>
      <c r="D229" s="30" t="s">
        <v>339</v>
      </c>
      <c r="E229" s="30" t="s">
        <v>283</v>
      </c>
      <c r="F229" s="30">
        <v>4811</v>
      </c>
      <c r="G229" s="30" t="s">
        <v>298</v>
      </c>
      <c r="H229" s="30">
        <v>0</v>
      </c>
      <c r="I229" s="30">
        <v>0</v>
      </c>
      <c r="J229" s="30" t="s">
        <v>276</v>
      </c>
      <c r="K229" s="30">
        <v>0</v>
      </c>
      <c r="L229" s="30">
        <v>0</v>
      </c>
      <c r="M229" s="30">
        <v>0</v>
      </c>
      <c r="N229" s="30">
        <v>0</v>
      </c>
      <c r="O229" s="30">
        <v>0</v>
      </c>
      <c r="P229" s="30">
        <v>0</v>
      </c>
      <c r="Q229" s="30">
        <v>0</v>
      </c>
      <c r="R229" s="30">
        <v>0</v>
      </c>
      <c r="S229" s="30">
        <v>0</v>
      </c>
      <c r="T229">
        <v>8</v>
      </c>
      <c r="U229">
        <v>0</v>
      </c>
      <c r="V229">
        <v>0</v>
      </c>
    </row>
    <row r="230" spans="1:22" hidden="1" x14ac:dyDescent="0.25">
      <c r="A230" s="30" t="s">
        <v>524</v>
      </c>
      <c r="B230" s="30" t="s">
        <v>271</v>
      </c>
      <c r="C230" s="30" t="s">
        <v>9</v>
      </c>
      <c r="D230" s="30" t="s">
        <v>339</v>
      </c>
      <c r="E230" s="30" t="s">
        <v>283</v>
      </c>
      <c r="F230" s="30">
        <v>4811</v>
      </c>
      <c r="G230" s="30" t="s">
        <v>299</v>
      </c>
      <c r="H230" s="30">
        <v>147.62727701501501</v>
      </c>
      <c r="I230" s="30">
        <v>0.03</v>
      </c>
      <c r="J230" s="30" t="s">
        <v>332</v>
      </c>
      <c r="K230" s="30">
        <v>4.4288183104504597</v>
      </c>
      <c r="L230" s="30">
        <v>21307.044891577199</v>
      </c>
      <c r="M230" s="30">
        <v>0.03</v>
      </c>
      <c r="N230" s="30">
        <v>0</v>
      </c>
      <c r="O230" s="30">
        <v>0</v>
      </c>
      <c r="P230" s="30">
        <v>0</v>
      </c>
      <c r="Q230" s="30">
        <v>0</v>
      </c>
      <c r="R230" s="30">
        <v>0</v>
      </c>
      <c r="S230" s="30">
        <v>144.33000000000001</v>
      </c>
      <c r="T230">
        <v>8</v>
      </c>
      <c r="U230">
        <v>147.62727701501501</v>
      </c>
      <c r="V230">
        <v>3.7783375314861499E-3</v>
      </c>
    </row>
    <row r="231" spans="1:22" hidden="1" x14ac:dyDescent="0.25">
      <c r="A231" s="30" t="s">
        <v>525</v>
      </c>
      <c r="B231" s="30" t="s">
        <v>271</v>
      </c>
      <c r="C231" s="30" t="s">
        <v>9</v>
      </c>
      <c r="D231" s="30" t="s">
        <v>339</v>
      </c>
      <c r="E231" s="30" t="s">
        <v>283</v>
      </c>
      <c r="F231" s="30">
        <v>4811</v>
      </c>
      <c r="G231" s="30" t="s">
        <v>300</v>
      </c>
      <c r="H231" s="30">
        <v>0</v>
      </c>
      <c r="I231" s="30">
        <v>0</v>
      </c>
      <c r="J231" s="30" t="s">
        <v>336</v>
      </c>
      <c r="K231" s="30">
        <v>0</v>
      </c>
      <c r="L231" s="30">
        <v>0</v>
      </c>
      <c r="M231" s="30">
        <v>0</v>
      </c>
      <c r="N231" s="30">
        <v>0</v>
      </c>
      <c r="O231" s="30">
        <v>0</v>
      </c>
      <c r="P231" s="30">
        <v>0</v>
      </c>
      <c r="Q231" s="30">
        <v>0</v>
      </c>
      <c r="R231" s="30">
        <v>0</v>
      </c>
      <c r="S231" s="30">
        <v>0</v>
      </c>
      <c r="T231">
        <v>8</v>
      </c>
      <c r="U231">
        <v>0</v>
      </c>
      <c r="V231">
        <v>0</v>
      </c>
    </row>
    <row r="232" spans="1:22" hidden="1" x14ac:dyDescent="0.25">
      <c r="A232" s="30" t="s">
        <v>526</v>
      </c>
      <c r="B232" s="30" t="s">
        <v>271</v>
      </c>
      <c r="C232" s="30" t="s">
        <v>9</v>
      </c>
      <c r="D232" s="30" t="s">
        <v>339</v>
      </c>
      <c r="E232" s="30" t="s">
        <v>283</v>
      </c>
      <c r="F232" s="30">
        <v>4811</v>
      </c>
      <c r="G232" s="30" t="s">
        <v>301</v>
      </c>
      <c r="H232" s="30">
        <v>47.135323853332899</v>
      </c>
      <c r="I232" s="30">
        <v>1.1200000000000001</v>
      </c>
      <c r="J232" s="30" t="s">
        <v>333</v>
      </c>
      <c r="K232" s="30">
        <v>52.791562715732901</v>
      </c>
      <c r="L232" s="30">
        <v>253980.20822539099</v>
      </c>
      <c r="M232" s="30">
        <v>0</v>
      </c>
      <c r="N232" s="30">
        <v>1.1200000000000001</v>
      </c>
      <c r="O232" s="30">
        <v>0</v>
      </c>
      <c r="P232" s="30">
        <v>0</v>
      </c>
      <c r="Q232" s="30">
        <v>0</v>
      </c>
      <c r="R232" s="30">
        <v>0</v>
      </c>
      <c r="S232" s="30">
        <v>5388.32</v>
      </c>
      <c r="T232">
        <v>8</v>
      </c>
      <c r="U232">
        <v>47.135323853332899</v>
      </c>
      <c r="V232">
        <v>0.73202614379084996</v>
      </c>
    </row>
    <row r="233" spans="1:22" hidden="1" x14ac:dyDescent="0.25">
      <c r="A233" s="30" t="s">
        <v>527</v>
      </c>
      <c r="B233" s="30" t="s">
        <v>271</v>
      </c>
      <c r="C233" s="30" t="s">
        <v>9</v>
      </c>
      <c r="D233" s="30" t="s">
        <v>339</v>
      </c>
      <c r="E233" s="30" t="s">
        <v>283</v>
      </c>
      <c r="F233" s="30">
        <v>4811</v>
      </c>
      <c r="G233" s="30" t="s">
        <v>302</v>
      </c>
      <c r="H233" s="30">
        <v>140.59388549770199</v>
      </c>
      <c r="I233" s="30">
        <v>0.06</v>
      </c>
      <c r="J233" s="30" t="s">
        <v>332</v>
      </c>
      <c r="K233" s="30">
        <v>8.4356331298621292</v>
      </c>
      <c r="L233" s="30">
        <v>40583.830987766698</v>
      </c>
      <c r="M233" s="30">
        <v>0.06</v>
      </c>
      <c r="N233" s="30">
        <v>0</v>
      </c>
      <c r="O233" s="30">
        <v>0</v>
      </c>
      <c r="P233" s="30">
        <v>0</v>
      </c>
      <c r="Q233" s="30">
        <v>0</v>
      </c>
      <c r="R233" s="30">
        <v>0</v>
      </c>
      <c r="S233" s="30">
        <v>288.66000000000003</v>
      </c>
      <c r="T233">
        <v>8</v>
      </c>
      <c r="U233">
        <v>140.59388549770199</v>
      </c>
      <c r="V233">
        <v>7.5566750629722903E-3</v>
      </c>
    </row>
    <row r="234" spans="1:22" hidden="1" x14ac:dyDescent="0.25">
      <c r="A234" s="30" t="s">
        <v>528</v>
      </c>
      <c r="B234" s="30" t="s">
        <v>271</v>
      </c>
      <c r="C234" s="30" t="s">
        <v>9</v>
      </c>
      <c r="D234" s="30" t="s">
        <v>339</v>
      </c>
      <c r="E234" s="30" t="s">
        <v>283</v>
      </c>
      <c r="F234" s="30">
        <v>4811</v>
      </c>
      <c r="G234" s="30" t="s">
        <v>303</v>
      </c>
      <c r="H234" s="30">
        <v>248.382667325276</v>
      </c>
      <c r="I234" s="30">
        <v>0.13</v>
      </c>
      <c r="J234" s="30" t="s">
        <v>336</v>
      </c>
      <c r="K234" s="30">
        <v>32.289746752285801</v>
      </c>
      <c r="L234" s="30">
        <v>155345.97162524701</v>
      </c>
      <c r="M234" s="30">
        <v>0</v>
      </c>
      <c r="N234" s="30">
        <v>0</v>
      </c>
      <c r="O234" s="30">
        <v>0</v>
      </c>
      <c r="P234" s="30">
        <v>0</v>
      </c>
      <c r="Q234" s="30">
        <v>0.13</v>
      </c>
      <c r="R234" s="30">
        <v>32.289746752285801</v>
      </c>
      <c r="S234" s="30">
        <v>625.42999999999995</v>
      </c>
      <c r="T234">
        <v>8</v>
      </c>
      <c r="U234">
        <v>248.382667325276</v>
      </c>
      <c r="V234">
        <v>7.18232044198895E-2</v>
      </c>
    </row>
    <row r="235" spans="1:22" hidden="1" x14ac:dyDescent="0.25">
      <c r="A235" s="30" t="s">
        <v>516</v>
      </c>
      <c r="B235" s="30" t="s">
        <v>271</v>
      </c>
      <c r="C235" s="30" t="s">
        <v>9</v>
      </c>
      <c r="D235" s="30" t="s">
        <v>339</v>
      </c>
      <c r="E235" s="30" t="s">
        <v>283</v>
      </c>
      <c r="F235" s="30">
        <v>4811</v>
      </c>
      <c r="G235" s="30" t="s">
        <v>304</v>
      </c>
      <c r="H235" s="30">
        <v>118.789996000801</v>
      </c>
      <c r="I235" s="30">
        <v>1</v>
      </c>
      <c r="J235" s="30" t="s">
        <v>336</v>
      </c>
      <c r="K235" s="30">
        <v>118.789996000801</v>
      </c>
      <c r="L235" s="30">
        <v>571498.67075985204</v>
      </c>
      <c r="M235" s="30">
        <v>0</v>
      </c>
      <c r="N235" s="30">
        <v>0</v>
      </c>
      <c r="O235" s="30">
        <v>0</v>
      </c>
      <c r="P235" s="30">
        <v>0</v>
      </c>
      <c r="Q235" s="30">
        <v>1</v>
      </c>
      <c r="R235" s="30">
        <v>118.789996000801</v>
      </c>
      <c r="S235" s="30">
        <v>4811</v>
      </c>
      <c r="T235">
        <v>8</v>
      </c>
      <c r="U235">
        <v>118.789996000801</v>
      </c>
      <c r="V235">
        <v>0.55248618784530401</v>
      </c>
    </row>
    <row r="236" spans="1:22" hidden="1" x14ac:dyDescent="0.25">
      <c r="A236" s="30" t="s">
        <v>530</v>
      </c>
      <c r="B236" s="30" t="s">
        <v>271</v>
      </c>
      <c r="C236" s="30" t="s">
        <v>9</v>
      </c>
      <c r="D236" s="30" t="s">
        <v>339</v>
      </c>
      <c r="E236" s="30" t="s">
        <v>283</v>
      </c>
      <c r="F236" s="30">
        <v>4811</v>
      </c>
      <c r="G236" s="30" t="s">
        <v>305</v>
      </c>
      <c r="H236" s="30">
        <v>332.24842850669103</v>
      </c>
      <c r="I236" s="30">
        <v>3.45</v>
      </c>
      <c r="J236" s="30" t="s">
        <v>332</v>
      </c>
      <c r="K236" s="30">
        <v>1146.2570783480801</v>
      </c>
      <c r="L236" s="30">
        <v>5514642.8039326398</v>
      </c>
      <c r="M236" s="30">
        <v>3.45</v>
      </c>
      <c r="N236" s="30">
        <v>0</v>
      </c>
      <c r="O236" s="30">
        <v>0</v>
      </c>
      <c r="P236" s="30">
        <v>0</v>
      </c>
      <c r="Q236" s="30">
        <v>0</v>
      </c>
      <c r="R236" s="30">
        <v>0</v>
      </c>
      <c r="S236" s="30">
        <v>16597.95</v>
      </c>
      <c r="T236">
        <v>8</v>
      </c>
      <c r="U236">
        <v>332.24842850669103</v>
      </c>
      <c r="V236">
        <v>0.43450881612090703</v>
      </c>
    </row>
    <row r="237" spans="1:22" hidden="1" x14ac:dyDescent="0.25">
      <c r="A237" s="30" t="s">
        <v>531</v>
      </c>
      <c r="B237" s="30" t="s">
        <v>271</v>
      </c>
      <c r="C237" s="30" t="s">
        <v>9</v>
      </c>
      <c r="D237" s="30" t="s">
        <v>339</v>
      </c>
      <c r="E237" s="30" t="s">
        <v>283</v>
      </c>
      <c r="F237" s="30">
        <v>4811</v>
      </c>
      <c r="G237" s="30" t="s">
        <v>306</v>
      </c>
      <c r="H237" s="30">
        <v>111.200695405678</v>
      </c>
      <c r="I237" s="30">
        <v>3.3</v>
      </c>
      <c r="J237" s="30" t="s">
        <v>332</v>
      </c>
      <c r="K237" s="30">
        <v>366.96229483873799</v>
      </c>
      <c r="L237" s="30">
        <v>1765455.6004691699</v>
      </c>
      <c r="M237" s="30">
        <v>3.3</v>
      </c>
      <c r="N237" s="30">
        <v>0</v>
      </c>
      <c r="O237" s="30">
        <v>0</v>
      </c>
      <c r="P237" s="30">
        <v>0</v>
      </c>
      <c r="Q237" s="30">
        <v>0</v>
      </c>
      <c r="R237" s="30">
        <v>0</v>
      </c>
      <c r="S237" s="30">
        <v>15876.3</v>
      </c>
      <c r="T237">
        <v>8</v>
      </c>
      <c r="U237">
        <v>111.200695405678</v>
      </c>
      <c r="V237">
        <v>0.41561712846347598</v>
      </c>
    </row>
    <row r="238" spans="1:22" hidden="1" x14ac:dyDescent="0.25">
      <c r="A238" s="30" t="s">
        <v>532</v>
      </c>
      <c r="B238" s="30" t="s">
        <v>271</v>
      </c>
      <c r="C238" s="30" t="s">
        <v>9</v>
      </c>
      <c r="D238" s="30" t="s">
        <v>339</v>
      </c>
      <c r="E238" s="30" t="s">
        <v>283</v>
      </c>
      <c r="F238" s="30">
        <v>4811</v>
      </c>
      <c r="G238" s="30" t="s">
        <v>307</v>
      </c>
      <c r="H238" s="30">
        <v>103.51576924219501</v>
      </c>
      <c r="I238" s="30">
        <v>0.3</v>
      </c>
      <c r="J238" s="30" t="s">
        <v>336</v>
      </c>
      <c r="K238" s="30">
        <v>31.054730772658601</v>
      </c>
      <c r="L238" s="30">
        <v>149404.30974726001</v>
      </c>
      <c r="M238" s="30">
        <v>0</v>
      </c>
      <c r="N238" s="30">
        <v>0</v>
      </c>
      <c r="O238" s="30">
        <v>0</v>
      </c>
      <c r="P238" s="30">
        <v>0</v>
      </c>
      <c r="Q238" s="30">
        <v>0.3</v>
      </c>
      <c r="R238" s="30">
        <v>31.054730772658601</v>
      </c>
      <c r="S238" s="30">
        <v>1443.3</v>
      </c>
      <c r="T238">
        <v>8</v>
      </c>
      <c r="U238">
        <v>103.51576924219501</v>
      </c>
      <c r="V238">
        <v>0.16574585635359099</v>
      </c>
    </row>
    <row r="239" spans="1:22" hidden="1" x14ac:dyDescent="0.25">
      <c r="A239" s="30" t="s">
        <v>533</v>
      </c>
      <c r="B239" s="30" t="s">
        <v>271</v>
      </c>
      <c r="C239" s="30" t="s">
        <v>9</v>
      </c>
      <c r="D239" s="30" t="s">
        <v>339</v>
      </c>
      <c r="E239" s="30" t="s">
        <v>283</v>
      </c>
      <c r="F239" s="30">
        <v>4811</v>
      </c>
      <c r="G239" s="30" t="s">
        <v>308</v>
      </c>
      <c r="H239" s="30">
        <v>134.98944992361999</v>
      </c>
      <c r="I239" s="30">
        <v>1.01</v>
      </c>
      <c r="J239" s="30" t="s">
        <v>332</v>
      </c>
      <c r="K239" s="30">
        <v>136.33934442285599</v>
      </c>
      <c r="L239" s="30">
        <v>655928.58601835999</v>
      </c>
      <c r="M239" s="30">
        <v>1.01</v>
      </c>
      <c r="N239" s="30">
        <v>0</v>
      </c>
      <c r="O239" s="30">
        <v>0</v>
      </c>
      <c r="P239" s="30">
        <v>0</v>
      </c>
      <c r="Q239" s="30">
        <v>0</v>
      </c>
      <c r="R239" s="30">
        <v>0</v>
      </c>
      <c r="S239" s="30">
        <v>4859.1099999999997</v>
      </c>
      <c r="T239">
        <v>8</v>
      </c>
      <c r="U239">
        <v>134.98944992361999</v>
      </c>
      <c r="V239">
        <v>0.12720403022669999</v>
      </c>
    </row>
    <row r="240" spans="1:22" hidden="1" x14ac:dyDescent="0.25">
      <c r="A240" s="30" t="s">
        <v>529</v>
      </c>
      <c r="B240" s="30" t="s">
        <v>271</v>
      </c>
      <c r="C240" s="30" t="s">
        <v>9</v>
      </c>
      <c r="D240" s="30" t="s">
        <v>339</v>
      </c>
      <c r="E240" s="30" t="s">
        <v>283</v>
      </c>
      <c r="F240" s="30">
        <v>4811</v>
      </c>
      <c r="G240" s="30" t="s">
        <v>309</v>
      </c>
      <c r="H240" s="30">
        <v>706.61241501020299</v>
      </c>
      <c r="I240" s="30">
        <v>0.03</v>
      </c>
      <c r="J240" s="30" t="s">
        <v>336</v>
      </c>
      <c r="K240" s="30">
        <v>21.198372450306099</v>
      </c>
      <c r="L240" s="30">
        <v>101985.369858423</v>
      </c>
      <c r="M240" s="30">
        <v>0</v>
      </c>
      <c r="N240" s="30">
        <v>0</v>
      </c>
      <c r="O240" s="30">
        <v>0</v>
      </c>
      <c r="P240" s="30">
        <v>0</v>
      </c>
      <c r="Q240" s="30">
        <v>0.03</v>
      </c>
      <c r="R240" s="30">
        <v>21.198372450306099</v>
      </c>
      <c r="S240" s="30">
        <v>144.33000000000001</v>
      </c>
      <c r="T240">
        <v>8</v>
      </c>
      <c r="U240">
        <v>706.61241501020299</v>
      </c>
      <c r="V240">
        <v>1.6574585635359101E-2</v>
      </c>
    </row>
    <row r="241" spans="1:22" hidden="1" x14ac:dyDescent="0.25">
      <c r="A241" s="30" t="s">
        <v>534</v>
      </c>
      <c r="B241" s="30" t="s">
        <v>271</v>
      </c>
      <c r="C241" s="30" t="s">
        <v>9</v>
      </c>
      <c r="D241" s="30" t="s">
        <v>339</v>
      </c>
      <c r="E241" s="30" t="s">
        <v>283</v>
      </c>
      <c r="F241" s="30">
        <v>4811</v>
      </c>
      <c r="G241" s="30" t="s">
        <v>310</v>
      </c>
      <c r="H241" s="30">
        <v>315.76712056817001</v>
      </c>
      <c r="I241" s="30">
        <v>0.02</v>
      </c>
      <c r="J241" s="30" t="s">
        <v>333</v>
      </c>
      <c r="K241" s="30">
        <v>6.3153424113633898</v>
      </c>
      <c r="L241" s="30">
        <v>30383.1123410693</v>
      </c>
      <c r="M241" s="30">
        <v>0</v>
      </c>
      <c r="N241" s="30">
        <v>0.02</v>
      </c>
      <c r="O241" s="30">
        <v>0</v>
      </c>
      <c r="P241" s="30">
        <v>0</v>
      </c>
      <c r="Q241" s="30">
        <v>0</v>
      </c>
      <c r="R241" s="30">
        <v>0</v>
      </c>
      <c r="S241" s="30">
        <v>96.22</v>
      </c>
      <c r="T241">
        <v>8</v>
      </c>
      <c r="U241">
        <v>315.76712056817001</v>
      </c>
      <c r="V241">
        <v>1.30718954248366E-2</v>
      </c>
    </row>
    <row r="242" spans="1:22" hidden="1" x14ac:dyDescent="0.25">
      <c r="A242" s="30" t="s">
        <v>535</v>
      </c>
      <c r="B242" s="30" t="s">
        <v>271</v>
      </c>
      <c r="C242" s="30" t="s">
        <v>9</v>
      </c>
      <c r="D242" s="30" t="s">
        <v>339</v>
      </c>
      <c r="E242" s="30" t="s">
        <v>283</v>
      </c>
      <c r="F242" s="30">
        <v>4811</v>
      </c>
      <c r="G242" s="30" t="s">
        <v>311</v>
      </c>
      <c r="H242" s="30">
        <v>118.694263882283</v>
      </c>
      <c r="I242" s="30">
        <v>0.19</v>
      </c>
      <c r="J242" s="30" t="s">
        <v>333</v>
      </c>
      <c r="K242" s="30">
        <v>22.551910137633701</v>
      </c>
      <c r="L242" s="30">
        <v>108497.23967215601</v>
      </c>
      <c r="M242" s="30">
        <v>0</v>
      </c>
      <c r="N242" s="30">
        <v>0.19</v>
      </c>
      <c r="O242" s="30">
        <v>0</v>
      </c>
      <c r="P242" s="30">
        <v>0</v>
      </c>
      <c r="Q242" s="30">
        <v>0</v>
      </c>
      <c r="R242" s="30">
        <v>0</v>
      </c>
      <c r="S242" s="30">
        <v>914.09</v>
      </c>
      <c r="T242">
        <v>8</v>
      </c>
      <c r="U242">
        <v>118.694263882283</v>
      </c>
      <c r="V242">
        <v>0.12418300653594801</v>
      </c>
    </row>
    <row r="243" spans="1:22" hidden="1" x14ac:dyDescent="0.25">
      <c r="A243" s="30" t="s">
        <v>536</v>
      </c>
      <c r="B243" s="30" t="s">
        <v>271</v>
      </c>
      <c r="C243" s="30" t="s">
        <v>9</v>
      </c>
      <c r="D243" s="30" t="s">
        <v>339</v>
      </c>
      <c r="E243" s="30" t="s">
        <v>283</v>
      </c>
      <c r="F243" s="30">
        <v>4811</v>
      </c>
      <c r="G243" s="30" t="s">
        <v>312</v>
      </c>
      <c r="H243" s="30">
        <v>31.658907893662398</v>
      </c>
      <c r="I243" s="30">
        <v>3.12</v>
      </c>
      <c r="J243" s="30" t="s">
        <v>334</v>
      </c>
      <c r="K243" s="30">
        <v>98.775792628226597</v>
      </c>
      <c r="L243" s="30">
        <v>475210.33833439799</v>
      </c>
      <c r="M243" s="30">
        <v>0</v>
      </c>
      <c r="N243" s="30">
        <v>0</v>
      </c>
      <c r="O243" s="30">
        <v>3.12</v>
      </c>
      <c r="P243" s="30">
        <v>0</v>
      </c>
      <c r="Q243" s="30">
        <v>0</v>
      </c>
      <c r="R243" s="30">
        <v>0</v>
      </c>
      <c r="S243" s="30">
        <v>15010.32</v>
      </c>
      <c r="T243">
        <v>8</v>
      </c>
      <c r="U243">
        <v>31.658907893662398</v>
      </c>
      <c r="V243">
        <v>0.84782608695652195</v>
      </c>
    </row>
    <row r="244" spans="1:22" hidden="1" x14ac:dyDescent="0.25">
      <c r="A244" s="30" t="s">
        <v>2798</v>
      </c>
      <c r="B244" s="30" t="s">
        <v>271</v>
      </c>
      <c r="C244" s="30" t="s">
        <v>9</v>
      </c>
      <c r="D244" s="30" t="s">
        <v>339</v>
      </c>
      <c r="E244" s="30" t="s">
        <v>283</v>
      </c>
      <c r="F244" s="30">
        <v>4811</v>
      </c>
      <c r="G244" s="30" t="s">
        <v>2688</v>
      </c>
      <c r="H244" s="30">
        <v>260.04563835292601</v>
      </c>
      <c r="I244" s="30">
        <v>7.0677908560000002E-2</v>
      </c>
      <c r="J244" s="30" t="s">
        <v>334</v>
      </c>
      <c r="K244" s="30">
        <v>18.379481848934901</v>
      </c>
      <c r="L244" s="30">
        <v>88423.687175225801</v>
      </c>
      <c r="M244" s="30">
        <v>0</v>
      </c>
      <c r="N244" s="30">
        <v>0</v>
      </c>
      <c r="O244" s="30">
        <v>7.0677908560000002E-2</v>
      </c>
      <c r="P244" s="30">
        <v>0</v>
      </c>
      <c r="Q244" s="30">
        <v>0</v>
      </c>
      <c r="R244" s="30">
        <v>0</v>
      </c>
      <c r="S244" s="30">
        <v>340.03141808215997</v>
      </c>
      <c r="T244">
        <v>8</v>
      </c>
      <c r="U244">
        <v>260.04563835292601</v>
      </c>
      <c r="V244">
        <v>1.92059534130435E-2</v>
      </c>
    </row>
    <row r="245" spans="1:22" hidden="1" x14ac:dyDescent="0.25">
      <c r="A245" s="30" t="s">
        <v>2714</v>
      </c>
      <c r="B245" s="30" t="s">
        <v>271</v>
      </c>
      <c r="C245" s="30" t="s">
        <v>9</v>
      </c>
      <c r="D245" s="30" t="s">
        <v>339</v>
      </c>
      <c r="E245" s="30" t="s">
        <v>283</v>
      </c>
      <c r="F245" s="30">
        <v>4811</v>
      </c>
      <c r="G245" s="30" t="s">
        <v>2687</v>
      </c>
      <c r="H245" s="30">
        <v>161.38969529491499</v>
      </c>
      <c r="I245" s="30">
        <v>0.48932209144</v>
      </c>
      <c r="J245" s="30" t="s">
        <v>334</v>
      </c>
      <c r="K245" s="30">
        <v>78.971543238572096</v>
      </c>
      <c r="L245" s="30">
        <v>379932.09452077001</v>
      </c>
      <c r="M245" s="30">
        <v>0</v>
      </c>
      <c r="N245" s="30">
        <v>0</v>
      </c>
      <c r="O245" s="30">
        <v>0.48932209144</v>
      </c>
      <c r="P245" s="30">
        <v>0</v>
      </c>
      <c r="Q245" s="30">
        <v>0</v>
      </c>
      <c r="R245" s="30">
        <v>0</v>
      </c>
      <c r="S245" s="30">
        <v>2354.1285819178402</v>
      </c>
      <c r="T245">
        <v>8</v>
      </c>
      <c r="U245">
        <v>161.38969529491499</v>
      </c>
      <c r="V245">
        <v>0.13296795963043501</v>
      </c>
    </row>
    <row r="246" spans="1:22" hidden="1" x14ac:dyDescent="0.25">
      <c r="A246" s="30" t="s">
        <v>537</v>
      </c>
      <c r="B246" s="30" t="s">
        <v>271</v>
      </c>
      <c r="C246" s="30" t="s">
        <v>9</v>
      </c>
      <c r="D246" s="30" t="s">
        <v>339</v>
      </c>
      <c r="E246" s="30" t="s">
        <v>283</v>
      </c>
      <c r="F246" s="30">
        <v>4811</v>
      </c>
      <c r="G246" s="30" t="s">
        <v>313</v>
      </c>
      <c r="H246" s="30">
        <v>0</v>
      </c>
      <c r="I246" s="30">
        <v>0</v>
      </c>
      <c r="J246" s="30" t="s">
        <v>334</v>
      </c>
      <c r="K246" s="30">
        <v>0</v>
      </c>
      <c r="L246" s="30">
        <v>0</v>
      </c>
      <c r="M246" s="30">
        <v>0</v>
      </c>
      <c r="N246" s="30">
        <v>0</v>
      </c>
      <c r="O246" s="30">
        <v>0</v>
      </c>
      <c r="P246" s="30">
        <v>0</v>
      </c>
      <c r="Q246" s="30">
        <v>0</v>
      </c>
      <c r="R246" s="30">
        <v>0</v>
      </c>
      <c r="S246" s="30">
        <v>0</v>
      </c>
      <c r="T246">
        <v>8</v>
      </c>
      <c r="U246">
        <v>0</v>
      </c>
      <c r="V246">
        <v>0</v>
      </c>
    </row>
    <row r="247" spans="1:22" hidden="1" x14ac:dyDescent="0.25">
      <c r="A247" s="30" t="s">
        <v>564</v>
      </c>
      <c r="B247" s="30" t="s">
        <v>271</v>
      </c>
      <c r="C247" s="30" t="s">
        <v>9</v>
      </c>
      <c r="D247" s="30" t="s">
        <v>339</v>
      </c>
      <c r="E247" s="30" t="s">
        <v>284</v>
      </c>
      <c r="F247" s="30">
        <v>4810</v>
      </c>
      <c r="G247" s="30" t="s">
        <v>289</v>
      </c>
      <c r="H247" s="30">
        <v>1198.21992630763</v>
      </c>
      <c r="I247" s="30">
        <v>0.65</v>
      </c>
      <c r="J247" s="30" t="s">
        <v>335</v>
      </c>
      <c r="K247" s="30">
        <v>778.84295209995798</v>
      </c>
      <c r="L247" s="30">
        <v>3746234.5996007998</v>
      </c>
      <c r="M247" s="30">
        <v>0</v>
      </c>
      <c r="N247" s="30">
        <v>0</v>
      </c>
      <c r="O247" s="30">
        <v>0</v>
      </c>
      <c r="P247" s="30">
        <v>0.65</v>
      </c>
      <c r="Q247" s="30">
        <v>0</v>
      </c>
      <c r="R247" s="30">
        <v>0</v>
      </c>
      <c r="S247" s="30">
        <v>3126.5</v>
      </c>
      <c r="T247">
        <v>9</v>
      </c>
      <c r="U247">
        <v>1198.21992630763</v>
      </c>
      <c r="V247">
        <v>1</v>
      </c>
    </row>
    <row r="248" spans="1:22" hidden="1" x14ac:dyDescent="0.25">
      <c r="A248" s="30" t="s">
        <v>563</v>
      </c>
      <c r="B248" s="30" t="s">
        <v>271</v>
      </c>
      <c r="C248" s="30" t="s">
        <v>9</v>
      </c>
      <c r="D248" s="30" t="s">
        <v>339</v>
      </c>
      <c r="E248" s="30" t="s">
        <v>284</v>
      </c>
      <c r="F248" s="30">
        <v>4810</v>
      </c>
      <c r="G248" s="30" t="s">
        <v>290</v>
      </c>
      <c r="H248" s="30">
        <v>367.65420616618002</v>
      </c>
      <c r="I248" s="30">
        <v>0.34</v>
      </c>
      <c r="J248" s="30" t="s">
        <v>363</v>
      </c>
      <c r="K248" s="30">
        <v>125.002430096501</v>
      </c>
      <c r="L248" s="30">
        <v>601261.68876417098</v>
      </c>
      <c r="M248" s="30">
        <v>0</v>
      </c>
      <c r="N248" s="30">
        <v>0</v>
      </c>
      <c r="O248" s="30">
        <v>0</v>
      </c>
      <c r="P248" s="30">
        <v>0</v>
      </c>
      <c r="Q248" s="30">
        <v>0</v>
      </c>
      <c r="R248" s="30">
        <v>0</v>
      </c>
      <c r="S248" s="30">
        <v>1635.4</v>
      </c>
      <c r="T248">
        <v>9</v>
      </c>
      <c r="U248">
        <v>367.65420616618002</v>
      </c>
      <c r="V248">
        <v>0.52307692307692299</v>
      </c>
    </row>
    <row r="249" spans="1:22" hidden="1" x14ac:dyDescent="0.25">
      <c r="A249" s="30" t="s">
        <v>540</v>
      </c>
      <c r="B249" s="30" t="s">
        <v>271</v>
      </c>
      <c r="C249" s="30" t="s">
        <v>9</v>
      </c>
      <c r="D249" s="30" t="s">
        <v>339</v>
      </c>
      <c r="E249" s="30" t="s">
        <v>284</v>
      </c>
      <c r="F249" s="30">
        <v>4810</v>
      </c>
      <c r="G249" s="30" t="s">
        <v>291</v>
      </c>
      <c r="H249" s="30">
        <v>1141.97755943128</v>
      </c>
      <c r="I249" s="30">
        <v>0.01</v>
      </c>
      <c r="J249" s="30" t="s">
        <v>336</v>
      </c>
      <c r="K249" s="30">
        <v>11.419775594312799</v>
      </c>
      <c r="L249" s="30">
        <v>54929.120608644604</v>
      </c>
      <c r="M249" s="30">
        <v>0</v>
      </c>
      <c r="N249" s="30">
        <v>0</v>
      </c>
      <c r="O249" s="30">
        <v>0</v>
      </c>
      <c r="P249" s="30">
        <v>0</v>
      </c>
      <c r="Q249" s="30">
        <v>0.01</v>
      </c>
      <c r="R249" s="30">
        <v>11.419775594312799</v>
      </c>
      <c r="S249" s="30">
        <v>48.1</v>
      </c>
      <c r="T249">
        <v>9</v>
      </c>
      <c r="U249">
        <v>1141.97755943128</v>
      </c>
      <c r="V249">
        <v>4.3478260869565201E-3</v>
      </c>
    </row>
    <row r="250" spans="1:22" hidden="1" x14ac:dyDescent="0.25">
      <c r="A250" s="30" t="s">
        <v>542</v>
      </c>
      <c r="B250" s="30" t="s">
        <v>271</v>
      </c>
      <c r="C250" s="30" t="s">
        <v>9</v>
      </c>
      <c r="D250" s="30" t="s">
        <v>339</v>
      </c>
      <c r="E250" s="30" t="s">
        <v>284</v>
      </c>
      <c r="F250" s="30">
        <v>4810</v>
      </c>
      <c r="G250" s="30" t="s">
        <v>292</v>
      </c>
      <c r="H250" s="30">
        <v>46.276681501920301</v>
      </c>
      <c r="I250" s="30">
        <v>0.11</v>
      </c>
      <c r="J250" s="30" t="s">
        <v>332</v>
      </c>
      <c r="K250" s="30">
        <v>5.0904349652112399</v>
      </c>
      <c r="L250" s="30">
        <v>24484.992182665999</v>
      </c>
      <c r="M250" s="30">
        <v>0.11</v>
      </c>
      <c r="N250" s="30">
        <v>0</v>
      </c>
      <c r="O250" s="30">
        <v>0</v>
      </c>
      <c r="P250" s="30">
        <v>0</v>
      </c>
      <c r="Q250" s="30">
        <v>0</v>
      </c>
      <c r="R250" s="30">
        <v>0</v>
      </c>
      <c r="S250" s="30">
        <v>529.1</v>
      </c>
      <c r="T250">
        <v>9</v>
      </c>
      <c r="U250">
        <v>46.276681501920301</v>
      </c>
      <c r="V250">
        <v>1.23180291153415E-2</v>
      </c>
    </row>
    <row r="251" spans="1:22" hidden="1" x14ac:dyDescent="0.25">
      <c r="A251" s="30" t="s">
        <v>543</v>
      </c>
      <c r="B251" s="30" t="s">
        <v>271</v>
      </c>
      <c r="C251" s="30" t="s">
        <v>9</v>
      </c>
      <c r="D251" s="30" t="s">
        <v>339</v>
      </c>
      <c r="E251" s="30" t="s">
        <v>284</v>
      </c>
      <c r="F251" s="30">
        <v>4810</v>
      </c>
      <c r="G251" s="30" t="s">
        <v>293</v>
      </c>
      <c r="H251" s="30">
        <v>1194.68641815657</v>
      </c>
      <c r="I251" s="30">
        <v>0.01</v>
      </c>
      <c r="J251" s="30" t="s">
        <v>333</v>
      </c>
      <c r="K251" s="30">
        <v>11.946864181565701</v>
      </c>
      <c r="L251" s="30">
        <v>57464.416713330997</v>
      </c>
      <c r="M251" s="30">
        <v>0</v>
      </c>
      <c r="N251" s="30">
        <v>0.01</v>
      </c>
      <c r="O251" s="30">
        <v>0</v>
      </c>
      <c r="P251" s="30">
        <v>0</v>
      </c>
      <c r="Q251" s="30">
        <v>0</v>
      </c>
      <c r="R251" s="30">
        <v>0</v>
      </c>
      <c r="S251" s="30">
        <v>48.1</v>
      </c>
      <c r="T251">
        <v>9</v>
      </c>
      <c r="U251">
        <v>1194.68641815657</v>
      </c>
      <c r="V251">
        <v>6.0975609756097598E-3</v>
      </c>
    </row>
    <row r="252" spans="1:22" hidden="1" x14ac:dyDescent="0.25">
      <c r="A252" s="30" t="s">
        <v>544</v>
      </c>
      <c r="B252" s="30" t="s">
        <v>271</v>
      </c>
      <c r="C252" s="30" t="s">
        <v>9</v>
      </c>
      <c r="D252" s="30" t="s">
        <v>339</v>
      </c>
      <c r="E252" s="30" t="s">
        <v>284</v>
      </c>
      <c r="F252" s="30">
        <v>4810</v>
      </c>
      <c r="G252" s="30" t="s">
        <v>294</v>
      </c>
      <c r="H252" s="30">
        <v>265.89113045299001</v>
      </c>
      <c r="I252" s="30">
        <v>0.22</v>
      </c>
      <c r="J252" s="30" t="s">
        <v>333</v>
      </c>
      <c r="K252" s="30">
        <v>58.496048699657798</v>
      </c>
      <c r="L252" s="30">
        <v>281365.99424535403</v>
      </c>
      <c r="M252" s="30">
        <v>0</v>
      </c>
      <c r="N252" s="30">
        <v>0.22</v>
      </c>
      <c r="O252" s="30">
        <v>0</v>
      </c>
      <c r="P252" s="30">
        <v>0</v>
      </c>
      <c r="Q252" s="30">
        <v>0</v>
      </c>
      <c r="R252" s="30">
        <v>0</v>
      </c>
      <c r="S252" s="30">
        <v>1058.2</v>
      </c>
      <c r="T252">
        <v>9</v>
      </c>
      <c r="U252">
        <v>265.89113045299001</v>
      </c>
      <c r="V252">
        <v>0.134146341463415</v>
      </c>
    </row>
    <row r="253" spans="1:22" hidden="1" x14ac:dyDescent="0.25">
      <c r="A253" s="30" t="s">
        <v>545</v>
      </c>
      <c r="B253" s="30" t="s">
        <v>271</v>
      </c>
      <c r="C253" s="30" t="s">
        <v>9</v>
      </c>
      <c r="D253" s="30" t="s">
        <v>339</v>
      </c>
      <c r="E253" s="30" t="s">
        <v>284</v>
      </c>
      <c r="F253" s="30">
        <v>4810</v>
      </c>
      <c r="G253" s="30" t="s">
        <v>295</v>
      </c>
      <c r="H253" s="30">
        <v>0</v>
      </c>
      <c r="I253" s="30">
        <v>0</v>
      </c>
      <c r="J253" s="30" t="s">
        <v>336</v>
      </c>
      <c r="K253" s="30">
        <v>0</v>
      </c>
      <c r="L253" s="30">
        <v>0</v>
      </c>
      <c r="M253" s="30">
        <v>0</v>
      </c>
      <c r="N253" s="30">
        <v>0</v>
      </c>
      <c r="O253" s="30">
        <v>0</v>
      </c>
      <c r="P253" s="30">
        <v>0</v>
      </c>
      <c r="Q253" s="30">
        <v>0</v>
      </c>
      <c r="R253" s="30">
        <v>0</v>
      </c>
      <c r="S253" s="30">
        <v>0</v>
      </c>
      <c r="T253">
        <v>9</v>
      </c>
      <c r="U253">
        <v>0</v>
      </c>
      <c r="V253">
        <v>0</v>
      </c>
    </row>
    <row r="254" spans="1:22" hidden="1" x14ac:dyDescent="0.25">
      <c r="A254" s="30" t="s">
        <v>546</v>
      </c>
      <c r="B254" s="30" t="s">
        <v>271</v>
      </c>
      <c r="C254" s="30" t="s">
        <v>9</v>
      </c>
      <c r="D254" s="30" t="s">
        <v>339</v>
      </c>
      <c r="E254" s="30" t="s">
        <v>284</v>
      </c>
      <c r="F254" s="30">
        <v>4810</v>
      </c>
      <c r="G254" s="30" t="s">
        <v>296</v>
      </c>
      <c r="H254" s="30">
        <v>215.95173489429001</v>
      </c>
      <c r="I254" s="30">
        <v>0.06</v>
      </c>
      <c r="J254" s="30" t="s">
        <v>336</v>
      </c>
      <c r="K254" s="30">
        <v>12.957104093657399</v>
      </c>
      <c r="L254" s="30">
        <v>62323.670690492101</v>
      </c>
      <c r="M254" s="30">
        <v>0</v>
      </c>
      <c r="N254" s="30">
        <v>0</v>
      </c>
      <c r="O254" s="30">
        <v>0</v>
      </c>
      <c r="P254" s="30">
        <v>0</v>
      </c>
      <c r="Q254" s="30">
        <v>0.06</v>
      </c>
      <c r="R254" s="30">
        <v>12.957104093657399</v>
      </c>
      <c r="S254" s="30">
        <v>288.60000000000002</v>
      </c>
      <c r="T254">
        <v>9</v>
      </c>
      <c r="U254">
        <v>215.95173489429001</v>
      </c>
      <c r="V254">
        <v>2.6086956521739101E-2</v>
      </c>
    </row>
    <row r="255" spans="1:22" hidden="1" x14ac:dyDescent="0.25">
      <c r="A255" s="30" t="s">
        <v>547</v>
      </c>
      <c r="B255" s="30" t="s">
        <v>271</v>
      </c>
      <c r="C255" s="30" t="s">
        <v>9</v>
      </c>
      <c r="D255" s="30" t="s">
        <v>339</v>
      </c>
      <c r="E255" s="30" t="s">
        <v>284</v>
      </c>
      <c r="F255" s="30">
        <v>4810</v>
      </c>
      <c r="G255" s="30" t="s">
        <v>297</v>
      </c>
      <c r="H255" s="30">
        <v>1436.1912478813599</v>
      </c>
      <c r="I255" s="30">
        <v>0.36</v>
      </c>
      <c r="J255" s="30" t="s">
        <v>336</v>
      </c>
      <c r="K255" s="30">
        <v>517.02884923729005</v>
      </c>
      <c r="L255" s="30">
        <v>2486908.76483136</v>
      </c>
      <c r="M255" s="30">
        <v>0</v>
      </c>
      <c r="N255" s="30">
        <v>0</v>
      </c>
      <c r="O255" s="30">
        <v>0</v>
      </c>
      <c r="P255" s="30">
        <v>0</v>
      </c>
      <c r="Q255" s="30">
        <v>0.36</v>
      </c>
      <c r="R255" s="30">
        <v>517.02884923729005</v>
      </c>
      <c r="S255" s="30">
        <v>1731.6</v>
      </c>
      <c r="T255">
        <v>9</v>
      </c>
      <c r="U255">
        <v>1436.1912478813599</v>
      </c>
      <c r="V255">
        <v>0.15652173913043499</v>
      </c>
    </row>
    <row r="256" spans="1:22" hidden="1" x14ac:dyDescent="0.25">
      <c r="A256" s="30" t="s">
        <v>548</v>
      </c>
      <c r="B256" s="30" t="s">
        <v>271</v>
      </c>
      <c r="C256" s="30" t="s">
        <v>9</v>
      </c>
      <c r="D256" s="30" t="s">
        <v>339</v>
      </c>
      <c r="E256" s="30" t="s">
        <v>284</v>
      </c>
      <c r="F256" s="30">
        <v>4810</v>
      </c>
      <c r="G256" s="30" t="s">
        <v>298</v>
      </c>
      <c r="H256" s="30">
        <v>0</v>
      </c>
      <c r="I256" s="30">
        <v>0</v>
      </c>
      <c r="J256" s="30" t="s">
        <v>276</v>
      </c>
      <c r="K256" s="30">
        <v>0</v>
      </c>
      <c r="L256" s="30">
        <v>0</v>
      </c>
      <c r="M256" s="30">
        <v>0</v>
      </c>
      <c r="N256" s="30">
        <v>0</v>
      </c>
      <c r="O256" s="30">
        <v>0</v>
      </c>
      <c r="P256" s="30">
        <v>0</v>
      </c>
      <c r="Q256" s="30">
        <v>0</v>
      </c>
      <c r="R256" s="30">
        <v>0</v>
      </c>
      <c r="S256" s="30">
        <v>0</v>
      </c>
      <c r="T256">
        <v>9</v>
      </c>
      <c r="U256">
        <v>0</v>
      </c>
      <c r="V256">
        <v>0</v>
      </c>
    </row>
    <row r="257" spans="1:22" hidden="1" x14ac:dyDescent="0.25">
      <c r="A257" s="30" t="s">
        <v>549</v>
      </c>
      <c r="B257" s="30" t="s">
        <v>271</v>
      </c>
      <c r="C257" s="30" t="s">
        <v>9</v>
      </c>
      <c r="D257" s="30" t="s">
        <v>339</v>
      </c>
      <c r="E257" s="30" t="s">
        <v>284</v>
      </c>
      <c r="F257" s="30">
        <v>4810</v>
      </c>
      <c r="G257" s="30" t="s">
        <v>299</v>
      </c>
      <c r="H257" s="30">
        <v>168.42316223408301</v>
      </c>
      <c r="I257" s="30">
        <v>0.03</v>
      </c>
      <c r="J257" s="30" t="s">
        <v>332</v>
      </c>
      <c r="K257" s="30">
        <v>5.0526948670224998</v>
      </c>
      <c r="L257" s="30">
        <v>24303.4623103782</v>
      </c>
      <c r="M257" s="30">
        <v>0.03</v>
      </c>
      <c r="N257" s="30">
        <v>0</v>
      </c>
      <c r="O257" s="30">
        <v>0</v>
      </c>
      <c r="P257" s="30">
        <v>0</v>
      </c>
      <c r="Q257" s="30">
        <v>0</v>
      </c>
      <c r="R257" s="30">
        <v>0</v>
      </c>
      <c r="S257" s="30">
        <v>144.30000000000001</v>
      </c>
      <c r="T257">
        <v>9</v>
      </c>
      <c r="U257">
        <v>168.42316223408301</v>
      </c>
      <c r="V257">
        <v>3.3594624860022399E-3</v>
      </c>
    </row>
    <row r="258" spans="1:22" hidden="1" x14ac:dyDescent="0.25">
      <c r="A258" s="30" t="s">
        <v>550</v>
      </c>
      <c r="B258" s="30" t="s">
        <v>271</v>
      </c>
      <c r="C258" s="30" t="s">
        <v>9</v>
      </c>
      <c r="D258" s="30" t="s">
        <v>339</v>
      </c>
      <c r="E258" s="30" t="s">
        <v>284</v>
      </c>
      <c r="F258" s="30">
        <v>4810</v>
      </c>
      <c r="G258" s="30" t="s">
        <v>300</v>
      </c>
      <c r="H258" s="30">
        <v>0</v>
      </c>
      <c r="I258" s="30">
        <v>0</v>
      </c>
      <c r="J258" s="30" t="s">
        <v>336</v>
      </c>
      <c r="K258" s="30">
        <v>0</v>
      </c>
      <c r="L258" s="30">
        <v>0</v>
      </c>
      <c r="M258" s="30">
        <v>0</v>
      </c>
      <c r="N258" s="30">
        <v>0</v>
      </c>
      <c r="O258" s="30">
        <v>0</v>
      </c>
      <c r="P258" s="30">
        <v>0</v>
      </c>
      <c r="Q258" s="30">
        <v>0</v>
      </c>
      <c r="R258" s="30">
        <v>0</v>
      </c>
      <c r="S258" s="30">
        <v>0</v>
      </c>
      <c r="T258">
        <v>9</v>
      </c>
      <c r="U258">
        <v>0</v>
      </c>
      <c r="V258">
        <v>0</v>
      </c>
    </row>
    <row r="259" spans="1:22" hidden="1" x14ac:dyDescent="0.25">
      <c r="A259" s="30" t="s">
        <v>551</v>
      </c>
      <c r="B259" s="30" t="s">
        <v>271</v>
      </c>
      <c r="C259" s="30" t="s">
        <v>9</v>
      </c>
      <c r="D259" s="30" t="s">
        <v>339</v>
      </c>
      <c r="E259" s="30" t="s">
        <v>284</v>
      </c>
      <c r="F259" s="30">
        <v>4810</v>
      </c>
      <c r="G259" s="30" t="s">
        <v>301</v>
      </c>
      <c r="H259" s="30">
        <v>59.285058273313098</v>
      </c>
      <c r="I259" s="30">
        <v>1.1399999999999999</v>
      </c>
      <c r="J259" s="30" t="s">
        <v>333</v>
      </c>
      <c r="K259" s="30">
        <v>67.584966431576902</v>
      </c>
      <c r="L259" s="30">
        <v>325083.68853588501</v>
      </c>
      <c r="M259" s="30">
        <v>0</v>
      </c>
      <c r="N259" s="30">
        <v>1.1399999999999999</v>
      </c>
      <c r="O259" s="30">
        <v>0</v>
      </c>
      <c r="P259" s="30">
        <v>0</v>
      </c>
      <c r="Q259" s="30">
        <v>0</v>
      </c>
      <c r="R259" s="30">
        <v>0</v>
      </c>
      <c r="S259" s="30">
        <v>5483.4</v>
      </c>
      <c r="T259">
        <v>9</v>
      </c>
      <c r="U259">
        <v>59.285058273313098</v>
      </c>
      <c r="V259">
        <v>0.69512195121951204</v>
      </c>
    </row>
    <row r="260" spans="1:22" hidden="1" x14ac:dyDescent="0.25">
      <c r="A260" s="30" t="s">
        <v>552</v>
      </c>
      <c r="B260" s="30" t="s">
        <v>271</v>
      </c>
      <c r="C260" s="30" t="s">
        <v>9</v>
      </c>
      <c r="D260" s="30" t="s">
        <v>339</v>
      </c>
      <c r="E260" s="30" t="s">
        <v>284</v>
      </c>
      <c r="F260" s="30">
        <v>4810</v>
      </c>
      <c r="G260" s="30" t="s">
        <v>302</v>
      </c>
      <c r="H260" s="30">
        <v>152.78764116243801</v>
      </c>
      <c r="I260" s="30">
        <v>0.11</v>
      </c>
      <c r="J260" s="30" t="s">
        <v>332</v>
      </c>
      <c r="K260" s="30">
        <v>16.806640527868101</v>
      </c>
      <c r="L260" s="30">
        <v>80839.9409390457</v>
      </c>
      <c r="M260" s="30">
        <v>0.11</v>
      </c>
      <c r="N260" s="30">
        <v>0</v>
      </c>
      <c r="O260" s="30">
        <v>0</v>
      </c>
      <c r="P260" s="30">
        <v>0</v>
      </c>
      <c r="Q260" s="30">
        <v>0</v>
      </c>
      <c r="R260" s="30">
        <v>0</v>
      </c>
      <c r="S260" s="30">
        <v>529.1</v>
      </c>
      <c r="T260">
        <v>9</v>
      </c>
      <c r="U260">
        <v>152.78764116243801</v>
      </c>
      <c r="V260">
        <v>1.23180291153415E-2</v>
      </c>
    </row>
    <row r="261" spans="1:22" hidden="1" x14ac:dyDescent="0.25">
      <c r="A261" s="30" t="s">
        <v>553</v>
      </c>
      <c r="B261" s="30" t="s">
        <v>271</v>
      </c>
      <c r="C261" s="30" t="s">
        <v>9</v>
      </c>
      <c r="D261" s="30" t="s">
        <v>339</v>
      </c>
      <c r="E261" s="30" t="s">
        <v>284</v>
      </c>
      <c r="F261" s="30">
        <v>4810</v>
      </c>
      <c r="G261" s="30" t="s">
        <v>303</v>
      </c>
      <c r="H261" s="30">
        <v>445.93903432266501</v>
      </c>
      <c r="I261" s="30">
        <v>0.25</v>
      </c>
      <c r="J261" s="30" t="s">
        <v>336</v>
      </c>
      <c r="K261" s="30">
        <v>111.484758580666</v>
      </c>
      <c r="L261" s="30">
        <v>536241.68877300399</v>
      </c>
      <c r="M261" s="30">
        <v>0</v>
      </c>
      <c r="N261" s="30">
        <v>0</v>
      </c>
      <c r="O261" s="30">
        <v>0</v>
      </c>
      <c r="P261" s="30">
        <v>0</v>
      </c>
      <c r="Q261" s="30">
        <v>0.25</v>
      </c>
      <c r="R261" s="30">
        <v>111.484758580666</v>
      </c>
      <c r="S261" s="30">
        <v>1202.5</v>
      </c>
      <c r="T261">
        <v>9</v>
      </c>
      <c r="U261">
        <v>445.93903432266501</v>
      </c>
      <c r="V261">
        <v>0.108695652173913</v>
      </c>
    </row>
    <row r="262" spans="1:22" hidden="1" x14ac:dyDescent="0.25">
      <c r="A262" s="30" t="s">
        <v>541</v>
      </c>
      <c r="B262" s="30" t="s">
        <v>271</v>
      </c>
      <c r="C262" s="30" t="s">
        <v>9</v>
      </c>
      <c r="D262" s="30" t="s">
        <v>339</v>
      </c>
      <c r="E262" s="30" t="s">
        <v>284</v>
      </c>
      <c r="F262" s="30">
        <v>4810</v>
      </c>
      <c r="G262" s="30" t="s">
        <v>304</v>
      </c>
      <c r="H262" s="30">
        <v>208.085399149176</v>
      </c>
      <c r="I262" s="30">
        <v>1</v>
      </c>
      <c r="J262" s="30" t="s">
        <v>336</v>
      </c>
      <c r="K262" s="30">
        <v>208.085399149176</v>
      </c>
      <c r="L262" s="30">
        <v>1000890.7699075399</v>
      </c>
      <c r="M262" s="30">
        <v>0</v>
      </c>
      <c r="N262" s="30">
        <v>0</v>
      </c>
      <c r="O262" s="30">
        <v>0</v>
      </c>
      <c r="P262" s="30">
        <v>0</v>
      </c>
      <c r="Q262" s="30">
        <v>1</v>
      </c>
      <c r="R262" s="30">
        <v>208.085399149176</v>
      </c>
      <c r="S262" s="30">
        <v>4810</v>
      </c>
      <c r="T262">
        <v>9</v>
      </c>
      <c r="U262">
        <v>208.085399149176</v>
      </c>
      <c r="V262">
        <v>0.434782608695652</v>
      </c>
    </row>
    <row r="263" spans="1:22" hidden="1" x14ac:dyDescent="0.25">
      <c r="A263" s="30" t="s">
        <v>555</v>
      </c>
      <c r="B263" s="30" t="s">
        <v>271</v>
      </c>
      <c r="C263" s="30" t="s">
        <v>9</v>
      </c>
      <c r="D263" s="30" t="s">
        <v>339</v>
      </c>
      <c r="E263" s="30" t="s">
        <v>284</v>
      </c>
      <c r="F263" s="30">
        <v>4810</v>
      </c>
      <c r="G263" s="30" t="s">
        <v>305</v>
      </c>
      <c r="H263" s="30">
        <v>353.48929084433001</v>
      </c>
      <c r="I263" s="30">
        <v>3.9</v>
      </c>
      <c r="J263" s="30" t="s">
        <v>332</v>
      </c>
      <c r="K263" s="30">
        <v>1378.6082342928901</v>
      </c>
      <c r="L263" s="30">
        <v>6631105.6069487799</v>
      </c>
      <c r="M263" s="30">
        <v>3.9</v>
      </c>
      <c r="N263" s="30">
        <v>0</v>
      </c>
      <c r="O263" s="30">
        <v>0</v>
      </c>
      <c r="P263" s="30">
        <v>0</v>
      </c>
      <c r="Q263" s="30">
        <v>0</v>
      </c>
      <c r="R263" s="30">
        <v>0</v>
      </c>
      <c r="S263" s="30">
        <v>18759</v>
      </c>
      <c r="T263">
        <v>9</v>
      </c>
      <c r="U263">
        <v>353.48929084433001</v>
      </c>
      <c r="V263">
        <v>0.43673012318029097</v>
      </c>
    </row>
    <row r="264" spans="1:22" hidden="1" x14ac:dyDescent="0.25">
      <c r="A264" s="30" t="s">
        <v>556</v>
      </c>
      <c r="B264" s="30" t="s">
        <v>271</v>
      </c>
      <c r="C264" s="30" t="s">
        <v>9</v>
      </c>
      <c r="D264" s="30" t="s">
        <v>339</v>
      </c>
      <c r="E264" s="30" t="s">
        <v>284</v>
      </c>
      <c r="F264" s="30">
        <v>4810</v>
      </c>
      <c r="G264" s="30" t="s">
        <v>306</v>
      </c>
      <c r="H264" s="30">
        <v>114.774411050818</v>
      </c>
      <c r="I264" s="30">
        <v>3.58</v>
      </c>
      <c r="J264" s="30" t="s">
        <v>332</v>
      </c>
      <c r="K264" s="30">
        <v>410.892391561929</v>
      </c>
      <c r="L264" s="30">
        <v>1976392.4034128799</v>
      </c>
      <c r="M264" s="30">
        <v>3.58</v>
      </c>
      <c r="N264" s="30">
        <v>0</v>
      </c>
      <c r="O264" s="30">
        <v>0</v>
      </c>
      <c r="P264" s="30">
        <v>0</v>
      </c>
      <c r="Q264" s="30">
        <v>0</v>
      </c>
      <c r="R264" s="30">
        <v>0</v>
      </c>
      <c r="S264" s="30">
        <v>17219.8</v>
      </c>
      <c r="T264">
        <v>9</v>
      </c>
      <c r="U264">
        <v>114.774411050818</v>
      </c>
      <c r="V264">
        <v>0.40089585666293398</v>
      </c>
    </row>
    <row r="265" spans="1:22" hidden="1" x14ac:dyDescent="0.25">
      <c r="A265" s="30" t="s">
        <v>557</v>
      </c>
      <c r="B265" s="30" t="s">
        <v>271</v>
      </c>
      <c r="C265" s="30" t="s">
        <v>9</v>
      </c>
      <c r="D265" s="30" t="s">
        <v>339</v>
      </c>
      <c r="E265" s="30" t="s">
        <v>284</v>
      </c>
      <c r="F265" s="30">
        <v>4810</v>
      </c>
      <c r="G265" s="30" t="s">
        <v>307</v>
      </c>
      <c r="H265" s="30">
        <v>122.231184424372</v>
      </c>
      <c r="I265" s="30">
        <v>0.52</v>
      </c>
      <c r="J265" s="30" t="s">
        <v>336</v>
      </c>
      <c r="K265" s="30">
        <v>63.560215900673199</v>
      </c>
      <c r="L265" s="30">
        <v>305724.63848223799</v>
      </c>
      <c r="M265" s="30">
        <v>0</v>
      </c>
      <c r="N265" s="30">
        <v>0</v>
      </c>
      <c r="O265" s="30">
        <v>0</v>
      </c>
      <c r="P265" s="30">
        <v>0</v>
      </c>
      <c r="Q265" s="30">
        <v>0.52</v>
      </c>
      <c r="R265" s="30">
        <v>63.560215900673199</v>
      </c>
      <c r="S265" s="30">
        <v>2501.1999999999998</v>
      </c>
      <c r="T265">
        <v>9</v>
      </c>
      <c r="U265">
        <v>122.231184424372</v>
      </c>
      <c r="V265">
        <v>0.22608695652173899</v>
      </c>
    </row>
    <row r="266" spans="1:22" hidden="1" x14ac:dyDescent="0.25">
      <c r="A266" s="30" t="s">
        <v>558</v>
      </c>
      <c r="B266" s="30" t="s">
        <v>271</v>
      </c>
      <c r="C266" s="30" t="s">
        <v>9</v>
      </c>
      <c r="D266" s="30" t="s">
        <v>339</v>
      </c>
      <c r="E266" s="30" t="s">
        <v>284</v>
      </c>
      <c r="F266" s="30">
        <v>4810</v>
      </c>
      <c r="G266" s="30" t="s">
        <v>308</v>
      </c>
      <c r="H266" s="30">
        <v>148.44737118717401</v>
      </c>
      <c r="I266" s="30">
        <v>1.2</v>
      </c>
      <c r="J266" s="30" t="s">
        <v>332</v>
      </c>
      <c r="K266" s="30">
        <v>178.13684542460899</v>
      </c>
      <c r="L266" s="30">
        <v>856838.22649236803</v>
      </c>
      <c r="M266" s="30">
        <v>1.2</v>
      </c>
      <c r="N266" s="30">
        <v>0</v>
      </c>
      <c r="O266" s="30">
        <v>0</v>
      </c>
      <c r="P266" s="30">
        <v>0</v>
      </c>
      <c r="Q266" s="30">
        <v>0</v>
      </c>
      <c r="R266" s="30">
        <v>0</v>
      </c>
      <c r="S266" s="30">
        <v>5772</v>
      </c>
      <c r="T266">
        <v>9</v>
      </c>
      <c r="U266">
        <v>148.44737118717401</v>
      </c>
      <c r="V266">
        <v>0.13437849944009</v>
      </c>
    </row>
    <row r="267" spans="1:22" hidden="1" x14ac:dyDescent="0.25">
      <c r="A267" s="30" t="s">
        <v>554</v>
      </c>
      <c r="B267" s="30" t="s">
        <v>271</v>
      </c>
      <c r="C267" s="30" t="s">
        <v>9</v>
      </c>
      <c r="D267" s="30" t="s">
        <v>339</v>
      </c>
      <c r="E267" s="30" t="s">
        <v>284</v>
      </c>
      <c r="F267" s="30">
        <v>4810</v>
      </c>
      <c r="G267" s="30" t="s">
        <v>309</v>
      </c>
      <c r="H267" s="30">
        <v>1353.42393070097</v>
      </c>
      <c r="I267" s="30">
        <v>0.1</v>
      </c>
      <c r="J267" s="30" t="s">
        <v>336</v>
      </c>
      <c r="K267" s="30">
        <v>135.34239307009699</v>
      </c>
      <c r="L267" s="30">
        <v>650996.91066716495</v>
      </c>
      <c r="M267" s="30">
        <v>0</v>
      </c>
      <c r="N267" s="30">
        <v>0</v>
      </c>
      <c r="O267" s="30">
        <v>0</v>
      </c>
      <c r="P267" s="30">
        <v>0</v>
      </c>
      <c r="Q267" s="30">
        <v>0.1</v>
      </c>
      <c r="R267" s="30">
        <v>135.34239307009699</v>
      </c>
      <c r="S267" s="30">
        <v>481</v>
      </c>
      <c r="T267">
        <v>9</v>
      </c>
      <c r="U267">
        <v>1353.42393070097</v>
      </c>
      <c r="V267">
        <v>4.3478260869565202E-2</v>
      </c>
    </row>
    <row r="268" spans="1:22" hidden="1" x14ac:dyDescent="0.25">
      <c r="A268" s="30" t="s">
        <v>559</v>
      </c>
      <c r="B268" s="30" t="s">
        <v>271</v>
      </c>
      <c r="C268" s="30" t="s">
        <v>9</v>
      </c>
      <c r="D268" s="30" t="s">
        <v>339</v>
      </c>
      <c r="E268" s="30" t="s">
        <v>284</v>
      </c>
      <c r="F268" s="30">
        <v>4810</v>
      </c>
      <c r="G268" s="30" t="s">
        <v>310</v>
      </c>
      <c r="H268" s="30">
        <v>348.61871734382601</v>
      </c>
      <c r="I268" s="30">
        <v>0.04</v>
      </c>
      <c r="J268" s="30" t="s">
        <v>333</v>
      </c>
      <c r="K268" s="30">
        <v>13.9447486937531</v>
      </c>
      <c r="L268" s="30">
        <v>67074.241216952199</v>
      </c>
      <c r="M268" s="30">
        <v>0</v>
      </c>
      <c r="N268" s="30">
        <v>0.04</v>
      </c>
      <c r="O268" s="30">
        <v>0</v>
      </c>
      <c r="P268" s="30">
        <v>0</v>
      </c>
      <c r="Q268" s="30">
        <v>0</v>
      </c>
      <c r="R268" s="30">
        <v>0</v>
      </c>
      <c r="S268" s="30">
        <v>192.4</v>
      </c>
      <c r="T268">
        <v>9</v>
      </c>
      <c r="U268">
        <v>348.61871734382601</v>
      </c>
      <c r="V268">
        <v>2.4390243902439001E-2</v>
      </c>
    </row>
    <row r="269" spans="1:22" hidden="1" x14ac:dyDescent="0.25">
      <c r="A269" s="30" t="s">
        <v>560</v>
      </c>
      <c r="B269" s="30" t="s">
        <v>271</v>
      </c>
      <c r="C269" s="30" t="s">
        <v>9</v>
      </c>
      <c r="D269" s="30" t="s">
        <v>339</v>
      </c>
      <c r="E269" s="30" t="s">
        <v>284</v>
      </c>
      <c r="F269" s="30">
        <v>4810</v>
      </c>
      <c r="G269" s="30" t="s">
        <v>311</v>
      </c>
      <c r="H269" s="30">
        <v>156.976184628553</v>
      </c>
      <c r="I269" s="30">
        <v>0.23</v>
      </c>
      <c r="J269" s="30" t="s">
        <v>333</v>
      </c>
      <c r="K269" s="30">
        <v>36.104522464567196</v>
      </c>
      <c r="L269" s="30">
        <v>173662.75305456799</v>
      </c>
      <c r="M269" s="30">
        <v>0</v>
      </c>
      <c r="N269" s="30">
        <v>0.23</v>
      </c>
      <c r="O269" s="30">
        <v>0</v>
      </c>
      <c r="P269" s="30">
        <v>0</v>
      </c>
      <c r="Q269" s="30">
        <v>0</v>
      </c>
      <c r="R269" s="30">
        <v>0</v>
      </c>
      <c r="S269" s="30">
        <v>1106.3</v>
      </c>
      <c r="T269">
        <v>9</v>
      </c>
      <c r="U269">
        <v>156.976184628553</v>
      </c>
      <c r="V269">
        <v>0.14024390243902399</v>
      </c>
    </row>
    <row r="270" spans="1:22" hidden="1" x14ac:dyDescent="0.25">
      <c r="A270" s="30" t="s">
        <v>561</v>
      </c>
      <c r="B270" s="30" t="s">
        <v>271</v>
      </c>
      <c r="C270" s="30" t="s">
        <v>9</v>
      </c>
      <c r="D270" s="30" t="s">
        <v>339</v>
      </c>
      <c r="E270" s="30" t="s">
        <v>284</v>
      </c>
      <c r="F270" s="30">
        <v>4810</v>
      </c>
      <c r="G270" s="30" t="s">
        <v>312</v>
      </c>
      <c r="H270" s="30">
        <v>38.975687159963897</v>
      </c>
      <c r="I270" s="30">
        <v>3.35</v>
      </c>
      <c r="J270" s="30" t="s">
        <v>334</v>
      </c>
      <c r="K270" s="30">
        <v>130.568551985879</v>
      </c>
      <c r="L270" s="30">
        <v>628034.73505207803</v>
      </c>
      <c r="M270" s="30">
        <v>0</v>
      </c>
      <c r="N270" s="30">
        <v>0</v>
      </c>
      <c r="O270" s="30">
        <v>3.35</v>
      </c>
      <c r="P270" s="30">
        <v>0</v>
      </c>
      <c r="Q270" s="30">
        <v>0</v>
      </c>
      <c r="R270" s="30">
        <v>0</v>
      </c>
      <c r="S270" s="30">
        <v>16113.5</v>
      </c>
      <c r="T270">
        <v>9</v>
      </c>
      <c r="U270">
        <v>38.975687159963897</v>
      </c>
      <c r="V270">
        <v>0.82716049382716095</v>
      </c>
    </row>
    <row r="271" spans="1:22" hidden="1" x14ac:dyDescent="0.25">
      <c r="A271" s="30" t="s">
        <v>2799</v>
      </c>
      <c r="B271" s="30" t="s">
        <v>271</v>
      </c>
      <c r="C271" s="30" t="s">
        <v>9</v>
      </c>
      <c r="D271" s="30" t="s">
        <v>339</v>
      </c>
      <c r="E271" s="30" t="s">
        <v>284</v>
      </c>
      <c r="F271" s="30">
        <v>4810</v>
      </c>
      <c r="G271" s="30" t="s">
        <v>2688</v>
      </c>
      <c r="H271" s="30">
        <v>293.89118835368299</v>
      </c>
      <c r="I271" s="30">
        <v>8.8347385700000003E-2</v>
      </c>
      <c r="J271" s="30" t="s">
        <v>334</v>
      </c>
      <c r="K271" s="30">
        <v>25.9645181713142</v>
      </c>
      <c r="L271" s="30">
        <v>124889.332404021</v>
      </c>
      <c r="M271" s="30">
        <v>0</v>
      </c>
      <c r="N271" s="30">
        <v>0</v>
      </c>
      <c r="O271" s="30">
        <v>8.8347385700000003E-2</v>
      </c>
      <c r="P271" s="30">
        <v>0</v>
      </c>
      <c r="Q271" s="30">
        <v>0</v>
      </c>
      <c r="R271" s="30">
        <v>0</v>
      </c>
      <c r="S271" s="30">
        <v>424.95092521700002</v>
      </c>
      <c r="T271">
        <v>9</v>
      </c>
      <c r="U271">
        <v>293.89118835368299</v>
      </c>
      <c r="V271">
        <v>2.1814169308641999E-2</v>
      </c>
    </row>
    <row r="272" spans="1:22" hidden="1" x14ac:dyDescent="0.25">
      <c r="A272" s="30" t="s">
        <v>2715</v>
      </c>
      <c r="B272" s="30" t="s">
        <v>271</v>
      </c>
      <c r="C272" s="30" t="s">
        <v>9</v>
      </c>
      <c r="D272" s="30" t="s">
        <v>339</v>
      </c>
      <c r="E272" s="30" t="s">
        <v>284</v>
      </c>
      <c r="F272" s="30">
        <v>4810</v>
      </c>
      <c r="G272" s="30" t="s">
        <v>2687</v>
      </c>
      <c r="H272" s="30">
        <v>182.39494282111201</v>
      </c>
      <c r="I272" s="30">
        <v>0.61165261429999995</v>
      </c>
      <c r="J272" s="30" t="s">
        <v>334</v>
      </c>
      <c r="K272" s="30">
        <v>111.562343611632</v>
      </c>
      <c r="L272" s="30">
        <v>536614.87277194997</v>
      </c>
      <c r="M272" s="30">
        <v>0</v>
      </c>
      <c r="N272" s="30">
        <v>0</v>
      </c>
      <c r="O272" s="30">
        <v>0.61165261429999995</v>
      </c>
      <c r="P272" s="30">
        <v>0</v>
      </c>
      <c r="Q272" s="30">
        <v>0</v>
      </c>
      <c r="R272" s="30">
        <v>0</v>
      </c>
      <c r="S272" s="30">
        <v>2942.0490747829999</v>
      </c>
      <c r="T272">
        <v>9</v>
      </c>
      <c r="U272">
        <v>182.39494282111201</v>
      </c>
      <c r="V272">
        <v>0.151025336864198</v>
      </c>
    </row>
    <row r="273" spans="1:22" hidden="1" x14ac:dyDescent="0.25">
      <c r="A273" s="30" t="s">
        <v>562</v>
      </c>
      <c r="B273" s="30" t="s">
        <v>271</v>
      </c>
      <c r="C273" s="30" t="s">
        <v>9</v>
      </c>
      <c r="D273" s="30" t="s">
        <v>339</v>
      </c>
      <c r="E273" s="30" t="s">
        <v>284</v>
      </c>
      <c r="F273" s="30">
        <v>4810</v>
      </c>
      <c r="G273" s="30" t="s">
        <v>313</v>
      </c>
      <c r="H273" s="30">
        <v>0</v>
      </c>
      <c r="I273" s="30">
        <v>0</v>
      </c>
      <c r="J273" s="30" t="s">
        <v>334</v>
      </c>
      <c r="K273" s="30">
        <v>0</v>
      </c>
      <c r="L273" s="30">
        <v>0</v>
      </c>
      <c r="M273" s="30">
        <v>0</v>
      </c>
      <c r="N273" s="30">
        <v>0</v>
      </c>
      <c r="O273" s="30">
        <v>0</v>
      </c>
      <c r="P273" s="30">
        <v>0</v>
      </c>
      <c r="Q273" s="30">
        <v>0</v>
      </c>
      <c r="R273" s="30">
        <v>0</v>
      </c>
      <c r="S273" s="30">
        <v>0</v>
      </c>
      <c r="T273">
        <v>9</v>
      </c>
      <c r="U273">
        <v>0</v>
      </c>
      <c r="V273">
        <v>0</v>
      </c>
    </row>
    <row r="274" spans="1:22" hidden="1" x14ac:dyDescent="0.25">
      <c r="A274" s="30" t="s">
        <v>589</v>
      </c>
      <c r="B274" s="30" t="s">
        <v>271</v>
      </c>
      <c r="C274" s="30" t="s">
        <v>9</v>
      </c>
      <c r="D274" s="30" t="s">
        <v>339</v>
      </c>
      <c r="E274" s="30" t="s">
        <v>285</v>
      </c>
      <c r="F274" s="30">
        <v>4811</v>
      </c>
      <c r="G274" s="30" t="s">
        <v>289</v>
      </c>
      <c r="H274" s="30">
        <v>4991.9975356344003</v>
      </c>
      <c r="I274" s="30">
        <v>3.08</v>
      </c>
      <c r="J274" s="30" t="s">
        <v>335</v>
      </c>
      <c r="K274" s="30">
        <v>15375.352409753999</v>
      </c>
      <c r="L274" s="30">
        <v>73970820.443326294</v>
      </c>
      <c r="M274" s="30">
        <v>0</v>
      </c>
      <c r="N274" s="30">
        <v>0</v>
      </c>
      <c r="O274" s="30">
        <v>0</v>
      </c>
      <c r="P274" s="30">
        <v>3.08</v>
      </c>
      <c r="Q274" s="30">
        <v>0</v>
      </c>
      <c r="R274" s="30">
        <v>0</v>
      </c>
      <c r="S274" s="30">
        <v>14817.88</v>
      </c>
      <c r="T274">
        <v>10</v>
      </c>
      <c r="U274">
        <v>4991.9975356344003</v>
      </c>
      <c r="V274">
        <v>1</v>
      </c>
    </row>
    <row r="275" spans="1:22" hidden="1" x14ac:dyDescent="0.25">
      <c r="A275" s="30" t="s">
        <v>588</v>
      </c>
      <c r="B275" s="30" t="s">
        <v>271</v>
      </c>
      <c r="C275" s="30" t="s">
        <v>9</v>
      </c>
      <c r="D275" s="30" t="s">
        <v>339</v>
      </c>
      <c r="E275" s="30" t="s">
        <v>285</v>
      </c>
      <c r="F275" s="30">
        <v>4811</v>
      </c>
      <c r="G275" s="30" t="s">
        <v>290</v>
      </c>
      <c r="H275" s="30">
        <v>3970.0213524242399</v>
      </c>
      <c r="I275" s="30">
        <v>0.54</v>
      </c>
      <c r="J275" s="30" t="s">
        <v>363</v>
      </c>
      <c r="K275" s="30">
        <v>2143.8115303090899</v>
      </c>
      <c r="L275" s="30">
        <v>10313877.272317</v>
      </c>
      <c r="M275" s="30">
        <v>0</v>
      </c>
      <c r="N275" s="30">
        <v>0</v>
      </c>
      <c r="O275" s="30">
        <v>0</v>
      </c>
      <c r="P275" s="30">
        <v>0</v>
      </c>
      <c r="Q275" s="30">
        <v>0</v>
      </c>
      <c r="R275" s="30">
        <v>0</v>
      </c>
      <c r="S275" s="30">
        <v>2597.94</v>
      </c>
      <c r="T275">
        <v>10</v>
      </c>
      <c r="U275">
        <v>3970.0213524242399</v>
      </c>
      <c r="V275">
        <v>0.17532467532467499</v>
      </c>
    </row>
    <row r="276" spans="1:22" hidden="1" x14ac:dyDescent="0.25">
      <c r="A276" s="30" t="s">
        <v>565</v>
      </c>
      <c r="B276" s="30" t="s">
        <v>271</v>
      </c>
      <c r="C276" s="30" t="s">
        <v>9</v>
      </c>
      <c r="D276" s="30" t="s">
        <v>339</v>
      </c>
      <c r="E276" s="30" t="s">
        <v>285</v>
      </c>
      <c r="F276" s="30">
        <v>4811</v>
      </c>
      <c r="G276" s="30" t="s">
        <v>291</v>
      </c>
      <c r="H276" s="30">
        <v>2158.0399892800601</v>
      </c>
      <c r="I276" s="30">
        <v>0.09</v>
      </c>
      <c r="J276" s="30" t="s">
        <v>336</v>
      </c>
      <c r="K276" s="30">
        <v>194.22359903520501</v>
      </c>
      <c r="L276" s="30">
        <v>934409.73495837196</v>
      </c>
      <c r="M276" s="30">
        <v>0</v>
      </c>
      <c r="N276" s="30">
        <v>0</v>
      </c>
      <c r="O276" s="30">
        <v>0</v>
      </c>
      <c r="P276" s="30">
        <v>0</v>
      </c>
      <c r="Q276" s="30">
        <v>0.09</v>
      </c>
      <c r="R276" s="30">
        <v>194.22359903520501</v>
      </c>
      <c r="S276" s="30">
        <v>432.99</v>
      </c>
      <c r="T276">
        <v>10</v>
      </c>
      <c r="U276">
        <v>2158.0399892800601</v>
      </c>
      <c r="V276">
        <v>1.46818923327896E-2</v>
      </c>
    </row>
    <row r="277" spans="1:22" hidden="1" x14ac:dyDescent="0.25">
      <c r="A277" s="30" t="s">
        <v>567</v>
      </c>
      <c r="B277" s="30" t="s">
        <v>271</v>
      </c>
      <c r="C277" s="30" t="s">
        <v>9</v>
      </c>
      <c r="D277" s="30" t="s">
        <v>339</v>
      </c>
      <c r="E277" s="30" t="s">
        <v>285</v>
      </c>
      <c r="F277" s="30">
        <v>4811</v>
      </c>
      <c r="G277" s="30" t="s">
        <v>292</v>
      </c>
      <c r="H277" s="30">
        <v>48.599236157092797</v>
      </c>
      <c r="I277" s="30">
        <v>0.13</v>
      </c>
      <c r="J277" s="30" t="s">
        <v>332</v>
      </c>
      <c r="K277" s="30">
        <v>6.3179007004220704</v>
      </c>
      <c r="L277" s="30">
        <v>30395.420269730599</v>
      </c>
      <c r="M277" s="30">
        <v>0.13</v>
      </c>
      <c r="N277" s="30">
        <v>0</v>
      </c>
      <c r="O277" s="30">
        <v>0</v>
      </c>
      <c r="P277" s="30">
        <v>0</v>
      </c>
      <c r="Q277" s="30">
        <v>0</v>
      </c>
      <c r="R277" s="30">
        <v>0</v>
      </c>
      <c r="S277" s="30">
        <v>625.42999999999995</v>
      </c>
      <c r="T277">
        <v>10</v>
      </c>
      <c r="U277">
        <v>48.599236157092797</v>
      </c>
      <c r="V277">
        <v>1.1659192825112101E-2</v>
      </c>
    </row>
    <row r="278" spans="1:22" hidden="1" x14ac:dyDescent="0.25">
      <c r="A278" s="30" t="s">
        <v>568</v>
      </c>
      <c r="B278" s="30" t="s">
        <v>271</v>
      </c>
      <c r="C278" s="30" t="s">
        <v>9</v>
      </c>
      <c r="D278" s="30" t="s">
        <v>339</v>
      </c>
      <c r="E278" s="30" t="s">
        <v>285</v>
      </c>
      <c r="F278" s="30">
        <v>4811</v>
      </c>
      <c r="G278" s="30" t="s">
        <v>293</v>
      </c>
      <c r="H278" s="30">
        <v>1751.0994245509601</v>
      </c>
      <c r="I278" s="30">
        <v>0.08</v>
      </c>
      <c r="J278" s="30" t="s">
        <v>333</v>
      </c>
      <c r="K278" s="30">
        <v>140.08795396407601</v>
      </c>
      <c r="L278" s="30">
        <v>673963.14652117202</v>
      </c>
      <c r="M278" s="30">
        <v>0</v>
      </c>
      <c r="N278" s="30">
        <v>0.08</v>
      </c>
      <c r="O278" s="30">
        <v>0</v>
      </c>
      <c r="P278" s="30">
        <v>0</v>
      </c>
      <c r="Q278" s="30">
        <v>0</v>
      </c>
      <c r="R278" s="30">
        <v>0</v>
      </c>
      <c r="S278" s="30">
        <v>384.88</v>
      </c>
      <c r="T278">
        <v>10</v>
      </c>
      <c r="U278">
        <v>1751.0994245509601</v>
      </c>
      <c r="V278">
        <v>2.8571428571428598E-2</v>
      </c>
    </row>
    <row r="279" spans="1:22" hidden="1" x14ac:dyDescent="0.25">
      <c r="A279" s="30" t="s">
        <v>569</v>
      </c>
      <c r="B279" s="30" t="s">
        <v>271</v>
      </c>
      <c r="C279" s="30" t="s">
        <v>9</v>
      </c>
      <c r="D279" s="30" t="s">
        <v>339</v>
      </c>
      <c r="E279" s="30" t="s">
        <v>285</v>
      </c>
      <c r="F279" s="30">
        <v>4811</v>
      </c>
      <c r="G279" s="30" t="s">
        <v>294</v>
      </c>
      <c r="H279" s="30">
        <v>464.94828845298599</v>
      </c>
      <c r="I279" s="30">
        <v>0.51</v>
      </c>
      <c r="J279" s="30" t="s">
        <v>333</v>
      </c>
      <c r="K279" s="30">
        <v>237.12362711102301</v>
      </c>
      <c r="L279" s="30">
        <v>1140801.7700311299</v>
      </c>
      <c r="M279" s="30">
        <v>0</v>
      </c>
      <c r="N279" s="30">
        <v>0.51</v>
      </c>
      <c r="O279" s="30">
        <v>0</v>
      </c>
      <c r="P279" s="30">
        <v>0</v>
      </c>
      <c r="Q279" s="30">
        <v>0</v>
      </c>
      <c r="R279" s="30">
        <v>0</v>
      </c>
      <c r="S279" s="30">
        <v>2453.61</v>
      </c>
      <c r="T279">
        <v>10</v>
      </c>
      <c r="U279">
        <v>464.94828845298599</v>
      </c>
      <c r="V279">
        <v>0.182142857142857</v>
      </c>
    </row>
    <row r="280" spans="1:22" hidden="1" x14ac:dyDescent="0.25">
      <c r="A280" s="30" t="s">
        <v>570</v>
      </c>
      <c r="B280" s="30" t="s">
        <v>271</v>
      </c>
      <c r="C280" s="30" t="s">
        <v>9</v>
      </c>
      <c r="D280" s="30" t="s">
        <v>339</v>
      </c>
      <c r="E280" s="30" t="s">
        <v>285</v>
      </c>
      <c r="F280" s="30">
        <v>4811</v>
      </c>
      <c r="G280" s="30" t="s">
        <v>295</v>
      </c>
      <c r="H280" s="30">
        <v>0</v>
      </c>
      <c r="I280" s="30">
        <v>0</v>
      </c>
      <c r="J280" s="30" t="s">
        <v>336</v>
      </c>
      <c r="K280" s="30">
        <v>0</v>
      </c>
      <c r="L280" s="30">
        <v>0</v>
      </c>
      <c r="M280" s="30">
        <v>0</v>
      </c>
      <c r="N280" s="30">
        <v>0</v>
      </c>
      <c r="O280" s="30">
        <v>0</v>
      </c>
      <c r="P280" s="30">
        <v>0</v>
      </c>
      <c r="Q280" s="30">
        <v>0</v>
      </c>
      <c r="R280" s="30">
        <v>0</v>
      </c>
      <c r="S280" s="30">
        <v>0</v>
      </c>
      <c r="T280">
        <v>10</v>
      </c>
      <c r="U280">
        <v>0</v>
      </c>
      <c r="V280">
        <v>0</v>
      </c>
    </row>
    <row r="281" spans="1:22" hidden="1" x14ac:dyDescent="0.25">
      <c r="A281" s="30" t="s">
        <v>571</v>
      </c>
      <c r="B281" s="30" t="s">
        <v>271</v>
      </c>
      <c r="C281" s="30" t="s">
        <v>9</v>
      </c>
      <c r="D281" s="30" t="s">
        <v>339</v>
      </c>
      <c r="E281" s="30" t="s">
        <v>285</v>
      </c>
      <c r="F281" s="30">
        <v>4811</v>
      </c>
      <c r="G281" s="30" t="s">
        <v>296</v>
      </c>
      <c r="H281" s="30">
        <v>290.32737884034299</v>
      </c>
      <c r="I281" s="30">
        <v>0.43</v>
      </c>
      <c r="J281" s="30" t="s">
        <v>336</v>
      </c>
      <c r="K281" s="30">
        <v>124.840772901348</v>
      </c>
      <c r="L281" s="30">
        <v>600608.95842838299</v>
      </c>
      <c r="M281" s="30">
        <v>0</v>
      </c>
      <c r="N281" s="30">
        <v>0</v>
      </c>
      <c r="O281" s="30">
        <v>0</v>
      </c>
      <c r="P281" s="30">
        <v>0</v>
      </c>
      <c r="Q281" s="30">
        <v>0.43</v>
      </c>
      <c r="R281" s="30">
        <v>124.840772901348</v>
      </c>
      <c r="S281" s="30">
        <v>2068.73</v>
      </c>
      <c r="T281">
        <v>10</v>
      </c>
      <c r="U281">
        <v>290.32737884034299</v>
      </c>
      <c r="V281">
        <v>7.01468189233279E-2</v>
      </c>
    </row>
    <row r="282" spans="1:22" hidden="1" x14ac:dyDescent="0.25">
      <c r="A282" s="30" t="s">
        <v>572</v>
      </c>
      <c r="B282" s="30" t="s">
        <v>271</v>
      </c>
      <c r="C282" s="30" t="s">
        <v>9</v>
      </c>
      <c r="D282" s="30" t="s">
        <v>339</v>
      </c>
      <c r="E282" s="30" t="s">
        <v>285</v>
      </c>
      <c r="F282" s="30">
        <v>4811</v>
      </c>
      <c r="G282" s="30" t="s">
        <v>297</v>
      </c>
      <c r="H282" s="30">
        <v>2193.7592705336801</v>
      </c>
      <c r="I282" s="30">
        <v>0.5</v>
      </c>
      <c r="J282" s="30" t="s">
        <v>336</v>
      </c>
      <c r="K282" s="30">
        <v>1096.8796352668401</v>
      </c>
      <c r="L282" s="30">
        <v>5277087.92526876</v>
      </c>
      <c r="M282" s="30">
        <v>0</v>
      </c>
      <c r="N282" s="30">
        <v>0</v>
      </c>
      <c r="O282" s="30">
        <v>0</v>
      </c>
      <c r="P282" s="30">
        <v>0</v>
      </c>
      <c r="Q282" s="30">
        <v>0.5</v>
      </c>
      <c r="R282" s="30">
        <v>1096.8796352668401</v>
      </c>
      <c r="S282" s="30">
        <v>2405.5</v>
      </c>
      <c r="T282">
        <v>10</v>
      </c>
      <c r="U282">
        <v>2193.7592705336801</v>
      </c>
      <c r="V282">
        <v>8.1566068515497595E-2</v>
      </c>
    </row>
    <row r="283" spans="1:22" hidden="1" x14ac:dyDescent="0.25">
      <c r="A283" s="30" t="s">
        <v>573</v>
      </c>
      <c r="B283" s="30" t="s">
        <v>271</v>
      </c>
      <c r="C283" s="30" t="s">
        <v>9</v>
      </c>
      <c r="D283" s="30" t="s">
        <v>339</v>
      </c>
      <c r="E283" s="30" t="s">
        <v>285</v>
      </c>
      <c r="F283" s="30">
        <v>4811</v>
      </c>
      <c r="G283" s="30" t="s">
        <v>298</v>
      </c>
      <c r="H283" s="30">
        <v>0</v>
      </c>
      <c r="I283" s="30">
        <v>0</v>
      </c>
      <c r="J283" s="30" t="s">
        <v>276</v>
      </c>
      <c r="K283" s="30">
        <v>0</v>
      </c>
      <c r="L283" s="30">
        <v>0</v>
      </c>
      <c r="M283" s="30">
        <v>0</v>
      </c>
      <c r="N283" s="30">
        <v>0</v>
      </c>
      <c r="O283" s="30">
        <v>0</v>
      </c>
      <c r="P283" s="30">
        <v>0</v>
      </c>
      <c r="Q283" s="30">
        <v>0</v>
      </c>
      <c r="R283" s="30">
        <v>0</v>
      </c>
      <c r="S283" s="30">
        <v>0</v>
      </c>
      <c r="T283">
        <v>10</v>
      </c>
      <c r="U283">
        <v>0</v>
      </c>
      <c r="V283">
        <v>0</v>
      </c>
    </row>
    <row r="284" spans="1:22" hidden="1" x14ac:dyDescent="0.25">
      <c r="A284" s="30" t="s">
        <v>574</v>
      </c>
      <c r="B284" s="30" t="s">
        <v>271</v>
      </c>
      <c r="C284" s="30" t="s">
        <v>9</v>
      </c>
      <c r="D284" s="30" t="s">
        <v>339</v>
      </c>
      <c r="E284" s="30" t="s">
        <v>285</v>
      </c>
      <c r="F284" s="30">
        <v>4811</v>
      </c>
      <c r="G284" s="30" t="s">
        <v>299</v>
      </c>
      <c r="H284" s="30">
        <v>173.969223556646</v>
      </c>
      <c r="I284" s="30">
        <v>0.09</v>
      </c>
      <c r="J284" s="30" t="s">
        <v>332</v>
      </c>
      <c r="K284" s="30">
        <v>15.657230120098101</v>
      </c>
      <c r="L284" s="30">
        <v>75326.934107792098</v>
      </c>
      <c r="M284" s="30">
        <v>0.09</v>
      </c>
      <c r="N284" s="30">
        <v>0</v>
      </c>
      <c r="O284" s="30">
        <v>0</v>
      </c>
      <c r="P284" s="30">
        <v>0</v>
      </c>
      <c r="Q284" s="30">
        <v>0</v>
      </c>
      <c r="R284" s="30">
        <v>0</v>
      </c>
      <c r="S284" s="30">
        <v>432.99</v>
      </c>
      <c r="T284">
        <v>10</v>
      </c>
      <c r="U284">
        <v>173.969223556646</v>
      </c>
      <c r="V284">
        <v>8.0717488789237707E-3</v>
      </c>
    </row>
    <row r="285" spans="1:22" hidden="1" x14ac:dyDescent="0.25">
      <c r="A285" s="30" t="s">
        <v>575</v>
      </c>
      <c r="B285" s="30" t="s">
        <v>271</v>
      </c>
      <c r="C285" s="30" t="s">
        <v>9</v>
      </c>
      <c r="D285" s="30" t="s">
        <v>339</v>
      </c>
      <c r="E285" s="30" t="s">
        <v>285</v>
      </c>
      <c r="F285" s="30">
        <v>4811</v>
      </c>
      <c r="G285" s="30" t="s">
        <v>300</v>
      </c>
      <c r="H285" s="30">
        <v>1668.19018798652</v>
      </c>
      <c r="I285" s="30">
        <v>0.03</v>
      </c>
      <c r="J285" s="30" t="s">
        <v>336</v>
      </c>
      <c r="K285" s="30">
        <v>50.045705639595603</v>
      </c>
      <c r="L285" s="30">
        <v>240769.88983209399</v>
      </c>
      <c r="M285" s="30">
        <v>0</v>
      </c>
      <c r="N285" s="30">
        <v>0</v>
      </c>
      <c r="O285" s="30">
        <v>0</v>
      </c>
      <c r="P285" s="30">
        <v>0</v>
      </c>
      <c r="Q285" s="30">
        <v>0.03</v>
      </c>
      <c r="R285" s="30">
        <v>50.045705639595603</v>
      </c>
      <c r="S285" s="30">
        <v>144.33000000000001</v>
      </c>
      <c r="T285">
        <v>10</v>
      </c>
      <c r="U285">
        <v>1668.19018798652</v>
      </c>
      <c r="V285">
        <v>4.8939641109298502E-3</v>
      </c>
    </row>
    <row r="286" spans="1:22" hidden="1" x14ac:dyDescent="0.25">
      <c r="A286" s="30" t="s">
        <v>576</v>
      </c>
      <c r="B286" s="30" t="s">
        <v>271</v>
      </c>
      <c r="C286" s="30" t="s">
        <v>9</v>
      </c>
      <c r="D286" s="30" t="s">
        <v>339</v>
      </c>
      <c r="E286" s="30" t="s">
        <v>285</v>
      </c>
      <c r="F286" s="30">
        <v>4811</v>
      </c>
      <c r="G286" s="30" t="s">
        <v>301</v>
      </c>
      <c r="H286" s="30">
        <v>143.27551702805599</v>
      </c>
      <c r="I286" s="30">
        <v>1.66</v>
      </c>
      <c r="J286" s="30" t="s">
        <v>333</v>
      </c>
      <c r="K286" s="30">
        <v>237.83735826657201</v>
      </c>
      <c r="L286" s="30">
        <v>1144235.53062048</v>
      </c>
      <c r="M286" s="30">
        <v>0</v>
      </c>
      <c r="N286" s="30">
        <v>1.66</v>
      </c>
      <c r="O286" s="30">
        <v>0</v>
      </c>
      <c r="P286" s="30">
        <v>0</v>
      </c>
      <c r="Q286" s="30">
        <v>0</v>
      </c>
      <c r="R286" s="30">
        <v>0</v>
      </c>
      <c r="S286" s="30">
        <v>7986.26</v>
      </c>
      <c r="T286">
        <v>10</v>
      </c>
      <c r="U286">
        <v>143.27551702805599</v>
      </c>
      <c r="V286">
        <v>0.59285714285714297</v>
      </c>
    </row>
    <row r="287" spans="1:22" hidden="1" x14ac:dyDescent="0.25">
      <c r="A287" s="30" t="s">
        <v>577</v>
      </c>
      <c r="B287" s="30" t="s">
        <v>271</v>
      </c>
      <c r="C287" s="30" t="s">
        <v>9</v>
      </c>
      <c r="D287" s="30" t="s">
        <v>339</v>
      </c>
      <c r="E287" s="30" t="s">
        <v>285</v>
      </c>
      <c r="F287" s="30">
        <v>4811</v>
      </c>
      <c r="G287" s="30" t="s">
        <v>302</v>
      </c>
      <c r="H287" s="30">
        <v>224.774596001307</v>
      </c>
      <c r="I287" s="30">
        <v>0.13</v>
      </c>
      <c r="J287" s="30" t="s">
        <v>332</v>
      </c>
      <c r="K287" s="30">
        <v>29.220697480169999</v>
      </c>
      <c r="L287" s="30">
        <v>140580.77557709799</v>
      </c>
      <c r="M287" s="30">
        <v>0.13</v>
      </c>
      <c r="N287" s="30">
        <v>0</v>
      </c>
      <c r="O287" s="30">
        <v>0</v>
      </c>
      <c r="P287" s="30">
        <v>0</v>
      </c>
      <c r="Q287" s="30">
        <v>0</v>
      </c>
      <c r="R287" s="30">
        <v>0</v>
      </c>
      <c r="S287" s="30">
        <v>625.42999999999995</v>
      </c>
      <c r="T287">
        <v>10</v>
      </c>
      <c r="U287">
        <v>224.774596001307</v>
      </c>
      <c r="V287">
        <v>1.1659192825112101E-2</v>
      </c>
    </row>
    <row r="288" spans="1:22" hidden="1" x14ac:dyDescent="0.25">
      <c r="A288" s="30" t="s">
        <v>578</v>
      </c>
      <c r="B288" s="30" t="s">
        <v>271</v>
      </c>
      <c r="C288" s="30" t="s">
        <v>9</v>
      </c>
      <c r="D288" s="30" t="s">
        <v>339</v>
      </c>
      <c r="E288" s="30" t="s">
        <v>285</v>
      </c>
      <c r="F288" s="30">
        <v>4811</v>
      </c>
      <c r="G288" s="30" t="s">
        <v>303</v>
      </c>
      <c r="H288" s="30">
        <v>1483.90958151169</v>
      </c>
      <c r="I288" s="30">
        <v>0.88</v>
      </c>
      <c r="J288" s="30" t="s">
        <v>336</v>
      </c>
      <c r="K288" s="30">
        <v>1305.84043173029</v>
      </c>
      <c r="L288" s="30">
        <v>6282398.31705443</v>
      </c>
      <c r="M288" s="30">
        <v>0</v>
      </c>
      <c r="N288" s="30">
        <v>0</v>
      </c>
      <c r="O288" s="30">
        <v>0</v>
      </c>
      <c r="P288" s="30">
        <v>0</v>
      </c>
      <c r="Q288" s="30">
        <v>0.88</v>
      </c>
      <c r="R288" s="30">
        <v>1305.84043173029</v>
      </c>
      <c r="S288" s="30">
        <v>4233.68</v>
      </c>
      <c r="T288">
        <v>10</v>
      </c>
      <c r="U288">
        <v>1483.90958151169</v>
      </c>
      <c r="V288">
        <v>0.14355628058727599</v>
      </c>
    </row>
    <row r="289" spans="1:22" hidden="1" x14ac:dyDescent="0.25">
      <c r="A289" s="30" t="s">
        <v>566</v>
      </c>
      <c r="B289" s="30" t="s">
        <v>271</v>
      </c>
      <c r="C289" s="30" t="s">
        <v>9</v>
      </c>
      <c r="D289" s="30" t="s">
        <v>339</v>
      </c>
      <c r="E289" s="30" t="s">
        <v>285</v>
      </c>
      <c r="F289" s="30">
        <v>4811</v>
      </c>
      <c r="G289" s="30" t="s">
        <v>304</v>
      </c>
      <c r="H289" s="30">
        <v>1615.59561667193</v>
      </c>
      <c r="I289" s="30">
        <v>1</v>
      </c>
      <c r="J289" s="30" t="s">
        <v>336</v>
      </c>
      <c r="K289" s="30">
        <v>1615.59561667193</v>
      </c>
      <c r="L289" s="30">
        <v>7772630.5118086403</v>
      </c>
      <c r="M289" s="30">
        <v>0</v>
      </c>
      <c r="N289" s="30">
        <v>0</v>
      </c>
      <c r="O289" s="30">
        <v>0</v>
      </c>
      <c r="P289" s="30">
        <v>0</v>
      </c>
      <c r="Q289" s="30">
        <v>1</v>
      </c>
      <c r="R289" s="30">
        <v>1615.59561667193</v>
      </c>
      <c r="S289" s="30">
        <v>4811</v>
      </c>
      <c r="T289">
        <v>10</v>
      </c>
      <c r="U289">
        <v>1615.59561667193</v>
      </c>
      <c r="V289">
        <v>0.16313213703099499</v>
      </c>
    </row>
    <row r="290" spans="1:22" hidden="1" x14ac:dyDescent="0.25">
      <c r="A290" s="30" t="s">
        <v>580</v>
      </c>
      <c r="B290" s="30" t="s">
        <v>271</v>
      </c>
      <c r="C290" s="30" t="s">
        <v>9</v>
      </c>
      <c r="D290" s="30" t="s">
        <v>339</v>
      </c>
      <c r="E290" s="30" t="s">
        <v>285</v>
      </c>
      <c r="F290" s="30">
        <v>4811</v>
      </c>
      <c r="G290" s="30" t="s">
        <v>305</v>
      </c>
      <c r="H290" s="30">
        <v>327.65298595120998</v>
      </c>
      <c r="I290" s="30">
        <v>4</v>
      </c>
      <c r="J290" s="30" t="s">
        <v>332</v>
      </c>
      <c r="K290" s="30">
        <v>1310.6119438048399</v>
      </c>
      <c r="L290" s="30">
        <v>6305354.0616450803</v>
      </c>
      <c r="M290" s="30">
        <v>4</v>
      </c>
      <c r="N290" s="30">
        <v>0</v>
      </c>
      <c r="O290" s="30">
        <v>0</v>
      </c>
      <c r="P290" s="30">
        <v>0</v>
      </c>
      <c r="Q290" s="30">
        <v>0</v>
      </c>
      <c r="R290" s="30">
        <v>0</v>
      </c>
      <c r="S290" s="30">
        <v>19244</v>
      </c>
      <c r="T290">
        <v>10</v>
      </c>
      <c r="U290">
        <v>327.65298595120998</v>
      </c>
      <c r="V290">
        <v>0.35874439461883401</v>
      </c>
    </row>
    <row r="291" spans="1:22" hidden="1" x14ac:dyDescent="0.25">
      <c r="A291" s="30" t="s">
        <v>581</v>
      </c>
      <c r="B291" s="30" t="s">
        <v>271</v>
      </c>
      <c r="C291" s="30" t="s">
        <v>9</v>
      </c>
      <c r="D291" s="30" t="s">
        <v>339</v>
      </c>
      <c r="E291" s="30" t="s">
        <v>285</v>
      </c>
      <c r="F291" s="30">
        <v>4811</v>
      </c>
      <c r="G291" s="30" t="s">
        <v>306</v>
      </c>
      <c r="H291" s="30">
        <v>121.191580922315</v>
      </c>
      <c r="I291" s="30">
        <v>4.51</v>
      </c>
      <c r="J291" s="30" t="s">
        <v>332</v>
      </c>
      <c r="K291" s="30">
        <v>546.57402995964003</v>
      </c>
      <c r="L291" s="30">
        <v>2629567.65813583</v>
      </c>
      <c r="M291" s="30">
        <v>4.51</v>
      </c>
      <c r="N291" s="30">
        <v>0</v>
      </c>
      <c r="O291" s="30">
        <v>0</v>
      </c>
      <c r="P291" s="30">
        <v>0</v>
      </c>
      <c r="Q291" s="30">
        <v>0</v>
      </c>
      <c r="R291" s="30">
        <v>0</v>
      </c>
      <c r="S291" s="30">
        <v>21697.61</v>
      </c>
      <c r="T291">
        <v>10</v>
      </c>
      <c r="U291">
        <v>121.191580922315</v>
      </c>
      <c r="V291">
        <v>0.40448430493273502</v>
      </c>
    </row>
    <row r="292" spans="1:22" hidden="1" x14ac:dyDescent="0.25">
      <c r="A292" s="30" t="s">
        <v>582</v>
      </c>
      <c r="B292" s="30" t="s">
        <v>271</v>
      </c>
      <c r="C292" s="30" t="s">
        <v>9</v>
      </c>
      <c r="D292" s="30" t="s">
        <v>339</v>
      </c>
      <c r="E292" s="30" t="s">
        <v>285</v>
      </c>
      <c r="F292" s="30">
        <v>4811</v>
      </c>
      <c r="G292" s="30" t="s">
        <v>307</v>
      </c>
      <c r="H292" s="30">
        <v>176.715530651226</v>
      </c>
      <c r="I292" s="30">
        <v>2.83</v>
      </c>
      <c r="J292" s="30" t="s">
        <v>336</v>
      </c>
      <c r="K292" s="30">
        <v>500.10495174296801</v>
      </c>
      <c r="L292" s="30">
        <v>2406004.9228354199</v>
      </c>
      <c r="M292" s="30">
        <v>0</v>
      </c>
      <c r="N292" s="30">
        <v>0</v>
      </c>
      <c r="O292" s="30">
        <v>0</v>
      </c>
      <c r="P292" s="30">
        <v>0</v>
      </c>
      <c r="Q292" s="30">
        <v>2.83</v>
      </c>
      <c r="R292" s="30">
        <v>500.10495174296801</v>
      </c>
      <c r="S292" s="30">
        <v>13615.13</v>
      </c>
      <c r="T292">
        <v>10</v>
      </c>
      <c r="U292">
        <v>176.715530651226</v>
      </c>
      <c r="V292">
        <v>0.46166394779771602</v>
      </c>
    </row>
    <row r="293" spans="1:22" hidden="1" x14ac:dyDescent="0.25">
      <c r="A293" s="30" t="s">
        <v>583</v>
      </c>
      <c r="B293" s="30" t="s">
        <v>271</v>
      </c>
      <c r="C293" s="30" t="s">
        <v>9</v>
      </c>
      <c r="D293" s="30" t="s">
        <v>339</v>
      </c>
      <c r="E293" s="30" t="s">
        <v>285</v>
      </c>
      <c r="F293" s="30">
        <v>4811</v>
      </c>
      <c r="G293" s="30" t="s">
        <v>308</v>
      </c>
      <c r="H293" s="30">
        <v>178.79736854653299</v>
      </c>
      <c r="I293" s="30">
        <v>2.29</v>
      </c>
      <c r="J293" s="30" t="s">
        <v>332</v>
      </c>
      <c r="K293" s="30">
        <v>409.445973971559</v>
      </c>
      <c r="L293" s="30">
        <v>1969844.5807771699</v>
      </c>
      <c r="M293" s="30">
        <v>2.29</v>
      </c>
      <c r="N293" s="30">
        <v>0</v>
      </c>
      <c r="O293" s="30">
        <v>0</v>
      </c>
      <c r="P293" s="30">
        <v>0</v>
      </c>
      <c r="Q293" s="30">
        <v>0</v>
      </c>
      <c r="R293" s="30">
        <v>0</v>
      </c>
      <c r="S293" s="30">
        <v>11017.19</v>
      </c>
      <c r="T293">
        <v>10</v>
      </c>
      <c r="U293">
        <v>178.79736854653299</v>
      </c>
      <c r="V293">
        <v>0.20538116591928299</v>
      </c>
    </row>
    <row r="294" spans="1:22" hidden="1" x14ac:dyDescent="0.25">
      <c r="A294" s="30" t="s">
        <v>579</v>
      </c>
      <c r="B294" s="30" t="s">
        <v>271</v>
      </c>
      <c r="C294" s="30" t="s">
        <v>9</v>
      </c>
      <c r="D294" s="30" t="s">
        <v>339</v>
      </c>
      <c r="E294" s="30" t="s">
        <v>285</v>
      </c>
      <c r="F294" s="30">
        <v>4811</v>
      </c>
      <c r="G294" s="30" t="s">
        <v>309</v>
      </c>
      <c r="H294" s="30">
        <v>3075.4353964300699</v>
      </c>
      <c r="I294" s="30">
        <v>0.37</v>
      </c>
      <c r="J294" s="30" t="s">
        <v>336</v>
      </c>
      <c r="K294" s="30">
        <v>1137.91109667913</v>
      </c>
      <c r="L294" s="30">
        <v>5474490.2861232702</v>
      </c>
      <c r="M294" s="30">
        <v>0</v>
      </c>
      <c r="N294" s="30">
        <v>0</v>
      </c>
      <c r="O294" s="30">
        <v>0</v>
      </c>
      <c r="P294" s="30">
        <v>0</v>
      </c>
      <c r="Q294" s="30">
        <v>0.37</v>
      </c>
      <c r="R294" s="30">
        <v>1137.91109667913</v>
      </c>
      <c r="S294" s="30">
        <v>1780.07</v>
      </c>
      <c r="T294">
        <v>10</v>
      </c>
      <c r="U294">
        <v>3075.4353964300699</v>
      </c>
      <c r="V294">
        <v>6.0358890701468201E-2</v>
      </c>
    </row>
    <row r="295" spans="1:22" hidden="1" x14ac:dyDescent="0.25">
      <c r="A295" s="30" t="s">
        <v>584</v>
      </c>
      <c r="B295" s="30" t="s">
        <v>271</v>
      </c>
      <c r="C295" s="30" t="s">
        <v>9</v>
      </c>
      <c r="D295" s="30" t="s">
        <v>339</v>
      </c>
      <c r="E295" s="30" t="s">
        <v>285</v>
      </c>
      <c r="F295" s="30">
        <v>4811</v>
      </c>
      <c r="G295" s="30" t="s">
        <v>310</v>
      </c>
      <c r="H295" s="30">
        <v>435.72313304617899</v>
      </c>
      <c r="I295" s="30">
        <v>0.08</v>
      </c>
      <c r="J295" s="30" t="s">
        <v>333</v>
      </c>
      <c r="K295" s="30">
        <v>34.857850643694299</v>
      </c>
      <c r="L295" s="30">
        <v>167701.11944681301</v>
      </c>
      <c r="M295" s="30">
        <v>0</v>
      </c>
      <c r="N295" s="30">
        <v>0.08</v>
      </c>
      <c r="O295" s="30">
        <v>0</v>
      </c>
      <c r="P295" s="30">
        <v>0</v>
      </c>
      <c r="Q295" s="30">
        <v>0</v>
      </c>
      <c r="R295" s="30">
        <v>0</v>
      </c>
      <c r="S295" s="30">
        <v>384.88</v>
      </c>
      <c r="T295">
        <v>10</v>
      </c>
      <c r="U295">
        <v>435.72313304617899</v>
      </c>
      <c r="V295">
        <v>2.8571428571428598E-2</v>
      </c>
    </row>
    <row r="296" spans="1:22" hidden="1" x14ac:dyDescent="0.25">
      <c r="A296" s="30" t="s">
        <v>585</v>
      </c>
      <c r="B296" s="30" t="s">
        <v>271</v>
      </c>
      <c r="C296" s="30" t="s">
        <v>9</v>
      </c>
      <c r="D296" s="30" t="s">
        <v>339</v>
      </c>
      <c r="E296" s="30" t="s">
        <v>285</v>
      </c>
      <c r="F296" s="30">
        <v>4811</v>
      </c>
      <c r="G296" s="30" t="s">
        <v>311</v>
      </c>
      <c r="H296" s="30">
        <v>179.68336353418201</v>
      </c>
      <c r="I296" s="30">
        <v>0.47</v>
      </c>
      <c r="J296" s="30" t="s">
        <v>333</v>
      </c>
      <c r="K296" s="30">
        <v>84.451180861065396</v>
      </c>
      <c r="L296" s="30">
        <v>406294.63112258603</v>
      </c>
      <c r="M296" s="30">
        <v>0</v>
      </c>
      <c r="N296" s="30">
        <v>0.47</v>
      </c>
      <c r="O296" s="30">
        <v>0</v>
      </c>
      <c r="P296" s="30">
        <v>0</v>
      </c>
      <c r="Q296" s="30">
        <v>0</v>
      </c>
      <c r="R296" s="30">
        <v>0</v>
      </c>
      <c r="S296" s="30">
        <v>2261.17</v>
      </c>
      <c r="T296">
        <v>10</v>
      </c>
      <c r="U296">
        <v>179.68336353418201</v>
      </c>
      <c r="V296">
        <v>0.16785714285714301</v>
      </c>
    </row>
    <row r="297" spans="1:22" hidden="1" x14ac:dyDescent="0.25">
      <c r="A297" s="30" t="s">
        <v>586</v>
      </c>
      <c r="B297" s="30" t="s">
        <v>271</v>
      </c>
      <c r="C297" s="30" t="s">
        <v>9</v>
      </c>
      <c r="D297" s="30" t="s">
        <v>339</v>
      </c>
      <c r="E297" s="30" t="s">
        <v>285</v>
      </c>
      <c r="F297" s="30">
        <v>4811</v>
      </c>
      <c r="G297" s="30" t="s">
        <v>312</v>
      </c>
      <c r="H297" s="30">
        <v>45.718327117674903</v>
      </c>
      <c r="I297" s="30">
        <v>5.23</v>
      </c>
      <c r="J297" s="30" t="s">
        <v>334</v>
      </c>
      <c r="K297" s="30">
        <v>239.10685082544001</v>
      </c>
      <c r="L297" s="30">
        <v>1150343.05932119</v>
      </c>
      <c r="M297" s="30">
        <v>0</v>
      </c>
      <c r="N297" s="30">
        <v>0</v>
      </c>
      <c r="O297" s="30">
        <v>5.23</v>
      </c>
      <c r="P297" s="30">
        <v>0</v>
      </c>
      <c r="Q297" s="30">
        <v>0</v>
      </c>
      <c r="R297" s="30">
        <v>0</v>
      </c>
      <c r="S297" s="30">
        <v>25161.53</v>
      </c>
      <c r="T297">
        <v>10</v>
      </c>
      <c r="U297">
        <v>45.718327117674903</v>
      </c>
      <c r="V297">
        <v>0.78883861236802399</v>
      </c>
    </row>
    <row r="298" spans="1:22" hidden="1" x14ac:dyDescent="0.25">
      <c r="A298" s="30" t="s">
        <v>2789</v>
      </c>
      <c r="B298" s="30" t="s">
        <v>271</v>
      </c>
      <c r="C298" s="30" t="s">
        <v>9</v>
      </c>
      <c r="D298" s="30" t="s">
        <v>339</v>
      </c>
      <c r="E298" s="30" t="s">
        <v>285</v>
      </c>
      <c r="F298" s="30">
        <v>4811</v>
      </c>
      <c r="G298" s="30" t="s">
        <v>2688</v>
      </c>
      <c r="H298" s="30">
        <v>406.45128924696502</v>
      </c>
      <c r="I298" s="30">
        <v>0.16281161079000001</v>
      </c>
      <c r="J298" s="30" t="s">
        <v>334</v>
      </c>
      <c r="K298" s="30">
        <v>66.174989109970596</v>
      </c>
      <c r="L298" s="30">
        <v>318367.87260806898</v>
      </c>
      <c r="M298" s="30">
        <v>0</v>
      </c>
      <c r="N298" s="30">
        <v>0</v>
      </c>
      <c r="O298" s="30">
        <v>0.16281161079000001</v>
      </c>
      <c r="P298" s="30">
        <v>0</v>
      </c>
      <c r="Q298" s="30">
        <v>0</v>
      </c>
      <c r="R298" s="30">
        <v>0</v>
      </c>
      <c r="S298" s="30">
        <v>783.28665951069001</v>
      </c>
      <c r="T298">
        <v>10</v>
      </c>
      <c r="U298">
        <v>406.45128924696502</v>
      </c>
      <c r="V298">
        <v>2.4556804040723999E-2</v>
      </c>
    </row>
    <row r="299" spans="1:22" hidden="1" x14ac:dyDescent="0.25">
      <c r="A299" s="30" t="s">
        <v>2705</v>
      </c>
      <c r="B299" s="30" t="s">
        <v>271</v>
      </c>
      <c r="C299" s="30" t="s">
        <v>9</v>
      </c>
      <c r="D299" s="30" t="s">
        <v>339</v>
      </c>
      <c r="E299" s="30" t="s">
        <v>285</v>
      </c>
      <c r="F299" s="30">
        <v>4811</v>
      </c>
      <c r="G299" s="30" t="s">
        <v>2687</v>
      </c>
      <c r="H299" s="30">
        <v>252.25206674978699</v>
      </c>
      <c r="I299" s="30">
        <v>1.1271883892100001</v>
      </c>
      <c r="J299" s="30" t="s">
        <v>334</v>
      </c>
      <c r="K299" s="30">
        <v>284.33560079458499</v>
      </c>
      <c r="L299" s="30">
        <v>1367938.5754227501</v>
      </c>
      <c r="M299" s="30">
        <v>0</v>
      </c>
      <c r="N299" s="30">
        <v>0</v>
      </c>
      <c r="O299" s="30">
        <v>1.1271883892100001</v>
      </c>
      <c r="P299" s="30">
        <v>0</v>
      </c>
      <c r="Q299" s="30">
        <v>0</v>
      </c>
      <c r="R299" s="30">
        <v>0</v>
      </c>
      <c r="S299" s="30">
        <v>5422.9033404893098</v>
      </c>
      <c r="T299">
        <v>10</v>
      </c>
      <c r="U299">
        <v>252.25206674978699</v>
      </c>
      <c r="V299">
        <v>0.17001333170588201</v>
      </c>
    </row>
    <row r="300" spans="1:22" hidden="1" x14ac:dyDescent="0.25">
      <c r="A300" s="30" t="s">
        <v>587</v>
      </c>
      <c r="B300" s="30" t="s">
        <v>271</v>
      </c>
      <c r="C300" s="30" t="s">
        <v>9</v>
      </c>
      <c r="D300" s="30" t="s">
        <v>339</v>
      </c>
      <c r="E300" s="30" t="s">
        <v>285</v>
      </c>
      <c r="F300" s="30">
        <v>4811</v>
      </c>
      <c r="G300" s="30" t="s">
        <v>313</v>
      </c>
      <c r="H300" s="30">
        <v>3968.3720856465902</v>
      </c>
      <c r="I300" s="30">
        <v>0.11</v>
      </c>
      <c r="J300" s="30" t="s">
        <v>334</v>
      </c>
      <c r="K300" s="30">
        <v>436.520929421125</v>
      </c>
      <c r="L300" s="30">
        <v>2100102.1914450298</v>
      </c>
      <c r="M300" s="30">
        <v>0</v>
      </c>
      <c r="N300" s="30">
        <v>0</v>
      </c>
      <c r="O300" s="30">
        <v>0.11</v>
      </c>
      <c r="P300" s="30">
        <v>0</v>
      </c>
      <c r="Q300" s="30">
        <v>0</v>
      </c>
      <c r="R300" s="30">
        <v>0</v>
      </c>
      <c r="S300" s="30">
        <v>529.21</v>
      </c>
      <c r="T300">
        <v>10</v>
      </c>
      <c r="U300">
        <v>3968.3720856465902</v>
      </c>
      <c r="V300">
        <v>1.6591251885369501E-2</v>
      </c>
    </row>
    <row r="301" spans="1:22" hidden="1" x14ac:dyDescent="0.25">
      <c r="A301" s="30" t="s">
        <v>615</v>
      </c>
      <c r="B301" s="30" t="s">
        <v>271</v>
      </c>
      <c r="C301" s="30" t="s">
        <v>5</v>
      </c>
      <c r="D301" s="30" t="s">
        <v>591</v>
      </c>
      <c r="E301" s="30" t="s">
        <v>275</v>
      </c>
      <c r="F301" s="30">
        <v>5055</v>
      </c>
      <c r="G301" s="30" t="s">
        <v>289</v>
      </c>
      <c r="H301" s="30">
        <v>0</v>
      </c>
      <c r="I301" s="30">
        <v>0</v>
      </c>
      <c r="J301" s="30" t="s">
        <v>335</v>
      </c>
      <c r="K301" s="30">
        <v>0</v>
      </c>
      <c r="L301" s="30">
        <v>0</v>
      </c>
      <c r="M301" s="30">
        <v>0</v>
      </c>
      <c r="N301" s="30">
        <v>0</v>
      </c>
      <c r="O301" s="30">
        <v>0</v>
      </c>
      <c r="P301" s="30">
        <v>0</v>
      </c>
      <c r="Q301" s="30">
        <v>0</v>
      </c>
      <c r="R301" s="30">
        <v>0</v>
      </c>
      <c r="S301" s="30">
        <v>0</v>
      </c>
      <c r="T301">
        <v>1</v>
      </c>
      <c r="U301">
        <v>515.54005987443497</v>
      </c>
      <c r="V301">
        <v>1</v>
      </c>
    </row>
    <row r="302" spans="1:22" hidden="1" x14ac:dyDescent="0.25">
      <c r="A302" s="30" t="s">
        <v>614</v>
      </c>
      <c r="B302" s="30" t="s">
        <v>271</v>
      </c>
      <c r="C302" s="30" t="s">
        <v>5</v>
      </c>
      <c r="D302" s="30" t="s">
        <v>591</v>
      </c>
      <c r="E302" s="30" t="s">
        <v>275</v>
      </c>
      <c r="F302" s="30">
        <v>5055</v>
      </c>
      <c r="G302" s="30" t="s">
        <v>290</v>
      </c>
      <c r="H302" s="30">
        <v>0</v>
      </c>
      <c r="I302" s="30">
        <v>0</v>
      </c>
      <c r="J302" s="30" t="s">
        <v>363</v>
      </c>
      <c r="K302" s="30">
        <v>0</v>
      </c>
      <c r="L302" s="30">
        <v>0</v>
      </c>
      <c r="M302" s="30">
        <v>0</v>
      </c>
      <c r="N302" s="30">
        <v>0</v>
      </c>
      <c r="O302" s="30">
        <v>0</v>
      </c>
      <c r="P302" s="30">
        <v>0</v>
      </c>
      <c r="Q302" s="30">
        <v>0</v>
      </c>
      <c r="R302" s="30">
        <v>0</v>
      </c>
      <c r="S302" s="30">
        <v>0</v>
      </c>
      <c r="T302">
        <v>1</v>
      </c>
      <c r="U302">
        <v>269.34736471106999</v>
      </c>
      <c r="V302">
        <v>0.5</v>
      </c>
    </row>
    <row r="303" spans="1:22" hidden="1" x14ac:dyDescent="0.25">
      <c r="A303" s="30" t="s">
        <v>590</v>
      </c>
      <c r="B303" s="30" t="s">
        <v>271</v>
      </c>
      <c r="C303" s="30" t="s">
        <v>5</v>
      </c>
      <c r="D303" s="30" t="s">
        <v>591</v>
      </c>
      <c r="E303" s="30" t="s">
        <v>275</v>
      </c>
      <c r="F303" s="30">
        <v>5055</v>
      </c>
      <c r="G303" s="30" t="s">
        <v>291</v>
      </c>
      <c r="H303" s="30">
        <v>0</v>
      </c>
      <c r="I303" s="30">
        <v>0</v>
      </c>
      <c r="J303" s="30" t="s">
        <v>336</v>
      </c>
      <c r="K303" s="30">
        <v>0</v>
      </c>
      <c r="L303" s="30">
        <v>0</v>
      </c>
      <c r="M303" s="30">
        <v>0</v>
      </c>
      <c r="N303" s="30">
        <v>0</v>
      </c>
      <c r="O303" s="30">
        <v>0</v>
      </c>
      <c r="P303" s="30">
        <v>0</v>
      </c>
      <c r="Q303" s="30">
        <v>0</v>
      </c>
      <c r="R303" s="30">
        <v>0</v>
      </c>
      <c r="S303" s="30">
        <v>0</v>
      </c>
      <c r="T303">
        <v>1</v>
      </c>
      <c r="U303">
        <v>0</v>
      </c>
      <c r="V303">
        <v>0</v>
      </c>
    </row>
    <row r="304" spans="1:22" hidden="1" x14ac:dyDescent="0.25">
      <c r="A304" s="30" t="s">
        <v>593</v>
      </c>
      <c r="B304" s="30" t="s">
        <v>271</v>
      </c>
      <c r="C304" s="30" t="s">
        <v>5</v>
      </c>
      <c r="D304" s="30" t="s">
        <v>591</v>
      </c>
      <c r="E304" s="30" t="s">
        <v>275</v>
      </c>
      <c r="F304" s="30">
        <v>5055</v>
      </c>
      <c r="G304" s="30" t="s">
        <v>292</v>
      </c>
      <c r="H304" s="30">
        <v>0</v>
      </c>
      <c r="I304" s="30">
        <v>0</v>
      </c>
      <c r="J304" s="30" t="s">
        <v>332</v>
      </c>
      <c r="K304" s="30">
        <v>0</v>
      </c>
      <c r="L304" s="30">
        <v>0</v>
      </c>
      <c r="M304" s="30">
        <v>0</v>
      </c>
      <c r="N304" s="30">
        <v>0</v>
      </c>
      <c r="O304" s="30">
        <v>0</v>
      </c>
      <c r="P304" s="30">
        <v>0</v>
      </c>
      <c r="Q304" s="30">
        <v>0</v>
      </c>
      <c r="R304" s="30">
        <v>0</v>
      </c>
      <c r="S304" s="30">
        <v>0</v>
      </c>
      <c r="T304">
        <v>1</v>
      </c>
      <c r="U304">
        <v>0</v>
      </c>
      <c r="V304">
        <v>0</v>
      </c>
    </row>
    <row r="305" spans="1:22" hidden="1" x14ac:dyDescent="0.25">
      <c r="A305" s="30" t="s">
        <v>594</v>
      </c>
      <c r="B305" s="30" t="s">
        <v>271</v>
      </c>
      <c r="C305" s="30" t="s">
        <v>5</v>
      </c>
      <c r="D305" s="30" t="s">
        <v>591</v>
      </c>
      <c r="E305" s="30" t="s">
        <v>275</v>
      </c>
      <c r="F305" s="30">
        <v>5055</v>
      </c>
      <c r="G305" s="30" t="s">
        <v>293</v>
      </c>
      <c r="H305" s="30">
        <v>0</v>
      </c>
      <c r="I305" s="30">
        <v>0</v>
      </c>
      <c r="J305" s="30" t="s">
        <v>333</v>
      </c>
      <c r="K305" s="30">
        <v>0</v>
      </c>
      <c r="L305" s="30">
        <v>0</v>
      </c>
      <c r="M305" s="30">
        <v>0</v>
      </c>
      <c r="N305" s="30">
        <v>0</v>
      </c>
      <c r="O305" s="30">
        <v>0</v>
      </c>
      <c r="P305" s="30">
        <v>0</v>
      </c>
      <c r="Q305" s="30">
        <v>0</v>
      </c>
      <c r="R305" s="30">
        <v>0</v>
      </c>
      <c r="S305" s="30">
        <v>0</v>
      </c>
      <c r="T305">
        <v>1</v>
      </c>
      <c r="U305">
        <v>0</v>
      </c>
      <c r="V305">
        <v>0</v>
      </c>
    </row>
    <row r="306" spans="1:22" hidden="1" x14ac:dyDescent="0.25">
      <c r="A306" s="30" t="s">
        <v>595</v>
      </c>
      <c r="B306" s="30" t="s">
        <v>271</v>
      </c>
      <c r="C306" s="30" t="s">
        <v>5</v>
      </c>
      <c r="D306" s="30" t="s">
        <v>591</v>
      </c>
      <c r="E306" s="30" t="s">
        <v>275</v>
      </c>
      <c r="F306" s="30">
        <v>5055</v>
      </c>
      <c r="G306" s="30" t="s">
        <v>294</v>
      </c>
      <c r="H306" s="30">
        <v>29.394499567250801</v>
      </c>
      <c r="I306" s="30">
        <v>0.01</v>
      </c>
      <c r="J306" s="30" t="s">
        <v>333</v>
      </c>
      <c r="K306" s="30">
        <v>0.29394499567250798</v>
      </c>
      <c r="L306" s="30">
        <v>1485.8919531245299</v>
      </c>
      <c r="M306" s="30">
        <v>0</v>
      </c>
      <c r="N306" s="30">
        <v>0.01</v>
      </c>
      <c r="O306" s="30">
        <v>0</v>
      </c>
      <c r="P306" s="30">
        <v>0</v>
      </c>
      <c r="Q306" s="30">
        <v>0</v>
      </c>
      <c r="R306" s="30">
        <v>0</v>
      </c>
      <c r="S306" s="30">
        <v>50.55</v>
      </c>
      <c r="T306">
        <v>1</v>
      </c>
      <c r="U306">
        <v>29.394499567250801</v>
      </c>
      <c r="V306">
        <v>0.11111111111111099</v>
      </c>
    </row>
    <row r="307" spans="1:22" hidden="1" x14ac:dyDescent="0.25">
      <c r="A307" s="30" t="s">
        <v>596</v>
      </c>
      <c r="B307" s="30" t="s">
        <v>271</v>
      </c>
      <c r="C307" s="30" t="s">
        <v>5</v>
      </c>
      <c r="D307" s="30" t="s">
        <v>591</v>
      </c>
      <c r="E307" s="30" t="s">
        <v>275</v>
      </c>
      <c r="F307" s="30">
        <v>5055</v>
      </c>
      <c r="G307" s="30" t="s">
        <v>295</v>
      </c>
      <c r="H307" s="30">
        <v>0</v>
      </c>
      <c r="I307" s="30">
        <v>0</v>
      </c>
      <c r="J307" s="30" t="s">
        <v>336</v>
      </c>
      <c r="K307" s="30">
        <v>0</v>
      </c>
      <c r="L307" s="30">
        <v>0</v>
      </c>
      <c r="M307" s="30">
        <v>0</v>
      </c>
      <c r="N307" s="30">
        <v>0</v>
      </c>
      <c r="O307" s="30">
        <v>0</v>
      </c>
      <c r="P307" s="30">
        <v>0</v>
      </c>
      <c r="Q307" s="30">
        <v>0</v>
      </c>
      <c r="R307" s="30">
        <v>0</v>
      </c>
      <c r="S307" s="30">
        <v>0</v>
      </c>
      <c r="T307">
        <v>1</v>
      </c>
      <c r="U307">
        <v>0</v>
      </c>
      <c r="V307">
        <v>0</v>
      </c>
    </row>
    <row r="308" spans="1:22" hidden="1" x14ac:dyDescent="0.25">
      <c r="A308" s="30" t="s">
        <v>597</v>
      </c>
      <c r="B308" s="30" t="s">
        <v>271</v>
      </c>
      <c r="C308" s="30" t="s">
        <v>5</v>
      </c>
      <c r="D308" s="30" t="s">
        <v>591</v>
      </c>
      <c r="E308" s="30" t="s">
        <v>275</v>
      </c>
      <c r="F308" s="30">
        <v>5055</v>
      </c>
      <c r="G308" s="30" t="s">
        <v>296</v>
      </c>
      <c r="H308" s="30">
        <v>0</v>
      </c>
      <c r="I308" s="30">
        <v>0</v>
      </c>
      <c r="J308" s="30" t="s">
        <v>336</v>
      </c>
      <c r="K308" s="30">
        <v>0</v>
      </c>
      <c r="L308" s="30">
        <v>0</v>
      </c>
      <c r="M308" s="30">
        <v>0</v>
      </c>
      <c r="N308" s="30">
        <v>0</v>
      </c>
      <c r="O308" s="30">
        <v>0</v>
      </c>
      <c r="P308" s="30">
        <v>0</v>
      </c>
      <c r="Q308" s="30">
        <v>0</v>
      </c>
      <c r="R308" s="30">
        <v>0</v>
      </c>
      <c r="S308" s="30">
        <v>0</v>
      </c>
      <c r="T308">
        <v>1</v>
      </c>
      <c r="U308">
        <v>0</v>
      </c>
      <c r="V308">
        <v>0</v>
      </c>
    </row>
    <row r="309" spans="1:22" hidden="1" x14ac:dyDescent="0.25">
      <c r="A309" s="30" t="s">
        <v>598</v>
      </c>
      <c r="B309" s="30" t="s">
        <v>271</v>
      </c>
      <c r="C309" s="30" t="s">
        <v>5</v>
      </c>
      <c r="D309" s="30" t="s">
        <v>591</v>
      </c>
      <c r="E309" s="30" t="s">
        <v>275</v>
      </c>
      <c r="F309" s="30">
        <v>5055</v>
      </c>
      <c r="G309" s="30" t="s">
        <v>297</v>
      </c>
      <c r="H309" s="30">
        <v>0</v>
      </c>
      <c r="I309" s="30">
        <v>0</v>
      </c>
      <c r="J309" s="30" t="s">
        <v>336</v>
      </c>
      <c r="K309" s="30">
        <v>0</v>
      </c>
      <c r="L309" s="30">
        <v>0</v>
      </c>
      <c r="M309" s="30">
        <v>0</v>
      </c>
      <c r="N309" s="30">
        <v>0</v>
      </c>
      <c r="O309" s="30">
        <v>0</v>
      </c>
      <c r="P309" s="30">
        <v>0</v>
      </c>
      <c r="Q309" s="30">
        <v>0</v>
      </c>
      <c r="R309" s="30">
        <v>0</v>
      </c>
      <c r="S309" s="30">
        <v>0</v>
      </c>
      <c r="T309">
        <v>1</v>
      </c>
      <c r="U309">
        <v>0</v>
      </c>
      <c r="V309">
        <v>0</v>
      </c>
    </row>
    <row r="310" spans="1:22" hidden="1" x14ac:dyDescent="0.25">
      <c r="A310" s="30" t="s">
        <v>599</v>
      </c>
      <c r="B310" s="30" t="s">
        <v>271</v>
      </c>
      <c r="C310" s="30" t="s">
        <v>5</v>
      </c>
      <c r="D310" s="30" t="s">
        <v>591</v>
      </c>
      <c r="E310" s="30" t="s">
        <v>275</v>
      </c>
      <c r="F310" s="30">
        <v>5055</v>
      </c>
      <c r="G310" s="30" t="s">
        <v>298</v>
      </c>
      <c r="H310" s="30">
        <v>0</v>
      </c>
      <c r="I310" s="30">
        <v>0</v>
      </c>
      <c r="J310" s="30" t="s">
        <v>276</v>
      </c>
      <c r="K310" s="30">
        <v>0</v>
      </c>
      <c r="L310" s="30">
        <v>0</v>
      </c>
      <c r="M310" s="30">
        <v>0</v>
      </c>
      <c r="N310" s="30">
        <v>0</v>
      </c>
      <c r="O310" s="30">
        <v>0</v>
      </c>
      <c r="P310" s="30">
        <v>0</v>
      </c>
      <c r="Q310" s="30">
        <v>0</v>
      </c>
      <c r="R310" s="30">
        <v>0</v>
      </c>
      <c r="S310" s="30">
        <v>0</v>
      </c>
      <c r="T310">
        <v>1</v>
      </c>
      <c r="U310">
        <v>0</v>
      </c>
      <c r="V310">
        <v>0</v>
      </c>
    </row>
    <row r="311" spans="1:22" hidden="1" x14ac:dyDescent="0.25">
      <c r="A311" s="30" t="s">
        <v>600</v>
      </c>
      <c r="B311" s="30" t="s">
        <v>271</v>
      </c>
      <c r="C311" s="30" t="s">
        <v>5</v>
      </c>
      <c r="D311" s="30" t="s">
        <v>591</v>
      </c>
      <c r="E311" s="30" t="s">
        <v>275</v>
      </c>
      <c r="F311" s="30">
        <v>5055</v>
      </c>
      <c r="G311" s="30" t="s">
        <v>299</v>
      </c>
      <c r="H311" s="30">
        <v>0</v>
      </c>
      <c r="I311" s="30">
        <v>0</v>
      </c>
      <c r="J311" s="30" t="s">
        <v>332</v>
      </c>
      <c r="K311" s="30">
        <v>0</v>
      </c>
      <c r="L311" s="30">
        <v>0</v>
      </c>
      <c r="M311" s="30">
        <v>0</v>
      </c>
      <c r="N311" s="30">
        <v>0</v>
      </c>
      <c r="O311" s="30">
        <v>0</v>
      </c>
      <c r="P311" s="30">
        <v>0</v>
      </c>
      <c r="Q311" s="30">
        <v>0</v>
      </c>
      <c r="R311" s="30">
        <v>0</v>
      </c>
      <c r="S311" s="30">
        <v>0</v>
      </c>
      <c r="T311">
        <v>1</v>
      </c>
      <c r="U311">
        <v>0</v>
      </c>
      <c r="V311">
        <v>0</v>
      </c>
    </row>
    <row r="312" spans="1:22" hidden="1" x14ac:dyDescent="0.25">
      <c r="A312" s="30" t="s">
        <v>601</v>
      </c>
      <c r="B312" s="30" t="s">
        <v>271</v>
      </c>
      <c r="C312" s="30" t="s">
        <v>5</v>
      </c>
      <c r="D312" s="30" t="s">
        <v>591</v>
      </c>
      <c r="E312" s="30" t="s">
        <v>275</v>
      </c>
      <c r="F312" s="30">
        <v>5055</v>
      </c>
      <c r="G312" s="30" t="s">
        <v>300</v>
      </c>
      <c r="H312" s="30">
        <v>0</v>
      </c>
      <c r="I312" s="30">
        <v>0</v>
      </c>
      <c r="J312" s="30" t="s">
        <v>336</v>
      </c>
      <c r="K312" s="30">
        <v>0</v>
      </c>
      <c r="L312" s="30">
        <v>0</v>
      </c>
      <c r="M312" s="30">
        <v>0</v>
      </c>
      <c r="N312" s="30">
        <v>0</v>
      </c>
      <c r="O312" s="30">
        <v>0</v>
      </c>
      <c r="P312" s="30">
        <v>0</v>
      </c>
      <c r="Q312" s="30">
        <v>0</v>
      </c>
      <c r="R312" s="30">
        <v>0</v>
      </c>
      <c r="S312" s="30">
        <v>0</v>
      </c>
      <c r="T312">
        <v>1</v>
      </c>
      <c r="U312">
        <v>0</v>
      </c>
      <c r="V312">
        <v>0</v>
      </c>
    </row>
    <row r="313" spans="1:22" hidden="1" x14ac:dyDescent="0.25">
      <c r="A313" s="30" t="s">
        <v>602</v>
      </c>
      <c r="B313" s="30" t="s">
        <v>271</v>
      </c>
      <c r="C313" s="30" t="s">
        <v>5</v>
      </c>
      <c r="D313" s="30" t="s">
        <v>591</v>
      </c>
      <c r="E313" s="30" t="s">
        <v>275</v>
      </c>
      <c r="F313" s="30">
        <v>5055</v>
      </c>
      <c r="G313" s="30" t="s">
        <v>301</v>
      </c>
      <c r="H313" s="30">
        <v>17.5590683970904</v>
      </c>
      <c r="I313" s="30">
        <v>0.08</v>
      </c>
      <c r="J313" s="30" t="s">
        <v>333</v>
      </c>
      <c r="K313" s="30">
        <v>1.4047254717672299</v>
      </c>
      <c r="L313" s="30">
        <v>7100.8872597833497</v>
      </c>
      <c r="M313" s="30">
        <v>0</v>
      </c>
      <c r="N313" s="30">
        <v>0.08</v>
      </c>
      <c r="O313" s="30">
        <v>0</v>
      </c>
      <c r="P313" s="30">
        <v>0</v>
      </c>
      <c r="Q313" s="30">
        <v>0</v>
      </c>
      <c r="R313" s="30">
        <v>0</v>
      </c>
      <c r="S313" s="30">
        <v>404.4</v>
      </c>
      <c r="T313">
        <v>1</v>
      </c>
      <c r="U313">
        <v>17.5590683970904</v>
      </c>
      <c r="V313">
        <v>0.88888888888888895</v>
      </c>
    </row>
    <row r="314" spans="1:22" hidden="1" x14ac:dyDescent="0.25">
      <c r="A314" s="30" t="s">
        <v>603</v>
      </c>
      <c r="B314" s="30" t="s">
        <v>271</v>
      </c>
      <c r="C314" s="30" t="s">
        <v>5</v>
      </c>
      <c r="D314" s="30" t="s">
        <v>591</v>
      </c>
      <c r="E314" s="30" t="s">
        <v>275</v>
      </c>
      <c r="F314" s="30">
        <v>5055</v>
      </c>
      <c r="G314" s="30" t="s">
        <v>302</v>
      </c>
      <c r="H314" s="30">
        <v>0</v>
      </c>
      <c r="I314" s="30">
        <v>0</v>
      </c>
      <c r="J314" s="30" t="s">
        <v>332</v>
      </c>
      <c r="K314" s="30">
        <v>0</v>
      </c>
      <c r="L314" s="30">
        <v>0</v>
      </c>
      <c r="M314" s="30">
        <v>0</v>
      </c>
      <c r="N314" s="30">
        <v>0</v>
      </c>
      <c r="O314" s="30">
        <v>0</v>
      </c>
      <c r="P314" s="30">
        <v>0</v>
      </c>
      <c r="Q314" s="30">
        <v>0</v>
      </c>
      <c r="R314" s="30">
        <v>0</v>
      </c>
      <c r="S314" s="30">
        <v>0</v>
      </c>
      <c r="T314">
        <v>1</v>
      </c>
      <c r="U314">
        <v>0</v>
      </c>
      <c r="V314">
        <v>0</v>
      </c>
    </row>
    <row r="315" spans="1:22" hidden="1" x14ac:dyDescent="0.25">
      <c r="A315" s="30" t="s">
        <v>604</v>
      </c>
      <c r="B315" s="30" t="s">
        <v>271</v>
      </c>
      <c r="C315" s="30" t="s">
        <v>5</v>
      </c>
      <c r="D315" s="30" t="s">
        <v>591</v>
      </c>
      <c r="E315" s="30" t="s">
        <v>275</v>
      </c>
      <c r="F315" s="30">
        <v>5055</v>
      </c>
      <c r="G315" s="30" t="s">
        <v>303</v>
      </c>
      <c r="H315" s="30">
        <v>0</v>
      </c>
      <c r="I315" s="30">
        <v>0</v>
      </c>
      <c r="J315" s="30" t="s">
        <v>336</v>
      </c>
      <c r="K315" s="30">
        <v>0</v>
      </c>
      <c r="L315" s="30">
        <v>0</v>
      </c>
      <c r="M315" s="30">
        <v>0</v>
      </c>
      <c r="N315" s="30">
        <v>0</v>
      </c>
      <c r="O315" s="30">
        <v>0</v>
      </c>
      <c r="P315" s="30">
        <v>0</v>
      </c>
      <c r="Q315" s="30">
        <v>0</v>
      </c>
      <c r="R315" s="30">
        <v>0</v>
      </c>
      <c r="S315" s="30">
        <v>0</v>
      </c>
      <c r="T315">
        <v>1</v>
      </c>
      <c r="U315">
        <v>0</v>
      </c>
      <c r="V315">
        <v>0</v>
      </c>
    </row>
    <row r="316" spans="1:22" hidden="1" x14ac:dyDescent="0.25">
      <c r="A316" s="30" t="s">
        <v>592</v>
      </c>
      <c r="B316" s="30" t="s">
        <v>271</v>
      </c>
      <c r="C316" s="30" t="s">
        <v>5</v>
      </c>
      <c r="D316" s="30" t="s">
        <v>591</v>
      </c>
      <c r="E316" s="30" t="s">
        <v>275</v>
      </c>
      <c r="F316" s="30">
        <v>5055</v>
      </c>
      <c r="G316" s="30" t="s">
        <v>304</v>
      </c>
      <c r="H316" s="30">
        <v>4.8262860902250004</v>
      </c>
      <c r="I316" s="30">
        <v>1</v>
      </c>
      <c r="J316" s="30" t="s">
        <v>336</v>
      </c>
      <c r="K316" s="30">
        <v>4.8262860902250004</v>
      </c>
      <c r="L316" s="30">
        <v>24396.8761860874</v>
      </c>
      <c r="M316" s="30">
        <v>0</v>
      </c>
      <c r="N316" s="30">
        <v>0</v>
      </c>
      <c r="O316" s="30">
        <v>0</v>
      </c>
      <c r="P316" s="30">
        <v>0</v>
      </c>
      <c r="Q316" s="30">
        <v>1</v>
      </c>
      <c r="R316" s="30">
        <v>4.8262860902250004</v>
      </c>
      <c r="S316" s="30">
        <v>5055</v>
      </c>
      <c r="T316">
        <v>1</v>
      </c>
      <c r="U316">
        <v>4.8262860902250004</v>
      </c>
      <c r="V316">
        <v>1</v>
      </c>
    </row>
    <row r="317" spans="1:22" hidden="1" x14ac:dyDescent="0.25">
      <c r="A317" s="30" t="s">
        <v>606</v>
      </c>
      <c r="B317" s="30" t="s">
        <v>271</v>
      </c>
      <c r="C317" s="30" t="s">
        <v>5</v>
      </c>
      <c r="D317" s="30" t="s">
        <v>591</v>
      </c>
      <c r="E317" s="30" t="s">
        <v>275</v>
      </c>
      <c r="F317" s="30">
        <v>5055</v>
      </c>
      <c r="G317" s="30" t="s">
        <v>305</v>
      </c>
      <c r="H317" s="30">
        <v>99.141136084919196</v>
      </c>
      <c r="I317" s="30">
        <v>0.35</v>
      </c>
      <c r="J317" s="30" t="s">
        <v>332</v>
      </c>
      <c r="K317" s="30">
        <v>34.699397629721702</v>
      </c>
      <c r="L317" s="30">
        <v>175405.455018243</v>
      </c>
      <c r="M317" s="30">
        <v>0.35</v>
      </c>
      <c r="N317" s="30">
        <v>0</v>
      </c>
      <c r="O317" s="30">
        <v>0</v>
      </c>
      <c r="P317" s="30">
        <v>0</v>
      </c>
      <c r="Q317" s="30">
        <v>0</v>
      </c>
      <c r="R317" s="30">
        <v>0</v>
      </c>
      <c r="S317" s="30">
        <v>1769.25</v>
      </c>
      <c r="T317">
        <v>1</v>
      </c>
      <c r="U317">
        <v>99.141136084919196</v>
      </c>
      <c r="V317">
        <v>0.61403508771929804</v>
      </c>
    </row>
    <row r="318" spans="1:22" hidden="1" x14ac:dyDescent="0.25">
      <c r="A318" s="30" t="s">
        <v>607</v>
      </c>
      <c r="B318" s="30" t="s">
        <v>271</v>
      </c>
      <c r="C318" s="30" t="s">
        <v>5</v>
      </c>
      <c r="D318" s="30" t="s">
        <v>591</v>
      </c>
      <c r="E318" s="30" t="s">
        <v>275</v>
      </c>
      <c r="F318" s="30">
        <v>5055</v>
      </c>
      <c r="G318" s="30" t="s">
        <v>306</v>
      </c>
      <c r="H318" s="30">
        <v>93.822163585856799</v>
      </c>
      <c r="I318" s="30">
        <v>0.18</v>
      </c>
      <c r="J318" s="30" t="s">
        <v>332</v>
      </c>
      <c r="K318" s="30">
        <v>16.887989445454199</v>
      </c>
      <c r="L318" s="30">
        <v>85368.786646771099</v>
      </c>
      <c r="M318" s="30">
        <v>0.18</v>
      </c>
      <c r="N318" s="30">
        <v>0</v>
      </c>
      <c r="O318" s="30">
        <v>0</v>
      </c>
      <c r="P318" s="30">
        <v>0</v>
      </c>
      <c r="Q318" s="30">
        <v>0</v>
      </c>
      <c r="R318" s="30">
        <v>0</v>
      </c>
      <c r="S318" s="30">
        <v>909.9</v>
      </c>
      <c r="T318">
        <v>1</v>
      </c>
      <c r="U318">
        <v>93.822163585856799</v>
      </c>
      <c r="V318">
        <v>0.31578947368421001</v>
      </c>
    </row>
    <row r="319" spans="1:22" hidden="1" x14ac:dyDescent="0.25">
      <c r="A319" s="30" t="s">
        <v>608</v>
      </c>
      <c r="B319" s="30" t="s">
        <v>271</v>
      </c>
      <c r="C319" s="30" t="s">
        <v>5</v>
      </c>
      <c r="D319" s="30" t="s">
        <v>591</v>
      </c>
      <c r="E319" s="30" t="s">
        <v>275</v>
      </c>
      <c r="F319" s="30">
        <v>5055</v>
      </c>
      <c r="G319" s="30" t="s">
        <v>307</v>
      </c>
      <c r="H319" s="30">
        <v>0</v>
      </c>
      <c r="I319" s="30">
        <v>0</v>
      </c>
      <c r="J319" s="30" t="s">
        <v>336</v>
      </c>
      <c r="K319" s="30">
        <v>0</v>
      </c>
      <c r="L319" s="30">
        <v>0</v>
      </c>
      <c r="M319" s="30">
        <v>0</v>
      </c>
      <c r="N319" s="30">
        <v>0</v>
      </c>
      <c r="O319" s="30">
        <v>0</v>
      </c>
      <c r="P319" s="30">
        <v>0</v>
      </c>
      <c r="Q319" s="30">
        <v>0</v>
      </c>
      <c r="R319" s="30">
        <v>0</v>
      </c>
      <c r="S319" s="30">
        <v>0</v>
      </c>
      <c r="T319">
        <v>1</v>
      </c>
      <c r="U319">
        <v>0</v>
      </c>
      <c r="V319">
        <v>0</v>
      </c>
    </row>
    <row r="320" spans="1:22" hidden="1" x14ac:dyDescent="0.25">
      <c r="A320" s="30" t="s">
        <v>609</v>
      </c>
      <c r="B320" s="30" t="s">
        <v>271</v>
      </c>
      <c r="C320" s="30" t="s">
        <v>5</v>
      </c>
      <c r="D320" s="30" t="s">
        <v>591</v>
      </c>
      <c r="E320" s="30" t="s">
        <v>275</v>
      </c>
      <c r="F320" s="30">
        <v>5055</v>
      </c>
      <c r="G320" s="30" t="s">
        <v>308</v>
      </c>
      <c r="H320" s="30">
        <v>68.775108123482397</v>
      </c>
      <c r="I320" s="30">
        <v>0.04</v>
      </c>
      <c r="J320" s="30" t="s">
        <v>332</v>
      </c>
      <c r="K320" s="30">
        <v>2.7510043249392999</v>
      </c>
      <c r="L320" s="30">
        <v>13906.326862568099</v>
      </c>
      <c r="M320" s="30">
        <v>0.04</v>
      </c>
      <c r="N320" s="30">
        <v>0</v>
      </c>
      <c r="O320" s="30">
        <v>0</v>
      </c>
      <c r="P320" s="30">
        <v>0</v>
      </c>
      <c r="Q320" s="30">
        <v>0</v>
      </c>
      <c r="R320" s="30">
        <v>0</v>
      </c>
      <c r="S320" s="30">
        <v>202.2</v>
      </c>
      <c r="T320">
        <v>1</v>
      </c>
      <c r="U320">
        <v>68.775108123482397</v>
      </c>
      <c r="V320">
        <v>7.0175438596491196E-2</v>
      </c>
    </row>
    <row r="321" spans="1:22" hidden="1" x14ac:dyDescent="0.25">
      <c r="A321" s="30" t="s">
        <v>605</v>
      </c>
      <c r="B321" s="30" t="s">
        <v>271</v>
      </c>
      <c r="C321" s="30" t="s">
        <v>5</v>
      </c>
      <c r="D321" s="30" t="s">
        <v>591</v>
      </c>
      <c r="E321" s="30" t="s">
        <v>275</v>
      </c>
      <c r="F321" s="30">
        <v>5055</v>
      </c>
      <c r="G321" s="30" t="s">
        <v>309</v>
      </c>
      <c r="H321" s="30">
        <v>0</v>
      </c>
      <c r="I321" s="30">
        <v>0</v>
      </c>
      <c r="J321" s="30" t="s">
        <v>336</v>
      </c>
      <c r="K321" s="30">
        <v>0</v>
      </c>
      <c r="L321" s="30">
        <v>0</v>
      </c>
      <c r="M321" s="30">
        <v>0</v>
      </c>
      <c r="N321" s="30">
        <v>0</v>
      </c>
      <c r="O321" s="30">
        <v>0</v>
      </c>
      <c r="P321" s="30">
        <v>0</v>
      </c>
      <c r="Q321" s="30">
        <v>0</v>
      </c>
      <c r="R321" s="30">
        <v>0</v>
      </c>
      <c r="S321" s="30">
        <v>0</v>
      </c>
      <c r="T321">
        <v>1</v>
      </c>
      <c r="U321">
        <v>0</v>
      </c>
      <c r="V321">
        <v>0</v>
      </c>
    </row>
    <row r="322" spans="1:22" hidden="1" x14ac:dyDescent="0.25">
      <c r="A322" s="30" t="s">
        <v>610</v>
      </c>
      <c r="B322" s="30" t="s">
        <v>271</v>
      </c>
      <c r="C322" s="30" t="s">
        <v>5</v>
      </c>
      <c r="D322" s="30" t="s">
        <v>591</v>
      </c>
      <c r="E322" s="30" t="s">
        <v>275</v>
      </c>
      <c r="F322" s="30">
        <v>5055</v>
      </c>
      <c r="G322" s="30" t="s">
        <v>310</v>
      </c>
      <c r="H322" s="30">
        <v>0</v>
      </c>
      <c r="I322" s="30">
        <v>0</v>
      </c>
      <c r="J322" s="30" t="s">
        <v>333</v>
      </c>
      <c r="K322" s="30">
        <v>0</v>
      </c>
      <c r="L322" s="30">
        <v>0</v>
      </c>
      <c r="M322" s="30">
        <v>0</v>
      </c>
      <c r="N322" s="30">
        <v>0</v>
      </c>
      <c r="O322" s="30">
        <v>0</v>
      </c>
      <c r="P322" s="30">
        <v>0</v>
      </c>
      <c r="Q322" s="30">
        <v>0</v>
      </c>
      <c r="R322" s="30">
        <v>0</v>
      </c>
      <c r="S322" s="30">
        <v>0</v>
      </c>
      <c r="T322">
        <v>1</v>
      </c>
      <c r="U322">
        <v>0</v>
      </c>
      <c r="V322">
        <v>0</v>
      </c>
    </row>
    <row r="323" spans="1:22" hidden="1" x14ac:dyDescent="0.25">
      <c r="A323" s="30" t="s">
        <v>611</v>
      </c>
      <c r="B323" s="30" t="s">
        <v>271</v>
      </c>
      <c r="C323" s="30" t="s">
        <v>5</v>
      </c>
      <c r="D323" s="30" t="s">
        <v>591</v>
      </c>
      <c r="E323" s="30" t="s">
        <v>275</v>
      </c>
      <c r="F323" s="30">
        <v>5055</v>
      </c>
      <c r="G323" s="30" t="s">
        <v>311</v>
      </c>
      <c r="H323" s="30">
        <v>0</v>
      </c>
      <c r="I323" s="30">
        <v>0</v>
      </c>
      <c r="J323" s="30" t="s">
        <v>333</v>
      </c>
      <c r="K323" s="30">
        <v>0</v>
      </c>
      <c r="L323" s="30">
        <v>0</v>
      </c>
      <c r="M323" s="30">
        <v>0</v>
      </c>
      <c r="N323" s="30">
        <v>0</v>
      </c>
      <c r="O323" s="30">
        <v>0</v>
      </c>
      <c r="P323" s="30">
        <v>0</v>
      </c>
      <c r="Q323" s="30">
        <v>0</v>
      </c>
      <c r="R323" s="30">
        <v>0</v>
      </c>
      <c r="S323" s="30">
        <v>0</v>
      </c>
      <c r="T323">
        <v>1</v>
      </c>
      <c r="U323">
        <v>0</v>
      </c>
      <c r="V323">
        <v>0</v>
      </c>
    </row>
    <row r="324" spans="1:22" hidden="1" x14ac:dyDescent="0.25">
      <c r="A324" s="30" t="s">
        <v>612</v>
      </c>
      <c r="B324" s="30" t="s">
        <v>271</v>
      </c>
      <c r="C324" s="30" t="s">
        <v>5</v>
      </c>
      <c r="D324" s="30" t="s">
        <v>591</v>
      </c>
      <c r="E324" s="30" t="s">
        <v>275</v>
      </c>
      <c r="F324" s="30">
        <v>5055</v>
      </c>
      <c r="G324" s="30" t="s">
        <v>312</v>
      </c>
      <c r="H324" s="30">
        <v>16.3920263272379</v>
      </c>
      <c r="I324" s="30">
        <v>0.26</v>
      </c>
      <c r="J324" s="30" t="s">
        <v>334</v>
      </c>
      <c r="K324" s="30">
        <v>4.2619268450818399</v>
      </c>
      <c r="L324" s="30">
        <v>21544.0402018887</v>
      </c>
      <c r="M324" s="30">
        <v>0</v>
      </c>
      <c r="N324" s="30">
        <v>0</v>
      </c>
      <c r="O324" s="30">
        <v>0.26</v>
      </c>
      <c r="P324" s="30">
        <v>0</v>
      </c>
      <c r="Q324" s="30">
        <v>0</v>
      </c>
      <c r="R324" s="30">
        <v>0</v>
      </c>
      <c r="S324" s="30">
        <v>1314.3</v>
      </c>
      <c r="T324">
        <v>1</v>
      </c>
      <c r="U324">
        <v>16.3920263272379</v>
      </c>
      <c r="V324">
        <v>0.92857142857142805</v>
      </c>
    </row>
    <row r="325" spans="1:22" hidden="1" x14ac:dyDescent="0.25">
      <c r="A325" s="30" t="s">
        <v>2801</v>
      </c>
      <c r="B325" s="30" t="s">
        <v>271</v>
      </c>
      <c r="C325" s="30" t="s">
        <v>5</v>
      </c>
      <c r="D325" s="30" t="s">
        <v>591</v>
      </c>
      <c r="E325" s="30" t="s">
        <v>275</v>
      </c>
      <c r="F325" s="30">
        <v>5055</v>
      </c>
      <c r="G325" s="30" t="s">
        <v>2688</v>
      </c>
      <c r="H325" s="30">
        <v>57.307495040825003</v>
      </c>
      <c r="I325" s="30">
        <v>2.5242110200000001E-3</v>
      </c>
      <c r="J325" s="30" t="s">
        <v>334</v>
      </c>
      <c r="K325" s="30">
        <v>0.144656210510646</v>
      </c>
      <c r="L325" s="30">
        <v>731.23714413131495</v>
      </c>
      <c r="M325" s="30">
        <v>0</v>
      </c>
      <c r="N325" s="30">
        <v>0</v>
      </c>
      <c r="O325" s="30">
        <v>2.5242110200000001E-3</v>
      </c>
      <c r="P325" s="30">
        <v>0</v>
      </c>
      <c r="Q325" s="30">
        <v>0</v>
      </c>
      <c r="R325" s="30">
        <v>0</v>
      </c>
      <c r="S325" s="30">
        <v>12.7598867061</v>
      </c>
      <c r="T325">
        <v>1</v>
      </c>
      <c r="U325">
        <v>57.307495040825003</v>
      </c>
      <c r="V325">
        <v>9.0150393571428594E-3</v>
      </c>
    </row>
    <row r="326" spans="1:22" hidden="1" x14ac:dyDescent="0.25">
      <c r="A326" s="30" t="s">
        <v>2717</v>
      </c>
      <c r="B326" s="30" t="s">
        <v>271</v>
      </c>
      <c r="C326" s="30" t="s">
        <v>5</v>
      </c>
      <c r="D326" s="30" t="s">
        <v>591</v>
      </c>
      <c r="E326" s="30" t="s">
        <v>275</v>
      </c>
      <c r="F326" s="30">
        <v>5055</v>
      </c>
      <c r="G326" s="30" t="s">
        <v>2687</v>
      </c>
      <c r="H326" s="30">
        <v>35.566215304874198</v>
      </c>
      <c r="I326" s="30">
        <v>1.747578898E-2</v>
      </c>
      <c r="J326" s="30" t="s">
        <v>334</v>
      </c>
      <c r="K326" s="30">
        <v>0.62154767348522799</v>
      </c>
      <c r="L326" s="30">
        <v>3141.9234894678302</v>
      </c>
      <c r="M326" s="30">
        <v>0</v>
      </c>
      <c r="N326" s="30">
        <v>0</v>
      </c>
      <c r="O326" s="30">
        <v>1.747578898E-2</v>
      </c>
      <c r="P326" s="30">
        <v>0</v>
      </c>
      <c r="Q326" s="30">
        <v>0</v>
      </c>
      <c r="R326" s="30">
        <v>0</v>
      </c>
      <c r="S326" s="30">
        <v>88.340113293900004</v>
      </c>
      <c r="T326">
        <v>1</v>
      </c>
      <c r="U326">
        <v>35.566215304874198</v>
      </c>
      <c r="V326">
        <v>6.24135320714286E-2</v>
      </c>
    </row>
    <row r="327" spans="1:22" hidden="1" x14ac:dyDescent="0.25">
      <c r="A327" s="30" t="s">
        <v>613</v>
      </c>
      <c r="B327" s="30" t="s">
        <v>271</v>
      </c>
      <c r="C327" s="30" t="s">
        <v>5</v>
      </c>
      <c r="D327" s="30" t="s">
        <v>591</v>
      </c>
      <c r="E327" s="30" t="s">
        <v>275</v>
      </c>
      <c r="F327" s="30">
        <v>5055</v>
      </c>
      <c r="G327" s="30" t="s">
        <v>313</v>
      </c>
      <c r="H327" s="30">
        <v>0</v>
      </c>
      <c r="I327" s="30">
        <v>0</v>
      </c>
      <c r="J327" s="30" t="s">
        <v>334</v>
      </c>
      <c r="K327" s="30">
        <v>0</v>
      </c>
      <c r="L327" s="30">
        <v>0</v>
      </c>
      <c r="M327" s="30">
        <v>0</v>
      </c>
      <c r="N327" s="30">
        <v>0</v>
      </c>
      <c r="O327" s="30">
        <v>0</v>
      </c>
      <c r="P327" s="30">
        <v>0</v>
      </c>
      <c r="Q327" s="30">
        <v>0</v>
      </c>
      <c r="R327" s="30">
        <v>0</v>
      </c>
      <c r="S327" s="30">
        <v>0</v>
      </c>
      <c r="T327">
        <v>1</v>
      </c>
      <c r="U327">
        <v>0</v>
      </c>
      <c r="V327">
        <v>0</v>
      </c>
    </row>
    <row r="328" spans="1:22" hidden="1" x14ac:dyDescent="0.25">
      <c r="A328" s="30" t="s">
        <v>640</v>
      </c>
      <c r="B328" s="30" t="s">
        <v>271</v>
      </c>
      <c r="C328" s="30" t="s">
        <v>5</v>
      </c>
      <c r="D328" s="30" t="s">
        <v>591</v>
      </c>
      <c r="E328" s="30" t="s">
        <v>277</v>
      </c>
      <c r="F328" s="30">
        <v>5056</v>
      </c>
      <c r="G328" s="30" t="s">
        <v>289</v>
      </c>
      <c r="H328" s="30">
        <v>0</v>
      </c>
      <c r="I328" s="30">
        <v>0</v>
      </c>
      <c r="J328" s="30" t="s">
        <v>335</v>
      </c>
      <c r="K328" s="30">
        <v>0</v>
      </c>
      <c r="L328" s="30">
        <v>0</v>
      </c>
      <c r="M328" s="30">
        <v>0</v>
      </c>
      <c r="N328" s="30">
        <v>0</v>
      </c>
      <c r="O328" s="30">
        <v>0</v>
      </c>
      <c r="P328" s="30">
        <v>0</v>
      </c>
      <c r="Q328" s="30">
        <v>0</v>
      </c>
      <c r="R328" s="30">
        <v>0</v>
      </c>
      <c r="S328" s="30">
        <v>0</v>
      </c>
      <c r="T328">
        <v>2</v>
      </c>
      <c r="U328">
        <v>515.54005987443497</v>
      </c>
      <c r="V328">
        <v>1</v>
      </c>
    </row>
    <row r="329" spans="1:22" hidden="1" x14ac:dyDescent="0.25">
      <c r="A329" s="30" t="s">
        <v>639</v>
      </c>
      <c r="B329" s="30" t="s">
        <v>271</v>
      </c>
      <c r="C329" s="30" t="s">
        <v>5</v>
      </c>
      <c r="D329" s="30" t="s">
        <v>591</v>
      </c>
      <c r="E329" s="30" t="s">
        <v>277</v>
      </c>
      <c r="F329" s="30">
        <v>5056</v>
      </c>
      <c r="G329" s="30" t="s">
        <v>290</v>
      </c>
      <c r="H329" s="30">
        <v>0</v>
      </c>
      <c r="I329" s="30">
        <v>0</v>
      </c>
      <c r="J329" s="30" t="s">
        <v>363</v>
      </c>
      <c r="K329" s="30">
        <v>0</v>
      </c>
      <c r="L329" s="30">
        <v>0</v>
      </c>
      <c r="M329" s="30">
        <v>0</v>
      </c>
      <c r="N329" s="30">
        <v>0</v>
      </c>
      <c r="O329" s="30">
        <v>0</v>
      </c>
      <c r="P329" s="30">
        <v>0</v>
      </c>
      <c r="Q329" s="30">
        <v>0</v>
      </c>
      <c r="R329" s="30">
        <v>0</v>
      </c>
      <c r="S329" s="30">
        <v>0</v>
      </c>
      <c r="T329">
        <v>2</v>
      </c>
      <c r="U329">
        <v>269.34736471106999</v>
      </c>
      <c r="V329">
        <v>0.5</v>
      </c>
    </row>
    <row r="330" spans="1:22" hidden="1" x14ac:dyDescent="0.25">
      <c r="A330" s="30" t="s">
        <v>616</v>
      </c>
      <c r="B330" s="30" t="s">
        <v>271</v>
      </c>
      <c r="C330" s="30" t="s">
        <v>5</v>
      </c>
      <c r="D330" s="30" t="s">
        <v>591</v>
      </c>
      <c r="E330" s="30" t="s">
        <v>277</v>
      </c>
      <c r="F330" s="30">
        <v>5056</v>
      </c>
      <c r="G330" s="30" t="s">
        <v>291</v>
      </c>
      <c r="H330" s="30">
        <v>0</v>
      </c>
      <c r="I330" s="30">
        <v>0</v>
      </c>
      <c r="J330" s="30" t="s">
        <v>336</v>
      </c>
      <c r="K330" s="30">
        <v>0</v>
      </c>
      <c r="L330" s="30">
        <v>0</v>
      </c>
      <c r="M330" s="30">
        <v>0</v>
      </c>
      <c r="N330" s="30">
        <v>0</v>
      </c>
      <c r="O330" s="30">
        <v>0</v>
      </c>
      <c r="P330" s="30">
        <v>0</v>
      </c>
      <c r="Q330" s="30">
        <v>0</v>
      </c>
      <c r="R330" s="30">
        <v>0</v>
      </c>
      <c r="S330" s="30">
        <v>0</v>
      </c>
      <c r="T330">
        <v>2</v>
      </c>
      <c r="U330">
        <v>0</v>
      </c>
      <c r="V330">
        <v>0</v>
      </c>
    </row>
    <row r="331" spans="1:22" hidden="1" x14ac:dyDescent="0.25">
      <c r="A331" s="30" t="s">
        <v>618</v>
      </c>
      <c r="B331" s="30" t="s">
        <v>271</v>
      </c>
      <c r="C331" s="30" t="s">
        <v>5</v>
      </c>
      <c r="D331" s="30" t="s">
        <v>591</v>
      </c>
      <c r="E331" s="30" t="s">
        <v>277</v>
      </c>
      <c r="F331" s="30">
        <v>5056</v>
      </c>
      <c r="G331" s="30" t="s">
        <v>292</v>
      </c>
      <c r="H331" s="30">
        <v>58.511784952797498</v>
      </c>
      <c r="I331" s="30">
        <v>0.01</v>
      </c>
      <c r="J331" s="30" t="s">
        <v>332</v>
      </c>
      <c r="K331" s="30">
        <v>0.58511784952797496</v>
      </c>
      <c r="L331" s="30">
        <v>2958.35584721344</v>
      </c>
      <c r="M331" s="30">
        <v>0.01</v>
      </c>
      <c r="N331" s="30">
        <v>0</v>
      </c>
      <c r="O331" s="30">
        <v>0</v>
      </c>
      <c r="P331" s="30">
        <v>0</v>
      </c>
      <c r="Q331" s="30">
        <v>0</v>
      </c>
      <c r="R331" s="30">
        <v>0</v>
      </c>
      <c r="S331" s="30">
        <v>50.56</v>
      </c>
      <c r="T331">
        <v>2</v>
      </c>
      <c r="U331">
        <v>58.511784952797498</v>
      </c>
      <c r="V331">
        <v>4.6948356807511799E-3</v>
      </c>
    </row>
    <row r="332" spans="1:22" hidden="1" x14ac:dyDescent="0.25">
      <c r="A332" s="30" t="s">
        <v>619</v>
      </c>
      <c r="B332" s="30" t="s">
        <v>271</v>
      </c>
      <c r="C332" s="30" t="s">
        <v>5</v>
      </c>
      <c r="D332" s="30" t="s">
        <v>591</v>
      </c>
      <c r="E332" s="30" t="s">
        <v>277</v>
      </c>
      <c r="F332" s="30">
        <v>5056</v>
      </c>
      <c r="G332" s="30" t="s">
        <v>293</v>
      </c>
      <c r="H332" s="30">
        <v>0</v>
      </c>
      <c r="I332" s="30">
        <v>0</v>
      </c>
      <c r="J332" s="30" t="s">
        <v>333</v>
      </c>
      <c r="K332" s="30">
        <v>0</v>
      </c>
      <c r="L332" s="30">
        <v>0</v>
      </c>
      <c r="M332" s="30">
        <v>0</v>
      </c>
      <c r="N332" s="30">
        <v>0</v>
      </c>
      <c r="O332" s="30">
        <v>0</v>
      </c>
      <c r="P332" s="30">
        <v>0</v>
      </c>
      <c r="Q332" s="30">
        <v>0</v>
      </c>
      <c r="R332" s="30">
        <v>0</v>
      </c>
      <c r="S332" s="30">
        <v>0</v>
      </c>
      <c r="T332">
        <v>2</v>
      </c>
      <c r="U332">
        <v>0</v>
      </c>
      <c r="V332">
        <v>0</v>
      </c>
    </row>
    <row r="333" spans="1:22" hidden="1" x14ac:dyDescent="0.25">
      <c r="A333" s="30" t="s">
        <v>620</v>
      </c>
      <c r="B333" s="30" t="s">
        <v>271</v>
      </c>
      <c r="C333" s="30" t="s">
        <v>5</v>
      </c>
      <c r="D333" s="30" t="s">
        <v>591</v>
      </c>
      <c r="E333" s="30" t="s">
        <v>277</v>
      </c>
      <c r="F333" s="30">
        <v>5056</v>
      </c>
      <c r="G333" s="30" t="s">
        <v>294</v>
      </c>
      <c r="H333" s="30">
        <v>42.829888238739102</v>
      </c>
      <c r="I333" s="30">
        <v>0.06</v>
      </c>
      <c r="J333" s="30" t="s">
        <v>333</v>
      </c>
      <c r="K333" s="30">
        <v>2.5697932943243398</v>
      </c>
      <c r="L333" s="30">
        <v>12992.8748961039</v>
      </c>
      <c r="M333" s="30">
        <v>0</v>
      </c>
      <c r="N333" s="30">
        <v>0.06</v>
      </c>
      <c r="O333" s="30">
        <v>0</v>
      </c>
      <c r="P333" s="30">
        <v>0</v>
      </c>
      <c r="Q333" s="30">
        <v>0</v>
      </c>
      <c r="R333" s="30">
        <v>0</v>
      </c>
      <c r="S333" s="30">
        <v>303.36</v>
      </c>
      <c r="T333">
        <v>2</v>
      </c>
      <c r="U333">
        <v>42.829888238739102</v>
      </c>
      <c r="V333">
        <v>0.146341463414634</v>
      </c>
    </row>
    <row r="334" spans="1:22" hidden="1" x14ac:dyDescent="0.25">
      <c r="A334" s="30" t="s">
        <v>621</v>
      </c>
      <c r="B334" s="30" t="s">
        <v>271</v>
      </c>
      <c r="C334" s="30" t="s">
        <v>5</v>
      </c>
      <c r="D334" s="30" t="s">
        <v>591</v>
      </c>
      <c r="E334" s="30" t="s">
        <v>277</v>
      </c>
      <c r="F334" s="30">
        <v>5056</v>
      </c>
      <c r="G334" s="30" t="s">
        <v>295</v>
      </c>
      <c r="H334" s="30">
        <v>0</v>
      </c>
      <c r="I334" s="30">
        <v>0</v>
      </c>
      <c r="J334" s="30" t="s">
        <v>336</v>
      </c>
      <c r="K334" s="30">
        <v>0</v>
      </c>
      <c r="L334" s="30">
        <v>0</v>
      </c>
      <c r="M334" s="30">
        <v>0</v>
      </c>
      <c r="N334" s="30">
        <v>0</v>
      </c>
      <c r="O334" s="30">
        <v>0</v>
      </c>
      <c r="P334" s="30">
        <v>0</v>
      </c>
      <c r="Q334" s="30">
        <v>0</v>
      </c>
      <c r="R334" s="30">
        <v>0</v>
      </c>
      <c r="S334" s="30">
        <v>0</v>
      </c>
      <c r="T334">
        <v>2</v>
      </c>
      <c r="U334">
        <v>0</v>
      </c>
      <c r="V334">
        <v>0</v>
      </c>
    </row>
    <row r="335" spans="1:22" hidden="1" x14ac:dyDescent="0.25">
      <c r="A335" s="30" t="s">
        <v>622</v>
      </c>
      <c r="B335" s="30" t="s">
        <v>271</v>
      </c>
      <c r="C335" s="30" t="s">
        <v>5</v>
      </c>
      <c r="D335" s="30" t="s">
        <v>591</v>
      </c>
      <c r="E335" s="30" t="s">
        <v>277</v>
      </c>
      <c r="F335" s="30">
        <v>5056</v>
      </c>
      <c r="G335" s="30" t="s">
        <v>296</v>
      </c>
      <c r="H335" s="30">
        <v>0</v>
      </c>
      <c r="I335" s="30">
        <v>0</v>
      </c>
      <c r="J335" s="30" t="s">
        <v>336</v>
      </c>
      <c r="K335" s="30">
        <v>0</v>
      </c>
      <c r="L335" s="30">
        <v>0</v>
      </c>
      <c r="M335" s="30">
        <v>0</v>
      </c>
      <c r="N335" s="30">
        <v>0</v>
      </c>
      <c r="O335" s="30">
        <v>0</v>
      </c>
      <c r="P335" s="30">
        <v>0</v>
      </c>
      <c r="Q335" s="30">
        <v>0</v>
      </c>
      <c r="R335" s="30">
        <v>0</v>
      </c>
      <c r="S335" s="30">
        <v>0</v>
      </c>
      <c r="T335">
        <v>2</v>
      </c>
      <c r="U335">
        <v>0</v>
      </c>
      <c r="V335">
        <v>0</v>
      </c>
    </row>
    <row r="336" spans="1:22" hidden="1" x14ac:dyDescent="0.25">
      <c r="A336" s="30" t="s">
        <v>623</v>
      </c>
      <c r="B336" s="30" t="s">
        <v>271</v>
      </c>
      <c r="C336" s="30" t="s">
        <v>5</v>
      </c>
      <c r="D336" s="30" t="s">
        <v>591</v>
      </c>
      <c r="E336" s="30" t="s">
        <v>277</v>
      </c>
      <c r="F336" s="30">
        <v>5056</v>
      </c>
      <c r="G336" s="30" t="s">
        <v>297</v>
      </c>
      <c r="H336" s="30">
        <v>226.81338777965601</v>
      </c>
      <c r="I336" s="30">
        <v>0.01</v>
      </c>
      <c r="J336" s="30" t="s">
        <v>336</v>
      </c>
      <c r="K336" s="30">
        <v>2.2681338777965601</v>
      </c>
      <c r="L336" s="30">
        <v>11467.684886139399</v>
      </c>
      <c r="M336" s="30">
        <v>0</v>
      </c>
      <c r="N336" s="30">
        <v>0</v>
      </c>
      <c r="O336" s="30">
        <v>0</v>
      </c>
      <c r="P336" s="30">
        <v>0</v>
      </c>
      <c r="Q336" s="30">
        <v>0.01</v>
      </c>
      <c r="R336" s="30">
        <v>2.2681338777965601</v>
      </c>
      <c r="S336" s="30">
        <v>50.56</v>
      </c>
      <c r="T336">
        <v>2</v>
      </c>
      <c r="U336">
        <v>226.81338777965601</v>
      </c>
      <c r="V336">
        <v>9.7087378640776708E-3</v>
      </c>
    </row>
    <row r="337" spans="1:22" hidden="1" x14ac:dyDescent="0.25">
      <c r="A337" s="30" t="s">
        <v>624</v>
      </c>
      <c r="B337" s="30" t="s">
        <v>271</v>
      </c>
      <c r="C337" s="30" t="s">
        <v>5</v>
      </c>
      <c r="D337" s="30" t="s">
        <v>591</v>
      </c>
      <c r="E337" s="30" t="s">
        <v>277</v>
      </c>
      <c r="F337" s="30">
        <v>5056</v>
      </c>
      <c r="G337" s="30" t="s">
        <v>298</v>
      </c>
      <c r="H337" s="30">
        <v>0</v>
      </c>
      <c r="I337" s="30">
        <v>0</v>
      </c>
      <c r="J337" s="30" t="s">
        <v>276</v>
      </c>
      <c r="K337" s="30">
        <v>0</v>
      </c>
      <c r="L337" s="30">
        <v>0</v>
      </c>
      <c r="M337" s="30">
        <v>0</v>
      </c>
      <c r="N337" s="30">
        <v>0</v>
      </c>
      <c r="O337" s="30">
        <v>0</v>
      </c>
      <c r="P337" s="30">
        <v>0</v>
      </c>
      <c r="Q337" s="30">
        <v>0</v>
      </c>
      <c r="R337" s="30">
        <v>0</v>
      </c>
      <c r="S337" s="30">
        <v>0</v>
      </c>
      <c r="T337">
        <v>2</v>
      </c>
      <c r="U337">
        <v>0</v>
      </c>
      <c r="V337">
        <v>0</v>
      </c>
    </row>
    <row r="338" spans="1:22" hidden="1" x14ac:dyDescent="0.25">
      <c r="A338" s="30" t="s">
        <v>625</v>
      </c>
      <c r="B338" s="30" t="s">
        <v>271</v>
      </c>
      <c r="C338" s="30" t="s">
        <v>5</v>
      </c>
      <c r="D338" s="30" t="s">
        <v>591</v>
      </c>
      <c r="E338" s="30" t="s">
        <v>277</v>
      </c>
      <c r="F338" s="30">
        <v>5056</v>
      </c>
      <c r="G338" s="30" t="s">
        <v>299</v>
      </c>
      <c r="H338" s="30">
        <v>74.831515307448697</v>
      </c>
      <c r="I338" s="30">
        <v>0.01</v>
      </c>
      <c r="J338" s="30" t="s">
        <v>332</v>
      </c>
      <c r="K338" s="30">
        <v>0.74831515307448704</v>
      </c>
      <c r="L338" s="30">
        <v>3783.4814139446098</v>
      </c>
      <c r="M338" s="30">
        <v>0.01</v>
      </c>
      <c r="N338" s="30">
        <v>0</v>
      </c>
      <c r="O338" s="30">
        <v>0</v>
      </c>
      <c r="P338" s="30">
        <v>0</v>
      </c>
      <c r="Q338" s="30">
        <v>0</v>
      </c>
      <c r="R338" s="30">
        <v>0</v>
      </c>
      <c r="S338" s="30">
        <v>50.56</v>
      </c>
      <c r="T338">
        <v>2</v>
      </c>
      <c r="U338">
        <v>74.831515307448697</v>
      </c>
      <c r="V338">
        <v>4.6948356807511799E-3</v>
      </c>
    </row>
    <row r="339" spans="1:22" hidden="1" x14ac:dyDescent="0.25">
      <c r="A339" s="30" t="s">
        <v>626</v>
      </c>
      <c r="B339" s="30" t="s">
        <v>271</v>
      </c>
      <c r="C339" s="30" t="s">
        <v>5</v>
      </c>
      <c r="D339" s="30" t="s">
        <v>591</v>
      </c>
      <c r="E339" s="30" t="s">
        <v>277</v>
      </c>
      <c r="F339" s="30">
        <v>5056</v>
      </c>
      <c r="G339" s="30" t="s">
        <v>300</v>
      </c>
      <c r="H339" s="30">
        <v>0</v>
      </c>
      <c r="I339" s="30">
        <v>0</v>
      </c>
      <c r="J339" s="30" t="s">
        <v>336</v>
      </c>
      <c r="K339" s="30">
        <v>0</v>
      </c>
      <c r="L339" s="30">
        <v>0</v>
      </c>
      <c r="M339" s="30">
        <v>0</v>
      </c>
      <c r="N339" s="30">
        <v>0</v>
      </c>
      <c r="O339" s="30">
        <v>0</v>
      </c>
      <c r="P339" s="30">
        <v>0</v>
      </c>
      <c r="Q339" s="30">
        <v>0</v>
      </c>
      <c r="R339" s="30">
        <v>0</v>
      </c>
      <c r="S339" s="30">
        <v>0</v>
      </c>
      <c r="T339">
        <v>2</v>
      </c>
      <c r="U339">
        <v>0</v>
      </c>
      <c r="V339">
        <v>0</v>
      </c>
    </row>
    <row r="340" spans="1:22" hidden="1" x14ac:dyDescent="0.25">
      <c r="A340" s="30" t="s">
        <v>627</v>
      </c>
      <c r="B340" s="30" t="s">
        <v>271</v>
      </c>
      <c r="C340" s="30" t="s">
        <v>5</v>
      </c>
      <c r="D340" s="30" t="s">
        <v>591</v>
      </c>
      <c r="E340" s="30" t="s">
        <v>277</v>
      </c>
      <c r="F340" s="30">
        <v>5056</v>
      </c>
      <c r="G340" s="30" t="s">
        <v>301</v>
      </c>
      <c r="H340" s="30">
        <v>21.7195792631506</v>
      </c>
      <c r="I340" s="30">
        <v>0.33</v>
      </c>
      <c r="J340" s="30" t="s">
        <v>333</v>
      </c>
      <c r="K340" s="30">
        <v>7.16746115683969</v>
      </c>
      <c r="L340" s="30">
        <v>36238.683608981497</v>
      </c>
      <c r="M340" s="30">
        <v>0</v>
      </c>
      <c r="N340" s="30">
        <v>0.33</v>
      </c>
      <c r="O340" s="30">
        <v>0</v>
      </c>
      <c r="P340" s="30">
        <v>0</v>
      </c>
      <c r="Q340" s="30">
        <v>0</v>
      </c>
      <c r="R340" s="30">
        <v>0</v>
      </c>
      <c r="S340" s="30">
        <v>1668.48</v>
      </c>
      <c r="T340">
        <v>2</v>
      </c>
      <c r="U340">
        <v>21.7195792631506</v>
      </c>
      <c r="V340">
        <v>0.80487804878048796</v>
      </c>
    </row>
    <row r="341" spans="1:22" hidden="1" x14ac:dyDescent="0.25">
      <c r="A341" s="30" t="s">
        <v>628</v>
      </c>
      <c r="B341" s="30" t="s">
        <v>271</v>
      </c>
      <c r="C341" s="30" t="s">
        <v>5</v>
      </c>
      <c r="D341" s="30" t="s">
        <v>591</v>
      </c>
      <c r="E341" s="30" t="s">
        <v>277</v>
      </c>
      <c r="F341" s="30">
        <v>5056</v>
      </c>
      <c r="G341" s="30" t="s">
        <v>302</v>
      </c>
      <c r="H341" s="30">
        <v>71.622816732159194</v>
      </c>
      <c r="I341" s="30">
        <v>0.01</v>
      </c>
      <c r="J341" s="30" t="s">
        <v>332</v>
      </c>
      <c r="K341" s="30">
        <v>0.716228167321592</v>
      </c>
      <c r="L341" s="30">
        <v>3621.2496139779701</v>
      </c>
      <c r="M341" s="30">
        <v>0.01</v>
      </c>
      <c r="N341" s="30">
        <v>0</v>
      </c>
      <c r="O341" s="30">
        <v>0</v>
      </c>
      <c r="P341" s="30">
        <v>0</v>
      </c>
      <c r="Q341" s="30">
        <v>0</v>
      </c>
      <c r="R341" s="30">
        <v>0</v>
      </c>
      <c r="S341" s="30">
        <v>50.56</v>
      </c>
      <c r="T341">
        <v>2</v>
      </c>
      <c r="U341">
        <v>71.622816732159194</v>
      </c>
      <c r="V341">
        <v>4.6948356807511799E-3</v>
      </c>
    </row>
    <row r="342" spans="1:22" hidden="1" x14ac:dyDescent="0.25">
      <c r="A342" s="30" t="s">
        <v>629</v>
      </c>
      <c r="B342" s="30" t="s">
        <v>271</v>
      </c>
      <c r="C342" s="30" t="s">
        <v>5</v>
      </c>
      <c r="D342" s="30" t="s">
        <v>591</v>
      </c>
      <c r="E342" s="30" t="s">
        <v>277</v>
      </c>
      <c r="F342" s="30">
        <v>5056</v>
      </c>
      <c r="G342" s="30" t="s">
        <v>303</v>
      </c>
      <c r="H342" s="30">
        <v>88.384369345398596</v>
      </c>
      <c r="I342" s="30">
        <v>0.01</v>
      </c>
      <c r="J342" s="30" t="s">
        <v>336</v>
      </c>
      <c r="K342" s="30">
        <v>0.88384369345398595</v>
      </c>
      <c r="L342" s="30">
        <v>4468.71371410336</v>
      </c>
      <c r="M342" s="30">
        <v>0</v>
      </c>
      <c r="N342" s="30">
        <v>0</v>
      </c>
      <c r="O342" s="30">
        <v>0</v>
      </c>
      <c r="P342" s="30">
        <v>0</v>
      </c>
      <c r="Q342" s="30">
        <v>0.01</v>
      </c>
      <c r="R342" s="30">
        <v>0.88384369345398595</v>
      </c>
      <c r="S342" s="30">
        <v>50.56</v>
      </c>
      <c r="T342">
        <v>2</v>
      </c>
      <c r="U342">
        <v>88.384369345398596</v>
      </c>
      <c r="V342">
        <v>9.7087378640776708E-3</v>
      </c>
    </row>
    <row r="343" spans="1:22" hidden="1" x14ac:dyDescent="0.25">
      <c r="A343" s="30" t="s">
        <v>617</v>
      </c>
      <c r="B343" s="30" t="s">
        <v>271</v>
      </c>
      <c r="C343" s="30" t="s">
        <v>5</v>
      </c>
      <c r="D343" s="30" t="s">
        <v>591</v>
      </c>
      <c r="E343" s="30" t="s">
        <v>277</v>
      </c>
      <c r="F343" s="30">
        <v>5056</v>
      </c>
      <c r="G343" s="30" t="s">
        <v>304</v>
      </c>
      <c r="H343" s="30">
        <v>20.563584070076601</v>
      </c>
      <c r="I343" s="30">
        <v>1</v>
      </c>
      <c r="J343" s="30" t="s">
        <v>336</v>
      </c>
      <c r="K343" s="30">
        <v>20.563584070076601</v>
      </c>
      <c r="L343" s="30">
        <v>103969.48105830701</v>
      </c>
      <c r="M343" s="30">
        <v>0</v>
      </c>
      <c r="N343" s="30">
        <v>0</v>
      </c>
      <c r="O343" s="30">
        <v>0</v>
      </c>
      <c r="P343" s="30">
        <v>0</v>
      </c>
      <c r="Q343" s="30">
        <v>1</v>
      </c>
      <c r="R343" s="30">
        <v>20.563584070076601</v>
      </c>
      <c r="S343" s="30">
        <v>5056</v>
      </c>
      <c r="T343">
        <v>2</v>
      </c>
      <c r="U343">
        <v>20.563584070076601</v>
      </c>
      <c r="V343">
        <v>0.970873786407767</v>
      </c>
    </row>
    <row r="344" spans="1:22" hidden="1" x14ac:dyDescent="0.25">
      <c r="A344" s="30" t="s">
        <v>631</v>
      </c>
      <c r="B344" s="30" t="s">
        <v>271</v>
      </c>
      <c r="C344" s="30" t="s">
        <v>5</v>
      </c>
      <c r="D344" s="30" t="s">
        <v>591</v>
      </c>
      <c r="E344" s="30" t="s">
        <v>277</v>
      </c>
      <c r="F344" s="30">
        <v>5056</v>
      </c>
      <c r="G344" s="30" t="s">
        <v>305</v>
      </c>
      <c r="H344" s="30">
        <v>132.93024316240701</v>
      </c>
      <c r="I344" s="30">
        <v>1.1399999999999999</v>
      </c>
      <c r="J344" s="30" t="s">
        <v>332</v>
      </c>
      <c r="K344" s="30">
        <v>151.54047720514399</v>
      </c>
      <c r="L344" s="30">
        <v>766188.65274920897</v>
      </c>
      <c r="M344" s="30">
        <v>1.1399999999999999</v>
      </c>
      <c r="N344" s="30">
        <v>0</v>
      </c>
      <c r="O344" s="30">
        <v>0</v>
      </c>
      <c r="P344" s="30">
        <v>0</v>
      </c>
      <c r="Q344" s="30">
        <v>0</v>
      </c>
      <c r="R344" s="30">
        <v>0</v>
      </c>
      <c r="S344" s="30">
        <v>5763.84</v>
      </c>
      <c r="T344">
        <v>2</v>
      </c>
      <c r="U344">
        <v>132.93024316240701</v>
      </c>
      <c r="V344">
        <v>0.53521126760563398</v>
      </c>
    </row>
    <row r="345" spans="1:22" hidden="1" x14ac:dyDescent="0.25">
      <c r="A345" s="30" t="s">
        <v>632</v>
      </c>
      <c r="B345" s="30" t="s">
        <v>271</v>
      </c>
      <c r="C345" s="30" t="s">
        <v>5</v>
      </c>
      <c r="D345" s="30" t="s">
        <v>591</v>
      </c>
      <c r="E345" s="30" t="s">
        <v>277</v>
      </c>
      <c r="F345" s="30">
        <v>5056</v>
      </c>
      <c r="G345" s="30" t="s">
        <v>306</v>
      </c>
      <c r="H345" s="30">
        <v>98.487399452804098</v>
      </c>
      <c r="I345" s="30">
        <v>0.76</v>
      </c>
      <c r="J345" s="30" t="s">
        <v>332</v>
      </c>
      <c r="K345" s="30">
        <v>74.850423584131207</v>
      </c>
      <c r="L345" s="30">
        <v>378443.74164136703</v>
      </c>
      <c r="M345" s="30">
        <v>0.76</v>
      </c>
      <c r="N345" s="30">
        <v>0</v>
      </c>
      <c r="O345" s="30">
        <v>0</v>
      </c>
      <c r="P345" s="30">
        <v>0</v>
      </c>
      <c r="Q345" s="30">
        <v>0</v>
      </c>
      <c r="R345" s="30">
        <v>0</v>
      </c>
      <c r="S345" s="30">
        <v>3842.56</v>
      </c>
      <c r="T345">
        <v>2</v>
      </c>
      <c r="U345">
        <v>98.487399452804098</v>
      </c>
      <c r="V345">
        <v>0.35680751173708902</v>
      </c>
    </row>
    <row r="346" spans="1:22" hidden="1" x14ac:dyDescent="0.25">
      <c r="A346" s="30" t="s">
        <v>633</v>
      </c>
      <c r="B346" s="30" t="s">
        <v>271</v>
      </c>
      <c r="C346" s="30" t="s">
        <v>5</v>
      </c>
      <c r="D346" s="30" t="s">
        <v>591</v>
      </c>
      <c r="E346" s="30" t="s">
        <v>277</v>
      </c>
      <c r="F346" s="30">
        <v>5056</v>
      </c>
      <c r="G346" s="30" t="s">
        <v>307</v>
      </c>
      <c r="H346" s="30">
        <v>38.110799454824999</v>
      </c>
      <c r="I346" s="30">
        <v>0.01</v>
      </c>
      <c r="J346" s="30" t="s">
        <v>336</v>
      </c>
      <c r="K346" s="30">
        <v>0.38110799454825001</v>
      </c>
      <c r="L346" s="30">
        <v>1926.8820204359499</v>
      </c>
      <c r="M346" s="30">
        <v>0</v>
      </c>
      <c r="N346" s="30">
        <v>0</v>
      </c>
      <c r="O346" s="30">
        <v>0</v>
      </c>
      <c r="P346" s="30">
        <v>0</v>
      </c>
      <c r="Q346" s="30">
        <v>0.01</v>
      </c>
      <c r="R346" s="30">
        <v>0.38110799454825001</v>
      </c>
      <c r="S346" s="30">
        <v>50.56</v>
      </c>
      <c r="T346">
        <v>2</v>
      </c>
      <c r="U346">
        <v>38.110799454824999</v>
      </c>
      <c r="V346">
        <v>9.7087378640776708E-3</v>
      </c>
    </row>
    <row r="347" spans="1:22" hidden="1" x14ac:dyDescent="0.25">
      <c r="A347" s="30" t="s">
        <v>634</v>
      </c>
      <c r="B347" s="30" t="s">
        <v>271</v>
      </c>
      <c r="C347" s="30" t="s">
        <v>5</v>
      </c>
      <c r="D347" s="30" t="s">
        <v>591</v>
      </c>
      <c r="E347" s="30" t="s">
        <v>277</v>
      </c>
      <c r="F347" s="30">
        <v>5056</v>
      </c>
      <c r="G347" s="30" t="s">
        <v>308</v>
      </c>
      <c r="H347" s="30">
        <v>89.837657719828997</v>
      </c>
      <c r="I347" s="30">
        <v>0.2</v>
      </c>
      <c r="J347" s="30" t="s">
        <v>332</v>
      </c>
      <c r="K347" s="30">
        <v>17.967531543965801</v>
      </c>
      <c r="L347" s="30">
        <v>90843.839486291094</v>
      </c>
      <c r="M347" s="30">
        <v>0.2</v>
      </c>
      <c r="N347" s="30">
        <v>0</v>
      </c>
      <c r="O347" s="30">
        <v>0</v>
      </c>
      <c r="P347" s="30">
        <v>0</v>
      </c>
      <c r="Q347" s="30">
        <v>0</v>
      </c>
      <c r="R347" s="30">
        <v>0</v>
      </c>
      <c r="S347" s="30">
        <v>1011.2</v>
      </c>
      <c r="T347">
        <v>2</v>
      </c>
      <c r="U347">
        <v>89.837657719828997</v>
      </c>
      <c r="V347">
        <v>9.3896713615023497E-2</v>
      </c>
    </row>
    <row r="348" spans="1:22" hidden="1" x14ac:dyDescent="0.25">
      <c r="A348" s="30" t="s">
        <v>630</v>
      </c>
      <c r="B348" s="30" t="s">
        <v>271</v>
      </c>
      <c r="C348" s="30" t="s">
        <v>5</v>
      </c>
      <c r="D348" s="30" t="s">
        <v>591</v>
      </c>
      <c r="E348" s="30" t="s">
        <v>277</v>
      </c>
      <c r="F348" s="30">
        <v>5056</v>
      </c>
      <c r="G348" s="30" t="s">
        <v>309</v>
      </c>
      <c r="H348" s="30">
        <v>0</v>
      </c>
      <c r="I348" s="30">
        <v>0</v>
      </c>
      <c r="J348" s="30" t="s">
        <v>336</v>
      </c>
      <c r="K348" s="30">
        <v>0</v>
      </c>
      <c r="L348" s="30">
        <v>0</v>
      </c>
      <c r="M348" s="30">
        <v>0</v>
      </c>
      <c r="N348" s="30">
        <v>0</v>
      </c>
      <c r="O348" s="30">
        <v>0</v>
      </c>
      <c r="P348" s="30">
        <v>0</v>
      </c>
      <c r="Q348" s="30">
        <v>0</v>
      </c>
      <c r="R348" s="30">
        <v>0</v>
      </c>
      <c r="S348" s="30">
        <v>0</v>
      </c>
      <c r="T348">
        <v>2</v>
      </c>
      <c r="U348">
        <v>0</v>
      </c>
      <c r="V348">
        <v>0</v>
      </c>
    </row>
    <row r="349" spans="1:22" hidden="1" x14ac:dyDescent="0.25">
      <c r="A349" s="30" t="s">
        <v>635</v>
      </c>
      <c r="B349" s="30" t="s">
        <v>271</v>
      </c>
      <c r="C349" s="30" t="s">
        <v>5</v>
      </c>
      <c r="D349" s="30" t="s">
        <v>591</v>
      </c>
      <c r="E349" s="30" t="s">
        <v>277</v>
      </c>
      <c r="F349" s="30">
        <v>5056</v>
      </c>
      <c r="G349" s="30" t="s">
        <v>310</v>
      </c>
      <c r="H349" s="30">
        <v>0</v>
      </c>
      <c r="I349" s="30">
        <v>0</v>
      </c>
      <c r="J349" s="30" t="s">
        <v>333</v>
      </c>
      <c r="K349" s="30">
        <v>0</v>
      </c>
      <c r="L349" s="30">
        <v>0</v>
      </c>
      <c r="M349" s="30">
        <v>0</v>
      </c>
      <c r="N349" s="30">
        <v>0</v>
      </c>
      <c r="O349" s="30">
        <v>0</v>
      </c>
      <c r="P349" s="30">
        <v>0</v>
      </c>
      <c r="Q349" s="30">
        <v>0</v>
      </c>
      <c r="R349" s="30">
        <v>0</v>
      </c>
      <c r="S349" s="30">
        <v>0</v>
      </c>
      <c r="T349">
        <v>2</v>
      </c>
      <c r="U349">
        <v>0</v>
      </c>
      <c r="V349">
        <v>0</v>
      </c>
    </row>
    <row r="350" spans="1:22" hidden="1" x14ac:dyDescent="0.25">
      <c r="A350" s="30" t="s">
        <v>636</v>
      </c>
      <c r="B350" s="30" t="s">
        <v>271</v>
      </c>
      <c r="C350" s="30" t="s">
        <v>5</v>
      </c>
      <c r="D350" s="30" t="s">
        <v>591</v>
      </c>
      <c r="E350" s="30" t="s">
        <v>277</v>
      </c>
      <c r="F350" s="30">
        <v>5056</v>
      </c>
      <c r="G350" s="30" t="s">
        <v>311</v>
      </c>
      <c r="H350" s="30">
        <v>69.090121419035697</v>
      </c>
      <c r="I350" s="30">
        <v>0.02</v>
      </c>
      <c r="J350" s="30" t="s">
        <v>333</v>
      </c>
      <c r="K350" s="30">
        <v>1.38180242838071</v>
      </c>
      <c r="L350" s="30">
        <v>6986.3930778928898</v>
      </c>
      <c r="M350" s="30">
        <v>0</v>
      </c>
      <c r="N350" s="30">
        <v>0.02</v>
      </c>
      <c r="O350" s="30">
        <v>0</v>
      </c>
      <c r="P350" s="30">
        <v>0</v>
      </c>
      <c r="Q350" s="30">
        <v>0</v>
      </c>
      <c r="R350" s="30">
        <v>0</v>
      </c>
      <c r="S350" s="30">
        <v>101.12</v>
      </c>
      <c r="T350">
        <v>2</v>
      </c>
      <c r="U350">
        <v>69.090121419035697</v>
      </c>
      <c r="V350">
        <v>4.8780487804878002E-2</v>
      </c>
    </row>
    <row r="351" spans="1:22" hidden="1" x14ac:dyDescent="0.25">
      <c r="A351" s="30" t="s">
        <v>637</v>
      </c>
      <c r="B351" s="30" t="s">
        <v>271</v>
      </c>
      <c r="C351" s="30" t="s">
        <v>5</v>
      </c>
      <c r="D351" s="30" t="s">
        <v>591</v>
      </c>
      <c r="E351" s="30" t="s">
        <v>277</v>
      </c>
      <c r="F351" s="30">
        <v>5056</v>
      </c>
      <c r="G351" s="30" t="s">
        <v>312</v>
      </c>
      <c r="H351" s="30">
        <v>18.9780654108847</v>
      </c>
      <c r="I351" s="30">
        <v>0.83</v>
      </c>
      <c r="J351" s="30" t="s">
        <v>334</v>
      </c>
      <c r="K351" s="30">
        <v>15.751794291034299</v>
      </c>
      <c r="L351" s="30">
        <v>79641.071935469605</v>
      </c>
      <c r="M351" s="30">
        <v>0</v>
      </c>
      <c r="N351" s="30">
        <v>0</v>
      </c>
      <c r="O351" s="30">
        <v>0.83</v>
      </c>
      <c r="P351" s="30">
        <v>0</v>
      </c>
      <c r="Q351" s="30">
        <v>0</v>
      </c>
      <c r="R351" s="30">
        <v>0</v>
      </c>
      <c r="S351" s="30">
        <v>4196.4799999999996</v>
      </c>
      <c r="T351">
        <v>2</v>
      </c>
      <c r="U351">
        <v>18.9780654108847</v>
      </c>
      <c r="V351">
        <v>0.91208791208791196</v>
      </c>
    </row>
    <row r="352" spans="1:22" hidden="1" x14ac:dyDescent="0.25">
      <c r="A352" s="30" t="s">
        <v>2802</v>
      </c>
      <c r="B352" s="30" t="s">
        <v>271</v>
      </c>
      <c r="C352" s="30" t="s">
        <v>5</v>
      </c>
      <c r="D352" s="30" t="s">
        <v>591</v>
      </c>
      <c r="E352" s="30" t="s">
        <v>277</v>
      </c>
      <c r="F352" s="30">
        <v>5056</v>
      </c>
      <c r="G352" s="30" t="s">
        <v>2688</v>
      </c>
      <c r="H352" s="30">
        <v>105.854061115269</v>
      </c>
      <c r="I352" s="30">
        <v>1.009684408E-2</v>
      </c>
      <c r="J352" s="30" t="s">
        <v>334</v>
      </c>
      <c r="K352" s="30">
        <v>1.06879195031566</v>
      </c>
      <c r="L352" s="30">
        <v>5403.8121007959999</v>
      </c>
      <c r="M352" s="30">
        <v>0</v>
      </c>
      <c r="N352" s="30">
        <v>0</v>
      </c>
      <c r="O352" s="30">
        <v>1.009684408E-2</v>
      </c>
      <c r="P352" s="30">
        <v>0</v>
      </c>
      <c r="Q352" s="30">
        <v>0</v>
      </c>
      <c r="R352" s="30">
        <v>0</v>
      </c>
      <c r="S352" s="30">
        <v>51.049643668480002</v>
      </c>
      <c r="T352">
        <v>2</v>
      </c>
      <c r="U352">
        <v>105.854061115269</v>
      </c>
      <c r="V352">
        <v>1.1095433054945101E-2</v>
      </c>
    </row>
    <row r="353" spans="1:22" hidden="1" x14ac:dyDescent="0.25">
      <c r="A353" s="30" t="s">
        <v>2718</v>
      </c>
      <c r="B353" s="30" t="s">
        <v>271</v>
      </c>
      <c r="C353" s="30" t="s">
        <v>5</v>
      </c>
      <c r="D353" s="30" t="s">
        <v>591</v>
      </c>
      <c r="E353" s="30" t="s">
        <v>277</v>
      </c>
      <c r="F353" s="30">
        <v>5056</v>
      </c>
      <c r="G353" s="30" t="s">
        <v>2687</v>
      </c>
      <c r="H353" s="30">
        <v>65.695217106226096</v>
      </c>
      <c r="I353" s="30">
        <v>6.9903155920000001E-2</v>
      </c>
      <c r="J353" s="30" t="s">
        <v>334</v>
      </c>
      <c r="K353" s="30">
        <v>4.5923030045747799</v>
      </c>
      <c r="L353" s="30">
        <v>23218.683991130099</v>
      </c>
      <c r="M353" s="30">
        <v>0</v>
      </c>
      <c r="N353" s="30">
        <v>0</v>
      </c>
      <c r="O353" s="30">
        <v>6.9903155920000001E-2</v>
      </c>
      <c r="P353" s="30">
        <v>0</v>
      </c>
      <c r="Q353" s="30">
        <v>0</v>
      </c>
      <c r="R353" s="30">
        <v>0</v>
      </c>
      <c r="S353" s="30">
        <v>353.43035633151999</v>
      </c>
      <c r="T353">
        <v>2</v>
      </c>
      <c r="U353">
        <v>65.695217106226096</v>
      </c>
      <c r="V353">
        <v>7.6816654857142896E-2</v>
      </c>
    </row>
    <row r="354" spans="1:22" hidden="1" x14ac:dyDescent="0.25">
      <c r="A354" s="30" t="s">
        <v>638</v>
      </c>
      <c r="B354" s="30" t="s">
        <v>271</v>
      </c>
      <c r="C354" s="30" t="s">
        <v>5</v>
      </c>
      <c r="D354" s="30" t="s">
        <v>591</v>
      </c>
      <c r="E354" s="30" t="s">
        <v>277</v>
      </c>
      <c r="F354" s="30">
        <v>5056</v>
      </c>
      <c r="G354" s="30" t="s">
        <v>313</v>
      </c>
      <c r="H354" s="30">
        <v>0</v>
      </c>
      <c r="I354" s="30">
        <v>0</v>
      </c>
      <c r="J354" s="30" t="s">
        <v>334</v>
      </c>
      <c r="K354" s="30">
        <v>0</v>
      </c>
      <c r="L354" s="30">
        <v>0</v>
      </c>
      <c r="M354" s="30">
        <v>0</v>
      </c>
      <c r="N354" s="30">
        <v>0</v>
      </c>
      <c r="O354" s="30">
        <v>0</v>
      </c>
      <c r="P354" s="30">
        <v>0</v>
      </c>
      <c r="Q354" s="30">
        <v>0</v>
      </c>
      <c r="R354" s="30">
        <v>0</v>
      </c>
      <c r="S354" s="30">
        <v>0</v>
      </c>
      <c r="T354">
        <v>2</v>
      </c>
      <c r="U354">
        <v>0</v>
      </c>
      <c r="V354">
        <v>0</v>
      </c>
    </row>
    <row r="355" spans="1:22" hidden="1" x14ac:dyDescent="0.25">
      <c r="A355" s="30" t="s">
        <v>665</v>
      </c>
      <c r="B355" s="30" t="s">
        <v>271</v>
      </c>
      <c r="C355" s="30" t="s">
        <v>5</v>
      </c>
      <c r="D355" s="30" t="s">
        <v>591</v>
      </c>
      <c r="E355" s="30" t="s">
        <v>278</v>
      </c>
      <c r="F355" s="30">
        <v>5056</v>
      </c>
      <c r="G355" s="30" t="s">
        <v>289</v>
      </c>
      <c r="H355" s="30">
        <v>0</v>
      </c>
      <c r="I355" s="30">
        <v>0</v>
      </c>
      <c r="J355" s="30" t="s">
        <v>335</v>
      </c>
      <c r="K355" s="30">
        <v>0</v>
      </c>
      <c r="L355" s="30">
        <v>0</v>
      </c>
      <c r="M355" s="30">
        <v>0</v>
      </c>
      <c r="N355" s="30">
        <v>0</v>
      </c>
      <c r="O355" s="30">
        <v>0</v>
      </c>
      <c r="P355" s="30">
        <v>0</v>
      </c>
      <c r="Q355" s="30">
        <v>0</v>
      </c>
      <c r="R355" s="30">
        <v>0</v>
      </c>
      <c r="S355" s="30">
        <v>0</v>
      </c>
      <c r="T355">
        <v>3</v>
      </c>
      <c r="U355">
        <v>515.54005987443497</v>
      </c>
      <c r="V355">
        <v>1</v>
      </c>
    </row>
    <row r="356" spans="1:22" hidden="1" x14ac:dyDescent="0.25">
      <c r="A356" s="30" t="s">
        <v>664</v>
      </c>
      <c r="B356" s="30" t="s">
        <v>271</v>
      </c>
      <c r="C356" s="30" t="s">
        <v>5</v>
      </c>
      <c r="D356" s="30" t="s">
        <v>591</v>
      </c>
      <c r="E356" s="30" t="s">
        <v>278</v>
      </c>
      <c r="F356" s="30">
        <v>5056</v>
      </c>
      <c r="G356" s="30" t="s">
        <v>290</v>
      </c>
      <c r="H356" s="30">
        <v>0</v>
      </c>
      <c r="I356" s="30">
        <v>0</v>
      </c>
      <c r="J356" s="30" t="s">
        <v>363</v>
      </c>
      <c r="K356" s="30">
        <v>0</v>
      </c>
      <c r="L356" s="30">
        <v>0</v>
      </c>
      <c r="M356" s="30">
        <v>0</v>
      </c>
      <c r="N356" s="30">
        <v>0</v>
      </c>
      <c r="O356" s="30">
        <v>0</v>
      </c>
      <c r="P356" s="30">
        <v>0</v>
      </c>
      <c r="Q356" s="30">
        <v>0</v>
      </c>
      <c r="R356" s="30">
        <v>0</v>
      </c>
      <c r="S356" s="30">
        <v>0</v>
      </c>
      <c r="T356">
        <v>3</v>
      </c>
      <c r="U356">
        <v>269.34736471106999</v>
      </c>
      <c r="V356">
        <v>0.5</v>
      </c>
    </row>
    <row r="357" spans="1:22" hidden="1" x14ac:dyDescent="0.25">
      <c r="A357" s="30" t="s">
        <v>641</v>
      </c>
      <c r="B357" s="30" t="s">
        <v>271</v>
      </c>
      <c r="C357" s="30" t="s">
        <v>5</v>
      </c>
      <c r="D357" s="30" t="s">
        <v>591</v>
      </c>
      <c r="E357" s="30" t="s">
        <v>278</v>
      </c>
      <c r="F357" s="30">
        <v>5056</v>
      </c>
      <c r="G357" s="30" t="s">
        <v>291</v>
      </c>
      <c r="H357" s="30">
        <v>0</v>
      </c>
      <c r="I357" s="30">
        <v>0</v>
      </c>
      <c r="J357" s="30" t="s">
        <v>336</v>
      </c>
      <c r="K357" s="30">
        <v>0</v>
      </c>
      <c r="L357" s="30">
        <v>0</v>
      </c>
      <c r="M357" s="30">
        <v>0</v>
      </c>
      <c r="N357" s="30">
        <v>0</v>
      </c>
      <c r="O357" s="30">
        <v>0</v>
      </c>
      <c r="P357" s="30">
        <v>0</v>
      </c>
      <c r="Q357" s="30">
        <v>0</v>
      </c>
      <c r="R357" s="30">
        <v>0</v>
      </c>
      <c r="S357" s="30">
        <v>0</v>
      </c>
      <c r="T357">
        <v>3</v>
      </c>
      <c r="U357">
        <v>0</v>
      </c>
      <c r="V357">
        <v>0</v>
      </c>
    </row>
    <row r="358" spans="1:22" hidden="1" x14ac:dyDescent="0.25">
      <c r="A358" s="30" t="s">
        <v>643</v>
      </c>
      <c r="B358" s="30" t="s">
        <v>271</v>
      </c>
      <c r="C358" s="30" t="s">
        <v>5</v>
      </c>
      <c r="D358" s="30" t="s">
        <v>591</v>
      </c>
      <c r="E358" s="30" t="s">
        <v>278</v>
      </c>
      <c r="F358" s="30">
        <v>5056</v>
      </c>
      <c r="G358" s="30" t="s">
        <v>292</v>
      </c>
      <c r="H358" s="30">
        <v>61.6701005639082</v>
      </c>
      <c r="I358" s="30">
        <v>0.01</v>
      </c>
      <c r="J358" s="30" t="s">
        <v>332</v>
      </c>
      <c r="K358" s="30">
        <v>0.61670100563908203</v>
      </c>
      <c r="L358" s="30">
        <v>3118.0402845111998</v>
      </c>
      <c r="M358" s="30">
        <v>0.01</v>
      </c>
      <c r="N358" s="30">
        <v>0</v>
      </c>
      <c r="O358" s="30">
        <v>0</v>
      </c>
      <c r="P358" s="30">
        <v>0</v>
      </c>
      <c r="Q358" s="30">
        <v>0</v>
      </c>
      <c r="R358" s="30">
        <v>0</v>
      </c>
      <c r="S358" s="30">
        <v>50.56</v>
      </c>
      <c r="T358">
        <v>3</v>
      </c>
      <c r="U358">
        <v>61.6701005639082</v>
      </c>
      <c r="V358">
        <v>3.3557046979865801E-3</v>
      </c>
    </row>
    <row r="359" spans="1:22" hidden="1" x14ac:dyDescent="0.25">
      <c r="A359" s="30" t="s">
        <v>644</v>
      </c>
      <c r="B359" s="30" t="s">
        <v>271</v>
      </c>
      <c r="C359" s="30" t="s">
        <v>5</v>
      </c>
      <c r="D359" s="30" t="s">
        <v>591</v>
      </c>
      <c r="E359" s="30" t="s">
        <v>278</v>
      </c>
      <c r="F359" s="30">
        <v>5056</v>
      </c>
      <c r="G359" s="30" t="s">
        <v>293</v>
      </c>
      <c r="H359" s="30">
        <v>0</v>
      </c>
      <c r="I359" s="30">
        <v>0</v>
      </c>
      <c r="J359" s="30" t="s">
        <v>333</v>
      </c>
      <c r="K359" s="30">
        <v>0</v>
      </c>
      <c r="L359" s="30">
        <v>0</v>
      </c>
      <c r="M359" s="30">
        <v>0</v>
      </c>
      <c r="N359" s="30">
        <v>0</v>
      </c>
      <c r="O359" s="30">
        <v>0</v>
      </c>
      <c r="P359" s="30">
        <v>0</v>
      </c>
      <c r="Q359" s="30">
        <v>0</v>
      </c>
      <c r="R359" s="30">
        <v>0</v>
      </c>
      <c r="S359" s="30">
        <v>0</v>
      </c>
      <c r="T359">
        <v>3</v>
      </c>
      <c r="U359">
        <v>0</v>
      </c>
      <c r="V359">
        <v>0</v>
      </c>
    </row>
    <row r="360" spans="1:22" hidden="1" x14ac:dyDescent="0.25">
      <c r="A360" s="30" t="s">
        <v>645</v>
      </c>
      <c r="B360" s="30" t="s">
        <v>271</v>
      </c>
      <c r="C360" s="30" t="s">
        <v>5</v>
      </c>
      <c r="D360" s="30" t="s">
        <v>591</v>
      </c>
      <c r="E360" s="30" t="s">
        <v>278</v>
      </c>
      <c r="F360" s="30">
        <v>5056</v>
      </c>
      <c r="G360" s="30" t="s">
        <v>294</v>
      </c>
      <c r="H360" s="30">
        <v>49.609437377740399</v>
      </c>
      <c r="I360" s="30">
        <v>0.1</v>
      </c>
      <c r="J360" s="30" t="s">
        <v>333</v>
      </c>
      <c r="K360" s="30">
        <v>4.9609437377740404</v>
      </c>
      <c r="L360" s="30">
        <v>25082.531538185602</v>
      </c>
      <c r="M360" s="30">
        <v>0</v>
      </c>
      <c r="N360" s="30">
        <v>0.1</v>
      </c>
      <c r="O360" s="30">
        <v>0</v>
      </c>
      <c r="P360" s="30">
        <v>0</v>
      </c>
      <c r="Q360" s="30">
        <v>0</v>
      </c>
      <c r="R360" s="30">
        <v>0</v>
      </c>
      <c r="S360" s="30">
        <v>505.6</v>
      </c>
      <c r="T360">
        <v>3</v>
      </c>
      <c r="U360">
        <v>49.609437377740399</v>
      </c>
      <c r="V360">
        <v>0.15625</v>
      </c>
    </row>
    <row r="361" spans="1:22" hidden="1" x14ac:dyDescent="0.25">
      <c r="A361" s="30" t="s">
        <v>646</v>
      </c>
      <c r="B361" s="30" t="s">
        <v>271</v>
      </c>
      <c r="C361" s="30" t="s">
        <v>5</v>
      </c>
      <c r="D361" s="30" t="s">
        <v>591</v>
      </c>
      <c r="E361" s="30" t="s">
        <v>278</v>
      </c>
      <c r="F361" s="30">
        <v>5056</v>
      </c>
      <c r="G361" s="30" t="s">
        <v>295</v>
      </c>
      <c r="H361" s="30">
        <v>0</v>
      </c>
      <c r="I361" s="30">
        <v>0</v>
      </c>
      <c r="J361" s="30" t="s">
        <v>336</v>
      </c>
      <c r="K361" s="30">
        <v>0</v>
      </c>
      <c r="L361" s="30">
        <v>0</v>
      </c>
      <c r="M361" s="30">
        <v>0</v>
      </c>
      <c r="N361" s="30">
        <v>0</v>
      </c>
      <c r="O361" s="30">
        <v>0</v>
      </c>
      <c r="P361" s="30">
        <v>0</v>
      </c>
      <c r="Q361" s="30">
        <v>0</v>
      </c>
      <c r="R361" s="30">
        <v>0</v>
      </c>
      <c r="S361" s="30">
        <v>0</v>
      </c>
      <c r="T361">
        <v>3</v>
      </c>
      <c r="U361">
        <v>0</v>
      </c>
      <c r="V361">
        <v>0</v>
      </c>
    </row>
    <row r="362" spans="1:22" hidden="1" x14ac:dyDescent="0.25">
      <c r="A362" s="30" t="s">
        <v>647</v>
      </c>
      <c r="B362" s="30" t="s">
        <v>271</v>
      </c>
      <c r="C362" s="30" t="s">
        <v>5</v>
      </c>
      <c r="D362" s="30" t="s">
        <v>591</v>
      </c>
      <c r="E362" s="30" t="s">
        <v>278</v>
      </c>
      <c r="F362" s="30">
        <v>5056</v>
      </c>
      <c r="G362" s="30" t="s">
        <v>296</v>
      </c>
      <c r="H362" s="30">
        <v>61.131473935081601</v>
      </c>
      <c r="I362" s="30">
        <v>0.01</v>
      </c>
      <c r="J362" s="30" t="s">
        <v>336</v>
      </c>
      <c r="K362" s="30">
        <v>0.61131473935081604</v>
      </c>
      <c r="L362" s="30">
        <v>3090.8073221577301</v>
      </c>
      <c r="M362" s="30">
        <v>0</v>
      </c>
      <c r="N362" s="30">
        <v>0</v>
      </c>
      <c r="O362" s="30">
        <v>0</v>
      </c>
      <c r="P362" s="30">
        <v>0</v>
      </c>
      <c r="Q362" s="30">
        <v>0.01</v>
      </c>
      <c r="R362" s="30">
        <v>0.61131473935081604</v>
      </c>
      <c r="S362" s="30">
        <v>50.56</v>
      </c>
      <c r="T362">
        <v>3</v>
      </c>
      <c r="U362">
        <v>61.131473935081601</v>
      </c>
      <c r="V362">
        <v>9.3457943925233603E-3</v>
      </c>
    </row>
    <row r="363" spans="1:22" hidden="1" x14ac:dyDescent="0.25">
      <c r="A363" s="30" t="s">
        <v>648</v>
      </c>
      <c r="B363" s="30" t="s">
        <v>271</v>
      </c>
      <c r="C363" s="30" t="s">
        <v>5</v>
      </c>
      <c r="D363" s="30" t="s">
        <v>591</v>
      </c>
      <c r="E363" s="30" t="s">
        <v>278</v>
      </c>
      <c r="F363" s="30">
        <v>5056</v>
      </c>
      <c r="G363" s="30" t="s">
        <v>297</v>
      </c>
      <c r="H363" s="30">
        <v>437.27966424657598</v>
      </c>
      <c r="I363" s="30">
        <v>0.02</v>
      </c>
      <c r="J363" s="30" t="s">
        <v>336</v>
      </c>
      <c r="K363" s="30">
        <v>8.7455932849315197</v>
      </c>
      <c r="L363" s="30">
        <v>44217.719648613798</v>
      </c>
      <c r="M363" s="30">
        <v>0</v>
      </c>
      <c r="N363" s="30">
        <v>0</v>
      </c>
      <c r="O363" s="30">
        <v>0</v>
      </c>
      <c r="P363" s="30">
        <v>0</v>
      </c>
      <c r="Q363" s="30">
        <v>0.02</v>
      </c>
      <c r="R363" s="30">
        <v>8.7455932849315197</v>
      </c>
      <c r="S363" s="30">
        <v>101.12</v>
      </c>
      <c r="T363">
        <v>3</v>
      </c>
      <c r="U363">
        <v>437.27966424657598</v>
      </c>
      <c r="V363">
        <v>1.86915887850467E-2</v>
      </c>
    </row>
    <row r="364" spans="1:22" hidden="1" x14ac:dyDescent="0.25">
      <c r="A364" s="30" t="s">
        <v>649</v>
      </c>
      <c r="B364" s="30" t="s">
        <v>271</v>
      </c>
      <c r="C364" s="30" t="s">
        <v>5</v>
      </c>
      <c r="D364" s="30" t="s">
        <v>591</v>
      </c>
      <c r="E364" s="30" t="s">
        <v>278</v>
      </c>
      <c r="F364" s="30">
        <v>5056</v>
      </c>
      <c r="G364" s="30" t="s">
        <v>298</v>
      </c>
      <c r="H364" s="30">
        <v>0</v>
      </c>
      <c r="I364" s="30">
        <v>0</v>
      </c>
      <c r="J364" s="30" t="s">
        <v>276</v>
      </c>
      <c r="K364" s="30">
        <v>0</v>
      </c>
      <c r="L364" s="30">
        <v>0</v>
      </c>
      <c r="M364" s="30">
        <v>0</v>
      </c>
      <c r="N364" s="30">
        <v>0</v>
      </c>
      <c r="O364" s="30">
        <v>0</v>
      </c>
      <c r="P364" s="30">
        <v>0</v>
      </c>
      <c r="Q364" s="30">
        <v>0</v>
      </c>
      <c r="R364" s="30">
        <v>0</v>
      </c>
      <c r="S364" s="30">
        <v>0</v>
      </c>
      <c r="T364">
        <v>3</v>
      </c>
      <c r="U364">
        <v>0</v>
      </c>
      <c r="V364">
        <v>0</v>
      </c>
    </row>
    <row r="365" spans="1:22" hidden="1" x14ac:dyDescent="0.25">
      <c r="A365" s="30" t="s">
        <v>650</v>
      </c>
      <c r="B365" s="30" t="s">
        <v>271</v>
      </c>
      <c r="C365" s="30" t="s">
        <v>5</v>
      </c>
      <c r="D365" s="30" t="s">
        <v>591</v>
      </c>
      <c r="E365" s="30" t="s">
        <v>278</v>
      </c>
      <c r="F365" s="30">
        <v>5056</v>
      </c>
      <c r="G365" s="30" t="s">
        <v>299</v>
      </c>
      <c r="H365" s="30">
        <v>153.32364821503401</v>
      </c>
      <c r="I365" s="30">
        <v>0.01</v>
      </c>
      <c r="J365" s="30" t="s">
        <v>332</v>
      </c>
      <c r="K365" s="30">
        <v>1.5332364821503399</v>
      </c>
      <c r="L365" s="30">
        <v>7752.04365375211</v>
      </c>
      <c r="M365" s="30">
        <v>0.01</v>
      </c>
      <c r="N365" s="30">
        <v>0</v>
      </c>
      <c r="O365" s="30">
        <v>0</v>
      </c>
      <c r="P365" s="30">
        <v>0</v>
      </c>
      <c r="Q365" s="30">
        <v>0</v>
      </c>
      <c r="R365" s="30">
        <v>0</v>
      </c>
      <c r="S365" s="30">
        <v>50.56</v>
      </c>
      <c r="T365">
        <v>3</v>
      </c>
      <c r="U365">
        <v>153.32364821503401</v>
      </c>
      <c r="V365">
        <v>3.3557046979865801E-3</v>
      </c>
    </row>
    <row r="366" spans="1:22" hidden="1" x14ac:dyDescent="0.25">
      <c r="A366" s="30" t="s">
        <v>651</v>
      </c>
      <c r="B366" s="30" t="s">
        <v>271</v>
      </c>
      <c r="C366" s="30" t="s">
        <v>5</v>
      </c>
      <c r="D366" s="30" t="s">
        <v>591</v>
      </c>
      <c r="E366" s="30" t="s">
        <v>278</v>
      </c>
      <c r="F366" s="30">
        <v>5056</v>
      </c>
      <c r="G366" s="30" t="s">
        <v>300</v>
      </c>
      <c r="H366" s="30">
        <v>0</v>
      </c>
      <c r="I366" s="30">
        <v>0</v>
      </c>
      <c r="J366" s="30" t="s">
        <v>336</v>
      </c>
      <c r="K366" s="30">
        <v>0</v>
      </c>
      <c r="L366" s="30">
        <v>0</v>
      </c>
      <c r="M366" s="30">
        <v>0</v>
      </c>
      <c r="N366" s="30">
        <v>0</v>
      </c>
      <c r="O366" s="30">
        <v>0</v>
      </c>
      <c r="P366" s="30">
        <v>0</v>
      </c>
      <c r="Q366" s="30">
        <v>0</v>
      </c>
      <c r="R366" s="30">
        <v>0</v>
      </c>
      <c r="S366" s="30">
        <v>0</v>
      </c>
      <c r="T366">
        <v>3</v>
      </c>
      <c r="U366">
        <v>0</v>
      </c>
      <c r="V366">
        <v>0</v>
      </c>
    </row>
    <row r="367" spans="1:22" hidden="1" x14ac:dyDescent="0.25">
      <c r="A367" s="30" t="s">
        <v>652</v>
      </c>
      <c r="B367" s="30" t="s">
        <v>271</v>
      </c>
      <c r="C367" s="30" t="s">
        <v>5</v>
      </c>
      <c r="D367" s="30" t="s">
        <v>591</v>
      </c>
      <c r="E367" s="30" t="s">
        <v>278</v>
      </c>
      <c r="F367" s="30">
        <v>5056</v>
      </c>
      <c r="G367" s="30" t="s">
        <v>301</v>
      </c>
      <c r="H367" s="30">
        <v>27.337887920198099</v>
      </c>
      <c r="I367" s="30">
        <v>0.5</v>
      </c>
      <c r="J367" s="30" t="s">
        <v>333</v>
      </c>
      <c r="K367" s="30">
        <v>13.668943960099099</v>
      </c>
      <c r="L367" s="30">
        <v>69110.1806622609</v>
      </c>
      <c r="M367" s="30">
        <v>0</v>
      </c>
      <c r="N367" s="30">
        <v>0.5</v>
      </c>
      <c r="O367" s="30">
        <v>0</v>
      </c>
      <c r="P367" s="30">
        <v>0</v>
      </c>
      <c r="Q367" s="30">
        <v>0</v>
      </c>
      <c r="R367" s="30">
        <v>0</v>
      </c>
      <c r="S367" s="30">
        <v>2528</v>
      </c>
      <c r="T367">
        <v>3</v>
      </c>
      <c r="U367">
        <v>27.337887920198099</v>
      </c>
      <c r="V367">
        <v>0.78125</v>
      </c>
    </row>
    <row r="368" spans="1:22" hidden="1" x14ac:dyDescent="0.25">
      <c r="A368" s="30" t="s">
        <v>653</v>
      </c>
      <c r="B368" s="30" t="s">
        <v>271</v>
      </c>
      <c r="C368" s="30" t="s">
        <v>5</v>
      </c>
      <c r="D368" s="30" t="s">
        <v>591</v>
      </c>
      <c r="E368" s="30" t="s">
        <v>278</v>
      </c>
      <c r="F368" s="30">
        <v>5056</v>
      </c>
      <c r="G368" s="30" t="s">
        <v>302</v>
      </c>
      <c r="H368" s="30">
        <v>99.231629269632805</v>
      </c>
      <c r="I368" s="30">
        <v>0.01</v>
      </c>
      <c r="J368" s="30" t="s">
        <v>332</v>
      </c>
      <c r="K368" s="30">
        <v>0.99231629269632804</v>
      </c>
      <c r="L368" s="30">
        <v>5017.1511758726401</v>
      </c>
      <c r="M368" s="30">
        <v>0.01</v>
      </c>
      <c r="N368" s="30">
        <v>0</v>
      </c>
      <c r="O368" s="30">
        <v>0</v>
      </c>
      <c r="P368" s="30">
        <v>0</v>
      </c>
      <c r="Q368" s="30">
        <v>0</v>
      </c>
      <c r="R368" s="30">
        <v>0</v>
      </c>
      <c r="S368" s="30">
        <v>50.56</v>
      </c>
      <c r="T368">
        <v>3</v>
      </c>
      <c r="U368">
        <v>99.231629269632805</v>
      </c>
      <c r="V368">
        <v>3.3557046979865801E-3</v>
      </c>
    </row>
    <row r="369" spans="1:22" hidden="1" x14ac:dyDescent="0.25">
      <c r="A369" s="30" t="s">
        <v>654</v>
      </c>
      <c r="B369" s="30" t="s">
        <v>271</v>
      </c>
      <c r="C369" s="30" t="s">
        <v>5</v>
      </c>
      <c r="D369" s="30" t="s">
        <v>591</v>
      </c>
      <c r="E369" s="30" t="s">
        <v>278</v>
      </c>
      <c r="F369" s="30">
        <v>5056</v>
      </c>
      <c r="G369" s="30" t="s">
        <v>303</v>
      </c>
      <c r="H369" s="30">
        <v>118.96303759693799</v>
      </c>
      <c r="I369" s="30">
        <v>0.02</v>
      </c>
      <c r="J369" s="30" t="s">
        <v>336</v>
      </c>
      <c r="K369" s="30">
        <v>2.3792607519387601</v>
      </c>
      <c r="L369" s="30">
        <v>12029.5423618024</v>
      </c>
      <c r="M369" s="30">
        <v>0</v>
      </c>
      <c r="N369" s="30">
        <v>0</v>
      </c>
      <c r="O369" s="30">
        <v>0</v>
      </c>
      <c r="P369" s="30">
        <v>0</v>
      </c>
      <c r="Q369" s="30">
        <v>0.02</v>
      </c>
      <c r="R369" s="30">
        <v>2.3792607519387601</v>
      </c>
      <c r="S369" s="30">
        <v>101.12</v>
      </c>
      <c r="T369">
        <v>3</v>
      </c>
      <c r="U369">
        <v>118.96303759693799</v>
      </c>
      <c r="V369">
        <v>1.86915887850467E-2</v>
      </c>
    </row>
    <row r="370" spans="1:22" hidden="1" x14ac:dyDescent="0.25">
      <c r="A370" s="30" t="s">
        <v>642</v>
      </c>
      <c r="B370" s="30" t="s">
        <v>271</v>
      </c>
      <c r="C370" s="30" t="s">
        <v>5</v>
      </c>
      <c r="D370" s="30" t="s">
        <v>591</v>
      </c>
      <c r="E370" s="30" t="s">
        <v>278</v>
      </c>
      <c r="F370" s="30">
        <v>5056</v>
      </c>
      <c r="G370" s="30" t="s">
        <v>304</v>
      </c>
      <c r="H370" s="30">
        <v>32.080462077043002</v>
      </c>
      <c r="I370" s="30">
        <v>1</v>
      </c>
      <c r="J370" s="30" t="s">
        <v>336</v>
      </c>
      <c r="K370" s="30">
        <v>32.080462077043002</v>
      </c>
      <c r="L370" s="30">
        <v>162198.81626152899</v>
      </c>
      <c r="M370" s="30">
        <v>0</v>
      </c>
      <c r="N370" s="30">
        <v>0</v>
      </c>
      <c r="O370" s="30">
        <v>0</v>
      </c>
      <c r="P370" s="30">
        <v>0</v>
      </c>
      <c r="Q370" s="30">
        <v>1</v>
      </c>
      <c r="R370" s="30">
        <v>32.080462077043002</v>
      </c>
      <c r="S370" s="30">
        <v>5056</v>
      </c>
      <c r="T370">
        <v>3</v>
      </c>
      <c r="U370">
        <v>32.080462077043002</v>
      </c>
      <c r="V370">
        <v>0.934579439252336</v>
      </c>
    </row>
    <row r="371" spans="1:22" hidden="1" x14ac:dyDescent="0.25">
      <c r="A371" s="30" t="s">
        <v>656</v>
      </c>
      <c r="B371" s="30" t="s">
        <v>271</v>
      </c>
      <c r="C371" s="30" t="s">
        <v>5</v>
      </c>
      <c r="D371" s="30" t="s">
        <v>591</v>
      </c>
      <c r="E371" s="30" t="s">
        <v>278</v>
      </c>
      <c r="F371" s="30">
        <v>5056</v>
      </c>
      <c r="G371" s="30" t="s">
        <v>305</v>
      </c>
      <c r="H371" s="30">
        <v>189.47751777421499</v>
      </c>
      <c r="I371" s="30">
        <v>1.38</v>
      </c>
      <c r="J371" s="30" t="s">
        <v>332</v>
      </c>
      <c r="K371" s="30">
        <v>261.47897452841698</v>
      </c>
      <c r="L371" s="30">
        <v>1322037.6952156799</v>
      </c>
      <c r="M371" s="30">
        <v>1.38</v>
      </c>
      <c r="N371" s="30">
        <v>0</v>
      </c>
      <c r="O371" s="30">
        <v>0</v>
      </c>
      <c r="P371" s="30">
        <v>0</v>
      </c>
      <c r="Q371" s="30">
        <v>0</v>
      </c>
      <c r="R371" s="30">
        <v>0</v>
      </c>
      <c r="S371" s="30">
        <v>6977.28</v>
      </c>
      <c r="T371">
        <v>3</v>
      </c>
      <c r="U371">
        <v>189.47751777421499</v>
      </c>
      <c r="V371">
        <v>0.46308724832214798</v>
      </c>
    </row>
    <row r="372" spans="1:22" hidden="1" x14ac:dyDescent="0.25">
      <c r="A372" s="30" t="s">
        <v>657</v>
      </c>
      <c r="B372" s="30" t="s">
        <v>271</v>
      </c>
      <c r="C372" s="30" t="s">
        <v>5</v>
      </c>
      <c r="D372" s="30" t="s">
        <v>591</v>
      </c>
      <c r="E372" s="30" t="s">
        <v>278</v>
      </c>
      <c r="F372" s="30">
        <v>5056</v>
      </c>
      <c r="G372" s="30" t="s">
        <v>306</v>
      </c>
      <c r="H372" s="30">
        <v>102.446369864018</v>
      </c>
      <c r="I372" s="30">
        <v>1.27</v>
      </c>
      <c r="J372" s="30" t="s">
        <v>332</v>
      </c>
      <c r="K372" s="30">
        <v>130.10688972730301</v>
      </c>
      <c r="L372" s="30">
        <v>657820.43446124601</v>
      </c>
      <c r="M372" s="30">
        <v>1.27</v>
      </c>
      <c r="N372" s="30">
        <v>0</v>
      </c>
      <c r="O372" s="30">
        <v>0</v>
      </c>
      <c r="P372" s="30">
        <v>0</v>
      </c>
      <c r="Q372" s="30">
        <v>0</v>
      </c>
      <c r="R372" s="30">
        <v>0</v>
      </c>
      <c r="S372" s="30">
        <v>6421.12</v>
      </c>
      <c r="T372">
        <v>3</v>
      </c>
      <c r="U372">
        <v>102.446369864018</v>
      </c>
      <c r="V372">
        <v>0.42617449664429502</v>
      </c>
    </row>
    <row r="373" spans="1:22" hidden="1" x14ac:dyDescent="0.25">
      <c r="A373" s="30" t="s">
        <v>658</v>
      </c>
      <c r="B373" s="30" t="s">
        <v>271</v>
      </c>
      <c r="C373" s="30" t="s">
        <v>5</v>
      </c>
      <c r="D373" s="30" t="s">
        <v>591</v>
      </c>
      <c r="E373" s="30" t="s">
        <v>278</v>
      </c>
      <c r="F373" s="30">
        <v>5056</v>
      </c>
      <c r="G373" s="30" t="s">
        <v>307</v>
      </c>
      <c r="H373" s="30">
        <v>50.007355698235202</v>
      </c>
      <c r="I373" s="30">
        <v>0.02</v>
      </c>
      <c r="J373" s="30" t="s">
        <v>336</v>
      </c>
      <c r="K373" s="30">
        <v>1.0001471139647</v>
      </c>
      <c r="L373" s="30">
        <v>5056.7438082055396</v>
      </c>
      <c r="M373" s="30">
        <v>0</v>
      </c>
      <c r="N373" s="30">
        <v>0</v>
      </c>
      <c r="O373" s="30">
        <v>0</v>
      </c>
      <c r="P373" s="30">
        <v>0</v>
      </c>
      <c r="Q373" s="30">
        <v>0.02</v>
      </c>
      <c r="R373" s="30">
        <v>1.0001471139647</v>
      </c>
      <c r="S373" s="30">
        <v>101.12</v>
      </c>
      <c r="T373">
        <v>3</v>
      </c>
      <c r="U373">
        <v>50.007355698235202</v>
      </c>
      <c r="V373">
        <v>1.86915887850467E-2</v>
      </c>
    </row>
    <row r="374" spans="1:22" hidden="1" x14ac:dyDescent="0.25">
      <c r="A374" s="30" t="s">
        <v>659</v>
      </c>
      <c r="B374" s="30" t="s">
        <v>271</v>
      </c>
      <c r="C374" s="30" t="s">
        <v>5</v>
      </c>
      <c r="D374" s="30" t="s">
        <v>591</v>
      </c>
      <c r="E374" s="30" t="s">
        <v>278</v>
      </c>
      <c r="F374" s="30">
        <v>5056</v>
      </c>
      <c r="G374" s="30" t="s">
        <v>308</v>
      </c>
      <c r="H374" s="30">
        <v>103.025359324473</v>
      </c>
      <c r="I374" s="30">
        <v>0.3</v>
      </c>
      <c r="J374" s="30" t="s">
        <v>332</v>
      </c>
      <c r="K374" s="30">
        <v>30.907607797341999</v>
      </c>
      <c r="L374" s="30">
        <v>156268.865023361</v>
      </c>
      <c r="M374" s="30">
        <v>0.3</v>
      </c>
      <c r="N374" s="30">
        <v>0</v>
      </c>
      <c r="O374" s="30">
        <v>0</v>
      </c>
      <c r="P374" s="30">
        <v>0</v>
      </c>
      <c r="Q374" s="30">
        <v>0</v>
      </c>
      <c r="R374" s="30">
        <v>0</v>
      </c>
      <c r="S374" s="30">
        <v>1516.8</v>
      </c>
      <c r="T374">
        <v>3</v>
      </c>
      <c r="U374">
        <v>103.025359324473</v>
      </c>
      <c r="V374">
        <v>0.100671140939597</v>
      </c>
    </row>
    <row r="375" spans="1:22" hidden="1" x14ac:dyDescent="0.25">
      <c r="A375" s="30" t="s">
        <v>655</v>
      </c>
      <c r="B375" s="30" t="s">
        <v>271</v>
      </c>
      <c r="C375" s="30" t="s">
        <v>5</v>
      </c>
      <c r="D375" s="30" t="s">
        <v>591</v>
      </c>
      <c r="E375" s="30" t="s">
        <v>278</v>
      </c>
      <c r="F375" s="30">
        <v>5056</v>
      </c>
      <c r="G375" s="30" t="s">
        <v>309</v>
      </c>
      <c r="H375" s="30">
        <v>0</v>
      </c>
      <c r="I375" s="30">
        <v>0</v>
      </c>
      <c r="J375" s="30" t="s">
        <v>336</v>
      </c>
      <c r="K375" s="30">
        <v>0</v>
      </c>
      <c r="L375" s="30">
        <v>0</v>
      </c>
      <c r="M375" s="30">
        <v>0</v>
      </c>
      <c r="N375" s="30">
        <v>0</v>
      </c>
      <c r="O375" s="30">
        <v>0</v>
      </c>
      <c r="P375" s="30">
        <v>0</v>
      </c>
      <c r="Q375" s="30">
        <v>0</v>
      </c>
      <c r="R375" s="30">
        <v>0</v>
      </c>
      <c r="S375" s="30">
        <v>0</v>
      </c>
      <c r="T375">
        <v>3</v>
      </c>
      <c r="U375">
        <v>0</v>
      </c>
      <c r="V375">
        <v>0</v>
      </c>
    </row>
    <row r="376" spans="1:22" hidden="1" x14ac:dyDescent="0.25">
      <c r="A376" s="30" t="s">
        <v>660</v>
      </c>
      <c r="B376" s="30" t="s">
        <v>271</v>
      </c>
      <c r="C376" s="30" t="s">
        <v>5</v>
      </c>
      <c r="D376" s="30" t="s">
        <v>591</v>
      </c>
      <c r="E376" s="30" t="s">
        <v>278</v>
      </c>
      <c r="F376" s="30">
        <v>5056</v>
      </c>
      <c r="G376" s="30" t="s">
        <v>310</v>
      </c>
      <c r="H376" s="30">
        <v>0</v>
      </c>
      <c r="I376" s="30">
        <v>0</v>
      </c>
      <c r="J376" s="30" t="s">
        <v>333</v>
      </c>
      <c r="K376" s="30">
        <v>0</v>
      </c>
      <c r="L376" s="30">
        <v>0</v>
      </c>
      <c r="M376" s="30">
        <v>0</v>
      </c>
      <c r="N376" s="30">
        <v>0</v>
      </c>
      <c r="O376" s="30">
        <v>0</v>
      </c>
      <c r="P376" s="30">
        <v>0</v>
      </c>
      <c r="Q376" s="30">
        <v>0</v>
      </c>
      <c r="R376" s="30">
        <v>0</v>
      </c>
      <c r="S376" s="30">
        <v>0</v>
      </c>
      <c r="T376">
        <v>3</v>
      </c>
      <c r="U376">
        <v>0</v>
      </c>
      <c r="V376">
        <v>0</v>
      </c>
    </row>
    <row r="377" spans="1:22" hidden="1" x14ac:dyDescent="0.25">
      <c r="A377" s="30" t="s">
        <v>661</v>
      </c>
      <c r="B377" s="30" t="s">
        <v>271</v>
      </c>
      <c r="C377" s="30" t="s">
        <v>5</v>
      </c>
      <c r="D377" s="30" t="s">
        <v>591</v>
      </c>
      <c r="E377" s="30" t="s">
        <v>278</v>
      </c>
      <c r="F377" s="30">
        <v>5056</v>
      </c>
      <c r="G377" s="30" t="s">
        <v>311</v>
      </c>
      <c r="H377" s="30">
        <v>91.404837938711395</v>
      </c>
      <c r="I377" s="30">
        <v>0.04</v>
      </c>
      <c r="J377" s="30" t="s">
        <v>333</v>
      </c>
      <c r="K377" s="30">
        <v>3.6561935175484601</v>
      </c>
      <c r="L377" s="30">
        <v>18485.714424725</v>
      </c>
      <c r="M377" s="30">
        <v>0</v>
      </c>
      <c r="N377" s="30">
        <v>0.04</v>
      </c>
      <c r="O377" s="30">
        <v>0</v>
      </c>
      <c r="P377" s="30">
        <v>0</v>
      </c>
      <c r="Q377" s="30">
        <v>0</v>
      </c>
      <c r="R377" s="30">
        <v>0</v>
      </c>
      <c r="S377" s="30">
        <v>202.24</v>
      </c>
      <c r="T377">
        <v>3</v>
      </c>
      <c r="U377">
        <v>91.404837938711395</v>
      </c>
      <c r="V377">
        <v>6.25E-2</v>
      </c>
    </row>
    <row r="378" spans="1:22" hidden="1" x14ac:dyDescent="0.25">
      <c r="A378" s="30" t="s">
        <v>662</v>
      </c>
      <c r="B378" s="30" t="s">
        <v>271</v>
      </c>
      <c r="C378" s="30" t="s">
        <v>5</v>
      </c>
      <c r="D378" s="30" t="s">
        <v>591</v>
      </c>
      <c r="E378" s="30" t="s">
        <v>278</v>
      </c>
      <c r="F378" s="30">
        <v>5056</v>
      </c>
      <c r="G378" s="30" t="s">
        <v>312</v>
      </c>
      <c r="H378" s="30">
        <v>20.838332405322198</v>
      </c>
      <c r="I378" s="30">
        <v>1.25</v>
      </c>
      <c r="J378" s="30" t="s">
        <v>334</v>
      </c>
      <c r="K378" s="30">
        <v>26.0479155066527</v>
      </c>
      <c r="L378" s="30">
        <v>131698.260801636</v>
      </c>
      <c r="M378" s="30">
        <v>0</v>
      </c>
      <c r="N378" s="30">
        <v>0</v>
      </c>
      <c r="O378" s="30">
        <v>1.25</v>
      </c>
      <c r="P378" s="30">
        <v>0</v>
      </c>
      <c r="Q378" s="30">
        <v>0</v>
      </c>
      <c r="R378" s="30">
        <v>0</v>
      </c>
      <c r="S378" s="30">
        <v>6320</v>
      </c>
      <c r="T378">
        <v>3</v>
      </c>
      <c r="U378">
        <v>20.838332405322198</v>
      </c>
      <c r="V378">
        <v>0.89928057553956797</v>
      </c>
    </row>
    <row r="379" spans="1:22" hidden="1" x14ac:dyDescent="0.25">
      <c r="A379" s="30" t="s">
        <v>2803</v>
      </c>
      <c r="B379" s="30" t="s">
        <v>271</v>
      </c>
      <c r="C379" s="30" t="s">
        <v>5</v>
      </c>
      <c r="D379" s="30" t="s">
        <v>591</v>
      </c>
      <c r="E379" s="30" t="s">
        <v>278</v>
      </c>
      <c r="F379" s="30">
        <v>5056</v>
      </c>
      <c r="G379" s="30" t="s">
        <v>2688</v>
      </c>
      <c r="H379" s="30">
        <v>161.75558993206201</v>
      </c>
      <c r="I379" s="30">
        <v>1.7669477140000001E-2</v>
      </c>
      <c r="J379" s="30" t="s">
        <v>334</v>
      </c>
      <c r="K379" s="30">
        <v>2.8581366985717902</v>
      </c>
      <c r="L379" s="30">
        <v>14450.739147979</v>
      </c>
      <c r="M379" s="30">
        <v>0</v>
      </c>
      <c r="N379" s="30">
        <v>0</v>
      </c>
      <c r="O379" s="30">
        <v>1.7669477140000001E-2</v>
      </c>
      <c r="P379" s="30">
        <v>0</v>
      </c>
      <c r="Q379" s="30">
        <v>0</v>
      </c>
      <c r="R379" s="30">
        <v>0</v>
      </c>
      <c r="S379" s="30">
        <v>89.336876419839996</v>
      </c>
      <c r="T379">
        <v>3</v>
      </c>
      <c r="U379">
        <v>161.75558993206201</v>
      </c>
      <c r="V379">
        <v>1.2711854057554E-2</v>
      </c>
    </row>
    <row r="380" spans="1:22" hidden="1" x14ac:dyDescent="0.25">
      <c r="A380" s="30" t="s">
        <v>2719</v>
      </c>
      <c r="B380" s="30" t="s">
        <v>271</v>
      </c>
      <c r="C380" s="30" t="s">
        <v>5</v>
      </c>
      <c r="D380" s="30" t="s">
        <v>591</v>
      </c>
      <c r="E380" s="30" t="s">
        <v>278</v>
      </c>
      <c r="F380" s="30">
        <v>5056</v>
      </c>
      <c r="G380" s="30" t="s">
        <v>2687</v>
      </c>
      <c r="H380" s="30">
        <v>100.38886072742</v>
      </c>
      <c r="I380" s="30">
        <v>0.12233052286</v>
      </c>
      <c r="J380" s="30" t="s">
        <v>334</v>
      </c>
      <c r="K380" s="30">
        <v>12.280621822104999</v>
      </c>
      <c r="L380" s="30">
        <v>62090.823932562598</v>
      </c>
      <c r="M380" s="30">
        <v>0</v>
      </c>
      <c r="N380" s="30">
        <v>0</v>
      </c>
      <c r="O380" s="30">
        <v>0.12233052286</v>
      </c>
      <c r="P380" s="30">
        <v>0</v>
      </c>
      <c r="Q380" s="30">
        <v>0</v>
      </c>
      <c r="R380" s="30">
        <v>0</v>
      </c>
      <c r="S380" s="30">
        <v>618.50312358016004</v>
      </c>
      <c r="T380">
        <v>3</v>
      </c>
      <c r="U380">
        <v>100.38886072742</v>
      </c>
      <c r="V380">
        <v>8.8007570402877697E-2</v>
      </c>
    </row>
    <row r="381" spans="1:22" hidden="1" x14ac:dyDescent="0.25">
      <c r="A381" s="30" t="s">
        <v>663</v>
      </c>
      <c r="B381" s="30" t="s">
        <v>271</v>
      </c>
      <c r="C381" s="30" t="s">
        <v>5</v>
      </c>
      <c r="D381" s="30" t="s">
        <v>591</v>
      </c>
      <c r="E381" s="30" t="s">
        <v>278</v>
      </c>
      <c r="F381" s="30">
        <v>5056</v>
      </c>
      <c r="G381" s="30" t="s">
        <v>313</v>
      </c>
      <c r="H381" s="30">
        <v>0</v>
      </c>
      <c r="I381" s="30">
        <v>0</v>
      </c>
      <c r="J381" s="30" t="s">
        <v>334</v>
      </c>
      <c r="K381" s="30">
        <v>0</v>
      </c>
      <c r="L381" s="30">
        <v>0</v>
      </c>
      <c r="M381" s="30">
        <v>0</v>
      </c>
      <c r="N381" s="30">
        <v>0</v>
      </c>
      <c r="O381" s="30">
        <v>0</v>
      </c>
      <c r="P381" s="30">
        <v>0</v>
      </c>
      <c r="Q381" s="30">
        <v>0</v>
      </c>
      <c r="R381" s="30">
        <v>0</v>
      </c>
      <c r="S381" s="30">
        <v>0</v>
      </c>
      <c r="T381">
        <v>3</v>
      </c>
      <c r="U381">
        <v>0</v>
      </c>
      <c r="V381">
        <v>0</v>
      </c>
    </row>
    <row r="382" spans="1:22" hidden="1" x14ac:dyDescent="0.25">
      <c r="A382" s="30" t="s">
        <v>690</v>
      </c>
      <c r="B382" s="30" t="s">
        <v>271</v>
      </c>
      <c r="C382" s="30" t="s">
        <v>5</v>
      </c>
      <c r="D382" s="30" t="s">
        <v>591</v>
      </c>
      <c r="E382" s="30" t="s">
        <v>279</v>
      </c>
      <c r="F382" s="30">
        <v>5055</v>
      </c>
      <c r="G382" s="30" t="s">
        <v>289</v>
      </c>
      <c r="H382" s="30">
        <v>0</v>
      </c>
      <c r="I382" s="30">
        <v>0</v>
      </c>
      <c r="J382" s="30" t="s">
        <v>335</v>
      </c>
      <c r="K382" s="30">
        <v>0</v>
      </c>
      <c r="L382" s="30">
        <v>0</v>
      </c>
      <c r="M382" s="30">
        <v>0</v>
      </c>
      <c r="N382" s="30">
        <v>0</v>
      </c>
      <c r="O382" s="30">
        <v>0</v>
      </c>
      <c r="P382" s="30">
        <v>0</v>
      </c>
      <c r="Q382" s="30">
        <v>0</v>
      </c>
      <c r="R382" s="30">
        <v>0</v>
      </c>
      <c r="S382" s="30">
        <v>0</v>
      </c>
      <c r="T382">
        <v>4</v>
      </c>
      <c r="U382">
        <v>515.54005987443497</v>
      </c>
      <c r="V382">
        <v>1</v>
      </c>
    </row>
    <row r="383" spans="1:22" hidden="1" x14ac:dyDescent="0.25">
      <c r="A383" s="30" t="s">
        <v>689</v>
      </c>
      <c r="B383" s="30" t="s">
        <v>271</v>
      </c>
      <c r="C383" s="30" t="s">
        <v>5</v>
      </c>
      <c r="D383" s="30" t="s">
        <v>591</v>
      </c>
      <c r="E383" s="30" t="s">
        <v>279</v>
      </c>
      <c r="F383" s="30">
        <v>5055</v>
      </c>
      <c r="G383" s="30" t="s">
        <v>290</v>
      </c>
      <c r="H383" s="30">
        <v>0</v>
      </c>
      <c r="I383" s="30">
        <v>0</v>
      </c>
      <c r="J383" s="30" t="s">
        <v>363</v>
      </c>
      <c r="K383" s="30">
        <v>0</v>
      </c>
      <c r="L383" s="30">
        <v>0</v>
      </c>
      <c r="M383" s="30">
        <v>0</v>
      </c>
      <c r="N383" s="30">
        <v>0</v>
      </c>
      <c r="O383" s="30">
        <v>0</v>
      </c>
      <c r="P383" s="30">
        <v>0</v>
      </c>
      <c r="Q383" s="30">
        <v>0</v>
      </c>
      <c r="R383" s="30">
        <v>0</v>
      </c>
      <c r="S383" s="30">
        <v>0</v>
      </c>
      <c r="T383">
        <v>4</v>
      </c>
      <c r="U383">
        <v>269.34736471106999</v>
      </c>
      <c r="V383">
        <v>0.5</v>
      </c>
    </row>
    <row r="384" spans="1:22" hidden="1" x14ac:dyDescent="0.25">
      <c r="A384" s="30" t="s">
        <v>666</v>
      </c>
      <c r="B384" s="30" t="s">
        <v>271</v>
      </c>
      <c r="C384" s="30" t="s">
        <v>5</v>
      </c>
      <c r="D384" s="30" t="s">
        <v>591</v>
      </c>
      <c r="E384" s="30" t="s">
        <v>279</v>
      </c>
      <c r="F384" s="30">
        <v>5055</v>
      </c>
      <c r="G384" s="30" t="s">
        <v>291</v>
      </c>
      <c r="H384" s="30">
        <v>0</v>
      </c>
      <c r="I384" s="30">
        <v>0</v>
      </c>
      <c r="J384" s="30" t="s">
        <v>336</v>
      </c>
      <c r="K384" s="30">
        <v>0</v>
      </c>
      <c r="L384" s="30">
        <v>0</v>
      </c>
      <c r="M384" s="30">
        <v>0</v>
      </c>
      <c r="N384" s="30">
        <v>0</v>
      </c>
      <c r="O384" s="30">
        <v>0</v>
      </c>
      <c r="P384" s="30">
        <v>0</v>
      </c>
      <c r="Q384" s="30">
        <v>0</v>
      </c>
      <c r="R384" s="30">
        <v>0</v>
      </c>
      <c r="S384" s="30">
        <v>0</v>
      </c>
      <c r="T384">
        <v>4</v>
      </c>
      <c r="U384">
        <v>0</v>
      </c>
      <c r="V384">
        <v>0</v>
      </c>
    </row>
    <row r="385" spans="1:22" hidden="1" x14ac:dyDescent="0.25">
      <c r="A385" s="30" t="s">
        <v>668</v>
      </c>
      <c r="B385" s="30" t="s">
        <v>271</v>
      </c>
      <c r="C385" s="30" t="s">
        <v>5</v>
      </c>
      <c r="D385" s="30" t="s">
        <v>591</v>
      </c>
      <c r="E385" s="30" t="s">
        <v>279</v>
      </c>
      <c r="F385" s="30">
        <v>5055</v>
      </c>
      <c r="G385" s="30" t="s">
        <v>292</v>
      </c>
      <c r="H385" s="30">
        <v>40.671724127543897</v>
      </c>
      <c r="I385" s="30">
        <v>0.04</v>
      </c>
      <c r="J385" s="30" t="s">
        <v>332</v>
      </c>
      <c r="K385" s="30">
        <v>1.6268689651017501</v>
      </c>
      <c r="L385" s="30">
        <v>8223.8226185893709</v>
      </c>
      <c r="M385" s="30">
        <v>0.04</v>
      </c>
      <c r="N385" s="30">
        <v>0</v>
      </c>
      <c r="O385" s="30">
        <v>0</v>
      </c>
      <c r="P385" s="30">
        <v>0</v>
      </c>
      <c r="Q385" s="30">
        <v>0</v>
      </c>
      <c r="R385" s="30">
        <v>0</v>
      </c>
      <c r="S385" s="30">
        <v>202.2</v>
      </c>
      <c r="T385">
        <v>4</v>
      </c>
      <c r="U385">
        <v>40.671724127543897</v>
      </c>
      <c r="V385">
        <v>1.0416666666666701E-2</v>
      </c>
    </row>
    <row r="386" spans="1:22" hidden="1" x14ac:dyDescent="0.25">
      <c r="A386" s="30" t="s">
        <v>669</v>
      </c>
      <c r="B386" s="30" t="s">
        <v>271</v>
      </c>
      <c r="C386" s="30" t="s">
        <v>5</v>
      </c>
      <c r="D386" s="30" t="s">
        <v>591</v>
      </c>
      <c r="E386" s="30" t="s">
        <v>279</v>
      </c>
      <c r="F386" s="30">
        <v>5055</v>
      </c>
      <c r="G386" s="30" t="s">
        <v>293</v>
      </c>
      <c r="H386" s="30">
        <v>0</v>
      </c>
      <c r="I386" s="30">
        <v>0</v>
      </c>
      <c r="J386" s="30" t="s">
        <v>333</v>
      </c>
      <c r="K386" s="30">
        <v>0</v>
      </c>
      <c r="L386" s="30">
        <v>0</v>
      </c>
      <c r="M386" s="30">
        <v>0</v>
      </c>
      <c r="N386" s="30">
        <v>0</v>
      </c>
      <c r="O386" s="30">
        <v>0</v>
      </c>
      <c r="P386" s="30">
        <v>0</v>
      </c>
      <c r="Q386" s="30">
        <v>0</v>
      </c>
      <c r="R386" s="30">
        <v>0</v>
      </c>
      <c r="S386" s="30">
        <v>0</v>
      </c>
      <c r="T386">
        <v>4</v>
      </c>
      <c r="U386">
        <v>0</v>
      </c>
      <c r="V386">
        <v>0</v>
      </c>
    </row>
    <row r="387" spans="1:22" hidden="1" x14ac:dyDescent="0.25">
      <c r="A387" s="30" t="s">
        <v>670</v>
      </c>
      <c r="B387" s="30" t="s">
        <v>271</v>
      </c>
      <c r="C387" s="30" t="s">
        <v>5</v>
      </c>
      <c r="D387" s="30" t="s">
        <v>591</v>
      </c>
      <c r="E387" s="30" t="s">
        <v>279</v>
      </c>
      <c r="F387" s="30">
        <v>5055</v>
      </c>
      <c r="G387" s="30" t="s">
        <v>294</v>
      </c>
      <c r="H387" s="30">
        <v>64.669460803478103</v>
      </c>
      <c r="I387" s="30">
        <v>0.13</v>
      </c>
      <c r="J387" s="30" t="s">
        <v>333</v>
      </c>
      <c r="K387" s="30">
        <v>8.4070299044521501</v>
      </c>
      <c r="L387" s="30">
        <v>42497.536167005601</v>
      </c>
      <c r="M387" s="30">
        <v>0</v>
      </c>
      <c r="N387" s="30">
        <v>0.13</v>
      </c>
      <c r="O387" s="30">
        <v>0</v>
      </c>
      <c r="P387" s="30">
        <v>0</v>
      </c>
      <c r="Q387" s="30">
        <v>0</v>
      </c>
      <c r="R387" s="30">
        <v>0</v>
      </c>
      <c r="S387" s="30">
        <v>657.15</v>
      </c>
      <c r="T387">
        <v>4</v>
      </c>
      <c r="U387">
        <v>64.669460803478103</v>
      </c>
      <c r="V387">
        <v>0.15116279069767399</v>
      </c>
    </row>
    <row r="388" spans="1:22" hidden="1" x14ac:dyDescent="0.25">
      <c r="A388" s="30" t="s">
        <v>671</v>
      </c>
      <c r="B388" s="30" t="s">
        <v>271</v>
      </c>
      <c r="C388" s="30" t="s">
        <v>5</v>
      </c>
      <c r="D388" s="30" t="s">
        <v>591</v>
      </c>
      <c r="E388" s="30" t="s">
        <v>279</v>
      </c>
      <c r="F388" s="30">
        <v>5055</v>
      </c>
      <c r="G388" s="30" t="s">
        <v>295</v>
      </c>
      <c r="H388" s="30">
        <v>0</v>
      </c>
      <c r="I388" s="30">
        <v>0</v>
      </c>
      <c r="J388" s="30" t="s">
        <v>336</v>
      </c>
      <c r="K388" s="30">
        <v>0</v>
      </c>
      <c r="L388" s="30">
        <v>0</v>
      </c>
      <c r="M388" s="30">
        <v>0</v>
      </c>
      <c r="N388" s="30">
        <v>0</v>
      </c>
      <c r="O388" s="30">
        <v>0</v>
      </c>
      <c r="P388" s="30">
        <v>0</v>
      </c>
      <c r="Q388" s="30">
        <v>0</v>
      </c>
      <c r="R388" s="30">
        <v>0</v>
      </c>
      <c r="S388" s="30">
        <v>0</v>
      </c>
      <c r="T388">
        <v>4</v>
      </c>
      <c r="U388">
        <v>0</v>
      </c>
      <c r="V388">
        <v>0</v>
      </c>
    </row>
    <row r="389" spans="1:22" hidden="1" x14ac:dyDescent="0.25">
      <c r="A389" s="30" t="s">
        <v>672</v>
      </c>
      <c r="B389" s="30" t="s">
        <v>271</v>
      </c>
      <c r="C389" s="30" t="s">
        <v>5</v>
      </c>
      <c r="D389" s="30" t="s">
        <v>591</v>
      </c>
      <c r="E389" s="30" t="s">
        <v>279</v>
      </c>
      <c r="F389" s="30">
        <v>5055</v>
      </c>
      <c r="G389" s="30" t="s">
        <v>296</v>
      </c>
      <c r="H389" s="30">
        <v>74.890700835178606</v>
      </c>
      <c r="I389" s="30">
        <v>0.01</v>
      </c>
      <c r="J389" s="30" t="s">
        <v>336</v>
      </c>
      <c r="K389" s="30">
        <v>0.74890700835178603</v>
      </c>
      <c r="L389" s="30">
        <v>3785.7249272182798</v>
      </c>
      <c r="M389" s="30">
        <v>0</v>
      </c>
      <c r="N389" s="30">
        <v>0</v>
      </c>
      <c r="O389" s="30">
        <v>0</v>
      </c>
      <c r="P389" s="30">
        <v>0</v>
      </c>
      <c r="Q389" s="30">
        <v>0.01</v>
      </c>
      <c r="R389" s="30">
        <v>0.74890700835178603</v>
      </c>
      <c r="S389" s="30">
        <v>50.55</v>
      </c>
      <c r="T389">
        <v>4</v>
      </c>
      <c r="U389">
        <v>74.890700835178606</v>
      </c>
      <c r="V389">
        <v>8.8495575221238902E-3</v>
      </c>
    </row>
    <row r="390" spans="1:22" hidden="1" x14ac:dyDescent="0.25">
      <c r="A390" s="30" t="s">
        <v>673</v>
      </c>
      <c r="B390" s="30" t="s">
        <v>271</v>
      </c>
      <c r="C390" s="30" t="s">
        <v>5</v>
      </c>
      <c r="D390" s="30" t="s">
        <v>591</v>
      </c>
      <c r="E390" s="30" t="s">
        <v>279</v>
      </c>
      <c r="F390" s="30">
        <v>5055</v>
      </c>
      <c r="G390" s="30" t="s">
        <v>297</v>
      </c>
      <c r="H390" s="30">
        <v>532.80052842929797</v>
      </c>
      <c r="I390" s="30">
        <v>0.05</v>
      </c>
      <c r="J390" s="30" t="s">
        <v>336</v>
      </c>
      <c r="K390" s="30">
        <v>26.640026421464899</v>
      </c>
      <c r="L390" s="30">
        <v>134665.33356050501</v>
      </c>
      <c r="M390" s="30">
        <v>0</v>
      </c>
      <c r="N390" s="30">
        <v>0</v>
      </c>
      <c r="O390" s="30">
        <v>0</v>
      </c>
      <c r="P390" s="30">
        <v>0</v>
      </c>
      <c r="Q390" s="30">
        <v>0.05</v>
      </c>
      <c r="R390" s="30">
        <v>26.640026421464899</v>
      </c>
      <c r="S390" s="30">
        <v>252.75</v>
      </c>
      <c r="T390">
        <v>4</v>
      </c>
      <c r="U390">
        <v>532.80052842929797</v>
      </c>
      <c r="V390">
        <v>4.4247787610619503E-2</v>
      </c>
    </row>
    <row r="391" spans="1:22" hidden="1" x14ac:dyDescent="0.25">
      <c r="A391" s="30" t="s">
        <v>674</v>
      </c>
      <c r="B391" s="30" t="s">
        <v>271</v>
      </c>
      <c r="C391" s="30" t="s">
        <v>5</v>
      </c>
      <c r="D391" s="30" t="s">
        <v>591</v>
      </c>
      <c r="E391" s="30" t="s">
        <v>279</v>
      </c>
      <c r="F391" s="30">
        <v>5055</v>
      </c>
      <c r="G391" s="30" t="s">
        <v>298</v>
      </c>
      <c r="H391" s="30">
        <v>0</v>
      </c>
      <c r="I391" s="30">
        <v>0</v>
      </c>
      <c r="J391" s="30" t="s">
        <v>276</v>
      </c>
      <c r="K391" s="30">
        <v>0</v>
      </c>
      <c r="L391" s="30">
        <v>0</v>
      </c>
      <c r="M391" s="30">
        <v>0</v>
      </c>
      <c r="N391" s="30">
        <v>0</v>
      </c>
      <c r="O391" s="30">
        <v>0</v>
      </c>
      <c r="P391" s="30">
        <v>0</v>
      </c>
      <c r="Q391" s="30">
        <v>0</v>
      </c>
      <c r="R391" s="30">
        <v>0</v>
      </c>
      <c r="S391" s="30">
        <v>0</v>
      </c>
      <c r="T391">
        <v>4</v>
      </c>
      <c r="U391">
        <v>0</v>
      </c>
      <c r="V391">
        <v>0</v>
      </c>
    </row>
    <row r="392" spans="1:22" hidden="1" x14ac:dyDescent="0.25">
      <c r="A392" s="30" t="s">
        <v>675</v>
      </c>
      <c r="B392" s="30" t="s">
        <v>271</v>
      </c>
      <c r="C392" s="30" t="s">
        <v>5</v>
      </c>
      <c r="D392" s="30" t="s">
        <v>591</v>
      </c>
      <c r="E392" s="30" t="s">
        <v>279</v>
      </c>
      <c r="F392" s="30">
        <v>5055</v>
      </c>
      <c r="G392" s="30" t="s">
        <v>299</v>
      </c>
      <c r="H392" s="30">
        <v>136.21348214373199</v>
      </c>
      <c r="I392" s="30">
        <v>0.02</v>
      </c>
      <c r="J392" s="30" t="s">
        <v>332</v>
      </c>
      <c r="K392" s="30">
        <v>2.7242696428746398</v>
      </c>
      <c r="L392" s="30">
        <v>13771.1830447313</v>
      </c>
      <c r="M392" s="30">
        <v>0.02</v>
      </c>
      <c r="N392" s="30">
        <v>0</v>
      </c>
      <c r="O392" s="30">
        <v>0</v>
      </c>
      <c r="P392" s="30">
        <v>0</v>
      </c>
      <c r="Q392" s="30">
        <v>0</v>
      </c>
      <c r="R392" s="30">
        <v>0</v>
      </c>
      <c r="S392" s="30">
        <v>101.1</v>
      </c>
      <c r="T392">
        <v>4</v>
      </c>
      <c r="U392">
        <v>136.21348214373199</v>
      </c>
      <c r="V392">
        <v>5.2083333333333296E-3</v>
      </c>
    </row>
    <row r="393" spans="1:22" hidden="1" x14ac:dyDescent="0.25">
      <c r="A393" s="30" t="s">
        <v>676</v>
      </c>
      <c r="B393" s="30" t="s">
        <v>271</v>
      </c>
      <c r="C393" s="30" t="s">
        <v>5</v>
      </c>
      <c r="D393" s="30" t="s">
        <v>591</v>
      </c>
      <c r="E393" s="30" t="s">
        <v>279</v>
      </c>
      <c r="F393" s="30">
        <v>5055</v>
      </c>
      <c r="G393" s="30" t="s">
        <v>300</v>
      </c>
      <c r="H393" s="30">
        <v>0</v>
      </c>
      <c r="I393" s="30">
        <v>0</v>
      </c>
      <c r="J393" s="30" t="s">
        <v>336</v>
      </c>
      <c r="K393" s="30">
        <v>0</v>
      </c>
      <c r="L393" s="30">
        <v>0</v>
      </c>
      <c r="M393" s="30">
        <v>0</v>
      </c>
      <c r="N393" s="30">
        <v>0</v>
      </c>
      <c r="O393" s="30">
        <v>0</v>
      </c>
      <c r="P393" s="30">
        <v>0</v>
      </c>
      <c r="Q393" s="30">
        <v>0</v>
      </c>
      <c r="R393" s="30">
        <v>0</v>
      </c>
      <c r="S393" s="30">
        <v>0</v>
      </c>
      <c r="T393">
        <v>4</v>
      </c>
      <c r="U393">
        <v>0</v>
      </c>
      <c r="V393">
        <v>0</v>
      </c>
    </row>
    <row r="394" spans="1:22" hidden="1" x14ac:dyDescent="0.25">
      <c r="A394" s="30" t="s">
        <v>677</v>
      </c>
      <c r="B394" s="30" t="s">
        <v>271</v>
      </c>
      <c r="C394" s="30" t="s">
        <v>5</v>
      </c>
      <c r="D394" s="30" t="s">
        <v>591</v>
      </c>
      <c r="E394" s="30" t="s">
        <v>279</v>
      </c>
      <c r="F394" s="30">
        <v>5055</v>
      </c>
      <c r="G394" s="30" t="s">
        <v>301</v>
      </c>
      <c r="H394" s="30">
        <v>29.558257531638699</v>
      </c>
      <c r="I394" s="30">
        <v>0.67</v>
      </c>
      <c r="J394" s="30" t="s">
        <v>333</v>
      </c>
      <c r="K394" s="30">
        <v>19.804032546197899</v>
      </c>
      <c r="L394" s="30">
        <v>100109.384521031</v>
      </c>
      <c r="M394" s="30">
        <v>0</v>
      </c>
      <c r="N394" s="30">
        <v>0.67</v>
      </c>
      <c r="O394" s="30">
        <v>0</v>
      </c>
      <c r="P394" s="30">
        <v>0</v>
      </c>
      <c r="Q394" s="30">
        <v>0</v>
      </c>
      <c r="R394" s="30">
        <v>0</v>
      </c>
      <c r="S394" s="30">
        <v>3386.85</v>
      </c>
      <c r="T394">
        <v>4</v>
      </c>
      <c r="U394">
        <v>29.558257531638699</v>
      </c>
      <c r="V394">
        <v>0.77906976744185996</v>
      </c>
    </row>
    <row r="395" spans="1:22" hidden="1" x14ac:dyDescent="0.25">
      <c r="A395" s="30" t="s">
        <v>678</v>
      </c>
      <c r="B395" s="30" t="s">
        <v>271</v>
      </c>
      <c r="C395" s="30" t="s">
        <v>5</v>
      </c>
      <c r="D395" s="30" t="s">
        <v>591</v>
      </c>
      <c r="E395" s="30" t="s">
        <v>279</v>
      </c>
      <c r="F395" s="30">
        <v>5055</v>
      </c>
      <c r="G395" s="30" t="s">
        <v>302</v>
      </c>
      <c r="H395" s="30">
        <v>150.52420152182901</v>
      </c>
      <c r="I395" s="30">
        <v>0.01</v>
      </c>
      <c r="J395" s="30" t="s">
        <v>332</v>
      </c>
      <c r="K395" s="30">
        <v>1.5052420152182899</v>
      </c>
      <c r="L395" s="30">
        <v>7608.9983869284697</v>
      </c>
      <c r="M395" s="30">
        <v>0.01</v>
      </c>
      <c r="N395" s="30">
        <v>0</v>
      </c>
      <c r="O395" s="30">
        <v>0</v>
      </c>
      <c r="P395" s="30">
        <v>0</v>
      </c>
      <c r="Q395" s="30">
        <v>0</v>
      </c>
      <c r="R395" s="30">
        <v>0</v>
      </c>
      <c r="S395" s="30">
        <v>50.55</v>
      </c>
      <c r="T395">
        <v>4</v>
      </c>
      <c r="U395">
        <v>150.52420152182901</v>
      </c>
      <c r="V395">
        <v>2.60416666666667E-3</v>
      </c>
    </row>
    <row r="396" spans="1:22" hidden="1" x14ac:dyDescent="0.25">
      <c r="A396" s="30" t="s">
        <v>679</v>
      </c>
      <c r="B396" s="30" t="s">
        <v>271</v>
      </c>
      <c r="C396" s="30" t="s">
        <v>5</v>
      </c>
      <c r="D396" s="30" t="s">
        <v>591</v>
      </c>
      <c r="E396" s="30" t="s">
        <v>279</v>
      </c>
      <c r="F396" s="30">
        <v>5055</v>
      </c>
      <c r="G396" s="30" t="s">
        <v>303</v>
      </c>
      <c r="H396" s="30">
        <v>150.60445532168001</v>
      </c>
      <c r="I396" s="30">
        <v>0.04</v>
      </c>
      <c r="J396" s="30" t="s">
        <v>336</v>
      </c>
      <c r="K396" s="30">
        <v>6.0241782128672101</v>
      </c>
      <c r="L396" s="30">
        <v>30452.220866043699</v>
      </c>
      <c r="M396" s="30">
        <v>0</v>
      </c>
      <c r="N396" s="30">
        <v>0</v>
      </c>
      <c r="O396" s="30">
        <v>0</v>
      </c>
      <c r="P396" s="30">
        <v>0</v>
      </c>
      <c r="Q396" s="30">
        <v>0.04</v>
      </c>
      <c r="R396" s="30">
        <v>6.0241782128672101</v>
      </c>
      <c r="S396" s="30">
        <v>202.2</v>
      </c>
      <c r="T396">
        <v>4</v>
      </c>
      <c r="U396">
        <v>150.60445532168001</v>
      </c>
      <c r="V396">
        <v>3.5398230088495602E-2</v>
      </c>
    </row>
    <row r="397" spans="1:22" hidden="1" x14ac:dyDescent="0.25">
      <c r="A397" s="30" t="s">
        <v>667</v>
      </c>
      <c r="B397" s="30" t="s">
        <v>271</v>
      </c>
      <c r="C397" s="30" t="s">
        <v>5</v>
      </c>
      <c r="D397" s="30" t="s">
        <v>591</v>
      </c>
      <c r="E397" s="30" t="s">
        <v>279</v>
      </c>
      <c r="F397" s="30">
        <v>5055</v>
      </c>
      <c r="G397" s="30" t="s">
        <v>304</v>
      </c>
      <c r="H397" s="30">
        <v>44.626776209890103</v>
      </c>
      <c r="I397" s="30">
        <v>1</v>
      </c>
      <c r="J397" s="30" t="s">
        <v>336</v>
      </c>
      <c r="K397" s="30">
        <v>44.626776209890103</v>
      </c>
      <c r="L397" s="30">
        <v>225588.35374099499</v>
      </c>
      <c r="M397" s="30">
        <v>0</v>
      </c>
      <c r="N397" s="30">
        <v>0</v>
      </c>
      <c r="O397" s="30">
        <v>0</v>
      </c>
      <c r="P397" s="30">
        <v>0</v>
      </c>
      <c r="Q397" s="30">
        <v>1</v>
      </c>
      <c r="R397" s="30">
        <v>44.626776209890103</v>
      </c>
      <c r="S397" s="30">
        <v>5055</v>
      </c>
      <c r="T397">
        <v>4</v>
      </c>
      <c r="U397">
        <v>44.626776209890103</v>
      </c>
      <c r="V397">
        <v>0.88495575221238898</v>
      </c>
    </row>
    <row r="398" spans="1:22" hidden="1" x14ac:dyDescent="0.25">
      <c r="A398" s="30" t="s">
        <v>681</v>
      </c>
      <c r="B398" s="30" t="s">
        <v>271</v>
      </c>
      <c r="C398" s="30" t="s">
        <v>5</v>
      </c>
      <c r="D398" s="30" t="s">
        <v>591</v>
      </c>
      <c r="E398" s="30" t="s">
        <v>279</v>
      </c>
      <c r="F398" s="30">
        <v>5055</v>
      </c>
      <c r="G398" s="30" t="s">
        <v>305</v>
      </c>
      <c r="H398" s="30">
        <v>229.002064363752</v>
      </c>
      <c r="I398" s="30">
        <v>1.58</v>
      </c>
      <c r="J398" s="30" t="s">
        <v>332</v>
      </c>
      <c r="K398" s="30">
        <v>361.82326169472702</v>
      </c>
      <c r="L398" s="30">
        <v>1829016.58786685</v>
      </c>
      <c r="M398" s="30">
        <v>1.58</v>
      </c>
      <c r="N398" s="30">
        <v>0</v>
      </c>
      <c r="O398" s="30">
        <v>0</v>
      </c>
      <c r="P398" s="30">
        <v>0</v>
      </c>
      <c r="Q398" s="30">
        <v>0</v>
      </c>
      <c r="R398" s="30">
        <v>0</v>
      </c>
      <c r="S398" s="30">
        <v>7986.9</v>
      </c>
      <c r="T398">
        <v>4</v>
      </c>
      <c r="U398">
        <v>229.002064363752</v>
      </c>
      <c r="V398">
        <v>0.41145833333333298</v>
      </c>
    </row>
    <row r="399" spans="1:22" hidden="1" x14ac:dyDescent="0.25">
      <c r="A399" s="30" t="s">
        <v>682</v>
      </c>
      <c r="B399" s="30" t="s">
        <v>271</v>
      </c>
      <c r="C399" s="30" t="s">
        <v>5</v>
      </c>
      <c r="D399" s="30" t="s">
        <v>591</v>
      </c>
      <c r="E399" s="30" t="s">
        <v>279</v>
      </c>
      <c r="F399" s="30">
        <v>5055</v>
      </c>
      <c r="G399" s="30" t="s">
        <v>306</v>
      </c>
      <c r="H399" s="30">
        <v>105.71791517153601</v>
      </c>
      <c r="I399" s="30">
        <v>1.72</v>
      </c>
      <c r="J399" s="30" t="s">
        <v>332</v>
      </c>
      <c r="K399" s="30">
        <v>181.834814095041</v>
      </c>
      <c r="L399" s="30">
        <v>919174.98525043402</v>
      </c>
      <c r="M399" s="30">
        <v>1.72</v>
      </c>
      <c r="N399" s="30">
        <v>0</v>
      </c>
      <c r="O399" s="30">
        <v>0</v>
      </c>
      <c r="P399" s="30">
        <v>0</v>
      </c>
      <c r="Q399" s="30">
        <v>0</v>
      </c>
      <c r="R399" s="30">
        <v>0</v>
      </c>
      <c r="S399" s="30">
        <v>8694.6</v>
      </c>
      <c r="T399">
        <v>4</v>
      </c>
      <c r="U399">
        <v>105.71791517153601</v>
      </c>
      <c r="V399">
        <v>0.44791666666666702</v>
      </c>
    </row>
    <row r="400" spans="1:22" hidden="1" x14ac:dyDescent="0.25">
      <c r="A400" s="30" t="s">
        <v>683</v>
      </c>
      <c r="B400" s="30" t="s">
        <v>271</v>
      </c>
      <c r="C400" s="30" t="s">
        <v>5</v>
      </c>
      <c r="D400" s="30" t="s">
        <v>591</v>
      </c>
      <c r="E400" s="30" t="s">
        <v>279</v>
      </c>
      <c r="F400" s="30">
        <v>5055</v>
      </c>
      <c r="G400" s="30" t="s">
        <v>307</v>
      </c>
      <c r="H400" s="30">
        <v>71.712190937122699</v>
      </c>
      <c r="I400" s="30">
        <v>0.03</v>
      </c>
      <c r="J400" s="30" t="s">
        <v>336</v>
      </c>
      <c r="K400" s="30">
        <v>2.1513657281136802</v>
      </c>
      <c r="L400" s="30">
        <v>10875.1537556147</v>
      </c>
      <c r="M400" s="30">
        <v>0</v>
      </c>
      <c r="N400" s="30">
        <v>0</v>
      </c>
      <c r="O400" s="30">
        <v>0</v>
      </c>
      <c r="P400" s="30">
        <v>0</v>
      </c>
      <c r="Q400" s="30">
        <v>0.03</v>
      </c>
      <c r="R400" s="30">
        <v>2.1513657281136802</v>
      </c>
      <c r="S400" s="30">
        <v>151.65</v>
      </c>
      <c r="T400">
        <v>4</v>
      </c>
      <c r="U400">
        <v>71.712190937122699</v>
      </c>
      <c r="V400">
        <v>2.6548672566371698E-2</v>
      </c>
    </row>
    <row r="401" spans="1:22" hidden="1" x14ac:dyDescent="0.25">
      <c r="A401" s="30" t="s">
        <v>684</v>
      </c>
      <c r="B401" s="30" t="s">
        <v>271</v>
      </c>
      <c r="C401" s="30" t="s">
        <v>5</v>
      </c>
      <c r="D401" s="30" t="s">
        <v>591</v>
      </c>
      <c r="E401" s="30" t="s">
        <v>279</v>
      </c>
      <c r="F401" s="30">
        <v>5055</v>
      </c>
      <c r="G401" s="30" t="s">
        <v>308</v>
      </c>
      <c r="H401" s="30">
        <v>106.931872197131</v>
      </c>
      <c r="I401" s="30">
        <v>0.47</v>
      </c>
      <c r="J401" s="30" t="s">
        <v>332</v>
      </c>
      <c r="K401" s="30">
        <v>50.257979932651601</v>
      </c>
      <c r="L401" s="30">
        <v>254054.08855955399</v>
      </c>
      <c r="M401" s="30">
        <v>0.47</v>
      </c>
      <c r="N401" s="30">
        <v>0</v>
      </c>
      <c r="O401" s="30">
        <v>0</v>
      </c>
      <c r="P401" s="30">
        <v>0</v>
      </c>
      <c r="Q401" s="30">
        <v>0</v>
      </c>
      <c r="R401" s="30">
        <v>0</v>
      </c>
      <c r="S401" s="30">
        <v>2375.85</v>
      </c>
      <c r="T401">
        <v>4</v>
      </c>
      <c r="U401">
        <v>106.931872197131</v>
      </c>
      <c r="V401">
        <v>0.122395833333333</v>
      </c>
    </row>
    <row r="402" spans="1:22" hidden="1" x14ac:dyDescent="0.25">
      <c r="A402" s="30" t="s">
        <v>680</v>
      </c>
      <c r="B402" s="30" t="s">
        <v>271</v>
      </c>
      <c r="C402" s="30" t="s">
        <v>5</v>
      </c>
      <c r="D402" s="30" t="s">
        <v>591</v>
      </c>
      <c r="E402" s="30" t="s">
        <v>279</v>
      </c>
      <c r="F402" s="30">
        <v>5055</v>
      </c>
      <c r="G402" s="30" t="s">
        <v>309</v>
      </c>
      <c r="H402" s="30">
        <v>0</v>
      </c>
      <c r="I402" s="30">
        <v>0</v>
      </c>
      <c r="J402" s="30" t="s">
        <v>336</v>
      </c>
      <c r="K402" s="30">
        <v>0</v>
      </c>
      <c r="L402" s="30">
        <v>0</v>
      </c>
      <c r="M402" s="30">
        <v>0</v>
      </c>
      <c r="N402" s="30">
        <v>0</v>
      </c>
      <c r="O402" s="30">
        <v>0</v>
      </c>
      <c r="P402" s="30">
        <v>0</v>
      </c>
      <c r="Q402" s="30">
        <v>0</v>
      </c>
      <c r="R402" s="30">
        <v>0</v>
      </c>
      <c r="S402" s="30">
        <v>0</v>
      </c>
      <c r="T402">
        <v>4</v>
      </c>
      <c r="U402">
        <v>0</v>
      </c>
      <c r="V402">
        <v>0</v>
      </c>
    </row>
    <row r="403" spans="1:22" hidden="1" x14ac:dyDescent="0.25">
      <c r="A403" s="30" t="s">
        <v>685</v>
      </c>
      <c r="B403" s="30" t="s">
        <v>271</v>
      </c>
      <c r="C403" s="30" t="s">
        <v>5</v>
      </c>
      <c r="D403" s="30" t="s">
        <v>591</v>
      </c>
      <c r="E403" s="30" t="s">
        <v>279</v>
      </c>
      <c r="F403" s="30">
        <v>5055</v>
      </c>
      <c r="G403" s="30" t="s">
        <v>310</v>
      </c>
      <c r="H403" s="30">
        <v>0</v>
      </c>
      <c r="I403" s="30">
        <v>0</v>
      </c>
      <c r="J403" s="30" t="s">
        <v>333</v>
      </c>
      <c r="K403" s="30">
        <v>0</v>
      </c>
      <c r="L403" s="30">
        <v>0</v>
      </c>
      <c r="M403" s="30">
        <v>0</v>
      </c>
      <c r="N403" s="30">
        <v>0</v>
      </c>
      <c r="O403" s="30">
        <v>0</v>
      </c>
      <c r="P403" s="30">
        <v>0</v>
      </c>
      <c r="Q403" s="30">
        <v>0</v>
      </c>
      <c r="R403" s="30">
        <v>0</v>
      </c>
      <c r="S403" s="30">
        <v>0</v>
      </c>
      <c r="T403">
        <v>4</v>
      </c>
      <c r="U403">
        <v>0</v>
      </c>
      <c r="V403">
        <v>0</v>
      </c>
    </row>
    <row r="404" spans="1:22" hidden="1" x14ac:dyDescent="0.25">
      <c r="A404" s="30" t="s">
        <v>686</v>
      </c>
      <c r="B404" s="30" t="s">
        <v>271</v>
      </c>
      <c r="C404" s="30" t="s">
        <v>5</v>
      </c>
      <c r="D404" s="30" t="s">
        <v>591</v>
      </c>
      <c r="E404" s="30" t="s">
        <v>279</v>
      </c>
      <c r="F404" s="30">
        <v>5055</v>
      </c>
      <c r="G404" s="30" t="s">
        <v>311</v>
      </c>
      <c r="H404" s="30">
        <v>99.879167045868101</v>
      </c>
      <c r="I404" s="30">
        <v>0.06</v>
      </c>
      <c r="J404" s="30" t="s">
        <v>333</v>
      </c>
      <c r="K404" s="30">
        <v>5.9927500227520802</v>
      </c>
      <c r="L404" s="30">
        <v>30293.3513650118</v>
      </c>
      <c r="M404" s="30">
        <v>0</v>
      </c>
      <c r="N404" s="30">
        <v>0.06</v>
      </c>
      <c r="O404" s="30">
        <v>0</v>
      </c>
      <c r="P404" s="30">
        <v>0</v>
      </c>
      <c r="Q404" s="30">
        <v>0</v>
      </c>
      <c r="R404" s="30">
        <v>0</v>
      </c>
      <c r="S404" s="30">
        <v>303.3</v>
      </c>
      <c r="T404">
        <v>4</v>
      </c>
      <c r="U404">
        <v>99.879167045868101</v>
      </c>
      <c r="V404">
        <v>6.9767441860465101E-2</v>
      </c>
    </row>
    <row r="405" spans="1:22" hidden="1" x14ac:dyDescent="0.25">
      <c r="A405" s="30" t="s">
        <v>687</v>
      </c>
      <c r="B405" s="30" t="s">
        <v>271</v>
      </c>
      <c r="C405" s="30" t="s">
        <v>5</v>
      </c>
      <c r="D405" s="30" t="s">
        <v>591</v>
      </c>
      <c r="E405" s="30" t="s">
        <v>279</v>
      </c>
      <c r="F405" s="30">
        <v>5055</v>
      </c>
      <c r="G405" s="30" t="s">
        <v>312</v>
      </c>
      <c r="H405" s="30">
        <v>23.7376346177623</v>
      </c>
      <c r="I405" s="30">
        <v>1.66</v>
      </c>
      <c r="J405" s="30" t="s">
        <v>334</v>
      </c>
      <c r="K405" s="30">
        <v>39.404473465485502</v>
      </c>
      <c r="L405" s="30">
        <v>199189.61336802901</v>
      </c>
      <c r="M405" s="30">
        <v>0</v>
      </c>
      <c r="N405" s="30">
        <v>0</v>
      </c>
      <c r="O405" s="30">
        <v>1.66</v>
      </c>
      <c r="P405" s="30">
        <v>0</v>
      </c>
      <c r="Q405" s="30">
        <v>0</v>
      </c>
      <c r="R405" s="30">
        <v>0</v>
      </c>
      <c r="S405" s="30">
        <v>8391.2999999999993</v>
      </c>
      <c r="T405">
        <v>4</v>
      </c>
      <c r="U405">
        <v>23.7376346177623</v>
      </c>
      <c r="V405">
        <v>0.87368421052631595</v>
      </c>
    </row>
    <row r="406" spans="1:22" hidden="1" x14ac:dyDescent="0.25">
      <c r="A406" s="30" t="s">
        <v>2804</v>
      </c>
      <c r="B406" s="30" t="s">
        <v>271</v>
      </c>
      <c r="C406" s="30" t="s">
        <v>5</v>
      </c>
      <c r="D406" s="30" t="s">
        <v>591</v>
      </c>
      <c r="E406" s="30" t="s">
        <v>279</v>
      </c>
      <c r="F406" s="30">
        <v>5055</v>
      </c>
      <c r="G406" s="30" t="s">
        <v>2688</v>
      </c>
      <c r="H406" s="30">
        <v>183.05322198434101</v>
      </c>
      <c r="I406" s="30">
        <v>3.0290532240000001E-2</v>
      </c>
      <c r="J406" s="30" t="s">
        <v>334</v>
      </c>
      <c r="K406" s="30">
        <v>5.5447795221525604</v>
      </c>
      <c r="L406" s="30">
        <v>28028.8604844812</v>
      </c>
      <c r="M406" s="30">
        <v>0</v>
      </c>
      <c r="N406" s="30">
        <v>0</v>
      </c>
      <c r="O406" s="30">
        <v>3.0290532240000001E-2</v>
      </c>
      <c r="P406" s="30">
        <v>0</v>
      </c>
      <c r="Q406" s="30">
        <v>0</v>
      </c>
      <c r="R406" s="30">
        <v>0</v>
      </c>
      <c r="S406" s="30">
        <v>153.1186404732</v>
      </c>
      <c r="T406">
        <v>4</v>
      </c>
      <c r="U406">
        <v>183.05322198434101</v>
      </c>
      <c r="V406">
        <v>1.59423853894737E-2</v>
      </c>
    </row>
    <row r="407" spans="1:22" hidden="1" x14ac:dyDescent="0.25">
      <c r="A407" s="30" t="s">
        <v>2720</v>
      </c>
      <c r="B407" s="30" t="s">
        <v>271</v>
      </c>
      <c r="C407" s="30" t="s">
        <v>5</v>
      </c>
      <c r="D407" s="30" t="s">
        <v>591</v>
      </c>
      <c r="E407" s="30" t="s">
        <v>279</v>
      </c>
      <c r="F407" s="30">
        <v>5055</v>
      </c>
      <c r="G407" s="30" t="s">
        <v>2687</v>
      </c>
      <c r="H407" s="30">
        <v>113.60661115457999</v>
      </c>
      <c r="I407" s="30">
        <v>0.20970946775999999</v>
      </c>
      <c r="J407" s="30" t="s">
        <v>334</v>
      </c>
      <c r="K407" s="30">
        <v>23.8243819592441</v>
      </c>
      <c r="L407" s="30">
        <v>120432.250803979</v>
      </c>
      <c r="M407" s="30">
        <v>0</v>
      </c>
      <c r="N407" s="30">
        <v>0</v>
      </c>
      <c r="O407" s="30">
        <v>0.20970946775999999</v>
      </c>
      <c r="P407" s="30">
        <v>0</v>
      </c>
      <c r="Q407" s="30">
        <v>0</v>
      </c>
      <c r="R407" s="30">
        <v>0</v>
      </c>
      <c r="S407" s="30">
        <v>1060.0813595268</v>
      </c>
      <c r="T407">
        <v>4</v>
      </c>
      <c r="U407">
        <v>113.60661115457999</v>
      </c>
      <c r="V407">
        <v>0.11037340408421099</v>
      </c>
    </row>
    <row r="408" spans="1:22" hidden="1" x14ac:dyDescent="0.25">
      <c r="A408" s="30" t="s">
        <v>688</v>
      </c>
      <c r="B408" s="30" t="s">
        <v>271</v>
      </c>
      <c r="C408" s="30" t="s">
        <v>5</v>
      </c>
      <c r="D408" s="30" t="s">
        <v>591</v>
      </c>
      <c r="E408" s="30" t="s">
        <v>279</v>
      </c>
      <c r="F408" s="30">
        <v>5055</v>
      </c>
      <c r="G408" s="30" t="s">
        <v>313</v>
      </c>
      <c r="H408" s="30">
        <v>0</v>
      </c>
      <c r="I408" s="30">
        <v>0</v>
      </c>
      <c r="J408" s="30" t="s">
        <v>334</v>
      </c>
      <c r="K408" s="30">
        <v>0</v>
      </c>
      <c r="L408" s="30">
        <v>0</v>
      </c>
      <c r="M408" s="30">
        <v>0</v>
      </c>
      <c r="N408" s="30">
        <v>0</v>
      </c>
      <c r="O408" s="30">
        <v>0</v>
      </c>
      <c r="P408" s="30">
        <v>0</v>
      </c>
      <c r="Q408" s="30">
        <v>0</v>
      </c>
      <c r="R408" s="30">
        <v>0</v>
      </c>
      <c r="S408" s="30">
        <v>0</v>
      </c>
      <c r="T408">
        <v>4</v>
      </c>
      <c r="U408">
        <v>0</v>
      </c>
      <c r="V408">
        <v>0</v>
      </c>
    </row>
    <row r="409" spans="1:22" hidden="1" x14ac:dyDescent="0.25">
      <c r="A409" s="30" t="s">
        <v>715</v>
      </c>
      <c r="B409" s="30" t="s">
        <v>271</v>
      </c>
      <c r="C409" s="30" t="s">
        <v>5</v>
      </c>
      <c r="D409" s="30" t="s">
        <v>591</v>
      </c>
      <c r="E409" s="30" t="s">
        <v>280</v>
      </c>
      <c r="F409" s="30">
        <v>5056</v>
      </c>
      <c r="G409" s="30" t="s">
        <v>289</v>
      </c>
      <c r="H409" s="30">
        <v>0</v>
      </c>
      <c r="I409" s="30">
        <v>0</v>
      </c>
      <c r="J409" s="30" t="s">
        <v>335</v>
      </c>
      <c r="K409" s="30">
        <v>0</v>
      </c>
      <c r="L409" s="30">
        <v>0</v>
      </c>
      <c r="M409" s="30">
        <v>0</v>
      </c>
      <c r="N409" s="30">
        <v>0</v>
      </c>
      <c r="O409" s="30">
        <v>0</v>
      </c>
      <c r="P409" s="30">
        <v>0</v>
      </c>
      <c r="Q409" s="30">
        <v>0</v>
      </c>
      <c r="R409" s="30">
        <v>0</v>
      </c>
      <c r="S409" s="30">
        <v>0</v>
      </c>
      <c r="T409">
        <v>5</v>
      </c>
      <c r="U409">
        <v>515.54005987443497</v>
      </c>
      <c r="V409">
        <v>1</v>
      </c>
    </row>
    <row r="410" spans="1:22" hidden="1" x14ac:dyDescent="0.25">
      <c r="A410" s="30" t="s">
        <v>714</v>
      </c>
      <c r="B410" s="30" t="s">
        <v>271</v>
      </c>
      <c r="C410" s="30" t="s">
        <v>5</v>
      </c>
      <c r="D410" s="30" t="s">
        <v>591</v>
      </c>
      <c r="E410" s="30" t="s">
        <v>280</v>
      </c>
      <c r="F410" s="30">
        <v>5056</v>
      </c>
      <c r="G410" s="30" t="s">
        <v>290</v>
      </c>
      <c r="H410" s="30">
        <v>0</v>
      </c>
      <c r="I410" s="30">
        <v>0</v>
      </c>
      <c r="J410" s="30" t="s">
        <v>363</v>
      </c>
      <c r="K410" s="30">
        <v>0</v>
      </c>
      <c r="L410" s="30">
        <v>0</v>
      </c>
      <c r="M410" s="30">
        <v>0</v>
      </c>
      <c r="N410" s="30">
        <v>0</v>
      </c>
      <c r="O410" s="30">
        <v>0</v>
      </c>
      <c r="P410" s="30">
        <v>0</v>
      </c>
      <c r="Q410" s="30">
        <v>0</v>
      </c>
      <c r="R410" s="30">
        <v>0</v>
      </c>
      <c r="S410" s="30">
        <v>0</v>
      </c>
      <c r="T410">
        <v>5</v>
      </c>
      <c r="U410">
        <v>269.34736471106999</v>
      </c>
      <c r="V410">
        <v>0.5</v>
      </c>
    </row>
    <row r="411" spans="1:22" hidden="1" x14ac:dyDescent="0.25">
      <c r="A411" s="30" t="s">
        <v>691</v>
      </c>
      <c r="B411" s="30" t="s">
        <v>271</v>
      </c>
      <c r="C411" s="30" t="s">
        <v>5</v>
      </c>
      <c r="D411" s="30" t="s">
        <v>591</v>
      </c>
      <c r="E411" s="30" t="s">
        <v>280</v>
      </c>
      <c r="F411" s="30">
        <v>5056</v>
      </c>
      <c r="G411" s="30" t="s">
        <v>291</v>
      </c>
      <c r="H411" s="30">
        <v>0</v>
      </c>
      <c r="I411" s="30">
        <v>0</v>
      </c>
      <c r="J411" s="30" t="s">
        <v>336</v>
      </c>
      <c r="K411" s="30">
        <v>0</v>
      </c>
      <c r="L411" s="30">
        <v>0</v>
      </c>
      <c r="M411" s="30">
        <v>0</v>
      </c>
      <c r="N411" s="30">
        <v>0</v>
      </c>
      <c r="O411" s="30">
        <v>0</v>
      </c>
      <c r="P411" s="30">
        <v>0</v>
      </c>
      <c r="Q411" s="30">
        <v>0</v>
      </c>
      <c r="R411" s="30">
        <v>0</v>
      </c>
      <c r="S411" s="30">
        <v>0</v>
      </c>
      <c r="T411">
        <v>5</v>
      </c>
      <c r="U411">
        <v>0</v>
      </c>
      <c r="V411">
        <v>0</v>
      </c>
    </row>
    <row r="412" spans="1:22" hidden="1" x14ac:dyDescent="0.25">
      <c r="A412" s="30" t="s">
        <v>693</v>
      </c>
      <c r="B412" s="30" t="s">
        <v>271</v>
      </c>
      <c r="C412" s="30" t="s">
        <v>5</v>
      </c>
      <c r="D412" s="30" t="s">
        <v>591</v>
      </c>
      <c r="E412" s="30" t="s">
        <v>280</v>
      </c>
      <c r="F412" s="30">
        <v>5056</v>
      </c>
      <c r="G412" s="30" t="s">
        <v>292</v>
      </c>
      <c r="H412" s="30">
        <v>41.639645598480797</v>
      </c>
      <c r="I412" s="30">
        <v>0.05</v>
      </c>
      <c r="J412" s="30" t="s">
        <v>332</v>
      </c>
      <c r="K412" s="30">
        <v>2.0819822799240399</v>
      </c>
      <c r="L412" s="30">
        <v>10526.502407296</v>
      </c>
      <c r="M412" s="30">
        <v>0.05</v>
      </c>
      <c r="N412" s="30">
        <v>0</v>
      </c>
      <c r="O412" s="30">
        <v>0</v>
      </c>
      <c r="P412" s="30">
        <v>0</v>
      </c>
      <c r="Q412" s="30">
        <v>0</v>
      </c>
      <c r="R412" s="30">
        <v>0</v>
      </c>
      <c r="S412" s="30">
        <v>252.8</v>
      </c>
      <c r="T412">
        <v>5</v>
      </c>
      <c r="U412">
        <v>41.639645598480797</v>
      </c>
      <c r="V412">
        <v>1.02040816326531E-2</v>
      </c>
    </row>
    <row r="413" spans="1:22" hidden="1" x14ac:dyDescent="0.25">
      <c r="A413" s="30" t="s">
        <v>694</v>
      </c>
      <c r="B413" s="30" t="s">
        <v>271</v>
      </c>
      <c r="C413" s="30" t="s">
        <v>5</v>
      </c>
      <c r="D413" s="30" t="s">
        <v>591</v>
      </c>
      <c r="E413" s="30" t="s">
        <v>280</v>
      </c>
      <c r="F413" s="30">
        <v>5056</v>
      </c>
      <c r="G413" s="30" t="s">
        <v>293</v>
      </c>
      <c r="H413" s="30">
        <v>0</v>
      </c>
      <c r="I413" s="30">
        <v>0</v>
      </c>
      <c r="J413" s="30" t="s">
        <v>333</v>
      </c>
      <c r="K413" s="30">
        <v>0</v>
      </c>
      <c r="L413" s="30">
        <v>0</v>
      </c>
      <c r="M413" s="30">
        <v>0</v>
      </c>
      <c r="N413" s="30">
        <v>0</v>
      </c>
      <c r="O413" s="30">
        <v>0</v>
      </c>
      <c r="P413" s="30">
        <v>0</v>
      </c>
      <c r="Q413" s="30">
        <v>0</v>
      </c>
      <c r="R413" s="30">
        <v>0</v>
      </c>
      <c r="S413" s="30">
        <v>0</v>
      </c>
      <c r="T413">
        <v>5</v>
      </c>
      <c r="U413">
        <v>0</v>
      </c>
      <c r="V413">
        <v>0</v>
      </c>
    </row>
    <row r="414" spans="1:22" hidden="1" x14ac:dyDescent="0.25">
      <c r="A414" s="30" t="s">
        <v>695</v>
      </c>
      <c r="B414" s="30" t="s">
        <v>271</v>
      </c>
      <c r="C414" s="30" t="s">
        <v>5</v>
      </c>
      <c r="D414" s="30" t="s">
        <v>591</v>
      </c>
      <c r="E414" s="30" t="s">
        <v>280</v>
      </c>
      <c r="F414" s="30">
        <v>5056</v>
      </c>
      <c r="G414" s="30" t="s">
        <v>294</v>
      </c>
      <c r="H414" s="30">
        <v>81.440438358154694</v>
      </c>
      <c r="I414" s="30">
        <v>0.14000000000000001</v>
      </c>
      <c r="J414" s="30" t="s">
        <v>333</v>
      </c>
      <c r="K414" s="30">
        <v>11.401661370141699</v>
      </c>
      <c r="L414" s="30">
        <v>57646.799887436202</v>
      </c>
      <c r="M414" s="30">
        <v>0</v>
      </c>
      <c r="N414" s="30">
        <v>0.14000000000000001</v>
      </c>
      <c r="O414" s="30">
        <v>0</v>
      </c>
      <c r="P414" s="30">
        <v>0</v>
      </c>
      <c r="Q414" s="30">
        <v>0</v>
      </c>
      <c r="R414" s="30">
        <v>0</v>
      </c>
      <c r="S414" s="30">
        <v>707.84</v>
      </c>
      <c r="T414">
        <v>5</v>
      </c>
      <c r="U414">
        <v>81.440438358154694</v>
      </c>
      <c r="V414">
        <v>0.12727272727272701</v>
      </c>
    </row>
    <row r="415" spans="1:22" hidden="1" x14ac:dyDescent="0.25">
      <c r="A415" s="30" t="s">
        <v>696</v>
      </c>
      <c r="B415" s="30" t="s">
        <v>271</v>
      </c>
      <c r="C415" s="30" t="s">
        <v>5</v>
      </c>
      <c r="D415" s="30" t="s">
        <v>591</v>
      </c>
      <c r="E415" s="30" t="s">
        <v>280</v>
      </c>
      <c r="F415" s="30">
        <v>5056</v>
      </c>
      <c r="G415" s="30" t="s">
        <v>295</v>
      </c>
      <c r="H415" s="30">
        <v>0</v>
      </c>
      <c r="I415" s="30">
        <v>0</v>
      </c>
      <c r="J415" s="30" t="s">
        <v>336</v>
      </c>
      <c r="K415" s="30">
        <v>0</v>
      </c>
      <c r="L415" s="30">
        <v>0</v>
      </c>
      <c r="M415" s="30">
        <v>0</v>
      </c>
      <c r="N415" s="30">
        <v>0</v>
      </c>
      <c r="O415" s="30">
        <v>0</v>
      </c>
      <c r="P415" s="30">
        <v>0</v>
      </c>
      <c r="Q415" s="30">
        <v>0</v>
      </c>
      <c r="R415" s="30">
        <v>0</v>
      </c>
      <c r="S415" s="30">
        <v>0</v>
      </c>
      <c r="T415">
        <v>5</v>
      </c>
      <c r="U415">
        <v>0</v>
      </c>
      <c r="V415">
        <v>0</v>
      </c>
    </row>
    <row r="416" spans="1:22" hidden="1" x14ac:dyDescent="0.25">
      <c r="A416" s="30" t="s">
        <v>697</v>
      </c>
      <c r="B416" s="30" t="s">
        <v>271</v>
      </c>
      <c r="C416" s="30" t="s">
        <v>5</v>
      </c>
      <c r="D416" s="30" t="s">
        <v>591</v>
      </c>
      <c r="E416" s="30" t="s">
        <v>280</v>
      </c>
      <c r="F416" s="30">
        <v>5056</v>
      </c>
      <c r="G416" s="30" t="s">
        <v>296</v>
      </c>
      <c r="H416" s="30">
        <v>104.073404269374</v>
      </c>
      <c r="I416" s="30">
        <v>0.02</v>
      </c>
      <c r="J416" s="30" t="s">
        <v>336</v>
      </c>
      <c r="K416" s="30">
        <v>2.0814680853874701</v>
      </c>
      <c r="L416" s="30">
        <v>10523.902639719099</v>
      </c>
      <c r="M416" s="30">
        <v>0</v>
      </c>
      <c r="N416" s="30">
        <v>0</v>
      </c>
      <c r="O416" s="30">
        <v>0</v>
      </c>
      <c r="P416" s="30">
        <v>0</v>
      </c>
      <c r="Q416" s="30">
        <v>0.02</v>
      </c>
      <c r="R416" s="30">
        <v>2.0814680853874701</v>
      </c>
      <c r="S416" s="30">
        <v>101.12</v>
      </c>
      <c r="T416">
        <v>5</v>
      </c>
      <c r="U416">
        <v>104.073404269374</v>
      </c>
      <c r="V416">
        <v>1.6129032258064498E-2</v>
      </c>
    </row>
    <row r="417" spans="1:22" hidden="1" x14ac:dyDescent="0.25">
      <c r="A417" s="30" t="s">
        <v>698</v>
      </c>
      <c r="B417" s="30" t="s">
        <v>271</v>
      </c>
      <c r="C417" s="30" t="s">
        <v>5</v>
      </c>
      <c r="D417" s="30" t="s">
        <v>591</v>
      </c>
      <c r="E417" s="30" t="s">
        <v>280</v>
      </c>
      <c r="F417" s="30">
        <v>5056</v>
      </c>
      <c r="G417" s="30" t="s">
        <v>297</v>
      </c>
      <c r="H417" s="30">
        <v>707.72360034393103</v>
      </c>
      <c r="I417" s="30">
        <v>0.1</v>
      </c>
      <c r="J417" s="30" t="s">
        <v>336</v>
      </c>
      <c r="K417" s="30">
        <v>70.772360034393103</v>
      </c>
      <c r="L417" s="30">
        <v>357825.05233389197</v>
      </c>
      <c r="M417" s="30">
        <v>0</v>
      </c>
      <c r="N417" s="30">
        <v>0</v>
      </c>
      <c r="O417" s="30">
        <v>0</v>
      </c>
      <c r="P417" s="30">
        <v>0</v>
      </c>
      <c r="Q417" s="30">
        <v>0.1</v>
      </c>
      <c r="R417" s="30">
        <v>70.772360034393103</v>
      </c>
      <c r="S417" s="30">
        <v>505.6</v>
      </c>
      <c r="T417">
        <v>5</v>
      </c>
      <c r="U417">
        <v>707.72360034393103</v>
      </c>
      <c r="V417">
        <v>8.0645161290322606E-2</v>
      </c>
    </row>
    <row r="418" spans="1:22" hidden="1" x14ac:dyDescent="0.25">
      <c r="A418" s="30" t="s">
        <v>699</v>
      </c>
      <c r="B418" s="30" t="s">
        <v>271</v>
      </c>
      <c r="C418" s="30" t="s">
        <v>5</v>
      </c>
      <c r="D418" s="30" t="s">
        <v>591</v>
      </c>
      <c r="E418" s="30" t="s">
        <v>280</v>
      </c>
      <c r="F418" s="30">
        <v>5056</v>
      </c>
      <c r="G418" s="30" t="s">
        <v>298</v>
      </c>
      <c r="H418" s="30">
        <v>0</v>
      </c>
      <c r="I418" s="30">
        <v>0</v>
      </c>
      <c r="J418" s="30" t="s">
        <v>276</v>
      </c>
      <c r="K418" s="30">
        <v>0</v>
      </c>
      <c r="L418" s="30">
        <v>0</v>
      </c>
      <c r="M418" s="30">
        <v>0</v>
      </c>
      <c r="N418" s="30">
        <v>0</v>
      </c>
      <c r="O418" s="30">
        <v>0</v>
      </c>
      <c r="P418" s="30">
        <v>0</v>
      </c>
      <c r="Q418" s="30">
        <v>0</v>
      </c>
      <c r="R418" s="30">
        <v>0</v>
      </c>
      <c r="S418" s="30">
        <v>0</v>
      </c>
      <c r="T418">
        <v>5</v>
      </c>
      <c r="U418">
        <v>0</v>
      </c>
      <c r="V418">
        <v>0</v>
      </c>
    </row>
    <row r="419" spans="1:22" hidden="1" x14ac:dyDescent="0.25">
      <c r="A419" s="30" t="s">
        <v>700</v>
      </c>
      <c r="B419" s="30" t="s">
        <v>271</v>
      </c>
      <c r="C419" s="30" t="s">
        <v>5</v>
      </c>
      <c r="D419" s="30" t="s">
        <v>591</v>
      </c>
      <c r="E419" s="30" t="s">
        <v>280</v>
      </c>
      <c r="F419" s="30">
        <v>5056</v>
      </c>
      <c r="G419" s="30" t="s">
        <v>299</v>
      </c>
      <c r="H419" s="30">
        <v>183.10348048433801</v>
      </c>
      <c r="I419" s="30">
        <v>0.02</v>
      </c>
      <c r="J419" s="30" t="s">
        <v>332</v>
      </c>
      <c r="K419" s="30">
        <v>3.66206960968676</v>
      </c>
      <c r="L419" s="30">
        <v>18515.4239465762</v>
      </c>
      <c r="M419" s="30">
        <v>0.02</v>
      </c>
      <c r="N419" s="30">
        <v>0</v>
      </c>
      <c r="O419" s="30">
        <v>0</v>
      </c>
      <c r="P419" s="30">
        <v>0</v>
      </c>
      <c r="Q419" s="30">
        <v>0</v>
      </c>
      <c r="R419" s="30">
        <v>0</v>
      </c>
      <c r="S419" s="30">
        <v>101.12</v>
      </c>
      <c r="T419">
        <v>5</v>
      </c>
      <c r="U419">
        <v>183.10348048433801</v>
      </c>
      <c r="V419">
        <v>4.0816326530612197E-3</v>
      </c>
    </row>
    <row r="420" spans="1:22" hidden="1" x14ac:dyDescent="0.25">
      <c r="A420" s="30" t="s">
        <v>701</v>
      </c>
      <c r="B420" s="30" t="s">
        <v>271</v>
      </c>
      <c r="C420" s="30" t="s">
        <v>5</v>
      </c>
      <c r="D420" s="30" t="s">
        <v>591</v>
      </c>
      <c r="E420" s="30" t="s">
        <v>280</v>
      </c>
      <c r="F420" s="30">
        <v>5056</v>
      </c>
      <c r="G420" s="30" t="s">
        <v>300</v>
      </c>
      <c r="H420" s="30">
        <v>0</v>
      </c>
      <c r="I420" s="30">
        <v>0</v>
      </c>
      <c r="J420" s="30" t="s">
        <v>336</v>
      </c>
      <c r="K420" s="30">
        <v>0</v>
      </c>
      <c r="L420" s="30">
        <v>0</v>
      </c>
      <c r="M420" s="30">
        <v>0</v>
      </c>
      <c r="N420" s="30">
        <v>0</v>
      </c>
      <c r="O420" s="30">
        <v>0</v>
      </c>
      <c r="P420" s="30">
        <v>0</v>
      </c>
      <c r="Q420" s="30">
        <v>0</v>
      </c>
      <c r="R420" s="30">
        <v>0</v>
      </c>
      <c r="S420" s="30">
        <v>0</v>
      </c>
      <c r="T420">
        <v>5</v>
      </c>
      <c r="U420">
        <v>0</v>
      </c>
      <c r="V420">
        <v>0</v>
      </c>
    </row>
    <row r="421" spans="1:22" hidden="1" x14ac:dyDescent="0.25">
      <c r="A421" s="30" t="s">
        <v>702</v>
      </c>
      <c r="B421" s="30" t="s">
        <v>271</v>
      </c>
      <c r="C421" s="30" t="s">
        <v>5</v>
      </c>
      <c r="D421" s="30" t="s">
        <v>591</v>
      </c>
      <c r="E421" s="30" t="s">
        <v>280</v>
      </c>
      <c r="F421" s="30">
        <v>5056</v>
      </c>
      <c r="G421" s="30" t="s">
        <v>301</v>
      </c>
      <c r="H421" s="30">
        <v>33.605126383980597</v>
      </c>
      <c r="I421" s="30">
        <v>0.85</v>
      </c>
      <c r="J421" s="30" t="s">
        <v>333</v>
      </c>
      <c r="K421" s="30">
        <v>28.564357426383499</v>
      </c>
      <c r="L421" s="30">
        <v>144421.39114779499</v>
      </c>
      <c r="M421" s="30">
        <v>0</v>
      </c>
      <c r="N421" s="30">
        <v>0.85</v>
      </c>
      <c r="O421" s="30">
        <v>0</v>
      </c>
      <c r="P421" s="30">
        <v>0</v>
      </c>
      <c r="Q421" s="30">
        <v>0</v>
      </c>
      <c r="R421" s="30">
        <v>0</v>
      </c>
      <c r="S421" s="30">
        <v>4297.6000000000004</v>
      </c>
      <c r="T421">
        <v>5</v>
      </c>
      <c r="U421">
        <v>33.605126383980597</v>
      </c>
      <c r="V421">
        <v>0.77272727272727304</v>
      </c>
    </row>
    <row r="422" spans="1:22" hidden="1" x14ac:dyDescent="0.25">
      <c r="A422" s="30" t="s">
        <v>703</v>
      </c>
      <c r="B422" s="30" t="s">
        <v>271</v>
      </c>
      <c r="C422" s="30" t="s">
        <v>5</v>
      </c>
      <c r="D422" s="30" t="s">
        <v>591</v>
      </c>
      <c r="E422" s="30" t="s">
        <v>280</v>
      </c>
      <c r="F422" s="30">
        <v>5056</v>
      </c>
      <c r="G422" s="30" t="s">
        <v>302</v>
      </c>
      <c r="H422" s="30">
        <v>122.130405507304</v>
      </c>
      <c r="I422" s="30">
        <v>0.04</v>
      </c>
      <c r="J422" s="30" t="s">
        <v>332</v>
      </c>
      <c r="K422" s="30">
        <v>4.8852162202921399</v>
      </c>
      <c r="L422" s="30">
        <v>24699.653209797099</v>
      </c>
      <c r="M422" s="30">
        <v>0.04</v>
      </c>
      <c r="N422" s="30">
        <v>0</v>
      </c>
      <c r="O422" s="30">
        <v>0</v>
      </c>
      <c r="P422" s="30">
        <v>0</v>
      </c>
      <c r="Q422" s="30">
        <v>0</v>
      </c>
      <c r="R422" s="30">
        <v>0</v>
      </c>
      <c r="S422" s="30">
        <v>202.24</v>
      </c>
      <c r="T422">
        <v>5</v>
      </c>
      <c r="U422">
        <v>122.130405507304</v>
      </c>
      <c r="V422">
        <v>8.1632653061224497E-3</v>
      </c>
    </row>
    <row r="423" spans="1:22" hidden="1" x14ac:dyDescent="0.25">
      <c r="A423" s="30" t="s">
        <v>704</v>
      </c>
      <c r="B423" s="30" t="s">
        <v>271</v>
      </c>
      <c r="C423" s="30" t="s">
        <v>5</v>
      </c>
      <c r="D423" s="30" t="s">
        <v>591</v>
      </c>
      <c r="E423" s="30" t="s">
        <v>280</v>
      </c>
      <c r="F423" s="30">
        <v>5056</v>
      </c>
      <c r="G423" s="30" t="s">
        <v>303</v>
      </c>
      <c r="H423" s="30">
        <v>175.49422007081699</v>
      </c>
      <c r="I423" s="30">
        <v>0.05</v>
      </c>
      <c r="J423" s="30" t="s">
        <v>336</v>
      </c>
      <c r="K423" s="30">
        <v>8.7747110035408404</v>
      </c>
      <c r="L423" s="30">
        <v>44364.938833902503</v>
      </c>
      <c r="M423" s="30">
        <v>0</v>
      </c>
      <c r="N423" s="30">
        <v>0</v>
      </c>
      <c r="O423" s="30">
        <v>0</v>
      </c>
      <c r="P423" s="30">
        <v>0</v>
      </c>
      <c r="Q423" s="30">
        <v>0.05</v>
      </c>
      <c r="R423" s="30">
        <v>8.7747110035408404</v>
      </c>
      <c r="S423" s="30">
        <v>252.8</v>
      </c>
      <c r="T423">
        <v>5</v>
      </c>
      <c r="U423">
        <v>175.49422007081699</v>
      </c>
      <c r="V423">
        <v>4.0322580645161303E-2</v>
      </c>
    </row>
    <row r="424" spans="1:22" hidden="1" x14ac:dyDescent="0.25">
      <c r="A424" s="30" t="s">
        <v>692</v>
      </c>
      <c r="B424" s="30" t="s">
        <v>271</v>
      </c>
      <c r="C424" s="30" t="s">
        <v>5</v>
      </c>
      <c r="D424" s="30" t="s">
        <v>591</v>
      </c>
      <c r="E424" s="30" t="s">
        <v>280</v>
      </c>
      <c r="F424" s="30">
        <v>5056</v>
      </c>
      <c r="G424" s="30" t="s">
        <v>304</v>
      </c>
      <c r="H424" s="30">
        <v>59.620173572121402</v>
      </c>
      <c r="I424" s="30">
        <v>1</v>
      </c>
      <c r="J424" s="30" t="s">
        <v>336</v>
      </c>
      <c r="K424" s="30">
        <v>59.620173572121402</v>
      </c>
      <c r="L424" s="30">
        <v>301439.59758064599</v>
      </c>
      <c r="M424" s="30">
        <v>0</v>
      </c>
      <c r="N424" s="30">
        <v>0</v>
      </c>
      <c r="O424" s="30">
        <v>0</v>
      </c>
      <c r="P424" s="30">
        <v>0</v>
      </c>
      <c r="Q424" s="30">
        <v>1</v>
      </c>
      <c r="R424" s="30">
        <v>59.620173572121402</v>
      </c>
      <c r="S424" s="30">
        <v>5056</v>
      </c>
      <c r="T424">
        <v>5</v>
      </c>
      <c r="U424">
        <v>59.620173572121402</v>
      </c>
      <c r="V424">
        <v>0.80645161290322598</v>
      </c>
    </row>
    <row r="425" spans="1:22" hidden="1" x14ac:dyDescent="0.25">
      <c r="A425" s="30" t="s">
        <v>706</v>
      </c>
      <c r="B425" s="30" t="s">
        <v>271</v>
      </c>
      <c r="C425" s="30" t="s">
        <v>5</v>
      </c>
      <c r="D425" s="30" t="s">
        <v>591</v>
      </c>
      <c r="E425" s="30" t="s">
        <v>280</v>
      </c>
      <c r="F425" s="30">
        <v>5056</v>
      </c>
      <c r="G425" s="30" t="s">
        <v>305</v>
      </c>
      <c r="H425" s="30">
        <v>247.627546762809</v>
      </c>
      <c r="I425" s="30">
        <v>1.85</v>
      </c>
      <c r="J425" s="30" t="s">
        <v>332</v>
      </c>
      <c r="K425" s="30">
        <v>458.11096151119602</v>
      </c>
      <c r="L425" s="30">
        <v>2316209.02140061</v>
      </c>
      <c r="M425" s="30">
        <v>1.85</v>
      </c>
      <c r="N425" s="30">
        <v>0</v>
      </c>
      <c r="O425" s="30">
        <v>0</v>
      </c>
      <c r="P425" s="30">
        <v>0</v>
      </c>
      <c r="Q425" s="30">
        <v>0</v>
      </c>
      <c r="R425" s="30">
        <v>0</v>
      </c>
      <c r="S425" s="30">
        <v>9353.6</v>
      </c>
      <c r="T425">
        <v>5</v>
      </c>
      <c r="U425">
        <v>247.627546762809</v>
      </c>
      <c r="V425">
        <v>0.37755102040816302</v>
      </c>
    </row>
    <row r="426" spans="1:22" hidden="1" x14ac:dyDescent="0.25">
      <c r="A426" s="30" t="s">
        <v>707</v>
      </c>
      <c r="B426" s="30" t="s">
        <v>271</v>
      </c>
      <c r="C426" s="30" t="s">
        <v>5</v>
      </c>
      <c r="D426" s="30" t="s">
        <v>591</v>
      </c>
      <c r="E426" s="30" t="s">
        <v>280</v>
      </c>
      <c r="F426" s="30">
        <v>5056</v>
      </c>
      <c r="G426" s="30" t="s">
        <v>306</v>
      </c>
      <c r="H426" s="30">
        <v>107.547336770838</v>
      </c>
      <c r="I426" s="30">
        <v>2.29</v>
      </c>
      <c r="J426" s="30" t="s">
        <v>332</v>
      </c>
      <c r="K426" s="30">
        <v>246.28340120521901</v>
      </c>
      <c r="L426" s="30">
        <v>1245208.87649359</v>
      </c>
      <c r="M426" s="30">
        <v>2.29</v>
      </c>
      <c r="N426" s="30">
        <v>0</v>
      </c>
      <c r="O426" s="30">
        <v>0</v>
      </c>
      <c r="P426" s="30">
        <v>0</v>
      </c>
      <c r="Q426" s="30">
        <v>0</v>
      </c>
      <c r="R426" s="30">
        <v>0</v>
      </c>
      <c r="S426" s="30">
        <v>11578.24</v>
      </c>
      <c r="T426">
        <v>5</v>
      </c>
      <c r="U426">
        <v>107.547336770838</v>
      </c>
      <c r="V426">
        <v>0.46734693877550998</v>
      </c>
    </row>
    <row r="427" spans="1:22" hidden="1" x14ac:dyDescent="0.25">
      <c r="A427" s="30" t="s">
        <v>708</v>
      </c>
      <c r="B427" s="30" t="s">
        <v>271</v>
      </c>
      <c r="C427" s="30" t="s">
        <v>5</v>
      </c>
      <c r="D427" s="30" t="s">
        <v>591</v>
      </c>
      <c r="E427" s="30" t="s">
        <v>280</v>
      </c>
      <c r="F427" s="30">
        <v>5056</v>
      </c>
      <c r="G427" s="30" t="s">
        <v>307</v>
      </c>
      <c r="H427" s="30">
        <v>80.527314587537603</v>
      </c>
      <c r="I427" s="30">
        <v>0.06</v>
      </c>
      <c r="J427" s="30" t="s">
        <v>336</v>
      </c>
      <c r="K427" s="30">
        <v>4.8316388752522599</v>
      </c>
      <c r="L427" s="30">
        <v>24428.766153275399</v>
      </c>
      <c r="M427" s="30">
        <v>0</v>
      </c>
      <c r="N427" s="30">
        <v>0</v>
      </c>
      <c r="O427" s="30">
        <v>0</v>
      </c>
      <c r="P427" s="30">
        <v>0</v>
      </c>
      <c r="Q427" s="30">
        <v>0.06</v>
      </c>
      <c r="R427" s="30">
        <v>4.8316388752522599</v>
      </c>
      <c r="S427" s="30">
        <v>303.36</v>
      </c>
      <c r="T427">
        <v>5</v>
      </c>
      <c r="U427">
        <v>80.527314587537603</v>
      </c>
      <c r="V427">
        <v>4.8387096774193498E-2</v>
      </c>
    </row>
    <row r="428" spans="1:22" hidden="1" x14ac:dyDescent="0.25">
      <c r="A428" s="30" t="s">
        <v>709</v>
      </c>
      <c r="B428" s="30" t="s">
        <v>271</v>
      </c>
      <c r="C428" s="30" t="s">
        <v>5</v>
      </c>
      <c r="D428" s="30" t="s">
        <v>591</v>
      </c>
      <c r="E428" s="30" t="s">
        <v>280</v>
      </c>
      <c r="F428" s="30">
        <v>5056</v>
      </c>
      <c r="G428" s="30" t="s">
        <v>308</v>
      </c>
      <c r="H428" s="30">
        <v>121.38481514296301</v>
      </c>
      <c r="I428" s="30">
        <v>0.65</v>
      </c>
      <c r="J428" s="30" t="s">
        <v>332</v>
      </c>
      <c r="K428" s="30">
        <v>78.900129842926106</v>
      </c>
      <c r="L428" s="30">
        <v>398919.05648583401</v>
      </c>
      <c r="M428" s="30">
        <v>0.65</v>
      </c>
      <c r="N428" s="30">
        <v>0</v>
      </c>
      <c r="O428" s="30">
        <v>0</v>
      </c>
      <c r="P428" s="30">
        <v>0</v>
      </c>
      <c r="Q428" s="30">
        <v>0</v>
      </c>
      <c r="R428" s="30">
        <v>0</v>
      </c>
      <c r="S428" s="30">
        <v>3286.4</v>
      </c>
      <c r="T428">
        <v>5</v>
      </c>
      <c r="U428">
        <v>121.38481514296301</v>
      </c>
      <c r="V428">
        <v>0.13265306122449</v>
      </c>
    </row>
    <row r="429" spans="1:22" hidden="1" x14ac:dyDescent="0.25">
      <c r="A429" s="30" t="s">
        <v>705</v>
      </c>
      <c r="B429" s="30" t="s">
        <v>271</v>
      </c>
      <c r="C429" s="30" t="s">
        <v>5</v>
      </c>
      <c r="D429" s="30" t="s">
        <v>591</v>
      </c>
      <c r="E429" s="30" t="s">
        <v>280</v>
      </c>
      <c r="F429" s="30">
        <v>5056</v>
      </c>
      <c r="G429" s="30" t="s">
        <v>309</v>
      </c>
      <c r="H429" s="30">
        <v>160.86221290966799</v>
      </c>
      <c r="I429" s="30">
        <v>0.01</v>
      </c>
      <c r="J429" s="30" t="s">
        <v>336</v>
      </c>
      <c r="K429" s="30">
        <v>1.60862212909668</v>
      </c>
      <c r="L429" s="30">
        <v>8133.1934847127995</v>
      </c>
      <c r="M429" s="30">
        <v>0</v>
      </c>
      <c r="N429" s="30">
        <v>0</v>
      </c>
      <c r="O429" s="30">
        <v>0</v>
      </c>
      <c r="P429" s="30">
        <v>0</v>
      </c>
      <c r="Q429" s="30">
        <v>0.01</v>
      </c>
      <c r="R429" s="30">
        <v>1.60862212909668</v>
      </c>
      <c r="S429" s="30">
        <v>50.56</v>
      </c>
      <c r="T429">
        <v>5</v>
      </c>
      <c r="U429">
        <v>160.86221290966799</v>
      </c>
      <c r="V429">
        <v>8.0645161290322596E-3</v>
      </c>
    </row>
    <row r="430" spans="1:22" hidden="1" x14ac:dyDescent="0.25">
      <c r="A430" s="30" t="s">
        <v>710</v>
      </c>
      <c r="B430" s="30" t="s">
        <v>271</v>
      </c>
      <c r="C430" s="30" t="s">
        <v>5</v>
      </c>
      <c r="D430" s="30" t="s">
        <v>591</v>
      </c>
      <c r="E430" s="30" t="s">
        <v>280</v>
      </c>
      <c r="F430" s="30">
        <v>5056</v>
      </c>
      <c r="G430" s="30" t="s">
        <v>310</v>
      </c>
      <c r="H430" s="30">
        <v>121.95102609450799</v>
      </c>
      <c r="I430" s="30">
        <v>0.01</v>
      </c>
      <c r="J430" s="30" t="s">
        <v>333</v>
      </c>
      <c r="K430" s="30">
        <v>1.2195102609450801</v>
      </c>
      <c r="L430" s="30">
        <v>6165.8438793383302</v>
      </c>
      <c r="M430" s="30">
        <v>0</v>
      </c>
      <c r="N430" s="30">
        <v>0.01</v>
      </c>
      <c r="O430" s="30">
        <v>0</v>
      </c>
      <c r="P430" s="30">
        <v>0</v>
      </c>
      <c r="Q430" s="30">
        <v>0</v>
      </c>
      <c r="R430" s="30">
        <v>0</v>
      </c>
      <c r="S430" s="30">
        <v>50.56</v>
      </c>
      <c r="T430">
        <v>5</v>
      </c>
      <c r="U430">
        <v>121.95102609450799</v>
      </c>
      <c r="V430">
        <v>9.0909090909090905E-3</v>
      </c>
    </row>
    <row r="431" spans="1:22" hidden="1" x14ac:dyDescent="0.25">
      <c r="A431" s="30" t="s">
        <v>711</v>
      </c>
      <c r="B431" s="30" t="s">
        <v>271</v>
      </c>
      <c r="C431" s="30" t="s">
        <v>5</v>
      </c>
      <c r="D431" s="30" t="s">
        <v>591</v>
      </c>
      <c r="E431" s="30" t="s">
        <v>280</v>
      </c>
      <c r="F431" s="30">
        <v>5056</v>
      </c>
      <c r="G431" s="30" t="s">
        <v>311</v>
      </c>
      <c r="H431" s="30">
        <v>109.902329594826</v>
      </c>
      <c r="I431" s="30">
        <v>0.1</v>
      </c>
      <c r="J431" s="30" t="s">
        <v>333</v>
      </c>
      <c r="K431" s="30">
        <v>10.990232959482601</v>
      </c>
      <c r="L431" s="30">
        <v>55566.6178431441</v>
      </c>
      <c r="M431" s="30">
        <v>0</v>
      </c>
      <c r="N431" s="30">
        <v>0.1</v>
      </c>
      <c r="O431" s="30">
        <v>0</v>
      </c>
      <c r="P431" s="30">
        <v>0</v>
      </c>
      <c r="Q431" s="30">
        <v>0</v>
      </c>
      <c r="R431" s="30">
        <v>0</v>
      </c>
      <c r="S431" s="30">
        <v>505.6</v>
      </c>
      <c r="T431">
        <v>5</v>
      </c>
      <c r="U431">
        <v>109.902329594826</v>
      </c>
      <c r="V431">
        <v>9.0909090909090898E-2</v>
      </c>
    </row>
    <row r="432" spans="1:22" hidden="1" x14ac:dyDescent="0.25">
      <c r="A432" s="30" t="s">
        <v>712</v>
      </c>
      <c r="B432" s="30" t="s">
        <v>271</v>
      </c>
      <c r="C432" s="30" t="s">
        <v>5</v>
      </c>
      <c r="D432" s="30" t="s">
        <v>591</v>
      </c>
      <c r="E432" s="30" t="s">
        <v>280</v>
      </c>
      <c r="F432" s="30">
        <v>5056</v>
      </c>
      <c r="G432" s="30" t="s">
        <v>312</v>
      </c>
      <c r="H432" s="30">
        <v>27.052354996493602</v>
      </c>
      <c r="I432" s="30">
        <v>2.2599999999999998</v>
      </c>
      <c r="J432" s="30" t="s">
        <v>334</v>
      </c>
      <c r="K432" s="30">
        <v>61.1383222920755</v>
      </c>
      <c r="L432" s="30">
        <v>309115.35750873399</v>
      </c>
      <c r="M432" s="30">
        <v>0</v>
      </c>
      <c r="N432" s="30">
        <v>0</v>
      </c>
      <c r="O432" s="30">
        <v>2.2599999999999998</v>
      </c>
      <c r="P432" s="30">
        <v>0</v>
      </c>
      <c r="Q432" s="30">
        <v>0</v>
      </c>
      <c r="R432" s="30">
        <v>0</v>
      </c>
      <c r="S432" s="30">
        <v>11426.56</v>
      </c>
      <c r="T432">
        <v>5</v>
      </c>
      <c r="U432">
        <v>27.052354996493602</v>
      </c>
      <c r="V432">
        <v>0.85606060606060597</v>
      </c>
    </row>
    <row r="433" spans="1:22" hidden="1" x14ac:dyDescent="0.25">
      <c r="A433" s="30" t="s">
        <v>2806</v>
      </c>
      <c r="B433" s="30" t="s">
        <v>271</v>
      </c>
      <c r="C433" s="30" t="s">
        <v>5</v>
      </c>
      <c r="D433" s="30" t="s">
        <v>591</v>
      </c>
      <c r="E433" s="30" t="s">
        <v>280</v>
      </c>
      <c r="F433" s="30">
        <v>5056</v>
      </c>
      <c r="G433" s="30" t="s">
        <v>2688</v>
      </c>
      <c r="H433" s="30">
        <v>207.035981719841</v>
      </c>
      <c r="I433" s="30">
        <v>4.7960009380000002E-2</v>
      </c>
      <c r="J433" s="30" t="s">
        <v>334</v>
      </c>
      <c r="K433" s="30">
        <v>9.9294476252810995</v>
      </c>
      <c r="L433" s="30">
        <v>50203.287193421202</v>
      </c>
      <c r="M433" s="30">
        <v>0</v>
      </c>
      <c r="N433" s="30">
        <v>0</v>
      </c>
      <c r="O433" s="30">
        <v>4.7960009380000002E-2</v>
      </c>
      <c r="P433" s="30">
        <v>0</v>
      </c>
      <c r="Q433" s="30">
        <v>0</v>
      </c>
      <c r="R433" s="30">
        <v>0</v>
      </c>
      <c r="S433" s="30">
        <v>242.48580742528</v>
      </c>
      <c r="T433">
        <v>5</v>
      </c>
      <c r="U433">
        <v>207.035981719841</v>
      </c>
      <c r="V433">
        <v>1.8166670219697E-2</v>
      </c>
    </row>
    <row r="434" spans="1:22" hidden="1" x14ac:dyDescent="0.25">
      <c r="A434" s="30" t="s">
        <v>2722</v>
      </c>
      <c r="B434" s="30" t="s">
        <v>271</v>
      </c>
      <c r="C434" s="30" t="s">
        <v>5</v>
      </c>
      <c r="D434" s="30" t="s">
        <v>591</v>
      </c>
      <c r="E434" s="30" t="s">
        <v>280</v>
      </c>
      <c r="F434" s="30">
        <v>5056</v>
      </c>
      <c r="G434" s="30" t="s">
        <v>2687</v>
      </c>
      <c r="H434" s="30">
        <v>128.49080729245301</v>
      </c>
      <c r="I434" s="30">
        <v>0.33203999062</v>
      </c>
      <c r="J434" s="30" t="s">
        <v>334</v>
      </c>
      <c r="K434" s="30">
        <v>42.664086448142399</v>
      </c>
      <c r="L434" s="30">
        <v>215709.621081808</v>
      </c>
      <c r="M434" s="30">
        <v>0</v>
      </c>
      <c r="N434" s="30">
        <v>0</v>
      </c>
      <c r="O434" s="30">
        <v>0.33203999062</v>
      </c>
      <c r="P434" s="30">
        <v>0</v>
      </c>
      <c r="Q434" s="30">
        <v>0</v>
      </c>
      <c r="R434" s="30">
        <v>0</v>
      </c>
      <c r="S434" s="30">
        <v>1678.79419257472</v>
      </c>
      <c r="T434">
        <v>5</v>
      </c>
      <c r="U434">
        <v>128.49080729245301</v>
      </c>
      <c r="V434">
        <v>0.125772723719697</v>
      </c>
    </row>
    <row r="435" spans="1:22" hidden="1" x14ac:dyDescent="0.25">
      <c r="A435" s="30" t="s">
        <v>713</v>
      </c>
      <c r="B435" s="30" t="s">
        <v>271</v>
      </c>
      <c r="C435" s="30" t="s">
        <v>5</v>
      </c>
      <c r="D435" s="30" t="s">
        <v>591</v>
      </c>
      <c r="E435" s="30" t="s">
        <v>280</v>
      </c>
      <c r="F435" s="30">
        <v>5056</v>
      </c>
      <c r="G435" s="30" t="s">
        <v>313</v>
      </c>
      <c r="H435" s="30">
        <v>0</v>
      </c>
      <c r="I435" s="30">
        <v>0</v>
      </c>
      <c r="J435" s="30" t="s">
        <v>334</v>
      </c>
      <c r="K435" s="30">
        <v>0</v>
      </c>
      <c r="L435" s="30">
        <v>0</v>
      </c>
      <c r="M435" s="30">
        <v>0</v>
      </c>
      <c r="N435" s="30">
        <v>0</v>
      </c>
      <c r="O435" s="30">
        <v>0</v>
      </c>
      <c r="P435" s="30">
        <v>0</v>
      </c>
      <c r="Q435" s="30">
        <v>0</v>
      </c>
      <c r="R435" s="30">
        <v>0</v>
      </c>
      <c r="S435" s="30">
        <v>0</v>
      </c>
      <c r="T435">
        <v>5</v>
      </c>
      <c r="U435">
        <v>0</v>
      </c>
      <c r="V435">
        <v>0</v>
      </c>
    </row>
    <row r="436" spans="1:22" hidden="1" x14ac:dyDescent="0.25">
      <c r="A436" s="30" t="s">
        <v>2326</v>
      </c>
      <c r="B436" s="30" t="s">
        <v>271</v>
      </c>
      <c r="C436" s="30" t="s">
        <v>5</v>
      </c>
      <c r="D436" s="30" t="s">
        <v>591</v>
      </c>
      <c r="E436" s="30" t="s">
        <v>2300</v>
      </c>
      <c r="F436" s="30">
        <v>0</v>
      </c>
      <c r="G436" s="30" t="s">
        <v>289</v>
      </c>
      <c r="H436" s="30">
        <v>515.54005987443497</v>
      </c>
      <c r="I436" s="30">
        <v>0.01</v>
      </c>
      <c r="J436" s="30" t="s">
        <v>335</v>
      </c>
      <c r="K436" s="30">
        <v>5.1554005987443503</v>
      </c>
      <c r="L436" s="30">
        <v>0</v>
      </c>
      <c r="M436" s="30">
        <v>0</v>
      </c>
      <c r="N436" s="30">
        <v>0</v>
      </c>
      <c r="O436" s="30">
        <v>0</v>
      </c>
      <c r="P436" s="30">
        <v>0.01</v>
      </c>
      <c r="Q436" s="30">
        <v>0</v>
      </c>
      <c r="R436" s="30">
        <v>0</v>
      </c>
      <c r="S436" s="30">
        <v>0</v>
      </c>
      <c r="T436">
        <v>5.5</v>
      </c>
      <c r="U436">
        <v>515.54005987443497</v>
      </c>
      <c r="V436">
        <v>1</v>
      </c>
    </row>
    <row r="437" spans="1:22" hidden="1" x14ac:dyDescent="0.25">
      <c r="A437" s="30" t="s">
        <v>2327</v>
      </c>
      <c r="B437" s="30" t="s">
        <v>271</v>
      </c>
      <c r="C437" s="30" t="s">
        <v>5</v>
      </c>
      <c r="D437" s="30" t="s">
        <v>591</v>
      </c>
      <c r="E437" s="30" t="s">
        <v>2300</v>
      </c>
      <c r="F437" s="30">
        <v>0</v>
      </c>
      <c r="G437" s="30" t="s">
        <v>290</v>
      </c>
      <c r="H437" s="30">
        <v>269.34736471106999</v>
      </c>
      <c r="I437" s="30">
        <v>5.0000000000000001E-3</v>
      </c>
      <c r="J437" s="30" t="s">
        <v>363</v>
      </c>
      <c r="K437" s="30">
        <v>1.3467368235553501</v>
      </c>
      <c r="L437" s="30">
        <v>0</v>
      </c>
      <c r="M437" s="30">
        <v>0</v>
      </c>
      <c r="N437" s="30">
        <v>0</v>
      </c>
      <c r="O437" s="30">
        <v>0</v>
      </c>
      <c r="P437" s="30">
        <v>0</v>
      </c>
      <c r="Q437" s="30">
        <v>0</v>
      </c>
      <c r="R437" s="30">
        <v>0</v>
      </c>
      <c r="S437" s="30">
        <v>0</v>
      </c>
      <c r="T437">
        <v>5.5</v>
      </c>
      <c r="U437">
        <v>269.34736471106999</v>
      </c>
      <c r="V437">
        <v>0.5</v>
      </c>
    </row>
    <row r="438" spans="1:22" hidden="1" x14ac:dyDescent="0.25">
      <c r="A438" s="30" t="s">
        <v>2328</v>
      </c>
      <c r="B438" s="30" t="s">
        <v>271</v>
      </c>
      <c r="C438" s="30" t="s">
        <v>5</v>
      </c>
      <c r="D438" s="30" t="s">
        <v>591</v>
      </c>
      <c r="E438" s="30" t="s">
        <v>2300</v>
      </c>
      <c r="F438" s="30">
        <v>0</v>
      </c>
      <c r="G438" s="30" t="s">
        <v>291</v>
      </c>
      <c r="H438" s="30">
        <v>0</v>
      </c>
      <c r="I438" s="30">
        <v>0</v>
      </c>
      <c r="J438" s="30" t="s">
        <v>336</v>
      </c>
      <c r="K438" s="30">
        <v>0</v>
      </c>
      <c r="L438" s="30">
        <v>0</v>
      </c>
      <c r="M438" s="30">
        <v>0</v>
      </c>
      <c r="N438" s="30">
        <v>0</v>
      </c>
      <c r="O438" s="30">
        <v>0</v>
      </c>
      <c r="P438" s="30">
        <v>0</v>
      </c>
      <c r="Q438" s="30">
        <v>0</v>
      </c>
      <c r="R438" s="30">
        <v>0</v>
      </c>
      <c r="S438" s="30">
        <v>0</v>
      </c>
      <c r="T438">
        <v>5.5</v>
      </c>
      <c r="U438">
        <v>0</v>
      </c>
      <c r="V438">
        <v>0</v>
      </c>
    </row>
    <row r="439" spans="1:22" hidden="1" x14ac:dyDescent="0.25">
      <c r="A439" s="30" t="s">
        <v>2329</v>
      </c>
      <c r="B439" s="30" t="s">
        <v>271</v>
      </c>
      <c r="C439" s="30" t="s">
        <v>5</v>
      </c>
      <c r="D439" s="30" t="s">
        <v>591</v>
      </c>
      <c r="E439" s="30" t="s">
        <v>2300</v>
      </c>
      <c r="F439" s="30">
        <v>0</v>
      </c>
      <c r="G439" s="30" t="s">
        <v>292</v>
      </c>
      <c r="H439" s="30">
        <v>47.396008240491803</v>
      </c>
      <c r="I439" s="30">
        <v>5.5E-2</v>
      </c>
      <c r="J439" s="30" t="s">
        <v>332</v>
      </c>
      <c r="K439" s="30">
        <v>2.6067804532270502</v>
      </c>
      <c r="L439" s="30">
        <v>0</v>
      </c>
      <c r="M439" s="30">
        <v>5.5E-2</v>
      </c>
      <c r="N439" s="30">
        <v>0</v>
      </c>
      <c r="O439" s="30">
        <v>0</v>
      </c>
      <c r="P439" s="30">
        <v>0</v>
      </c>
      <c r="Q439" s="30">
        <v>0</v>
      </c>
      <c r="R439" s="30">
        <v>0</v>
      </c>
      <c r="S439" s="30">
        <v>0</v>
      </c>
      <c r="T439">
        <v>5.5</v>
      </c>
      <c r="U439">
        <v>47.396008240491803</v>
      </c>
      <c r="V439">
        <v>1.0166358595194099E-2</v>
      </c>
    </row>
    <row r="440" spans="1:22" hidden="1" x14ac:dyDescent="0.25">
      <c r="A440" s="30" t="s">
        <v>2330</v>
      </c>
      <c r="B440" s="30" t="s">
        <v>271</v>
      </c>
      <c r="C440" s="30" t="s">
        <v>5</v>
      </c>
      <c r="D440" s="30" t="s">
        <v>591</v>
      </c>
      <c r="E440" s="30" t="s">
        <v>2300</v>
      </c>
      <c r="F440" s="30">
        <v>0</v>
      </c>
      <c r="G440" s="30" t="s">
        <v>293</v>
      </c>
      <c r="H440" s="30">
        <v>0</v>
      </c>
      <c r="I440" s="30">
        <v>0</v>
      </c>
      <c r="J440" s="30" t="s">
        <v>333</v>
      </c>
      <c r="K440" s="30">
        <v>0</v>
      </c>
      <c r="L440" s="30">
        <v>0</v>
      </c>
      <c r="M440" s="30">
        <v>0</v>
      </c>
      <c r="N440" s="30">
        <v>0</v>
      </c>
      <c r="O440" s="30">
        <v>0</v>
      </c>
      <c r="P440" s="30">
        <v>0</v>
      </c>
      <c r="Q440" s="30">
        <v>0</v>
      </c>
      <c r="R440" s="30">
        <v>0</v>
      </c>
      <c r="S440" s="30">
        <v>0</v>
      </c>
      <c r="T440">
        <v>5.5</v>
      </c>
      <c r="U440">
        <v>0</v>
      </c>
      <c r="V440">
        <v>0</v>
      </c>
    </row>
    <row r="441" spans="1:22" hidden="1" x14ac:dyDescent="0.25">
      <c r="A441" s="30" t="s">
        <v>2331</v>
      </c>
      <c r="B441" s="30" t="s">
        <v>271</v>
      </c>
      <c r="C441" s="30" t="s">
        <v>5</v>
      </c>
      <c r="D441" s="30" t="s">
        <v>591</v>
      </c>
      <c r="E441" s="30" t="s">
        <v>2300</v>
      </c>
      <c r="F441" s="30">
        <v>0</v>
      </c>
      <c r="G441" s="30" t="s">
        <v>294</v>
      </c>
      <c r="H441" s="30">
        <v>94.009447365987199</v>
      </c>
      <c r="I441" s="30">
        <v>0.155</v>
      </c>
      <c r="J441" s="30" t="s">
        <v>333</v>
      </c>
      <c r="K441" s="30">
        <v>14.571464341727999</v>
      </c>
      <c r="L441" s="30">
        <v>0</v>
      </c>
      <c r="M441" s="30">
        <v>0</v>
      </c>
      <c r="N441" s="30">
        <v>0.155</v>
      </c>
      <c r="O441" s="30">
        <v>0</v>
      </c>
      <c r="P441" s="30">
        <v>0</v>
      </c>
      <c r="Q441" s="30">
        <v>0</v>
      </c>
      <c r="R441" s="30">
        <v>0</v>
      </c>
      <c r="S441" s="30">
        <v>0</v>
      </c>
      <c r="T441">
        <v>5.5</v>
      </c>
      <c r="U441">
        <v>94.009447365987199</v>
      </c>
      <c r="V441">
        <v>0.13135593220339001</v>
      </c>
    </row>
    <row r="442" spans="1:22" hidden="1" x14ac:dyDescent="0.25">
      <c r="A442" s="30" t="s">
        <v>2332</v>
      </c>
      <c r="B442" s="30" t="s">
        <v>271</v>
      </c>
      <c r="C442" s="30" t="s">
        <v>5</v>
      </c>
      <c r="D442" s="30" t="s">
        <v>591</v>
      </c>
      <c r="E442" s="30" t="s">
        <v>2300</v>
      </c>
      <c r="F442" s="30">
        <v>0</v>
      </c>
      <c r="G442" s="30" t="s">
        <v>295</v>
      </c>
      <c r="H442" s="30">
        <v>0</v>
      </c>
      <c r="I442" s="30">
        <v>0</v>
      </c>
      <c r="J442" s="30" t="s">
        <v>336</v>
      </c>
      <c r="K442" s="30">
        <v>0</v>
      </c>
      <c r="L442" s="30">
        <v>0</v>
      </c>
      <c r="M442" s="30">
        <v>0</v>
      </c>
      <c r="N442" s="30">
        <v>0</v>
      </c>
      <c r="O442" s="30">
        <v>0</v>
      </c>
      <c r="P442" s="30">
        <v>0</v>
      </c>
      <c r="Q442" s="30">
        <v>0</v>
      </c>
      <c r="R442" s="30">
        <v>0</v>
      </c>
      <c r="S442" s="30">
        <v>0</v>
      </c>
      <c r="T442">
        <v>5.5</v>
      </c>
      <c r="U442">
        <v>0</v>
      </c>
      <c r="V442">
        <v>0</v>
      </c>
    </row>
    <row r="443" spans="1:22" hidden="1" x14ac:dyDescent="0.25">
      <c r="A443" s="30" t="s">
        <v>2333</v>
      </c>
      <c r="B443" s="30" t="s">
        <v>271</v>
      </c>
      <c r="C443" s="30" t="s">
        <v>5</v>
      </c>
      <c r="D443" s="30" t="s">
        <v>591</v>
      </c>
      <c r="E443" s="30" t="s">
        <v>2300</v>
      </c>
      <c r="F443" s="30">
        <v>0</v>
      </c>
      <c r="G443" s="30" t="s">
        <v>296</v>
      </c>
      <c r="H443" s="30">
        <v>82.900795734805797</v>
      </c>
      <c r="I443" s="30">
        <v>0.03</v>
      </c>
      <c r="J443" s="30" t="s">
        <v>336</v>
      </c>
      <c r="K443" s="30">
        <v>2.48702387204417</v>
      </c>
      <c r="L443" s="30">
        <v>0</v>
      </c>
      <c r="M443" s="30">
        <v>0</v>
      </c>
      <c r="N443" s="30">
        <v>0</v>
      </c>
      <c r="O443" s="30">
        <v>0</v>
      </c>
      <c r="P443" s="30">
        <v>0</v>
      </c>
      <c r="Q443" s="30">
        <v>0.03</v>
      </c>
      <c r="R443" s="30">
        <v>2.48702387204417</v>
      </c>
      <c r="S443" s="30">
        <v>0</v>
      </c>
      <c r="T443">
        <v>5.5</v>
      </c>
      <c r="U443">
        <v>82.900795734805797</v>
      </c>
      <c r="V443">
        <v>2.2388059701492501E-2</v>
      </c>
    </row>
    <row r="444" spans="1:22" hidden="1" x14ac:dyDescent="0.25">
      <c r="A444" s="30" t="s">
        <v>2334</v>
      </c>
      <c r="B444" s="30" t="s">
        <v>271</v>
      </c>
      <c r="C444" s="30" t="s">
        <v>5</v>
      </c>
      <c r="D444" s="30" t="s">
        <v>591</v>
      </c>
      <c r="E444" s="30" t="s">
        <v>2300</v>
      </c>
      <c r="F444" s="30">
        <v>0</v>
      </c>
      <c r="G444" s="30" t="s">
        <v>297</v>
      </c>
      <c r="H444" s="30">
        <v>828.28401712428399</v>
      </c>
      <c r="I444" s="30">
        <v>0.14000000000000001</v>
      </c>
      <c r="J444" s="30" t="s">
        <v>336</v>
      </c>
      <c r="K444" s="30">
        <v>115.9597623974</v>
      </c>
      <c r="L444" s="30">
        <v>0</v>
      </c>
      <c r="M444" s="30">
        <v>0</v>
      </c>
      <c r="N444" s="30">
        <v>0</v>
      </c>
      <c r="O444" s="30">
        <v>0</v>
      </c>
      <c r="P444" s="30">
        <v>0</v>
      </c>
      <c r="Q444" s="30">
        <v>0.14000000000000001</v>
      </c>
      <c r="R444" s="30">
        <v>115.9597623974</v>
      </c>
      <c r="S444" s="30">
        <v>0</v>
      </c>
      <c r="T444">
        <v>5.5</v>
      </c>
      <c r="U444">
        <v>828.28401712428399</v>
      </c>
      <c r="V444">
        <v>0.104477611940299</v>
      </c>
    </row>
    <row r="445" spans="1:22" hidden="1" x14ac:dyDescent="0.25">
      <c r="A445" s="30" t="s">
        <v>2335</v>
      </c>
      <c r="B445" s="30" t="s">
        <v>271</v>
      </c>
      <c r="C445" s="30" t="s">
        <v>5</v>
      </c>
      <c r="D445" s="30" t="s">
        <v>591</v>
      </c>
      <c r="E445" s="30" t="s">
        <v>2300</v>
      </c>
      <c r="F445" s="30">
        <v>0</v>
      </c>
      <c r="G445" s="30" t="s">
        <v>298</v>
      </c>
      <c r="H445" s="30">
        <v>0</v>
      </c>
      <c r="I445" s="30">
        <v>0</v>
      </c>
      <c r="J445" s="30" t="s">
        <v>276</v>
      </c>
      <c r="K445" s="30">
        <v>0</v>
      </c>
      <c r="L445" s="30">
        <v>0</v>
      </c>
      <c r="M445" s="30">
        <v>0</v>
      </c>
      <c r="N445" s="30">
        <v>0</v>
      </c>
      <c r="O445" s="30">
        <v>0</v>
      </c>
      <c r="P445" s="30">
        <v>0</v>
      </c>
      <c r="Q445" s="30">
        <v>0</v>
      </c>
      <c r="R445" s="30">
        <v>0</v>
      </c>
      <c r="S445" s="30">
        <v>0</v>
      </c>
      <c r="T445">
        <v>5.5</v>
      </c>
      <c r="U445">
        <v>0</v>
      </c>
      <c r="V445">
        <v>0</v>
      </c>
    </row>
    <row r="446" spans="1:22" hidden="1" x14ac:dyDescent="0.25">
      <c r="A446" s="30" t="s">
        <v>2336</v>
      </c>
      <c r="B446" s="30" t="s">
        <v>271</v>
      </c>
      <c r="C446" s="30" t="s">
        <v>5</v>
      </c>
      <c r="D446" s="30" t="s">
        <v>591</v>
      </c>
      <c r="E446" s="30" t="s">
        <v>2300</v>
      </c>
      <c r="F446" s="30">
        <v>0</v>
      </c>
      <c r="G446" s="30" t="s">
        <v>299</v>
      </c>
      <c r="H446" s="30">
        <v>186.81413854683299</v>
      </c>
      <c r="I446" s="30">
        <v>2.5000000000000001E-2</v>
      </c>
      <c r="J446" s="30" t="s">
        <v>332</v>
      </c>
      <c r="K446" s="30">
        <v>4.6703534636708204</v>
      </c>
      <c r="L446" s="30">
        <v>0</v>
      </c>
      <c r="M446" s="30">
        <v>2.5000000000000001E-2</v>
      </c>
      <c r="N446" s="30">
        <v>0</v>
      </c>
      <c r="O446" s="30">
        <v>0</v>
      </c>
      <c r="P446" s="30">
        <v>0</v>
      </c>
      <c r="Q446" s="30">
        <v>0</v>
      </c>
      <c r="R446" s="30">
        <v>0</v>
      </c>
      <c r="S446" s="30">
        <v>0</v>
      </c>
      <c r="T446">
        <v>5.5</v>
      </c>
      <c r="U446">
        <v>186.81413854683299</v>
      </c>
      <c r="V446">
        <v>4.6210720887245801E-3</v>
      </c>
    </row>
    <row r="447" spans="1:22" hidden="1" x14ac:dyDescent="0.25">
      <c r="A447" s="30" t="s">
        <v>2337</v>
      </c>
      <c r="B447" s="30" t="s">
        <v>271</v>
      </c>
      <c r="C447" s="30" t="s">
        <v>5</v>
      </c>
      <c r="D447" s="30" t="s">
        <v>591</v>
      </c>
      <c r="E447" s="30" t="s">
        <v>2300</v>
      </c>
      <c r="F447" s="30">
        <v>0</v>
      </c>
      <c r="G447" s="30" t="s">
        <v>300</v>
      </c>
      <c r="H447" s="30">
        <v>0</v>
      </c>
      <c r="I447" s="30">
        <v>0</v>
      </c>
      <c r="J447" s="30" t="s">
        <v>336</v>
      </c>
      <c r="K447" s="30">
        <v>0</v>
      </c>
      <c r="L447" s="30">
        <v>0</v>
      </c>
      <c r="M447" s="30">
        <v>0</v>
      </c>
      <c r="N447" s="30">
        <v>0</v>
      </c>
      <c r="O447" s="30">
        <v>0</v>
      </c>
      <c r="P447" s="30">
        <v>0</v>
      </c>
      <c r="Q447" s="30">
        <v>0</v>
      </c>
      <c r="R447" s="30">
        <v>0</v>
      </c>
      <c r="S447" s="30">
        <v>0</v>
      </c>
      <c r="T447">
        <v>5.5</v>
      </c>
      <c r="U447">
        <v>0</v>
      </c>
      <c r="V447">
        <v>0</v>
      </c>
    </row>
    <row r="448" spans="1:22" hidden="1" x14ac:dyDescent="0.25">
      <c r="A448" s="30" t="s">
        <v>2338</v>
      </c>
      <c r="B448" s="30" t="s">
        <v>271</v>
      </c>
      <c r="C448" s="30" t="s">
        <v>5</v>
      </c>
      <c r="D448" s="30" t="s">
        <v>591</v>
      </c>
      <c r="E448" s="30" t="s">
        <v>2300</v>
      </c>
      <c r="F448" s="30">
        <v>0</v>
      </c>
      <c r="G448" s="30" t="s">
        <v>301</v>
      </c>
      <c r="H448" s="30">
        <v>37.4714754603744</v>
      </c>
      <c r="I448" s="30">
        <v>0.89500000000000002</v>
      </c>
      <c r="J448" s="30" t="s">
        <v>333</v>
      </c>
      <c r="K448" s="30">
        <v>33.536970537035103</v>
      </c>
      <c r="L448" s="30">
        <v>0</v>
      </c>
      <c r="M448" s="30">
        <v>0</v>
      </c>
      <c r="N448" s="30">
        <v>0.89500000000000002</v>
      </c>
      <c r="O448" s="30">
        <v>0</v>
      </c>
      <c r="P448" s="30">
        <v>0</v>
      </c>
      <c r="Q448" s="30">
        <v>0</v>
      </c>
      <c r="R448" s="30">
        <v>0</v>
      </c>
      <c r="S448" s="30">
        <v>0</v>
      </c>
      <c r="T448">
        <v>5.5</v>
      </c>
      <c r="U448">
        <v>37.4714754603744</v>
      </c>
      <c r="V448">
        <v>0.75847457627118597</v>
      </c>
    </row>
    <row r="449" spans="1:22" hidden="1" x14ac:dyDescent="0.25">
      <c r="A449" s="30" t="s">
        <v>2339</v>
      </c>
      <c r="B449" s="30" t="s">
        <v>271</v>
      </c>
      <c r="C449" s="30" t="s">
        <v>5</v>
      </c>
      <c r="D449" s="30" t="s">
        <v>591</v>
      </c>
      <c r="E449" s="30" t="s">
        <v>2300</v>
      </c>
      <c r="F449" s="30">
        <v>0</v>
      </c>
      <c r="G449" s="30" t="s">
        <v>302</v>
      </c>
      <c r="H449" s="30">
        <v>132.63839784320999</v>
      </c>
      <c r="I449" s="30">
        <v>0.05</v>
      </c>
      <c r="J449" s="30" t="s">
        <v>332</v>
      </c>
      <c r="K449" s="30">
        <v>6.6319198921605196</v>
      </c>
      <c r="L449" s="30">
        <v>0</v>
      </c>
      <c r="M449" s="30">
        <v>0.05</v>
      </c>
      <c r="N449" s="30">
        <v>0</v>
      </c>
      <c r="O449" s="30">
        <v>0</v>
      </c>
      <c r="P449" s="30">
        <v>0</v>
      </c>
      <c r="Q449" s="30">
        <v>0</v>
      </c>
      <c r="R449" s="30">
        <v>0</v>
      </c>
      <c r="S449" s="30">
        <v>0</v>
      </c>
      <c r="T449">
        <v>5.5</v>
      </c>
      <c r="U449">
        <v>132.63839784320999</v>
      </c>
      <c r="V449">
        <v>9.2421441774491707E-3</v>
      </c>
    </row>
    <row r="450" spans="1:22" hidden="1" x14ac:dyDescent="0.25">
      <c r="A450" s="30" t="s">
        <v>2340</v>
      </c>
      <c r="B450" s="30" t="s">
        <v>271</v>
      </c>
      <c r="C450" s="30" t="s">
        <v>5</v>
      </c>
      <c r="D450" s="30" t="s">
        <v>591</v>
      </c>
      <c r="E450" s="30" t="s">
        <v>2300</v>
      </c>
      <c r="F450" s="30">
        <v>0</v>
      </c>
      <c r="G450" s="30" t="s">
        <v>303</v>
      </c>
      <c r="H450" s="30">
        <v>187.86304958121099</v>
      </c>
      <c r="I450" s="30">
        <v>6.5000000000000002E-2</v>
      </c>
      <c r="J450" s="30" t="s">
        <v>336</v>
      </c>
      <c r="K450" s="30">
        <v>12.2110982227787</v>
      </c>
      <c r="L450" s="30">
        <v>0</v>
      </c>
      <c r="M450" s="30">
        <v>0</v>
      </c>
      <c r="N450" s="30">
        <v>0</v>
      </c>
      <c r="O450" s="30">
        <v>0</v>
      </c>
      <c r="P450" s="30">
        <v>0</v>
      </c>
      <c r="Q450" s="30">
        <v>6.5000000000000002E-2</v>
      </c>
      <c r="R450" s="30">
        <v>12.2110982227787</v>
      </c>
      <c r="S450" s="30">
        <v>0</v>
      </c>
      <c r="T450">
        <v>5.5</v>
      </c>
      <c r="U450">
        <v>187.86304958121099</v>
      </c>
      <c r="V450">
        <v>4.85074626865672E-2</v>
      </c>
    </row>
    <row r="451" spans="1:22" hidden="1" x14ac:dyDescent="0.25">
      <c r="A451" s="30" t="s">
        <v>2341</v>
      </c>
      <c r="B451" s="30" t="s">
        <v>271</v>
      </c>
      <c r="C451" s="30" t="s">
        <v>5</v>
      </c>
      <c r="D451" s="30" t="s">
        <v>591</v>
      </c>
      <c r="E451" s="30" t="s">
        <v>2300</v>
      </c>
      <c r="F451" s="30">
        <v>0</v>
      </c>
      <c r="G451" s="30" t="s">
        <v>304</v>
      </c>
      <c r="H451" s="30">
        <v>68.573636250508102</v>
      </c>
      <c r="I451" s="30">
        <v>1</v>
      </c>
      <c r="J451" s="30" t="s">
        <v>336</v>
      </c>
      <c r="K451" s="30">
        <v>68.573636250508102</v>
      </c>
      <c r="L451" s="30">
        <v>0</v>
      </c>
      <c r="M451" s="30">
        <v>0</v>
      </c>
      <c r="N451" s="30">
        <v>0</v>
      </c>
      <c r="O451" s="30">
        <v>0</v>
      </c>
      <c r="P451" s="30">
        <v>0</v>
      </c>
      <c r="Q451" s="30">
        <v>1</v>
      </c>
      <c r="R451" s="30">
        <v>68.573636250508102</v>
      </c>
      <c r="S451" s="30">
        <v>0</v>
      </c>
      <c r="T451">
        <v>5.5</v>
      </c>
      <c r="U451">
        <v>68.573636250508102</v>
      </c>
      <c r="V451">
        <v>0.74626865671641796</v>
      </c>
    </row>
    <row r="452" spans="1:22" hidden="1" x14ac:dyDescent="0.25">
      <c r="A452" s="30" t="s">
        <v>2342</v>
      </c>
      <c r="B452" s="30" t="s">
        <v>271</v>
      </c>
      <c r="C452" s="30" t="s">
        <v>5</v>
      </c>
      <c r="D452" s="30" t="s">
        <v>591</v>
      </c>
      <c r="E452" s="30" t="s">
        <v>2300</v>
      </c>
      <c r="F452" s="30">
        <v>0</v>
      </c>
      <c r="G452" s="30" t="s">
        <v>305</v>
      </c>
      <c r="H452" s="30">
        <v>263.33556644480399</v>
      </c>
      <c r="I452" s="30">
        <v>2.0649999999999999</v>
      </c>
      <c r="J452" s="30" t="s">
        <v>332</v>
      </c>
      <c r="K452" s="30">
        <v>543.78794470851994</v>
      </c>
      <c r="L452" s="30">
        <v>0</v>
      </c>
      <c r="M452" s="30">
        <v>2.0649999999999999</v>
      </c>
      <c r="N452" s="30">
        <v>0</v>
      </c>
      <c r="O452" s="30">
        <v>0</v>
      </c>
      <c r="P452" s="30">
        <v>0</v>
      </c>
      <c r="Q452" s="30">
        <v>0</v>
      </c>
      <c r="R452" s="30">
        <v>0</v>
      </c>
      <c r="S452" s="30">
        <v>0</v>
      </c>
      <c r="T452">
        <v>5.5</v>
      </c>
      <c r="U452">
        <v>263.33556644480399</v>
      </c>
      <c r="V452">
        <v>0.38170055452865098</v>
      </c>
    </row>
    <row r="453" spans="1:22" hidden="1" x14ac:dyDescent="0.25">
      <c r="A453" s="30" t="s">
        <v>2343</v>
      </c>
      <c r="B453" s="30" t="s">
        <v>271</v>
      </c>
      <c r="C453" s="30" t="s">
        <v>5</v>
      </c>
      <c r="D453" s="30" t="s">
        <v>591</v>
      </c>
      <c r="E453" s="30" t="s">
        <v>2300</v>
      </c>
      <c r="F453" s="30">
        <v>0</v>
      </c>
      <c r="G453" s="30" t="s">
        <v>306</v>
      </c>
      <c r="H453" s="30">
        <v>109.15434352865501</v>
      </c>
      <c r="I453" s="30">
        <v>2.4849999999999999</v>
      </c>
      <c r="J453" s="30" t="s">
        <v>332</v>
      </c>
      <c r="K453" s="30">
        <v>271.24854366870898</v>
      </c>
      <c r="L453" s="30">
        <v>0</v>
      </c>
      <c r="M453" s="30">
        <v>2.4849999999999999</v>
      </c>
      <c r="N453" s="30">
        <v>0</v>
      </c>
      <c r="O453" s="30">
        <v>0</v>
      </c>
      <c r="P453" s="30">
        <v>0</v>
      </c>
      <c r="Q453" s="30">
        <v>0</v>
      </c>
      <c r="R453" s="30">
        <v>0</v>
      </c>
      <c r="S453" s="30">
        <v>0</v>
      </c>
      <c r="T453">
        <v>5.5</v>
      </c>
      <c r="U453">
        <v>109.15434352865501</v>
      </c>
      <c r="V453">
        <v>0.45933456561922398</v>
      </c>
    </row>
    <row r="454" spans="1:22" hidden="1" x14ac:dyDescent="0.25">
      <c r="A454" s="30" t="s">
        <v>2344</v>
      </c>
      <c r="B454" s="30" t="s">
        <v>271</v>
      </c>
      <c r="C454" s="30" t="s">
        <v>5</v>
      </c>
      <c r="D454" s="30" t="s">
        <v>591</v>
      </c>
      <c r="E454" s="30" t="s">
        <v>2300</v>
      </c>
      <c r="F454" s="30">
        <v>0</v>
      </c>
      <c r="G454" s="30" t="s">
        <v>307</v>
      </c>
      <c r="H454" s="30">
        <v>86.280778762281599</v>
      </c>
      <c r="I454" s="30">
        <v>9.5000000000000001E-2</v>
      </c>
      <c r="J454" s="30" t="s">
        <v>336</v>
      </c>
      <c r="K454" s="30">
        <v>8.1966739824167494</v>
      </c>
      <c r="L454" s="30">
        <v>0</v>
      </c>
      <c r="M454" s="30">
        <v>0</v>
      </c>
      <c r="N454" s="30">
        <v>0</v>
      </c>
      <c r="O454" s="30">
        <v>0</v>
      </c>
      <c r="P454" s="30">
        <v>0</v>
      </c>
      <c r="Q454" s="30">
        <v>9.5000000000000001E-2</v>
      </c>
      <c r="R454" s="30">
        <v>8.1966739824167494</v>
      </c>
      <c r="S454" s="30">
        <v>0</v>
      </c>
      <c r="T454">
        <v>5.5</v>
      </c>
      <c r="U454">
        <v>86.280778762281599</v>
      </c>
      <c r="V454">
        <v>7.0895522388059698E-2</v>
      </c>
    </row>
    <row r="455" spans="1:22" hidden="1" x14ac:dyDescent="0.25">
      <c r="A455" s="30" t="s">
        <v>2345</v>
      </c>
      <c r="B455" s="30" t="s">
        <v>271</v>
      </c>
      <c r="C455" s="30" t="s">
        <v>5</v>
      </c>
      <c r="D455" s="30" t="s">
        <v>591</v>
      </c>
      <c r="E455" s="30" t="s">
        <v>2300</v>
      </c>
      <c r="F455" s="30">
        <v>0</v>
      </c>
      <c r="G455" s="30" t="s">
        <v>308</v>
      </c>
      <c r="H455" s="30">
        <v>126.489031621412</v>
      </c>
      <c r="I455" s="30">
        <v>0.73</v>
      </c>
      <c r="J455" s="30" t="s">
        <v>332</v>
      </c>
      <c r="K455" s="30">
        <v>92.336993083630801</v>
      </c>
      <c r="L455" s="30">
        <v>0</v>
      </c>
      <c r="M455" s="30">
        <v>0.73</v>
      </c>
      <c r="N455" s="30">
        <v>0</v>
      </c>
      <c r="O455" s="30">
        <v>0</v>
      </c>
      <c r="P455" s="30">
        <v>0</v>
      </c>
      <c r="Q455" s="30">
        <v>0</v>
      </c>
      <c r="R455" s="30">
        <v>0</v>
      </c>
      <c r="S455" s="30">
        <v>0</v>
      </c>
      <c r="T455">
        <v>5.5</v>
      </c>
      <c r="U455">
        <v>126.489031621412</v>
      </c>
      <c r="V455">
        <v>0.13493530499075801</v>
      </c>
    </row>
    <row r="456" spans="1:22" hidden="1" x14ac:dyDescent="0.25">
      <c r="A456" s="30" t="s">
        <v>2346</v>
      </c>
      <c r="B456" s="30" t="s">
        <v>271</v>
      </c>
      <c r="C456" s="30" t="s">
        <v>5</v>
      </c>
      <c r="D456" s="30" t="s">
        <v>591</v>
      </c>
      <c r="E456" s="30" t="s">
        <v>2300</v>
      </c>
      <c r="F456" s="30">
        <v>0</v>
      </c>
      <c r="G456" s="30" t="s">
        <v>309</v>
      </c>
      <c r="H456" s="30">
        <v>202.21805905633801</v>
      </c>
      <c r="I456" s="30">
        <v>0.01</v>
      </c>
      <c r="J456" s="30" t="s">
        <v>336</v>
      </c>
      <c r="K456" s="30">
        <v>2.0221805905633801</v>
      </c>
      <c r="L456" s="30">
        <v>0</v>
      </c>
      <c r="M456" s="30">
        <v>0</v>
      </c>
      <c r="N456" s="30">
        <v>0</v>
      </c>
      <c r="O456" s="30">
        <v>0</v>
      </c>
      <c r="P456" s="30">
        <v>0</v>
      </c>
      <c r="Q456" s="30">
        <v>0.01</v>
      </c>
      <c r="R456" s="30">
        <v>2.0221805905633801</v>
      </c>
      <c r="S456" s="30">
        <v>0</v>
      </c>
      <c r="T456">
        <v>5.5</v>
      </c>
      <c r="U456">
        <v>202.21805905633801</v>
      </c>
      <c r="V456">
        <v>7.4626865671641798E-3</v>
      </c>
    </row>
    <row r="457" spans="1:22" hidden="1" x14ac:dyDescent="0.25">
      <c r="A457" s="30" t="s">
        <v>2347</v>
      </c>
      <c r="B457" s="30" t="s">
        <v>271</v>
      </c>
      <c r="C457" s="30" t="s">
        <v>5</v>
      </c>
      <c r="D457" s="30" t="s">
        <v>591</v>
      </c>
      <c r="E457" s="30" t="s">
        <v>2300</v>
      </c>
      <c r="F457" s="30">
        <v>0</v>
      </c>
      <c r="G457" s="30" t="s">
        <v>310</v>
      </c>
      <c r="H457" s="30">
        <v>173.12170369845001</v>
      </c>
      <c r="I457" s="30">
        <v>0.01</v>
      </c>
      <c r="J457" s="30" t="s">
        <v>333</v>
      </c>
      <c r="K457" s="30">
        <v>1.7312170369844999</v>
      </c>
      <c r="L457" s="30">
        <v>0</v>
      </c>
      <c r="M457" s="30">
        <v>0</v>
      </c>
      <c r="N457" s="30">
        <v>0.01</v>
      </c>
      <c r="O457" s="30">
        <v>0</v>
      </c>
      <c r="P457" s="30">
        <v>0</v>
      </c>
      <c r="Q457" s="30">
        <v>0</v>
      </c>
      <c r="R457" s="30">
        <v>0</v>
      </c>
      <c r="S457" s="30">
        <v>0</v>
      </c>
      <c r="T457">
        <v>5.5</v>
      </c>
      <c r="U457">
        <v>173.12170369845001</v>
      </c>
      <c r="V457">
        <v>8.4745762711864406E-3</v>
      </c>
    </row>
    <row r="458" spans="1:22" hidden="1" x14ac:dyDescent="0.25">
      <c r="A458" s="30" t="s">
        <v>2348</v>
      </c>
      <c r="B458" s="30" t="s">
        <v>271</v>
      </c>
      <c r="C458" s="30" t="s">
        <v>5</v>
      </c>
      <c r="D458" s="30" t="s">
        <v>591</v>
      </c>
      <c r="E458" s="30" t="s">
        <v>2300</v>
      </c>
      <c r="F458" s="30">
        <v>0</v>
      </c>
      <c r="G458" s="30" t="s">
        <v>311</v>
      </c>
      <c r="H458" s="30">
        <v>105.549156834234</v>
      </c>
      <c r="I458" s="30">
        <v>0.12</v>
      </c>
      <c r="J458" s="30" t="s">
        <v>333</v>
      </c>
      <c r="K458" s="30">
        <v>12.665898820108101</v>
      </c>
      <c r="L458" s="30">
        <v>0</v>
      </c>
      <c r="M458" s="30">
        <v>0</v>
      </c>
      <c r="N458" s="30">
        <v>0.12</v>
      </c>
      <c r="O458" s="30">
        <v>0</v>
      </c>
      <c r="P458" s="30">
        <v>0</v>
      </c>
      <c r="Q458" s="30">
        <v>0</v>
      </c>
      <c r="R458" s="30">
        <v>0</v>
      </c>
      <c r="S458" s="30">
        <v>0</v>
      </c>
      <c r="T458">
        <v>5.5</v>
      </c>
      <c r="U458">
        <v>105.549156834234</v>
      </c>
      <c r="V458">
        <v>0.101694915254237</v>
      </c>
    </row>
    <row r="459" spans="1:22" hidden="1" x14ac:dyDescent="0.25">
      <c r="A459" s="30" t="s">
        <v>2349</v>
      </c>
      <c r="B459" s="30" t="s">
        <v>271</v>
      </c>
      <c r="C459" s="30" t="s">
        <v>5</v>
      </c>
      <c r="D459" s="30" t="s">
        <v>591</v>
      </c>
      <c r="E459" s="30" t="s">
        <v>2300</v>
      </c>
      <c r="F459" s="30">
        <v>0</v>
      </c>
      <c r="G459" s="30" t="s">
        <v>312</v>
      </c>
      <c r="H459" s="30">
        <v>29.188222684096299</v>
      </c>
      <c r="I459" s="30">
        <v>2.4849999999999999</v>
      </c>
      <c r="J459" s="30" t="s">
        <v>334</v>
      </c>
      <c r="K459" s="30">
        <v>72.532733369979397</v>
      </c>
      <c r="L459" s="30">
        <v>0</v>
      </c>
      <c r="M459" s="30">
        <v>0</v>
      </c>
      <c r="N459" s="30">
        <v>0</v>
      </c>
      <c r="O459" s="30">
        <v>2.4849999999999999</v>
      </c>
      <c r="P459" s="30">
        <v>0</v>
      </c>
      <c r="Q459" s="30">
        <v>0</v>
      </c>
      <c r="R459" s="30">
        <v>0</v>
      </c>
      <c r="S459" s="30">
        <v>0</v>
      </c>
      <c r="T459">
        <v>5.5</v>
      </c>
      <c r="U459">
        <v>29.188222684096299</v>
      </c>
      <c r="V459">
        <v>0.85248713550600397</v>
      </c>
    </row>
    <row r="460" spans="1:22" hidden="1" x14ac:dyDescent="0.25">
      <c r="A460" s="30" t="s">
        <v>2805</v>
      </c>
      <c r="B460" s="30" t="s">
        <v>271</v>
      </c>
      <c r="C460" s="30" t="s">
        <v>5</v>
      </c>
      <c r="D460" s="30" t="s">
        <v>591</v>
      </c>
      <c r="E460" s="30" t="s">
        <v>2300</v>
      </c>
      <c r="F460" s="30">
        <v>0</v>
      </c>
      <c r="G460" s="30" t="s">
        <v>2688</v>
      </c>
      <c r="H460" s="30">
        <v>214.96448814680201</v>
      </c>
      <c r="I460" s="30">
        <v>5.4270536930000002E-2</v>
      </c>
      <c r="J460" s="30" t="s">
        <v>334</v>
      </c>
      <c r="K460" s="30">
        <v>11.666238192609599</v>
      </c>
      <c r="L460" s="30">
        <v>0</v>
      </c>
      <c r="M460" s="30">
        <v>0</v>
      </c>
      <c r="N460" s="30">
        <v>0</v>
      </c>
      <c r="O460" s="30">
        <v>5.4270536930000002E-2</v>
      </c>
      <c r="P460" s="30">
        <v>0</v>
      </c>
      <c r="Q460" s="30">
        <v>0</v>
      </c>
      <c r="R460" s="30">
        <v>0</v>
      </c>
      <c r="S460" s="30">
        <v>0</v>
      </c>
      <c r="T460">
        <v>5.5</v>
      </c>
      <c r="U460">
        <v>214.96448814680201</v>
      </c>
      <c r="V460">
        <v>1.86176799073756E-2</v>
      </c>
    </row>
    <row r="461" spans="1:22" hidden="1" x14ac:dyDescent="0.25">
      <c r="A461" s="30" t="s">
        <v>2721</v>
      </c>
      <c r="B461" s="30" t="s">
        <v>271</v>
      </c>
      <c r="C461" s="30" t="s">
        <v>5</v>
      </c>
      <c r="D461" s="30" t="s">
        <v>591</v>
      </c>
      <c r="E461" s="30" t="s">
        <v>2300</v>
      </c>
      <c r="F461" s="30">
        <v>0</v>
      </c>
      <c r="G461" s="30" t="s">
        <v>2687</v>
      </c>
      <c r="H461" s="30">
        <v>133.41140217147401</v>
      </c>
      <c r="I461" s="30">
        <v>0.37572946306999999</v>
      </c>
      <c r="J461" s="30" t="s">
        <v>334</v>
      </c>
      <c r="K461" s="30">
        <v>50.1265945053037</v>
      </c>
      <c r="L461" s="30">
        <v>0</v>
      </c>
      <c r="M461" s="30">
        <v>0</v>
      </c>
      <c r="N461" s="30">
        <v>0</v>
      </c>
      <c r="O461" s="30">
        <v>0.37572946306999999</v>
      </c>
      <c r="P461" s="30">
        <v>0</v>
      </c>
      <c r="Q461" s="30">
        <v>0</v>
      </c>
      <c r="R461" s="30">
        <v>0</v>
      </c>
      <c r="S461" s="30">
        <v>0</v>
      </c>
      <c r="T461">
        <v>5.5</v>
      </c>
      <c r="U461">
        <v>133.41140217147401</v>
      </c>
      <c r="V461">
        <v>0.128895184586621</v>
      </c>
    </row>
    <row r="462" spans="1:22" hidden="1" x14ac:dyDescent="0.25">
      <c r="A462" s="30" t="s">
        <v>2350</v>
      </c>
      <c r="B462" s="30" t="s">
        <v>271</v>
      </c>
      <c r="C462" s="30" t="s">
        <v>5</v>
      </c>
      <c r="D462" s="30" t="s">
        <v>591</v>
      </c>
      <c r="E462" s="30" t="s">
        <v>2300</v>
      </c>
      <c r="F462" s="30">
        <v>0</v>
      </c>
      <c r="G462" s="30" t="s">
        <v>313</v>
      </c>
      <c r="H462" s="30">
        <v>0</v>
      </c>
      <c r="I462" s="30">
        <v>0</v>
      </c>
      <c r="J462" s="30" t="s">
        <v>334</v>
      </c>
      <c r="K462" s="30">
        <v>0</v>
      </c>
      <c r="L462" s="30">
        <v>0</v>
      </c>
      <c r="M462" s="30">
        <v>0</v>
      </c>
      <c r="N462" s="30">
        <v>0</v>
      </c>
      <c r="O462" s="30">
        <v>0</v>
      </c>
      <c r="P462" s="30">
        <v>0</v>
      </c>
      <c r="Q462" s="30">
        <v>0</v>
      </c>
      <c r="R462" s="30">
        <v>0</v>
      </c>
      <c r="S462" s="30">
        <v>0</v>
      </c>
      <c r="T462">
        <v>5.5</v>
      </c>
      <c r="U462">
        <v>0</v>
      </c>
      <c r="V462">
        <v>0</v>
      </c>
    </row>
    <row r="463" spans="1:22" hidden="1" x14ac:dyDescent="0.25">
      <c r="A463" s="30" t="s">
        <v>740</v>
      </c>
      <c r="B463" s="30" t="s">
        <v>271</v>
      </c>
      <c r="C463" s="30" t="s">
        <v>5</v>
      </c>
      <c r="D463" s="30" t="s">
        <v>591</v>
      </c>
      <c r="E463" s="30" t="s">
        <v>281</v>
      </c>
      <c r="F463" s="30">
        <v>5056</v>
      </c>
      <c r="G463" s="30" t="s">
        <v>289</v>
      </c>
      <c r="H463" s="30">
        <v>454.32849426999701</v>
      </c>
      <c r="I463" s="30">
        <v>0.02</v>
      </c>
      <c r="J463" s="30" t="s">
        <v>335</v>
      </c>
      <c r="K463" s="30">
        <v>9.0865698853999408</v>
      </c>
      <c r="L463" s="30">
        <v>45941.697340582097</v>
      </c>
      <c r="M463" s="30">
        <v>0</v>
      </c>
      <c r="N463" s="30">
        <v>0</v>
      </c>
      <c r="O463" s="30">
        <v>0</v>
      </c>
      <c r="P463" s="30">
        <v>0.02</v>
      </c>
      <c r="Q463" s="30">
        <v>0</v>
      </c>
      <c r="R463" s="30">
        <v>0</v>
      </c>
      <c r="S463" s="30">
        <v>101.12</v>
      </c>
      <c r="T463">
        <v>6</v>
      </c>
      <c r="U463">
        <v>454.32849426999701</v>
      </c>
      <c r="V463">
        <v>1</v>
      </c>
    </row>
    <row r="464" spans="1:22" hidden="1" x14ac:dyDescent="0.25">
      <c r="A464" s="30" t="s">
        <v>739</v>
      </c>
      <c r="B464" s="30" t="s">
        <v>271</v>
      </c>
      <c r="C464" s="30" t="s">
        <v>5</v>
      </c>
      <c r="D464" s="30" t="s">
        <v>591</v>
      </c>
      <c r="E464" s="30" t="s">
        <v>281</v>
      </c>
      <c r="F464" s="30">
        <v>5056</v>
      </c>
      <c r="G464" s="30" t="s">
        <v>290</v>
      </c>
      <c r="H464" s="30">
        <v>233.85915801006001</v>
      </c>
      <c r="I464" s="30">
        <v>0.01</v>
      </c>
      <c r="J464" s="30" t="s">
        <v>363</v>
      </c>
      <c r="K464" s="30">
        <v>2.3385915801006001</v>
      </c>
      <c r="L464" s="30">
        <v>11823.919028988599</v>
      </c>
      <c r="M464" s="30">
        <v>0</v>
      </c>
      <c r="N464" s="30">
        <v>0</v>
      </c>
      <c r="O464" s="30">
        <v>0</v>
      </c>
      <c r="P464" s="30">
        <v>0</v>
      </c>
      <c r="Q464" s="30">
        <v>0</v>
      </c>
      <c r="R464" s="30">
        <v>0</v>
      </c>
      <c r="S464" s="30">
        <v>50.56</v>
      </c>
      <c r="T464">
        <v>6</v>
      </c>
      <c r="U464">
        <v>233.85915801006001</v>
      </c>
      <c r="V464">
        <v>0.5</v>
      </c>
    </row>
    <row r="465" spans="1:22" hidden="1" x14ac:dyDescent="0.25">
      <c r="A465" s="30" t="s">
        <v>716</v>
      </c>
      <c r="B465" s="30" t="s">
        <v>271</v>
      </c>
      <c r="C465" s="30" t="s">
        <v>5</v>
      </c>
      <c r="D465" s="30" t="s">
        <v>591</v>
      </c>
      <c r="E465" s="30" t="s">
        <v>281</v>
      </c>
      <c r="F465" s="30">
        <v>5056</v>
      </c>
      <c r="G465" s="30" t="s">
        <v>291</v>
      </c>
      <c r="H465" s="30">
        <v>0</v>
      </c>
      <c r="I465" s="30">
        <v>0</v>
      </c>
      <c r="J465" s="30" t="s">
        <v>336</v>
      </c>
      <c r="K465" s="30">
        <v>0</v>
      </c>
      <c r="L465" s="30">
        <v>0</v>
      </c>
      <c r="M465" s="30">
        <v>0</v>
      </c>
      <c r="N465" s="30">
        <v>0</v>
      </c>
      <c r="O465" s="30">
        <v>0</v>
      </c>
      <c r="P465" s="30">
        <v>0</v>
      </c>
      <c r="Q465" s="30">
        <v>0</v>
      </c>
      <c r="R465" s="30">
        <v>0</v>
      </c>
      <c r="S465" s="30">
        <v>0</v>
      </c>
      <c r="T465">
        <v>6</v>
      </c>
      <c r="U465">
        <v>0</v>
      </c>
      <c r="V465">
        <v>0</v>
      </c>
    </row>
    <row r="466" spans="1:22" hidden="1" x14ac:dyDescent="0.25">
      <c r="A466" s="30" t="s">
        <v>718</v>
      </c>
      <c r="B466" s="30" t="s">
        <v>271</v>
      </c>
      <c r="C466" s="30" t="s">
        <v>5</v>
      </c>
      <c r="D466" s="30" t="s">
        <v>591</v>
      </c>
      <c r="E466" s="30" t="s">
        <v>281</v>
      </c>
      <c r="F466" s="30">
        <v>5056</v>
      </c>
      <c r="G466" s="30" t="s">
        <v>292</v>
      </c>
      <c r="H466" s="30">
        <v>52.192977108834398</v>
      </c>
      <c r="I466" s="30">
        <v>0.06</v>
      </c>
      <c r="J466" s="30" t="s">
        <v>332</v>
      </c>
      <c r="K466" s="30">
        <v>3.13157862653006</v>
      </c>
      <c r="L466" s="30">
        <v>15833.261535735999</v>
      </c>
      <c r="M466" s="30">
        <v>0.06</v>
      </c>
      <c r="N466" s="30">
        <v>0</v>
      </c>
      <c r="O466" s="30">
        <v>0</v>
      </c>
      <c r="P466" s="30">
        <v>0</v>
      </c>
      <c r="Q466" s="30">
        <v>0</v>
      </c>
      <c r="R466" s="30">
        <v>0</v>
      </c>
      <c r="S466" s="30">
        <v>303.36</v>
      </c>
      <c r="T466">
        <v>6</v>
      </c>
      <c r="U466">
        <v>52.192977108834398</v>
      </c>
      <c r="V466">
        <v>1.0135135135135099E-2</v>
      </c>
    </row>
    <row r="467" spans="1:22" hidden="1" x14ac:dyDescent="0.25">
      <c r="A467" s="30" t="s">
        <v>719</v>
      </c>
      <c r="B467" s="30" t="s">
        <v>271</v>
      </c>
      <c r="C467" s="30" t="s">
        <v>5</v>
      </c>
      <c r="D467" s="30" t="s">
        <v>591</v>
      </c>
      <c r="E467" s="30" t="s">
        <v>281</v>
      </c>
      <c r="F467" s="30">
        <v>5056</v>
      </c>
      <c r="G467" s="30" t="s">
        <v>293</v>
      </c>
      <c r="H467" s="30">
        <v>0</v>
      </c>
      <c r="I467" s="30">
        <v>0</v>
      </c>
      <c r="J467" s="30" t="s">
        <v>333</v>
      </c>
      <c r="K467" s="30">
        <v>0</v>
      </c>
      <c r="L467" s="30">
        <v>0</v>
      </c>
      <c r="M467" s="30">
        <v>0</v>
      </c>
      <c r="N467" s="30">
        <v>0</v>
      </c>
      <c r="O467" s="30">
        <v>0</v>
      </c>
      <c r="P467" s="30">
        <v>0</v>
      </c>
      <c r="Q467" s="30">
        <v>0</v>
      </c>
      <c r="R467" s="30">
        <v>0</v>
      </c>
      <c r="S467" s="30">
        <v>0</v>
      </c>
      <c r="T467">
        <v>6</v>
      </c>
      <c r="U467">
        <v>0</v>
      </c>
      <c r="V467">
        <v>0</v>
      </c>
    </row>
    <row r="468" spans="1:22" hidden="1" x14ac:dyDescent="0.25">
      <c r="A468" s="30" t="s">
        <v>720</v>
      </c>
      <c r="B468" s="30" t="s">
        <v>271</v>
      </c>
      <c r="C468" s="30" t="s">
        <v>5</v>
      </c>
      <c r="D468" s="30" t="s">
        <v>591</v>
      </c>
      <c r="E468" s="30" t="s">
        <v>281</v>
      </c>
      <c r="F468" s="30">
        <v>5056</v>
      </c>
      <c r="G468" s="30" t="s">
        <v>294</v>
      </c>
      <c r="H468" s="30">
        <v>104.360395960673</v>
      </c>
      <c r="I468" s="30">
        <v>0.17</v>
      </c>
      <c r="J468" s="30" t="s">
        <v>333</v>
      </c>
      <c r="K468" s="30">
        <v>17.741267313314399</v>
      </c>
      <c r="L468" s="30">
        <v>89699.847536117493</v>
      </c>
      <c r="M468" s="30">
        <v>0</v>
      </c>
      <c r="N468" s="30">
        <v>0.17</v>
      </c>
      <c r="O468" s="30">
        <v>0</v>
      </c>
      <c r="P468" s="30">
        <v>0</v>
      </c>
      <c r="Q468" s="30">
        <v>0</v>
      </c>
      <c r="R468" s="30">
        <v>0</v>
      </c>
      <c r="S468" s="30">
        <v>859.52</v>
      </c>
      <c r="T468">
        <v>6</v>
      </c>
      <c r="U468">
        <v>104.360395960673</v>
      </c>
      <c r="V468">
        <v>0.134920634920635</v>
      </c>
    </row>
    <row r="469" spans="1:22" hidden="1" x14ac:dyDescent="0.25">
      <c r="A469" s="30" t="s">
        <v>721</v>
      </c>
      <c r="B469" s="30" t="s">
        <v>271</v>
      </c>
      <c r="C469" s="30" t="s">
        <v>5</v>
      </c>
      <c r="D469" s="30" t="s">
        <v>591</v>
      </c>
      <c r="E469" s="30" t="s">
        <v>281</v>
      </c>
      <c r="F469" s="30">
        <v>5056</v>
      </c>
      <c r="G469" s="30" t="s">
        <v>295</v>
      </c>
      <c r="H469" s="30">
        <v>0</v>
      </c>
      <c r="I469" s="30">
        <v>0</v>
      </c>
      <c r="J469" s="30" t="s">
        <v>336</v>
      </c>
      <c r="K469" s="30">
        <v>0</v>
      </c>
      <c r="L469" s="30">
        <v>0</v>
      </c>
      <c r="M469" s="30">
        <v>0</v>
      </c>
      <c r="N469" s="30">
        <v>0</v>
      </c>
      <c r="O469" s="30">
        <v>0</v>
      </c>
      <c r="P469" s="30">
        <v>0</v>
      </c>
      <c r="Q469" s="30">
        <v>0</v>
      </c>
      <c r="R469" s="30">
        <v>0</v>
      </c>
      <c r="S469" s="30">
        <v>0</v>
      </c>
      <c r="T469">
        <v>6</v>
      </c>
      <c r="U469">
        <v>0</v>
      </c>
      <c r="V469">
        <v>0</v>
      </c>
    </row>
    <row r="470" spans="1:22" hidden="1" x14ac:dyDescent="0.25">
      <c r="A470" s="30" t="s">
        <v>722</v>
      </c>
      <c r="B470" s="30" t="s">
        <v>271</v>
      </c>
      <c r="C470" s="30" t="s">
        <v>5</v>
      </c>
      <c r="D470" s="30" t="s">
        <v>591</v>
      </c>
      <c r="E470" s="30" t="s">
        <v>281</v>
      </c>
      <c r="F470" s="30">
        <v>5056</v>
      </c>
      <c r="G470" s="30" t="s">
        <v>296</v>
      </c>
      <c r="H470" s="30">
        <v>72.314491467521904</v>
      </c>
      <c r="I470" s="30">
        <v>0.04</v>
      </c>
      <c r="J470" s="30" t="s">
        <v>336</v>
      </c>
      <c r="K470" s="30">
        <v>2.8925796587008801</v>
      </c>
      <c r="L470" s="30">
        <v>14624.8827543916</v>
      </c>
      <c r="M470" s="30">
        <v>0</v>
      </c>
      <c r="N470" s="30">
        <v>0</v>
      </c>
      <c r="O470" s="30">
        <v>0</v>
      </c>
      <c r="P470" s="30">
        <v>0</v>
      </c>
      <c r="Q470" s="30">
        <v>0.04</v>
      </c>
      <c r="R470" s="30">
        <v>2.8925796587008801</v>
      </c>
      <c r="S470" s="30">
        <v>202.24</v>
      </c>
      <c r="T470">
        <v>6</v>
      </c>
      <c r="U470">
        <v>72.314491467521904</v>
      </c>
      <c r="V470">
        <v>2.7777777777777801E-2</v>
      </c>
    </row>
    <row r="471" spans="1:22" hidden="1" x14ac:dyDescent="0.25">
      <c r="A471" s="30" t="s">
        <v>723</v>
      </c>
      <c r="B471" s="30" t="s">
        <v>271</v>
      </c>
      <c r="C471" s="30" t="s">
        <v>5</v>
      </c>
      <c r="D471" s="30" t="s">
        <v>591</v>
      </c>
      <c r="E471" s="30" t="s">
        <v>281</v>
      </c>
      <c r="F471" s="30">
        <v>5056</v>
      </c>
      <c r="G471" s="30" t="s">
        <v>297</v>
      </c>
      <c r="H471" s="30">
        <v>895.26202644670195</v>
      </c>
      <c r="I471" s="30">
        <v>0.18</v>
      </c>
      <c r="J471" s="30" t="s">
        <v>336</v>
      </c>
      <c r="K471" s="30">
        <v>161.14716476040601</v>
      </c>
      <c r="L471" s="30">
        <v>814760.06502861402</v>
      </c>
      <c r="M471" s="30">
        <v>0</v>
      </c>
      <c r="N471" s="30">
        <v>0</v>
      </c>
      <c r="O471" s="30">
        <v>0</v>
      </c>
      <c r="P471" s="30">
        <v>0</v>
      </c>
      <c r="Q471" s="30">
        <v>0.18</v>
      </c>
      <c r="R471" s="30">
        <v>161.14716476040601</v>
      </c>
      <c r="S471" s="30">
        <v>910.08</v>
      </c>
      <c r="T471">
        <v>6</v>
      </c>
      <c r="U471">
        <v>895.26202644670195</v>
      </c>
      <c r="V471">
        <v>0.125</v>
      </c>
    </row>
    <row r="472" spans="1:22" hidden="1" x14ac:dyDescent="0.25">
      <c r="A472" s="30" t="s">
        <v>724</v>
      </c>
      <c r="B472" s="30" t="s">
        <v>271</v>
      </c>
      <c r="C472" s="30" t="s">
        <v>5</v>
      </c>
      <c r="D472" s="30" t="s">
        <v>591</v>
      </c>
      <c r="E472" s="30" t="s">
        <v>281</v>
      </c>
      <c r="F472" s="30">
        <v>5056</v>
      </c>
      <c r="G472" s="30" t="s">
        <v>298</v>
      </c>
      <c r="H472" s="30">
        <v>0</v>
      </c>
      <c r="I472" s="30">
        <v>0</v>
      </c>
      <c r="J472" s="30" t="s">
        <v>276</v>
      </c>
      <c r="K472" s="30">
        <v>0</v>
      </c>
      <c r="L472" s="30">
        <v>0</v>
      </c>
      <c r="M472" s="30">
        <v>0</v>
      </c>
      <c r="N472" s="30">
        <v>0</v>
      </c>
      <c r="O472" s="30">
        <v>0</v>
      </c>
      <c r="P472" s="30">
        <v>0</v>
      </c>
      <c r="Q472" s="30">
        <v>0</v>
      </c>
      <c r="R472" s="30">
        <v>0</v>
      </c>
      <c r="S472" s="30">
        <v>0</v>
      </c>
      <c r="T472">
        <v>6</v>
      </c>
      <c r="U472">
        <v>0</v>
      </c>
      <c r="V472">
        <v>0</v>
      </c>
    </row>
    <row r="473" spans="1:22" hidden="1" x14ac:dyDescent="0.25">
      <c r="A473" s="30" t="s">
        <v>725</v>
      </c>
      <c r="B473" s="30" t="s">
        <v>271</v>
      </c>
      <c r="C473" s="30" t="s">
        <v>5</v>
      </c>
      <c r="D473" s="30" t="s">
        <v>591</v>
      </c>
      <c r="E473" s="30" t="s">
        <v>281</v>
      </c>
      <c r="F473" s="30">
        <v>5056</v>
      </c>
      <c r="G473" s="30" t="s">
        <v>299</v>
      </c>
      <c r="H473" s="30">
        <v>189.287910588496</v>
      </c>
      <c r="I473" s="30">
        <v>0.03</v>
      </c>
      <c r="J473" s="30" t="s">
        <v>332</v>
      </c>
      <c r="K473" s="30">
        <v>5.6786373176548901</v>
      </c>
      <c r="L473" s="30">
        <v>28711.190278063099</v>
      </c>
      <c r="M473" s="30">
        <v>0.03</v>
      </c>
      <c r="N473" s="30">
        <v>0</v>
      </c>
      <c r="O473" s="30">
        <v>0</v>
      </c>
      <c r="P473" s="30">
        <v>0</v>
      </c>
      <c r="Q473" s="30">
        <v>0</v>
      </c>
      <c r="R473" s="30">
        <v>0</v>
      </c>
      <c r="S473" s="30">
        <v>151.68</v>
      </c>
      <c r="T473">
        <v>6</v>
      </c>
      <c r="U473">
        <v>189.287910588496</v>
      </c>
      <c r="V473">
        <v>5.0675675675675696E-3</v>
      </c>
    </row>
    <row r="474" spans="1:22" hidden="1" x14ac:dyDescent="0.25">
      <c r="A474" s="30" t="s">
        <v>726</v>
      </c>
      <c r="B474" s="30" t="s">
        <v>271</v>
      </c>
      <c r="C474" s="30" t="s">
        <v>5</v>
      </c>
      <c r="D474" s="30" t="s">
        <v>591</v>
      </c>
      <c r="E474" s="30" t="s">
        <v>281</v>
      </c>
      <c r="F474" s="30">
        <v>5056</v>
      </c>
      <c r="G474" s="30" t="s">
        <v>300</v>
      </c>
      <c r="H474" s="30">
        <v>0</v>
      </c>
      <c r="I474" s="30">
        <v>0</v>
      </c>
      <c r="J474" s="30" t="s">
        <v>336</v>
      </c>
      <c r="K474" s="30">
        <v>0</v>
      </c>
      <c r="L474" s="30">
        <v>0</v>
      </c>
      <c r="M474" s="30">
        <v>0</v>
      </c>
      <c r="N474" s="30">
        <v>0</v>
      </c>
      <c r="O474" s="30">
        <v>0</v>
      </c>
      <c r="P474" s="30">
        <v>0</v>
      </c>
      <c r="Q474" s="30">
        <v>0</v>
      </c>
      <c r="R474" s="30">
        <v>0</v>
      </c>
      <c r="S474" s="30">
        <v>0</v>
      </c>
      <c r="T474">
        <v>6</v>
      </c>
      <c r="U474">
        <v>0</v>
      </c>
      <c r="V474">
        <v>0</v>
      </c>
    </row>
    <row r="475" spans="1:22" hidden="1" x14ac:dyDescent="0.25">
      <c r="A475" s="30" t="s">
        <v>727</v>
      </c>
      <c r="B475" s="30" t="s">
        <v>271</v>
      </c>
      <c r="C475" s="30" t="s">
        <v>5</v>
      </c>
      <c r="D475" s="30" t="s">
        <v>591</v>
      </c>
      <c r="E475" s="30" t="s">
        <v>281</v>
      </c>
      <c r="F475" s="30">
        <v>5056</v>
      </c>
      <c r="G475" s="30" t="s">
        <v>301</v>
      </c>
      <c r="H475" s="30">
        <v>40.967642178390101</v>
      </c>
      <c r="I475" s="30">
        <v>0.94</v>
      </c>
      <c r="J475" s="30" t="s">
        <v>333</v>
      </c>
      <c r="K475" s="30">
        <v>38.509583647686704</v>
      </c>
      <c r="L475" s="30">
        <v>194704.454922704</v>
      </c>
      <c r="M475" s="30">
        <v>0</v>
      </c>
      <c r="N475" s="30">
        <v>0.94</v>
      </c>
      <c r="O475" s="30">
        <v>0</v>
      </c>
      <c r="P475" s="30">
        <v>0</v>
      </c>
      <c r="Q475" s="30">
        <v>0</v>
      </c>
      <c r="R475" s="30">
        <v>0</v>
      </c>
      <c r="S475" s="30">
        <v>4752.6400000000003</v>
      </c>
      <c r="T475">
        <v>6</v>
      </c>
      <c r="U475">
        <v>40.967642178390101</v>
      </c>
      <c r="V475">
        <v>0.74603174603174605</v>
      </c>
    </row>
    <row r="476" spans="1:22" hidden="1" x14ac:dyDescent="0.25">
      <c r="A476" s="30" t="s">
        <v>728</v>
      </c>
      <c r="B476" s="30" t="s">
        <v>271</v>
      </c>
      <c r="C476" s="30" t="s">
        <v>5</v>
      </c>
      <c r="D476" s="30" t="s">
        <v>591</v>
      </c>
      <c r="E476" s="30" t="s">
        <v>281</v>
      </c>
      <c r="F476" s="30">
        <v>5056</v>
      </c>
      <c r="G476" s="30" t="s">
        <v>302</v>
      </c>
      <c r="H476" s="30">
        <v>139.64372606714801</v>
      </c>
      <c r="I476" s="30">
        <v>0.06</v>
      </c>
      <c r="J476" s="30" t="s">
        <v>332</v>
      </c>
      <c r="K476" s="30">
        <v>8.3786235640288904</v>
      </c>
      <c r="L476" s="30">
        <v>42362.320739730101</v>
      </c>
      <c r="M476" s="30">
        <v>0.06</v>
      </c>
      <c r="N476" s="30">
        <v>0</v>
      </c>
      <c r="O476" s="30">
        <v>0</v>
      </c>
      <c r="P476" s="30">
        <v>0</v>
      </c>
      <c r="Q476" s="30">
        <v>0</v>
      </c>
      <c r="R476" s="30">
        <v>0</v>
      </c>
      <c r="S476" s="30">
        <v>303.36</v>
      </c>
      <c r="T476">
        <v>6</v>
      </c>
      <c r="U476">
        <v>139.64372606714801</v>
      </c>
      <c r="V476">
        <v>1.0135135135135099E-2</v>
      </c>
    </row>
    <row r="477" spans="1:22" hidden="1" x14ac:dyDescent="0.25">
      <c r="A477" s="30" t="s">
        <v>729</v>
      </c>
      <c r="B477" s="30" t="s">
        <v>271</v>
      </c>
      <c r="C477" s="30" t="s">
        <v>5</v>
      </c>
      <c r="D477" s="30" t="s">
        <v>591</v>
      </c>
      <c r="E477" s="30" t="s">
        <v>281</v>
      </c>
      <c r="F477" s="30">
        <v>5056</v>
      </c>
      <c r="G477" s="30" t="s">
        <v>303</v>
      </c>
      <c r="H477" s="30">
        <v>195.59356802520799</v>
      </c>
      <c r="I477" s="30">
        <v>0.08</v>
      </c>
      <c r="J477" s="30" t="s">
        <v>336</v>
      </c>
      <c r="K477" s="30">
        <v>15.647485442016601</v>
      </c>
      <c r="L477" s="30">
        <v>79113.686394836099</v>
      </c>
      <c r="M477" s="30">
        <v>0</v>
      </c>
      <c r="N477" s="30">
        <v>0</v>
      </c>
      <c r="O477" s="30">
        <v>0</v>
      </c>
      <c r="P477" s="30">
        <v>0</v>
      </c>
      <c r="Q477" s="30">
        <v>0.08</v>
      </c>
      <c r="R477" s="30">
        <v>15.647485442016601</v>
      </c>
      <c r="S477" s="30">
        <v>404.48</v>
      </c>
      <c r="T477">
        <v>6</v>
      </c>
      <c r="U477">
        <v>195.59356802520799</v>
      </c>
      <c r="V477">
        <v>5.5555555555555601E-2</v>
      </c>
    </row>
    <row r="478" spans="1:22" hidden="1" x14ac:dyDescent="0.25">
      <c r="A478" s="30" t="s">
        <v>717</v>
      </c>
      <c r="B478" s="30" t="s">
        <v>271</v>
      </c>
      <c r="C478" s="30" t="s">
        <v>5</v>
      </c>
      <c r="D478" s="30" t="s">
        <v>591</v>
      </c>
      <c r="E478" s="30" t="s">
        <v>281</v>
      </c>
      <c r="F478" s="30">
        <v>5056</v>
      </c>
      <c r="G478" s="30" t="s">
        <v>304</v>
      </c>
      <c r="H478" s="30">
        <v>77.527098928894702</v>
      </c>
      <c r="I478" s="30">
        <v>1</v>
      </c>
      <c r="J478" s="30" t="s">
        <v>336</v>
      </c>
      <c r="K478" s="30">
        <v>77.527098928894702</v>
      </c>
      <c r="L478" s="30">
        <v>391977.01218449202</v>
      </c>
      <c r="M478" s="30">
        <v>0</v>
      </c>
      <c r="N478" s="30">
        <v>0</v>
      </c>
      <c r="O478" s="30">
        <v>0</v>
      </c>
      <c r="P478" s="30">
        <v>0</v>
      </c>
      <c r="Q478" s="30">
        <v>1</v>
      </c>
      <c r="R478" s="30">
        <v>77.527098928894702</v>
      </c>
      <c r="S478" s="30">
        <v>5056</v>
      </c>
      <c r="T478">
        <v>6</v>
      </c>
      <c r="U478">
        <v>77.527098928894702</v>
      </c>
      <c r="V478">
        <v>0.69444444444444398</v>
      </c>
    </row>
    <row r="479" spans="1:22" hidden="1" x14ac:dyDescent="0.25">
      <c r="A479" s="30" t="s">
        <v>731</v>
      </c>
      <c r="B479" s="30" t="s">
        <v>271</v>
      </c>
      <c r="C479" s="30" t="s">
        <v>5</v>
      </c>
      <c r="D479" s="30" t="s">
        <v>591</v>
      </c>
      <c r="E479" s="30" t="s">
        <v>281</v>
      </c>
      <c r="F479" s="30">
        <v>5056</v>
      </c>
      <c r="G479" s="30" t="s">
        <v>305</v>
      </c>
      <c r="H479" s="30">
        <v>276.08110873063299</v>
      </c>
      <c r="I479" s="30">
        <v>2.2799999999999998</v>
      </c>
      <c r="J479" s="30" t="s">
        <v>332</v>
      </c>
      <c r="K479" s="30">
        <v>629.46492790584398</v>
      </c>
      <c r="L479" s="30">
        <v>3182574.67549195</v>
      </c>
      <c r="M479" s="30">
        <v>2.2799999999999998</v>
      </c>
      <c r="N479" s="30">
        <v>0</v>
      </c>
      <c r="O479" s="30">
        <v>0</v>
      </c>
      <c r="P479" s="30">
        <v>0</v>
      </c>
      <c r="Q479" s="30">
        <v>0</v>
      </c>
      <c r="R479" s="30">
        <v>0</v>
      </c>
      <c r="S479" s="30">
        <v>11527.68</v>
      </c>
      <c r="T479">
        <v>6</v>
      </c>
      <c r="U479">
        <v>276.08110873063299</v>
      </c>
      <c r="V479">
        <v>0.38513513513513498</v>
      </c>
    </row>
    <row r="480" spans="1:22" hidden="1" x14ac:dyDescent="0.25">
      <c r="A480" s="30" t="s">
        <v>732</v>
      </c>
      <c r="B480" s="30" t="s">
        <v>271</v>
      </c>
      <c r="C480" s="30" t="s">
        <v>5</v>
      </c>
      <c r="D480" s="30" t="s">
        <v>591</v>
      </c>
      <c r="E480" s="30" t="s">
        <v>281</v>
      </c>
      <c r="F480" s="30">
        <v>5056</v>
      </c>
      <c r="G480" s="30" t="s">
        <v>306</v>
      </c>
      <c r="H480" s="30">
        <v>110.52749482544699</v>
      </c>
      <c r="I480" s="30">
        <v>2.68</v>
      </c>
      <c r="J480" s="30" t="s">
        <v>332</v>
      </c>
      <c r="K480" s="30">
        <v>296.21368613219897</v>
      </c>
      <c r="L480" s="30">
        <v>1497656.3970844001</v>
      </c>
      <c r="M480" s="30">
        <v>2.68</v>
      </c>
      <c r="N480" s="30">
        <v>0</v>
      </c>
      <c r="O480" s="30">
        <v>0</v>
      </c>
      <c r="P480" s="30">
        <v>0</v>
      </c>
      <c r="Q480" s="30">
        <v>0</v>
      </c>
      <c r="R480" s="30">
        <v>0</v>
      </c>
      <c r="S480" s="30">
        <v>13550.08</v>
      </c>
      <c r="T480">
        <v>6</v>
      </c>
      <c r="U480">
        <v>110.52749482544699</v>
      </c>
      <c r="V480">
        <v>0.45270270270270302</v>
      </c>
    </row>
    <row r="481" spans="1:22" hidden="1" x14ac:dyDescent="0.25">
      <c r="A481" s="30" t="s">
        <v>733</v>
      </c>
      <c r="B481" s="30" t="s">
        <v>271</v>
      </c>
      <c r="C481" s="30" t="s">
        <v>5</v>
      </c>
      <c r="D481" s="30" t="s">
        <v>591</v>
      </c>
      <c r="E481" s="30" t="s">
        <v>281</v>
      </c>
      <c r="F481" s="30">
        <v>5056</v>
      </c>
      <c r="G481" s="30" t="s">
        <v>307</v>
      </c>
      <c r="H481" s="30">
        <v>88.936223766009604</v>
      </c>
      <c r="I481" s="30">
        <v>0.13</v>
      </c>
      <c r="J481" s="30" t="s">
        <v>336</v>
      </c>
      <c r="K481" s="30">
        <v>11.561709089581299</v>
      </c>
      <c r="L481" s="30">
        <v>58456.001156922801</v>
      </c>
      <c r="M481" s="30">
        <v>0</v>
      </c>
      <c r="N481" s="30">
        <v>0</v>
      </c>
      <c r="O481" s="30">
        <v>0</v>
      </c>
      <c r="P481" s="30">
        <v>0</v>
      </c>
      <c r="Q481" s="30">
        <v>0.13</v>
      </c>
      <c r="R481" s="30">
        <v>11.561709089581299</v>
      </c>
      <c r="S481" s="30">
        <v>657.28</v>
      </c>
      <c r="T481">
        <v>6</v>
      </c>
      <c r="U481">
        <v>88.936223766009604</v>
      </c>
      <c r="V481">
        <v>9.0277777777777804E-2</v>
      </c>
    </row>
    <row r="482" spans="1:22" hidden="1" x14ac:dyDescent="0.25">
      <c r="A482" s="30" t="s">
        <v>734</v>
      </c>
      <c r="B482" s="30" t="s">
        <v>271</v>
      </c>
      <c r="C482" s="30" t="s">
        <v>5</v>
      </c>
      <c r="D482" s="30" t="s">
        <v>591</v>
      </c>
      <c r="E482" s="30" t="s">
        <v>281</v>
      </c>
      <c r="F482" s="30">
        <v>5056</v>
      </c>
      <c r="G482" s="30" t="s">
        <v>308</v>
      </c>
      <c r="H482" s="30">
        <v>130.585007807822</v>
      </c>
      <c r="I482" s="30">
        <v>0.81</v>
      </c>
      <c r="J482" s="30" t="s">
        <v>332</v>
      </c>
      <c r="K482" s="30">
        <v>105.77385632433599</v>
      </c>
      <c r="L482" s="30">
        <v>534792.61757583998</v>
      </c>
      <c r="M482" s="30">
        <v>0.81</v>
      </c>
      <c r="N482" s="30">
        <v>0</v>
      </c>
      <c r="O482" s="30">
        <v>0</v>
      </c>
      <c r="P482" s="30">
        <v>0</v>
      </c>
      <c r="Q482" s="30">
        <v>0</v>
      </c>
      <c r="R482" s="30">
        <v>0</v>
      </c>
      <c r="S482" s="30">
        <v>4095.36</v>
      </c>
      <c r="T482">
        <v>6</v>
      </c>
      <c r="U482">
        <v>130.585007807822</v>
      </c>
      <c r="V482">
        <v>0.13682432432432401</v>
      </c>
    </row>
    <row r="483" spans="1:22" hidden="1" x14ac:dyDescent="0.25">
      <c r="A483" s="30" t="s">
        <v>730</v>
      </c>
      <c r="B483" s="30" t="s">
        <v>271</v>
      </c>
      <c r="C483" s="30" t="s">
        <v>5</v>
      </c>
      <c r="D483" s="30" t="s">
        <v>591</v>
      </c>
      <c r="E483" s="30" t="s">
        <v>281</v>
      </c>
      <c r="F483" s="30">
        <v>5056</v>
      </c>
      <c r="G483" s="30" t="s">
        <v>309</v>
      </c>
      <c r="H483" s="30">
        <v>243.57390520300899</v>
      </c>
      <c r="I483" s="30">
        <v>0.01</v>
      </c>
      <c r="J483" s="30" t="s">
        <v>336</v>
      </c>
      <c r="K483" s="30">
        <v>2.4357390520300899</v>
      </c>
      <c r="L483" s="30">
        <v>12315.0966470641</v>
      </c>
      <c r="M483" s="30">
        <v>0</v>
      </c>
      <c r="N483" s="30">
        <v>0</v>
      </c>
      <c r="O483" s="30">
        <v>0</v>
      </c>
      <c r="P483" s="30">
        <v>0</v>
      </c>
      <c r="Q483" s="30">
        <v>0.01</v>
      </c>
      <c r="R483" s="30">
        <v>2.4357390520300899</v>
      </c>
      <c r="S483" s="30">
        <v>50.56</v>
      </c>
      <c r="T483">
        <v>6</v>
      </c>
      <c r="U483">
        <v>243.57390520300899</v>
      </c>
      <c r="V483">
        <v>6.9444444444444397E-3</v>
      </c>
    </row>
    <row r="484" spans="1:22" hidden="1" x14ac:dyDescent="0.25">
      <c r="A484" s="30" t="s">
        <v>735</v>
      </c>
      <c r="B484" s="30" t="s">
        <v>271</v>
      </c>
      <c r="C484" s="30" t="s">
        <v>5</v>
      </c>
      <c r="D484" s="30" t="s">
        <v>591</v>
      </c>
      <c r="E484" s="30" t="s">
        <v>281</v>
      </c>
      <c r="F484" s="30">
        <v>5056</v>
      </c>
      <c r="G484" s="30" t="s">
        <v>310</v>
      </c>
      <c r="H484" s="30">
        <v>224.29238130239199</v>
      </c>
      <c r="I484" s="30">
        <v>0.01</v>
      </c>
      <c r="J484" s="30" t="s">
        <v>333</v>
      </c>
      <c r="K484" s="30">
        <v>2.24292381302392</v>
      </c>
      <c r="L484" s="30">
        <v>11340.2227986489</v>
      </c>
      <c r="M484" s="30">
        <v>0</v>
      </c>
      <c r="N484" s="30">
        <v>0.01</v>
      </c>
      <c r="O484" s="30">
        <v>0</v>
      </c>
      <c r="P484" s="30">
        <v>0</v>
      </c>
      <c r="Q484" s="30">
        <v>0</v>
      </c>
      <c r="R484" s="30">
        <v>0</v>
      </c>
      <c r="S484" s="30">
        <v>50.56</v>
      </c>
      <c r="T484">
        <v>6</v>
      </c>
      <c r="U484">
        <v>224.29238130239199</v>
      </c>
      <c r="V484">
        <v>7.9365079365079395E-3</v>
      </c>
    </row>
    <row r="485" spans="1:22" hidden="1" x14ac:dyDescent="0.25">
      <c r="A485" s="30" t="s">
        <v>736</v>
      </c>
      <c r="B485" s="30" t="s">
        <v>271</v>
      </c>
      <c r="C485" s="30" t="s">
        <v>5</v>
      </c>
      <c r="D485" s="30" t="s">
        <v>591</v>
      </c>
      <c r="E485" s="30" t="s">
        <v>281</v>
      </c>
      <c r="F485" s="30">
        <v>5056</v>
      </c>
      <c r="G485" s="30" t="s">
        <v>311</v>
      </c>
      <c r="H485" s="30">
        <v>102.439747719525</v>
      </c>
      <c r="I485" s="30">
        <v>0.14000000000000001</v>
      </c>
      <c r="J485" s="30" t="s">
        <v>333</v>
      </c>
      <c r="K485" s="30">
        <v>14.3415646807335</v>
      </c>
      <c r="L485" s="30">
        <v>72510.951025788701</v>
      </c>
      <c r="M485" s="30">
        <v>0</v>
      </c>
      <c r="N485" s="30">
        <v>0.14000000000000001</v>
      </c>
      <c r="O485" s="30">
        <v>0</v>
      </c>
      <c r="P485" s="30">
        <v>0</v>
      </c>
      <c r="Q485" s="30">
        <v>0</v>
      </c>
      <c r="R485" s="30">
        <v>0</v>
      </c>
      <c r="S485" s="30">
        <v>707.84</v>
      </c>
      <c r="T485">
        <v>6</v>
      </c>
      <c r="U485">
        <v>102.439747719525</v>
      </c>
      <c r="V485">
        <v>0.11111111111111099</v>
      </c>
    </row>
    <row r="486" spans="1:22" hidden="1" x14ac:dyDescent="0.25">
      <c r="A486" s="30" t="s">
        <v>737</v>
      </c>
      <c r="B486" s="30" t="s">
        <v>271</v>
      </c>
      <c r="C486" s="30" t="s">
        <v>5</v>
      </c>
      <c r="D486" s="30" t="s">
        <v>591</v>
      </c>
      <c r="E486" s="30" t="s">
        <v>281</v>
      </c>
      <c r="F486" s="30">
        <v>5056</v>
      </c>
      <c r="G486" s="30" t="s">
        <v>312</v>
      </c>
      <c r="H486" s="30">
        <v>30.969425995528901</v>
      </c>
      <c r="I486" s="30">
        <v>2.71</v>
      </c>
      <c r="J486" s="30" t="s">
        <v>334</v>
      </c>
      <c r="K486" s="30">
        <v>83.927144447883194</v>
      </c>
      <c r="L486" s="30">
        <v>424335.64232849801</v>
      </c>
      <c r="M486" s="30">
        <v>0</v>
      </c>
      <c r="N486" s="30">
        <v>0</v>
      </c>
      <c r="O486" s="30">
        <v>2.71</v>
      </c>
      <c r="P486" s="30">
        <v>0</v>
      </c>
      <c r="Q486" s="30">
        <v>0</v>
      </c>
      <c r="R486" s="30">
        <v>0</v>
      </c>
      <c r="S486" s="30">
        <v>13701.76</v>
      </c>
      <c r="T486">
        <v>6</v>
      </c>
      <c r="U486">
        <v>30.969425995528901</v>
      </c>
      <c r="V486">
        <v>0.84952978056426298</v>
      </c>
    </row>
    <row r="487" spans="1:22" hidden="1" x14ac:dyDescent="0.25">
      <c r="A487" s="30" t="s">
        <v>2807</v>
      </c>
      <c r="B487" s="30" t="s">
        <v>271</v>
      </c>
      <c r="C487" s="30" t="s">
        <v>5</v>
      </c>
      <c r="D487" s="30" t="s">
        <v>591</v>
      </c>
      <c r="E487" s="30" t="s">
        <v>281</v>
      </c>
      <c r="F487" s="30">
        <v>5056</v>
      </c>
      <c r="G487" s="30" t="s">
        <v>2688</v>
      </c>
      <c r="H487" s="30">
        <v>221.24122240148</v>
      </c>
      <c r="I487" s="30">
        <v>6.0581064480000002E-2</v>
      </c>
      <c r="J487" s="30" t="s">
        <v>334</v>
      </c>
      <c r="K487" s="30">
        <v>13.403028759938101</v>
      </c>
      <c r="L487" s="30">
        <v>67765.713410246899</v>
      </c>
      <c r="M487" s="30">
        <v>0</v>
      </c>
      <c r="N487" s="30">
        <v>0</v>
      </c>
      <c r="O487" s="30">
        <v>6.0581064480000002E-2</v>
      </c>
      <c r="P487" s="30">
        <v>0</v>
      </c>
      <c r="Q487" s="30">
        <v>0</v>
      </c>
      <c r="R487" s="30">
        <v>0</v>
      </c>
      <c r="S487" s="30">
        <v>306.29786201088001</v>
      </c>
      <c r="T487">
        <v>6</v>
      </c>
      <c r="U487">
        <v>221.24122240148</v>
      </c>
      <c r="V487">
        <v>1.8990929304075199E-2</v>
      </c>
    </row>
    <row r="488" spans="1:22" hidden="1" x14ac:dyDescent="0.25">
      <c r="A488" s="30" t="s">
        <v>2723</v>
      </c>
      <c r="B488" s="30" t="s">
        <v>271</v>
      </c>
      <c r="C488" s="30" t="s">
        <v>5</v>
      </c>
      <c r="D488" s="30" t="s">
        <v>591</v>
      </c>
      <c r="E488" s="30" t="s">
        <v>281</v>
      </c>
      <c r="F488" s="30">
        <v>5056</v>
      </c>
      <c r="G488" s="30" t="s">
        <v>2687</v>
      </c>
      <c r="H488" s="30">
        <v>137.306873117365</v>
      </c>
      <c r="I488" s="30">
        <v>0.41941893551999998</v>
      </c>
      <c r="J488" s="30" t="s">
        <v>334</v>
      </c>
      <c r="K488" s="30">
        <v>57.589102562464902</v>
      </c>
      <c r="L488" s="30">
        <v>291170.50255582301</v>
      </c>
      <c r="M488" s="30">
        <v>0</v>
      </c>
      <c r="N488" s="30">
        <v>0</v>
      </c>
      <c r="O488" s="30">
        <v>0.41941893551999998</v>
      </c>
      <c r="P488" s="30">
        <v>0</v>
      </c>
      <c r="Q488" s="30">
        <v>0</v>
      </c>
      <c r="R488" s="30">
        <v>0</v>
      </c>
      <c r="S488" s="30">
        <v>2120.5821379891199</v>
      </c>
      <c r="T488">
        <v>6</v>
      </c>
      <c r="U488">
        <v>137.306873117365</v>
      </c>
      <c r="V488">
        <v>0.13147929013166099</v>
      </c>
    </row>
    <row r="489" spans="1:22" hidden="1" x14ac:dyDescent="0.25">
      <c r="A489" s="30" t="s">
        <v>738</v>
      </c>
      <c r="B489" s="30" t="s">
        <v>271</v>
      </c>
      <c r="C489" s="30" t="s">
        <v>5</v>
      </c>
      <c r="D489" s="30" t="s">
        <v>591</v>
      </c>
      <c r="E489" s="30" t="s">
        <v>281</v>
      </c>
      <c r="F489" s="30">
        <v>5056</v>
      </c>
      <c r="G489" s="30" t="s">
        <v>313</v>
      </c>
      <c r="H489" s="30">
        <v>0</v>
      </c>
      <c r="I489" s="30">
        <v>0</v>
      </c>
      <c r="J489" s="30" t="s">
        <v>334</v>
      </c>
      <c r="K489" s="30">
        <v>0</v>
      </c>
      <c r="L489" s="30">
        <v>0</v>
      </c>
      <c r="M489" s="30">
        <v>0</v>
      </c>
      <c r="N489" s="30">
        <v>0</v>
      </c>
      <c r="O489" s="30">
        <v>0</v>
      </c>
      <c r="P489" s="30">
        <v>0</v>
      </c>
      <c r="Q489" s="30">
        <v>0</v>
      </c>
      <c r="R489" s="30">
        <v>0</v>
      </c>
      <c r="S489" s="30">
        <v>0</v>
      </c>
      <c r="T489">
        <v>6</v>
      </c>
      <c r="U489">
        <v>0</v>
      </c>
      <c r="V489">
        <v>0</v>
      </c>
    </row>
    <row r="490" spans="1:22" hidden="1" x14ac:dyDescent="0.25">
      <c r="A490" s="30" t="s">
        <v>765</v>
      </c>
      <c r="B490" s="30" t="s">
        <v>271</v>
      </c>
      <c r="C490" s="30" t="s">
        <v>5</v>
      </c>
      <c r="D490" s="30" t="s">
        <v>591</v>
      </c>
      <c r="E490" s="30" t="s">
        <v>282</v>
      </c>
      <c r="F490" s="30">
        <v>5055</v>
      </c>
      <c r="G490" s="30" t="s">
        <v>289</v>
      </c>
      <c r="H490" s="30">
        <v>819.02961984880005</v>
      </c>
      <c r="I490" s="30">
        <v>0.06</v>
      </c>
      <c r="J490" s="30" t="s">
        <v>335</v>
      </c>
      <c r="K490" s="30">
        <v>49.141777190928003</v>
      </c>
      <c r="L490" s="30">
        <v>248411.683700141</v>
      </c>
      <c r="M490" s="30">
        <v>0</v>
      </c>
      <c r="N490" s="30">
        <v>0</v>
      </c>
      <c r="O490" s="30">
        <v>0</v>
      </c>
      <c r="P490" s="30">
        <v>0.06</v>
      </c>
      <c r="Q490" s="30">
        <v>0</v>
      </c>
      <c r="R490" s="30">
        <v>0</v>
      </c>
      <c r="S490" s="30">
        <v>303.3</v>
      </c>
      <c r="T490">
        <v>7</v>
      </c>
      <c r="U490">
        <v>819.02961984880005</v>
      </c>
      <c r="V490">
        <v>1</v>
      </c>
    </row>
    <row r="491" spans="1:22" hidden="1" x14ac:dyDescent="0.25">
      <c r="A491" s="30" t="s">
        <v>764</v>
      </c>
      <c r="B491" s="30" t="s">
        <v>271</v>
      </c>
      <c r="C491" s="30" t="s">
        <v>5</v>
      </c>
      <c r="D491" s="30" t="s">
        <v>591</v>
      </c>
      <c r="E491" s="30" t="s">
        <v>282</v>
      </c>
      <c r="F491" s="30">
        <v>5055</v>
      </c>
      <c r="G491" s="30" t="s">
        <v>290</v>
      </c>
      <c r="H491" s="30">
        <v>335.994094601943</v>
      </c>
      <c r="I491" s="30">
        <v>0.04</v>
      </c>
      <c r="J491" s="30" t="s">
        <v>363</v>
      </c>
      <c r="K491" s="30">
        <v>13.4397637840777</v>
      </c>
      <c r="L491" s="30">
        <v>67938.005928512895</v>
      </c>
      <c r="M491" s="30">
        <v>0</v>
      </c>
      <c r="N491" s="30">
        <v>0</v>
      </c>
      <c r="O491" s="30">
        <v>0</v>
      </c>
      <c r="P491" s="30">
        <v>0</v>
      </c>
      <c r="Q491" s="30">
        <v>0</v>
      </c>
      <c r="R491" s="30">
        <v>0</v>
      </c>
      <c r="S491" s="30">
        <v>202.2</v>
      </c>
      <c r="T491">
        <v>7</v>
      </c>
      <c r="U491">
        <v>335.994094601943</v>
      </c>
      <c r="V491">
        <v>0.66666666666666696</v>
      </c>
    </row>
    <row r="492" spans="1:22" hidden="1" x14ac:dyDescent="0.25">
      <c r="A492" s="30" t="s">
        <v>741</v>
      </c>
      <c r="B492" s="30" t="s">
        <v>271</v>
      </c>
      <c r="C492" s="30" t="s">
        <v>5</v>
      </c>
      <c r="D492" s="30" t="s">
        <v>591</v>
      </c>
      <c r="E492" s="30" t="s">
        <v>282</v>
      </c>
      <c r="F492" s="30">
        <v>5055</v>
      </c>
      <c r="G492" s="30" t="s">
        <v>291</v>
      </c>
      <c r="H492" s="30">
        <v>0</v>
      </c>
      <c r="I492" s="30">
        <v>0</v>
      </c>
      <c r="J492" s="30" t="s">
        <v>336</v>
      </c>
      <c r="K492" s="30">
        <v>0</v>
      </c>
      <c r="L492" s="30">
        <v>0</v>
      </c>
      <c r="M492" s="30">
        <v>0</v>
      </c>
      <c r="N492" s="30">
        <v>0</v>
      </c>
      <c r="O492" s="30">
        <v>0</v>
      </c>
      <c r="P492" s="30">
        <v>0</v>
      </c>
      <c r="Q492" s="30">
        <v>0</v>
      </c>
      <c r="R492" s="30">
        <v>0</v>
      </c>
      <c r="S492" s="30">
        <v>0</v>
      </c>
      <c r="T492">
        <v>7</v>
      </c>
      <c r="U492">
        <v>0</v>
      </c>
      <c r="V492">
        <v>0</v>
      </c>
    </row>
    <row r="493" spans="1:22" hidden="1" x14ac:dyDescent="0.25">
      <c r="A493" s="30" t="s">
        <v>743</v>
      </c>
      <c r="B493" s="30" t="s">
        <v>271</v>
      </c>
      <c r="C493" s="30" t="s">
        <v>5</v>
      </c>
      <c r="D493" s="30" t="s">
        <v>591</v>
      </c>
      <c r="E493" s="30" t="s">
        <v>282</v>
      </c>
      <c r="F493" s="30">
        <v>5055</v>
      </c>
      <c r="G493" s="30" t="s">
        <v>292</v>
      </c>
      <c r="H493" s="30">
        <v>50.594589278683102</v>
      </c>
      <c r="I493" s="30">
        <v>0.1</v>
      </c>
      <c r="J493" s="30" t="s">
        <v>332</v>
      </c>
      <c r="K493" s="30">
        <v>5.0594589278683104</v>
      </c>
      <c r="L493" s="30">
        <v>25575.564880374299</v>
      </c>
      <c r="M493" s="30">
        <v>0.1</v>
      </c>
      <c r="N493" s="30">
        <v>0</v>
      </c>
      <c r="O493" s="30">
        <v>0</v>
      </c>
      <c r="P493" s="30">
        <v>0</v>
      </c>
      <c r="Q493" s="30">
        <v>0</v>
      </c>
      <c r="R493" s="30">
        <v>0</v>
      </c>
      <c r="S493" s="30">
        <v>505.5</v>
      </c>
      <c r="T493">
        <v>7</v>
      </c>
      <c r="U493">
        <v>50.594589278683102</v>
      </c>
      <c r="V493">
        <v>1.4005602240896401E-2</v>
      </c>
    </row>
    <row r="494" spans="1:22" hidden="1" x14ac:dyDescent="0.25">
      <c r="A494" s="30" t="s">
        <v>744</v>
      </c>
      <c r="B494" s="30" t="s">
        <v>271</v>
      </c>
      <c r="C494" s="30" t="s">
        <v>5</v>
      </c>
      <c r="D494" s="30" t="s">
        <v>591</v>
      </c>
      <c r="E494" s="30" t="s">
        <v>282</v>
      </c>
      <c r="F494" s="30">
        <v>5055</v>
      </c>
      <c r="G494" s="30" t="s">
        <v>293</v>
      </c>
      <c r="H494" s="30">
        <v>353.09954324207803</v>
      </c>
      <c r="I494" s="30">
        <v>0.01</v>
      </c>
      <c r="J494" s="30" t="s">
        <v>333</v>
      </c>
      <c r="K494" s="30">
        <v>3.53099543242078</v>
      </c>
      <c r="L494" s="30">
        <v>17849.181910887099</v>
      </c>
      <c r="M494" s="30">
        <v>0</v>
      </c>
      <c r="N494" s="30">
        <v>0.01</v>
      </c>
      <c r="O494" s="30">
        <v>0</v>
      </c>
      <c r="P494" s="30">
        <v>0</v>
      </c>
      <c r="Q494" s="30">
        <v>0</v>
      </c>
      <c r="R494" s="30">
        <v>0</v>
      </c>
      <c r="S494" s="30">
        <v>50.55</v>
      </c>
      <c r="T494">
        <v>7</v>
      </c>
      <c r="U494">
        <v>353.09954324207803</v>
      </c>
      <c r="V494">
        <v>7.4074074074074103E-3</v>
      </c>
    </row>
    <row r="495" spans="1:22" hidden="1" x14ac:dyDescent="0.25">
      <c r="A495" s="30" t="s">
        <v>745</v>
      </c>
      <c r="B495" s="30" t="s">
        <v>271</v>
      </c>
      <c r="C495" s="30" t="s">
        <v>5</v>
      </c>
      <c r="D495" s="30" t="s">
        <v>591</v>
      </c>
      <c r="E495" s="30" t="s">
        <v>282</v>
      </c>
      <c r="F495" s="30">
        <v>5055</v>
      </c>
      <c r="G495" s="30" t="s">
        <v>294</v>
      </c>
      <c r="H495" s="30">
        <v>149.163704079605</v>
      </c>
      <c r="I495" s="30">
        <v>0.18</v>
      </c>
      <c r="J495" s="30" t="s">
        <v>333</v>
      </c>
      <c r="K495" s="30">
        <v>26.849466734328999</v>
      </c>
      <c r="L495" s="30">
        <v>135724.05434203299</v>
      </c>
      <c r="M495" s="30">
        <v>0</v>
      </c>
      <c r="N495" s="30">
        <v>0.18</v>
      </c>
      <c r="O495" s="30">
        <v>0</v>
      </c>
      <c r="P495" s="30">
        <v>0</v>
      </c>
      <c r="Q495" s="30">
        <v>0</v>
      </c>
      <c r="R495" s="30">
        <v>0</v>
      </c>
      <c r="S495" s="30">
        <v>909.9</v>
      </c>
      <c r="T495">
        <v>7</v>
      </c>
      <c r="U495">
        <v>149.163704079605</v>
      </c>
      <c r="V495">
        <v>0.133333333333333</v>
      </c>
    </row>
    <row r="496" spans="1:22" hidden="1" x14ac:dyDescent="0.25">
      <c r="A496" s="30" t="s">
        <v>746</v>
      </c>
      <c r="B496" s="30" t="s">
        <v>271</v>
      </c>
      <c r="C496" s="30" t="s">
        <v>5</v>
      </c>
      <c r="D496" s="30" t="s">
        <v>591</v>
      </c>
      <c r="E496" s="30" t="s">
        <v>282</v>
      </c>
      <c r="F496" s="30">
        <v>5055</v>
      </c>
      <c r="G496" s="30" t="s">
        <v>295</v>
      </c>
      <c r="H496" s="30">
        <v>0</v>
      </c>
      <c r="I496" s="30">
        <v>0</v>
      </c>
      <c r="J496" s="30" t="s">
        <v>336</v>
      </c>
      <c r="K496" s="30">
        <v>0</v>
      </c>
      <c r="L496" s="30">
        <v>0</v>
      </c>
      <c r="M496" s="30">
        <v>0</v>
      </c>
      <c r="N496" s="30">
        <v>0</v>
      </c>
      <c r="O496" s="30">
        <v>0</v>
      </c>
      <c r="P496" s="30">
        <v>0</v>
      </c>
      <c r="Q496" s="30">
        <v>0</v>
      </c>
      <c r="R496" s="30">
        <v>0</v>
      </c>
      <c r="S496" s="30">
        <v>0</v>
      </c>
      <c r="T496">
        <v>7</v>
      </c>
      <c r="U496">
        <v>0</v>
      </c>
      <c r="V496">
        <v>0</v>
      </c>
    </row>
    <row r="497" spans="1:22" hidden="1" x14ac:dyDescent="0.25">
      <c r="A497" s="30" t="s">
        <v>747</v>
      </c>
      <c r="B497" s="30" t="s">
        <v>271</v>
      </c>
      <c r="C497" s="30" t="s">
        <v>5</v>
      </c>
      <c r="D497" s="30" t="s">
        <v>591</v>
      </c>
      <c r="E497" s="30" t="s">
        <v>282</v>
      </c>
      <c r="F497" s="30">
        <v>5055</v>
      </c>
      <c r="G497" s="30" t="s">
        <v>296</v>
      </c>
      <c r="H497" s="30">
        <v>100.59115615562099</v>
      </c>
      <c r="I497" s="30">
        <v>0.05</v>
      </c>
      <c r="J497" s="30" t="s">
        <v>336</v>
      </c>
      <c r="K497" s="30">
        <v>5.0295578077810301</v>
      </c>
      <c r="L497" s="30">
        <v>25424.414718333101</v>
      </c>
      <c r="M497" s="30">
        <v>0</v>
      </c>
      <c r="N497" s="30">
        <v>0</v>
      </c>
      <c r="O497" s="30">
        <v>0</v>
      </c>
      <c r="P497" s="30">
        <v>0</v>
      </c>
      <c r="Q497" s="30">
        <v>0.05</v>
      </c>
      <c r="R497" s="30">
        <v>5.0295578077810301</v>
      </c>
      <c r="S497" s="30">
        <v>252.75</v>
      </c>
      <c r="T497">
        <v>7</v>
      </c>
      <c r="U497">
        <v>100.59115615562099</v>
      </c>
      <c r="V497">
        <v>2.9069767441860499E-2</v>
      </c>
    </row>
    <row r="498" spans="1:22" hidden="1" x14ac:dyDescent="0.25">
      <c r="A498" s="30" t="s">
        <v>748</v>
      </c>
      <c r="B498" s="30" t="s">
        <v>271</v>
      </c>
      <c r="C498" s="30" t="s">
        <v>5</v>
      </c>
      <c r="D498" s="30" t="s">
        <v>591</v>
      </c>
      <c r="E498" s="30" t="s">
        <v>282</v>
      </c>
      <c r="F498" s="30">
        <v>5055</v>
      </c>
      <c r="G498" s="30" t="s">
        <v>297</v>
      </c>
      <c r="H498" s="30">
        <v>1103.9421216655101</v>
      </c>
      <c r="I498" s="30">
        <v>0.28999999999999998</v>
      </c>
      <c r="J498" s="30" t="s">
        <v>336</v>
      </c>
      <c r="K498" s="30">
        <v>320.14321528299701</v>
      </c>
      <c r="L498" s="30">
        <v>1618323.95325555</v>
      </c>
      <c r="M498" s="30">
        <v>0</v>
      </c>
      <c r="N498" s="30">
        <v>0</v>
      </c>
      <c r="O498" s="30">
        <v>0</v>
      </c>
      <c r="P498" s="30">
        <v>0</v>
      </c>
      <c r="Q498" s="30">
        <v>0.28999999999999998</v>
      </c>
      <c r="R498" s="30">
        <v>320.14321528299701</v>
      </c>
      <c r="S498" s="30">
        <v>1465.95</v>
      </c>
      <c r="T498">
        <v>7</v>
      </c>
      <c r="U498">
        <v>1103.9421216655101</v>
      </c>
      <c r="V498">
        <v>0.168604651162791</v>
      </c>
    </row>
    <row r="499" spans="1:22" hidden="1" x14ac:dyDescent="0.25">
      <c r="A499" s="30" t="s">
        <v>749</v>
      </c>
      <c r="B499" s="30" t="s">
        <v>271</v>
      </c>
      <c r="C499" s="30" t="s">
        <v>5</v>
      </c>
      <c r="D499" s="30" t="s">
        <v>591</v>
      </c>
      <c r="E499" s="30" t="s">
        <v>282</v>
      </c>
      <c r="F499" s="30">
        <v>5055</v>
      </c>
      <c r="G499" s="30" t="s">
        <v>298</v>
      </c>
      <c r="H499" s="30">
        <v>0</v>
      </c>
      <c r="I499" s="30">
        <v>0</v>
      </c>
      <c r="J499" s="30" t="s">
        <v>276</v>
      </c>
      <c r="K499" s="30">
        <v>0</v>
      </c>
      <c r="L499" s="30">
        <v>0</v>
      </c>
      <c r="M499" s="30">
        <v>0</v>
      </c>
      <c r="N499" s="30">
        <v>0</v>
      </c>
      <c r="O499" s="30">
        <v>0</v>
      </c>
      <c r="P499" s="30">
        <v>0</v>
      </c>
      <c r="Q499" s="30">
        <v>0</v>
      </c>
      <c r="R499" s="30">
        <v>0</v>
      </c>
      <c r="S499" s="30">
        <v>0</v>
      </c>
      <c r="T499">
        <v>7</v>
      </c>
      <c r="U499">
        <v>0</v>
      </c>
      <c r="V499">
        <v>0</v>
      </c>
    </row>
    <row r="500" spans="1:22" hidden="1" x14ac:dyDescent="0.25">
      <c r="A500" s="30" t="s">
        <v>750</v>
      </c>
      <c r="B500" s="30" t="s">
        <v>271</v>
      </c>
      <c r="C500" s="30" t="s">
        <v>5</v>
      </c>
      <c r="D500" s="30" t="s">
        <v>591</v>
      </c>
      <c r="E500" s="30" t="s">
        <v>282</v>
      </c>
      <c r="F500" s="30">
        <v>5055</v>
      </c>
      <c r="G500" s="30" t="s">
        <v>299</v>
      </c>
      <c r="H500" s="30">
        <v>180.23489935818401</v>
      </c>
      <c r="I500" s="30">
        <v>0.03</v>
      </c>
      <c r="J500" s="30" t="s">
        <v>332</v>
      </c>
      <c r="K500" s="30">
        <v>5.4070469807455099</v>
      </c>
      <c r="L500" s="30">
        <v>27332.622487668501</v>
      </c>
      <c r="M500" s="30">
        <v>0.03</v>
      </c>
      <c r="N500" s="30">
        <v>0</v>
      </c>
      <c r="O500" s="30">
        <v>0</v>
      </c>
      <c r="P500" s="30">
        <v>0</v>
      </c>
      <c r="Q500" s="30">
        <v>0</v>
      </c>
      <c r="R500" s="30">
        <v>0</v>
      </c>
      <c r="S500" s="30">
        <v>151.65</v>
      </c>
      <c r="T500">
        <v>7</v>
      </c>
      <c r="U500">
        <v>180.23489935818401</v>
      </c>
      <c r="V500">
        <v>4.20168067226891E-3</v>
      </c>
    </row>
    <row r="501" spans="1:22" hidden="1" x14ac:dyDescent="0.25">
      <c r="A501" s="30" t="s">
        <v>751</v>
      </c>
      <c r="B501" s="30" t="s">
        <v>271</v>
      </c>
      <c r="C501" s="30" t="s">
        <v>5</v>
      </c>
      <c r="D501" s="30" t="s">
        <v>591</v>
      </c>
      <c r="E501" s="30" t="s">
        <v>282</v>
      </c>
      <c r="F501" s="30">
        <v>5055</v>
      </c>
      <c r="G501" s="30" t="s">
        <v>300</v>
      </c>
      <c r="H501" s="30">
        <v>0</v>
      </c>
      <c r="I501" s="30">
        <v>0</v>
      </c>
      <c r="J501" s="30" t="s">
        <v>336</v>
      </c>
      <c r="K501" s="30">
        <v>0</v>
      </c>
      <c r="L501" s="30">
        <v>0</v>
      </c>
      <c r="M501" s="30">
        <v>0</v>
      </c>
      <c r="N501" s="30">
        <v>0</v>
      </c>
      <c r="O501" s="30">
        <v>0</v>
      </c>
      <c r="P501" s="30">
        <v>0</v>
      </c>
      <c r="Q501" s="30">
        <v>0</v>
      </c>
      <c r="R501" s="30">
        <v>0</v>
      </c>
      <c r="S501" s="30">
        <v>0</v>
      </c>
      <c r="T501">
        <v>7</v>
      </c>
      <c r="U501">
        <v>0</v>
      </c>
      <c r="V501">
        <v>0</v>
      </c>
    </row>
    <row r="502" spans="1:22" hidden="1" x14ac:dyDescent="0.25">
      <c r="A502" s="30" t="s">
        <v>752</v>
      </c>
      <c r="B502" s="30" t="s">
        <v>271</v>
      </c>
      <c r="C502" s="30" t="s">
        <v>5</v>
      </c>
      <c r="D502" s="30" t="s">
        <v>591</v>
      </c>
      <c r="E502" s="30" t="s">
        <v>282</v>
      </c>
      <c r="F502" s="30">
        <v>5055</v>
      </c>
      <c r="G502" s="30" t="s">
        <v>301</v>
      </c>
      <c r="H502" s="30">
        <v>46.625636491121597</v>
      </c>
      <c r="I502" s="30">
        <v>0.97</v>
      </c>
      <c r="J502" s="30" t="s">
        <v>333</v>
      </c>
      <c r="K502" s="30">
        <v>45.226867396388002</v>
      </c>
      <c r="L502" s="30">
        <v>228621.814688741</v>
      </c>
      <c r="M502" s="30">
        <v>0</v>
      </c>
      <c r="N502" s="30">
        <v>0.97</v>
      </c>
      <c r="O502" s="30">
        <v>0</v>
      </c>
      <c r="P502" s="30">
        <v>0</v>
      </c>
      <c r="Q502" s="30">
        <v>0</v>
      </c>
      <c r="R502" s="30">
        <v>0</v>
      </c>
      <c r="S502" s="30">
        <v>4903.3500000000004</v>
      </c>
      <c r="T502">
        <v>7</v>
      </c>
      <c r="U502">
        <v>46.625636491121597</v>
      </c>
      <c r="V502">
        <v>0.718518518518519</v>
      </c>
    </row>
    <row r="503" spans="1:22" hidden="1" x14ac:dyDescent="0.25">
      <c r="A503" s="30" t="s">
        <v>753</v>
      </c>
      <c r="B503" s="30" t="s">
        <v>271</v>
      </c>
      <c r="C503" s="30" t="s">
        <v>5</v>
      </c>
      <c r="D503" s="30" t="s">
        <v>591</v>
      </c>
      <c r="E503" s="30" t="s">
        <v>282</v>
      </c>
      <c r="F503" s="30">
        <v>5055</v>
      </c>
      <c r="G503" s="30" t="s">
        <v>302</v>
      </c>
      <c r="H503" s="30">
        <v>133.33248340938101</v>
      </c>
      <c r="I503" s="30">
        <v>0.09</v>
      </c>
      <c r="J503" s="30" t="s">
        <v>332</v>
      </c>
      <c r="K503" s="30">
        <v>11.999923506844301</v>
      </c>
      <c r="L503" s="30">
        <v>60659.613327097803</v>
      </c>
      <c r="M503" s="30">
        <v>0.09</v>
      </c>
      <c r="N503" s="30">
        <v>0</v>
      </c>
      <c r="O503" s="30">
        <v>0</v>
      </c>
      <c r="P503" s="30">
        <v>0</v>
      </c>
      <c r="Q503" s="30">
        <v>0</v>
      </c>
      <c r="R503" s="30">
        <v>0</v>
      </c>
      <c r="S503" s="30">
        <v>454.95</v>
      </c>
      <c r="T503">
        <v>7</v>
      </c>
      <c r="U503">
        <v>133.33248340938101</v>
      </c>
      <c r="V503">
        <v>1.26050420168067E-2</v>
      </c>
    </row>
    <row r="504" spans="1:22" hidden="1" x14ac:dyDescent="0.25">
      <c r="A504" s="30" t="s">
        <v>754</v>
      </c>
      <c r="B504" s="30" t="s">
        <v>271</v>
      </c>
      <c r="C504" s="30" t="s">
        <v>5</v>
      </c>
      <c r="D504" s="30" t="s">
        <v>591</v>
      </c>
      <c r="E504" s="30" t="s">
        <v>282</v>
      </c>
      <c r="F504" s="30">
        <v>5055</v>
      </c>
      <c r="G504" s="30" t="s">
        <v>303</v>
      </c>
      <c r="H504" s="30">
        <v>268.90753513608303</v>
      </c>
      <c r="I504" s="30">
        <v>0.11</v>
      </c>
      <c r="J504" s="30" t="s">
        <v>336</v>
      </c>
      <c r="K504" s="30">
        <v>29.579828864969102</v>
      </c>
      <c r="L504" s="30">
        <v>149526.03491241901</v>
      </c>
      <c r="M504" s="30">
        <v>0</v>
      </c>
      <c r="N504" s="30">
        <v>0</v>
      </c>
      <c r="O504" s="30">
        <v>0</v>
      </c>
      <c r="P504" s="30">
        <v>0</v>
      </c>
      <c r="Q504" s="30">
        <v>0.11</v>
      </c>
      <c r="R504" s="30">
        <v>29.579828864969102</v>
      </c>
      <c r="S504" s="30">
        <v>556.04999999999995</v>
      </c>
      <c r="T504">
        <v>7</v>
      </c>
      <c r="U504">
        <v>268.90753513608303</v>
      </c>
      <c r="V504">
        <v>6.3953488372092998E-2</v>
      </c>
    </row>
    <row r="505" spans="1:22" hidden="1" x14ac:dyDescent="0.25">
      <c r="A505" s="30" t="s">
        <v>742</v>
      </c>
      <c r="B505" s="30" t="s">
        <v>271</v>
      </c>
      <c r="C505" s="30" t="s">
        <v>5</v>
      </c>
      <c r="D505" s="30" t="s">
        <v>591</v>
      </c>
      <c r="E505" s="30" t="s">
        <v>282</v>
      </c>
      <c r="F505" s="30">
        <v>5055</v>
      </c>
      <c r="G505" s="30" t="s">
        <v>304</v>
      </c>
      <c r="H505" s="30">
        <v>109.07130456986</v>
      </c>
      <c r="I505" s="30">
        <v>1</v>
      </c>
      <c r="J505" s="30" t="s">
        <v>336</v>
      </c>
      <c r="K505" s="30">
        <v>109.07130456986</v>
      </c>
      <c r="L505" s="30">
        <v>551355.44460064103</v>
      </c>
      <c r="M505" s="30">
        <v>0</v>
      </c>
      <c r="N505" s="30">
        <v>0</v>
      </c>
      <c r="O505" s="30">
        <v>0</v>
      </c>
      <c r="P505" s="30">
        <v>0</v>
      </c>
      <c r="Q505" s="30">
        <v>1</v>
      </c>
      <c r="R505" s="30">
        <v>109.07130456986</v>
      </c>
      <c r="S505" s="30">
        <v>5055</v>
      </c>
      <c r="T505">
        <v>7</v>
      </c>
      <c r="U505">
        <v>109.07130456986</v>
      </c>
      <c r="V505">
        <v>0.581395348837209</v>
      </c>
    </row>
    <row r="506" spans="1:22" hidden="1" x14ac:dyDescent="0.25">
      <c r="A506" s="30" t="s">
        <v>756</v>
      </c>
      <c r="B506" s="30" t="s">
        <v>271</v>
      </c>
      <c r="C506" s="30" t="s">
        <v>5</v>
      </c>
      <c r="D506" s="30" t="s">
        <v>591</v>
      </c>
      <c r="E506" s="30" t="s">
        <v>282</v>
      </c>
      <c r="F506" s="30">
        <v>5055</v>
      </c>
      <c r="G506" s="30" t="s">
        <v>305</v>
      </c>
      <c r="H506" s="30">
        <v>306.373551837712</v>
      </c>
      <c r="I506" s="30">
        <v>2.84</v>
      </c>
      <c r="J506" s="30" t="s">
        <v>332</v>
      </c>
      <c r="K506" s="30">
        <v>870.10088721910302</v>
      </c>
      <c r="L506" s="30">
        <v>4398359.9848925704</v>
      </c>
      <c r="M506" s="30">
        <v>2.84</v>
      </c>
      <c r="N506" s="30">
        <v>0</v>
      </c>
      <c r="O506" s="30">
        <v>0</v>
      </c>
      <c r="P506" s="30">
        <v>0</v>
      </c>
      <c r="Q506" s="30">
        <v>0</v>
      </c>
      <c r="R506" s="30">
        <v>0</v>
      </c>
      <c r="S506" s="30">
        <v>14356.2</v>
      </c>
      <c r="T506">
        <v>7</v>
      </c>
      <c r="U506">
        <v>306.373551837712</v>
      </c>
      <c r="V506">
        <v>0.397759103641457</v>
      </c>
    </row>
    <row r="507" spans="1:22" hidden="1" x14ac:dyDescent="0.25">
      <c r="A507" s="30" t="s">
        <v>757</v>
      </c>
      <c r="B507" s="30" t="s">
        <v>271</v>
      </c>
      <c r="C507" s="30" t="s">
        <v>5</v>
      </c>
      <c r="D507" s="30" t="s">
        <v>591</v>
      </c>
      <c r="E507" s="30" t="s">
        <v>282</v>
      </c>
      <c r="F507" s="30">
        <v>5055</v>
      </c>
      <c r="G507" s="30" t="s">
        <v>306</v>
      </c>
      <c r="H507" s="30">
        <v>110.956183587879</v>
      </c>
      <c r="I507" s="30">
        <v>3.11</v>
      </c>
      <c r="J507" s="30" t="s">
        <v>332</v>
      </c>
      <c r="K507" s="30">
        <v>345.07373095830502</v>
      </c>
      <c r="L507" s="30">
        <v>1744347.70999423</v>
      </c>
      <c r="M507" s="30">
        <v>3.11</v>
      </c>
      <c r="N507" s="30">
        <v>0</v>
      </c>
      <c r="O507" s="30">
        <v>0</v>
      </c>
      <c r="P507" s="30">
        <v>0</v>
      </c>
      <c r="Q507" s="30">
        <v>0</v>
      </c>
      <c r="R507" s="30">
        <v>0</v>
      </c>
      <c r="S507" s="30">
        <v>15721.05</v>
      </c>
      <c r="T507">
        <v>7</v>
      </c>
      <c r="U507">
        <v>110.956183587879</v>
      </c>
      <c r="V507">
        <v>0.43557422969187698</v>
      </c>
    </row>
    <row r="508" spans="1:22" hidden="1" x14ac:dyDescent="0.25">
      <c r="A508" s="30" t="s">
        <v>758</v>
      </c>
      <c r="B508" s="30" t="s">
        <v>271</v>
      </c>
      <c r="C508" s="30" t="s">
        <v>5</v>
      </c>
      <c r="D508" s="30" t="s">
        <v>591</v>
      </c>
      <c r="E508" s="30" t="s">
        <v>282</v>
      </c>
      <c r="F508" s="30">
        <v>5055</v>
      </c>
      <c r="G508" s="30" t="s">
        <v>307</v>
      </c>
      <c r="H508" s="30">
        <v>100.130460415187</v>
      </c>
      <c r="I508" s="30">
        <v>0.25</v>
      </c>
      <c r="J508" s="30" t="s">
        <v>336</v>
      </c>
      <c r="K508" s="30">
        <v>25.032615103796701</v>
      </c>
      <c r="L508" s="30">
        <v>126539.869349692</v>
      </c>
      <c r="M508" s="30">
        <v>0</v>
      </c>
      <c r="N508" s="30">
        <v>0</v>
      </c>
      <c r="O508" s="30">
        <v>0</v>
      </c>
      <c r="P508" s="30">
        <v>0</v>
      </c>
      <c r="Q508" s="30">
        <v>0.25</v>
      </c>
      <c r="R508" s="30">
        <v>25.032615103796701</v>
      </c>
      <c r="S508" s="30">
        <v>1263.75</v>
      </c>
      <c r="T508">
        <v>7</v>
      </c>
      <c r="U508">
        <v>100.130460415187</v>
      </c>
      <c r="V508">
        <v>0.145348837209302</v>
      </c>
    </row>
    <row r="509" spans="1:22" hidden="1" x14ac:dyDescent="0.25">
      <c r="A509" s="30" t="s">
        <v>759</v>
      </c>
      <c r="B509" s="30" t="s">
        <v>271</v>
      </c>
      <c r="C509" s="30" t="s">
        <v>5</v>
      </c>
      <c r="D509" s="30" t="s">
        <v>591</v>
      </c>
      <c r="E509" s="30" t="s">
        <v>282</v>
      </c>
      <c r="F509" s="30">
        <v>5055</v>
      </c>
      <c r="G509" s="30" t="s">
        <v>308</v>
      </c>
      <c r="H509" s="30">
        <v>135.53324028925601</v>
      </c>
      <c r="I509" s="30">
        <v>0.97</v>
      </c>
      <c r="J509" s="30" t="s">
        <v>332</v>
      </c>
      <c r="K509" s="30">
        <v>131.46724308057901</v>
      </c>
      <c r="L509" s="30">
        <v>664566.91377232596</v>
      </c>
      <c r="M509" s="30">
        <v>0.97</v>
      </c>
      <c r="N509" s="30">
        <v>0</v>
      </c>
      <c r="O509" s="30">
        <v>0</v>
      </c>
      <c r="P509" s="30">
        <v>0</v>
      </c>
      <c r="Q509" s="30">
        <v>0</v>
      </c>
      <c r="R509" s="30">
        <v>0</v>
      </c>
      <c r="S509" s="30">
        <v>4903.3500000000004</v>
      </c>
      <c r="T509">
        <v>7</v>
      </c>
      <c r="U509">
        <v>135.53324028925601</v>
      </c>
      <c r="V509">
        <v>0.135854341736695</v>
      </c>
    </row>
    <row r="510" spans="1:22" hidden="1" x14ac:dyDescent="0.25">
      <c r="A510" s="30" t="s">
        <v>755</v>
      </c>
      <c r="B510" s="30" t="s">
        <v>271</v>
      </c>
      <c r="C510" s="30" t="s">
        <v>5</v>
      </c>
      <c r="D510" s="30" t="s">
        <v>591</v>
      </c>
      <c r="E510" s="30" t="s">
        <v>282</v>
      </c>
      <c r="F510" s="30">
        <v>5055</v>
      </c>
      <c r="G510" s="30" t="s">
        <v>309</v>
      </c>
      <c r="H510" s="30">
        <v>574.24497727788105</v>
      </c>
      <c r="I510" s="30">
        <v>0.02</v>
      </c>
      <c r="J510" s="30" t="s">
        <v>336</v>
      </c>
      <c r="K510" s="30">
        <v>11.4848995455576</v>
      </c>
      <c r="L510" s="30">
        <v>58056.167202793797</v>
      </c>
      <c r="M510" s="30">
        <v>0</v>
      </c>
      <c r="N510" s="30">
        <v>0</v>
      </c>
      <c r="O510" s="30">
        <v>0</v>
      </c>
      <c r="P510" s="30">
        <v>0</v>
      </c>
      <c r="Q510" s="30">
        <v>0.02</v>
      </c>
      <c r="R510" s="30">
        <v>11.4848995455576</v>
      </c>
      <c r="S510" s="30">
        <v>101.1</v>
      </c>
      <c r="T510">
        <v>7</v>
      </c>
      <c r="U510">
        <v>574.24497727788105</v>
      </c>
      <c r="V510">
        <v>1.16279069767442E-2</v>
      </c>
    </row>
    <row r="511" spans="1:22" hidden="1" x14ac:dyDescent="0.25">
      <c r="A511" s="30" t="s">
        <v>760</v>
      </c>
      <c r="B511" s="30" t="s">
        <v>271</v>
      </c>
      <c r="C511" s="30" t="s">
        <v>5</v>
      </c>
      <c r="D511" s="30" t="s">
        <v>591</v>
      </c>
      <c r="E511" s="30" t="s">
        <v>282</v>
      </c>
      <c r="F511" s="30">
        <v>5055</v>
      </c>
      <c r="G511" s="30" t="s">
        <v>310</v>
      </c>
      <c r="H511" s="30">
        <v>346.10581193876601</v>
      </c>
      <c r="I511" s="30">
        <v>0.01</v>
      </c>
      <c r="J511" s="30" t="s">
        <v>333</v>
      </c>
      <c r="K511" s="30">
        <v>3.4610581193876602</v>
      </c>
      <c r="L511" s="30">
        <v>17495.648793504599</v>
      </c>
      <c r="M511" s="30">
        <v>0</v>
      </c>
      <c r="N511" s="30">
        <v>0.01</v>
      </c>
      <c r="O511" s="30">
        <v>0</v>
      </c>
      <c r="P511" s="30">
        <v>0</v>
      </c>
      <c r="Q511" s="30">
        <v>0</v>
      </c>
      <c r="R511" s="30">
        <v>0</v>
      </c>
      <c r="S511" s="30">
        <v>50.55</v>
      </c>
      <c r="T511">
        <v>7</v>
      </c>
      <c r="U511">
        <v>346.10581193876601</v>
      </c>
      <c r="V511">
        <v>7.4074074074074103E-3</v>
      </c>
    </row>
    <row r="512" spans="1:22" hidden="1" x14ac:dyDescent="0.25">
      <c r="A512" s="30" t="s">
        <v>761</v>
      </c>
      <c r="B512" s="30" t="s">
        <v>271</v>
      </c>
      <c r="C512" s="30" t="s">
        <v>5</v>
      </c>
      <c r="D512" s="30" t="s">
        <v>591</v>
      </c>
      <c r="E512" s="30" t="s">
        <v>282</v>
      </c>
      <c r="F512" s="30">
        <v>5055</v>
      </c>
      <c r="G512" s="30" t="s">
        <v>311</v>
      </c>
      <c r="H512" s="30">
        <v>114.082802205419</v>
      </c>
      <c r="I512" s="30">
        <v>0.18</v>
      </c>
      <c r="J512" s="30" t="s">
        <v>333</v>
      </c>
      <c r="K512" s="30">
        <v>20.534904396975399</v>
      </c>
      <c r="L512" s="30">
        <v>103803.94172671001</v>
      </c>
      <c r="M512" s="30">
        <v>0</v>
      </c>
      <c r="N512" s="30">
        <v>0.18</v>
      </c>
      <c r="O512" s="30">
        <v>0</v>
      </c>
      <c r="P512" s="30">
        <v>0</v>
      </c>
      <c r="Q512" s="30">
        <v>0</v>
      </c>
      <c r="R512" s="30">
        <v>0</v>
      </c>
      <c r="S512" s="30">
        <v>909.9</v>
      </c>
      <c r="T512">
        <v>7</v>
      </c>
      <c r="U512">
        <v>114.082802205419</v>
      </c>
      <c r="V512">
        <v>0.133333333333333</v>
      </c>
    </row>
    <row r="513" spans="1:22" hidden="1" x14ac:dyDescent="0.25">
      <c r="A513" s="30" t="s">
        <v>762</v>
      </c>
      <c r="B513" s="30" t="s">
        <v>271</v>
      </c>
      <c r="C513" s="30" t="s">
        <v>5</v>
      </c>
      <c r="D513" s="30" t="s">
        <v>591</v>
      </c>
      <c r="E513" s="30" t="s">
        <v>282</v>
      </c>
      <c r="F513" s="30">
        <v>5055</v>
      </c>
      <c r="G513" s="30" t="s">
        <v>312</v>
      </c>
      <c r="H513" s="30">
        <v>33.858398466108802</v>
      </c>
      <c r="I513" s="30">
        <v>3.11</v>
      </c>
      <c r="J513" s="30" t="s">
        <v>334</v>
      </c>
      <c r="K513" s="30">
        <v>105.29961922959799</v>
      </c>
      <c r="L513" s="30">
        <v>532289.57520561898</v>
      </c>
      <c r="M513" s="30">
        <v>0</v>
      </c>
      <c r="N513" s="30">
        <v>0</v>
      </c>
      <c r="O513" s="30">
        <v>3.11</v>
      </c>
      <c r="P513" s="30">
        <v>0</v>
      </c>
      <c r="Q513" s="30">
        <v>0</v>
      </c>
      <c r="R513" s="30">
        <v>0</v>
      </c>
      <c r="S513" s="30">
        <v>15721.05</v>
      </c>
      <c r="T513">
        <v>7</v>
      </c>
      <c r="U513">
        <v>33.858398466108802</v>
      </c>
      <c r="V513">
        <v>0.84054054054054095</v>
      </c>
    </row>
    <row r="514" spans="1:22" hidden="1" x14ac:dyDescent="0.25">
      <c r="A514" s="30" t="s">
        <v>2808</v>
      </c>
      <c r="B514" s="30" t="s">
        <v>271</v>
      </c>
      <c r="C514" s="30" t="s">
        <v>5</v>
      </c>
      <c r="D514" s="30" t="s">
        <v>591</v>
      </c>
      <c r="E514" s="30" t="s">
        <v>282</v>
      </c>
      <c r="F514" s="30">
        <v>5055</v>
      </c>
      <c r="G514" s="30" t="s">
        <v>2688</v>
      </c>
      <c r="H514" s="30">
        <v>253.76759996202199</v>
      </c>
      <c r="I514" s="30">
        <v>7.4464225090000002E-2</v>
      </c>
      <c r="J514" s="30" t="s">
        <v>334</v>
      </c>
      <c r="K514" s="30">
        <v>18.896607684121101</v>
      </c>
      <c r="L514" s="30">
        <v>95522.3518432321</v>
      </c>
      <c r="M514" s="30">
        <v>0</v>
      </c>
      <c r="N514" s="30">
        <v>0</v>
      </c>
      <c r="O514" s="30">
        <v>7.4464225090000002E-2</v>
      </c>
      <c r="P514" s="30">
        <v>0</v>
      </c>
      <c r="Q514" s="30">
        <v>0</v>
      </c>
      <c r="R514" s="30">
        <v>0</v>
      </c>
      <c r="S514" s="30">
        <v>376.41665782995</v>
      </c>
      <c r="T514">
        <v>7</v>
      </c>
      <c r="U514">
        <v>253.76759996202199</v>
      </c>
      <c r="V514">
        <v>2.0125466240540499E-2</v>
      </c>
    </row>
    <row r="515" spans="1:22" hidden="1" x14ac:dyDescent="0.25">
      <c r="A515" s="30" t="s">
        <v>2724</v>
      </c>
      <c r="B515" s="30" t="s">
        <v>271</v>
      </c>
      <c r="C515" s="30" t="s">
        <v>5</v>
      </c>
      <c r="D515" s="30" t="s">
        <v>591</v>
      </c>
      <c r="E515" s="30" t="s">
        <v>282</v>
      </c>
      <c r="F515" s="30">
        <v>5055</v>
      </c>
      <c r="G515" s="30" t="s">
        <v>2687</v>
      </c>
      <c r="H515" s="30">
        <v>157.49341497514101</v>
      </c>
      <c r="I515" s="30">
        <v>0.51553577491000002</v>
      </c>
      <c r="J515" s="30" t="s">
        <v>334</v>
      </c>
      <c r="K515" s="30">
        <v>81.193489732431303</v>
      </c>
      <c r="L515" s="30">
        <v>410433.09059744002</v>
      </c>
      <c r="M515" s="30">
        <v>0</v>
      </c>
      <c r="N515" s="30">
        <v>0</v>
      </c>
      <c r="O515" s="30">
        <v>0.51553577491000002</v>
      </c>
      <c r="P515" s="30">
        <v>0</v>
      </c>
      <c r="Q515" s="30">
        <v>0</v>
      </c>
      <c r="R515" s="30">
        <v>0</v>
      </c>
      <c r="S515" s="30">
        <v>2606.0333421700502</v>
      </c>
      <c r="T515">
        <v>7</v>
      </c>
      <c r="U515">
        <v>157.49341497514101</v>
      </c>
      <c r="V515">
        <v>0.13933399321891901</v>
      </c>
    </row>
    <row r="516" spans="1:22" hidden="1" x14ac:dyDescent="0.25">
      <c r="A516" s="30" t="s">
        <v>763</v>
      </c>
      <c r="B516" s="30" t="s">
        <v>271</v>
      </c>
      <c r="C516" s="30" t="s">
        <v>5</v>
      </c>
      <c r="D516" s="30" t="s">
        <v>591</v>
      </c>
      <c r="E516" s="30" t="s">
        <v>282</v>
      </c>
      <c r="F516" s="30">
        <v>5055</v>
      </c>
      <c r="G516" s="30" t="s">
        <v>313</v>
      </c>
      <c r="H516" s="30">
        <v>0</v>
      </c>
      <c r="I516" s="30">
        <v>0</v>
      </c>
      <c r="J516" s="30" t="s">
        <v>334</v>
      </c>
      <c r="K516" s="30">
        <v>0</v>
      </c>
      <c r="L516" s="30">
        <v>0</v>
      </c>
      <c r="M516" s="30">
        <v>0</v>
      </c>
      <c r="N516" s="30">
        <v>0</v>
      </c>
      <c r="O516" s="30">
        <v>0</v>
      </c>
      <c r="P516" s="30">
        <v>0</v>
      </c>
      <c r="Q516" s="30">
        <v>0</v>
      </c>
      <c r="R516" s="30">
        <v>0</v>
      </c>
      <c r="S516" s="30">
        <v>0</v>
      </c>
      <c r="T516">
        <v>7</v>
      </c>
      <c r="U516">
        <v>0</v>
      </c>
      <c r="V516">
        <v>0</v>
      </c>
    </row>
    <row r="517" spans="1:22" hidden="1" x14ac:dyDescent="0.25">
      <c r="A517" s="30" t="s">
        <v>790</v>
      </c>
      <c r="B517" s="30" t="s">
        <v>271</v>
      </c>
      <c r="C517" s="30" t="s">
        <v>5</v>
      </c>
      <c r="D517" s="30" t="s">
        <v>591</v>
      </c>
      <c r="E517" s="30" t="s">
        <v>283</v>
      </c>
      <c r="F517" s="30">
        <v>5056</v>
      </c>
      <c r="G517" s="30" t="s">
        <v>289</v>
      </c>
      <c r="H517" s="30">
        <v>1038.7472042869899</v>
      </c>
      <c r="I517" s="30">
        <v>0.28000000000000003</v>
      </c>
      <c r="J517" s="30" t="s">
        <v>335</v>
      </c>
      <c r="K517" s="30">
        <v>290.84921720035902</v>
      </c>
      <c r="L517" s="30">
        <v>1470533.6421650101</v>
      </c>
      <c r="M517" s="30">
        <v>0</v>
      </c>
      <c r="N517" s="30">
        <v>0</v>
      </c>
      <c r="O517" s="30">
        <v>0</v>
      </c>
      <c r="P517" s="30">
        <v>0.28000000000000003</v>
      </c>
      <c r="Q517" s="30">
        <v>0</v>
      </c>
      <c r="R517" s="30">
        <v>0</v>
      </c>
      <c r="S517" s="30">
        <v>1415.68</v>
      </c>
      <c r="T517">
        <v>8</v>
      </c>
      <c r="U517">
        <v>1038.7472042869899</v>
      </c>
      <c r="V517">
        <v>1</v>
      </c>
    </row>
    <row r="518" spans="1:22" hidden="1" x14ac:dyDescent="0.25">
      <c r="A518" s="30" t="s">
        <v>789</v>
      </c>
      <c r="B518" s="30" t="s">
        <v>271</v>
      </c>
      <c r="C518" s="30" t="s">
        <v>5</v>
      </c>
      <c r="D518" s="30" t="s">
        <v>591</v>
      </c>
      <c r="E518" s="30" t="s">
        <v>283</v>
      </c>
      <c r="F518" s="30">
        <v>5056</v>
      </c>
      <c r="G518" s="30" t="s">
        <v>290</v>
      </c>
      <c r="H518" s="30">
        <v>401.63880363669199</v>
      </c>
      <c r="I518" s="30">
        <v>0.16</v>
      </c>
      <c r="J518" s="30" t="s">
        <v>363</v>
      </c>
      <c r="K518" s="30">
        <v>64.262208581870794</v>
      </c>
      <c r="L518" s="30">
        <v>324909.72658993897</v>
      </c>
      <c r="M518" s="30">
        <v>0</v>
      </c>
      <c r="N518" s="30">
        <v>0</v>
      </c>
      <c r="O518" s="30">
        <v>0</v>
      </c>
      <c r="P518" s="30">
        <v>0</v>
      </c>
      <c r="Q518" s="30">
        <v>0</v>
      </c>
      <c r="R518" s="30">
        <v>0</v>
      </c>
      <c r="S518" s="30">
        <v>808.96</v>
      </c>
      <c r="T518">
        <v>8</v>
      </c>
      <c r="U518">
        <v>401.63880363669199</v>
      </c>
      <c r="V518">
        <v>0.57142857142857095</v>
      </c>
    </row>
    <row r="519" spans="1:22" hidden="1" x14ac:dyDescent="0.25">
      <c r="A519" s="30" t="s">
        <v>766</v>
      </c>
      <c r="B519" s="30" t="s">
        <v>271</v>
      </c>
      <c r="C519" s="30" t="s">
        <v>5</v>
      </c>
      <c r="D519" s="30" t="s">
        <v>591</v>
      </c>
      <c r="E519" s="30" t="s">
        <v>283</v>
      </c>
      <c r="F519" s="30">
        <v>5056</v>
      </c>
      <c r="G519" s="30" t="s">
        <v>291</v>
      </c>
      <c r="H519" s="30">
        <v>646.51924902165501</v>
      </c>
      <c r="I519" s="30">
        <v>0.01</v>
      </c>
      <c r="J519" s="30" t="s">
        <v>336</v>
      </c>
      <c r="K519" s="30">
        <v>6.4651924902165501</v>
      </c>
      <c r="L519" s="30">
        <v>32688.0132305349</v>
      </c>
      <c r="M519" s="30">
        <v>0</v>
      </c>
      <c r="N519" s="30">
        <v>0</v>
      </c>
      <c r="O519" s="30">
        <v>0</v>
      </c>
      <c r="P519" s="30">
        <v>0</v>
      </c>
      <c r="Q519" s="30">
        <v>0.01</v>
      </c>
      <c r="R519" s="30">
        <v>6.4651924902165501</v>
      </c>
      <c r="S519" s="30">
        <v>50.56</v>
      </c>
      <c r="T519">
        <v>8</v>
      </c>
      <c r="U519">
        <v>646.51924902165501</v>
      </c>
      <c r="V519">
        <v>4.3859649122806998E-3</v>
      </c>
    </row>
    <row r="520" spans="1:22" hidden="1" x14ac:dyDescent="0.25">
      <c r="A520" s="30" t="s">
        <v>768</v>
      </c>
      <c r="B520" s="30" t="s">
        <v>271</v>
      </c>
      <c r="C520" s="30" t="s">
        <v>5</v>
      </c>
      <c r="D520" s="30" t="s">
        <v>591</v>
      </c>
      <c r="E520" s="30" t="s">
        <v>283</v>
      </c>
      <c r="F520" s="30">
        <v>5056</v>
      </c>
      <c r="G520" s="30" t="s">
        <v>292</v>
      </c>
      <c r="H520" s="30">
        <v>48.048978736452902</v>
      </c>
      <c r="I520" s="30">
        <v>0.06</v>
      </c>
      <c r="J520" s="30" t="s">
        <v>332</v>
      </c>
      <c r="K520" s="30">
        <v>2.88293872418717</v>
      </c>
      <c r="L520" s="30">
        <v>14576.138189490301</v>
      </c>
      <c r="M520" s="30">
        <v>0.06</v>
      </c>
      <c r="N520" s="30">
        <v>0</v>
      </c>
      <c r="O520" s="30">
        <v>0</v>
      </c>
      <c r="P520" s="30">
        <v>0</v>
      </c>
      <c r="Q520" s="30">
        <v>0</v>
      </c>
      <c r="R520" s="30">
        <v>0</v>
      </c>
      <c r="S520" s="30">
        <v>303.36</v>
      </c>
      <c r="T520">
        <v>8</v>
      </c>
      <c r="U520">
        <v>48.048978736452902</v>
      </c>
      <c r="V520">
        <v>7.3710073710073704E-3</v>
      </c>
    </row>
    <row r="521" spans="1:22" hidden="1" x14ac:dyDescent="0.25">
      <c r="A521" s="30" t="s">
        <v>769</v>
      </c>
      <c r="B521" s="30" t="s">
        <v>271</v>
      </c>
      <c r="C521" s="30" t="s">
        <v>5</v>
      </c>
      <c r="D521" s="30" t="s">
        <v>591</v>
      </c>
      <c r="E521" s="30" t="s">
        <v>283</v>
      </c>
      <c r="F521" s="30">
        <v>5056</v>
      </c>
      <c r="G521" s="30" t="s">
        <v>293</v>
      </c>
      <c r="H521" s="30">
        <v>540.60942524873201</v>
      </c>
      <c r="I521" s="30">
        <v>0.01</v>
      </c>
      <c r="J521" s="30" t="s">
        <v>333</v>
      </c>
      <c r="K521" s="30">
        <v>5.4060942524873203</v>
      </c>
      <c r="L521" s="30">
        <v>27333.2125405759</v>
      </c>
      <c r="M521" s="30">
        <v>0</v>
      </c>
      <c r="N521" s="30">
        <v>0.01</v>
      </c>
      <c r="O521" s="30">
        <v>0</v>
      </c>
      <c r="P521" s="30">
        <v>0</v>
      </c>
      <c r="Q521" s="30">
        <v>0</v>
      </c>
      <c r="R521" s="30">
        <v>0</v>
      </c>
      <c r="S521" s="30">
        <v>50.56</v>
      </c>
      <c r="T521">
        <v>8</v>
      </c>
      <c r="U521">
        <v>540.60942524873201</v>
      </c>
      <c r="V521">
        <v>6.8965517241379301E-3</v>
      </c>
    </row>
    <row r="522" spans="1:22" hidden="1" x14ac:dyDescent="0.25">
      <c r="A522" s="30" t="s">
        <v>770</v>
      </c>
      <c r="B522" s="30" t="s">
        <v>271</v>
      </c>
      <c r="C522" s="30" t="s">
        <v>5</v>
      </c>
      <c r="D522" s="30" t="s">
        <v>591</v>
      </c>
      <c r="E522" s="30" t="s">
        <v>283</v>
      </c>
      <c r="F522" s="30">
        <v>5056</v>
      </c>
      <c r="G522" s="30" t="s">
        <v>294</v>
      </c>
      <c r="H522" s="30">
        <v>161.319480424906</v>
      </c>
      <c r="I522" s="30">
        <v>0.22</v>
      </c>
      <c r="J522" s="30" t="s">
        <v>333</v>
      </c>
      <c r="K522" s="30">
        <v>35.4902856934794</v>
      </c>
      <c r="L522" s="30">
        <v>179438.884466232</v>
      </c>
      <c r="M522" s="30">
        <v>0</v>
      </c>
      <c r="N522" s="30">
        <v>0.22</v>
      </c>
      <c r="O522" s="30">
        <v>0</v>
      </c>
      <c r="P522" s="30">
        <v>0</v>
      </c>
      <c r="Q522" s="30">
        <v>0</v>
      </c>
      <c r="R522" s="30">
        <v>0</v>
      </c>
      <c r="S522" s="30">
        <v>1112.32</v>
      </c>
      <c r="T522">
        <v>8</v>
      </c>
      <c r="U522">
        <v>161.319480424906</v>
      </c>
      <c r="V522">
        <v>0.15172413793103401</v>
      </c>
    </row>
    <row r="523" spans="1:22" hidden="1" x14ac:dyDescent="0.25">
      <c r="A523" s="30" t="s">
        <v>771</v>
      </c>
      <c r="B523" s="30" t="s">
        <v>271</v>
      </c>
      <c r="C523" s="30" t="s">
        <v>5</v>
      </c>
      <c r="D523" s="30" t="s">
        <v>591</v>
      </c>
      <c r="E523" s="30" t="s">
        <v>283</v>
      </c>
      <c r="F523" s="30">
        <v>5056</v>
      </c>
      <c r="G523" s="30" t="s">
        <v>295</v>
      </c>
      <c r="H523" s="30">
        <v>0</v>
      </c>
      <c r="I523" s="30">
        <v>0</v>
      </c>
      <c r="J523" s="30" t="s">
        <v>336</v>
      </c>
      <c r="K523" s="30">
        <v>0</v>
      </c>
      <c r="L523" s="30">
        <v>0</v>
      </c>
      <c r="M523" s="30">
        <v>0</v>
      </c>
      <c r="N523" s="30">
        <v>0</v>
      </c>
      <c r="O523" s="30">
        <v>0</v>
      </c>
      <c r="P523" s="30">
        <v>0</v>
      </c>
      <c r="Q523" s="30">
        <v>0</v>
      </c>
      <c r="R523" s="30">
        <v>0</v>
      </c>
      <c r="S523" s="30">
        <v>0</v>
      </c>
      <c r="T523">
        <v>8</v>
      </c>
      <c r="U523">
        <v>0</v>
      </c>
      <c r="V523">
        <v>0</v>
      </c>
    </row>
    <row r="524" spans="1:22" hidden="1" x14ac:dyDescent="0.25">
      <c r="A524" s="30" t="s">
        <v>772</v>
      </c>
      <c r="B524" s="30" t="s">
        <v>271</v>
      </c>
      <c r="C524" s="30" t="s">
        <v>5</v>
      </c>
      <c r="D524" s="30" t="s">
        <v>591</v>
      </c>
      <c r="E524" s="30" t="s">
        <v>283</v>
      </c>
      <c r="F524" s="30">
        <v>5056</v>
      </c>
      <c r="G524" s="30" t="s">
        <v>296</v>
      </c>
      <c r="H524" s="30">
        <v>154.02513331724401</v>
      </c>
      <c r="I524" s="30">
        <v>0.09</v>
      </c>
      <c r="J524" s="30" t="s">
        <v>336</v>
      </c>
      <c r="K524" s="30">
        <v>13.862261998552</v>
      </c>
      <c r="L524" s="30">
        <v>70087.596664678698</v>
      </c>
      <c r="M524" s="30">
        <v>0</v>
      </c>
      <c r="N524" s="30">
        <v>0</v>
      </c>
      <c r="O524" s="30">
        <v>0</v>
      </c>
      <c r="P524" s="30">
        <v>0</v>
      </c>
      <c r="Q524" s="30">
        <v>0.09</v>
      </c>
      <c r="R524" s="30">
        <v>13.862261998552</v>
      </c>
      <c r="S524" s="30">
        <v>455.04</v>
      </c>
      <c r="T524">
        <v>8</v>
      </c>
      <c r="U524">
        <v>154.02513331724401</v>
      </c>
      <c r="V524">
        <v>3.94736842105263E-2</v>
      </c>
    </row>
    <row r="525" spans="1:22" hidden="1" x14ac:dyDescent="0.25">
      <c r="A525" s="30" t="s">
        <v>773</v>
      </c>
      <c r="B525" s="30" t="s">
        <v>271</v>
      </c>
      <c r="C525" s="30" t="s">
        <v>5</v>
      </c>
      <c r="D525" s="30" t="s">
        <v>591</v>
      </c>
      <c r="E525" s="30" t="s">
        <v>283</v>
      </c>
      <c r="F525" s="30">
        <v>5056</v>
      </c>
      <c r="G525" s="30" t="s">
        <v>297</v>
      </c>
      <c r="H525" s="30">
        <v>1266.32495916621</v>
      </c>
      <c r="I525" s="30">
        <v>0.37</v>
      </c>
      <c r="J525" s="30" t="s">
        <v>336</v>
      </c>
      <c r="K525" s="30">
        <v>468.54023489149898</v>
      </c>
      <c r="L525" s="30">
        <v>2368939.4276114199</v>
      </c>
      <c r="M525" s="30">
        <v>0</v>
      </c>
      <c r="N525" s="30">
        <v>0</v>
      </c>
      <c r="O525" s="30">
        <v>0</v>
      </c>
      <c r="P525" s="30">
        <v>0</v>
      </c>
      <c r="Q525" s="30">
        <v>0.37</v>
      </c>
      <c r="R525" s="30">
        <v>468.54023489149898</v>
      </c>
      <c r="S525" s="30">
        <v>1870.72</v>
      </c>
      <c r="T525">
        <v>8</v>
      </c>
      <c r="U525">
        <v>1266.32495916621</v>
      </c>
      <c r="V525">
        <v>0.162280701754386</v>
      </c>
    </row>
    <row r="526" spans="1:22" hidden="1" x14ac:dyDescent="0.25">
      <c r="A526" s="30" t="s">
        <v>774</v>
      </c>
      <c r="B526" s="30" t="s">
        <v>271</v>
      </c>
      <c r="C526" s="30" t="s">
        <v>5</v>
      </c>
      <c r="D526" s="30" t="s">
        <v>591</v>
      </c>
      <c r="E526" s="30" t="s">
        <v>283</v>
      </c>
      <c r="F526" s="30">
        <v>5056</v>
      </c>
      <c r="G526" s="30" t="s">
        <v>298</v>
      </c>
      <c r="H526" s="30">
        <v>0</v>
      </c>
      <c r="I526" s="30">
        <v>0</v>
      </c>
      <c r="J526" s="30" t="s">
        <v>276</v>
      </c>
      <c r="K526" s="30">
        <v>0</v>
      </c>
      <c r="L526" s="30">
        <v>0</v>
      </c>
      <c r="M526" s="30">
        <v>0</v>
      </c>
      <c r="N526" s="30">
        <v>0</v>
      </c>
      <c r="O526" s="30">
        <v>0</v>
      </c>
      <c r="P526" s="30">
        <v>0</v>
      </c>
      <c r="Q526" s="30">
        <v>0</v>
      </c>
      <c r="R526" s="30">
        <v>0</v>
      </c>
      <c r="S526" s="30">
        <v>0</v>
      </c>
      <c r="T526">
        <v>8</v>
      </c>
      <c r="U526">
        <v>0</v>
      </c>
      <c r="V526">
        <v>0</v>
      </c>
    </row>
    <row r="527" spans="1:22" hidden="1" x14ac:dyDescent="0.25">
      <c r="A527" s="30" t="s">
        <v>775</v>
      </c>
      <c r="B527" s="30" t="s">
        <v>271</v>
      </c>
      <c r="C527" s="30" t="s">
        <v>5</v>
      </c>
      <c r="D527" s="30" t="s">
        <v>591</v>
      </c>
      <c r="E527" s="30" t="s">
        <v>283</v>
      </c>
      <c r="F527" s="30">
        <v>5056</v>
      </c>
      <c r="G527" s="30" t="s">
        <v>299</v>
      </c>
      <c r="H527" s="30">
        <v>138.895679931187</v>
      </c>
      <c r="I527" s="30">
        <v>0.03</v>
      </c>
      <c r="J527" s="30" t="s">
        <v>332</v>
      </c>
      <c r="K527" s="30">
        <v>4.1668703979356003</v>
      </c>
      <c r="L527" s="30">
        <v>21067.696731962398</v>
      </c>
      <c r="M527" s="30">
        <v>0.03</v>
      </c>
      <c r="N527" s="30">
        <v>0</v>
      </c>
      <c r="O527" s="30">
        <v>0</v>
      </c>
      <c r="P527" s="30">
        <v>0</v>
      </c>
      <c r="Q527" s="30">
        <v>0</v>
      </c>
      <c r="R527" s="30">
        <v>0</v>
      </c>
      <c r="S527" s="30">
        <v>151.68</v>
      </c>
      <c r="T527">
        <v>8</v>
      </c>
      <c r="U527">
        <v>138.895679931187</v>
      </c>
      <c r="V527">
        <v>3.68550368550369E-3</v>
      </c>
    </row>
    <row r="528" spans="1:22" hidden="1" x14ac:dyDescent="0.25">
      <c r="A528" s="30" t="s">
        <v>776</v>
      </c>
      <c r="B528" s="30" t="s">
        <v>271</v>
      </c>
      <c r="C528" s="30" t="s">
        <v>5</v>
      </c>
      <c r="D528" s="30" t="s">
        <v>591</v>
      </c>
      <c r="E528" s="30" t="s">
        <v>283</v>
      </c>
      <c r="F528" s="30">
        <v>5056</v>
      </c>
      <c r="G528" s="30" t="s">
        <v>300</v>
      </c>
      <c r="H528" s="30">
        <v>0</v>
      </c>
      <c r="I528" s="30">
        <v>0</v>
      </c>
      <c r="J528" s="30" t="s">
        <v>336</v>
      </c>
      <c r="K528" s="30">
        <v>0</v>
      </c>
      <c r="L528" s="30">
        <v>0</v>
      </c>
      <c r="M528" s="30">
        <v>0</v>
      </c>
      <c r="N528" s="30">
        <v>0</v>
      </c>
      <c r="O528" s="30">
        <v>0</v>
      </c>
      <c r="P528" s="30">
        <v>0</v>
      </c>
      <c r="Q528" s="30">
        <v>0</v>
      </c>
      <c r="R528" s="30">
        <v>0</v>
      </c>
      <c r="S528" s="30">
        <v>0</v>
      </c>
      <c r="T528">
        <v>8</v>
      </c>
      <c r="U528">
        <v>0</v>
      </c>
      <c r="V528">
        <v>0</v>
      </c>
    </row>
    <row r="529" spans="1:22" hidden="1" x14ac:dyDescent="0.25">
      <c r="A529" s="30" t="s">
        <v>777</v>
      </c>
      <c r="B529" s="30" t="s">
        <v>271</v>
      </c>
      <c r="C529" s="30" t="s">
        <v>5</v>
      </c>
      <c r="D529" s="30" t="s">
        <v>591</v>
      </c>
      <c r="E529" s="30" t="s">
        <v>283</v>
      </c>
      <c r="F529" s="30">
        <v>5056</v>
      </c>
      <c r="G529" s="30" t="s">
        <v>301</v>
      </c>
      <c r="H529" s="30">
        <v>55.282767164409698</v>
      </c>
      <c r="I529" s="30">
        <v>1.01</v>
      </c>
      <c r="J529" s="30" t="s">
        <v>333</v>
      </c>
      <c r="K529" s="30">
        <v>55.835594836053801</v>
      </c>
      <c r="L529" s="30">
        <v>282304.76749108802</v>
      </c>
      <c r="M529" s="30">
        <v>0</v>
      </c>
      <c r="N529" s="30">
        <v>1.01</v>
      </c>
      <c r="O529" s="30">
        <v>0</v>
      </c>
      <c r="P529" s="30">
        <v>0</v>
      </c>
      <c r="Q529" s="30">
        <v>0</v>
      </c>
      <c r="R529" s="30">
        <v>0</v>
      </c>
      <c r="S529" s="30">
        <v>5106.5600000000004</v>
      </c>
      <c r="T529">
        <v>8</v>
      </c>
      <c r="U529">
        <v>55.282767164409698</v>
      </c>
      <c r="V529">
        <v>0.69655172413793098</v>
      </c>
    </row>
    <row r="530" spans="1:22" hidden="1" x14ac:dyDescent="0.25">
      <c r="A530" s="30" t="s">
        <v>778</v>
      </c>
      <c r="B530" s="30" t="s">
        <v>271</v>
      </c>
      <c r="C530" s="30" t="s">
        <v>5</v>
      </c>
      <c r="D530" s="30" t="s">
        <v>591</v>
      </c>
      <c r="E530" s="30" t="s">
        <v>283</v>
      </c>
      <c r="F530" s="30">
        <v>5056</v>
      </c>
      <c r="G530" s="30" t="s">
        <v>302</v>
      </c>
      <c r="H530" s="30">
        <v>140.40871543783501</v>
      </c>
      <c r="I530" s="30">
        <v>0.12</v>
      </c>
      <c r="J530" s="30" t="s">
        <v>332</v>
      </c>
      <c r="K530" s="30">
        <v>16.8490458525402</v>
      </c>
      <c r="L530" s="30">
        <v>85188.775830443396</v>
      </c>
      <c r="M530" s="30">
        <v>0.12</v>
      </c>
      <c r="N530" s="30">
        <v>0</v>
      </c>
      <c r="O530" s="30">
        <v>0</v>
      </c>
      <c r="P530" s="30">
        <v>0</v>
      </c>
      <c r="Q530" s="30">
        <v>0</v>
      </c>
      <c r="R530" s="30">
        <v>0</v>
      </c>
      <c r="S530" s="30">
        <v>606.72</v>
      </c>
      <c r="T530">
        <v>8</v>
      </c>
      <c r="U530">
        <v>140.40871543783501</v>
      </c>
      <c r="V530">
        <v>1.4742014742014699E-2</v>
      </c>
    </row>
    <row r="531" spans="1:22" hidden="1" x14ac:dyDescent="0.25">
      <c r="A531" s="30" t="s">
        <v>779</v>
      </c>
      <c r="B531" s="30" t="s">
        <v>271</v>
      </c>
      <c r="C531" s="30" t="s">
        <v>5</v>
      </c>
      <c r="D531" s="30" t="s">
        <v>591</v>
      </c>
      <c r="E531" s="30" t="s">
        <v>283</v>
      </c>
      <c r="F531" s="30">
        <v>5056</v>
      </c>
      <c r="G531" s="30" t="s">
        <v>303</v>
      </c>
      <c r="H531" s="30">
        <v>332.44983386390999</v>
      </c>
      <c r="I531" s="30">
        <v>0.18</v>
      </c>
      <c r="J531" s="30" t="s">
        <v>336</v>
      </c>
      <c r="K531" s="30">
        <v>59.840970095503799</v>
      </c>
      <c r="L531" s="30">
        <v>302555.94480286702</v>
      </c>
      <c r="M531" s="30">
        <v>0</v>
      </c>
      <c r="N531" s="30">
        <v>0</v>
      </c>
      <c r="O531" s="30">
        <v>0</v>
      </c>
      <c r="P531" s="30">
        <v>0</v>
      </c>
      <c r="Q531" s="30">
        <v>0.18</v>
      </c>
      <c r="R531" s="30">
        <v>59.840970095503799</v>
      </c>
      <c r="S531" s="30">
        <v>910.08</v>
      </c>
      <c r="T531">
        <v>8</v>
      </c>
      <c r="U531">
        <v>332.44983386390999</v>
      </c>
      <c r="V531">
        <v>7.8947368421052599E-2</v>
      </c>
    </row>
    <row r="532" spans="1:22" hidden="1" x14ac:dyDescent="0.25">
      <c r="A532" s="30" t="s">
        <v>767</v>
      </c>
      <c r="B532" s="30" t="s">
        <v>271</v>
      </c>
      <c r="C532" s="30" t="s">
        <v>5</v>
      </c>
      <c r="D532" s="30" t="s">
        <v>591</v>
      </c>
      <c r="E532" s="30" t="s">
        <v>283</v>
      </c>
      <c r="F532" s="30">
        <v>5056</v>
      </c>
      <c r="G532" s="30" t="s">
        <v>304</v>
      </c>
      <c r="H532" s="30">
        <v>164.01851424526899</v>
      </c>
      <c r="I532" s="30">
        <v>1</v>
      </c>
      <c r="J532" s="30" t="s">
        <v>336</v>
      </c>
      <c r="K532" s="30">
        <v>164.01851424526899</v>
      </c>
      <c r="L532" s="30">
        <v>829277.60802408005</v>
      </c>
      <c r="M532" s="30">
        <v>0</v>
      </c>
      <c r="N532" s="30">
        <v>0</v>
      </c>
      <c r="O532" s="30">
        <v>0</v>
      </c>
      <c r="P532" s="30">
        <v>0</v>
      </c>
      <c r="Q532" s="30">
        <v>1</v>
      </c>
      <c r="R532" s="30">
        <v>164.01851424526899</v>
      </c>
      <c r="S532" s="30">
        <v>5056</v>
      </c>
      <c r="T532">
        <v>8</v>
      </c>
      <c r="U532">
        <v>164.01851424526899</v>
      </c>
      <c r="V532">
        <v>0.43859649122806998</v>
      </c>
    </row>
    <row r="533" spans="1:22" hidden="1" x14ac:dyDescent="0.25">
      <c r="A533" s="30" t="s">
        <v>781</v>
      </c>
      <c r="B533" s="30" t="s">
        <v>271</v>
      </c>
      <c r="C533" s="30" t="s">
        <v>5</v>
      </c>
      <c r="D533" s="30" t="s">
        <v>591</v>
      </c>
      <c r="E533" s="30" t="s">
        <v>283</v>
      </c>
      <c r="F533" s="30">
        <v>5056</v>
      </c>
      <c r="G533" s="30" t="s">
        <v>305</v>
      </c>
      <c r="H533" s="30">
        <v>338.991472035409</v>
      </c>
      <c r="I533" s="30">
        <v>3.38</v>
      </c>
      <c r="J533" s="30" t="s">
        <v>332</v>
      </c>
      <c r="K533" s="30">
        <v>1145.7911754796801</v>
      </c>
      <c r="L533" s="30">
        <v>5793120.1832252704</v>
      </c>
      <c r="M533" s="30">
        <v>3.38</v>
      </c>
      <c r="N533" s="30">
        <v>0</v>
      </c>
      <c r="O533" s="30">
        <v>0</v>
      </c>
      <c r="P533" s="30">
        <v>0</v>
      </c>
      <c r="Q533" s="30">
        <v>0</v>
      </c>
      <c r="R533" s="30">
        <v>0</v>
      </c>
      <c r="S533" s="30">
        <v>17089.28</v>
      </c>
      <c r="T533">
        <v>8</v>
      </c>
      <c r="U533">
        <v>338.991472035409</v>
      </c>
      <c r="V533">
        <v>0.415233415233415</v>
      </c>
    </row>
    <row r="534" spans="1:22" hidden="1" x14ac:dyDescent="0.25">
      <c r="A534" s="30" t="s">
        <v>782</v>
      </c>
      <c r="B534" s="30" t="s">
        <v>271</v>
      </c>
      <c r="C534" s="30" t="s">
        <v>5</v>
      </c>
      <c r="D534" s="30" t="s">
        <v>591</v>
      </c>
      <c r="E534" s="30" t="s">
        <v>283</v>
      </c>
      <c r="F534" s="30">
        <v>5056</v>
      </c>
      <c r="G534" s="30" t="s">
        <v>306</v>
      </c>
      <c r="H534" s="30">
        <v>113.333669163021</v>
      </c>
      <c r="I534" s="30">
        <v>3.42</v>
      </c>
      <c r="J534" s="30" t="s">
        <v>332</v>
      </c>
      <c r="K534" s="30">
        <v>387.601148537531</v>
      </c>
      <c r="L534" s="30">
        <v>1959711.4070057599</v>
      </c>
      <c r="M534" s="30">
        <v>3.42</v>
      </c>
      <c r="N534" s="30">
        <v>0</v>
      </c>
      <c r="O534" s="30">
        <v>0</v>
      </c>
      <c r="P534" s="30">
        <v>0</v>
      </c>
      <c r="Q534" s="30">
        <v>0</v>
      </c>
      <c r="R534" s="30">
        <v>0</v>
      </c>
      <c r="S534" s="30">
        <v>17291.52</v>
      </c>
      <c r="T534">
        <v>8</v>
      </c>
      <c r="U534">
        <v>113.333669163021</v>
      </c>
      <c r="V534">
        <v>0.42014742014742001</v>
      </c>
    </row>
    <row r="535" spans="1:22" hidden="1" x14ac:dyDescent="0.25">
      <c r="A535" s="30" t="s">
        <v>783</v>
      </c>
      <c r="B535" s="30" t="s">
        <v>271</v>
      </c>
      <c r="C535" s="30" t="s">
        <v>5</v>
      </c>
      <c r="D535" s="30" t="s">
        <v>591</v>
      </c>
      <c r="E535" s="30" t="s">
        <v>283</v>
      </c>
      <c r="F535" s="30">
        <v>5056</v>
      </c>
      <c r="G535" s="30" t="s">
        <v>307</v>
      </c>
      <c r="H535" s="30">
        <v>126.816452843051</v>
      </c>
      <c r="I535" s="30">
        <v>0.56999999999999995</v>
      </c>
      <c r="J535" s="30" t="s">
        <v>336</v>
      </c>
      <c r="K535" s="30">
        <v>72.285378120539207</v>
      </c>
      <c r="L535" s="30">
        <v>365474.87177744601</v>
      </c>
      <c r="M535" s="30">
        <v>0</v>
      </c>
      <c r="N535" s="30">
        <v>0</v>
      </c>
      <c r="O535" s="30">
        <v>0</v>
      </c>
      <c r="P535" s="30">
        <v>0</v>
      </c>
      <c r="Q535" s="30">
        <v>0.56999999999999995</v>
      </c>
      <c r="R535" s="30">
        <v>72.285378120539207</v>
      </c>
      <c r="S535" s="30">
        <v>2881.92</v>
      </c>
      <c r="T535">
        <v>8</v>
      </c>
      <c r="U535">
        <v>126.816452843051</v>
      </c>
      <c r="V535">
        <v>0.25</v>
      </c>
    </row>
    <row r="536" spans="1:22" hidden="1" x14ac:dyDescent="0.25">
      <c r="A536" s="30" t="s">
        <v>784</v>
      </c>
      <c r="B536" s="30" t="s">
        <v>271</v>
      </c>
      <c r="C536" s="30" t="s">
        <v>5</v>
      </c>
      <c r="D536" s="30" t="s">
        <v>591</v>
      </c>
      <c r="E536" s="30" t="s">
        <v>283</v>
      </c>
      <c r="F536" s="30">
        <v>5056</v>
      </c>
      <c r="G536" s="30" t="s">
        <v>308</v>
      </c>
      <c r="H536" s="30">
        <v>141.48918601227001</v>
      </c>
      <c r="I536" s="30">
        <v>1.1299999999999999</v>
      </c>
      <c r="J536" s="30" t="s">
        <v>332</v>
      </c>
      <c r="K536" s="30">
        <v>159.88278019386499</v>
      </c>
      <c r="L536" s="30">
        <v>808367.33666018303</v>
      </c>
      <c r="M536" s="30">
        <v>1.1299999999999999</v>
      </c>
      <c r="N536" s="30">
        <v>0</v>
      </c>
      <c r="O536" s="30">
        <v>0</v>
      </c>
      <c r="P536" s="30">
        <v>0</v>
      </c>
      <c r="Q536" s="30">
        <v>0</v>
      </c>
      <c r="R536" s="30">
        <v>0</v>
      </c>
      <c r="S536" s="30">
        <v>5713.28</v>
      </c>
      <c r="T536">
        <v>8</v>
      </c>
      <c r="U536">
        <v>141.48918601227001</v>
      </c>
      <c r="V536">
        <v>0.138820638820639</v>
      </c>
    </row>
    <row r="537" spans="1:22" hidden="1" x14ac:dyDescent="0.25">
      <c r="A537" s="30" t="s">
        <v>780</v>
      </c>
      <c r="B537" s="30" t="s">
        <v>271</v>
      </c>
      <c r="C537" s="30" t="s">
        <v>5</v>
      </c>
      <c r="D537" s="30" t="s">
        <v>591</v>
      </c>
      <c r="E537" s="30" t="s">
        <v>283</v>
      </c>
      <c r="F537" s="30">
        <v>5056</v>
      </c>
      <c r="G537" s="30" t="s">
        <v>309</v>
      </c>
      <c r="H537" s="30">
        <v>906.63188330713797</v>
      </c>
      <c r="I537" s="30">
        <v>0.06</v>
      </c>
      <c r="J537" s="30" t="s">
        <v>336</v>
      </c>
      <c r="K537" s="30">
        <v>54.397912998428303</v>
      </c>
      <c r="L537" s="30">
        <v>275035.84812005301</v>
      </c>
      <c r="M537" s="30">
        <v>0</v>
      </c>
      <c r="N537" s="30">
        <v>0</v>
      </c>
      <c r="O537" s="30">
        <v>0</v>
      </c>
      <c r="P537" s="30">
        <v>0</v>
      </c>
      <c r="Q537" s="30">
        <v>0.06</v>
      </c>
      <c r="R537" s="30">
        <v>54.397912998428303</v>
      </c>
      <c r="S537" s="30">
        <v>303.36</v>
      </c>
      <c r="T537">
        <v>8</v>
      </c>
      <c r="U537">
        <v>906.63188330713797</v>
      </c>
      <c r="V537">
        <v>2.6315789473684199E-2</v>
      </c>
    </row>
    <row r="538" spans="1:22" hidden="1" x14ac:dyDescent="0.25">
      <c r="A538" s="30" t="s">
        <v>785</v>
      </c>
      <c r="B538" s="30" t="s">
        <v>271</v>
      </c>
      <c r="C538" s="30" t="s">
        <v>5</v>
      </c>
      <c r="D538" s="30" t="s">
        <v>591</v>
      </c>
      <c r="E538" s="30" t="s">
        <v>283</v>
      </c>
      <c r="F538" s="30">
        <v>5056</v>
      </c>
      <c r="G538" s="30" t="s">
        <v>310</v>
      </c>
      <c r="H538" s="30">
        <v>342.887511972688</v>
      </c>
      <c r="I538" s="30">
        <v>0.02</v>
      </c>
      <c r="J538" s="30" t="s">
        <v>333</v>
      </c>
      <c r="K538" s="30">
        <v>6.8577502394537504</v>
      </c>
      <c r="L538" s="30">
        <v>34672.785210678201</v>
      </c>
      <c r="M538" s="30">
        <v>0</v>
      </c>
      <c r="N538" s="30">
        <v>0.02</v>
      </c>
      <c r="O538" s="30">
        <v>0</v>
      </c>
      <c r="P538" s="30">
        <v>0</v>
      </c>
      <c r="Q538" s="30">
        <v>0</v>
      </c>
      <c r="R538" s="30">
        <v>0</v>
      </c>
      <c r="S538" s="30">
        <v>101.12</v>
      </c>
      <c r="T538">
        <v>8</v>
      </c>
      <c r="U538">
        <v>342.887511972688</v>
      </c>
      <c r="V538">
        <v>1.37931034482759E-2</v>
      </c>
    </row>
    <row r="539" spans="1:22" hidden="1" x14ac:dyDescent="0.25">
      <c r="A539" s="30" t="s">
        <v>786</v>
      </c>
      <c r="B539" s="30" t="s">
        <v>271</v>
      </c>
      <c r="C539" s="30" t="s">
        <v>5</v>
      </c>
      <c r="D539" s="30" t="s">
        <v>591</v>
      </c>
      <c r="E539" s="30" t="s">
        <v>283</v>
      </c>
      <c r="F539" s="30">
        <v>5056</v>
      </c>
      <c r="G539" s="30" t="s">
        <v>311</v>
      </c>
      <c r="H539" s="30">
        <v>117.379977241836</v>
      </c>
      <c r="I539" s="30">
        <v>0.19</v>
      </c>
      <c r="J539" s="30" t="s">
        <v>333</v>
      </c>
      <c r="K539" s="30">
        <v>22.302195675948902</v>
      </c>
      <c r="L539" s="30">
        <v>112759.901337597</v>
      </c>
      <c r="M539" s="30">
        <v>0</v>
      </c>
      <c r="N539" s="30">
        <v>0.19</v>
      </c>
      <c r="O539" s="30">
        <v>0</v>
      </c>
      <c r="P539" s="30">
        <v>0</v>
      </c>
      <c r="Q539" s="30">
        <v>0</v>
      </c>
      <c r="R539" s="30">
        <v>0</v>
      </c>
      <c r="S539" s="30">
        <v>960.64</v>
      </c>
      <c r="T539">
        <v>8</v>
      </c>
      <c r="U539">
        <v>117.379977241836</v>
      </c>
      <c r="V539">
        <v>0.13103448275862101</v>
      </c>
    </row>
    <row r="540" spans="1:22" hidden="1" x14ac:dyDescent="0.25">
      <c r="A540" s="30" t="s">
        <v>787</v>
      </c>
      <c r="B540" s="30" t="s">
        <v>271</v>
      </c>
      <c r="C540" s="30" t="s">
        <v>5</v>
      </c>
      <c r="D540" s="30" t="s">
        <v>591</v>
      </c>
      <c r="E540" s="30" t="s">
        <v>283</v>
      </c>
      <c r="F540" s="30">
        <v>5056</v>
      </c>
      <c r="G540" s="30" t="s">
        <v>312</v>
      </c>
      <c r="H540" s="30">
        <v>38.452406399988597</v>
      </c>
      <c r="I540" s="30">
        <v>3.35</v>
      </c>
      <c r="J540" s="30" t="s">
        <v>334</v>
      </c>
      <c r="K540" s="30">
        <v>128.81556143996201</v>
      </c>
      <c r="L540" s="30">
        <v>651291.47864044702</v>
      </c>
      <c r="M540" s="30">
        <v>0</v>
      </c>
      <c r="N540" s="30">
        <v>0</v>
      </c>
      <c r="O540" s="30">
        <v>3.35</v>
      </c>
      <c r="P540" s="30">
        <v>0</v>
      </c>
      <c r="Q540" s="30">
        <v>0</v>
      </c>
      <c r="R540" s="30">
        <v>0</v>
      </c>
      <c r="S540" s="30">
        <v>16937.599999999999</v>
      </c>
      <c r="T540">
        <v>8</v>
      </c>
      <c r="U540">
        <v>38.452406399988597</v>
      </c>
      <c r="V540">
        <v>0.82920792079207895</v>
      </c>
    </row>
    <row r="541" spans="1:22" hidden="1" x14ac:dyDescent="0.25">
      <c r="A541" s="30" t="s">
        <v>2809</v>
      </c>
      <c r="B541" s="30" t="s">
        <v>271</v>
      </c>
      <c r="C541" s="30" t="s">
        <v>5</v>
      </c>
      <c r="D541" s="30" t="s">
        <v>591</v>
      </c>
      <c r="E541" s="30" t="s">
        <v>283</v>
      </c>
      <c r="F541" s="30">
        <v>5056</v>
      </c>
      <c r="G541" s="30" t="s">
        <v>2688</v>
      </c>
      <c r="H541" s="30">
        <v>268.41356306553899</v>
      </c>
      <c r="I541" s="30">
        <v>8.7085280190000003E-2</v>
      </c>
      <c r="J541" s="30" t="s">
        <v>334</v>
      </c>
      <c r="K541" s="30">
        <v>23.374870346358701</v>
      </c>
      <c r="L541" s="30">
        <v>118183.344471189</v>
      </c>
      <c r="M541" s="30">
        <v>0</v>
      </c>
      <c r="N541" s="30">
        <v>0</v>
      </c>
      <c r="O541" s="30">
        <v>8.7085280190000003E-2</v>
      </c>
      <c r="P541" s="30">
        <v>0</v>
      </c>
      <c r="Q541" s="30">
        <v>0</v>
      </c>
      <c r="R541" s="30">
        <v>0</v>
      </c>
      <c r="S541" s="30">
        <v>440.30317664064</v>
      </c>
      <c r="T541">
        <v>8</v>
      </c>
      <c r="U541">
        <v>268.41356306553899</v>
      </c>
      <c r="V541">
        <v>2.1555762423267299E-2</v>
      </c>
    </row>
    <row r="542" spans="1:22" hidden="1" x14ac:dyDescent="0.25">
      <c r="A542" s="30" t="s">
        <v>2725</v>
      </c>
      <c r="B542" s="30" t="s">
        <v>271</v>
      </c>
      <c r="C542" s="30" t="s">
        <v>5</v>
      </c>
      <c r="D542" s="30" t="s">
        <v>591</v>
      </c>
      <c r="E542" s="30" t="s">
        <v>283</v>
      </c>
      <c r="F542" s="30">
        <v>5056</v>
      </c>
      <c r="G542" s="30" t="s">
        <v>2687</v>
      </c>
      <c r="H542" s="30">
        <v>166.58300223970099</v>
      </c>
      <c r="I542" s="30">
        <v>0.60291471981</v>
      </c>
      <c r="J542" s="30" t="s">
        <v>334</v>
      </c>
      <c r="K542" s="30">
        <v>100.435344120458</v>
      </c>
      <c r="L542" s="30">
        <v>507801.09987303399</v>
      </c>
      <c r="M542" s="30">
        <v>0</v>
      </c>
      <c r="N542" s="30">
        <v>0</v>
      </c>
      <c r="O542" s="30">
        <v>0.60291471981</v>
      </c>
      <c r="P542" s="30">
        <v>0</v>
      </c>
      <c r="Q542" s="30">
        <v>0</v>
      </c>
      <c r="R542" s="30">
        <v>0</v>
      </c>
      <c r="S542" s="30">
        <v>3048.3368233593601</v>
      </c>
      <c r="T542">
        <v>8</v>
      </c>
      <c r="U542">
        <v>166.58300223970099</v>
      </c>
      <c r="V542">
        <v>0.14923631678465299</v>
      </c>
    </row>
    <row r="543" spans="1:22" hidden="1" x14ac:dyDescent="0.25">
      <c r="A543" s="30" t="s">
        <v>788</v>
      </c>
      <c r="B543" s="30" t="s">
        <v>271</v>
      </c>
      <c r="C543" s="30" t="s">
        <v>5</v>
      </c>
      <c r="D543" s="30" t="s">
        <v>591</v>
      </c>
      <c r="E543" s="30" t="s">
        <v>283</v>
      </c>
      <c r="F543" s="30">
        <v>5056</v>
      </c>
      <c r="G543" s="30" t="s">
        <v>313</v>
      </c>
      <c r="H543" s="30">
        <v>0</v>
      </c>
      <c r="I543" s="30">
        <v>0</v>
      </c>
      <c r="J543" s="30" t="s">
        <v>334</v>
      </c>
      <c r="K543" s="30">
        <v>0</v>
      </c>
      <c r="L543" s="30">
        <v>0</v>
      </c>
      <c r="M543" s="30">
        <v>0</v>
      </c>
      <c r="N543" s="30">
        <v>0</v>
      </c>
      <c r="O543" s="30">
        <v>0</v>
      </c>
      <c r="P543" s="30">
        <v>0</v>
      </c>
      <c r="Q543" s="30">
        <v>0</v>
      </c>
      <c r="R543" s="30">
        <v>0</v>
      </c>
      <c r="S543" s="30">
        <v>0</v>
      </c>
      <c r="T543">
        <v>8</v>
      </c>
      <c r="U543">
        <v>0</v>
      </c>
      <c r="V543">
        <v>0</v>
      </c>
    </row>
    <row r="544" spans="1:22" hidden="1" x14ac:dyDescent="0.25">
      <c r="A544" s="30" t="s">
        <v>815</v>
      </c>
      <c r="B544" s="30" t="s">
        <v>271</v>
      </c>
      <c r="C544" s="30" t="s">
        <v>5</v>
      </c>
      <c r="D544" s="30" t="s">
        <v>591</v>
      </c>
      <c r="E544" s="30" t="s">
        <v>284</v>
      </c>
      <c r="F544" s="30">
        <v>5056</v>
      </c>
      <c r="G544" s="30" t="s">
        <v>289</v>
      </c>
      <c r="H544" s="30">
        <v>1362.29479950732</v>
      </c>
      <c r="I544" s="30">
        <v>0.67</v>
      </c>
      <c r="J544" s="30" t="s">
        <v>335</v>
      </c>
      <c r="K544" s="30">
        <v>912.73751566990404</v>
      </c>
      <c r="L544" s="30">
        <v>4614800.8792270301</v>
      </c>
      <c r="M544" s="30">
        <v>0</v>
      </c>
      <c r="N544" s="30">
        <v>0</v>
      </c>
      <c r="O544" s="30">
        <v>0</v>
      </c>
      <c r="P544" s="30">
        <v>0.67</v>
      </c>
      <c r="Q544" s="30">
        <v>0</v>
      </c>
      <c r="R544" s="30">
        <v>0</v>
      </c>
      <c r="S544" s="30">
        <v>3387.52</v>
      </c>
      <c r="T544">
        <v>9</v>
      </c>
      <c r="U544">
        <v>1362.29479950732</v>
      </c>
      <c r="V544">
        <v>1</v>
      </c>
    </row>
    <row r="545" spans="1:22" hidden="1" x14ac:dyDescent="0.25">
      <c r="A545" s="30" t="s">
        <v>814</v>
      </c>
      <c r="B545" s="30" t="s">
        <v>271</v>
      </c>
      <c r="C545" s="30" t="s">
        <v>5</v>
      </c>
      <c r="D545" s="30" t="s">
        <v>591</v>
      </c>
      <c r="E545" s="30" t="s">
        <v>284</v>
      </c>
      <c r="F545" s="30">
        <v>5056</v>
      </c>
      <c r="G545" s="30" t="s">
        <v>290</v>
      </c>
      <c r="H545" s="30">
        <v>516.98901186061596</v>
      </c>
      <c r="I545" s="30">
        <v>0.34</v>
      </c>
      <c r="J545" s="30" t="s">
        <v>363</v>
      </c>
      <c r="K545" s="30">
        <v>175.77626403260999</v>
      </c>
      <c r="L545" s="30">
        <v>888724.79094887397</v>
      </c>
      <c r="M545" s="30">
        <v>0</v>
      </c>
      <c r="N545" s="30">
        <v>0</v>
      </c>
      <c r="O545" s="30">
        <v>0</v>
      </c>
      <c r="P545" s="30">
        <v>0</v>
      </c>
      <c r="Q545" s="30">
        <v>0</v>
      </c>
      <c r="R545" s="30">
        <v>0</v>
      </c>
      <c r="S545" s="30">
        <v>1719.04</v>
      </c>
      <c r="T545">
        <v>9</v>
      </c>
      <c r="U545">
        <v>516.98901186061596</v>
      </c>
      <c r="V545">
        <v>0.50746268656716398</v>
      </c>
    </row>
    <row r="546" spans="1:22" hidden="1" x14ac:dyDescent="0.25">
      <c r="A546" s="30" t="s">
        <v>791</v>
      </c>
      <c r="B546" s="30" t="s">
        <v>271</v>
      </c>
      <c r="C546" s="30" t="s">
        <v>5</v>
      </c>
      <c r="D546" s="30" t="s">
        <v>591</v>
      </c>
      <c r="E546" s="30" t="s">
        <v>284</v>
      </c>
      <c r="F546" s="30">
        <v>5056</v>
      </c>
      <c r="G546" s="30" t="s">
        <v>291</v>
      </c>
      <c r="H546" s="30">
        <v>870.95221572447997</v>
      </c>
      <c r="I546" s="30">
        <v>0.03</v>
      </c>
      <c r="J546" s="30" t="s">
        <v>336</v>
      </c>
      <c r="K546" s="30">
        <v>26.128566471734398</v>
      </c>
      <c r="L546" s="30">
        <v>132106.03208108901</v>
      </c>
      <c r="M546" s="30">
        <v>0</v>
      </c>
      <c r="N546" s="30">
        <v>0</v>
      </c>
      <c r="O546" s="30">
        <v>0</v>
      </c>
      <c r="P546" s="30">
        <v>0</v>
      </c>
      <c r="Q546" s="30">
        <v>0.03</v>
      </c>
      <c r="R546" s="30">
        <v>26.128566471734398</v>
      </c>
      <c r="S546" s="30">
        <v>151.68</v>
      </c>
      <c r="T546">
        <v>9</v>
      </c>
      <c r="U546">
        <v>870.95221572447997</v>
      </c>
      <c r="V546">
        <v>8.6956521739130401E-3</v>
      </c>
    </row>
    <row r="547" spans="1:22" hidden="1" x14ac:dyDescent="0.25">
      <c r="A547" s="30" t="s">
        <v>793</v>
      </c>
      <c r="B547" s="30" t="s">
        <v>271</v>
      </c>
      <c r="C547" s="30" t="s">
        <v>5</v>
      </c>
      <c r="D547" s="30" t="s">
        <v>591</v>
      </c>
      <c r="E547" s="30" t="s">
        <v>284</v>
      </c>
      <c r="F547" s="30">
        <v>5056</v>
      </c>
      <c r="G547" s="30" t="s">
        <v>292</v>
      </c>
      <c r="H547" s="30">
        <v>54.790403041490499</v>
      </c>
      <c r="I547" s="30">
        <v>0.1</v>
      </c>
      <c r="J547" s="30" t="s">
        <v>332</v>
      </c>
      <c r="K547" s="30">
        <v>5.4790403041490503</v>
      </c>
      <c r="L547" s="30">
        <v>27702.027777777599</v>
      </c>
      <c r="M547" s="30">
        <v>0.1</v>
      </c>
      <c r="N547" s="30">
        <v>0</v>
      </c>
      <c r="O547" s="30">
        <v>0</v>
      </c>
      <c r="P547" s="30">
        <v>0</v>
      </c>
      <c r="Q547" s="30">
        <v>0</v>
      </c>
      <c r="R547" s="30">
        <v>0</v>
      </c>
      <c r="S547" s="30">
        <v>505.6</v>
      </c>
      <c r="T547">
        <v>9</v>
      </c>
      <c r="U547">
        <v>54.790403041490499</v>
      </c>
      <c r="V547">
        <v>1.07411385606874E-2</v>
      </c>
    </row>
    <row r="548" spans="1:22" hidden="1" x14ac:dyDescent="0.25">
      <c r="A548" s="30" t="s">
        <v>794</v>
      </c>
      <c r="B548" s="30" t="s">
        <v>271</v>
      </c>
      <c r="C548" s="30" t="s">
        <v>5</v>
      </c>
      <c r="D548" s="30" t="s">
        <v>591</v>
      </c>
      <c r="E548" s="30" t="s">
        <v>284</v>
      </c>
      <c r="F548" s="30">
        <v>5056</v>
      </c>
      <c r="G548" s="30" t="s">
        <v>293</v>
      </c>
      <c r="H548" s="30">
        <v>891.20178074515297</v>
      </c>
      <c r="I548" s="30">
        <v>0.02</v>
      </c>
      <c r="J548" s="30" t="s">
        <v>333</v>
      </c>
      <c r="K548" s="30">
        <v>17.824035614903099</v>
      </c>
      <c r="L548" s="30">
        <v>90118.324068949907</v>
      </c>
      <c r="M548" s="30">
        <v>0</v>
      </c>
      <c r="N548" s="30">
        <v>0.02</v>
      </c>
      <c r="O548" s="30">
        <v>0</v>
      </c>
      <c r="P548" s="30">
        <v>0</v>
      </c>
      <c r="Q548" s="30">
        <v>0</v>
      </c>
      <c r="R548" s="30">
        <v>0</v>
      </c>
      <c r="S548" s="30">
        <v>101.12</v>
      </c>
      <c r="T548">
        <v>9</v>
      </c>
      <c r="U548">
        <v>891.20178074515297</v>
      </c>
      <c r="V548">
        <v>1.11731843575419E-2</v>
      </c>
    </row>
    <row r="549" spans="1:22" hidden="1" x14ac:dyDescent="0.25">
      <c r="A549" s="30" t="s">
        <v>795</v>
      </c>
      <c r="B549" s="30" t="s">
        <v>271</v>
      </c>
      <c r="C549" s="30" t="s">
        <v>5</v>
      </c>
      <c r="D549" s="30" t="s">
        <v>591</v>
      </c>
      <c r="E549" s="30" t="s">
        <v>284</v>
      </c>
      <c r="F549" s="30">
        <v>5056</v>
      </c>
      <c r="G549" s="30" t="s">
        <v>294</v>
      </c>
      <c r="H549" s="30">
        <v>230.95067678554</v>
      </c>
      <c r="I549" s="30">
        <v>0.33</v>
      </c>
      <c r="J549" s="30" t="s">
        <v>333</v>
      </c>
      <c r="K549" s="30">
        <v>76.213723339228096</v>
      </c>
      <c r="L549" s="30">
        <v>385336.58520313702</v>
      </c>
      <c r="M549" s="30">
        <v>0</v>
      </c>
      <c r="N549" s="30">
        <v>0.33</v>
      </c>
      <c r="O549" s="30">
        <v>0</v>
      </c>
      <c r="P549" s="30">
        <v>0</v>
      </c>
      <c r="Q549" s="30">
        <v>0</v>
      </c>
      <c r="R549" s="30">
        <v>0</v>
      </c>
      <c r="S549" s="30">
        <v>1668.48</v>
      </c>
      <c r="T549">
        <v>9</v>
      </c>
      <c r="U549">
        <v>230.95067678554</v>
      </c>
      <c r="V549">
        <v>0.18435754189944101</v>
      </c>
    </row>
    <row r="550" spans="1:22" hidden="1" x14ac:dyDescent="0.25">
      <c r="A550" s="30" t="s">
        <v>796</v>
      </c>
      <c r="B550" s="30" t="s">
        <v>271</v>
      </c>
      <c r="C550" s="30" t="s">
        <v>5</v>
      </c>
      <c r="D550" s="30" t="s">
        <v>591</v>
      </c>
      <c r="E550" s="30" t="s">
        <v>284</v>
      </c>
      <c r="F550" s="30">
        <v>5056</v>
      </c>
      <c r="G550" s="30" t="s">
        <v>295</v>
      </c>
      <c r="H550" s="30">
        <v>0</v>
      </c>
      <c r="I550" s="30">
        <v>0</v>
      </c>
      <c r="J550" s="30" t="s">
        <v>336</v>
      </c>
      <c r="K550" s="30">
        <v>0</v>
      </c>
      <c r="L550" s="30">
        <v>0</v>
      </c>
      <c r="M550" s="30">
        <v>0</v>
      </c>
      <c r="N550" s="30">
        <v>0</v>
      </c>
      <c r="O550" s="30">
        <v>0</v>
      </c>
      <c r="P550" s="30">
        <v>0</v>
      </c>
      <c r="Q550" s="30">
        <v>0</v>
      </c>
      <c r="R550" s="30">
        <v>0</v>
      </c>
      <c r="S550" s="30">
        <v>0</v>
      </c>
      <c r="T550">
        <v>9</v>
      </c>
      <c r="U550">
        <v>0</v>
      </c>
      <c r="V550">
        <v>0</v>
      </c>
    </row>
    <row r="551" spans="1:22" hidden="1" x14ac:dyDescent="0.25">
      <c r="A551" s="30" t="s">
        <v>797</v>
      </c>
      <c r="B551" s="30" t="s">
        <v>271</v>
      </c>
      <c r="C551" s="30" t="s">
        <v>5</v>
      </c>
      <c r="D551" s="30" t="s">
        <v>591</v>
      </c>
      <c r="E551" s="30" t="s">
        <v>284</v>
      </c>
      <c r="F551" s="30">
        <v>5056</v>
      </c>
      <c r="G551" s="30" t="s">
        <v>296</v>
      </c>
      <c r="H551" s="30">
        <v>306.74636257036599</v>
      </c>
      <c r="I551" s="30">
        <v>0.1</v>
      </c>
      <c r="J551" s="30" t="s">
        <v>336</v>
      </c>
      <c r="K551" s="30">
        <v>30.6746362570366</v>
      </c>
      <c r="L551" s="30">
        <v>155090.96091557699</v>
      </c>
      <c r="M551" s="30">
        <v>0</v>
      </c>
      <c r="N551" s="30">
        <v>0</v>
      </c>
      <c r="O551" s="30">
        <v>0</v>
      </c>
      <c r="P551" s="30">
        <v>0</v>
      </c>
      <c r="Q551" s="30">
        <v>0.1</v>
      </c>
      <c r="R551" s="30">
        <v>30.6746362570366</v>
      </c>
      <c r="S551" s="30">
        <v>505.6</v>
      </c>
      <c r="T551">
        <v>9</v>
      </c>
      <c r="U551">
        <v>306.74636257036599</v>
      </c>
      <c r="V551">
        <v>2.8985507246376802E-2</v>
      </c>
    </row>
    <row r="552" spans="1:22" hidden="1" x14ac:dyDescent="0.25">
      <c r="A552" s="30" t="s">
        <v>798</v>
      </c>
      <c r="B552" s="30" t="s">
        <v>271</v>
      </c>
      <c r="C552" s="30" t="s">
        <v>5</v>
      </c>
      <c r="D552" s="30" t="s">
        <v>591</v>
      </c>
      <c r="E552" s="30" t="s">
        <v>284</v>
      </c>
      <c r="F552" s="30">
        <v>5056</v>
      </c>
      <c r="G552" s="30" t="s">
        <v>297</v>
      </c>
      <c r="H552" s="30">
        <v>1578.4484091637</v>
      </c>
      <c r="I552" s="30">
        <v>0.43</v>
      </c>
      <c r="J552" s="30" t="s">
        <v>336</v>
      </c>
      <c r="K552" s="30">
        <v>678.73281594039304</v>
      </c>
      <c r="L552" s="30">
        <v>3431673.1173946299</v>
      </c>
      <c r="M552" s="30">
        <v>0</v>
      </c>
      <c r="N552" s="30">
        <v>0</v>
      </c>
      <c r="O552" s="30">
        <v>0</v>
      </c>
      <c r="P552" s="30">
        <v>0</v>
      </c>
      <c r="Q552" s="30">
        <v>0.43</v>
      </c>
      <c r="R552" s="30">
        <v>678.73281594039304</v>
      </c>
      <c r="S552" s="30">
        <v>2174.08</v>
      </c>
      <c r="T552">
        <v>9</v>
      </c>
      <c r="U552">
        <v>1578.4484091637</v>
      </c>
      <c r="V552">
        <v>0.12463768115942001</v>
      </c>
    </row>
    <row r="553" spans="1:22" hidden="1" x14ac:dyDescent="0.25">
      <c r="A553" s="30" t="s">
        <v>799</v>
      </c>
      <c r="B553" s="30" t="s">
        <v>271</v>
      </c>
      <c r="C553" s="30" t="s">
        <v>5</v>
      </c>
      <c r="D553" s="30" t="s">
        <v>591</v>
      </c>
      <c r="E553" s="30" t="s">
        <v>284</v>
      </c>
      <c r="F553" s="30">
        <v>5056</v>
      </c>
      <c r="G553" s="30" t="s">
        <v>298</v>
      </c>
      <c r="H553" s="30">
        <v>0</v>
      </c>
      <c r="I553" s="30">
        <v>0</v>
      </c>
      <c r="J553" s="30" t="s">
        <v>276</v>
      </c>
      <c r="K553" s="30">
        <v>0</v>
      </c>
      <c r="L553" s="30">
        <v>0</v>
      </c>
      <c r="M553" s="30">
        <v>0</v>
      </c>
      <c r="N553" s="30">
        <v>0</v>
      </c>
      <c r="O553" s="30">
        <v>0</v>
      </c>
      <c r="P553" s="30">
        <v>0</v>
      </c>
      <c r="Q553" s="30">
        <v>0</v>
      </c>
      <c r="R553" s="30">
        <v>0</v>
      </c>
      <c r="S553" s="30">
        <v>0</v>
      </c>
      <c r="T553">
        <v>9</v>
      </c>
      <c r="U553">
        <v>0</v>
      </c>
      <c r="V553">
        <v>0</v>
      </c>
    </row>
    <row r="554" spans="1:22" hidden="1" x14ac:dyDescent="0.25">
      <c r="A554" s="30" t="s">
        <v>800</v>
      </c>
      <c r="B554" s="30" t="s">
        <v>271</v>
      </c>
      <c r="C554" s="30" t="s">
        <v>5</v>
      </c>
      <c r="D554" s="30" t="s">
        <v>591</v>
      </c>
      <c r="E554" s="30" t="s">
        <v>284</v>
      </c>
      <c r="F554" s="30">
        <v>5056</v>
      </c>
      <c r="G554" s="30" t="s">
        <v>299</v>
      </c>
      <c r="H554" s="30">
        <v>140.20078932727401</v>
      </c>
      <c r="I554" s="30">
        <v>0.04</v>
      </c>
      <c r="J554" s="30" t="s">
        <v>332</v>
      </c>
      <c r="K554" s="30">
        <v>5.6080315730909502</v>
      </c>
      <c r="L554" s="30">
        <v>28354.2076335479</v>
      </c>
      <c r="M554" s="30">
        <v>0.04</v>
      </c>
      <c r="N554" s="30">
        <v>0</v>
      </c>
      <c r="O554" s="30">
        <v>0</v>
      </c>
      <c r="P554" s="30">
        <v>0</v>
      </c>
      <c r="Q554" s="30">
        <v>0</v>
      </c>
      <c r="R554" s="30">
        <v>0</v>
      </c>
      <c r="S554" s="30">
        <v>202.24</v>
      </c>
      <c r="T554">
        <v>9</v>
      </c>
      <c r="U554">
        <v>140.20078932727401</v>
      </c>
      <c r="V554">
        <v>4.2964554242749704E-3</v>
      </c>
    </row>
    <row r="555" spans="1:22" hidden="1" x14ac:dyDescent="0.25">
      <c r="A555" s="30" t="s">
        <v>801</v>
      </c>
      <c r="B555" s="30" t="s">
        <v>271</v>
      </c>
      <c r="C555" s="30" t="s">
        <v>5</v>
      </c>
      <c r="D555" s="30" t="s">
        <v>591</v>
      </c>
      <c r="E555" s="30" t="s">
        <v>284</v>
      </c>
      <c r="F555" s="30">
        <v>5056</v>
      </c>
      <c r="G555" s="30" t="s">
        <v>300</v>
      </c>
      <c r="H555" s="30">
        <v>0</v>
      </c>
      <c r="I555" s="30">
        <v>0</v>
      </c>
      <c r="J555" s="30" t="s">
        <v>336</v>
      </c>
      <c r="K555" s="30">
        <v>0</v>
      </c>
      <c r="L555" s="30">
        <v>0</v>
      </c>
      <c r="M555" s="30">
        <v>0</v>
      </c>
      <c r="N555" s="30">
        <v>0</v>
      </c>
      <c r="O555" s="30">
        <v>0</v>
      </c>
      <c r="P555" s="30">
        <v>0</v>
      </c>
      <c r="Q555" s="30">
        <v>0</v>
      </c>
      <c r="R555" s="30">
        <v>0</v>
      </c>
      <c r="S555" s="30">
        <v>0</v>
      </c>
      <c r="T555">
        <v>9</v>
      </c>
      <c r="U555">
        <v>0</v>
      </c>
      <c r="V555">
        <v>0</v>
      </c>
    </row>
    <row r="556" spans="1:22" hidden="1" x14ac:dyDescent="0.25">
      <c r="A556" s="30" t="s">
        <v>802</v>
      </c>
      <c r="B556" s="30" t="s">
        <v>271</v>
      </c>
      <c r="C556" s="30" t="s">
        <v>5</v>
      </c>
      <c r="D556" s="30" t="s">
        <v>591</v>
      </c>
      <c r="E556" s="30" t="s">
        <v>284</v>
      </c>
      <c r="F556" s="30">
        <v>5056</v>
      </c>
      <c r="G556" s="30" t="s">
        <v>301</v>
      </c>
      <c r="H556" s="30">
        <v>74.495123451848599</v>
      </c>
      <c r="I556" s="30">
        <v>1.1499999999999999</v>
      </c>
      <c r="J556" s="30" t="s">
        <v>333</v>
      </c>
      <c r="K556" s="30">
        <v>85.669391969625906</v>
      </c>
      <c r="L556" s="30">
        <v>433144.44579842797</v>
      </c>
      <c r="M556" s="30">
        <v>0</v>
      </c>
      <c r="N556" s="30">
        <v>1.1499999999999999</v>
      </c>
      <c r="O556" s="30">
        <v>0</v>
      </c>
      <c r="P556" s="30">
        <v>0</v>
      </c>
      <c r="Q556" s="30">
        <v>0</v>
      </c>
      <c r="R556" s="30">
        <v>0</v>
      </c>
      <c r="S556" s="30">
        <v>5814.4</v>
      </c>
      <c r="T556">
        <v>9</v>
      </c>
      <c r="U556">
        <v>74.495123451848599</v>
      </c>
      <c r="V556">
        <v>0.64245810055865904</v>
      </c>
    </row>
    <row r="557" spans="1:22" hidden="1" x14ac:dyDescent="0.25">
      <c r="A557" s="30" t="s">
        <v>803</v>
      </c>
      <c r="B557" s="30" t="s">
        <v>271</v>
      </c>
      <c r="C557" s="30" t="s">
        <v>5</v>
      </c>
      <c r="D557" s="30" t="s">
        <v>591</v>
      </c>
      <c r="E557" s="30" t="s">
        <v>284</v>
      </c>
      <c r="F557" s="30">
        <v>5056</v>
      </c>
      <c r="G557" s="30" t="s">
        <v>302</v>
      </c>
      <c r="H557" s="30">
        <v>150.01387716104301</v>
      </c>
      <c r="I557" s="30">
        <v>0.15</v>
      </c>
      <c r="J557" s="30" t="s">
        <v>332</v>
      </c>
      <c r="K557" s="30">
        <v>22.502081574156499</v>
      </c>
      <c r="L557" s="30">
        <v>113770.524438935</v>
      </c>
      <c r="M557" s="30">
        <v>0.15</v>
      </c>
      <c r="N557" s="30">
        <v>0</v>
      </c>
      <c r="O557" s="30">
        <v>0</v>
      </c>
      <c r="P557" s="30">
        <v>0</v>
      </c>
      <c r="Q557" s="30">
        <v>0</v>
      </c>
      <c r="R557" s="30">
        <v>0</v>
      </c>
      <c r="S557" s="30">
        <v>758.4</v>
      </c>
      <c r="T557">
        <v>9</v>
      </c>
      <c r="U557">
        <v>150.01387716104301</v>
      </c>
      <c r="V557">
        <v>1.6111707841031098E-2</v>
      </c>
    </row>
    <row r="558" spans="1:22" hidden="1" x14ac:dyDescent="0.25">
      <c r="A558" s="30" t="s">
        <v>804</v>
      </c>
      <c r="B558" s="30" t="s">
        <v>271</v>
      </c>
      <c r="C558" s="30" t="s">
        <v>5</v>
      </c>
      <c r="D558" s="30" t="s">
        <v>591</v>
      </c>
      <c r="E558" s="30" t="s">
        <v>284</v>
      </c>
      <c r="F558" s="30">
        <v>5056</v>
      </c>
      <c r="G558" s="30" t="s">
        <v>303</v>
      </c>
      <c r="H558" s="30">
        <v>633.51399309905401</v>
      </c>
      <c r="I558" s="30">
        <v>0.31</v>
      </c>
      <c r="J558" s="30" t="s">
        <v>336</v>
      </c>
      <c r="K558" s="30">
        <v>196.389337860707</v>
      </c>
      <c r="L558" s="30">
        <v>992944.49222373299</v>
      </c>
      <c r="M558" s="30">
        <v>0</v>
      </c>
      <c r="N558" s="30">
        <v>0</v>
      </c>
      <c r="O558" s="30">
        <v>0</v>
      </c>
      <c r="P558" s="30">
        <v>0</v>
      </c>
      <c r="Q558" s="30">
        <v>0.31</v>
      </c>
      <c r="R558" s="30">
        <v>196.389337860707</v>
      </c>
      <c r="S558" s="30">
        <v>1567.36</v>
      </c>
      <c r="T558">
        <v>9</v>
      </c>
      <c r="U558">
        <v>633.51399309905401</v>
      </c>
      <c r="V558">
        <v>8.9855072463768101E-2</v>
      </c>
    </row>
    <row r="559" spans="1:22" hidden="1" x14ac:dyDescent="0.25">
      <c r="A559" s="30" t="s">
        <v>792</v>
      </c>
      <c r="B559" s="30" t="s">
        <v>271</v>
      </c>
      <c r="C559" s="30" t="s">
        <v>5</v>
      </c>
      <c r="D559" s="30" t="s">
        <v>591</v>
      </c>
      <c r="E559" s="30" t="s">
        <v>284</v>
      </c>
      <c r="F559" s="30">
        <v>5056</v>
      </c>
      <c r="G559" s="30" t="s">
        <v>304</v>
      </c>
      <c r="H559" s="30">
        <v>324.31231942651698</v>
      </c>
      <c r="I559" s="30">
        <v>1</v>
      </c>
      <c r="J559" s="30" t="s">
        <v>336</v>
      </c>
      <c r="K559" s="30">
        <v>324.31231942651698</v>
      </c>
      <c r="L559" s="30">
        <v>1639723.0870204701</v>
      </c>
      <c r="M559" s="30">
        <v>0</v>
      </c>
      <c r="N559" s="30">
        <v>0</v>
      </c>
      <c r="O559" s="30">
        <v>0</v>
      </c>
      <c r="P559" s="30">
        <v>0</v>
      </c>
      <c r="Q559" s="30">
        <v>1</v>
      </c>
      <c r="R559" s="30">
        <v>324.31231942651698</v>
      </c>
      <c r="S559" s="30">
        <v>5056</v>
      </c>
      <c r="T559">
        <v>9</v>
      </c>
      <c r="U559">
        <v>324.31231942651698</v>
      </c>
      <c r="V559">
        <v>0.28985507246376802</v>
      </c>
    </row>
    <row r="560" spans="1:22" hidden="1" x14ac:dyDescent="0.25">
      <c r="A560" s="30" t="s">
        <v>806</v>
      </c>
      <c r="B560" s="30" t="s">
        <v>271</v>
      </c>
      <c r="C560" s="30" t="s">
        <v>5</v>
      </c>
      <c r="D560" s="30" t="s">
        <v>591</v>
      </c>
      <c r="E560" s="30" t="s">
        <v>284</v>
      </c>
      <c r="F560" s="30">
        <v>5056</v>
      </c>
      <c r="G560" s="30" t="s">
        <v>305</v>
      </c>
      <c r="H560" s="30">
        <v>346.381967967241</v>
      </c>
      <c r="I560" s="30">
        <v>3.6</v>
      </c>
      <c r="J560" s="30" t="s">
        <v>332</v>
      </c>
      <c r="K560" s="30">
        <v>1246.97508468207</v>
      </c>
      <c r="L560" s="30">
        <v>6304706.0281525301</v>
      </c>
      <c r="M560" s="30">
        <v>3.6</v>
      </c>
      <c r="N560" s="30">
        <v>0</v>
      </c>
      <c r="O560" s="30">
        <v>0</v>
      </c>
      <c r="P560" s="30">
        <v>0</v>
      </c>
      <c r="Q560" s="30">
        <v>0</v>
      </c>
      <c r="R560" s="30">
        <v>0</v>
      </c>
      <c r="S560" s="30">
        <v>18201.599999999999</v>
      </c>
      <c r="T560">
        <v>9</v>
      </c>
      <c r="U560">
        <v>346.381967967241</v>
      </c>
      <c r="V560">
        <v>0.386680988184748</v>
      </c>
    </row>
    <row r="561" spans="1:22" hidden="1" x14ac:dyDescent="0.25">
      <c r="A561" s="30" t="s">
        <v>807</v>
      </c>
      <c r="B561" s="30" t="s">
        <v>271</v>
      </c>
      <c r="C561" s="30" t="s">
        <v>5</v>
      </c>
      <c r="D561" s="30" t="s">
        <v>591</v>
      </c>
      <c r="E561" s="30" t="s">
        <v>284</v>
      </c>
      <c r="F561" s="30">
        <v>5056</v>
      </c>
      <c r="G561" s="30" t="s">
        <v>306</v>
      </c>
      <c r="H561" s="30">
        <v>114.964905892026</v>
      </c>
      <c r="I561" s="30">
        <v>3.91</v>
      </c>
      <c r="J561" s="30" t="s">
        <v>332</v>
      </c>
      <c r="K561" s="30">
        <v>449.51278203782198</v>
      </c>
      <c r="L561" s="30">
        <v>2272736.6259832298</v>
      </c>
      <c r="M561" s="30">
        <v>3.91</v>
      </c>
      <c r="N561" s="30">
        <v>0</v>
      </c>
      <c r="O561" s="30">
        <v>0</v>
      </c>
      <c r="P561" s="30">
        <v>0</v>
      </c>
      <c r="Q561" s="30">
        <v>0</v>
      </c>
      <c r="R561" s="30">
        <v>0</v>
      </c>
      <c r="S561" s="30">
        <v>19768.96</v>
      </c>
      <c r="T561">
        <v>9</v>
      </c>
      <c r="U561">
        <v>114.964905892026</v>
      </c>
      <c r="V561">
        <v>0.41997851772287897</v>
      </c>
    </row>
    <row r="562" spans="1:22" hidden="1" x14ac:dyDescent="0.25">
      <c r="A562" s="30" t="s">
        <v>808</v>
      </c>
      <c r="B562" s="30" t="s">
        <v>271</v>
      </c>
      <c r="C562" s="30" t="s">
        <v>5</v>
      </c>
      <c r="D562" s="30" t="s">
        <v>591</v>
      </c>
      <c r="E562" s="30" t="s">
        <v>284</v>
      </c>
      <c r="F562" s="30">
        <v>5056</v>
      </c>
      <c r="G562" s="30" t="s">
        <v>307</v>
      </c>
      <c r="H562" s="30">
        <v>138.76876124864501</v>
      </c>
      <c r="I562" s="30">
        <v>1.4</v>
      </c>
      <c r="J562" s="30" t="s">
        <v>336</v>
      </c>
      <c r="K562" s="30">
        <v>194.27626574810299</v>
      </c>
      <c r="L562" s="30">
        <v>982260.79962240602</v>
      </c>
      <c r="M562" s="30">
        <v>0</v>
      </c>
      <c r="N562" s="30">
        <v>0</v>
      </c>
      <c r="O562" s="30">
        <v>0</v>
      </c>
      <c r="P562" s="30">
        <v>0</v>
      </c>
      <c r="Q562" s="30">
        <v>1.4</v>
      </c>
      <c r="R562" s="30">
        <v>194.27626574810299</v>
      </c>
      <c r="S562" s="30">
        <v>7078.4</v>
      </c>
      <c r="T562">
        <v>9</v>
      </c>
      <c r="U562">
        <v>138.76876124864501</v>
      </c>
      <c r="V562">
        <v>0.405797101449275</v>
      </c>
    </row>
    <row r="563" spans="1:22" hidden="1" x14ac:dyDescent="0.25">
      <c r="A563" s="30" t="s">
        <v>809</v>
      </c>
      <c r="B563" s="30" t="s">
        <v>271</v>
      </c>
      <c r="C563" s="30" t="s">
        <v>5</v>
      </c>
      <c r="D563" s="30" t="s">
        <v>591</v>
      </c>
      <c r="E563" s="30" t="s">
        <v>284</v>
      </c>
      <c r="F563" s="30">
        <v>5056</v>
      </c>
      <c r="G563" s="30" t="s">
        <v>308</v>
      </c>
      <c r="H563" s="30">
        <v>160.097048068243</v>
      </c>
      <c r="I563" s="30">
        <v>1.51</v>
      </c>
      <c r="J563" s="30" t="s">
        <v>332</v>
      </c>
      <c r="K563" s="30">
        <v>241.74654258304699</v>
      </c>
      <c r="L563" s="30">
        <v>1222270.5192998799</v>
      </c>
      <c r="M563" s="30">
        <v>1.51</v>
      </c>
      <c r="N563" s="30">
        <v>0</v>
      </c>
      <c r="O563" s="30">
        <v>0</v>
      </c>
      <c r="P563" s="30">
        <v>0</v>
      </c>
      <c r="Q563" s="30">
        <v>0</v>
      </c>
      <c r="R563" s="30">
        <v>0</v>
      </c>
      <c r="S563" s="30">
        <v>7634.56</v>
      </c>
      <c r="T563">
        <v>9</v>
      </c>
      <c r="U563">
        <v>160.097048068243</v>
      </c>
      <c r="V563">
        <v>0.16219119226638001</v>
      </c>
    </row>
    <row r="564" spans="1:22" hidden="1" x14ac:dyDescent="0.25">
      <c r="A564" s="30" t="s">
        <v>805</v>
      </c>
      <c r="B564" s="30" t="s">
        <v>271</v>
      </c>
      <c r="C564" s="30" t="s">
        <v>5</v>
      </c>
      <c r="D564" s="30" t="s">
        <v>591</v>
      </c>
      <c r="E564" s="30" t="s">
        <v>284</v>
      </c>
      <c r="F564" s="30">
        <v>5056</v>
      </c>
      <c r="G564" s="30" t="s">
        <v>309</v>
      </c>
      <c r="H564" s="30">
        <v>1695.38757732561</v>
      </c>
      <c r="I564" s="30">
        <v>0.18</v>
      </c>
      <c r="J564" s="30" t="s">
        <v>336</v>
      </c>
      <c r="K564" s="30">
        <v>305.16976391860999</v>
      </c>
      <c r="L564" s="30">
        <v>1542938.32637249</v>
      </c>
      <c r="M564" s="30">
        <v>0</v>
      </c>
      <c r="N564" s="30">
        <v>0</v>
      </c>
      <c r="O564" s="30">
        <v>0</v>
      </c>
      <c r="P564" s="30">
        <v>0</v>
      </c>
      <c r="Q564" s="30">
        <v>0.18</v>
      </c>
      <c r="R564" s="30">
        <v>305.16976391860999</v>
      </c>
      <c r="S564" s="30">
        <v>910.08</v>
      </c>
      <c r="T564">
        <v>9</v>
      </c>
      <c r="U564">
        <v>1695.38757732561</v>
      </c>
      <c r="V564">
        <v>5.21739130434783E-2</v>
      </c>
    </row>
    <row r="565" spans="1:22" hidden="1" x14ac:dyDescent="0.25">
      <c r="A565" s="30" t="s">
        <v>810</v>
      </c>
      <c r="B565" s="30" t="s">
        <v>271</v>
      </c>
      <c r="C565" s="30" t="s">
        <v>5</v>
      </c>
      <c r="D565" s="30" t="s">
        <v>591</v>
      </c>
      <c r="E565" s="30" t="s">
        <v>284</v>
      </c>
      <c r="F565" s="30">
        <v>5056</v>
      </c>
      <c r="G565" s="30" t="s">
        <v>310</v>
      </c>
      <c r="H565" s="30">
        <v>370.640556459859</v>
      </c>
      <c r="I565" s="30">
        <v>0.03</v>
      </c>
      <c r="J565" s="30" t="s">
        <v>333</v>
      </c>
      <c r="K565" s="30">
        <v>11.119216693795799</v>
      </c>
      <c r="L565" s="30">
        <v>56218.7596038314</v>
      </c>
      <c r="M565" s="30">
        <v>0</v>
      </c>
      <c r="N565" s="30">
        <v>0.03</v>
      </c>
      <c r="O565" s="30">
        <v>0</v>
      </c>
      <c r="P565" s="30">
        <v>0</v>
      </c>
      <c r="Q565" s="30">
        <v>0</v>
      </c>
      <c r="R565" s="30">
        <v>0</v>
      </c>
      <c r="S565" s="30">
        <v>151.68</v>
      </c>
      <c r="T565">
        <v>9</v>
      </c>
      <c r="U565">
        <v>370.640556459859</v>
      </c>
      <c r="V565">
        <v>1.67597765363128E-2</v>
      </c>
    </row>
    <row r="566" spans="1:22" hidden="1" x14ac:dyDescent="0.25">
      <c r="A566" s="30" t="s">
        <v>811</v>
      </c>
      <c r="B566" s="30" t="s">
        <v>271</v>
      </c>
      <c r="C566" s="30" t="s">
        <v>5</v>
      </c>
      <c r="D566" s="30" t="s">
        <v>591</v>
      </c>
      <c r="E566" s="30" t="s">
        <v>284</v>
      </c>
      <c r="F566" s="30">
        <v>5056</v>
      </c>
      <c r="G566" s="30" t="s">
        <v>311</v>
      </c>
      <c r="H566" s="30">
        <v>130.549982646252</v>
      </c>
      <c r="I566" s="30">
        <v>0.26</v>
      </c>
      <c r="J566" s="30" t="s">
        <v>333</v>
      </c>
      <c r="K566" s="30">
        <v>33.942995488025502</v>
      </c>
      <c r="L566" s="30">
        <v>171615.78518745699</v>
      </c>
      <c r="M566" s="30">
        <v>0</v>
      </c>
      <c r="N566" s="30">
        <v>0.26</v>
      </c>
      <c r="O566" s="30">
        <v>0</v>
      </c>
      <c r="P566" s="30">
        <v>0</v>
      </c>
      <c r="Q566" s="30">
        <v>0</v>
      </c>
      <c r="R566" s="30">
        <v>0</v>
      </c>
      <c r="S566" s="30">
        <v>1314.56</v>
      </c>
      <c r="T566">
        <v>9</v>
      </c>
      <c r="U566">
        <v>130.549982646252</v>
      </c>
      <c r="V566">
        <v>0.14525139664804501</v>
      </c>
    </row>
    <row r="567" spans="1:22" hidden="1" x14ac:dyDescent="0.25">
      <c r="A567" s="30" t="s">
        <v>812</v>
      </c>
      <c r="B567" s="30" t="s">
        <v>271</v>
      </c>
      <c r="C567" s="30" t="s">
        <v>5</v>
      </c>
      <c r="D567" s="30" t="s">
        <v>591</v>
      </c>
      <c r="E567" s="30" t="s">
        <v>284</v>
      </c>
      <c r="F567" s="30">
        <v>5056</v>
      </c>
      <c r="G567" s="30" t="s">
        <v>312</v>
      </c>
      <c r="H567" s="30">
        <v>43.0823787312859</v>
      </c>
      <c r="I567" s="30">
        <v>3.99</v>
      </c>
      <c r="J567" s="30" t="s">
        <v>334</v>
      </c>
      <c r="K567" s="30">
        <v>171.89869113783101</v>
      </c>
      <c r="L567" s="30">
        <v>869119.78239287296</v>
      </c>
      <c r="M567" s="30">
        <v>0</v>
      </c>
      <c r="N567" s="30">
        <v>0</v>
      </c>
      <c r="O567" s="30">
        <v>3.99</v>
      </c>
      <c r="P567" s="30">
        <v>0</v>
      </c>
      <c r="Q567" s="30">
        <v>0</v>
      </c>
      <c r="R567" s="30">
        <v>0</v>
      </c>
      <c r="S567" s="30">
        <v>20173.439999999999</v>
      </c>
      <c r="T567">
        <v>9</v>
      </c>
      <c r="U567">
        <v>43.0823787312859</v>
      </c>
      <c r="V567">
        <v>0.80606060606060603</v>
      </c>
    </row>
    <row r="568" spans="1:22" hidden="1" x14ac:dyDescent="0.25">
      <c r="A568" s="30" t="s">
        <v>2810</v>
      </c>
      <c r="B568" s="30" t="s">
        <v>271</v>
      </c>
      <c r="C568" s="30" t="s">
        <v>5</v>
      </c>
      <c r="D568" s="30" t="s">
        <v>591</v>
      </c>
      <c r="E568" s="30" t="s">
        <v>284</v>
      </c>
      <c r="F568" s="30">
        <v>5056</v>
      </c>
      <c r="G568" s="30" t="s">
        <v>2688</v>
      </c>
      <c r="H568" s="30">
        <v>287.45355455322903</v>
      </c>
      <c r="I568" s="30">
        <v>0.12116212896</v>
      </c>
      <c r="J568" s="30" t="s">
        <v>334</v>
      </c>
      <c r="K568" s="30">
        <v>34.828484646788702</v>
      </c>
      <c r="L568" s="30">
        <v>176092.818374164</v>
      </c>
      <c r="M568" s="30">
        <v>0</v>
      </c>
      <c r="N568" s="30">
        <v>0</v>
      </c>
      <c r="O568" s="30">
        <v>0.12116212896</v>
      </c>
      <c r="P568" s="30">
        <v>0</v>
      </c>
      <c r="Q568" s="30">
        <v>0</v>
      </c>
      <c r="R568" s="30">
        <v>0</v>
      </c>
      <c r="S568" s="30">
        <v>612.59572402176002</v>
      </c>
      <c r="T568">
        <v>9</v>
      </c>
      <c r="U568">
        <v>287.45355455322903</v>
      </c>
      <c r="V568">
        <v>2.4477197769697E-2</v>
      </c>
    </row>
    <row r="569" spans="1:22" hidden="1" x14ac:dyDescent="0.25">
      <c r="A569" s="30" t="s">
        <v>2726</v>
      </c>
      <c r="B569" s="30" t="s">
        <v>271</v>
      </c>
      <c r="C569" s="30" t="s">
        <v>5</v>
      </c>
      <c r="D569" s="30" t="s">
        <v>591</v>
      </c>
      <c r="E569" s="30" t="s">
        <v>284</v>
      </c>
      <c r="F569" s="30">
        <v>5056</v>
      </c>
      <c r="G569" s="30" t="s">
        <v>2687</v>
      </c>
      <c r="H569" s="30">
        <v>178.399614293181</v>
      </c>
      <c r="I569" s="30">
        <v>0.83883787103999996</v>
      </c>
      <c r="J569" s="30" t="s">
        <v>334</v>
      </c>
      <c r="K569" s="30">
        <v>149.64835264804901</v>
      </c>
      <c r="L569" s="30">
        <v>756622.07098853402</v>
      </c>
      <c r="M569" s="30">
        <v>0</v>
      </c>
      <c r="N569" s="30">
        <v>0</v>
      </c>
      <c r="O569" s="30">
        <v>0.83883787103999996</v>
      </c>
      <c r="P569" s="30">
        <v>0</v>
      </c>
      <c r="Q569" s="30">
        <v>0</v>
      </c>
      <c r="R569" s="30">
        <v>0</v>
      </c>
      <c r="S569" s="30">
        <v>4241.1642759782399</v>
      </c>
      <c r="T569">
        <v>9</v>
      </c>
      <c r="U569">
        <v>178.399614293181</v>
      </c>
      <c r="V569">
        <v>0.16946219616969699</v>
      </c>
    </row>
    <row r="570" spans="1:22" hidden="1" x14ac:dyDescent="0.25">
      <c r="A570" s="30" t="s">
        <v>813</v>
      </c>
      <c r="B570" s="30" t="s">
        <v>271</v>
      </c>
      <c r="C570" s="30" t="s">
        <v>5</v>
      </c>
      <c r="D570" s="30" t="s">
        <v>591</v>
      </c>
      <c r="E570" s="30" t="s">
        <v>284</v>
      </c>
      <c r="F570" s="30">
        <v>5056</v>
      </c>
      <c r="G570" s="30" t="s">
        <v>313</v>
      </c>
      <c r="H570" s="30">
        <v>0</v>
      </c>
      <c r="I570" s="30">
        <v>0</v>
      </c>
      <c r="J570" s="30" t="s">
        <v>334</v>
      </c>
      <c r="K570" s="30">
        <v>0</v>
      </c>
      <c r="L570" s="30">
        <v>0</v>
      </c>
      <c r="M570" s="30">
        <v>0</v>
      </c>
      <c r="N570" s="30">
        <v>0</v>
      </c>
      <c r="O570" s="30">
        <v>0</v>
      </c>
      <c r="P570" s="30">
        <v>0</v>
      </c>
      <c r="Q570" s="30">
        <v>0</v>
      </c>
      <c r="R570" s="30">
        <v>0</v>
      </c>
      <c r="S570" s="30">
        <v>0</v>
      </c>
      <c r="T570">
        <v>9</v>
      </c>
      <c r="U570">
        <v>0</v>
      </c>
      <c r="V570">
        <v>0</v>
      </c>
    </row>
    <row r="571" spans="1:22" hidden="1" x14ac:dyDescent="0.25">
      <c r="A571" s="30" t="s">
        <v>840</v>
      </c>
      <c r="B571" s="30" t="s">
        <v>271</v>
      </c>
      <c r="C571" s="30" t="s">
        <v>5</v>
      </c>
      <c r="D571" s="30" t="s">
        <v>591</v>
      </c>
      <c r="E571" s="30" t="s">
        <v>285</v>
      </c>
      <c r="F571" s="30">
        <v>5056</v>
      </c>
      <c r="G571" s="30" t="s">
        <v>289</v>
      </c>
      <c r="H571" s="30">
        <v>5230.4701890341603</v>
      </c>
      <c r="I571" s="30">
        <v>3.45</v>
      </c>
      <c r="J571" s="30" t="s">
        <v>335</v>
      </c>
      <c r="K571" s="30">
        <v>18045.1221521679</v>
      </c>
      <c r="L571" s="30">
        <v>91236137.601360694</v>
      </c>
      <c r="M571" s="30">
        <v>0</v>
      </c>
      <c r="N571" s="30">
        <v>0</v>
      </c>
      <c r="O571" s="30">
        <v>0</v>
      </c>
      <c r="P571" s="30">
        <v>3.45</v>
      </c>
      <c r="Q571" s="30">
        <v>0</v>
      </c>
      <c r="R571" s="30">
        <v>0</v>
      </c>
      <c r="S571" s="30">
        <v>17443.2</v>
      </c>
      <c r="T571">
        <v>10</v>
      </c>
      <c r="U571">
        <v>5230.4701890341603</v>
      </c>
      <c r="V571">
        <v>1</v>
      </c>
    </row>
    <row r="572" spans="1:22" hidden="1" x14ac:dyDescent="0.25">
      <c r="A572" s="30" t="s">
        <v>839</v>
      </c>
      <c r="B572" s="30" t="s">
        <v>271</v>
      </c>
      <c r="C572" s="30" t="s">
        <v>5</v>
      </c>
      <c r="D572" s="30" t="s">
        <v>591</v>
      </c>
      <c r="E572" s="30" t="s">
        <v>285</v>
      </c>
      <c r="F572" s="30">
        <v>5056</v>
      </c>
      <c r="G572" s="30" t="s">
        <v>290</v>
      </c>
      <c r="H572" s="30">
        <v>4742.3044488434398</v>
      </c>
      <c r="I572" s="30">
        <v>0.53</v>
      </c>
      <c r="J572" s="30" t="s">
        <v>363</v>
      </c>
      <c r="K572" s="30">
        <v>2513.4213578870199</v>
      </c>
      <c r="L572" s="30">
        <v>12707858.3854768</v>
      </c>
      <c r="M572" s="30">
        <v>0</v>
      </c>
      <c r="N572" s="30">
        <v>0</v>
      </c>
      <c r="O572" s="30">
        <v>0</v>
      </c>
      <c r="P572" s="30">
        <v>0</v>
      </c>
      <c r="Q572" s="30">
        <v>0</v>
      </c>
      <c r="R572" s="30">
        <v>0</v>
      </c>
      <c r="S572" s="30">
        <v>2679.68</v>
      </c>
      <c r="T572">
        <v>10</v>
      </c>
      <c r="U572">
        <v>4742.3044488434398</v>
      </c>
      <c r="V572">
        <v>0.153623188405797</v>
      </c>
    </row>
    <row r="573" spans="1:22" hidden="1" x14ac:dyDescent="0.25">
      <c r="A573" s="30" t="s">
        <v>816</v>
      </c>
      <c r="B573" s="30" t="s">
        <v>271</v>
      </c>
      <c r="C573" s="30" t="s">
        <v>5</v>
      </c>
      <c r="D573" s="30" t="s">
        <v>591</v>
      </c>
      <c r="E573" s="30" t="s">
        <v>285</v>
      </c>
      <c r="F573" s="30">
        <v>5056</v>
      </c>
      <c r="G573" s="30" t="s">
        <v>291</v>
      </c>
      <c r="H573" s="30">
        <v>2479.6647363592901</v>
      </c>
      <c r="I573" s="30">
        <v>0.1</v>
      </c>
      <c r="J573" s="30" t="s">
        <v>336</v>
      </c>
      <c r="K573" s="30">
        <v>247.96647363592899</v>
      </c>
      <c r="L573" s="30">
        <v>1253718.4907032601</v>
      </c>
      <c r="M573" s="30">
        <v>0</v>
      </c>
      <c r="N573" s="30">
        <v>0</v>
      </c>
      <c r="O573" s="30">
        <v>0</v>
      </c>
      <c r="P573" s="30">
        <v>0</v>
      </c>
      <c r="Q573" s="30">
        <v>0.1</v>
      </c>
      <c r="R573" s="30">
        <v>247.96647363592899</v>
      </c>
      <c r="S573" s="30">
        <v>505.6</v>
      </c>
      <c r="T573">
        <v>10</v>
      </c>
      <c r="U573">
        <v>2479.6647363592901</v>
      </c>
      <c r="V573">
        <v>1.22549019607843E-2</v>
      </c>
    </row>
    <row r="574" spans="1:22" hidden="1" x14ac:dyDescent="0.25">
      <c r="A574" s="30" t="s">
        <v>818</v>
      </c>
      <c r="B574" s="30" t="s">
        <v>271</v>
      </c>
      <c r="C574" s="30" t="s">
        <v>5</v>
      </c>
      <c r="D574" s="30" t="s">
        <v>591</v>
      </c>
      <c r="E574" s="30" t="s">
        <v>285</v>
      </c>
      <c r="F574" s="30">
        <v>5056</v>
      </c>
      <c r="G574" s="30" t="s">
        <v>292</v>
      </c>
      <c r="H574" s="30">
        <v>45.363605734780698</v>
      </c>
      <c r="I574" s="30">
        <v>0.14000000000000001</v>
      </c>
      <c r="J574" s="30" t="s">
        <v>332</v>
      </c>
      <c r="K574" s="30">
        <v>6.3509048028692998</v>
      </c>
      <c r="L574" s="30">
        <v>32110.174683307199</v>
      </c>
      <c r="M574" s="30">
        <v>0.14000000000000001</v>
      </c>
      <c r="N574" s="30">
        <v>0</v>
      </c>
      <c r="O574" s="30">
        <v>0</v>
      </c>
      <c r="P574" s="30">
        <v>0</v>
      </c>
      <c r="Q574" s="30">
        <v>0</v>
      </c>
      <c r="R574" s="30">
        <v>0</v>
      </c>
      <c r="S574" s="30">
        <v>707.84</v>
      </c>
      <c r="T574">
        <v>10</v>
      </c>
      <c r="U574">
        <v>45.363605734780698</v>
      </c>
      <c r="V574">
        <v>1.2131715771230501E-2</v>
      </c>
    </row>
    <row r="575" spans="1:22" hidden="1" x14ac:dyDescent="0.25">
      <c r="A575" s="30" t="s">
        <v>819</v>
      </c>
      <c r="B575" s="30" t="s">
        <v>271</v>
      </c>
      <c r="C575" s="30" t="s">
        <v>5</v>
      </c>
      <c r="D575" s="30" t="s">
        <v>591</v>
      </c>
      <c r="E575" s="30" t="s">
        <v>285</v>
      </c>
      <c r="F575" s="30">
        <v>5056</v>
      </c>
      <c r="G575" s="30" t="s">
        <v>293</v>
      </c>
      <c r="H575" s="30">
        <v>1991.63447122806</v>
      </c>
      <c r="I575" s="30">
        <v>0.09</v>
      </c>
      <c r="J575" s="30" t="s">
        <v>333</v>
      </c>
      <c r="K575" s="30">
        <v>179.247102410525</v>
      </c>
      <c r="L575" s="30">
        <v>906273.34978761699</v>
      </c>
      <c r="M575" s="30">
        <v>0</v>
      </c>
      <c r="N575" s="30">
        <v>0.09</v>
      </c>
      <c r="O575" s="30">
        <v>0</v>
      </c>
      <c r="P575" s="30">
        <v>0</v>
      </c>
      <c r="Q575" s="30">
        <v>0</v>
      </c>
      <c r="R575" s="30">
        <v>0</v>
      </c>
      <c r="S575" s="30">
        <v>455.04</v>
      </c>
      <c r="T575">
        <v>10</v>
      </c>
      <c r="U575">
        <v>1991.63447122806</v>
      </c>
      <c r="V575">
        <v>3.06122448979592E-2</v>
      </c>
    </row>
    <row r="576" spans="1:22" hidden="1" x14ac:dyDescent="0.25">
      <c r="A576" s="30" t="s">
        <v>820</v>
      </c>
      <c r="B576" s="30" t="s">
        <v>271</v>
      </c>
      <c r="C576" s="30" t="s">
        <v>5</v>
      </c>
      <c r="D576" s="30" t="s">
        <v>591</v>
      </c>
      <c r="E576" s="30" t="s">
        <v>285</v>
      </c>
      <c r="F576" s="30">
        <v>5056</v>
      </c>
      <c r="G576" s="30" t="s">
        <v>294</v>
      </c>
      <c r="H576" s="30">
        <v>385.72105161451702</v>
      </c>
      <c r="I576" s="30">
        <v>0.6</v>
      </c>
      <c r="J576" s="30" t="s">
        <v>333</v>
      </c>
      <c r="K576" s="30">
        <v>231.43263096870999</v>
      </c>
      <c r="L576" s="30">
        <v>1170123.3821777999</v>
      </c>
      <c r="M576" s="30">
        <v>0</v>
      </c>
      <c r="N576" s="30">
        <v>0.6</v>
      </c>
      <c r="O576" s="30">
        <v>0</v>
      </c>
      <c r="P576" s="30">
        <v>0</v>
      </c>
      <c r="Q576" s="30">
        <v>0</v>
      </c>
      <c r="R576" s="30">
        <v>0</v>
      </c>
      <c r="S576" s="30">
        <v>3033.6</v>
      </c>
      <c r="T576">
        <v>10</v>
      </c>
      <c r="U576">
        <v>385.72105161451702</v>
      </c>
      <c r="V576">
        <v>0.20408163265306101</v>
      </c>
    </row>
    <row r="577" spans="1:22" hidden="1" x14ac:dyDescent="0.25">
      <c r="A577" s="30" t="s">
        <v>821</v>
      </c>
      <c r="B577" s="30" t="s">
        <v>271</v>
      </c>
      <c r="C577" s="30" t="s">
        <v>5</v>
      </c>
      <c r="D577" s="30" t="s">
        <v>591</v>
      </c>
      <c r="E577" s="30" t="s">
        <v>285</v>
      </c>
      <c r="F577" s="30">
        <v>5056</v>
      </c>
      <c r="G577" s="30" t="s">
        <v>295</v>
      </c>
      <c r="H577" s="30">
        <v>0</v>
      </c>
      <c r="I577" s="30">
        <v>0</v>
      </c>
      <c r="J577" s="30" t="s">
        <v>336</v>
      </c>
      <c r="K577" s="30">
        <v>0</v>
      </c>
      <c r="L577" s="30">
        <v>0</v>
      </c>
      <c r="M577" s="30">
        <v>0</v>
      </c>
      <c r="N577" s="30">
        <v>0</v>
      </c>
      <c r="O577" s="30">
        <v>0</v>
      </c>
      <c r="P577" s="30">
        <v>0</v>
      </c>
      <c r="Q577" s="30">
        <v>0</v>
      </c>
      <c r="R577" s="30">
        <v>0</v>
      </c>
      <c r="S577" s="30">
        <v>0</v>
      </c>
      <c r="T577">
        <v>10</v>
      </c>
      <c r="U577">
        <v>0</v>
      </c>
      <c r="V577">
        <v>0</v>
      </c>
    </row>
    <row r="578" spans="1:22" hidden="1" x14ac:dyDescent="0.25">
      <c r="A578" s="30" t="s">
        <v>822</v>
      </c>
      <c r="B578" s="30" t="s">
        <v>271</v>
      </c>
      <c r="C578" s="30" t="s">
        <v>5</v>
      </c>
      <c r="D578" s="30" t="s">
        <v>591</v>
      </c>
      <c r="E578" s="30" t="s">
        <v>285</v>
      </c>
      <c r="F578" s="30">
        <v>5056</v>
      </c>
      <c r="G578" s="30" t="s">
        <v>296</v>
      </c>
      <c r="H578" s="30">
        <v>368.07429447292498</v>
      </c>
      <c r="I578" s="30">
        <v>0.43</v>
      </c>
      <c r="J578" s="30" t="s">
        <v>336</v>
      </c>
      <c r="K578" s="30">
        <v>158.27194662335799</v>
      </c>
      <c r="L578" s="30">
        <v>800222.96212769602</v>
      </c>
      <c r="M578" s="30">
        <v>0</v>
      </c>
      <c r="N578" s="30">
        <v>0</v>
      </c>
      <c r="O578" s="30">
        <v>0</v>
      </c>
      <c r="P578" s="30">
        <v>0</v>
      </c>
      <c r="Q578" s="30">
        <v>0.43</v>
      </c>
      <c r="R578" s="30">
        <v>158.27194662335799</v>
      </c>
      <c r="S578" s="30">
        <v>2174.08</v>
      </c>
      <c r="T578">
        <v>10</v>
      </c>
      <c r="U578">
        <v>368.07429447292498</v>
      </c>
      <c r="V578">
        <v>5.2696078431372501E-2</v>
      </c>
    </row>
    <row r="579" spans="1:22" hidden="1" x14ac:dyDescent="0.25">
      <c r="A579" s="30" t="s">
        <v>823</v>
      </c>
      <c r="B579" s="30" t="s">
        <v>271</v>
      </c>
      <c r="C579" s="30" t="s">
        <v>5</v>
      </c>
      <c r="D579" s="30" t="s">
        <v>591</v>
      </c>
      <c r="E579" s="30" t="s">
        <v>285</v>
      </c>
      <c r="F579" s="30">
        <v>5056</v>
      </c>
      <c r="G579" s="30" t="s">
        <v>297</v>
      </c>
      <c r="H579" s="30">
        <v>2211.0645054459401</v>
      </c>
      <c r="I579" s="30">
        <v>0.54</v>
      </c>
      <c r="J579" s="30" t="s">
        <v>336</v>
      </c>
      <c r="K579" s="30">
        <v>1193.9748329408101</v>
      </c>
      <c r="L579" s="30">
        <v>6036736.7553487401</v>
      </c>
      <c r="M579" s="30">
        <v>0</v>
      </c>
      <c r="N579" s="30">
        <v>0</v>
      </c>
      <c r="O579" s="30">
        <v>0</v>
      </c>
      <c r="P579" s="30">
        <v>0</v>
      </c>
      <c r="Q579" s="30">
        <v>0.54</v>
      </c>
      <c r="R579" s="30">
        <v>1193.9748329408101</v>
      </c>
      <c r="S579" s="30">
        <v>2730.24</v>
      </c>
      <c r="T579">
        <v>10</v>
      </c>
      <c r="U579">
        <v>2211.0645054459401</v>
      </c>
      <c r="V579">
        <v>6.6176470588235295E-2</v>
      </c>
    </row>
    <row r="580" spans="1:22" hidden="1" x14ac:dyDescent="0.25">
      <c r="A580" s="30" t="s">
        <v>824</v>
      </c>
      <c r="B580" s="30" t="s">
        <v>271</v>
      </c>
      <c r="C580" s="30" t="s">
        <v>5</v>
      </c>
      <c r="D580" s="30" t="s">
        <v>591</v>
      </c>
      <c r="E580" s="30" t="s">
        <v>285</v>
      </c>
      <c r="F580" s="30">
        <v>5056</v>
      </c>
      <c r="G580" s="30" t="s">
        <v>298</v>
      </c>
      <c r="H580" s="30">
        <v>0</v>
      </c>
      <c r="I580" s="30">
        <v>0</v>
      </c>
      <c r="J580" s="30" t="s">
        <v>276</v>
      </c>
      <c r="K580" s="30">
        <v>0</v>
      </c>
      <c r="L580" s="30">
        <v>0</v>
      </c>
      <c r="M580" s="30">
        <v>0</v>
      </c>
      <c r="N580" s="30">
        <v>0</v>
      </c>
      <c r="O580" s="30">
        <v>0</v>
      </c>
      <c r="P580" s="30">
        <v>0</v>
      </c>
      <c r="Q580" s="30">
        <v>0</v>
      </c>
      <c r="R580" s="30">
        <v>0</v>
      </c>
      <c r="S580" s="30">
        <v>0</v>
      </c>
      <c r="T580">
        <v>10</v>
      </c>
      <c r="U580">
        <v>0</v>
      </c>
      <c r="V580">
        <v>0</v>
      </c>
    </row>
    <row r="581" spans="1:22" hidden="1" x14ac:dyDescent="0.25">
      <c r="A581" s="30" t="s">
        <v>825</v>
      </c>
      <c r="B581" s="30" t="s">
        <v>271</v>
      </c>
      <c r="C581" s="30" t="s">
        <v>5</v>
      </c>
      <c r="D581" s="30" t="s">
        <v>591</v>
      </c>
      <c r="E581" s="30" t="s">
        <v>285</v>
      </c>
      <c r="F581" s="30">
        <v>5056</v>
      </c>
      <c r="G581" s="30" t="s">
        <v>299</v>
      </c>
      <c r="H581" s="30">
        <v>189.972683305858</v>
      </c>
      <c r="I581" s="30">
        <v>0.1</v>
      </c>
      <c r="J581" s="30" t="s">
        <v>332</v>
      </c>
      <c r="K581" s="30">
        <v>18.997268330585801</v>
      </c>
      <c r="L581" s="30">
        <v>96050.188679441795</v>
      </c>
      <c r="M581" s="30">
        <v>0.1</v>
      </c>
      <c r="N581" s="30">
        <v>0</v>
      </c>
      <c r="O581" s="30">
        <v>0</v>
      </c>
      <c r="P581" s="30">
        <v>0</v>
      </c>
      <c r="Q581" s="30">
        <v>0</v>
      </c>
      <c r="R581" s="30">
        <v>0</v>
      </c>
      <c r="S581" s="30">
        <v>505.6</v>
      </c>
      <c r="T581">
        <v>10</v>
      </c>
      <c r="U581">
        <v>189.972683305858</v>
      </c>
      <c r="V581">
        <v>8.6655112651646393E-3</v>
      </c>
    </row>
    <row r="582" spans="1:22" hidden="1" x14ac:dyDescent="0.25">
      <c r="A582" s="30" t="s">
        <v>826</v>
      </c>
      <c r="B582" s="30" t="s">
        <v>271</v>
      </c>
      <c r="C582" s="30" t="s">
        <v>5</v>
      </c>
      <c r="D582" s="30" t="s">
        <v>591</v>
      </c>
      <c r="E582" s="30" t="s">
        <v>285</v>
      </c>
      <c r="F582" s="30">
        <v>5056</v>
      </c>
      <c r="G582" s="30" t="s">
        <v>300</v>
      </c>
      <c r="H582" s="30">
        <v>453.06399375879602</v>
      </c>
      <c r="I582" s="30">
        <v>0.01</v>
      </c>
      <c r="J582" s="30" t="s">
        <v>336</v>
      </c>
      <c r="K582" s="30">
        <v>4.53063993758796</v>
      </c>
      <c r="L582" s="30">
        <v>22906.915524444699</v>
      </c>
      <c r="M582" s="30">
        <v>0</v>
      </c>
      <c r="N582" s="30">
        <v>0</v>
      </c>
      <c r="O582" s="30">
        <v>0</v>
      </c>
      <c r="P582" s="30">
        <v>0</v>
      </c>
      <c r="Q582" s="30">
        <v>0.01</v>
      </c>
      <c r="R582" s="30">
        <v>4.53063993758796</v>
      </c>
      <c r="S582" s="30">
        <v>50.56</v>
      </c>
      <c r="T582">
        <v>10</v>
      </c>
      <c r="U582">
        <v>453.06399375879602</v>
      </c>
      <c r="V582">
        <v>1.2254901960784301E-3</v>
      </c>
    </row>
    <row r="583" spans="1:22" hidden="1" x14ac:dyDescent="0.25">
      <c r="A583" s="30" t="s">
        <v>827</v>
      </c>
      <c r="B583" s="30" t="s">
        <v>271</v>
      </c>
      <c r="C583" s="30" t="s">
        <v>5</v>
      </c>
      <c r="D583" s="30" t="s">
        <v>591</v>
      </c>
      <c r="E583" s="30" t="s">
        <v>285</v>
      </c>
      <c r="F583" s="30">
        <v>5056</v>
      </c>
      <c r="G583" s="30" t="s">
        <v>301</v>
      </c>
      <c r="H583" s="30">
        <v>160.27675765855301</v>
      </c>
      <c r="I583" s="30">
        <v>1.68</v>
      </c>
      <c r="J583" s="30" t="s">
        <v>333</v>
      </c>
      <c r="K583" s="30">
        <v>269.26495286636901</v>
      </c>
      <c r="L583" s="30">
        <v>1361403.6016923599</v>
      </c>
      <c r="M583" s="30">
        <v>0</v>
      </c>
      <c r="N583" s="30">
        <v>1.68</v>
      </c>
      <c r="O583" s="30">
        <v>0</v>
      </c>
      <c r="P583" s="30">
        <v>0</v>
      </c>
      <c r="Q583" s="30">
        <v>0</v>
      </c>
      <c r="R583" s="30">
        <v>0</v>
      </c>
      <c r="S583" s="30">
        <v>8494.08</v>
      </c>
      <c r="T583">
        <v>10</v>
      </c>
      <c r="U583">
        <v>160.27675765855301</v>
      </c>
      <c r="V583">
        <v>0.57142857142857095</v>
      </c>
    </row>
    <row r="584" spans="1:22" hidden="1" x14ac:dyDescent="0.25">
      <c r="A584" s="30" t="s">
        <v>828</v>
      </c>
      <c r="B584" s="30" t="s">
        <v>271</v>
      </c>
      <c r="C584" s="30" t="s">
        <v>5</v>
      </c>
      <c r="D584" s="30" t="s">
        <v>591</v>
      </c>
      <c r="E584" s="30" t="s">
        <v>285</v>
      </c>
      <c r="F584" s="30">
        <v>5056</v>
      </c>
      <c r="G584" s="30" t="s">
        <v>302</v>
      </c>
      <c r="H584" s="30">
        <v>178.599604792365</v>
      </c>
      <c r="I584" s="30">
        <v>0.26</v>
      </c>
      <c r="J584" s="30" t="s">
        <v>332</v>
      </c>
      <c r="K584" s="30">
        <v>46.435897246015003</v>
      </c>
      <c r="L584" s="30">
        <v>234779.896475852</v>
      </c>
      <c r="M584" s="30">
        <v>0.26</v>
      </c>
      <c r="N584" s="30">
        <v>0</v>
      </c>
      <c r="O584" s="30">
        <v>0</v>
      </c>
      <c r="P584" s="30">
        <v>0</v>
      </c>
      <c r="Q584" s="30">
        <v>0</v>
      </c>
      <c r="R584" s="30">
        <v>0</v>
      </c>
      <c r="S584" s="30">
        <v>1314.56</v>
      </c>
      <c r="T584">
        <v>10</v>
      </c>
      <c r="U584">
        <v>178.599604792365</v>
      </c>
      <c r="V584">
        <v>2.2530329289428101E-2</v>
      </c>
    </row>
    <row r="585" spans="1:22" hidden="1" x14ac:dyDescent="0.25">
      <c r="A585" s="30" t="s">
        <v>829</v>
      </c>
      <c r="B585" s="30" t="s">
        <v>271</v>
      </c>
      <c r="C585" s="30" t="s">
        <v>5</v>
      </c>
      <c r="D585" s="30" t="s">
        <v>591</v>
      </c>
      <c r="E585" s="30" t="s">
        <v>285</v>
      </c>
      <c r="F585" s="30">
        <v>5056</v>
      </c>
      <c r="G585" s="30" t="s">
        <v>303</v>
      </c>
      <c r="H585" s="30">
        <v>1819.3706996442399</v>
      </c>
      <c r="I585" s="30">
        <v>1.1299999999999999</v>
      </c>
      <c r="J585" s="30" t="s">
        <v>336</v>
      </c>
      <c r="K585" s="30">
        <v>2055.8888905979902</v>
      </c>
      <c r="L585" s="30">
        <v>10394574.2308635</v>
      </c>
      <c r="M585" s="30">
        <v>0</v>
      </c>
      <c r="N585" s="30">
        <v>0</v>
      </c>
      <c r="O585" s="30">
        <v>0</v>
      </c>
      <c r="P585" s="30">
        <v>0</v>
      </c>
      <c r="Q585" s="30">
        <v>1.1299999999999999</v>
      </c>
      <c r="R585" s="30">
        <v>2055.8888905979902</v>
      </c>
      <c r="S585" s="30">
        <v>5713.28</v>
      </c>
      <c r="T585">
        <v>10</v>
      </c>
      <c r="U585">
        <v>1819.3706996442399</v>
      </c>
      <c r="V585">
        <v>0.138480392156863</v>
      </c>
    </row>
    <row r="586" spans="1:22" hidden="1" x14ac:dyDescent="0.25">
      <c r="A586" s="30" t="s">
        <v>817</v>
      </c>
      <c r="B586" s="30" t="s">
        <v>271</v>
      </c>
      <c r="C586" s="30" t="s">
        <v>5</v>
      </c>
      <c r="D586" s="30" t="s">
        <v>591</v>
      </c>
      <c r="E586" s="30" t="s">
        <v>285</v>
      </c>
      <c r="F586" s="30">
        <v>5056</v>
      </c>
      <c r="G586" s="30" t="s">
        <v>304</v>
      </c>
      <c r="H586" s="30">
        <v>2334.2222706887501</v>
      </c>
      <c r="I586" s="30">
        <v>1</v>
      </c>
      <c r="J586" s="30" t="s">
        <v>336</v>
      </c>
      <c r="K586" s="30">
        <v>2334.2222706887501</v>
      </c>
      <c r="L586" s="30">
        <v>11801827.8006023</v>
      </c>
      <c r="M586" s="30">
        <v>0</v>
      </c>
      <c r="N586" s="30">
        <v>0</v>
      </c>
      <c r="O586" s="30">
        <v>0</v>
      </c>
      <c r="P586" s="30">
        <v>0</v>
      </c>
      <c r="Q586" s="30">
        <v>1</v>
      </c>
      <c r="R586" s="30">
        <v>2334.2222706887501</v>
      </c>
      <c r="S586" s="30">
        <v>5056</v>
      </c>
      <c r="T586">
        <v>10</v>
      </c>
      <c r="U586">
        <v>2334.2222706887501</v>
      </c>
      <c r="V586">
        <v>0.12254901960784299</v>
      </c>
    </row>
    <row r="587" spans="1:22" hidden="1" x14ac:dyDescent="0.25">
      <c r="A587" s="30" t="s">
        <v>831</v>
      </c>
      <c r="B587" s="30" t="s">
        <v>271</v>
      </c>
      <c r="C587" s="30" t="s">
        <v>5</v>
      </c>
      <c r="D587" s="30" t="s">
        <v>591</v>
      </c>
      <c r="E587" s="30" t="s">
        <v>285</v>
      </c>
      <c r="F587" s="30">
        <v>5056</v>
      </c>
      <c r="G587" s="30" t="s">
        <v>305</v>
      </c>
      <c r="H587" s="30">
        <v>330.31021070421099</v>
      </c>
      <c r="I587" s="30">
        <v>3.73</v>
      </c>
      <c r="J587" s="30" t="s">
        <v>332</v>
      </c>
      <c r="K587" s="30">
        <v>1232.05708592671</v>
      </c>
      <c r="L587" s="30">
        <v>6229280.6264454396</v>
      </c>
      <c r="M587" s="30">
        <v>3.73</v>
      </c>
      <c r="N587" s="30">
        <v>0</v>
      </c>
      <c r="O587" s="30">
        <v>0</v>
      </c>
      <c r="P587" s="30">
        <v>0</v>
      </c>
      <c r="Q587" s="30">
        <v>0</v>
      </c>
      <c r="R587" s="30">
        <v>0</v>
      </c>
      <c r="S587" s="30">
        <v>18858.88</v>
      </c>
      <c r="T587">
        <v>10</v>
      </c>
      <c r="U587">
        <v>330.31021070421099</v>
      </c>
      <c r="V587">
        <v>0.32322357019064102</v>
      </c>
    </row>
    <row r="588" spans="1:22" hidden="1" x14ac:dyDescent="0.25">
      <c r="A588" s="30" t="s">
        <v>832</v>
      </c>
      <c r="B588" s="30" t="s">
        <v>271</v>
      </c>
      <c r="C588" s="30" t="s">
        <v>5</v>
      </c>
      <c r="D588" s="30" t="s">
        <v>591</v>
      </c>
      <c r="E588" s="30" t="s">
        <v>285</v>
      </c>
      <c r="F588" s="30">
        <v>5056</v>
      </c>
      <c r="G588" s="30" t="s">
        <v>306</v>
      </c>
      <c r="H588" s="30">
        <v>123.353928312417</v>
      </c>
      <c r="I588" s="30">
        <v>4.6900000000000004</v>
      </c>
      <c r="J588" s="30" t="s">
        <v>332</v>
      </c>
      <c r="K588" s="30">
        <v>578.52992378523697</v>
      </c>
      <c r="L588" s="30">
        <v>2925047.2946581598</v>
      </c>
      <c r="M588" s="30">
        <v>4.6900000000000004</v>
      </c>
      <c r="N588" s="30">
        <v>0</v>
      </c>
      <c r="O588" s="30">
        <v>0</v>
      </c>
      <c r="P588" s="30">
        <v>0</v>
      </c>
      <c r="Q588" s="30">
        <v>0</v>
      </c>
      <c r="R588" s="30">
        <v>0</v>
      </c>
      <c r="S588" s="30">
        <v>23712.639999999999</v>
      </c>
      <c r="T588">
        <v>10</v>
      </c>
      <c r="U588">
        <v>123.353928312417</v>
      </c>
      <c r="V588">
        <v>0.40641247833622202</v>
      </c>
    </row>
    <row r="589" spans="1:22" hidden="1" x14ac:dyDescent="0.25">
      <c r="A589" s="30" t="s">
        <v>833</v>
      </c>
      <c r="B589" s="30" t="s">
        <v>271</v>
      </c>
      <c r="C589" s="30" t="s">
        <v>5</v>
      </c>
      <c r="D589" s="30" t="s">
        <v>591</v>
      </c>
      <c r="E589" s="30" t="s">
        <v>285</v>
      </c>
      <c r="F589" s="30">
        <v>5056</v>
      </c>
      <c r="G589" s="30" t="s">
        <v>307</v>
      </c>
      <c r="H589" s="30">
        <v>192.289615242526</v>
      </c>
      <c r="I589" s="30">
        <v>4.4800000000000004</v>
      </c>
      <c r="J589" s="30" t="s">
        <v>336</v>
      </c>
      <c r="K589" s="30">
        <v>861.45747628651804</v>
      </c>
      <c r="L589" s="30">
        <v>4355529.0001046397</v>
      </c>
      <c r="M589" s="30">
        <v>0</v>
      </c>
      <c r="N589" s="30">
        <v>0</v>
      </c>
      <c r="O589" s="30">
        <v>0</v>
      </c>
      <c r="P589" s="30">
        <v>0</v>
      </c>
      <c r="Q589" s="30">
        <v>4.4800000000000004</v>
      </c>
      <c r="R589" s="30">
        <v>861.45747628651804</v>
      </c>
      <c r="S589" s="30">
        <v>22650.880000000001</v>
      </c>
      <c r="T589">
        <v>10</v>
      </c>
      <c r="U589">
        <v>192.289615242526</v>
      </c>
      <c r="V589">
        <v>0.54901960784313697</v>
      </c>
    </row>
    <row r="590" spans="1:22" hidden="1" x14ac:dyDescent="0.25">
      <c r="A590" s="30" t="s">
        <v>834</v>
      </c>
      <c r="B590" s="30" t="s">
        <v>271</v>
      </c>
      <c r="C590" s="30" t="s">
        <v>5</v>
      </c>
      <c r="D590" s="30" t="s">
        <v>591</v>
      </c>
      <c r="E590" s="30" t="s">
        <v>285</v>
      </c>
      <c r="F590" s="30">
        <v>5056</v>
      </c>
      <c r="G590" s="30" t="s">
        <v>308</v>
      </c>
      <c r="H590" s="30">
        <v>197.92429238678901</v>
      </c>
      <c r="I590" s="30">
        <v>2.62</v>
      </c>
      <c r="J590" s="30" t="s">
        <v>332</v>
      </c>
      <c r="K590" s="30">
        <v>518.56164605338699</v>
      </c>
      <c r="L590" s="30">
        <v>2621847.6824459201</v>
      </c>
      <c r="M590" s="30">
        <v>2.62</v>
      </c>
      <c r="N590" s="30">
        <v>0</v>
      </c>
      <c r="O590" s="30">
        <v>0</v>
      </c>
      <c r="P590" s="30">
        <v>0</v>
      </c>
      <c r="Q590" s="30">
        <v>0</v>
      </c>
      <c r="R590" s="30">
        <v>0</v>
      </c>
      <c r="S590" s="30">
        <v>13246.72</v>
      </c>
      <c r="T590">
        <v>10</v>
      </c>
      <c r="U590">
        <v>197.92429238678901</v>
      </c>
      <c r="V590">
        <v>0.227036395147314</v>
      </c>
    </row>
    <row r="591" spans="1:22" hidden="1" x14ac:dyDescent="0.25">
      <c r="A591" s="30" t="s">
        <v>830</v>
      </c>
      <c r="B591" s="30" t="s">
        <v>271</v>
      </c>
      <c r="C591" s="30" t="s">
        <v>5</v>
      </c>
      <c r="D591" s="30" t="s">
        <v>591</v>
      </c>
      <c r="E591" s="30" t="s">
        <v>285</v>
      </c>
      <c r="F591" s="30">
        <v>5056</v>
      </c>
      <c r="G591" s="30" t="s">
        <v>309</v>
      </c>
      <c r="H591" s="30">
        <v>3650.5545806609998</v>
      </c>
      <c r="I591" s="30">
        <v>0.47</v>
      </c>
      <c r="J591" s="30" t="s">
        <v>336</v>
      </c>
      <c r="K591" s="30">
        <v>1715.7606529106699</v>
      </c>
      <c r="L591" s="30">
        <v>8674885.8611163404</v>
      </c>
      <c r="M591" s="30">
        <v>0</v>
      </c>
      <c r="N591" s="30">
        <v>0</v>
      </c>
      <c r="O591" s="30">
        <v>0</v>
      </c>
      <c r="P591" s="30">
        <v>0</v>
      </c>
      <c r="Q591" s="30">
        <v>0.47</v>
      </c>
      <c r="R591" s="30">
        <v>1715.7606529106699</v>
      </c>
      <c r="S591" s="30">
        <v>2376.3200000000002</v>
      </c>
      <c r="T591">
        <v>10</v>
      </c>
      <c r="U591">
        <v>3650.5545806609998</v>
      </c>
      <c r="V591">
        <v>5.7598039215686299E-2</v>
      </c>
    </row>
    <row r="592" spans="1:22" hidden="1" x14ac:dyDescent="0.25">
      <c r="A592" s="30" t="s">
        <v>835</v>
      </c>
      <c r="B592" s="30" t="s">
        <v>271</v>
      </c>
      <c r="C592" s="30" t="s">
        <v>5</v>
      </c>
      <c r="D592" s="30" t="s">
        <v>591</v>
      </c>
      <c r="E592" s="30" t="s">
        <v>285</v>
      </c>
      <c r="F592" s="30">
        <v>5056</v>
      </c>
      <c r="G592" s="30" t="s">
        <v>310</v>
      </c>
      <c r="H592" s="30">
        <v>411.77462621012597</v>
      </c>
      <c r="I592" s="30">
        <v>0.06</v>
      </c>
      <c r="J592" s="30" t="s">
        <v>333</v>
      </c>
      <c r="K592" s="30">
        <v>24.7064775726076</v>
      </c>
      <c r="L592" s="30">
        <v>124915.95060710399</v>
      </c>
      <c r="M592" s="30">
        <v>0</v>
      </c>
      <c r="N592" s="30">
        <v>0.06</v>
      </c>
      <c r="O592" s="30">
        <v>0</v>
      </c>
      <c r="P592" s="30">
        <v>0</v>
      </c>
      <c r="Q592" s="30">
        <v>0</v>
      </c>
      <c r="R592" s="30">
        <v>0</v>
      </c>
      <c r="S592" s="30">
        <v>303.36</v>
      </c>
      <c r="T592">
        <v>10</v>
      </c>
      <c r="U592">
        <v>411.77462621012597</v>
      </c>
      <c r="V592">
        <v>2.04081632653061E-2</v>
      </c>
    </row>
    <row r="593" spans="1:22" hidden="1" x14ac:dyDescent="0.25">
      <c r="A593" s="30" t="s">
        <v>836</v>
      </c>
      <c r="B593" s="30" t="s">
        <v>271</v>
      </c>
      <c r="C593" s="30" t="s">
        <v>5</v>
      </c>
      <c r="D593" s="30" t="s">
        <v>591</v>
      </c>
      <c r="E593" s="30" t="s">
        <v>285</v>
      </c>
      <c r="F593" s="30">
        <v>5056</v>
      </c>
      <c r="G593" s="30" t="s">
        <v>311</v>
      </c>
      <c r="H593" s="30">
        <v>179.320233981542</v>
      </c>
      <c r="I593" s="30">
        <v>0.51</v>
      </c>
      <c r="J593" s="30" t="s">
        <v>333</v>
      </c>
      <c r="K593" s="30">
        <v>91.453319330586197</v>
      </c>
      <c r="L593" s="30">
        <v>462387.98253544403</v>
      </c>
      <c r="M593" s="30">
        <v>0</v>
      </c>
      <c r="N593" s="30">
        <v>0.51</v>
      </c>
      <c r="O593" s="30">
        <v>0</v>
      </c>
      <c r="P593" s="30">
        <v>0</v>
      </c>
      <c r="Q593" s="30">
        <v>0</v>
      </c>
      <c r="R593" s="30">
        <v>0</v>
      </c>
      <c r="S593" s="30">
        <v>2578.56</v>
      </c>
      <c r="T593">
        <v>10</v>
      </c>
      <c r="U593">
        <v>179.320233981542</v>
      </c>
      <c r="V593">
        <v>0.17346938775510201</v>
      </c>
    </row>
    <row r="594" spans="1:22" hidden="1" x14ac:dyDescent="0.25">
      <c r="A594" s="30" t="s">
        <v>837</v>
      </c>
      <c r="B594" s="30" t="s">
        <v>271</v>
      </c>
      <c r="C594" s="30" t="s">
        <v>5</v>
      </c>
      <c r="D594" s="30" t="s">
        <v>591</v>
      </c>
      <c r="E594" s="30" t="s">
        <v>285</v>
      </c>
      <c r="F594" s="30">
        <v>5056</v>
      </c>
      <c r="G594" s="30" t="s">
        <v>312</v>
      </c>
      <c r="H594" s="30">
        <v>49.6610604429886</v>
      </c>
      <c r="I594" s="30">
        <v>5.79</v>
      </c>
      <c r="J594" s="30" t="s">
        <v>334</v>
      </c>
      <c r="K594" s="30">
        <v>287.537539964904</v>
      </c>
      <c r="L594" s="30">
        <v>1453789.8020625501</v>
      </c>
      <c r="M594" s="30">
        <v>0</v>
      </c>
      <c r="N594" s="30">
        <v>0</v>
      </c>
      <c r="O594" s="30">
        <v>5.79</v>
      </c>
      <c r="P594" s="30">
        <v>0</v>
      </c>
      <c r="Q594" s="30">
        <v>0</v>
      </c>
      <c r="R594" s="30">
        <v>0</v>
      </c>
      <c r="S594" s="30">
        <v>29274.240000000002</v>
      </c>
      <c r="T594">
        <v>10</v>
      </c>
      <c r="U594">
        <v>49.6610604429886</v>
      </c>
      <c r="V594">
        <v>0.77200000000000002</v>
      </c>
    </row>
    <row r="595" spans="1:22" hidden="1" x14ac:dyDescent="0.25">
      <c r="A595" s="30" t="s">
        <v>2800</v>
      </c>
      <c r="B595" s="30" t="s">
        <v>271</v>
      </c>
      <c r="C595" s="30" t="s">
        <v>5</v>
      </c>
      <c r="D595" s="30" t="s">
        <v>591</v>
      </c>
      <c r="E595" s="30" t="s">
        <v>285</v>
      </c>
      <c r="F595" s="30">
        <v>5056</v>
      </c>
      <c r="G595" s="30" t="s">
        <v>2688</v>
      </c>
      <c r="H595" s="30">
        <v>431.28214821101</v>
      </c>
      <c r="I595" s="30">
        <v>0.20319898711000001</v>
      </c>
      <c r="J595" s="30" t="s">
        <v>334</v>
      </c>
      <c r="K595" s="30">
        <v>87.636095675102098</v>
      </c>
      <c r="L595" s="30">
        <v>443088.09973331599</v>
      </c>
      <c r="M595" s="30">
        <v>0</v>
      </c>
      <c r="N595" s="30">
        <v>0</v>
      </c>
      <c r="O595" s="30">
        <v>0.20319898711000001</v>
      </c>
      <c r="P595" s="30">
        <v>0</v>
      </c>
      <c r="Q595" s="30">
        <v>0</v>
      </c>
      <c r="R595" s="30">
        <v>0</v>
      </c>
      <c r="S595" s="30">
        <v>1027.37407882816</v>
      </c>
      <c r="T595">
        <v>10</v>
      </c>
      <c r="U595">
        <v>431.28214821101</v>
      </c>
      <c r="V595">
        <v>2.7093198281333299E-2</v>
      </c>
    </row>
    <row r="596" spans="1:22" hidden="1" x14ac:dyDescent="0.25">
      <c r="A596" s="30" t="s">
        <v>2716</v>
      </c>
      <c r="B596" s="30" t="s">
        <v>271</v>
      </c>
      <c r="C596" s="30" t="s">
        <v>5</v>
      </c>
      <c r="D596" s="30" t="s">
        <v>591</v>
      </c>
      <c r="E596" s="30" t="s">
        <v>285</v>
      </c>
      <c r="F596" s="30">
        <v>5056</v>
      </c>
      <c r="G596" s="30" t="s">
        <v>2687</v>
      </c>
      <c r="H596" s="30">
        <v>267.66261078928898</v>
      </c>
      <c r="I596" s="30">
        <v>1.4068010128899999</v>
      </c>
      <c r="J596" s="30" t="s">
        <v>334</v>
      </c>
      <c r="K596" s="30">
        <v>376.54803197115302</v>
      </c>
      <c r="L596" s="30">
        <v>1903826.8496461499</v>
      </c>
      <c r="M596" s="30">
        <v>0</v>
      </c>
      <c r="N596" s="30">
        <v>0</v>
      </c>
      <c r="O596" s="30">
        <v>1.4068010128899999</v>
      </c>
      <c r="P596" s="30">
        <v>0</v>
      </c>
      <c r="Q596" s="30">
        <v>0</v>
      </c>
      <c r="R596" s="30">
        <v>0</v>
      </c>
      <c r="S596" s="30">
        <v>7112.7859211718396</v>
      </c>
      <c r="T596">
        <v>10</v>
      </c>
      <c r="U596">
        <v>267.66261078928898</v>
      </c>
      <c r="V596">
        <v>0.18757346838533301</v>
      </c>
    </row>
    <row r="597" spans="1:22" hidden="1" x14ac:dyDescent="0.25">
      <c r="A597" s="30" t="s">
        <v>838</v>
      </c>
      <c r="B597" s="30" t="s">
        <v>271</v>
      </c>
      <c r="C597" s="30" t="s">
        <v>5</v>
      </c>
      <c r="D597" s="30" t="s">
        <v>591</v>
      </c>
      <c r="E597" s="30" t="s">
        <v>285</v>
      </c>
      <c r="F597" s="30">
        <v>5056</v>
      </c>
      <c r="G597" s="30" t="s">
        <v>313</v>
      </c>
      <c r="H597" s="30">
        <v>6196.2888918451399</v>
      </c>
      <c r="I597" s="30">
        <v>0.1</v>
      </c>
      <c r="J597" s="30" t="s">
        <v>334</v>
      </c>
      <c r="K597" s="30">
        <v>619.62888918451404</v>
      </c>
      <c r="L597" s="30">
        <v>3132843.6637169002</v>
      </c>
      <c r="M597" s="30">
        <v>0</v>
      </c>
      <c r="N597" s="30">
        <v>0</v>
      </c>
      <c r="O597" s="30">
        <v>0.1</v>
      </c>
      <c r="P597" s="30">
        <v>0</v>
      </c>
      <c r="Q597" s="30">
        <v>0</v>
      </c>
      <c r="R597" s="30">
        <v>0</v>
      </c>
      <c r="S597" s="30">
        <v>505.6</v>
      </c>
      <c r="T597">
        <v>10</v>
      </c>
      <c r="U597">
        <v>6196.2888918451399</v>
      </c>
      <c r="V597">
        <v>1.3333333333333299E-2</v>
      </c>
    </row>
    <row r="598" spans="1:22" hidden="1" x14ac:dyDescent="0.25">
      <c r="A598" s="30" t="s">
        <v>3785</v>
      </c>
      <c r="B598" s="30" t="s">
        <v>3782</v>
      </c>
      <c r="C598" s="30" t="s">
        <v>9</v>
      </c>
      <c r="D598" s="30" t="s">
        <v>339</v>
      </c>
      <c r="E598" s="30" t="s">
        <v>277</v>
      </c>
      <c r="F598" s="30">
        <v>14648</v>
      </c>
      <c r="G598" s="30" t="s">
        <v>289</v>
      </c>
      <c r="H598" s="30">
        <v>0</v>
      </c>
      <c r="I598" s="30">
        <v>0</v>
      </c>
      <c r="J598" s="30" t="s">
        <v>335</v>
      </c>
      <c r="K598" s="30">
        <v>0</v>
      </c>
      <c r="L598" s="30">
        <v>0</v>
      </c>
      <c r="M598" s="30">
        <v>0</v>
      </c>
      <c r="N598" s="30">
        <v>0</v>
      </c>
      <c r="O598" s="30">
        <v>0</v>
      </c>
      <c r="P598" s="30">
        <v>0</v>
      </c>
      <c r="Q598" s="30">
        <v>0</v>
      </c>
      <c r="R598" s="30">
        <v>0</v>
      </c>
      <c r="S598" s="30">
        <v>0</v>
      </c>
      <c r="T598">
        <v>2</v>
      </c>
      <c r="U598">
        <v>1717.0259817963999</v>
      </c>
      <c r="V598">
        <v>1</v>
      </c>
    </row>
    <row r="599" spans="1:22" hidden="1" x14ac:dyDescent="0.25">
      <c r="A599" s="30" t="s">
        <v>3786</v>
      </c>
      <c r="B599" s="30" t="s">
        <v>3782</v>
      </c>
      <c r="C599" s="30" t="s">
        <v>9</v>
      </c>
      <c r="D599" s="30" t="s">
        <v>339</v>
      </c>
      <c r="E599" s="30" t="s">
        <v>277</v>
      </c>
      <c r="F599" s="30">
        <v>14648</v>
      </c>
      <c r="G599" s="30" t="s">
        <v>290</v>
      </c>
      <c r="H599" s="30">
        <v>0</v>
      </c>
      <c r="I599" s="30">
        <v>0</v>
      </c>
      <c r="J599" s="30" t="s">
        <v>363</v>
      </c>
      <c r="K599" s="30">
        <v>0</v>
      </c>
      <c r="L599" s="30">
        <v>0</v>
      </c>
      <c r="M599" s="30">
        <v>0</v>
      </c>
      <c r="N599" s="30">
        <v>0</v>
      </c>
      <c r="O599" s="30">
        <v>0</v>
      </c>
      <c r="P599" s="30">
        <v>0</v>
      </c>
      <c r="Q599" s="30">
        <v>0</v>
      </c>
      <c r="R599" s="30">
        <v>0</v>
      </c>
      <c r="S599" s="30">
        <v>0</v>
      </c>
      <c r="T599">
        <v>2</v>
      </c>
      <c r="U599">
        <v>2167.5844605252701</v>
      </c>
      <c r="V599">
        <v>0.44444444444444398</v>
      </c>
    </row>
    <row r="600" spans="1:22" hidden="1" x14ac:dyDescent="0.25">
      <c r="A600" s="30" t="s">
        <v>3787</v>
      </c>
      <c r="B600" s="30" t="s">
        <v>3782</v>
      </c>
      <c r="C600" s="30" t="s">
        <v>9</v>
      </c>
      <c r="D600" s="30" t="s">
        <v>339</v>
      </c>
      <c r="E600" s="30" t="s">
        <v>277</v>
      </c>
      <c r="F600" s="30">
        <v>14648</v>
      </c>
      <c r="G600" s="30" t="s">
        <v>291</v>
      </c>
      <c r="H600" s="30">
        <v>0</v>
      </c>
      <c r="I600" s="30">
        <v>0</v>
      </c>
      <c r="J600" s="30" t="s">
        <v>336</v>
      </c>
      <c r="K600" s="30">
        <v>0</v>
      </c>
      <c r="L600" s="30">
        <v>0</v>
      </c>
      <c r="M600" s="30">
        <v>0</v>
      </c>
      <c r="N600" s="30">
        <v>0</v>
      </c>
      <c r="O600" s="30">
        <v>0</v>
      </c>
      <c r="P600" s="30">
        <v>0</v>
      </c>
      <c r="Q600" s="30">
        <v>0</v>
      </c>
      <c r="R600" s="30">
        <v>0</v>
      </c>
      <c r="S600" s="30">
        <v>0</v>
      </c>
      <c r="T600">
        <v>2</v>
      </c>
      <c r="U600">
        <v>0</v>
      </c>
      <c r="V600">
        <v>0</v>
      </c>
    </row>
    <row r="601" spans="1:22" hidden="1" x14ac:dyDescent="0.25">
      <c r="A601" s="30" t="s">
        <v>3788</v>
      </c>
      <c r="B601" s="30" t="s">
        <v>3782</v>
      </c>
      <c r="C601" s="30" t="s">
        <v>9</v>
      </c>
      <c r="D601" s="30" t="s">
        <v>339</v>
      </c>
      <c r="E601" s="30" t="s">
        <v>277</v>
      </c>
      <c r="F601" s="30">
        <v>14648</v>
      </c>
      <c r="G601" s="30" t="s">
        <v>292</v>
      </c>
      <c r="H601" s="30">
        <v>42.671619971383002</v>
      </c>
      <c r="I601" s="30">
        <v>0.01</v>
      </c>
      <c r="J601" s="30" t="s">
        <v>332</v>
      </c>
      <c r="K601" s="30">
        <v>0.42671619971383001</v>
      </c>
      <c r="L601" s="30">
        <v>6250.5388934081802</v>
      </c>
      <c r="M601" s="30">
        <v>0.01</v>
      </c>
      <c r="N601" s="30">
        <v>0</v>
      </c>
      <c r="O601" s="30">
        <v>0</v>
      </c>
      <c r="P601" s="30">
        <v>0</v>
      </c>
      <c r="Q601" s="30">
        <v>0</v>
      </c>
      <c r="R601" s="30">
        <v>0</v>
      </c>
      <c r="S601" s="30">
        <v>146.47999999999999</v>
      </c>
      <c r="T601">
        <v>2</v>
      </c>
      <c r="U601">
        <v>42.671619971383002</v>
      </c>
      <c r="V601">
        <v>2.9411764705882401E-2</v>
      </c>
    </row>
    <row r="602" spans="1:22" hidden="1" x14ac:dyDescent="0.25">
      <c r="A602" s="30" t="s">
        <v>3789</v>
      </c>
      <c r="B602" s="30" t="s">
        <v>3782</v>
      </c>
      <c r="C602" s="30" t="s">
        <v>9</v>
      </c>
      <c r="D602" s="30" t="s">
        <v>339</v>
      </c>
      <c r="E602" s="30" t="s">
        <v>277</v>
      </c>
      <c r="F602" s="30">
        <v>14648</v>
      </c>
      <c r="G602" s="30" t="s">
        <v>293</v>
      </c>
      <c r="H602" s="30">
        <v>0</v>
      </c>
      <c r="I602" s="30">
        <v>0</v>
      </c>
      <c r="J602" s="30" t="s">
        <v>333</v>
      </c>
      <c r="K602" s="30">
        <v>0</v>
      </c>
      <c r="L602" s="30">
        <v>0</v>
      </c>
      <c r="M602" s="30">
        <v>0</v>
      </c>
      <c r="N602" s="30">
        <v>0</v>
      </c>
      <c r="O602" s="30">
        <v>0</v>
      </c>
      <c r="P602" s="30">
        <v>0</v>
      </c>
      <c r="Q602" s="30">
        <v>0</v>
      </c>
      <c r="R602" s="30">
        <v>0</v>
      </c>
      <c r="S602" s="30">
        <v>0</v>
      </c>
      <c r="T602">
        <v>2</v>
      </c>
      <c r="U602">
        <v>0</v>
      </c>
      <c r="V602">
        <v>0</v>
      </c>
    </row>
    <row r="603" spans="1:22" hidden="1" x14ac:dyDescent="0.25">
      <c r="A603" s="30" t="s">
        <v>3790</v>
      </c>
      <c r="B603" s="30" t="s">
        <v>3782</v>
      </c>
      <c r="C603" s="30" t="s">
        <v>9</v>
      </c>
      <c r="D603" s="30" t="s">
        <v>339</v>
      </c>
      <c r="E603" s="30" t="s">
        <v>277</v>
      </c>
      <c r="F603" s="30">
        <v>14648</v>
      </c>
      <c r="G603" s="30" t="s">
        <v>294</v>
      </c>
      <c r="H603" s="30">
        <v>0</v>
      </c>
      <c r="I603" s="30">
        <v>0</v>
      </c>
      <c r="J603" s="30" t="s">
        <v>333</v>
      </c>
      <c r="K603" s="30">
        <v>0</v>
      </c>
      <c r="L603" s="30">
        <v>0</v>
      </c>
      <c r="M603" s="30">
        <v>0</v>
      </c>
      <c r="N603" s="30">
        <v>0</v>
      </c>
      <c r="O603" s="30">
        <v>0</v>
      </c>
      <c r="P603" s="30">
        <v>0</v>
      </c>
      <c r="Q603" s="30">
        <v>0</v>
      </c>
      <c r="R603" s="30">
        <v>0</v>
      </c>
      <c r="S603" s="30">
        <v>0</v>
      </c>
      <c r="T603">
        <v>2</v>
      </c>
      <c r="U603">
        <v>0</v>
      </c>
      <c r="V603">
        <v>0</v>
      </c>
    </row>
    <row r="604" spans="1:22" hidden="1" x14ac:dyDescent="0.25">
      <c r="A604" s="30" t="s">
        <v>3791</v>
      </c>
      <c r="B604" s="30" t="s">
        <v>3782</v>
      </c>
      <c r="C604" s="30" t="s">
        <v>9</v>
      </c>
      <c r="D604" s="30" t="s">
        <v>339</v>
      </c>
      <c r="E604" s="30" t="s">
        <v>277</v>
      </c>
      <c r="F604" s="30">
        <v>14648</v>
      </c>
      <c r="G604" s="30" t="s">
        <v>295</v>
      </c>
      <c r="H604" s="30">
        <v>0</v>
      </c>
      <c r="I604" s="30">
        <v>0</v>
      </c>
      <c r="J604" s="30" t="s">
        <v>336</v>
      </c>
      <c r="K604" s="30">
        <v>0</v>
      </c>
      <c r="L604" s="30">
        <v>0</v>
      </c>
      <c r="M604" s="30">
        <v>0</v>
      </c>
      <c r="N604" s="30">
        <v>0</v>
      </c>
      <c r="O604" s="30">
        <v>0</v>
      </c>
      <c r="P604" s="30">
        <v>0</v>
      </c>
      <c r="Q604" s="30">
        <v>0</v>
      </c>
      <c r="R604" s="30">
        <v>0</v>
      </c>
      <c r="S604" s="30">
        <v>0</v>
      </c>
      <c r="T604">
        <v>2</v>
      </c>
      <c r="U604">
        <v>0</v>
      </c>
      <c r="V604">
        <v>0</v>
      </c>
    </row>
    <row r="605" spans="1:22" hidden="1" x14ac:dyDescent="0.25">
      <c r="A605" s="30" t="s">
        <v>3792</v>
      </c>
      <c r="B605" s="30" t="s">
        <v>3782</v>
      </c>
      <c r="C605" s="30" t="s">
        <v>9</v>
      </c>
      <c r="D605" s="30" t="s">
        <v>339</v>
      </c>
      <c r="E605" s="30" t="s">
        <v>277</v>
      </c>
      <c r="F605" s="30">
        <v>14648</v>
      </c>
      <c r="G605" s="30" t="s">
        <v>296</v>
      </c>
      <c r="H605" s="30">
        <v>0</v>
      </c>
      <c r="I605" s="30">
        <v>0</v>
      </c>
      <c r="J605" s="30" t="s">
        <v>336</v>
      </c>
      <c r="K605" s="30">
        <v>0</v>
      </c>
      <c r="L605" s="30">
        <v>0</v>
      </c>
      <c r="M605" s="30">
        <v>0</v>
      </c>
      <c r="N605" s="30">
        <v>0</v>
      </c>
      <c r="O605" s="30">
        <v>0</v>
      </c>
      <c r="P605" s="30">
        <v>0</v>
      </c>
      <c r="Q605" s="30">
        <v>0</v>
      </c>
      <c r="R605" s="30">
        <v>0</v>
      </c>
      <c r="S605" s="30">
        <v>0</v>
      </c>
      <c r="T605">
        <v>2</v>
      </c>
      <c r="U605">
        <v>0</v>
      </c>
      <c r="V605">
        <v>0</v>
      </c>
    </row>
    <row r="606" spans="1:22" hidden="1" x14ac:dyDescent="0.25">
      <c r="A606" s="30" t="s">
        <v>3793</v>
      </c>
      <c r="B606" s="30" t="s">
        <v>3782</v>
      </c>
      <c r="C606" s="30" t="s">
        <v>9</v>
      </c>
      <c r="D606" s="30" t="s">
        <v>339</v>
      </c>
      <c r="E606" s="30" t="s">
        <v>277</v>
      </c>
      <c r="F606" s="30">
        <v>14648</v>
      </c>
      <c r="G606" s="30" t="s">
        <v>297</v>
      </c>
      <c r="H606" s="30">
        <v>0</v>
      </c>
      <c r="I606" s="30">
        <v>0</v>
      </c>
      <c r="J606" s="30" t="s">
        <v>336</v>
      </c>
      <c r="K606" s="30">
        <v>0</v>
      </c>
      <c r="L606" s="30">
        <v>0</v>
      </c>
      <c r="M606" s="30">
        <v>0</v>
      </c>
      <c r="N606" s="30">
        <v>0</v>
      </c>
      <c r="O606" s="30">
        <v>0</v>
      </c>
      <c r="P606" s="30">
        <v>0</v>
      </c>
      <c r="Q606" s="30">
        <v>0</v>
      </c>
      <c r="R606" s="30">
        <v>0</v>
      </c>
      <c r="S606" s="30">
        <v>0</v>
      </c>
      <c r="T606">
        <v>2</v>
      </c>
      <c r="U606">
        <v>0</v>
      </c>
      <c r="V606">
        <v>0</v>
      </c>
    </row>
    <row r="607" spans="1:22" hidden="1" x14ac:dyDescent="0.25">
      <c r="A607" s="30" t="s">
        <v>3794</v>
      </c>
      <c r="B607" s="30" t="s">
        <v>3782</v>
      </c>
      <c r="C607" s="30" t="s">
        <v>9</v>
      </c>
      <c r="D607" s="30" t="s">
        <v>339</v>
      </c>
      <c r="E607" s="30" t="s">
        <v>277</v>
      </c>
      <c r="F607" s="30">
        <v>14648</v>
      </c>
      <c r="G607" s="30" t="s">
        <v>298</v>
      </c>
      <c r="H607" s="30">
        <v>0</v>
      </c>
      <c r="I607" s="30">
        <v>0</v>
      </c>
      <c r="J607" s="30" t="s">
        <v>276</v>
      </c>
      <c r="K607" s="30">
        <v>0</v>
      </c>
      <c r="L607" s="30">
        <v>0</v>
      </c>
      <c r="M607" s="30">
        <v>0</v>
      </c>
      <c r="N607" s="30">
        <v>0</v>
      </c>
      <c r="O607" s="30">
        <v>0</v>
      </c>
      <c r="P607" s="30">
        <v>0</v>
      </c>
      <c r="Q607" s="30">
        <v>0</v>
      </c>
      <c r="R607" s="30">
        <v>0</v>
      </c>
      <c r="S607" s="30">
        <v>0</v>
      </c>
      <c r="T607">
        <v>2</v>
      </c>
      <c r="U607">
        <v>0</v>
      </c>
      <c r="V607">
        <v>0</v>
      </c>
    </row>
    <row r="608" spans="1:22" hidden="1" x14ac:dyDescent="0.25">
      <c r="A608" s="30" t="s">
        <v>3795</v>
      </c>
      <c r="B608" s="30" t="s">
        <v>3782</v>
      </c>
      <c r="C608" s="30" t="s">
        <v>9</v>
      </c>
      <c r="D608" s="30" t="s">
        <v>339</v>
      </c>
      <c r="E608" s="30" t="s">
        <v>277</v>
      </c>
      <c r="F608" s="30">
        <v>14648</v>
      </c>
      <c r="G608" s="30" t="s">
        <v>299</v>
      </c>
      <c r="H608" s="30">
        <v>0</v>
      </c>
      <c r="I608" s="30">
        <v>0</v>
      </c>
      <c r="J608" s="30" t="s">
        <v>332</v>
      </c>
      <c r="K608" s="30">
        <v>0</v>
      </c>
      <c r="L608" s="30">
        <v>0</v>
      </c>
      <c r="M608" s="30">
        <v>0</v>
      </c>
      <c r="N608" s="30">
        <v>0</v>
      </c>
      <c r="O608" s="30">
        <v>0</v>
      </c>
      <c r="P608" s="30">
        <v>0</v>
      </c>
      <c r="Q608" s="30">
        <v>0</v>
      </c>
      <c r="R608" s="30">
        <v>0</v>
      </c>
      <c r="S608" s="30">
        <v>0</v>
      </c>
      <c r="T608">
        <v>2</v>
      </c>
      <c r="U608">
        <v>0</v>
      </c>
      <c r="V608">
        <v>0</v>
      </c>
    </row>
    <row r="609" spans="1:22" hidden="1" x14ac:dyDescent="0.25">
      <c r="A609" s="30" t="s">
        <v>3796</v>
      </c>
      <c r="B609" s="30" t="s">
        <v>3782</v>
      </c>
      <c r="C609" s="30" t="s">
        <v>9</v>
      </c>
      <c r="D609" s="30" t="s">
        <v>339</v>
      </c>
      <c r="E609" s="30" t="s">
        <v>277</v>
      </c>
      <c r="F609" s="30">
        <v>14648</v>
      </c>
      <c r="G609" s="30" t="s">
        <v>300</v>
      </c>
      <c r="H609" s="30">
        <v>0</v>
      </c>
      <c r="I609" s="30">
        <v>0</v>
      </c>
      <c r="J609" s="30" t="s">
        <v>336</v>
      </c>
      <c r="K609" s="30">
        <v>0</v>
      </c>
      <c r="L609" s="30">
        <v>0</v>
      </c>
      <c r="M609" s="30">
        <v>0</v>
      </c>
      <c r="N609" s="30">
        <v>0</v>
      </c>
      <c r="O609" s="30">
        <v>0</v>
      </c>
      <c r="P609" s="30">
        <v>0</v>
      </c>
      <c r="Q609" s="30">
        <v>0</v>
      </c>
      <c r="R609" s="30">
        <v>0</v>
      </c>
      <c r="S609" s="30">
        <v>0</v>
      </c>
      <c r="T609">
        <v>2</v>
      </c>
      <c r="U609">
        <v>0</v>
      </c>
      <c r="V609">
        <v>0</v>
      </c>
    </row>
    <row r="610" spans="1:22" hidden="1" x14ac:dyDescent="0.25">
      <c r="A610" s="30" t="s">
        <v>3797</v>
      </c>
      <c r="B610" s="30" t="s">
        <v>3782</v>
      </c>
      <c r="C610" s="30" t="s">
        <v>9</v>
      </c>
      <c r="D610" s="30" t="s">
        <v>339</v>
      </c>
      <c r="E610" s="30" t="s">
        <v>277</v>
      </c>
      <c r="F610" s="30">
        <v>14648</v>
      </c>
      <c r="G610" s="30" t="s">
        <v>301</v>
      </c>
      <c r="H610" s="30">
        <v>24.7027763675854</v>
      </c>
      <c r="I610" s="30">
        <v>0.09</v>
      </c>
      <c r="J610" s="30" t="s">
        <v>333</v>
      </c>
      <c r="K610" s="30">
        <v>2.22324987308268</v>
      </c>
      <c r="L610" s="30">
        <v>32566.164140915102</v>
      </c>
      <c r="M610" s="30">
        <v>0</v>
      </c>
      <c r="N610" s="30">
        <v>0.09</v>
      </c>
      <c r="O610" s="30">
        <v>0</v>
      </c>
      <c r="P610" s="30">
        <v>0</v>
      </c>
      <c r="Q610" s="30">
        <v>0</v>
      </c>
      <c r="R610" s="30">
        <v>0</v>
      </c>
      <c r="S610" s="30">
        <v>1318.32</v>
      </c>
      <c r="T610">
        <v>2</v>
      </c>
      <c r="U610">
        <v>24.7027763675854</v>
      </c>
      <c r="V610">
        <v>0.9</v>
      </c>
    </row>
    <row r="611" spans="1:22" hidden="1" x14ac:dyDescent="0.25">
      <c r="A611" s="30" t="s">
        <v>3798</v>
      </c>
      <c r="B611" s="30" t="s">
        <v>3782</v>
      </c>
      <c r="C611" s="30" t="s">
        <v>9</v>
      </c>
      <c r="D611" s="30" t="s">
        <v>339</v>
      </c>
      <c r="E611" s="30" t="s">
        <v>277</v>
      </c>
      <c r="F611" s="30">
        <v>14648</v>
      </c>
      <c r="G611" s="30" t="s">
        <v>302</v>
      </c>
      <c r="H611" s="30">
        <v>0</v>
      </c>
      <c r="I611" s="30">
        <v>0</v>
      </c>
      <c r="J611" s="30" t="s">
        <v>332</v>
      </c>
      <c r="K611" s="30">
        <v>0</v>
      </c>
      <c r="L611" s="30">
        <v>0</v>
      </c>
      <c r="M611" s="30">
        <v>0</v>
      </c>
      <c r="N611" s="30">
        <v>0</v>
      </c>
      <c r="O611" s="30">
        <v>0</v>
      </c>
      <c r="P611" s="30">
        <v>0</v>
      </c>
      <c r="Q611" s="30">
        <v>0</v>
      </c>
      <c r="R611" s="30">
        <v>0</v>
      </c>
      <c r="S611" s="30">
        <v>0</v>
      </c>
      <c r="T611">
        <v>2</v>
      </c>
      <c r="U611">
        <v>0</v>
      </c>
      <c r="V611">
        <v>0</v>
      </c>
    </row>
    <row r="612" spans="1:22" hidden="1" x14ac:dyDescent="0.25">
      <c r="A612" s="30" t="s">
        <v>3799</v>
      </c>
      <c r="B612" s="30" t="s">
        <v>3782</v>
      </c>
      <c r="C612" s="30" t="s">
        <v>9</v>
      </c>
      <c r="D612" s="30" t="s">
        <v>339</v>
      </c>
      <c r="E612" s="30" t="s">
        <v>277</v>
      </c>
      <c r="F612" s="30">
        <v>14648</v>
      </c>
      <c r="G612" s="30" t="s">
        <v>303</v>
      </c>
      <c r="H612" s="30">
        <v>0</v>
      </c>
      <c r="I612" s="30">
        <v>0</v>
      </c>
      <c r="J612" s="30" t="s">
        <v>336</v>
      </c>
      <c r="K612" s="30">
        <v>0</v>
      </c>
      <c r="L612" s="30">
        <v>0</v>
      </c>
      <c r="M612" s="30">
        <v>0</v>
      </c>
      <c r="N612" s="30">
        <v>0</v>
      </c>
      <c r="O612" s="30">
        <v>0</v>
      </c>
      <c r="P612" s="30">
        <v>0</v>
      </c>
      <c r="Q612" s="30">
        <v>0</v>
      </c>
      <c r="R612" s="30">
        <v>0</v>
      </c>
      <c r="S612" s="30">
        <v>0</v>
      </c>
      <c r="T612">
        <v>2</v>
      </c>
      <c r="U612">
        <v>0</v>
      </c>
      <c r="V612">
        <v>0</v>
      </c>
    </row>
    <row r="613" spans="1:22" hidden="1" x14ac:dyDescent="0.25">
      <c r="A613" s="30" t="s">
        <v>3800</v>
      </c>
      <c r="B613" s="30" t="s">
        <v>3782</v>
      </c>
      <c r="C613" s="30" t="s">
        <v>9</v>
      </c>
      <c r="D613" s="30" t="s">
        <v>339</v>
      </c>
      <c r="E613" s="30" t="s">
        <v>277</v>
      </c>
      <c r="F613" s="30">
        <v>14648</v>
      </c>
      <c r="G613" s="30" t="s">
        <v>304</v>
      </c>
      <c r="H613" s="30">
        <v>3.73109701510448</v>
      </c>
      <c r="I613" s="30">
        <v>1</v>
      </c>
      <c r="J613" s="30" t="s">
        <v>336</v>
      </c>
      <c r="K613" s="30">
        <v>3.73109701510448</v>
      </c>
      <c r="L613" s="30">
        <v>54653.109077250403</v>
      </c>
      <c r="M613" s="30">
        <v>0</v>
      </c>
      <c r="N613" s="30">
        <v>0</v>
      </c>
      <c r="O613" s="30">
        <v>0</v>
      </c>
      <c r="P613" s="30">
        <v>0</v>
      </c>
      <c r="Q613" s="30">
        <v>1</v>
      </c>
      <c r="R613" s="30">
        <v>3.73109701510448</v>
      </c>
      <c r="S613" s="30">
        <v>14648</v>
      </c>
      <c r="T613">
        <v>2</v>
      </c>
      <c r="U613">
        <v>3.73109701510448</v>
      </c>
      <c r="V613">
        <v>0.99009900990098998</v>
      </c>
    </row>
    <row r="614" spans="1:22" hidden="1" x14ac:dyDescent="0.25">
      <c r="A614" s="30" t="s">
        <v>3801</v>
      </c>
      <c r="B614" s="30" t="s">
        <v>3782</v>
      </c>
      <c r="C614" s="30" t="s">
        <v>9</v>
      </c>
      <c r="D614" s="30" t="s">
        <v>339</v>
      </c>
      <c r="E614" s="30" t="s">
        <v>277</v>
      </c>
      <c r="F614" s="30">
        <v>14648</v>
      </c>
      <c r="G614" s="30" t="s">
        <v>305</v>
      </c>
      <c r="H614" s="30">
        <v>77.233569783812399</v>
      </c>
      <c r="I614" s="30">
        <v>0.12</v>
      </c>
      <c r="J614" s="30" t="s">
        <v>332</v>
      </c>
      <c r="K614" s="30">
        <v>9.26802837405749</v>
      </c>
      <c r="L614" s="30">
        <v>135758.079623194</v>
      </c>
      <c r="M614" s="30">
        <v>0.12</v>
      </c>
      <c r="N614" s="30">
        <v>0</v>
      </c>
      <c r="O614" s="30">
        <v>0</v>
      </c>
      <c r="P614" s="30">
        <v>0</v>
      </c>
      <c r="Q614" s="30">
        <v>0</v>
      </c>
      <c r="R614" s="30">
        <v>0</v>
      </c>
      <c r="S614" s="30">
        <v>1757.76</v>
      </c>
      <c r="T614">
        <v>2</v>
      </c>
      <c r="U614">
        <v>77.233569783812399</v>
      </c>
      <c r="V614">
        <v>0.35294117647058798</v>
      </c>
    </row>
    <row r="615" spans="1:22" hidden="1" x14ac:dyDescent="0.25">
      <c r="A615" s="30" t="s">
        <v>3802</v>
      </c>
      <c r="B615" s="30" t="s">
        <v>3782</v>
      </c>
      <c r="C615" s="30" t="s">
        <v>9</v>
      </c>
      <c r="D615" s="30" t="s">
        <v>339</v>
      </c>
      <c r="E615" s="30" t="s">
        <v>277</v>
      </c>
      <c r="F615" s="30">
        <v>14648</v>
      </c>
      <c r="G615" s="30" t="s">
        <v>306</v>
      </c>
      <c r="H615" s="30">
        <v>98.018122669266404</v>
      </c>
      <c r="I615" s="30">
        <v>0.14000000000000001</v>
      </c>
      <c r="J615" s="30" t="s">
        <v>332</v>
      </c>
      <c r="K615" s="30">
        <v>13.722537173697299</v>
      </c>
      <c r="L615" s="30">
        <v>201007.72452031801</v>
      </c>
      <c r="M615" s="30">
        <v>0.14000000000000001</v>
      </c>
      <c r="N615" s="30">
        <v>0</v>
      </c>
      <c r="O615" s="30">
        <v>0</v>
      </c>
      <c r="P615" s="30">
        <v>0</v>
      </c>
      <c r="Q615" s="30">
        <v>0</v>
      </c>
      <c r="R615" s="30">
        <v>0</v>
      </c>
      <c r="S615" s="30">
        <v>2050.7199999999998</v>
      </c>
      <c r="T615">
        <v>2</v>
      </c>
      <c r="U615">
        <v>98.018122669266404</v>
      </c>
      <c r="V615">
        <v>0.41176470588235298</v>
      </c>
    </row>
    <row r="616" spans="1:22" hidden="1" x14ac:dyDescent="0.25">
      <c r="A616" s="30" t="s">
        <v>3803</v>
      </c>
      <c r="B616" s="30" t="s">
        <v>3782</v>
      </c>
      <c r="C616" s="30" t="s">
        <v>9</v>
      </c>
      <c r="D616" s="30" t="s">
        <v>339</v>
      </c>
      <c r="E616" s="30" t="s">
        <v>277</v>
      </c>
      <c r="F616" s="30">
        <v>14648</v>
      </c>
      <c r="G616" s="30" t="s">
        <v>307</v>
      </c>
      <c r="H616" s="30">
        <v>20.657710152671299</v>
      </c>
      <c r="I616" s="30">
        <v>0.01</v>
      </c>
      <c r="J616" s="30" t="s">
        <v>336</v>
      </c>
      <c r="K616" s="30">
        <v>0.20657710152671299</v>
      </c>
      <c r="L616" s="30">
        <v>3025.9413831633001</v>
      </c>
      <c r="M616" s="30">
        <v>0</v>
      </c>
      <c r="N616" s="30">
        <v>0</v>
      </c>
      <c r="O616" s="30">
        <v>0</v>
      </c>
      <c r="P616" s="30">
        <v>0</v>
      </c>
      <c r="Q616" s="30">
        <v>0.01</v>
      </c>
      <c r="R616" s="30">
        <v>0.20657710152671299</v>
      </c>
      <c r="S616" s="30">
        <v>146.47999999999999</v>
      </c>
      <c r="T616">
        <v>2</v>
      </c>
      <c r="U616">
        <v>20.657710152671299</v>
      </c>
      <c r="V616">
        <v>9.9009900990098994E-3</v>
      </c>
    </row>
    <row r="617" spans="1:22" hidden="1" x14ac:dyDescent="0.25">
      <c r="A617" s="30" t="s">
        <v>3804</v>
      </c>
      <c r="B617" s="30" t="s">
        <v>3782</v>
      </c>
      <c r="C617" s="30" t="s">
        <v>9</v>
      </c>
      <c r="D617" s="30" t="s">
        <v>339</v>
      </c>
      <c r="E617" s="30" t="s">
        <v>277</v>
      </c>
      <c r="F617" s="30">
        <v>14648</v>
      </c>
      <c r="G617" s="30" t="s">
        <v>308</v>
      </c>
      <c r="H617" s="30">
        <v>95.210318202868294</v>
      </c>
      <c r="I617" s="30">
        <v>7.0000000000000007E-2</v>
      </c>
      <c r="J617" s="30" t="s">
        <v>332</v>
      </c>
      <c r="K617" s="30">
        <v>6.6647222742007797</v>
      </c>
      <c r="L617" s="30">
        <v>97624.851872493105</v>
      </c>
      <c r="M617" s="30">
        <v>7.0000000000000007E-2</v>
      </c>
      <c r="N617" s="30">
        <v>0</v>
      </c>
      <c r="O617" s="30">
        <v>0</v>
      </c>
      <c r="P617" s="30">
        <v>0</v>
      </c>
      <c r="Q617" s="30">
        <v>0</v>
      </c>
      <c r="R617" s="30">
        <v>0</v>
      </c>
      <c r="S617" s="30">
        <v>1025.3599999999999</v>
      </c>
      <c r="T617">
        <v>2</v>
      </c>
      <c r="U617">
        <v>95.210318202868294</v>
      </c>
      <c r="V617">
        <v>0.20588235294117599</v>
      </c>
    </row>
    <row r="618" spans="1:22" hidden="1" x14ac:dyDescent="0.25">
      <c r="A618" s="30" t="s">
        <v>3805</v>
      </c>
      <c r="B618" s="30" t="s">
        <v>3782</v>
      </c>
      <c r="C618" s="30" t="s">
        <v>9</v>
      </c>
      <c r="D618" s="30" t="s">
        <v>339</v>
      </c>
      <c r="E618" s="30" t="s">
        <v>277</v>
      </c>
      <c r="F618" s="30">
        <v>14648</v>
      </c>
      <c r="G618" s="30" t="s">
        <v>309</v>
      </c>
      <c r="H618" s="30">
        <v>0</v>
      </c>
      <c r="I618" s="30">
        <v>0</v>
      </c>
      <c r="J618" s="30" t="s">
        <v>336</v>
      </c>
      <c r="K618" s="30">
        <v>0</v>
      </c>
      <c r="L618" s="30">
        <v>0</v>
      </c>
      <c r="M618" s="30">
        <v>0</v>
      </c>
      <c r="N618" s="30">
        <v>0</v>
      </c>
      <c r="O618" s="30">
        <v>0</v>
      </c>
      <c r="P618" s="30">
        <v>0</v>
      </c>
      <c r="Q618" s="30">
        <v>0</v>
      </c>
      <c r="R618" s="30">
        <v>0</v>
      </c>
      <c r="S618" s="30">
        <v>0</v>
      </c>
      <c r="T618">
        <v>2</v>
      </c>
      <c r="U618">
        <v>0</v>
      </c>
      <c r="V618">
        <v>0</v>
      </c>
    </row>
    <row r="619" spans="1:22" hidden="1" x14ac:dyDescent="0.25">
      <c r="A619" s="30" t="s">
        <v>3806</v>
      </c>
      <c r="B619" s="30" t="s">
        <v>3782</v>
      </c>
      <c r="C619" s="30" t="s">
        <v>9</v>
      </c>
      <c r="D619" s="30" t="s">
        <v>339</v>
      </c>
      <c r="E619" s="30" t="s">
        <v>277</v>
      </c>
      <c r="F619" s="30">
        <v>14648</v>
      </c>
      <c r="G619" s="30" t="s">
        <v>310</v>
      </c>
      <c r="H619" s="30">
        <v>0</v>
      </c>
      <c r="I619" s="30">
        <v>0</v>
      </c>
      <c r="J619" s="30" t="s">
        <v>333</v>
      </c>
      <c r="K619" s="30">
        <v>0</v>
      </c>
      <c r="L619" s="30">
        <v>0</v>
      </c>
      <c r="M619" s="30">
        <v>0</v>
      </c>
      <c r="N619" s="30">
        <v>0</v>
      </c>
      <c r="O619" s="30">
        <v>0</v>
      </c>
      <c r="P619" s="30">
        <v>0</v>
      </c>
      <c r="Q619" s="30">
        <v>0</v>
      </c>
      <c r="R619" s="30">
        <v>0</v>
      </c>
      <c r="S619" s="30">
        <v>0</v>
      </c>
      <c r="T619">
        <v>2</v>
      </c>
      <c r="U619">
        <v>0</v>
      </c>
      <c r="V619">
        <v>0</v>
      </c>
    </row>
    <row r="620" spans="1:22" hidden="1" x14ac:dyDescent="0.25">
      <c r="A620" s="30" t="s">
        <v>3807</v>
      </c>
      <c r="B620" s="30" t="s">
        <v>3782</v>
      </c>
      <c r="C620" s="30" t="s">
        <v>9</v>
      </c>
      <c r="D620" s="30" t="s">
        <v>339</v>
      </c>
      <c r="E620" s="30" t="s">
        <v>277</v>
      </c>
      <c r="F620" s="30">
        <v>14648</v>
      </c>
      <c r="G620" s="30" t="s">
        <v>311</v>
      </c>
      <c r="H620" s="30">
        <v>43.563876286395001</v>
      </c>
      <c r="I620" s="30">
        <v>0.01</v>
      </c>
      <c r="J620" s="30" t="s">
        <v>333</v>
      </c>
      <c r="K620" s="30">
        <v>0.43563876286394998</v>
      </c>
      <c r="L620" s="30">
        <v>6381.23659843115</v>
      </c>
      <c r="M620" s="30">
        <v>0</v>
      </c>
      <c r="N620" s="30">
        <v>0.01</v>
      </c>
      <c r="O620" s="30">
        <v>0</v>
      </c>
      <c r="P620" s="30">
        <v>0</v>
      </c>
      <c r="Q620" s="30">
        <v>0</v>
      </c>
      <c r="R620" s="30">
        <v>0</v>
      </c>
      <c r="S620" s="30">
        <v>146.47999999999999</v>
      </c>
      <c r="T620">
        <v>2</v>
      </c>
      <c r="U620">
        <v>43.563876286395001</v>
      </c>
      <c r="V620">
        <v>0.1</v>
      </c>
    </row>
    <row r="621" spans="1:22" hidden="1" x14ac:dyDescent="0.25">
      <c r="A621" s="30" t="s">
        <v>3808</v>
      </c>
      <c r="B621" s="30" t="s">
        <v>3782</v>
      </c>
      <c r="C621" s="30" t="s">
        <v>9</v>
      </c>
      <c r="D621" s="30" t="s">
        <v>339</v>
      </c>
      <c r="E621" s="30" t="s">
        <v>277</v>
      </c>
      <c r="F621" s="30">
        <v>14648</v>
      </c>
      <c r="G621" s="30" t="s">
        <v>312</v>
      </c>
      <c r="H621" s="30">
        <v>14.9142990453556</v>
      </c>
      <c r="I621" s="30">
        <v>0.64</v>
      </c>
      <c r="J621" s="30" t="s">
        <v>334</v>
      </c>
      <c r="K621" s="30">
        <v>9.5451513890276001</v>
      </c>
      <c r="L621" s="30">
        <v>139817.377546476</v>
      </c>
      <c r="M621" s="30">
        <v>0</v>
      </c>
      <c r="N621" s="30">
        <v>0</v>
      </c>
      <c r="O621" s="30">
        <v>0.64</v>
      </c>
      <c r="P621" s="30">
        <v>0</v>
      </c>
      <c r="Q621" s="30">
        <v>0</v>
      </c>
      <c r="R621" s="30">
        <v>0</v>
      </c>
      <c r="S621" s="30">
        <v>9374.7199999999993</v>
      </c>
      <c r="T621">
        <v>2</v>
      </c>
      <c r="U621">
        <v>14.9142990453556</v>
      </c>
      <c r="V621">
        <v>0.85333333333333306</v>
      </c>
    </row>
    <row r="622" spans="1:22" hidden="1" x14ac:dyDescent="0.25">
      <c r="A622" s="30" t="s">
        <v>3809</v>
      </c>
      <c r="B622" s="30" t="s">
        <v>3782</v>
      </c>
      <c r="C622" s="30" t="s">
        <v>9</v>
      </c>
      <c r="D622" s="30" t="s">
        <v>339</v>
      </c>
      <c r="E622" s="30" t="s">
        <v>277</v>
      </c>
      <c r="F622" s="30">
        <v>14648</v>
      </c>
      <c r="G622" s="30" t="s">
        <v>2688</v>
      </c>
      <c r="H622" s="30">
        <v>47.7804560824055</v>
      </c>
      <c r="I622" s="30">
        <v>1.388316061E-2</v>
      </c>
      <c r="J622" s="30" t="s">
        <v>334</v>
      </c>
      <c r="K622" s="30">
        <v>0.66334374581108702</v>
      </c>
      <c r="L622" s="30">
        <v>9716.6591886408005</v>
      </c>
      <c r="M622" s="30">
        <v>0</v>
      </c>
      <c r="N622" s="30">
        <v>0</v>
      </c>
      <c r="O622" s="30">
        <v>1.388316061E-2</v>
      </c>
      <c r="P622" s="30">
        <v>0</v>
      </c>
      <c r="Q622" s="30">
        <v>0</v>
      </c>
      <c r="R622" s="30">
        <v>0</v>
      </c>
      <c r="S622" s="30">
        <v>203.36053661528001</v>
      </c>
      <c r="T622">
        <v>2</v>
      </c>
      <c r="U622">
        <v>47.7804560824055</v>
      </c>
      <c r="V622">
        <v>1.85108808133333E-2</v>
      </c>
    </row>
    <row r="623" spans="1:22" hidden="1" x14ac:dyDescent="0.25">
      <c r="A623" s="30" t="s">
        <v>3810</v>
      </c>
      <c r="B623" s="30" t="s">
        <v>3782</v>
      </c>
      <c r="C623" s="30" t="s">
        <v>9</v>
      </c>
      <c r="D623" s="30" t="s">
        <v>339</v>
      </c>
      <c r="E623" s="30" t="s">
        <v>277</v>
      </c>
      <c r="F623" s="30">
        <v>14648</v>
      </c>
      <c r="G623" s="30" t="s">
        <v>2687</v>
      </c>
      <c r="H623" s="30">
        <v>29.653538113667501</v>
      </c>
      <c r="I623" s="30">
        <v>9.611683939E-2</v>
      </c>
      <c r="J623" s="30" t="s">
        <v>334</v>
      </c>
      <c r="K623" s="30">
        <v>2.85020436021663</v>
      </c>
      <c r="L623" s="30">
        <v>41749.793468453201</v>
      </c>
      <c r="M623" s="30">
        <v>0</v>
      </c>
      <c r="N623" s="30">
        <v>0</v>
      </c>
      <c r="O623" s="30">
        <v>9.611683939E-2</v>
      </c>
      <c r="P623" s="30">
        <v>0</v>
      </c>
      <c r="Q623" s="30">
        <v>0</v>
      </c>
      <c r="R623" s="30">
        <v>0</v>
      </c>
      <c r="S623" s="30">
        <v>1407.9194633847201</v>
      </c>
      <c r="T623">
        <v>2</v>
      </c>
      <c r="U623">
        <v>29.653538113667501</v>
      </c>
      <c r="V623">
        <v>0.12815578585333301</v>
      </c>
    </row>
    <row r="624" spans="1:22" hidden="1" x14ac:dyDescent="0.25">
      <c r="A624" s="30" t="s">
        <v>3811</v>
      </c>
      <c r="B624" s="30" t="s">
        <v>3782</v>
      </c>
      <c r="C624" s="30" t="s">
        <v>9</v>
      </c>
      <c r="D624" s="30" t="s">
        <v>339</v>
      </c>
      <c r="E624" s="30" t="s">
        <v>277</v>
      </c>
      <c r="F624" s="30">
        <v>14648</v>
      </c>
      <c r="G624" s="30" t="s">
        <v>313</v>
      </c>
      <c r="H624" s="30">
        <v>0</v>
      </c>
      <c r="I624" s="30">
        <v>0</v>
      </c>
      <c r="J624" s="30" t="s">
        <v>334</v>
      </c>
      <c r="K624" s="30">
        <v>0</v>
      </c>
      <c r="L624" s="30">
        <v>0</v>
      </c>
      <c r="M624" s="30">
        <v>0</v>
      </c>
      <c r="N624" s="30">
        <v>0</v>
      </c>
      <c r="O624" s="30">
        <v>0</v>
      </c>
      <c r="P624" s="30">
        <v>0</v>
      </c>
      <c r="Q624" s="30">
        <v>0</v>
      </c>
      <c r="R624" s="30">
        <v>0</v>
      </c>
      <c r="S624" s="30">
        <v>0</v>
      </c>
      <c r="T624">
        <v>2</v>
      </c>
      <c r="U624">
        <v>0</v>
      </c>
      <c r="V624">
        <v>0</v>
      </c>
    </row>
    <row r="625" spans="1:22" hidden="1" x14ac:dyDescent="0.25">
      <c r="A625" s="30" t="s">
        <v>3812</v>
      </c>
      <c r="B625" s="30" t="s">
        <v>3782</v>
      </c>
      <c r="C625" s="30" t="s">
        <v>9</v>
      </c>
      <c r="D625" s="30" t="s">
        <v>339</v>
      </c>
      <c r="E625" s="30" t="s">
        <v>278</v>
      </c>
      <c r="F625" s="30">
        <v>7325</v>
      </c>
      <c r="G625" s="30" t="s">
        <v>289</v>
      </c>
      <c r="H625" s="30">
        <v>0</v>
      </c>
      <c r="I625" s="30">
        <v>0</v>
      </c>
      <c r="J625" s="30" t="s">
        <v>335</v>
      </c>
      <c r="K625" s="30">
        <v>0</v>
      </c>
      <c r="L625" s="30">
        <v>0</v>
      </c>
      <c r="M625" s="30">
        <v>0</v>
      </c>
      <c r="N625" s="30">
        <v>0</v>
      </c>
      <c r="O625" s="30">
        <v>0</v>
      </c>
      <c r="P625" s="30">
        <v>0</v>
      </c>
      <c r="Q625" s="30">
        <v>0</v>
      </c>
      <c r="R625" s="30">
        <v>0</v>
      </c>
      <c r="S625" s="30">
        <v>0</v>
      </c>
      <c r="T625">
        <v>3</v>
      </c>
      <c r="U625">
        <v>1717.0259817963999</v>
      </c>
      <c r="V625">
        <v>1</v>
      </c>
    </row>
    <row r="626" spans="1:22" hidden="1" x14ac:dyDescent="0.25">
      <c r="A626" s="30" t="s">
        <v>3813</v>
      </c>
      <c r="B626" s="30" t="s">
        <v>3782</v>
      </c>
      <c r="C626" s="30" t="s">
        <v>9</v>
      </c>
      <c r="D626" s="30" t="s">
        <v>339</v>
      </c>
      <c r="E626" s="30" t="s">
        <v>278</v>
      </c>
      <c r="F626" s="30">
        <v>7325</v>
      </c>
      <c r="G626" s="30" t="s">
        <v>290</v>
      </c>
      <c r="H626" s="30">
        <v>0</v>
      </c>
      <c r="I626" s="30">
        <v>0</v>
      </c>
      <c r="J626" s="30" t="s">
        <v>363</v>
      </c>
      <c r="K626" s="30">
        <v>0</v>
      </c>
      <c r="L626" s="30">
        <v>0</v>
      </c>
      <c r="M626" s="30">
        <v>0</v>
      </c>
      <c r="N626" s="30">
        <v>0</v>
      </c>
      <c r="O626" s="30">
        <v>0</v>
      </c>
      <c r="P626" s="30">
        <v>0</v>
      </c>
      <c r="Q626" s="30">
        <v>0</v>
      </c>
      <c r="R626" s="30">
        <v>0</v>
      </c>
      <c r="S626" s="30">
        <v>0</v>
      </c>
      <c r="T626">
        <v>3</v>
      </c>
      <c r="U626">
        <v>2167.5844605252701</v>
      </c>
      <c r="V626">
        <v>0.44444444444444398</v>
      </c>
    </row>
    <row r="627" spans="1:22" hidden="1" x14ac:dyDescent="0.25">
      <c r="A627" s="30" t="s">
        <v>3814</v>
      </c>
      <c r="B627" s="30" t="s">
        <v>3782</v>
      </c>
      <c r="C627" s="30" t="s">
        <v>9</v>
      </c>
      <c r="D627" s="30" t="s">
        <v>339</v>
      </c>
      <c r="E627" s="30" t="s">
        <v>278</v>
      </c>
      <c r="F627" s="30">
        <v>7325</v>
      </c>
      <c r="G627" s="30" t="s">
        <v>291</v>
      </c>
      <c r="H627" s="30">
        <v>0</v>
      </c>
      <c r="I627" s="30">
        <v>0</v>
      </c>
      <c r="J627" s="30" t="s">
        <v>336</v>
      </c>
      <c r="K627" s="30">
        <v>0</v>
      </c>
      <c r="L627" s="30">
        <v>0</v>
      </c>
      <c r="M627" s="30">
        <v>0</v>
      </c>
      <c r="N627" s="30">
        <v>0</v>
      </c>
      <c r="O627" s="30">
        <v>0</v>
      </c>
      <c r="P627" s="30">
        <v>0</v>
      </c>
      <c r="Q627" s="30">
        <v>0</v>
      </c>
      <c r="R627" s="30">
        <v>0</v>
      </c>
      <c r="S627" s="30">
        <v>0</v>
      </c>
      <c r="T627">
        <v>3</v>
      </c>
      <c r="U627">
        <v>0</v>
      </c>
      <c r="V627">
        <v>0</v>
      </c>
    </row>
    <row r="628" spans="1:22" hidden="1" x14ac:dyDescent="0.25">
      <c r="A628" s="30" t="s">
        <v>3815</v>
      </c>
      <c r="B628" s="30" t="s">
        <v>3782</v>
      </c>
      <c r="C628" s="30" t="s">
        <v>9</v>
      </c>
      <c r="D628" s="30" t="s">
        <v>339</v>
      </c>
      <c r="E628" s="30" t="s">
        <v>278</v>
      </c>
      <c r="F628" s="30">
        <v>7325</v>
      </c>
      <c r="G628" s="30" t="s">
        <v>292</v>
      </c>
      <c r="H628" s="30">
        <v>46.009965566106601</v>
      </c>
      <c r="I628" s="30">
        <v>0.06</v>
      </c>
      <c r="J628" s="30" t="s">
        <v>332</v>
      </c>
      <c r="K628" s="30">
        <v>2.7605979339663902</v>
      </c>
      <c r="L628" s="30">
        <v>20221.3798663038</v>
      </c>
      <c r="M628" s="30">
        <v>0.06</v>
      </c>
      <c r="N628" s="30">
        <v>0</v>
      </c>
      <c r="O628" s="30">
        <v>0</v>
      </c>
      <c r="P628" s="30">
        <v>0</v>
      </c>
      <c r="Q628" s="30">
        <v>0</v>
      </c>
      <c r="R628" s="30">
        <v>0</v>
      </c>
      <c r="S628" s="30">
        <v>439.5</v>
      </c>
      <c r="T628">
        <v>3</v>
      </c>
      <c r="U628">
        <v>46.009965566106601</v>
      </c>
      <c r="V628">
        <v>3.3898305084745797E-2</v>
      </c>
    </row>
    <row r="629" spans="1:22" hidden="1" x14ac:dyDescent="0.25">
      <c r="A629" s="30" t="s">
        <v>3816</v>
      </c>
      <c r="B629" s="30" t="s">
        <v>3782</v>
      </c>
      <c r="C629" s="30" t="s">
        <v>9</v>
      </c>
      <c r="D629" s="30" t="s">
        <v>339</v>
      </c>
      <c r="E629" s="30" t="s">
        <v>278</v>
      </c>
      <c r="F629" s="30">
        <v>7325</v>
      </c>
      <c r="G629" s="30" t="s">
        <v>293</v>
      </c>
      <c r="H629" s="30">
        <v>0</v>
      </c>
      <c r="I629" s="30">
        <v>0</v>
      </c>
      <c r="J629" s="30" t="s">
        <v>333</v>
      </c>
      <c r="K629" s="30">
        <v>0</v>
      </c>
      <c r="L629" s="30">
        <v>0</v>
      </c>
      <c r="M629" s="30">
        <v>0</v>
      </c>
      <c r="N629" s="30">
        <v>0</v>
      </c>
      <c r="O629" s="30">
        <v>0</v>
      </c>
      <c r="P629" s="30">
        <v>0</v>
      </c>
      <c r="Q629" s="30">
        <v>0</v>
      </c>
      <c r="R629" s="30">
        <v>0</v>
      </c>
      <c r="S629" s="30">
        <v>0</v>
      </c>
      <c r="T629">
        <v>3</v>
      </c>
      <c r="U629">
        <v>0</v>
      </c>
      <c r="V629">
        <v>0</v>
      </c>
    </row>
    <row r="630" spans="1:22" hidden="1" x14ac:dyDescent="0.25">
      <c r="A630" s="30" t="s">
        <v>3817</v>
      </c>
      <c r="B630" s="30" t="s">
        <v>3782</v>
      </c>
      <c r="C630" s="30" t="s">
        <v>9</v>
      </c>
      <c r="D630" s="30" t="s">
        <v>339</v>
      </c>
      <c r="E630" s="30" t="s">
        <v>278</v>
      </c>
      <c r="F630" s="30">
        <v>7325</v>
      </c>
      <c r="G630" s="30" t="s">
        <v>294</v>
      </c>
      <c r="H630" s="30">
        <v>70.313901501941899</v>
      </c>
      <c r="I630" s="30">
        <v>0.03</v>
      </c>
      <c r="J630" s="30" t="s">
        <v>333</v>
      </c>
      <c r="K630" s="30">
        <v>2.1094170450582599</v>
      </c>
      <c r="L630" s="30">
        <v>15451.479855051701</v>
      </c>
      <c r="M630" s="30">
        <v>0</v>
      </c>
      <c r="N630" s="30">
        <v>0.03</v>
      </c>
      <c r="O630" s="30">
        <v>0</v>
      </c>
      <c r="P630" s="30">
        <v>0</v>
      </c>
      <c r="Q630" s="30">
        <v>0</v>
      </c>
      <c r="R630" s="30">
        <v>0</v>
      </c>
      <c r="S630" s="30">
        <v>219.75</v>
      </c>
      <c r="T630">
        <v>3</v>
      </c>
      <c r="U630">
        <v>70.313901501941899</v>
      </c>
      <c r="V630">
        <v>4.6875E-2</v>
      </c>
    </row>
    <row r="631" spans="1:22" hidden="1" x14ac:dyDescent="0.25">
      <c r="A631" s="30" t="s">
        <v>3818</v>
      </c>
      <c r="B631" s="30" t="s">
        <v>3782</v>
      </c>
      <c r="C631" s="30" t="s">
        <v>9</v>
      </c>
      <c r="D631" s="30" t="s">
        <v>339</v>
      </c>
      <c r="E631" s="30" t="s">
        <v>278</v>
      </c>
      <c r="F631" s="30">
        <v>7325</v>
      </c>
      <c r="G631" s="30" t="s">
        <v>295</v>
      </c>
      <c r="H631" s="30">
        <v>0</v>
      </c>
      <c r="I631" s="30">
        <v>0</v>
      </c>
      <c r="J631" s="30" t="s">
        <v>336</v>
      </c>
      <c r="K631" s="30">
        <v>0</v>
      </c>
      <c r="L631" s="30">
        <v>0</v>
      </c>
      <c r="M631" s="30">
        <v>0</v>
      </c>
      <c r="N631" s="30">
        <v>0</v>
      </c>
      <c r="O631" s="30">
        <v>0</v>
      </c>
      <c r="P631" s="30">
        <v>0</v>
      </c>
      <c r="Q631" s="30">
        <v>0</v>
      </c>
      <c r="R631" s="30">
        <v>0</v>
      </c>
      <c r="S631" s="30">
        <v>0</v>
      </c>
      <c r="T631">
        <v>3</v>
      </c>
      <c r="U631">
        <v>0</v>
      </c>
      <c r="V631">
        <v>0</v>
      </c>
    </row>
    <row r="632" spans="1:22" hidden="1" x14ac:dyDescent="0.25">
      <c r="A632" s="30" t="s">
        <v>3819</v>
      </c>
      <c r="B632" s="30" t="s">
        <v>3782</v>
      </c>
      <c r="C632" s="30" t="s">
        <v>9</v>
      </c>
      <c r="D632" s="30" t="s">
        <v>339</v>
      </c>
      <c r="E632" s="30" t="s">
        <v>278</v>
      </c>
      <c r="F632" s="30">
        <v>7325</v>
      </c>
      <c r="G632" s="30" t="s">
        <v>296</v>
      </c>
      <c r="H632" s="30">
        <v>57.242428234855602</v>
      </c>
      <c r="I632" s="30">
        <v>0.01</v>
      </c>
      <c r="J632" s="30" t="s">
        <v>336</v>
      </c>
      <c r="K632" s="30">
        <v>0.57242428234855602</v>
      </c>
      <c r="L632" s="30">
        <v>4193.0078682031699</v>
      </c>
      <c r="M632" s="30">
        <v>0</v>
      </c>
      <c r="N632" s="30">
        <v>0</v>
      </c>
      <c r="O632" s="30">
        <v>0</v>
      </c>
      <c r="P632" s="30">
        <v>0</v>
      </c>
      <c r="Q632" s="30">
        <v>0.01</v>
      </c>
      <c r="R632" s="30">
        <v>0.57242428234855602</v>
      </c>
      <c r="S632" s="30">
        <v>73.25</v>
      </c>
      <c r="T632">
        <v>3</v>
      </c>
      <c r="U632">
        <v>57.242428234855602</v>
      </c>
      <c r="V632">
        <v>9.2592592592592605E-3</v>
      </c>
    </row>
    <row r="633" spans="1:22" hidden="1" x14ac:dyDescent="0.25">
      <c r="A633" s="30" t="s">
        <v>3820</v>
      </c>
      <c r="B633" s="30" t="s">
        <v>3782</v>
      </c>
      <c r="C633" s="30" t="s">
        <v>9</v>
      </c>
      <c r="D633" s="30" t="s">
        <v>339</v>
      </c>
      <c r="E633" s="30" t="s">
        <v>278</v>
      </c>
      <c r="F633" s="30">
        <v>7325</v>
      </c>
      <c r="G633" s="30" t="s">
        <v>297</v>
      </c>
      <c r="H633" s="30">
        <v>319.83799402059901</v>
      </c>
      <c r="I633" s="30">
        <v>0.02</v>
      </c>
      <c r="J633" s="30" t="s">
        <v>336</v>
      </c>
      <c r="K633" s="30">
        <v>6.3967598804119801</v>
      </c>
      <c r="L633" s="30">
        <v>46856.266124017799</v>
      </c>
      <c r="M633" s="30">
        <v>0</v>
      </c>
      <c r="N633" s="30">
        <v>0</v>
      </c>
      <c r="O633" s="30">
        <v>0</v>
      </c>
      <c r="P633" s="30">
        <v>0</v>
      </c>
      <c r="Q633" s="30">
        <v>0.02</v>
      </c>
      <c r="R633" s="30">
        <v>6.3967598804119801</v>
      </c>
      <c r="S633" s="30">
        <v>146.5</v>
      </c>
      <c r="T633">
        <v>3</v>
      </c>
      <c r="U633">
        <v>319.83799402059901</v>
      </c>
      <c r="V633">
        <v>1.85185185185185E-2</v>
      </c>
    </row>
    <row r="634" spans="1:22" hidden="1" x14ac:dyDescent="0.25">
      <c r="A634" s="30" t="s">
        <v>3821</v>
      </c>
      <c r="B634" s="30" t="s">
        <v>3782</v>
      </c>
      <c r="C634" s="30" t="s">
        <v>9</v>
      </c>
      <c r="D634" s="30" t="s">
        <v>339</v>
      </c>
      <c r="E634" s="30" t="s">
        <v>278</v>
      </c>
      <c r="F634" s="30">
        <v>7325</v>
      </c>
      <c r="G634" s="30" t="s">
        <v>298</v>
      </c>
      <c r="H634" s="30">
        <v>0</v>
      </c>
      <c r="I634" s="30">
        <v>0</v>
      </c>
      <c r="J634" s="30" t="s">
        <v>276</v>
      </c>
      <c r="K634" s="30">
        <v>0</v>
      </c>
      <c r="L634" s="30">
        <v>0</v>
      </c>
      <c r="M634" s="30">
        <v>0</v>
      </c>
      <c r="N634" s="30">
        <v>0</v>
      </c>
      <c r="O634" s="30">
        <v>0</v>
      </c>
      <c r="P634" s="30">
        <v>0</v>
      </c>
      <c r="Q634" s="30">
        <v>0</v>
      </c>
      <c r="R634" s="30">
        <v>0</v>
      </c>
      <c r="S634" s="30">
        <v>0</v>
      </c>
      <c r="T634">
        <v>3</v>
      </c>
      <c r="U634">
        <v>0</v>
      </c>
      <c r="V634">
        <v>0</v>
      </c>
    </row>
    <row r="635" spans="1:22" hidden="1" x14ac:dyDescent="0.25">
      <c r="A635" s="30" t="s">
        <v>3822</v>
      </c>
      <c r="B635" s="30" t="s">
        <v>3782</v>
      </c>
      <c r="C635" s="30" t="s">
        <v>9</v>
      </c>
      <c r="D635" s="30" t="s">
        <v>339</v>
      </c>
      <c r="E635" s="30" t="s">
        <v>278</v>
      </c>
      <c r="F635" s="30">
        <v>7325</v>
      </c>
      <c r="G635" s="30" t="s">
        <v>299</v>
      </c>
      <c r="H635" s="30">
        <v>99.666650477142497</v>
      </c>
      <c r="I635" s="30">
        <v>0.02</v>
      </c>
      <c r="J635" s="30" t="s">
        <v>332</v>
      </c>
      <c r="K635" s="30">
        <v>1.9933330095428501</v>
      </c>
      <c r="L635" s="30">
        <v>14601.1642949014</v>
      </c>
      <c r="M635" s="30">
        <v>0.02</v>
      </c>
      <c r="N635" s="30">
        <v>0</v>
      </c>
      <c r="O635" s="30">
        <v>0</v>
      </c>
      <c r="P635" s="30">
        <v>0</v>
      </c>
      <c r="Q635" s="30">
        <v>0</v>
      </c>
      <c r="R635" s="30">
        <v>0</v>
      </c>
      <c r="S635" s="30">
        <v>146.5</v>
      </c>
      <c r="T635">
        <v>3</v>
      </c>
      <c r="U635">
        <v>99.666650477142497</v>
      </c>
      <c r="V635">
        <v>1.12994350282486E-2</v>
      </c>
    </row>
    <row r="636" spans="1:22" hidden="1" x14ac:dyDescent="0.25">
      <c r="A636" s="30" t="s">
        <v>3823</v>
      </c>
      <c r="B636" s="30" t="s">
        <v>3782</v>
      </c>
      <c r="C636" s="30" t="s">
        <v>9</v>
      </c>
      <c r="D636" s="30" t="s">
        <v>339</v>
      </c>
      <c r="E636" s="30" t="s">
        <v>278</v>
      </c>
      <c r="F636" s="30">
        <v>7325</v>
      </c>
      <c r="G636" s="30" t="s">
        <v>300</v>
      </c>
      <c r="H636" s="30">
        <v>0</v>
      </c>
      <c r="I636" s="30">
        <v>0</v>
      </c>
      <c r="J636" s="30" t="s">
        <v>336</v>
      </c>
      <c r="K636" s="30">
        <v>0</v>
      </c>
      <c r="L636" s="30">
        <v>0</v>
      </c>
      <c r="M636" s="30">
        <v>0</v>
      </c>
      <c r="N636" s="30">
        <v>0</v>
      </c>
      <c r="O636" s="30">
        <v>0</v>
      </c>
      <c r="P636" s="30">
        <v>0</v>
      </c>
      <c r="Q636" s="30">
        <v>0</v>
      </c>
      <c r="R636" s="30">
        <v>0</v>
      </c>
      <c r="S636" s="30">
        <v>0</v>
      </c>
      <c r="T636">
        <v>3</v>
      </c>
      <c r="U636">
        <v>0</v>
      </c>
      <c r="V636">
        <v>0</v>
      </c>
    </row>
    <row r="637" spans="1:22" hidden="1" x14ac:dyDescent="0.25">
      <c r="A637" s="30" t="s">
        <v>3824</v>
      </c>
      <c r="B637" s="30" t="s">
        <v>3782</v>
      </c>
      <c r="C637" s="30" t="s">
        <v>9</v>
      </c>
      <c r="D637" s="30" t="s">
        <v>339</v>
      </c>
      <c r="E637" s="30" t="s">
        <v>278</v>
      </c>
      <c r="F637" s="30">
        <v>7325</v>
      </c>
      <c r="G637" s="30" t="s">
        <v>301</v>
      </c>
      <c r="H637" s="30">
        <v>36.986563712031398</v>
      </c>
      <c r="I637" s="30">
        <v>0.53</v>
      </c>
      <c r="J637" s="30" t="s">
        <v>333</v>
      </c>
      <c r="K637" s="30">
        <v>19.602878767376598</v>
      </c>
      <c r="L637" s="30">
        <v>143591.086971034</v>
      </c>
      <c r="M637" s="30">
        <v>0</v>
      </c>
      <c r="N637" s="30">
        <v>0.53</v>
      </c>
      <c r="O637" s="30">
        <v>0</v>
      </c>
      <c r="P637" s="30">
        <v>0</v>
      </c>
      <c r="Q637" s="30">
        <v>0</v>
      </c>
      <c r="R637" s="30">
        <v>0</v>
      </c>
      <c r="S637" s="30">
        <v>3882.25</v>
      </c>
      <c r="T637">
        <v>3</v>
      </c>
      <c r="U637">
        <v>36.986563712031398</v>
      </c>
      <c r="V637">
        <v>0.828125</v>
      </c>
    </row>
    <row r="638" spans="1:22" hidden="1" x14ac:dyDescent="0.25">
      <c r="A638" s="30" t="s">
        <v>3825</v>
      </c>
      <c r="B638" s="30" t="s">
        <v>3782</v>
      </c>
      <c r="C638" s="30" t="s">
        <v>9</v>
      </c>
      <c r="D638" s="30" t="s">
        <v>339</v>
      </c>
      <c r="E638" s="30" t="s">
        <v>278</v>
      </c>
      <c r="F638" s="30">
        <v>7325</v>
      </c>
      <c r="G638" s="30" t="s">
        <v>302</v>
      </c>
      <c r="H638" s="30">
        <v>103.192397939987</v>
      </c>
      <c r="I638" s="30">
        <v>0.02</v>
      </c>
      <c r="J638" s="30" t="s">
        <v>332</v>
      </c>
      <c r="K638" s="30">
        <v>2.06384795879974</v>
      </c>
      <c r="L638" s="30">
        <v>15117.6862982081</v>
      </c>
      <c r="M638" s="30">
        <v>0.02</v>
      </c>
      <c r="N638" s="30">
        <v>0</v>
      </c>
      <c r="O638" s="30">
        <v>0</v>
      </c>
      <c r="P638" s="30">
        <v>0</v>
      </c>
      <c r="Q638" s="30">
        <v>0</v>
      </c>
      <c r="R638" s="30">
        <v>0</v>
      </c>
      <c r="S638" s="30">
        <v>146.5</v>
      </c>
      <c r="T638">
        <v>3</v>
      </c>
      <c r="U638">
        <v>103.192397939987</v>
      </c>
      <c r="V638">
        <v>1.12994350282486E-2</v>
      </c>
    </row>
    <row r="639" spans="1:22" hidden="1" x14ac:dyDescent="0.25">
      <c r="A639" s="30" t="s">
        <v>3826</v>
      </c>
      <c r="B639" s="30" t="s">
        <v>3782</v>
      </c>
      <c r="C639" s="30" t="s">
        <v>9</v>
      </c>
      <c r="D639" s="30" t="s">
        <v>339</v>
      </c>
      <c r="E639" s="30" t="s">
        <v>278</v>
      </c>
      <c r="F639" s="30">
        <v>7325</v>
      </c>
      <c r="G639" s="30" t="s">
        <v>303</v>
      </c>
      <c r="H639" s="30">
        <v>126.374917834852</v>
      </c>
      <c r="I639" s="30">
        <v>0.02</v>
      </c>
      <c r="J639" s="30" t="s">
        <v>336</v>
      </c>
      <c r="K639" s="30">
        <v>2.5274983566970399</v>
      </c>
      <c r="L639" s="30">
        <v>18513.925462805801</v>
      </c>
      <c r="M639" s="30">
        <v>0</v>
      </c>
      <c r="N639" s="30">
        <v>0</v>
      </c>
      <c r="O639" s="30">
        <v>0</v>
      </c>
      <c r="P639" s="30">
        <v>0</v>
      </c>
      <c r="Q639" s="30">
        <v>0.02</v>
      </c>
      <c r="R639" s="30">
        <v>2.5274983566970399</v>
      </c>
      <c r="S639" s="30">
        <v>146.5</v>
      </c>
      <c r="T639">
        <v>3</v>
      </c>
      <c r="U639">
        <v>126.374917834852</v>
      </c>
      <c r="V639">
        <v>1.85185185185185E-2</v>
      </c>
    </row>
    <row r="640" spans="1:22" hidden="1" x14ac:dyDescent="0.25">
      <c r="A640" s="30" t="s">
        <v>3827</v>
      </c>
      <c r="B640" s="30" t="s">
        <v>3782</v>
      </c>
      <c r="C640" s="30" t="s">
        <v>9</v>
      </c>
      <c r="D640" s="30" t="s">
        <v>339</v>
      </c>
      <c r="E640" s="30" t="s">
        <v>278</v>
      </c>
      <c r="F640" s="30">
        <v>7325</v>
      </c>
      <c r="G640" s="30" t="s">
        <v>304</v>
      </c>
      <c r="H640" s="30">
        <v>22.153994523095498</v>
      </c>
      <c r="I640" s="30">
        <v>1</v>
      </c>
      <c r="J640" s="30" t="s">
        <v>336</v>
      </c>
      <c r="K640" s="30">
        <v>22.153994523095498</v>
      </c>
      <c r="L640" s="30">
        <v>162278.00988167399</v>
      </c>
      <c r="M640" s="30">
        <v>0</v>
      </c>
      <c r="N640" s="30">
        <v>0</v>
      </c>
      <c r="O640" s="30">
        <v>0</v>
      </c>
      <c r="P640" s="30">
        <v>0</v>
      </c>
      <c r="Q640" s="30">
        <v>1</v>
      </c>
      <c r="R640" s="30">
        <v>22.153994523095498</v>
      </c>
      <c r="S640" s="30">
        <v>7325</v>
      </c>
      <c r="T640">
        <v>3</v>
      </c>
      <c r="U640">
        <v>22.153994523095498</v>
      </c>
      <c r="V640">
        <v>0.92592592592592604</v>
      </c>
    </row>
    <row r="641" spans="1:22" hidden="1" x14ac:dyDescent="0.25">
      <c r="A641" s="30" t="s">
        <v>3828</v>
      </c>
      <c r="B641" s="30" t="s">
        <v>3782</v>
      </c>
      <c r="C641" s="30" t="s">
        <v>9</v>
      </c>
      <c r="D641" s="30" t="s">
        <v>339</v>
      </c>
      <c r="E641" s="30" t="s">
        <v>278</v>
      </c>
      <c r="F641" s="30">
        <v>7325</v>
      </c>
      <c r="G641" s="30" t="s">
        <v>305</v>
      </c>
      <c r="H641" s="30">
        <v>130.57713990722701</v>
      </c>
      <c r="I641" s="30">
        <v>0.66</v>
      </c>
      <c r="J641" s="30" t="s">
        <v>332</v>
      </c>
      <c r="K641" s="30">
        <v>86.18091233877</v>
      </c>
      <c r="L641" s="30">
        <v>631275.18288148998</v>
      </c>
      <c r="M641" s="30">
        <v>0.66</v>
      </c>
      <c r="N641" s="30">
        <v>0</v>
      </c>
      <c r="O641" s="30">
        <v>0</v>
      </c>
      <c r="P641" s="30">
        <v>0</v>
      </c>
      <c r="Q641" s="30">
        <v>0</v>
      </c>
      <c r="R641" s="30">
        <v>0</v>
      </c>
      <c r="S641" s="30">
        <v>4834.5</v>
      </c>
      <c r="T641">
        <v>3</v>
      </c>
      <c r="U641">
        <v>130.57713990722701</v>
      </c>
      <c r="V641">
        <v>0.37288135593220301</v>
      </c>
    </row>
    <row r="642" spans="1:22" hidden="1" x14ac:dyDescent="0.25">
      <c r="A642" s="30" t="s">
        <v>3829</v>
      </c>
      <c r="B642" s="30" t="s">
        <v>3782</v>
      </c>
      <c r="C642" s="30" t="s">
        <v>9</v>
      </c>
      <c r="D642" s="30" t="s">
        <v>339</v>
      </c>
      <c r="E642" s="30" t="s">
        <v>278</v>
      </c>
      <c r="F642" s="30">
        <v>7325</v>
      </c>
      <c r="G642" s="30" t="s">
        <v>306</v>
      </c>
      <c r="H642" s="30">
        <v>112.62878296977</v>
      </c>
      <c r="I642" s="30">
        <v>0.6</v>
      </c>
      <c r="J642" s="30" t="s">
        <v>332</v>
      </c>
      <c r="K642" s="30">
        <v>67.577269781861901</v>
      </c>
      <c r="L642" s="30">
        <v>495003.50115213898</v>
      </c>
      <c r="M642" s="30">
        <v>0.6</v>
      </c>
      <c r="N642" s="30">
        <v>0</v>
      </c>
      <c r="O642" s="30">
        <v>0</v>
      </c>
      <c r="P642" s="30">
        <v>0</v>
      </c>
      <c r="Q642" s="30">
        <v>0</v>
      </c>
      <c r="R642" s="30">
        <v>0</v>
      </c>
      <c r="S642" s="30">
        <v>4395</v>
      </c>
      <c r="T642">
        <v>3</v>
      </c>
      <c r="U642">
        <v>112.62878296977</v>
      </c>
      <c r="V642">
        <v>0.338983050847458</v>
      </c>
    </row>
    <row r="643" spans="1:22" hidden="1" x14ac:dyDescent="0.25">
      <c r="A643" s="30" t="s">
        <v>3830</v>
      </c>
      <c r="B643" s="30" t="s">
        <v>3782</v>
      </c>
      <c r="C643" s="30" t="s">
        <v>9</v>
      </c>
      <c r="D643" s="30" t="s">
        <v>339</v>
      </c>
      <c r="E643" s="30" t="s">
        <v>278</v>
      </c>
      <c r="F643" s="30">
        <v>7325</v>
      </c>
      <c r="G643" s="30" t="s">
        <v>307</v>
      </c>
      <c r="H643" s="30">
        <v>49.473528870582797</v>
      </c>
      <c r="I643" s="30">
        <v>0.03</v>
      </c>
      <c r="J643" s="30" t="s">
        <v>336</v>
      </c>
      <c r="K643" s="30">
        <v>1.48420586611748</v>
      </c>
      <c r="L643" s="30">
        <v>10871.807969310599</v>
      </c>
      <c r="M643" s="30">
        <v>0</v>
      </c>
      <c r="N643" s="30">
        <v>0</v>
      </c>
      <c r="O643" s="30">
        <v>0</v>
      </c>
      <c r="P643" s="30">
        <v>0</v>
      </c>
      <c r="Q643" s="30">
        <v>0.03</v>
      </c>
      <c r="R643" s="30">
        <v>1.48420586611748</v>
      </c>
      <c r="S643" s="30">
        <v>219.75</v>
      </c>
      <c r="T643">
        <v>3</v>
      </c>
      <c r="U643">
        <v>49.473528870582797</v>
      </c>
      <c r="V643">
        <v>2.7777777777777801E-2</v>
      </c>
    </row>
    <row r="644" spans="1:22" hidden="1" x14ac:dyDescent="0.25">
      <c r="A644" s="30" t="s">
        <v>3831</v>
      </c>
      <c r="B644" s="30" t="s">
        <v>3782</v>
      </c>
      <c r="C644" s="30" t="s">
        <v>9</v>
      </c>
      <c r="D644" s="30" t="s">
        <v>339</v>
      </c>
      <c r="E644" s="30" t="s">
        <v>278</v>
      </c>
      <c r="F644" s="30">
        <v>7325</v>
      </c>
      <c r="G644" s="30" t="s">
        <v>308</v>
      </c>
      <c r="H644" s="30">
        <v>109.90792314932401</v>
      </c>
      <c r="I644" s="30">
        <v>0.41</v>
      </c>
      <c r="J644" s="30" t="s">
        <v>332</v>
      </c>
      <c r="K644" s="30">
        <v>45.062248491222697</v>
      </c>
      <c r="L644" s="30">
        <v>330080.97019820602</v>
      </c>
      <c r="M644" s="30">
        <v>0.41</v>
      </c>
      <c r="N644" s="30">
        <v>0</v>
      </c>
      <c r="O644" s="30">
        <v>0</v>
      </c>
      <c r="P644" s="30">
        <v>0</v>
      </c>
      <c r="Q644" s="30">
        <v>0</v>
      </c>
      <c r="R644" s="30">
        <v>0</v>
      </c>
      <c r="S644" s="30">
        <v>3003.25</v>
      </c>
      <c r="T644">
        <v>3</v>
      </c>
      <c r="U644">
        <v>109.90792314932401</v>
      </c>
      <c r="V644">
        <v>0.23163841807909599</v>
      </c>
    </row>
    <row r="645" spans="1:22" hidden="1" x14ac:dyDescent="0.25">
      <c r="A645" s="30" t="s">
        <v>3832</v>
      </c>
      <c r="B645" s="30" t="s">
        <v>3782</v>
      </c>
      <c r="C645" s="30" t="s">
        <v>9</v>
      </c>
      <c r="D645" s="30" t="s">
        <v>339</v>
      </c>
      <c r="E645" s="30" t="s">
        <v>278</v>
      </c>
      <c r="F645" s="30">
        <v>7325</v>
      </c>
      <c r="G645" s="30" t="s">
        <v>309</v>
      </c>
      <c r="H645" s="30">
        <v>0</v>
      </c>
      <c r="I645" s="30">
        <v>0</v>
      </c>
      <c r="J645" s="30" t="s">
        <v>336</v>
      </c>
      <c r="K645" s="30">
        <v>0</v>
      </c>
      <c r="L645" s="30">
        <v>0</v>
      </c>
      <c r="M645" s="30">
        <v>0</v>
      </c>
      <c r="N645" s="30">
        <v>0</v>
      </c>
      <c r="O645" s="30">
        <v>0</v>
      </c>
      <c r="P645" s="30">
        <v>0</v>
      </c>
      <c r="Q645" s="30">
        <v>0</v>
      </c>
      <c r="R645" s="30">
        <v>0</v>
      </c>
      <c r="S645" s="30">
        <v>0</v>
      </c>
      <c r="T645">
        <v>3</v>
      </c>
      <c r="U645">
        <v>0</v>
      </c>
      <c r="V645">
        <v>0</v>
      </c>
    </row>
    <row r="646" spans="1:22" hidden="1" x14ac:dyDescent="0.25">
      <c r="A646" s="30" t="s">
        <v>3833</v>
      </c>
      <c r="B646" s="30" t="s">
        <v>3782</v>
      </c>
      <c r="C646" s="30" t="s">
        <v>9</v>
      </c>
      <c r="D646" s="30" t="s">
        <v>339</v>
      </c>
      <c r="E646" s="30" t="s">
        <v>278</v>
      </c>
      <c r="F646" s="30">
        <v>7325</v>
      </c>
      <c r="G646" s="30" t="s">
        <v>310</v>
      </c>
      <c r="H646" s="30">
        <v>154.23730940001801</v>
      </c>
      <c r="I646" s="30">
        <v>0.02</v>
      </c>
      <c r="J646" s="30" t="s">
        <v>333</v>
      </c>
      <c r="K646" s="30">
        <v>3.0847461880003602</v>
      </c>
      <c r="L646" s="30">
        <v>22595.765827102601</v>
      </c>
      <c r="M646" s="30">
        <v>0</v>
      </c>
      <c r="N646" s="30">
        <v>0.02</v>
      </c>
      <c r="O646" s="30">
        <v>0</v>
      </c>
      <c r="P646" s="30">
        <v>0</v>
      </c>
      <c r="Q646" s="30">
        <v>0</v>
      </c>
      <c r="R646" s="30">
        <v>0</v>
      </c>
      <c r="S646" s="30">
        <v>146.5</v>
      </c>
      <c r="T646">
        <v>3</v>
      </c>
      <c r="U646">
        <v>154.23730940001801</v>
      </c>
      <c r="V646">
        <v>3.125E-2</v>
      </c>
    </row>
    <row r="647" spans="1:22" hidden="1" x14ac:dyDescent="0.25">
      <c r="A647" s="30" t="s">
        <v>3834</v>
      </c>
      <c r="B647" s="30" t="s">
        <v>3782</v>
      </c>
      <c r="C647" s="30" t="s">
        <v>9</v>
      </c>
      <c r="D647" s="30" t="s">
        <v>339</v>
      </c>
      <c r="E647" s="30" t="s">
        <v>278</v>
      </c>
      <c r="F647" s="30">
        <v>7325</v>
      </c>
      <c r="G647" s="30" t="s">
        <v>311</v>
      </c>
      <c r="H647" s="30">
        <v>74.882924553393394</v>
      </c>
      <c r="I647" s="30">
        <v>0.06</v>
      </c>
      <c r="J647" s="30" t="s">
        <v>333</v>
      </c>
      <c r="K647" s="30">
        <v>4.4929754732036002</v>
      </c>
      <c r="L647" s="30">
        <v>32911.045341216399</v>
      </c>
      <c r="M647" s="30">
        <v>0</v>
      </c>
      <c r="N647" s="30">
        <v>0.06</v>
      </c>
      <c r="O647" s="30">
        <v>0</v>
      </c>
      <c r="P647" s="30">
        <v>0</v>
      </c>
      <c r="Q647" s="30">
        <v>0</v>
      </c>
      <c r="R647" s="30">
        <v>0</v>
      </c>
      <c r="S647" s="30">
        <v>439.5</v>
      </c>
      <c r="T647">
        <v>3</v>
      </c>
      <c r="U647">
        <v>74.882924553393394</v>
      </c>
      <c r="V647">
        <v>9.375E-2</v>
      </c>
    </row>
    <row r="648" spans="1:22" hidden="1" x14ac:dyDescent="0.25">
      <c r="A648" s="30" t="s">
        <v>3835</v>
      </c>
      <c r="B648" s="30" t="s">
        <v>3782</v>
      </c>
      <c r="C648" s="30" t="s">
        <v>9</v>
      </c>
      <c r="D648" s="30" t="s">
        <v>339</v>
      </c>
      <c r="E648" s="30" t="s">
        <v>278</v>
      </c>
      <c r="F648" s="30">
        <v>7325</v>
      </c>
      <c r="G648" s="30" t="s">
        <v>312</v>
      </c>
      <c r="H648" s="30">
        <v>21.023009095191799</v>
      </c>
      <c r="I648" s="30">
        <v>2.87</v>
      </c>
      <c r="J648" s="30" t="s">
        <v>334</v>
      </c>
      <c r="K648" s="30">
        <v>60.336036103200399</v>
      </c>
      <c r="L648" s="30">
        <v>441961.46445594297</v>
      </c>
      <c r="M648" s="30">
        <v>0</v>
      </c>
      <c r="N648" s="30">
        <v>0</v>
      </c>
      <c r="O648" s="30">
        <v>2.87</v>
      </c>
      <c r="P648" s="30">
        <v>0</v>
      </c>
      <c r="Q648" s="30">
        <v>0</v>
      </c>
      <c r="R648" s="30">
        <v>0</v>
      </c>
      <c r="S648" s="30">
        <v>21022.75</v>
      </c>
      <c r="T648">
        <v>3</v>
      </c>
      <c r="U648">
        <v>21.023009095191799</v>
      </c>
      <c r="V648">
        <v>0.78630136986301402</v>
      </c>
    </row>
    <row r="649" spans="1:22" hidden="1" x14ac:dyDescent="0.25">
      <c r="A649" s="30" t="s">
        <v>3836</v>
      </c>
      <c r="B649" s="30" t="s">
        <v>3782</v>
      </c>
      <c r="C649" s="30" t="s">
        <v>9</v>
      </c>
      <c r="D649" s="30" t="s">
        <v>339</v>
      </c>
      <c r="E649" s="30" t="s">
        <v>278</v>
      </c>
      <c r="F649" s="30">
        <v>7325</v>
      </c>
      <c r="G649" s="30" t="s">
        <v>2688</v>
      </c>
      <c r="H649" s="30">
        <v>57.7804532018054</v>
      </c>
      <c r="I649" s="30">
        <v>9.8444229780000003E-2</v>
      </c>
      <c r="J649" s="30" t="s">
        <v>334</v>
      </c>
      <c r="K649" s="30">
        <v>5.6881522117910697</v>
      </c>
      <c r="L649" s="30">
        <v>41665.714951369599</v>
      </c>
      <c r="M649" s="30">
        <v>0</v>
      </c>
      <c r="N649" s="30">
        <v>0</v>
      </c>
      <c r="O649" s="30">
        <v>9.8444229780000003E-2</v>
      </c>
      <c r="P649" s="30">
        <v>0</v>
      </c>
      <c r="Q649" s="30">
        <v>0</v>
      </c>
      <c r="R649" s="30">
        <v>0</v>
      </c>
      <c r="S649" s="30">
        <v>721.10398313849998</v>
      </c>
      <c r="T649">
        <v>3</v>
      </c>
      <c r="U649">
        <v>57.7804532018054</v>
      </c>
      <c r="V649">
        <v>2.6971021857534201E-2</v>
      </c>
    </row>
    <row r="650" spans="1:22" hidden="1" x14ac:dyDescent="0.25">
      <c r="A650" s="30" t="s">
        <v>3837</v>
      </c>
      <c r="B650" s="30" t="s">
        <v>3782</v>
      </c>
      <c r="C650" s="30" t="s">
        <v>9</v>
      </c>
      <c r="D650" s="30" t="s">
        <v>339</v>
      </c>
      <c r="E650" s="30" t="s">
        <v>278</v>
      </c>
      <c r="F650" s="30">
        <v>7325</v>
      </c>
      <c r="G650" s="30" t="s">
        <v>2687</v>
      </c>
      <c r="H650" s="30">
        <v>35.859742910148903</v>
      </c>
      <c r="I650" s="30">
        <v>0.68155577022000002</v>
      </c>
      <c r="J650" s="30" t="s">
        <v>334</v>
      </c>
      <c r="K650" s="30">
        <v>24.440414699017701</v>
      </c>
      <c r="L650" s="30">
        <v>179026.037670305</v>
      </c>
      <c r="M650" s="30">
        <v>0</v>
      </c>
      <c r="N650" s="30">
        <v>0</v>
      </c>
      <c r="O650" s="30">
        <v>0.68155577022000002</v>
      </c>
      <c r="P650" s="30">
        <v>0</v>
      </c>
      <c r="Q650" s="30">
        <v>0</v>
      </c>
      <c r="R650" s="30">
        <v>0</v>
      </c>
      <c r="S650" s="30">
        <v>4992.3960168615004</v>
      </c>
      <c r="T650">
        <v>3</v>
      </c>
      <c r="U650">
        <v>35.859742910148903</v>
      </c>
      <c r="V650">
        <v>0.18672760827945201</v>
      </c>
    </row>
    <row r="651" spans="1:22" hidden="1" x14ac:dyDescent="0.25">
      <c r="A651" s="30" t="s">
        <v>3838</v>
      </c>
      <c r="B651" s="30" t="s">
        <v>3782</v>
      </c>
      <c r="C651" s="30" t="s">
        <v>9</v>
      </c>
      <c r="D651" s="30" t="s">
        <v>339</v>
      </c>
      <c r="E651" s="30" t="s">
        <v>278</v>
      </c>
      <c r="F651" s="30">
        <v>7325</v>
      </c>
      <c r="G651" s="30" t="s">
        <v>313</v>
      </c>
      <c r="H651" s="30">
        <v>0</v>
      </c>
      <c r="I651" s="30">
        <v>0</v>
      </c>
      <c r="J651" s="30" t="s">
        <v>334</v>
      </c>
      <c r="K651" s="30">
        <v>0</v>
      </c>
      <c r="L651" s="30">
        <v>0</v>
      </c>
      <c r="M651" s="30">
        <v>0</v>
      </c>
      <c r="N651" s="30">
        <v>0</v>
      </c>
      <c r="O651" s="30">
        <v>0</v>
      </c>
      <c r="P651" s="30">
        <v>0</v>
      </c>
      <c r="Q651" s="30">
        <v>0</v>
      </c>
      <c r="R651" s="30">
        <v>0</v>
      </c>
      <c r="S651" s="30">
        <v>0</v>
      </c>
      <c r="T651">
        <v>3</v>
      </c>
      <c r="U651">
        <v>0</v>
      </c>
      <c r="V651">
        <v>0</v>
      </c>
    </row>
    <row r="652" spans="1:22" hidden="1" x14ac:dyDescent="0.25">
      <c r="A652" s="30" t="s">
        <v>3839</v>
      </c>
      <c r="B652" s="30" t="s">
        <v>3782</v>
      </c>
      <c r="C652" s="30" t="s">
        <v>9</v>
      </c>
      <c r="D652" s="30" t="s">
        <v>339</v>
      </c>
      <c r="E652" s="30" t="s">
        <v>279</v>
      </c>
      <c r="F652" s="30">
        <v>7324</v>
      </c>
      <c r="G652" s="30" t="s">
        <v>289</v>
      </c>
      <c r="H652" s="30">
        <v>0</v>
      </c>
      <c r="I652" s="30">
        <v>0</v>
      </c>
      <c r="J652" s="30" t="s">
        <v>335</v>
      </c>
      <c r="K652" s="30">
        <v>0</v>
      </c>
      <c r="L652" s="30">
        <v>0</v>
      </c>
      <c r="M652" s="30">
        <v>0</v>
      </c>
      <c r="N652" s="30">
        <v>0</v>
      </c>
      <c r="O652" s="30">
        <v>0</v>
      </c>
      <c r="P652" s="30">
        <v>0</v>
      </c>
      <c r="Q652" s="30">
        <v>0</v>
      </c>
      <c r="R652" s="30">
        <v>0</v>
      </c>
      <c r="S652" s="30">
        <v>0</v>
      </c>
      <c r="T652">
        <v>4</v>
      </c>
      <c r="U652">
        <v>1717.0259817963999</v>
      </c>
      <c r="V652">
        <v>1</v>
      </c>
    </row>
    <row r="653" spans="1:22" hidden="1" x14ac:dyDescent="0.25">
      <c r="A653" s="30" t="s">
        <v>3840</v>
      </c>
      <c r="B653" s="30" t="s">
        <v>3782</v>
      </c>
      <c r="C653" s="30" t="s">
        <v>9</v>
      </c>
      <c r="D653" s="30" t="s">
        <v>339</v>
      </c>
      <c r="E653" s="30" t="s">
        <v>279</v>
      </c>
      <c r="F653" s="30">
        <v>7324</v>
      </c>
      <c r="G653" s="30" t="s">
        <v>290</v>
      </c>
      <c r="H653" s="30">
        <v>0</v>
      </c>
      <c r="I653" s="30">
        <v>0</v>
      </c>
      <c r="J653" s="30" t="s">
        <v>363</v>
      </c>
      <c r="K653" s="30">
        <v>0</v>
      </c>
      <c r="L653" s="30">
        <v>0</v>
      </c>
      <c r="M653" s="30">
        <v>0</v>
      </c>
      <c r="N653" s="30">
        <v>0</v>
      </c>
      <c r="O653" s="30">
        <v>0</v>
      </c>
      <c r="P653" s="30">
        <v>0</v>
      </c>
      <c r="Q653" s="30">
        <v>0</v>
      </c>
      <c r="R653" s="30">
        <v>0</v>
      </c>
      <c r="S653" s="30">
        <v>0</v>
      </c>
      <c r="T653">
        <v>4</v>
      </c>
      <c r="U653">
        <v>2167.5844605252701</v>
      </c>
      <c r="V653">
        <v>0.44444444444444398</v>
      </c>
    </row>
    <row r="654" spans="1:22" hidden="1" x14ac:dyDescent="0.25">
      <c r="A654" s="30" t="s">
        <v>3841</v>
      </c>
      <c r="B654" s="30" t="s">
        <v>3782</v>
      </c>
      <c r="C654" s="30" t="s">
        <v>9</v>
      </c>
      <c r="D654" s="30" t="s">
        <v>339</v>
      </c>
      <c r="E654" s="30" t="s">
        <v>279</v>
      </c>
      <c r="F654" s="30">
        <v>7324</v>
      </c>
      <c r="G654" s="30" t="s">
        <v>291</v>
      </c>
      <c r="H654" s="30">
        <v>0</v>
      </c>
      <c r="I654" s="30">
        <v>0</v>
      </c>
      <c r="J654" s="30" t="s">
        <v>336</v>
      </c>
      <c r="K654" s="30">
        <v>0</v>
      </c>
      <c r="L654" s="30">
        <v>0</v>
      </c>
      <c r="M654" s="30">
        <v>0</v>
      </c>
      <c r="N654" s="30">
        <v>0</v>
      </c>
      <c r="O654" s="30">
        <v>0</v>
      </c>
      <c r="P654" s="30">
        <v>0</v>
      </c>
      <c r="Q654" s="30">
        <v>0</v>
      </c>
      <c r="R654" s="30">
        <v>0</v>
      </c>
      <c r="S654" s="30">
        <v>0</v>
      </c>
      <c r="T654">
        <v>4</v>
      </c>
      <c r="U654">
        <v>0</v>
      </c>
      <c r="V654">
        <v>0</v>
      </c>
    </row>
    <row r="655" spans="1:22" hidden="1" x14ac:dyDescent="0.25">
      <c r="A655" s="30" t="s">
        <v>3842</v>
      </c>
      <c r="B655" s="30" t="s">
        <v>3782</v>
      </c>
      <c r="C655" s="30" t="s">
        <v>9</v>
      </c>
      <c r="D655" s="30" t="s">
        <v>339</v>
      </c>
      <c r="E655" s="30" t="s">
        <v>279</v>
      </c>
      <c r="F655" s="30">
        <v>7324</v>
      </c>
      <c r="G655" s="30" t="s">
        <v>292</v>
      </c>
      <c r="H655" s="30">
        <v>44.729568467446398</v>
      </c>
      <c r="I655" s="30">
        <v>0.12</v>
      </c>
      <c r="J655" s="30" t="s">
        <v>332</v>
      </c>
      <c r="K655" s="30">
        <v>5.3675482160935699</v>
      </c>
      <c r="L655" s="30">
        <v>39311.923134669298</v>
      </c>
      <c r="M655" s="30">
        <v>0.12</v>
      </c>
      <c r="N655" s="30">
        <v>0</v>
      </c>
      <c r="O655" s="30">
        <v>0</v>
      </c>
      <c r="P655" s="30">
        <v>0</v>
      </c>
      <c r="Q655" s="30">
        <v>0</v>
      </c>
      <c r="R655" s="30">
        <v>0</v>
      </c>
      <c r="S655" s="30">
        <v>878.88</v>
      </c>
      <c r="T655">
        <v>4</v>
      </c>
      <c r="U655">
        <v>44.729568467446398</v>
      </c>
      <c r="V655">
        <v>4.4609665427509299E-2</v>
      </c>
    </row>
    <row r="656" spans="1:22" hidden="1" x14ac:dyDescent="0.25">
      <c r="A656" s="30" t="s">
        <v>3843</v>
      </c>
      <c r="B656" s="30" t="s">
        <v>3782</v>
      </c>
      <c r="C656" s="30" t="s">
        <v>9</v>
      </c>
      <c r="D656" s="30" t="s">
        <v>339</v>
      </c>
      <c r="E656" s="30" t="s">
        <v>279</v>
      </c>
      <c r="F656" s="30">
        <v>7324</v>
      </c>
      <c r="G656" s="30" t="s">
        <v>293</v>
      </c>
      <c r="H656" s="30">
        <v>0</v>
      </c>
      <c r="I656" s="30">
        <v>0</v>
      </c>
      <c r="J656" s="30" t="s">
        <v>333</v>
      </c>
      <c r="K656" s="30">
        <v>0</v>
      </c>
      <c r="L656" s="30">
        <v>0</v>
      </c>
      <c r="M656" s="30">
        <v>0</v>
      </c>
      <c r="N656" s="30">
        <v>0</v>
      </c>
      <c r="O656" s="30">
        <v>0</v>
      </c>
      <c r="P656" s="30">
        <v>0</v>
      </c>
      <c r="Q656" s="30">
        <v>0</v>
      </c>
      <c r="R656" s="30">
        <v>0</v>
      </c>
      <c r="S656" s="30">
        <v>0</v>
      </c>
      <c r="T656">
        <v>4</v>
      </c>
      <c r="U656">
        <v>0</v>
      </c>
      <c r="V656">
        <v>0</v>
      </c>
    </row>
    <row r="657" spans="1:22" hidden="1" x14ac:dyDescent="0.25">
      <c r="A657" s="30" t="s">
        <v>3844</v>
      </c>
      <c r="B657" s="30" t="s">
        <v>3782</v>
      </c>
      <c r="C657" s="30" t="s">
        <v>9</v>
      </c>
      <c r="D657" s="30" t="s">
        <v>339</v>
      </c>
      <c r="E657" s="30" t="s">
        <v>279</v>
      </c>
      <c r="F657" s="30">
        <v>7324</v>
      </c>
      <c r="G657" s="30" t="s">
        <v>294</v>
      </c>
      <c r="H657" s="30">
        <v>78.8488534488569</v>
      </c>
      <c r="I657" s="30">
        <v>0.05</v>
      </c>
      <c r="J657" s="30" t="s">
        <v>333</v>
      </c>
      <c r="K657" s="30">
        <v>3.9424426724428399</v>
      </c>
      <c r="L657" s="30">
        <v>28874.4501329714</v>
      </c>
      <c r="M657" s="30">
        <v>0</v>
      </c>
      <c r="N657" s="30">
        <v>0.05</v>
      </c>
      <c r="O657" s="30">
        <v>0</v>
      </c>
      <c r="P657" s="30">
        <v>0</v>
      </c>
      <c r="Q657" s="30">
        <v>0</v>
      </c>
      <c r="R657" s="30">
        <v>0</v>
      </c>
      <c r="S657" s="30">
        <v>366.2</v>
      </c>
      <c r="T657">
        <v>4</v>
      </c>
      <c r="U657">
        <v>78.8488534488569</v>
      </c>
      <c r="V657">
        <v>4.9019607843137303E-2</v>
      </c>
    </row>
    <row r="658" spans="1:22" hidden="1" x14ac:dyDescent="0.25">
      <c r="A658" s="30" t="s">
        <v>3845</v>
      </c>
      <c r="B658" s="30" t="s">
        <v>3782</v>
      </c>
      <c r="C658" s="30" t="s">
        <v>9</v>
      </c>
      <c r="D658" s="30" t="s">
        <v>339</v>
      </c>
      <c r="E658" s="30" t="s">
        <v>279</v>
      </c>
      <c r="F658" s="30">
        <v>7324</v>
      </c>
      <c r="G658" s="30" t="s">
        <v>295</v>
      </c>
      <c r="H658" s="30">
        <v>0</v>
      </c>
      <c r="I658" s="30">
        <v>0</v>
      </c>
      <c r="J658" s="30" t="s">
        <v>336</v>
      </c>
      <c r="K658" s="30">
        <v>0</v>
      </c>
      <c r="L658" s="30">
        <v>0</v>
      </c>
      <c r="M658" s="30">
        <v>0</v>
      </c>
      <c r="N658" s="30">
        <v>0</v>
      </c>
      <c r="O658" s="30">
        <v>0</v>
      </c>
      <c r="P658" s="30">
        <v>0</v>
      </c>
      <c r="Q658" s="30">
        <v>0</v>
      </c>
      <c r="R658" s="30">
        <v>0</v>
      </c>
      <c r="S658" s="30">
        <v>0</v>
      </c>
      <c r="T658">
        <v>4</v>
      </c>
      <c r="U658">
        <v>0</v>
      </c>
      <c r="V658">
        <v>0</v>
      </c>
    </row>
    <row r="659" spans="1:22" hidden="1" x14ac:dyDescent="0.25">
      <c r="A659" s="30" t="s">
        <v>3846</v>
      </c>
      <c r="B659" s="30" t="s">
        <v>3782</v>
      </c>
      <c r="C659" s="30" t="s">
        <v>9</v>
      </c>
      <c r="D659" s="30" t="s">
        <v>339</v>
      </c>
      <c r="E659" s="30" t="s">
        <v>279</v>
      </c>
      <c r="F659" s="30">
        <v>7324</v>
      </c>
      <c r="G659" s="30" t="s">
        <v>296</v>
      </c>
      <c r="H659" s="30">
        <v>65.747537057047793</v>
      </c>
      <c r="I659" s="30">
        <v>0.01</v>
      </c>
      <c r="J659" s="30" t="s">
        <v>336</v>
      </c>
      <c r="K659" s="30">
        <v>0.657475370570478</v>
      </c>
      <c r="L659" s="30">
        <v>4815.3496140581801</v>
      </c>
      <c r="M659" s="30">
        <v>0</v>
      </c>
      <c r="N659" s="30">
        <v>0</v>
      </c>
      <c r="O659" s="30">
        <v>0</v>
      </c>
      <c r="P659" s="30">
        <v>0</v>
      </c>
      <c r="Q659" s="30">
        <v>0.01</v>
      </c>
      <c r="R659" s="30">
        <v>0.657475370570478</v>
      </c>
      <c r="S659" s="30">
        <v>73.239999999999995</v>
      </c>
      <c r="T659">
        <v>4</v>
      </c>
      <c r="U659">
        <v>65.747537057047793</v>
      </c>
      <c r="V659">
        <v>8.5470085470085496E-3</v>
      </c>
    </row>
    <row r="660" spans="1:22" hidden="1" x14ac:dyDescent="0.25">
      <c r="A660" s="30" t="s">
        <v>3847</v>
      </c>
      <c r="B660" s="30" t="s">
        <v>3782</v>
      </c>
      <c r="C660" s="30" t="s">
        <v>9</v>
      </c>
      <c r="D660" s="30" t="s">
        <v>339</v>
      </c>
      <c r="E660" s="30" t="s">
        <v>279</v>
      </c>
      <c r="F660" s="30">
        <v>7324</v>
      </c>
      <c r="G660" s="30" t="s">
        <v>297</v>
      </c>
      <c r="H660" s="30">
        <v>512.36241291632496</v>
      </c>
      <c r="I660" s="30">
        <v>0.04</v>
      </c>
      <c r="J660" s="30" t="s">
        <v>336</v>
      </c>
      <c r="K660" s="30">
        <v>20.494496516653001</v>
      </c>
      <c r="L660" s="30">
        <v>150101.692487967</v>
      </c>
      <c r="M660" s="30">
        <v>0</v>
      </c>
      <c r="N660" s="30">
        <v>0</v>
      </c>
      <c r="O660" s="30">
        <v>0</v>
      </c>
      <c r="P660" s="30">
        <v>0</v>
      </c>
      <c r="Q660" s="30">
        <v>0.04</v>
      </c>
      <c r="R660" s="30">
        <v>20.494496516653001</v>
      </c>
      <c r="S660" s="30">
        <v>292.95999999999998</v>
      </c>
      <c r="T660">
        <v>4</v>
      </c>
      <c r="U660">
        <v>512.36241291632496</v>
      </c>
      <c r="V660">
        <v>3.4188034188034198E-2</v>
      </c>
    </row>
    <row r="661" spans="1:22" hidden="1" x14ac:dyDescent="0.25">
      <c r="A661" s="30" t="s">
        <v>3848</v>
      </c>
      <c r="B661" s="30" t="s">
        <v>3782</v>
      </c>
      <c r="C661" s="30" t="s">
        <v>9</v>
      </c>
      <c r="D661" s="30" t="s">
        <v>339</v>
      </c>
      <c r="E661" s="30" t="s">
        <v>279</v>
      </c>
      <c r="F661" s="30">
        <v>7324</v>
      </c>
      <c r="G661" s="30" t="s">
        <v>298</v>
      </c>
      <c r="H661" s="30">
        <v>0</v>
      </c>
      <c r="I661" s="30">
        <v>0</v>
      </c>
      <c r="J661" s="30" t="s">
        <v>276</v>
      </c>
      <c r="K661" s="30">
        <v>0</v>
      </c>
      <c r="L661" s="30">
        <v>0</v>
      </c>
      <c r="M661" s="30">
        <v>0</v>
      </c>
      <c r="N661" s="30">
        <v>0</v>
      </c>
      <c r="O661" s="30">
        <v>0</v>
      </c>
      <c r="P661" s="30">
        <v>0</v>
      </c>
      <c r="Q661" s="30">
        <v>0</v>
      </c>
      <c r="R661" s="30">
        <v>0</v>
      </c>
      <c r="S661" s="30">
        <v>0</v>
      </c>
      <c r="T661">
        <v>4</v>
      </c>
      <c r="U661">
        <v>0</v>
      </c>
      <c r="V661">
        <v>0</v>
      </c>
    </row>
    <row r="662" spans="1:22" hidden="1" x14ac:dyDescent="0.25">
      <c r="A662" s="30" t="s">
        <v>3849</v>
      </c>
      <c r="B662" s="30" t="s">
        <v>3782</v>
      </c>
      <c r="C662" s="30" t="s">
        <v>9</v>
      </c>
      <c r="D662" s="30" t="s">
        <v>339</v>
      </c>
      <c r="E662" s="30" t="s">
        <v>279</v>
      </c>
      <c r="F662" s="30">
        <v>7324</v>
      </c>
      <c r="G662" s="30" t="s">
        <v>299</v>
      </c>
      <c r="H662" s="30">
        <v>150.85591903359801</v>
      </c>
      <c r="I662" s="30">
        <v>0.02</v>
      </c>
      <c r="J662" s="30" t="s">
        <v>332</v>
      </c>
      <c r="K662" s="30">
        <v>3.0171183806719499</v>
      </c>
      <c r="L662" s="30">
        <v>22097.3750200414</v>
      </c>
      <c r="M662" s="30">
        <v>0.02</v>
      </c>
      <c r="N662" s="30">
        <v>0</v>
      </c>
      <c r="O662" s="30">
        <v>0</v>
      </c>
      <c r="P662" s="30">
        <v>0</v>
      </c>
      <c r="Q662" s="30">
        <v>0</v>
      </c>
      <c r="R662" s="30">
        <v>0</v>
      </c>
      <c r="S662" s="30">
        <v>146.47999999999999</v>
      </c>
      <c r="T662">
        <v>4</v>
      </c>
      <c r="U662">
        <v>150.85591903359801</v>
      </c>
      <c r="V662">
        <v>7.4349442379182196E-3</v>
      </c>
    </row>
    <row r="663" spans="1:22" hidden="1" x14ac:dyDescent="0.25">
      <c r="A663" s="30" t="s">
        <v>3850</v>
      </c>
      <c r="B663" s="30" t="s">
        <v>3782</v>
      </c>
      <c r="C663" s="30" t="s">
        <v>9</v>
      </c>
      <c r="D663" s="30" t="s">
        <v>339</v>
      </c>
      <c r="E663" s="30" t="s">
        <v>279</v>
      </c>
      <c r="F663" s="30">
        <v>7324</v>
      </c>
      <c r="G663" s="30" t="s">
        <v>300</v>
      </c>
      <c r="H663" s="30">
        <v>0</v>
      </c>
      <c r="I663" s="30">
        <v>0</v>
      </c>
      <c r="J663" s="30" t="s">
        <v>336</v>
      </c>
      <c r="K663" s="30">
        <v>0</v>
      </c>
      <c r="L663" s="30">
        <v>0</v>
      </c>
      <c r="M663" s="30">
        <v>0</v>
      </c>
      <c r="N663" s="30">
        <v>0</v>
      </c>
      <c r="O663" s="30">
        <v>0</v>
      </c>
      <c r="P663" s="30">
        <v>0</v>
      </c>
      <c r="Q663" s="30">
        <v>0</v>
      </c>
      <c r="R663" s="30">
        <v>0</v>
      </c>
      <c r="S663" s="30">
        <v>0</v>
      </c>
      <c r="T663">
        <v>4</v>
      </c>
      <c r="U663">
        <v>0</v>
      </c>
      <c r="V663">
        <v>0</v>
      </c>
    </row>
    <row r="664" spans="1:22" hidden="1" x14ac:dyDescent="0.25">
      <c r="A664" s="30" t="s">
        <v>3851</v>
      </c>
      <c r="B664" s="30" t="s">
        <v>3782</v>
      </c>
      <c r="C664" s="30" t="s">
        <v>9</v>
      </c>
      <c r="D664" s="30" t="s">
        <v>339</v>
      </c>
      <c r="E664" s="30" t="s">
        <v>279</v>
      </c>
      <c r="F664" s="30">
        <v>7324</v>
      </c>
      <c r="G664" s="30" t="s">
        <v>301</v>
      </c>
      <c r="H664" s="30">
        <v>47.928511796748602</v>
      </c>
      <c r="I664" s="30">
        <v>0.84</v>
      </c>
      <c r="J664" s="30" t="s">
        <v>333</v>
      </c>
      <c r="K664" s="30">
        <v>40.259949909268798</v>
      </c>
      <c r="L664" s="30">
        <v>294863.87313548499</v>
      </c>
      <c r="M664" s="30">
        <v>0</v>
      </c>
      <c r="N664" s="30">
        <v>0.84</v>
      </c>
      <c r="O664" s="30">
        <v>0</v>
      </c>
      <c r="P664" s="30">
        <v>0</v>
      </c>
      <c r="Q664" s="30">
        <v>0</v>
      </c>
      <c r="R664" s="30">
        <v>0</v>
      </c>
      <c r="S664" s="30">
        <v>6152.16</v>
      </c>
      <c r="T664">
        <v>4</v>
      </c>
      <c r="U664">
        <v>47.928511796748602</v>
      </c>
      <c r="V664">
        <v>0.82352941176470595</v>
      </c>
    </row>
    <row r="665" spans="1:22" hidden="1" x14ac:dyDescent="0.25">
      <c r="A665" s="30" t="s">
        <v>3852</v>
      </c>
      <c r="B665" s="30" t="s">
        <v>3782</v>
      </c>
      <c r="C665" s="30" t="s">
        <v>9</v>
      </c>
      <c r="D665" s="30" t="s">
        <v>339</v>
      </c>
      <c r="E665" s="30" t="s">
        <v>279</v>
      </c>
      <c r="F665" s="30">
        <v>7324</v>
      </c>
      <c r="G665" s="30" t="s">
        <v>302</v>
      </c>
      <c r="H665" s="30">
        <v>116.45410461155301</v>
      </c>
      <c r="I665" s="30">
        <v>0.04</v>
      </c>
      <c r="J665" s="30" t="s">
        <v>332</v>
      </c>
      <c r="K665" s="30">
        <v>4.6581641844621</v>
      </c>
      <c r="L665" s="30">
        <v>34116.394487000398</v>
      </c>
      <c r="M665" s="30">
        <v>0.04</v>
      </c>
      <c r="N665" s="30">
        <v>0</v>
      </c>
      <c r="O665" s="30">
        <v>0</v>
      </c>
      <c r="P665" s="30">
        <v>0</v>
      </c>
      <c r="Q665" s="30">
        <v>0</v>
      </c>
      <c r="R665" s="30">
        <v>0</v>
      </c>
      <c r="S665" s="30">
        <v>292.95999999999998</v>
      </c>
      <c r="T665">
        <v>4</v>
      </c>
      <c r="U665">
        <v>116.45410461155301</v>
      </c>
      <c r="V665">
        <v>1.4869888475836399E-2</v>
      </c>
    </row>
    <row r="666" spans="1:22" hidden="1" x14ac:dyDescent="0.25">
      <c r="A666" s="30" t="s">
        <v>3853</v>
      </c>
      <c r="B666" s="30" t="s">
        <v>3782</v>
      </c>
      <c r="C666" s="30" t="s">
        <v>9</v>
      </c>
      <c r="D666" s="30" t="s">
        <v>339</v>
      </c>
      <c r="E666" s="30" t="s">
        <v>279</v>
      </c>
      <c r="F666" s="30">
        <v>7324</v>
      </c>
      <c r="G666" s="30" t="s">
        <v>303</v>
      </c>
      <c r="H666" s="30">
        <v>165.151296055834</v>
      </c>
      <c r="I666" s="30">
        <v>0.04</v>
      </c>
      <c r="J666" s="30" t="s">
        <v>336</v>
      </c>
      <c r="K666" s="30">
        <v>6.6060518422333603</v>
      </c>
      <c r="L666" s="30">
        <v>48382.723692517102</v>
      </c>
      <c r="M666" s="30">
        <v>0</v>
      </c>
      <c r="N666" s="30">
        <v>0</v>
      </c>
      <c r="O666" s="30">
        <v>0</v>
      </c>
      <c r="P666" s="30">
        <v>0</v>
      </c>
      <c r="Q666" s="30">
        <v>0.04</v>
      </c>
      <c r="R666" s="30">
        <v>6.6060518422333603</v>
      </c>
      <c r="S666" s="30">
        <v>292.95999999999998</v>
      </c>
      <c r="T666">
        <v>4</v>
      </c>
      <c r="U666">
        <v>165.151296055834</v>
      </c>
      <c r="V666">
        <v>3.4188034188034198E-2</v>
      </c>
    </row>
    <row r="667" spans="1:22" hidden="1" x14ac:dyDescent="0.25">
      <c r="A667" s="30" t="s">
        <v>3854</v>
      </c>
      <c r="B667" s="30" t="s">
        <v>3782</v>
      </c>
      <c r="C667" s="30" t="s">
        <v>9</v>
      </c>
      <c r="D667" s="30" t="s">
        <v>339</v>
      </c>
      <c r="E667" s="30" t="s">
        <v>279</v>
      </c>
      <c r="F667" s="30">
        <v>7324</v>
      </c>
      <c r="G667" s="30" t="s">
        <v>304</v>
      </c>
      <c r="H667" s="30">
        <v>36.054473017605297</v>
      </c>
      <c r="I667" s="30">
        <v>1</v>
      </c>
      <c r="J667" s="30" t="s">
        <v>336</v>
      </c>
      <c r="K667" s="30">
        <v>36.054473017605297</v>
      </c>
      <c r="L667" s="30">
        <v>264062.96038094099</v>
      </c>
      <c r="M667" s="30">
        <v>0</v>
      </c>
      <c r="N667" s="30">
        <v>0</v>
      </c>
      <c r="O667" s="30">
        <v>0</v>
      </c>
      <c r="P667" s="30">
        <v>0</v>
      </c>
      <c r="Q667" s="30">
        <v>1</v>
      </c>
      <c r="R667" s="30">
        <v>36.054473017605297</v>
      </c>
      <c r="S667" s="30">
        <v>7324</v>
      </c>
      <c r="T667">
        <v>4</v>
      </c>
      <c r="U667">
        <v>36.054473017605297</v>
      </c>
      <c r="V667">
        <v>0.854700854700855</v>
      </c>
    </row>
    <row r="668" spans="1:22" hidden="1" x14ac:dyDescent="0.25">
      <c r="A668" s="30" t="s">
        <v>3855</v>
      </c>
      <c r="B668" s="30" t="s">
        <v>3782</v>
      </c>
      <c r="C668" s="30" t="s">
        <v>9</v>
      </c>
      <c r="D668" s="30" t="s">
        <v>339</v>
      </c>
      <c r="E668" s="30" t="s">
        <v>279</v>
      </c>
      <c r="F668" s="30">
        <v>7324</v>
      </c>
      <c r="G668" s="30" t="s">
        <v>305</v>
      </c>
      <c r="H668" s="30">
        <v>153.09288220510399</v>
      </c>
      <c r="I668" s="30">
        <v>1.03</v>
      </c>
      <c r="J668" s="30" t="s">
        <v>332</v>
      </c>
      <c r="K668" s="30">
        <v>157.68566867125699</v>
      </c>
      <c r="L668" s="30">
        <v>1154889.83734829</v>
      </c>
      <c r="M668" s="30">
        <v>1.03</v>
      </c>
      <c r="N668" s="30">
        <v>0</v>
      </c>
      <c r="O668" s="30">
        <v>0</v>
      </c>
      <c r="P668" s="30">
        <v>0</v>
      </c>
      <c r="Q668" s="30">
        <v>0</v>
      </c>
      <c r="R668" s="30">
        <v>0</v>
      </c>
      <c r="S668" s="30">
        <v>7543.72</v>
      </c>
      <c r="T668">
        <v>4</v>
      </c>
      <c r="U668">
        <v>153.09288220510399</v>
      </c>
      <c r="V668">
        <v>0.382899628252788</v>
      </c>
    </row>
    <row r="669" spans="1:22" hidden="1" x14ac:dyDescent="0.25">
      <c r="A669" s="30" t="s">
        <v>3856</v>
      </c>
      <c r="B669" s="30" t="s">
        <v>3782</v>
      </c>
      <c r="C669" s="30" t="s">
        <v>9</v>
      </c>
      <c r="D669" s="30" t="s">
        <v>339</v>
      </c>
      <c r="E669" s="30" t="s">
        <v>279</v>
      </c>
      <c r="F669" s="30">
        <v>7324</v>
      </c>
      <c r="G669" s="30" t="s">
        <v>306</v>
      </c>
      <c r="H669" s="30">
        <v>112.401531368441</v>
      </c>
      <c r="I669" s="30">
        <v>0.85</v>
      </c>
      <c r="J669" s="30" t="s">
        <v>332</v>
      </c>
      <c r="K669" s="30">
        <v>95.541301663174707</v>
      </c>
      <c r="L669" s="30">
        <v>699744.49338109104</v>
      </c>
      <c r="M669" s="30">
        <v>0.85</v>
      </c>
      <c r="N669" s="30">
        <v>0</v>
      </c>
      <c r="O669" s="30">
        <v>0</v>
      </c>
      <c r="P669" s="30">
        <v>0</v>
      </c>
      <c r="Q669" s="30">
        <v>0</v>
      </c>
      <c r="R669" s="30">
        <v>0</v>
      </c>
      <c r="S669" s="30">
        <v>6225.4</v>
      </c>
      <c r="T669">
        <v>4</v>
      </c>
      <c r="U669">
        <v>112.401531368441</v>
      </c>
      <c r="V669">
        <v>0.31598513011152402</v>
      </c>
    </row>
    <row r="670" spans="1:22" hidden="1" x14ac:dyDescent="0.25">
      <c r="A670" s="30" t="s">
        <v>3857</v>
      </c>
      <c r="B670" s="30" t="s">
        <v>3782</v>
      </c>
      <c r="C670" s="30" t="s">
        <v>9</v>
      </c>
      <c r="D670" s="30" t="s">
        <v>339</v>
      </c>
      <c r="E670" s="30" t="s">
        <v>279</v>
      </c>
      <c r="F670" s="30">
        <v>7324</v>
      </c>
      <c r="G670" s="30" t="s">
        <v>307</v>
      </c>
      <c r="H670" s="30">
        <v>46.438612348466201</v>
      </c>
      <c r="I670" s="30">
        <v>0.08</v>
      </c>
      <c r="J670" s="30" t="s">
        <v>336</v>
      </c>
      <c r="K670" s="30">
        <v>3.7150889878772899</v>
      </c>
      <c r="L670" s="30">
        <v>27209.311747213302</v>
      </c>
      <c r="M670" s="30">
        <v>0</v>
      </c>
      <c r="N670" s="30">
        <v>0</v>
      </c>
      <c r="O670" s="30">
        <v>0</v>
      </c>
      <c r="P670" s="30">
        <v>0</v>
      </c>
      <c r="Q670" s="30">
        <v>0.08</v>
      </c>
      <c r="R670" s="30">
        <v>3.7150889878772899</v>
      </c>
      <c r="S670" s="30">
        <v>585.91999999999996</v>
      </c>
      <c r="T670">
        <v>4</v>
      </c>
      <c r="U670">
        <v>46.438612348466201</v>
      </c>
      <c r="V670">
        <v>6.8376068376068397E-2</v>
      </c>
    </row>
    <row r="671" spans="1:22" hidden="1" x14ac:dyDescent="0.25">
      <c r="A671" s="30" t="s">
        <v>3858</v>
      </c>
      <c r="B671" s="30" t="s">
        <v>3782</v>
      </c>
      <c r="C671" s="30" t="s">
        <v>9</v>
      </c>
      <c r="D671" s="30" t="s">
        <v>339</v>
      </c>
      <c r="E671" s="30" t="s">
        <v>279</v>
      </c>
      <c r="F671" s="30">
        <v>7324</v>
      </c>
      <c r="G671" s="30" t="s">
        <v>308</v>
      </c>
      <c r="H671" s="30">
        <v>118.478646510015</v>
      </c>
      <c r="I671" s="30">
        <v>0.63</v>
      </c>
      <c r="J671" s="30" t="s">
        <v>332</v>
      </c>
      <c r="K671" s="30">
        <v>74.6415473013096</v>
      </c>
      <c r="L671" s="30">
        <v>546674.69243479101</v>
      </c>
      <c r="M671" s="30">
        <v>0.63</v>
      </c>
      <c r="N671" s="30">
        <v>0</v>
      </c>
      <c r="O671" s="30">
        <v>0</v>
      </c>
      <c r="P671" s="30">
        <v>0</v>
      </c>
      <c r="Q671" s="30">
        <v>0</v>
      </c>
      <c r="R671" s="30">
        <v>0</v>
      </c>
      <c r="S671" s="30">
        <v>4614.12</v>
      </c>
      <c r="T671">
        <v>4</v>
      </c>
      <c r="U671">
        <v>118.478646510015</v>
      </c>
      <c r="V671">
        <v>0.23420074349442399</v>
      </c>
    </row>
    <row r="672" spans="1:22" hidden="1" x14ac:dyDescent="0.25">
      <c r="A672" s="30" t="s">
        <v>3859</v>
      </c>
      <c r="B672" s="30" t="s">
        <v>3782</v>
      </c>
      <c r="C672" s="30" t="s">
        <v>9</v>
      </c>
      <c r="D672" s="30" t="s">
        <v>339</v>
      </c>
      <c r="E672" s="30" t="s">
        <v>279</v>
      </c>
      <c r="F672" s="30">
        <v>7324</v>
      </c>
      <c r="G672" s="30" t="s">
        <v>309</v>
      </c>
      <c r="H672" s="30">
        <v>0</v>
      </c>
      <c r="I672" s="30">
        <v>0</v>
      </c>
      <c r="J672" s="30" t="s">
        <v>336</v>
      </c>
      <c r="K672" s="30">
        <v>0</v>
      </c>
      <c r="L672" s="30">
        <v>0</v>
      </c>
      <c r="M672" s="30">
        <v>0</v>
      </c>
      <c r="N672" s="30">
        <v>0</v>
      </c>
      <c r="O672" s="30">
        <v>0</v>
      </c>
      <c r="P672" s="30">
        <v>0</v>
      </c>
      <c r="Q672" s="30">
        <v>0</v>
      </c>
      <c r="R672" s="30">
        <v>0</v>
      </c>
      <c r="S672" s="30">
        <v>0</v>
      </c>
      <c r="T672">
        <v>4</v>
      </c>
      <c r="U672">
        <v>0</v>
      </c>
      <c r="V672">
        <v>0</v>
      </c>
    </row>
    <row r="673" spans="1:22" hidden="1" x14ac:dyDescent="0.25">
      <c r="A673" s="30" t="s">
        <v>3860</v>
      </c>
      <c r="B673" s="30" t="s">
        <v>3782</v>
      </c>
      <c r="C673" s="30" t="s">
        <v>9</v>
      </c>
      <c r="D673" s="30" t="s">
        <v>339</v>
      </c>
      <c r="E673" s="30" t="s">
        <v>279</v>
      </c>
      <c r="F673" s="30">
        <v>7324</v>
      </c>
      <c r="G673" s="30" t="s">
        <v>310</v>
      </c>
      <c r="H673" s="30">
        <v>204.81683529545799</v>
      </c>
      <c r="I673" s="30">
        <v>0.04</v>
      </c>
      <c r="J673" s="30" t="s">
        <v>333</v>
      </c>
      <c r="K673" s="30">
        <v>8.1926734118183404</v>
      </c>
      <c r="L673" s="30">
        <v>60003.140068157503</v>
      </c>
      <c r="M673" s="30">
        <v>0</v>
      </c>
      <c r="N673" s="30">
        <v>0.04</v>
      </c>
      <c r="O673" s="30">
        <v>0</v>
      </c>
      <c r="P673" s="30">
        <v>0</v>
      </c>
      <c r="Q673" s="30">
        <v>0</v>
      </c>
      <c r="R673" s="30">
        <v>0</v>
      </c>
      <c r="S673" s="30">
        <v>292.95999999999998</v>
      </c>
      <c r="T673">
        <v>4</v>
      </c>
      <c r="U673">
        <v>204.81683529545799</v>
      </c>
      <c r="V673">
        <v>3.9215686274509803E-2</v>
      </c>
    </row>
    <row r="674" spans="1:22" hidden="1" x14ac:dyDescent="0.25">
      <c r="A674" s="30" t="s">
        <v>3861</v>
      </c>
      <c r="B674" s="30" t="s">
        <v>3782</v>
      </c>
      <c r="C674" s="30" t="s">
        <v>9</v>
      </c>
      <c r="D674" s="30" t="s">
        <v>339</v>
      </c>
      <c r="E674" s="30" t="s">
        <v>279</v>
      </c>
      <c r="F674" s="30">
        <v>7324</v>
      </c>
      <c r="G674" s="30" t="s">
        <v>311</v>
      </c>
      <c r="H674" s="30">
        <v>88.553727171453502</v>
      </c>
      <c r="I674" s="30">
        <v>0.09</v>
      </c>
      <c r="J674" s="30" t="s">
        <v>333</v>
      </c>
      <c r="K674" s="30">
        <v>7.9698354454308102</v>
      </c>
      <c r="L674" s="30">
        <v>58371.074802335301</v>
      </c>
      <c r="M674" s="30">
        <v>0</v>
      </c>
      <c r="N674" s="30">
        <v>0.09</v>
      </c>
      <c r="O674" s="30">
        <v>0</v>
      </c>
      <c r="P674" s="30">
        <v>0</v>
      </c>
      <c r="Q674" s="30">
        <v>0</v>
      </c>
      <c r="R674" s="30">
        <v>0</v>
      </c>
      <c r="S674" s="30">
        <v>659.16</v>
      </c>
      <c r="T674">
        <v>4</v>
      </c>
      <c r="U674">
        <v>88.553727171453502</v>
      </c>
      <c r="V674">
        <v>8.8235294117647106E-2</v>
      </c>
    </row>
    <row r="675" spans="1:22" hidden="1" x14ac:dyDescent="0.25">
      <c r="A675" s="30" t="s">
        <v>3862</v>
      </c>
      <c r="B675" s="30" t="s">
        <v>3782</v>
      </c>
      <c r="C675" s="30" t="s">
        <v>9</v>
      </c>
      <c r="D675" s="30" t="s">
        <v>339</v>
      </c>
      <c r="E675" s="30" t="s">
        <v>279</v>
      </c>
      <c r="F675" s="30">
        <v>7324</v>
      </c>
      <c r="G675" s="30" t="s">
        <v>312</v>
      </c>
      <c r="H675" s="30">
        <v>24.891160407226099</v>
      </c>
      <c r="I675" s="30">
        <v>4.42</v>
      </c>
      <c r="J675" s="30" t="s">
        <v>334</v>
      </c>
      <c r="K675" s="30">
        <v>110.01892899993901</v>
      </c>
      <c r="L675" s="30">
        <v>805778.63599555602</v>
      </c>
      <c r="M675" s="30">
        <v>0</v>
      </c>
      <c r="N675" s="30">
        <v>0</v>
      </c>
      <c r="O675" s="30">
        <v>4.42</v>
      </c>
      <c r="P675" s="30">
        <v>0</v>
      </c>
      <c r="Q675" s="30">
        <v>0</v>
      </c>
      <c r="R675" s="30">
        <v>0</v>
      </c>
      <c r="S675" s="30">
        <v>32372.080000000002</v>
      </c>
      <c r="T675">
        <v>4</v>
      </c>
      <c r="U675">
        <v>24.891160407226099</v>
      </c>
      <c r="V675">
        <v>0.77543859649122804</v>
      </c>
    </row>
    <row r="676" spans="1:22" hidden="1" x14ac:dyDescent="0.25">
      <c r="A676" s="30" t="s">
        <v>3863</v>
      </c>
      <c r="B676" s="30" t="s">
        <v>3782</v>
      </c>
      <c r="C676" s="30" t="s">
        <v>9</v>
      </c>
      <c r="D676" s="30" t="s">
        <v>339</v>
      </c>
      <c r="E676" s="30" t="s">
        <v>279</v>
      </c>
      <c r="F676" s="30">
        <v>7324</v>
      </c>
      <c r="G676" s="30" t="s">
        <v>2688</v>
      </c>
      <c r="H676" s="30">
        <v>78.303545160850803</v>
      </c>
      <c r="I676" s="30">
        <v>0.16154950528000001</v>
      </c>
      <c r="J676" s="30" t="s">
        <v>334</v>
      </c>
      <c r="K676" s="30">
        <v>12.649898982405601</v>
      </c>
      <c r="L676" s="30">
        <v>92647.860147138505</v>
      </c>
      <c r="M676" s="30">
        <v>0</v>
      </c>
      <c r="N676" s="30">
        <v>0</v>
      </c>
      <c r="O676" s="30">
        <v>0.16154950528000001</v>
      </c>
      <c r="P676" s="30">
        <v>0</v>
      </c>
      <c r="Q676" s="30">
        <v>0</v>
      </c>
      <c r="R676" s="30">
        <v>0</v>
      </c>
      <c r="S676" s="30">
        <v>1183.1885766707201</v>
      </c>
      <c r="T676">
        <v>4</v>
      </c>
      <c r="U676">
        <v>78.303545160850803</v>
      </c>
      <c r="V676">
        <v>2.8342018470175399E-2</v>
      </c>
    </row>
    <row r="677" spans="1:22" hidden="1" x14ac:dyDescent="0.25">
      <c r="A677" s="30" t="s">
        <v>3864</v>
      </c>
      <c r="B677" s="30" t="s">
        <v>3782</v>
      </c>
      <c r="C677" s="30" t="s">
        <v>9</v>
      </c>
      <c r="D677" s="30" t="s">
        <v>339</v>
      </c>
      <c r="E677" s="30" t="s">
        <v>279</v>
      </c>
      <c r="F677" s="30">
        <v>7324</v>
      </c>
      <c r="G677" s="30" t="s">
        <v>2687</v>
      </c>
      <c r="H677" s="30">
        <v>48.596797754670497</v>
      </c>
      <c r="I677" s="30">
        <v>1.11845049472</v>
      </c>
      <c r="J677" s="30" t="s">
        <v>334</v>
      </c>
      <c r="K677" s="30">
        <v>54.353112490519102</v>
      </c>
      <c r="L677" s="30">
        <v>398082.19588056201</v>
      </c>
      <c r="M677" s="30">
        <v>0</v>
      </c>
      <c r="N677" s="30">
        <v>0</v>
      </c>
      <c r="O677" s="30">
        <v>1.11845049472</v>
      </c>
      <c r="P677" s="30">
        <v>0</v>
      </c>
      <c r="Q677" s="30">
        <v>0</v>
      </c>
      <c r="R677" s="30">
        <v>0</v>
      </c>
      <c r="S677" s="30">
        <v>8191.5314233292802</v>
      </c>
      <c r="T677">
        <v>4</v>
      </c>
      <c r="U677">
        <v>48.596797754670497</v>
      </c>
      <c r="V677">
        <v>0.19621938503859601</v>
      </c>
    </row>
    <row r="678" spans="1:22" hidden="1" x14ac:dyDescent="0.25">
      <c r="A678" s="30" t="s">
        <v>3865</v>
      </c>
      <c r="B678" s="30" t="s">
        <v>3782</v>
      </c>
      <c r="C678" s="30" t="s">
        <v>9</v>
      </c>
      <c r="D678" s="30" t="s">
        <v>339</v>
      </c>
      <c r="E678" s="30" t="s">
        <v>279</v>
      </c>
      <c r="F678" s="30">
        <v>7324</v>
      </c>
      <c r="G678" s="30" t="s">
        <v>313</v>
      </c>
      <c r="H678" s="30">
        <v>0</v>
      </c>
      <c r="I678" s="30">
        <v>0</v>
      </c>
      <c r="J678" s="30" t="s">
        <v>334</v>
      </c>
      <c r="K678" s="30">
        <v>0</v>
      </c>
      <c r="L678" s="30">
        <v>0</v>
      </c>
      <c r="M678" s="30">
        <v>0</v>
      </c>
      <c r="N678" s="30">
        <v>0</v>
      </c>
      <c r="O678" s="30">
        <v>0</v>
      </c>
      <c r="P678" s="30">
        <v>0</v>
      </c>
      <c r="Q678" s="30">
        <v>0</v>
      </c>
      <c r="R678" s="30">
        <v>0</v>
      </c>
      <c r="S678" s="30">
        <v>0</v>
      </c>
      <c r="T678">
        <v>4</v>
      </c>
      <c r="U678">
        <v>0</v>
      </c>
      <c r="V678">
        <v>0</v>
      </c>
    </row>
    <row r="679" spans="1:22" hidden="1" x14ac:dyDescent="0.25">
      <c r="A679" s="30" t="s">
        <v>3866</v>
      </c>
      <c r="B679" s="30" t="s">
        <v>3782</v>
      </c>
      <c r="C679" s="30" t="s">
        <v>9</v>
      </c>
      <c r="D679" s="30" t="s">
        <v>339</v>
      </c>
      <c r="E679" s="30" t="s">
        <v>280</v>
      </c>
      <c r="F679" s="30">
        <v>7325</v>
      </c>
      <c r="G679" s="30" t="s">
        <v>289</v>
      </c>
      <c r="H679" s="30">
        <v>0</v>
      </c>
      <c r="I679" s="30">
        <v>0</v>
      </c>
      <c r="J679" s="30" t="s">
        <v>335</v>
      </c>
      <c r="K679" s="30">
        <v>0</v>
      </c>
      <c r="L679" s="30">
        <v>0</v>
      </c>
      <c r="M679" s="30">
        <v>0</v>
      </c>
      <c r="N679" s="30">
        <v>0</v>
      </c>
      <c r="O679" s="30">
        <v>0</v>
      </c>
      <c r="P679" s="30">
        <v>0</v>
      </c>
      <c r="Q679" s="30">
        <v>0</v>
      </c>
      <c r="R679" s="30">
        <v>0</v>
      </c>
      <c r="S679" s="30">
        <v>0</v>
      </c>
      <c r="T679">
        <v>5</v>
      </c>
      <c r="U679">
        <v>1717.0259817963999</v>
      </c>
      <c r="V679">
        <v>1</v>
      </c>
    </row>
    <row r="680" spans="1:22" hidden="1" x14ac:dyDescent="0.25">
      <c r="A680" s="30" t="s">
        <v>3867</v>
      </c>
      <c r="B680" s="30" t="s">
        <v>3782</v>
      </c>
      <c r="C680" s="30" t="s">
        <v>9</v>
      </c>
      <c r="D680" s="30" t="s">
        <v>339</v>
      </c>
      <c r="E680" s="30" t="s">
        <v>280</v>
      </c>
      <c r="F680" s="30">
        <v>7325</v>
      </c>
      <c r="G680" s="30" t="s">
        <v>290</v>
      </c>
      <c r="H680" s="30">
        <v>0</v>
      </c>
      <c r="I680" s="30">
        <v>0</v>
      </c>
      <c r="J680" s="30" t="s">
        <v>363</v>
      </c>
      <c r="K680" s="30">
        <v>0</v>
      </c>
      <c r="L680" s="30">
        <v>0</v>
      </c>
      <c r="M680" s="30">
        <v>0</v>
      </c>
      <c r="N680" s="30">
        <v>0</v>
      </c>
      <c r="O680" s="30">
        <v>0</v>
      </c>
      <c r="P680" s="30">
        <v>0</v>
      </c>
      <c r="Q680" s="30">
        <v>0</v>
      </c>
      <c r="R680" s="30">
        <v>0</v>
      </c>
      <c r="S680" s="30">
        <v>0</v>
      </c>
      <c r="T680">
        <v>5</v>
      </c>
      <c r="U680">
        <v>2167.5844605252701</v>
      </c>
      <c r="V680">
        <v>0.44444444444444398</v>
      </c>
    </row>
    <row r="681" spans="1:22" hidden="1" x14ac:dyDescent="0.25">
      <c r="A681" s="30" t="s">
        <v>3868</v>
      </c>
      <c r="B681" s="30" t="s">
        <v>3782</v>
      </c>
      <c r="C681" s="30" t="s">
        <v>9</v>
      </c>
      <c r="D681" s="30" t="s">
        <v>339</v>
      </c>
      <c r="E681" s="30" t="s">
        <v>280</v>
      </c>
      <c r="F681" s="30">
        <v>7325</v>
      </c>
      <c r="G681" s="30" t="s">
        <v>291</v>
      </c>
      <c r="H681" s="30">
        <v>0</v>
      </c>
      <c r="I681" s="30">
        <v>0</v>
      </c>
      <c r="J681" s="30" t="s">
        <v>336</v>
      </c>
      <c r="K681" s="30">
        <v>0</v>
      </c>
      <c r="L681" s="30">
        <v>0</v>
      </c>
      <c r="M681" s="30">
        <v>0</v>
      </c>
      <c r="N681" s="30">
        <v>0</v>
      </c>
      <c r="O681" s="30">
        <v>0</v>
      </c>
      <c r="P681" s="30">
        <v>0</v>
      </c>
      <c r="Q681" s="30">
        <v>0</v>
      </c>
      <c r="R681" s="30">
        <v>0</v>
      </c>
      <c r="S681" s="30">
        <v>0</v>
      </c>
      <c r="T681">
        <v>5</v>
      </c>
      <c r="U681">
        <v>0</v>
      </c>
      <c r="V681">
        <v>0</v>
      </c>
    </row>
    <row r="682" spans="1:22" hidden="1" x14ac:dyDescent="0.25">
      <c r="A682" s="30" t="s">
        <v>3869</v>
      </c>
      <c r="B682" s="30" t="s">
        <v>3782</v>
      </c>
      <c r="C682" s="30" t="s">
        <v>9</v>
      </c>
      <c r="D682" s="30" t="s">
        <v>339</v>
      </c>
      <c r="E682" s="30" t="s">
        <v>280</v>
      </c>
      <c r="F682" s="30">
        <v>7325</v>
      </c>
      <c r="G682" s="30" t="s">
        <v>292</v>
      </c>
      <c r="H682" s="30">
        <v>45.451402573282202</v>
      </c>
      <c r="I682" s="30">
        <v>0.22</v>
      </c>
      <c r="J682" s="30" t="s">
        <v>332</v>
      </c>
      <c r="K682" s="30">
        <v>9.9993085661220906</v>
      </c>
      <c r="L682" s="30">
        <v>73244.935246844296</v>
      </c>
      <c r="M682" s="30">
        <v>0.22</v>
      </c>
      <c r="N682" s="30">
        <v>0</v>
      </c>
      <c r="O682" s="30">
        <v>0</v>
      </c>
      <c r="P682" s="30">
        <v>0</v>
      </c>
      <c r="Q682" s="30">
        <v>0</v>
      </c>
      <c r="R682" s="30">
        <v>0</v>
      </c>
      <c r="S682" s="30">
        <v>1611.5</v>
      </c>
      <c r="T682">
        <v>5</v>
      </c>
      <c r="U682">
        <v>45.451402573282202</v>
      </c>
      <c r="V682">
        <v>5.8981233243967798E-2</v>
      </c>
    </row>
    <row r="683" spans="1:22" hidden="1" x14ac:dyDescent="0.25">
      <c r="A683" s="30" t="s">
        <v>3870</v>
      </c>
      <c r="B683" s="30" t="s">
        <v>3782</v>
      </c>
      <c r="C683" s="30" t="s">
        <v>9</v>
      </c>
      <c r="D683" s="30" t="s">
        <v>339</v>
      </c>
      <c r="E683" s="30" t="s">
        <v>280</v>
      </c>
      <c r="F683" s="30">
        <v>7325</v>
      </c>
      <c r="G683" s="30" t="s">
        <v>293</v>
      </c>
      <c r="H683" s="30">
        <v>557.25115414108302</v>
      </c>
      <c r="I683" s="30">
        <v>0.01</v>
      </c>
      <c r="J683" s="30" t="s">
        <v>333</v>
      </c>
      <c r="K683" s="30">
        <v>5.5725115414108304</v>
      </c>
      <c r="L683" s="30">
        <v>40818.647040834301</v>
      </c>
      <c r="M683" s="30">
        <v>0</v>
      </c>
      <c r="N683" s="30">
        <v>0.01</v>
      </c>
      <c r="O683" s="30">
        <v>0</v>
      </c>
      <c r="P683" s="30">
        <v>0</v>
      </c>
      <c r="Q683" s="30">
        <v>0</v>
      </c>
      <c r="R683" s="30">
        <v>0</v>
      </c>
      <c r="S683" s="30">
        <v>73.25</v>
      </c>
      <c r="T683">
        <v>5</v>
      </c>
      <c r="U683">
        <v>557.25115414108302</v>
      </c>
      <c r="V683">
        <v>6.9444444444444397E-3</v>
      </c>
    </row>
    <row r="684" spans="1:22" hidden="1" x14ac:dyDescent="0.25">
      <c r="A684" s="30" t="s">
        <v>3871</v>
      </c>
      <c r="B684" s="30" t="s">
        <v>3782</v>
      </c>
      <c r="C684" s="30" t="s">
        <v>9</v>
      </c>
      <c r="D684" s="30" t="s">
        <v>339</v>
      </c>
      <c r="E684" s="30" t="s">
        <v>280</v>
      </c>
      <c r="F684" s="30">
        <v>7325</v>
      </c>
      <c r="G684" s="30" t="s">
        <v>294</v>
      </c>
      <c r="H684" s="30">
        <v>110.989100331652</v>
      </c>
      <c r="I684" s="30">
        <v>0.08</v>
      </c>
      <c r="J684" s="30" t="s">
        <v>333</v>
      </c>
      <c r="K684" s="30">
        <v>8.8791280265321895</v>
      </c>
      <c r="L684" s="30">
        <v>65039.612794348301</v>
      </c>
      <c r="M684" s="30">
        <v>0</v>
      </c>
      <c r="N684" s="30">
        <v>0.08</v>
      </c>
      <c r="O684" s="30">
        <v>0</v>
      </c>
      <c r="P684" s="30">
        <v>0</v>
      </c>
      <c r="Q684" s="30">
        <v>0</v>
      </c>
      <c r="R684" s="30">
        <v>0</v>
      </c>
      <c r="S684" s="30">
        <v>586</v>
      </c>
      <c r="T684">
        <v>5</v>
      </c>
      <c r="U684">
        <v>110.989100331652</v>
      </c>
      <c r="V684">
        <v>5.5555555555555601E-2</v>
      </c>
    </row>
    <row r="685" spans="1:22" hidden="1" x14ac:dyDescent="0.25">
      <c r="A685" s="30" t="s">
        <v>3872</v>
      </c>
      <c r="B685" s="30" t="s">
        <v>3782</v>
      </c>
      <c r="C685" s="30" t="s">
        <v>9</v>
      </c>
      <c r="D685" s="30" t="s">
        <v>339</v>
      </c>
      <c r="E685" s="30" t="s">
        <v>280</v>
      </c>
      <c r="F685" s="30">
        <v>7325</v>
      </c>
      <c r="G685" s="30" t="s">
        <v>295</v>
      </c>
      <c r="H685" s="30">
        <v>0</v>
      </c>
      <c r="I685" s="30">
        <v>0</v>
      </c>
      <c r="J685" s="30" t="s">
        <v>336</v>
      </c>
      <c r="K685" s="30">
        <v>0</v>
      </c>
      <c r="L685" s="30">
        <v>0</v>
      </c>
      <c r="M685" s="30">
        <v>0</v>
      </c>
      <c r="N685" s="30">
        <v>0</v>
      </c>
      <c r="O685" s="30">
        <v>0</v>
      </c>
      <c r="P685" s="30">
        <v>0</v>
      </c>
      <c r="Q685" s="30">
        <v>0</v>
      </c>
      <c r="R685" s="30">
        <v>0</v>
      </c>
      <c r="S685" s="30">
        <v>0</v>
      </c>
      <c r="T685">
        <v>5</v>
      </c>
      <c r="U685">
        <v>0</v>
      </c>
      <c r="V685">
        <v>0</v>
      </c>
    </row>
    <row r="686" spans="1:22" hidden="1" x14ac:dyDescent="0.25">
      <c r="A686" s="30" t="s">
        <v>3873</v>
      </c>
      <c r="B686" s="30" t="s">
        <v>3782</v>
      </c>
      <c r="C686" s="30" t="s">
        <v>9</v>
      </c>
      <c r="D686" s="30" t="s">
        <v>339</v>
      </c>
      <c r="E686" s="30" t="s">
        <v>280</v>
      </c>
      <c r="F686" s="30">
        <v>7325</v>
      </c>
      <c r="G686" s="30" t="s">
        <v>296</v>
      </c>
      <c r="H686" s="30">
        <v>80.971572326037304</v>
      </c>
      <c r="I686" s="30">
        <v>0.01</v>
      </c>
      <c r="J686" s="30" t="s">
        <v>336</v>
      </c>
      <c r="K686" s="30">
        <v>0.809715723260373</v>
      </c>
      <c r="L686" s="30">
        <v>5931.1676728822304</v>
      </c>
      <c r="M686" s="30">
        <v>0</v>
      </c>
      <c r="N686" s="30">
        <v>0</v>
      </c>
      <c r="O686" s="30">
        <v>0</v>
      </c>
      <c r="P686" s="30">
        <v>0</v>
      </c>
      <c r="Q686" s="30">
        <v>0.01</v>
      </c>
      <c r="R686" s="30">
        <v>0.809715723260373</v>
      </c>
      <c r="S686" s="30">
        <v>73.25</v>
      </c>
      <c r="T686">
        <v>5</v>
      </c>
      <c r="U686">
        <v>80.971572326037304</v>
      </c>
      <c r="V686">
        <v>7.5757575757575803E-3</v>
      </c>
    </row>
    <row r="687" spans="1:22" hidden="1" x14ac:dyDescent="0.25">
      <c r="A687" s="30" t="s">
        <v>3874</v>
      </c>
      <c r="B687" s="30" t="s">
        <v>3782</v>
      </c>
      <c r="C687" s="30" t="s">
        <v>9</v>
      </c>
      <c r="D687" s="30" t="s">
        <v>339</v>
      </c>
      <c r="E687" s="30" t="s">
        <v>280</v>
      </c>
      <c r="F687" s="30">
        <v>7325</v>
      </c>
      <c r="G687" s="30" t="s">
        <v>297</v>
      </c>
      <c r="H687" s="30">
        <v>680.69688040904396</v>
      </c>
      <c r="I687" s="30">
        <v>0.08</v>
      </c>
      <c r="J687" s="30" t="s">
        <v>336</v>
      </c>
      <c r="K687" s="30">
        <v>54.455750432723498</v>
      </c>
      <c r="L687" s="30">
        <v>398888.3719197</v>
      </c>
      <c r="M687" s="30">
        <v>0</v>
      </c>
      <c r="N687" s="30">
        <v>0</v>
      </c>
      <c r="O687" s="30">
        <v>0</v>
      </c>
      <c r="P687" s="30">
        <v>0</v>
      </c>
      <c r="Q687" s="30">
        <v>0.08</v>
      </c>
      <c r="R687" s="30">
        <v>54.455750432723498</v>
      </c>
      <c r="S687" s="30">
        <v>586</v>
      </c>
      <c r="T687">
        <v>5</v>
      </c>
      <c r="U687">
        <v>680.69688040904396</v>
      </c>
      <c r="V687">
        <v>6.0606060606060601E-2</v>
      </c>
    </row>
    <row r="688" spans="1:22" hidden="1" x14ac:dyDescent="0.25">
      <c r="A688" s="30" t="s">
        <v>3875</v>
      </c>
      <c r="B688" s="30" t="s">
        <v>3782</v>
      </c>
      <c r="C688" s="30" t="s">
        <v>9</v>
      </c>
      <c r="D688" s="30" t="s">
        <v>339</v>
      </c>
      <c r="E688" s="30" t="s">
        <v>280</v>
      </c>
      <c r="F688" s="30">
        <v>7325</v>
      </c>
      <c r="G688" s="30" t="s">
        <v>298</v>
      </c>
      <c r="H688" s="30">
        <v>0</v>
      </c>
      <c r="I688" s="30">
        <v>0</v>
      </c>
      <c r="J688" s="30" t="s">
        <v>276</v>
      </c>
      <c r="K688" s="30">
        <v>0</v>
      </c>
      <c r="L688" s="30">
        <v>0</v>
      </c>
      <c r="M688" s="30">
        <v>0</v>
      </c>
      <c r="N688" s="30">
        <v>0</v>
      </c>
      <c r="O688" s="30">
        <v>0</v>
      </c>
      <c r="P688" s="30">
        <v>0</v>
      </c>
      <c r="Q688" s="30">
        <v>0</v>
      </c>
      <c r="R688" s="30">
        <v>0</v>
      </c>
      <c r="S688" s="30">
        <v>0</v>
      </c>
      <c r="T688">
        <v>5</v>
      </c>
      <c r="U688">
        <v>0</v>
      </c>
      <c r="V688">
        <v>0</v>
      </c>
    </row>
    <row r="689" spans="1:22" hidden="1" x14ac:dyDescent="0.25">
      <c r="A689" s="30" t="s">
        <v>3876</v>
      </c>
      <c r="B689" s="30" t="s">
        <v>3782</v>
      </c>
      <c r="C689" s="30" t="s">
        <v>9</v>
      </c>
      <c r="D689" s="30" t="s">
        <v>339</v>
      </c>
      <c r="E689" s="30" t="s">
        <v>280</v>
      </c>
      <c r="F689" s="30">
        <v>7325</v>
      </c>
      <c r="G689" s="30" t="s">
        <v>299</v>
      </c>
      <c r="H689" s="30">
        <v>140.47226252878599</v>
      </c>
      <c r="I689" s="30">
        <v>0.03</v>
      </c>
      <c r="J689" s="30" t="s">
        <v>332</v>
      </c>
      <c r="K689" s="30">
        <v>4.2141678758635797</v>
      </c>
      <c r="L689" s="30">
        <v>30868.7796907007</v>
      </c>
      <c r="M689" s="30">
        <v>0.03</v>
      </c>
      <c r="N689" s="30">
        <v>0</v>
      </c>
      <c r="O689" s="30">
        <v>0</v>
      </c>
      <c r="P689" s="30">
        <v>0</v>
      </c>
      <c r="Q689" s="30">
        <v>0</v>
      </c>
      <c r="R689" s="30">
        <v>0</v>
      </c>
      <c r="S689" s="30">
        <v>219.75</v>
      </c>
      <c r="T689">
        <v>5</v>
      </c>
      <c r="U689">
        <v>140.47226252878599</v>
      </c>
      <c r="V689">
        <v>8.0428954423592495E-3</v>
      </c>
    </row>
    <row r="690" spans="1:22" hidden="1" x14ac:dyDescent="0.25">
      <c r="A690" s="30" t="s">
        <v>3877</v>
      </c>
      <c r="B690" s="30" t="s">
        <v>3782</v>
      </c>
      <c r="C690" s="30" t="s">
        <v>9</v>
      </c>
      <c r="D690" s="30" t="s">
        <v>339</v>
      </c>
      <c r="E690" s="30" t="s">
        <v>280</v>
      </c>
      <c r="F690" s="30">
        <v>7325</v>
      </c>
      <c r="G690" s="30" t="s">
        <v>300</v>
      </c>
      <c r="H690" s="30">
        <v>0</v>
      </c>
      <c r="I690" s="30">
        <v>0</v>
      </c>
      <c r="J690" s="30" t="s">
        <v>336</v>
      </c>
      <c r="K690" s="30">
        <v>0</v>
      </c>
      <c r="L690" s="30">
        <v>0</v>
      </c>
      <c r="M690" s="30">
        <v>0</v>
      </c>
      <c r="N690" s="30">
        <v>0</v>
      </c>
      <c r="O690" s="30">
        <v>0</v>
      </c>
      <c r="P690" s="30">
        <v>0</v>
      </c>
      <c r="Q690" s="30">
        <v>0</v>
      </c>
      <c r="R690" s="30">
        <v>0</v>
      </c>
      <c r="S690" s="30">
        <v>0</v>
      </c>
      <c r="T690">
        <v>5</v>
      </c>
      <c r="U690">
        <v>0</v>
      </c>
      <c r="V690">
        <v>0</v>
      </c>
    </row>
    <row r="691" spans="1:22" hidden="1" x14ac:dyDescent="0.25">
      <c r="A691" s="30" t="s">
        <v>3878</v>
      </c>
      <c r="B691" s="30" t="s">
        <v>3782</v>
      </c>
      <c r="C691" s="30" t="s">
        <v>9</v>
      </c>
      <c r="D691" s="30" t="s">
        <v>339</v>
      </c>
      <c r="E691" s="30" t="s">
        <v>280</v>
      </c>
      <c r="F691" s="30">
        <v>7325</v>
      </c>
      <c r="G691" s="30" t="s">
        <v>301</v>
      </c>
      <c r="H691" s="30">
        <v>57.641075369582097</v>
      </c>
      <c r="I691" s="30">
        <v>1.1399999999999999</v>
      </c>
      <c r="J691" s="30" t="s">
        <v>333</v>
      </c>
      <c r="K691" s="30">
        <v>65.710825921323604</v>
      </c>
      <c r="L691" s="30">
        <v>481331.79987369501</v>
      </c>
      <c r="M691" s="30">
        <v>0</v>
      </c>
      <c r="N691" s="30">
        <v>1.1399999999999999</v>
      </c>
      <c r="O691" s="30">
        <v>0</v>
      </c>
      <c r="P691" s="30">
        <v>0</v>
      </c>
      <c r="Q691" s="30">
        <v>0</v>
      </c>
      <c r="R691" s="30">
        <v>0</v>
      </c>
      <c r="S691" s="30">
        <v>8350.5</v>
      </c>
      <c r="T691">
        <v>5</v>
      </c>
      <c r="U691">
        <v>57.641075369582097</v>
      </c>
      <c r="V691">
        <v>0.79166666666666696</v>
      </c>
    </row>
    <row r="692" spans="1:22" hidden="1" x14ac:dyDescent="0.25">
      <c r="A692" s="30" t="s">
        <v>3879</v>
      </c>
      <c r="B692" s="30" t="s">
        <v>3782</v>
      </c>
      <c r="C692" s="30" t="s">
        <v>9</v>
      </c>
      <c r="D692" s="30" t="s">
        <v>339</v>
      </c>
      <c r="E692" s="30" t="s">
        <v>280</v>
      </c>
      <c r="F692" s="30">
        <v>7325</v>
      </c>
      <c r="G692" s="30" t="s">
        <v>302</v>
      </c>
      <c r="H692" s="30">
        <v>107.713606800099</v>
      </c>
      <c r="I692" s="30">
        <v>0.11</v>
      </c>
      <c r="J692" s="30" t="s">
        <v>332</v>
      </c>
      <c r="K692" s="30">
        <v>11.8484967480109</v>
      </c>
      <c r="L692" s="30">
        <v>86790.238679179602</v>
      </c>
      <c r="M692" s="30">
        <v>0.11</v>
      </c>
      <c r="N692" s="30">
        <v>0</v>
      </c>
      <c r="O692" s="30">
        <v>0</v>
      </c>
      <c r="P692" s="30">
        <v>0</v>
      </c>
      <c r="Q692" s="30">
        <v>0</v>
      </c>
      <c r="R692" s="30">
        <v>0</v>
      </c>
      <c r="S692" s="30">
        <v>805.75</v>
      </c>
      <c r="T692">
        <v>5</v>
      </c>
      <c r="U692">
        <v>107.713606800099</v>
      </c>
      <c r="V692">
        <v>2.9490616621983899E-2</v>
      </c>
    </row>
    <row r="693" spans="1:22" hidden="1" x14ac:dyDescent="0.25">
      <c r="A693" s="30" t="s">
        <v>3880</v>
      </c>
      <c r="B693" s="30" t="s">
        <v>3782</v>
      </c>
      <c r="C693" s="30" t="s">
        <v>9</v>
      </c>
      <c r="D693" s="30" t="s">
        <v>339</v>
      </c>
      <c r="E693" s="30" t="s">
        <v>280</v>
      </c>
      <c r="F693" s="30">
        <v>7325</v>
      </c>
      <c r="G693" s="30" t="s">
        <v>303</v>
      </c>
      <c r="H693" s="30">
        <v>175.38412388398399</v>
      </c>
      <c r="I693" s="30">
        <v>0.06</v>
      </c>
      <c r="J693" s="30" t="s">
        <v>336</v>
      </c>
      <c r="K693" s="30">
        <v>10.5230474330391</v>
      </c>
      <c r="L693" s="30">
        <v>77081.322447011204</v>
      </c>
      <c r="M693" s="30">
        <v>0</v>
      </c>
      <c r="N693" s="30">
        <v>0</v>
      </c>
      <c r="O693" s="30">
        <v>0</v>
      </c>
      <c r="P693" s="30">
        <v>0</v>
      </c>
      <c r="Q693" s="30">
        <v>0.06</v>
      </c>
      <c r="R693" s="30">
        <v>10.5230474330391</v>
      </c>
      <c r="S693" s="30">
        <v>439.5</v>
      </c>
      <c r="T693">
        <v>5</v>
      </c>
      <c r="U693">
        <v>175.38412388398399</v>
      </c>
      <c r="V693">
        <v>4.54545454545454E-2</v>
      </c>
    </row>
    <row r="694" spans="1:22" hidden="1" x14ac:dyDescent="0.25">
      <c r="A694" s="30" t="s">
        <v>3881</v>
      </c>
      <c r="B694" s="30" t="s">
        <v>3782</v>
      </c>
      <c r="C694" s="30" t="s">
        <v>9</v>
      </c>
      <c r="D694" s="30" t="s">
        <v>339</v>
      </c>
      <c r="E694" s="30" t="s">
        <v>280</v>
      </c>
      <c r="F694" s="30">
        <v>7325</v>
      </c>
      <c r="G694" s="30" t="s">
        <v>304</v>
      </c>
      <c r="H694" s="30">
        <v>48.919475783396599</v>
      </c>
      <c r="I694" s="30">
        <v>1</v>
      </c>
      <c r="J694" s="30" t="s">
        <v>336</v>
      </c>
      <c r="K694" s="30">
        <v>48.919475783396599</v>
      </c>
      <c r="L694" s="30">
        <v>358335.16011338</v>
      </c>
      <c r="M694" s="30">
        <v>0</v>
      </c>
      <c r="N694" s="30">
        <v>0</v>
      </c>
      <c r="O694" s="30">
        <v>0</v>
      </c>
      <c r="P694" s="30">
        <v>0</v>
      </c>
      <c r="Q694" s="30">
        <v>1</v>
      </c>
      <c r="R694" s="30">
        <v>48.919475783396599</v>
      </c>
      <c r="S694" s="30">
        <v>7325</v>
      </c>
      <c r="T694">
        <v>5</v>
      </c>
      <c r="U694">
        <v>48.919475783396599</v>
      </c>
      <c r="V694">
        <v>0.75757575757575801</v>
      </c>
    </row>
    <row r="695" spans="1:22" hidden="1" x14ac:dyDescent="0.25">
      <c r="A695" s="30" t="s">
        <v>3882</v>
      </c>
      <c r="B695" s="30" t="s">
        <v>3782</v>
      </c>
      <c r="C695" s="30" t="s">
        <v>9</v>
      </c>
      <c r="D695" s="30" t="s">
        <v>339</v>
      </c>
      <c r="E695" s="30" t="s">
        <v>280</v>
      </c>
      <c r="F695" s="30">
        <v>7325</v>
      </c>
      <c r="G695" s="30" t="s">
        <v>305</v>
      </c>
      <c r="H695" s="30">
        <v>157.26820966231901</v>
      </c>
      <c r="I695" s="30">
        <v>1.28</v>
      </c>
      <c r="J695" s="30" t="s">
        <v>332</v>
      </c>
      <c r="K695" s="30">
        <v>201.30330836776801</v>
      </c>
      <c r="L695" s="30">
        <v>1474546.7337939001</v>
      </c>
      <c r="M695" s="30">
        <v>1.28</v>
      </c>
      <c r="N695" s="30">
        <v>0</v>
      </c>
      <c r="O695" s="30">
        <v>0</v>
      </c>
      <c r="P695" s="30">
        <v>0</v>
      </c>
      <c r="Q695" s="30">
        <v>0</v>
      </c>
      <c r="R695" s="30">
        <v>0</v>
      </c>
      <c r="S695" s="30">
        <v>9376</v>
      </c>
      <c r="T695">
        <v>5</v>
      </c>
      <c r="U695">
        <v>157.26820966231901</v>
      </c>
      <c r="V695">
        <v>0.34316353887399498</v>
      </c>
    </row>
    <row r="696" spans="1:22" hidden="1" x14ac:dyDescent="0.25">
      <c r="A696" s="30" t="s">
        <v>3883</v>
      </c>
      <c r="B696" s="30" t="s">
        <v>3782</v>
      </c>
      <c r="C696" s="30" t="s">
        <v>9</v>
      </c>
      <c r="D696" s="30" t="s">
        <v>339</v>
      </c>
      <c r="E696" s="30" t="s">
        <v>280</v>
      </c>
      <c r="F696" s="30">
        <v>7325</v>
      </c>
      <c r="G696" s="30" t="s">
        <v>306</v>
      </c>
      <c r="H696" s="30">
        <v>115.88789397373</v>
      </c>
      <c r="I696" s="30">
        <v>1.1200000000000001</v>
      </c>
      <c r="J696" s="30" t="s">
        <v>332</v>
      </c>
      <c r="K696" s="30">
        <v>129.79444125057799</v>
      </c>
      <c r="L696" s="30">
        <v>950744.28216048202</v>
      </c>
      <c r="M696" s="30">
        <v>1.1200000000000001</v>
      </c>
      <c r="N696" s="30">
        <v>0</v>
      </c>
      <c r="O696" s="30">
        <v>0</v>
      </c>
      <c r="P696" s="30">
        <v>0</v>
      </c>
      <c r="Q696" s="30">
        <v>0</v>
      </c>
      <c r="R696" s="30">
        <v>0</v>
      </c>
      <c r="S696" s="30">
        <v>8204</v>
      </c>
      <c r="T696">
        <v>5</v>
      </c>
      <c r="U696">
        <v>115.88789397373</v>
      </c>
      <c r="V696">
        <v>0.30026809651474501</v>
      </c>
    </row>
    <row r="697" spans="1:22" hidden="1" x14ac:dyDescent="0.25">
      <c r="A697" s="30" t="s">
        <v>3884</v>
      </c>
      <c r="B697" s="30" t="s">
        <v>3782</v>
      </c>
      <c r="C697" s="30" t="s">
        <v>9</v>
      </c>
      <c r="D697" s="30" t="s">
        <v>339</v>
      </c>
      <c r="E697" s="30" t="s">
        <v>280</v>
      </c>
      <c r="F697" s="30">
        <v>7325</v>
      </c>
      <c r="G697" s="30" t="s">
        <v>307</v>
      </c>
      <c r="H697" s="30">
        <v>58.634945028473901</v>
      </c>
      <c r="I697" s="30">
        <v>0.17</v>
      </c>
      <c r="J697" s="30" t="s">
        <v>336</v>
      </c>
      <c r="K697" s="30">
        <v>9.9679406548405591</v>
      </c>
      <c r="L697" s="30">
        <v>73015.165296707099</v>
      </c>
      <c r="M697" s="30">
        <v>0</v>
      </c>
      <c r="N697" s="30">
        <v>0</v>
      </c>
      <c r="O697" s="30">
        <v>0</v>
      </c>
      <c r="P697" s="30">
        <v>0</v>
      </c>
      <c r="Q697" s="30">
        <v>0.17</v>
      </c>
      <c r="R697" s="30">
        <v>9.9679406548405591</v>
      </c>
      <c r="S697" s="30">
        <v>1245.25</v>
      </c>
      <c r="T697">
        <v>5</v>
      </c>
      <c r="U697">
        <v>58.634945028473901</v>
      </c>
      <c r="V697">
        <v>0.12878787878787901</v>
      </c>
    </row>
    <row r="698" spans="1:22" hidden="1" x14ac:dyDescent="0.25">
      <c r="A698" s="30" t="s">
        <v>3885</v>
      </c>
      <c r="B698" s="30" t="s">
        <v>3782</v>
      </c>
      <c r="C698" s="30" t="s">
        <v>9</v>
      </c>
      <c r="D698" s="30" t="s">
        <v>339</v>
      </c>
      <c r="E698" s="30" t="s">
        <v>280</v>
      </c>
      <c r="F698" s="30">
        <v>7325</v>
      </c>
      <c r="G698" s="30" t="s">
        <v>308</v>
      </c>
      <c r="H698" s="30">
        <v>126.64139812939599</v>
      </c>
      <c r="I698" s="30">
        <v>0.97</v>
      </c>
      <c r="J698" s="30" t="s">
        <v>332</v>
      </c>
      <c r="K698" s="30">
        <v>122.84215618551499</v>
      </c>
      <c r="L698" s="30">
        <v>899818.79405889404</v>
      </c>
      <c r="M698" s="30">
        <v>0.97</v>
      </c>
      <c r="N698" s="30">
        <v>0</v>
      </c>
      <c r="O698" s="30">
        <v>0</v>
      </c>
      <c r="P698" s="30">
        <v>0</v>
      </c>
      <c r="Q698" s="30">
        <v>0</v>
      </c>
      <c r="R698" s="30">
        <v>0</v>
      </c>
      <c r="S698" s="30">
        <v>7105.25</v>
      </c>
      <c r="T698">
        <v>5</v>
      </c>
      <c r="U698">
        <v>126.64139812939599</v>
      </c>
      <c r="V698">
        <v>0.26005361930294901</v>
      </c>
    </row>
    <row r="699" spans="1:22" hidden="1" x14ac:dyDescent="0.25">
      <c r="A699" s="30" t="s">
        <v>3886</v>
      </c>
      <c r="B699" s="30" t="s">
        <v>3782</v>
      </c>
      <c r="C699" s="30" t="s">
        <v>9</v>
      </c>
      <c r="D699" s="30" t="s">
        <v>339</v>
      </c>
      <c r="E699" s="30" t="s">
        <v>280</v>
      </c>
      <c r="F699" s="30">
        <v>7325</v>
      </c>
      <c r="G699" s="30" t="s">
        <v>309</v>
      </c>
      <c r="H699" s="30">
        <v>0</v>
      </c>
      <c r="I699" s="30">
        <v>0</v>
      </c>
      <c r="J699" s="30" t="s">
        <v>336</v>
      </c>
      <c r="K699" s="30">
        <v>0</v>
      </c>
      <c r="L699" s="30">
        <v>0</v>
      </c>
      <c r="M699" s="30">
        <v>0</v>
      </c>
      <c r="N699" s="30">
        <v>0</v>
      </c>
      <c r="O699" s="30">
        <v>0</v>
      </c>
      <c r="P699" s="30">
        <v>0</v>
      </c>
      <c r="Q699" s="30">
        <v>0</v>
      </c>
      <c r="R699" s="30">
        <v>0</v>
      </c>
      <c r="S699" s="30">
        <v>0</v>
      </c>
      <c r="T699">
        <v>5</v>
      </c>
      <c r="U699">
        <v>0</v>
      </c>
      <c r="V699">
        <v>0</v>
      </c>
    </row>
    <row r="700" spans="1:22" hidden="1" x14ac:dyDescent="0.25">
      <c r="A700" s="30" t="s">
        <v>3887</v>
      </c>
      <c r="B700" s="30" t="s">
        <v>3782</v>
      </c>
      <c r="C700" s="30" t="s">
        <v>9</v>
      </c>
      <c r="D700" s="30" t="s">
        <v>339</v>
      </c>
      <c r="E700" s="30" t="s">
        <v>280</v>
      </c>
      <c r="F700" s="30">
        <v>7325</v>
      </c>
      <c r="G700" s="30" t="s">
        <v>310</v>
      </c>
      <c r="H700" s="30">
        <v>229.94209829455201</v>
      </c>
      <c r="I700" s="30">
        <v>0.08</v>
      </c>
      <c r="J700" s="30" t="s">
        <v>333</v>
      </c>
      <c r="K700" s="30">
        <v>18.3953678635641</v>
      </c>
      <c r="L700" s="30">
        <v>134746.06960060701</v>
      </c>
      <c r="M700" s="30">
        <v>0</v>
      </c>
      <c r="N700" s="30">
        <v>0.08</v>
      </c>
      <c r="O700" s="30">
        <v>0</v>
      </c>
      <c r="P700" s="30">
        <v>0</v>
      </c>
      <c r="Q700" s="30">
        <v>0</v>
      </c>
      <c r="R700" s="30">
        <v>0</v>
      </c>
      <c r="S700" s="30">
        <v>586</v>
      </c>
      <c r="T700">
        <v>5</v>
      </c>
      <c r="U700">
        <v>229.94209829455201</v>
      </c>
      <c r="V700">
        <v>5.5555555555555601E-2</v>
      </c>
    </row>
    <row r="701" spans="1:22" hidden="1" x14ac:dyDescent="0.25">
      <c r="A701" s="30" t="s">
        <v>3888</v>
      </c>
      <c r="B701" s="30" t="s">
        <v>3782</v>
      </c>
      <c r="C701" s="30" t="s">
        <v>9</v>
      </c>
      <c r="D701" s="30" t="s">
        <v>339</v>
      </c>
      <c r="E701" s="30" t="s">
        <v>280</v>
      </c>
      <c r="F701" s="30">
        <v>7325</v>
      </c>
      <c r="G701" s="30" t="s">
        <v>311</v>
      </c>
      <c r="H701" s="30">
        <v>95.664595355413994</v>
      </c>
      <c r="I701" s="30">
        <v>0.13</v>
      </c>
      <c r="J701" s="30" t="s">
        <v>333</v>
      </c>
      <c r="K701" s="30">
        <v>12.4363973962038</v>
      </c>
      <c r="L701" s="30">
        <v>91096.610927193004</v>
      </c>
      <c r="M701" s="30">
        <v>0</v>
      </c>
      <c r="N701" s="30">
        <v>0.13</v>
      </c>
      <c r="O701" s="30">
        <v>0</v>
      </c>
      <c r="P701" s="30">
        <v>0</v>
      </c>
      <c r="Q701" s="30">
        <v>0</v>
      </c>
      <c r="R701" s="30">
        <v>0</v>
      </c>
      <c r="S701" s="30">
        <v>952.25</v>
      </c>
      <c r="T701">
        <v>5</v>
      </c>
      <c r="U701">
        <v>95.664595355413994</v>
      </c>
      <c r="V701">
        <v>9.0277777777777804E-2</v>
      </c>
    </row>
    <row r="702" spans="1:22" hidden="1" x14ac:dyDescent="0.25">
      <c r="A702" s="30" t="s">
        <v>3889</v>
      </c>
      <c r="B702" s="30" t="s">
        <v>3782</v>
      </c>
      <c r="C702" s="30" t="s">
        <v>9</v>
      </c>
      <c r="D702" s="30" t="s">
        <v>339</v>
      </c>
      <c r="E702" s="30" t="s">
        <v>280</v>
      </c>
      <c r="F702" s="30">
        <v>7325</v>
      </c>
      <c r="G702" s="30" t="s">
        <v>312</v>
      </c>
      <c r="H702" s="30">
        <v>29.834865446219901</v>
      </c>
      <c r="I702" s="30">
        <v>5.69</v>
      </c>
      <c r="J702" s="30" t="s">
        <v>334</v>
      </c>
      <c r="K702" s="30">
        <v>169.76038438899201</v>
      </c>
      <c r="L702" s="30">
        <v>1243494.81564936</v>
      </c>
      <c r="M702" s="30">
        <v>0</v>
      </c>
      <c r="N702" s="30">
        <v>0</v>
      </c>
      <c r="O702" s="30">
        <v>5.69</v>
      </c>
      <c r="P702" s="30">
        <v>0</v>
      </c>
      <c r="Q702" s="30">
        <v>0</v>
      </c>
      <c r="R702" s="30">
        <v>0</v>
      </c>
      <c r="S702" s="30">
        <v>41679.25</v>
      </c>
      <c r="T702">
        <v>5</v>
      </c>
      <c r="U702">
        <v>29.834865446219901</v>
      </c>
      <c r="V702">
        <v>0.76684636118598404</v>
      </c>
    </row>
    <row r="703" spans="1:22" hidden="1" x14ac:dyDescent="0.25">
      <c r="A703" s="30" t="s">
        <v>3890</v>
      </c>
      <c r="B703" s="30" t="s">
        <v>3782</v>
      </c>
      <c r="C703" s="30" t="s">
        <v>9</v>
      </c>
      <c r="D703" s="30" t="s">
        <v>339</v>
      </c>
      <c r="E703" s="30" t="s">
        <v>280</v>
      </c>
      <c r="F703" s="30">
        <v>7325</v>
      </c>
      <c r="G703" s="30" t="s">
        <v>2688</v>
      </c>
      <c r="H703" s="30">
        <v>112.47760650442601</v>
      </c>
      <c r="I703" s="30">
        <v>0.21834425323000001</v>
      </c>
      <c r="J703" s="30" t="s">
        <v>334</v>
      </c>
      <c r="K703" s="30">
        <v>24.558838997306601</v>
      </c>
      <c r="L703" s="30">
        <v>179893.49565527099</v>
      </c>
      <c r="M703" s="30">
        <v>0</v>
      </c>
      <c r="N703" s="30">
        <v>0</v>
      </c>
      <c r="O703" s="30">
        <v>0.21834425323000001</v>
      </c>
      <c r="P703" s="30">
        <v>0</v>
      </c>
      <c r="Q703" s="30">
        <v>0</v>
      </c>
      <c r="R703" s="30">
        <v>0</v>
      </c>
      <c r="S703" s="30">
        <v>1599.3716549097501</v>
      </c>
      <c r="T703">
        <v>5</v>
      </c>
      <c r="U703">
        <v>112.47760650442601</v>
      </c>
      <c r="V703">
        <v>2.9426449222372E-2</v>
      </c>
    </row>
    <row r="704" spans="1:22" hidden="1" x14ac:dyDescent="0.25">
      <c r="A704" s="30" t="s">
        <v>3891</v>
      </c>
      <c r="B704" s="30" t="s">
        <v>3782</v>
      </c>
      <c r="C704" s="30" t="s">
        <v>9</v>
      </c>
      <c r="D704" s="30" t="s">
        <v>339</v>
      </c>
      <c r="E704" s="30" t="s">
        <v>280</v>
      </c>
      <c r="F704" s="30">
        <v>7325</v>
      </c>
      <c r="G704" s="30" t="s">
        <v>2687</v>
      </c>
      <c r="H704" s="30">
        <v>69.805926206746506</v>
      </c>
      <c r="I704" s="30">
        <v>1.51165574677</v>
      </c>
      <c r="J704" s="30" t="s">
        <v>334</v>
      </c>
      <c r="K704" s="30">
        <v>105.522529509031</v>
      </c>
      <c r="L704" s="30">
        <v>772952.52865365206</v>
      </c>
      <c r="M704" s="30">
        <v>0</v>
      </c>
      <c r="N704" s="30">
        <v>0</v>
      </c>
      <c r="O704" s="30">
        <v>1.51165574677</v>
      </c>
      <c r="P704" s="30">
        <v>0</v>
      </c>
      <c r="Q704" s="30">
        <v>0</v>
      </c>
      <c r="R704" s="30">
        <v>0</v>
      </c>
      <c r="S704" s="30">
        <v>11072.878345090299</v>
      </c>
      <c r="T704">
        <v>5</v>
      </c>
      <c r="U704">
        <v>69.805926206746506</v>
      </c>
      <c r="V704">
        <v>0.20372718959164399</v>
      </c>
    </row>
    <row r="705" spans="1:22" hidden="1" x14ac:dyDescent="0.25">
      <c r="A705" s="30" t="s">
        <v>3892</v>
      </c>
      <c r="B705" s="30" t="s">
        <v>3782</v>
      </c>
      <c r="C705" s="30" t="s">
        <v>9</v>
      </c>
      <c r="D705" s="30" t="s">
        <v>339</v>
      </c>
      <c r="E705" s="30" t="s">
        <v>280</v>
      </c>
      <c r="F705" s="30">
        <v>7325</v>
      </c>
      <c r="G705" s="30" t="s">
        <v>313</v>
      </c>
      <c r="H705" s="30">
        <v>0</v>
      </c>
      <c r="I705" s="30">
        <v>0</v>
      </c>
      <c r="J705" s="30" t="s">
        <v>334</v>
      </c>
      <c r="K705" s="30">
        <v>0</v>
      </c>
      <c r="L705" s="30">
        <v>0</v>
      </c>
      <c r="M705" s="30">
        <v>0</v>
      </c>
      <c r="N705" s="30">
        <v>0</v>
      </c>
      <c r="O705" s="30">
        <v>0</v>
      </c>
      <c r="P705" s="30">
        <v>0</v>
      </c>
      <c r="Q705" s="30">
        <v>0</v>
      </c>
      <c r="R705" s="30">
        <v>0</v>
      </c>
      <c r="S705" s="30">
        <v>0</v>
      </c>
      <c r="T705">
        <v>5</v>
      </c>
      <c r="U705">
        <v>0</v>
      </c>
      <c r="V705">
        <v>0</v>
      </c>
    </row>
    <row r="706" spans="1:22" hidden="1" x14ac:dyDescent="0.25">
      <c r="A706" s="30" t="s">
        <v>3893</v>
      </c>
      <c r="B706" s="30" t="s">
        <v>3782</v>
      </c>
      <c r="C706" s="30" t="s">
        <v>9</v>
      </c>
      <c r="D706" s="30" t="s">
        <v>339</v>
      </c>
      <c r="E706" s="30" t="s">
        <v>2300</v>
      </c>
      <c r="F706" s="30">
        <v>0</v>
      </c>
      <c r="G706" s="30" t="s">
        <v>289</v>
      </c>
      <c r="H706" s="30">
        <v>0</v>
      </c>
      <c r="I706" s="30">
        <v>0</v>
      </c>
      <c r="J706" s="30" t="s">
        <v>335</v>
      </c>
      <c r="K706" s="30">
        <v>0</v>
      </c>
      <c r="L706" s="30">
        <v>0</v>
      </c>
      <c r="M706" s="30">
        <v>0</v>
      </c>
      <c r="N706" s="30">
        <v>0</v>
      </c>
      <c r="O706" s="30">
        <v>0</v>
      </c>
      <c r="P706" s="30">
        <v>0</v>
      </c>
      <c r="Q706" s="30">
        <v>0</v>
      </c>
      <c r="R706" s="30">
        <v>0</v>
      </c>
      <c r="S706" s="30">
        <v>0</v>
      </c>
      <c r="T706">
        <v>5.5</v>
      </c>
      <c r="U706">
        <v>1717.0259817963999</v>
      </c>
      <c r="V706">
        <v>1</v>
      </c>
    </row>
    <row r="707" spans="1:22" hidden="1" x14ac:dyDescent="0.25">
      <c r="A707" s="30" t="s">
        <v>3894</v>
      </c>
      <c r="B707" s="30" t="s">
        <v>3782</v>
      </c>
      <c r="C707" s="30" t="s">
        <v>9</v>
      </c>
      <c r="D707" s="30" t="s">
        <v>339</v>
      </c>
      <c r="E707" s="30" t="s">
        <v>2300</v>
      </c>
      <c r="F707" s="30">
        <v>0</v>
      </c>
      <c r="G707" s="30" t="s">
        <v>290</v>
      </c>
      <c r="H707" s="30">
        <v>0</v>
      </c>
      <c r="I707" s="30">
        <v>0</v>
      </c>
      <c r="J707" s="30" t="s">
        <v>363</v>
      </c>
      <c r="K707" s="30">
        <v>0</v>
      </c>
      <c r="L707" s="30">
        <v>0</v>
      </c>
      <c r="M707" s="30">
        <v>0</v>
      </c>
      <c r="N707" s="30">
        <v>0</v>
      </c>
      <c r="O707" s="30">
        <v>0</v>
      </c>
      <c r="P707" s="30">
        <v>0</v>
      </c>
      <c r="Q707" s="30">
        <v>0</v>
      </c>
      <c r="R707" s="30">
        <v>0</v>
      </c>
      <c r="S707" s="30">
        <v>0</v>
      </c>
      <c r="T707">
        <v>5.5</v>
      </c>
      <c r="U707">
        <v>2167.5844605252701</v>
      </c>
      <c r="V707">
        <v>0.44444444444444398</v>
      </c>
    </row>
    <row r="708" spans="1:22" hidden="1" x14ac:dyDescent="0.25">
      <c r="A708" s="30" t="s">
        <v>3895</v>
      </c>
      <c r="B708" s="30" t="s">
        <v>3782</v>
      </c>
      <c r="C708" s="30" t="s">
        <v>9</v>
      </c>
      <c r="D708" s="30" t="s">
        <v>339</v>
      </c>
      <c r="E708" s="30" t="s">
        <v>2300</v>
      </c>
      <c r="F708" s="30">
        <v>0</v>
      </c>
      <c r="G708" s="30" t="s">
        <v>291</v>
      </c>
      <c r="H708" s="30">
        <v>0</v>
      </c>
      <c r="I708" s="30">
        <v>0</v>
      </c>
      <c r="J708" s="30" t="s">
        <v>336</v>
      </c>
      <c r="K708" s="30">
        <v>0</v>
      </c>
      <c r="L708" s="30">
        <v>0</v>
      </c>
      <c r="M708" s="30">
        <v>0</v>
      </c>
      <c r="N708" s="30">
        <v>0</v>
      </c>
      <c r="O708" s="30">
        <v>0</v>
      </c>
      <c r="P708" s="30">
        <v>0</v>
      </c>
      <c r="Q708" s="30">
        <v>0</v>
      </c>
      <c r="R708" s="30">
        <v>0</v>
      </c>
      <c r="S708" s="30">
        <v>0</v>
      </c>
      <c r="T708">
        <v>5.5</v>
      </c>
      <c r="U708">
        <v>0</v>
      </c>
      <c r="V708">
        <v>0</v>
      </c>
    </row>
    <row r="709" spans="1:22" hidden="1" x14ac:dyDescent="0.25">
      <c r="A709" s="30" t="s">
        <v>3896</v>
      </c>
      <c r="B709" s="30" t="s">
        <v>3782</v>
      </c>
      <c r="C709" s="30" t="s">
        <v>9</v>
      </c>
      <c r="D709" s="30" t="s">
        <v>339</v>
      </c>
      <c r="E709" s="30" t="s">
        <v>2300</v>
      </c>
      <c r="F709" s="30">
        <v>0</v>
      </c>
      <c r="G709" s="30" t="s">
        <v>292</v>
      </c>
      <c r="H709" s="30">
        <v>46.1606313918467</v>
      </c>
      <c r="I709" s="30">
        <v>0.245</v>
      </c>
      <c r="J709" s="30" t="s">
        <v>332</v>
      </c>
      <c r="K709" s="30">
        <v>11.309354691002399</v>
      </c>
      <c r="L709" s="30">
        <v>0</v>
      </c>
      <c r="M709" s="30">
        <v>0.245</v>
      </c>
      <c r="N709" s="30">
        <v>0</v>
      </c>
      <c r="O709" s="30">
        <v>0</v>
      </c>
      <c r="P709" s="30">
        <v>0</v>
      </c>
      <c r="Q709" s="30">
        <v>0</v>
      </c>
      <c r="R709" s="30">
        <v>0</v>
      </c>
      <c r="S709" s="30">
        <v>0</v>
      </c>
      <c r="T709">
        <v>5.5</v>
      </c>
      <c r="U709">
        <v>46.1606313918467</v>
      </c>
      <c r="V709">
        <v>5.8823529411764698E-2</v>
      </c>
    </row>
    <row r="710" spans="1:22" hidden="1" x14ac:dyDescent="0.25">
      <c r="A710" s="30" t="s">
        <v>3897</v>
      </c>
      <c r="B710" s="30" t="s">
        <v>3782</v>
      </c>
      <c r="C710" s="30" t="s">
        <v>9</v>
      </c>
      <c r="D710" s="30" t="s">
        <v>339</v>
      </c>
      <c r="E710" s="30" t="s">
        <v>2300</v>
      </c>
      <c r="F710" s="30">
        <v>0</v>
      </c>
      <c r="G710" s="30" t="s">
        <v>293</v>
      </c>
      <c r="H710" s="30">
        <v>484.09850330729103</v>
      </c>
      <c r="I710" s="30">
        <v>0.02</v>
      </c>
      <c r="J710" s="30" t="s">
        <v>333</v>
      </c>
      <c r="K710" s="30">
        <v>9.6819700661458192</v>
      </c>
      <c r="L710" s="30">
        <v>0</v>
      </c>
      <c r="M710" s="30">
        <v>0</v>
      </c>
      <c r="N710" s="30">
        <v>0.02</v>
      </c>
      <c r="O710" s="30">
        <v>0</v>
      </c>
      <c r="P710" s="30">
        <v>0</v>
      </c>
      <c r="Q710" s="30">
        <v>0</v>
      </c>
      <c r="R710" s="30">
        <v>0</v>
      </c>
      <c r="S710" s="30">
        <v>0</v>
      </c>
      <c r="T710">
        <v>5.5</v>
      </c>
      <c r="U710">
        <v>484.09850330729103</v>
      </c>
      <c r="V710">
        <v>1.23839009287926E-2</v>
      </c>
    </row>
    <row r="711" spans="1:22" hidden="1" x14ac:dyDescent="0.25">
      <c r="A711" s="30" t="s">
        <v>3898</v>
      </c>
      <c r="B711" s="30" t="s">
        <v>3782</v>
      </c>
      <c r="C711" s="30" t="s">
        <v>9</v>
      </c>
      <c r="D711" s="30" t="s">
        <v>339</v>
      </c>
      <c r="E711" s="30" t="s">
        <v>2300</v>
      </c>
      <c r="F711" s="30">
        <v>0</v>
      </c>
      <c r="G711" s="30" t="s">
        <v>294</v>
      </c>
      <c r="H711" s="30">
        <v>116.98588431936</v>
      </c>
      <c r="I711" s="30">
        <v>9.5000000000000001E-2</v>
      </c>
      <c r="J711" s="30" t="s">
        <v>333</v>
      </c>
      <c r="K711" s="30">
        <v>11.1136590103392</v>
      </c>
      <c r="L711" s="30">
        <v>0</v>
      </c>
      <c r="M711" s="30">
        <v>0</v>
      </c>
      <c r="N711" s="30">
        <v>9.5000000000000001E-2</v>
      </c>
      <c r="O711" s="30">
        <v>0</v>
      </c>
      <c r="P711" s="30">
        <v>0</v>
      </c>
      <c r="Q711" s="30">
        <v>0</v>
      </c>
      <c r="R711" s="30">
        <v>0</v>
      </c>
      <c r="S711" s="30">
        <v>0</v>
      </c>
      <c r="T711">
        <v>5.5</v>
      </c>
      <c r="U711">
        <v>116.98588431936</v>
      </c>
      <c r="V711">
        <v>5.8823529411764698E-2</v>
      </c>
    </row>
    <row r="712" spans="1:22" hidden="1" x14ac:dyDescent="0.25">
      <c r="A712" s="30" t="s">
        <v>3899</v>
      </c>
      <c r="B712" s="30" t="s">
        <v>3782</v>
      </c>
      <c r="C712" s="30" t="s">
        <v>9</v>
      </c>
      <c r="D712" s="30" t="s">
        <v>339</v>
      </c>
      <c r="E712" s="30" t="s">
        <v>2300</v>
      </c>
      <c r="F712" s="30">
        <v>0</v>
      </c>
      <c r="G712" s="30" t="s">
        <v>295</v>
      </c>
      <c r="H712" s="30">
        <v>0</v>
      </c>
      <c r="I712" s="30">
        <v>0</v>
      </c>
      <c r="J712" s="30" t="s">
        <v>336</v>
      </c>
      <c r="K712" s="30">
        <v>0</v>
      </c>
      <c r="L712" s="30">
        <v>0</v>
      </c>
      <c r="M712" s="30">
        <v>0</v>
      </c>
      <c r="N712" s="30">
        <v>0</v>
      </c>
      <c r="O712" s="30">
        <v>0</v>
      </c>
      <c r="P712" s="30">
        <v>0</v>
      </c>
      <c r="Q712" s="30">
        <v>0</v>
      </c>
      <c r="R712" s="30">
        <v>0</v>
      </c>
      <c r="S712" s="30">
        <v>0</v>
      </c>
      <c r="T712">
        <v>5.5</v>
      </c>
      <c r="U712">
        <v>0</v>
      </c>
      <c r="V712">
        <v>0</v>
      </c>
    </row>
    <row r="713" spans="1:22" hidden="1" x14ac:dyDescent="0.25">
      <c r="A713" s="30" t="s">
        <v>3900</v>
      </c>
      <c r="B713" s="30" t="s">
        <v>3782</v>
      </c>
      <c r="C713" s="30" t="s">
        <v>9</v>
      </c>
      <c r="D713" s="30" t="s">
        <v>339</v>
      </c>
      <c r="E713" s="30" t="s">
        <v>2300</v>
      </c>
      <c r="F713" s="30">
        <v>0</v>
      </c>
      <c r="G713" s="30" t="s">
        <v>296</v>
      </c>
      <c r="H713" s="30">
        <v>97.451976013142698</v>
      </c>
      <c r="I713" s="30">
        <v>0.01</v>
      </c>
      <c r="J713" s="30" t="s">
        <v>336</v>
      </c>
      <c r="K713" s="30">
        <v>0.97451976013142705</v>
      </c>
      <c r="L713" s="30">
        <v>0</v>
      </c>
      <c r="M713" s="30">
        <v>0</v>
      </c>
      <c r="N713" s="30">
        <v>0</v>
      </c>
      <c r="O713" s="30">
        <v>0</v>
      </c>
      <c r="P713" s="30">
        <v>0</v>
      </c>
      <c r="Q713" s="30">
        <v>0.01</v>
      </c>
      <c r="R713" s="30">
        <v>0.97451976013142705</v>
      </c>
      <c r="S713" s="30">
        <v>0</v>
      </c>
      <c r="T713">
        <v>5.5</v>
      </c>
      <c r="U713">
        <v>97.451976013142698</v>
      </c>
      <c r="V713">
        <v>7.14285714285714E-3</v>
      </c>
    </row>
    <row r="714" spans="1:22" hidden="1" x14ac:dyDescent="0.25">
      <c r="A714" s="30" t="s">
        <v>3901</v>
      </c>
      <c r="B714" s="30" t="s">
        <v>3782</v>
      </c>
      <c r="C714" s="30" t="s">
        <v>9</v>
      </c>
      <c r="D714" s="30" t="s">
        <v>339</v>
      </c>
      <c r="E714" s="30" t="s">
        <v>2300</v>
      </c>
      <c r="F714" s="30">
        <v>0</v>
      </c>
      <c r="G714" s="30" t="s">
        <v>297</v>
      </c>
      <c r="H714" s="30">
        <v>855.742459602758</v>
      </c>
      <c r="I714" s="30">
        <v>0.105</v>
      </c>
      <c r="J714" s="30" t="s">
        <v>336</v>
      </c>
      <c r="K714" s="30">
        <v>89.852958258289604</v>
      </c>
      <c r="L714" s="30">
        <v>0</v>
      </c>
      <c r="M714" s="30">
        <v>0</v>
      </c>
      <c r="N714" s="30">
        <v>0</v>
      </c>
      <c r="O714" s="30">
        <v>0</v>
      </c>
      <c r="P714" s="30">
        <v>0</v>
      </c>
      <c r="Q714" s="30">
        <v>0.105</v>
      </c>
      <c r="R714" s="30">
        <v>89.852958258289604</v>
      </c>
      <c r="S714" s="30">
        <v>0</v>
      </c>
      <c r="T714">
        <v>5.5</v>
      </c>
      <c r="U714">
        <v>855.742459602758</v>
      </c>
      <c r="V714">
        <v>7.4999999999999997E-2</v>
      </c>
    </row>
    <row r="715" spans="1:22" hidden="1" x14ac:dyDescent="0.25">
      <c r="A715" s="30" t="s">
        <v>3902</v>
      </c>
      <c r="B715" s="30" t="s">
        <v>3782</v>
      </c>
      <c r="C715" s="30" t="s">
        <v>9</v>
      </c>
      <c r="D715" s="30" t="s">
        <v>339</v>
      </c>
      <c r="E715" s="30" t="s">
        <v>2300</v>
      </c>
      <c r="F715" s="30">
        <v>0</v>
      </c>
      <c r="G715" s="30" t="s">
        <v>298</v>
      </c>
      <c r="H715" s="30">
        <v>0</v>
      </c>
      <c r="I715" s="30">
        <v>0</v>
      </c>
      <c r="J715" s="30" t="s">
        <v>276</v>
      </c>
      <c r="K715" s="30">
        <v>0</v>
      </c>
      <c r="L715" s="30">
        <v>0</v>
      </c>
      <c r="M715" s="30">
        <v>0</v>
      </c>
      <c r="N715" s="30">
        <v>0</v>
      </c>
      <c r="O715" s="30">
        <v>0</v>
      </c>
      <c r="P715" s="30">
        <v>0</v>
      </c>
      <c r="Q715" s="30">
        <v>0</v>
      </c>
      <c r="R715" s="30">
        <v>0</v>
      </c>
      <c r="S715" s="30">
        <v>0</v>
      </c>
      <c r="T715">
        <v>5.5</v>
      </c>
      <c r="U715">
        <v>0</v>
      </c>
      <c r="V715">
        <v>0</v>
      </c>
    </row>
    <row r="716" spans="1:22" hidden="1" x14ac:dyDescent="0.25">
      <c r="A716" s="30" t="s">
        <v>3903</v>
      </c>
      <c r="B716" s="30" t="s">
        <v>3782</v>
      </c>
      <c r="C716" s="30" t="s">
        <v>9</v>
      </c>
      <c r="D716" s="30" t="s">
        <v>339</v>
      </c>
      <c r="E716" s="30" t="s">
        <v>2300</v>
      </c>
      <c r="F716" s="30">
        <v>0</v>
      </c>
      <c r="G716" s="30" t="s">
        <v>299</v>
      </c>
      <c r="H716" s="30">
        <v>141.028807887347</v>
      </c>
      <c r="I716" s="30">
        <v>0.03</v>
      </c>
      <c r="J716" s="30" t="s">
        <v>332</v>
      </c>
      <c r="K716" s="30">
        <v>4.2308642366204197</v>
      </c>
      <c r="L716" s="30">
        <v>0</v>
      </c>
      <c r="M716" s="30">
        <v>0.03</v>
      </c>
      <c r="N716" s="30">
        <v>0</v>
      </c>
      <c r="O716" s="30">
        <v>0</v>
      </c>
      <c r="P716" s="30">
        <v>0</v>
      </c>
      <c r="Q716" s="30">
        <v>0</v>
      </c>
      <c r="R716" s="30">
        <v>0</v>
      </c>
      <c r="S716" s="30">
        <v>0</v>
      </c>
      <c r="T716">
        <v>5.5</v>
      </c>
      <c r="U716">
        <v>141.028807887347</v>
      </c>
      <c r="V716">
        <v>7.20288115246098E-3</v>
      </c>
    </row>
    <row r="717" spans="1:22" hidden="1" x14ac:dyDescent="0.25">
      <c r="A717" s="30" t="s">
        <v>3904</v>
      </c>
      <c r="B717" s="30" t="s">
        <v>3782</v>
      </c>
      <c r="C717" s="30" t="s">
        <v>9</v>
      </c>
      <c r="D717" s="30" t="s">
        <v>339</v>
      </c>
      <c r="E717" s="30" t="s">
        <v>2300</v>
      </c>
      <c r="F717" s="30">
        <v>0</v>
      </c>
      <c r="G717" s="30" t="s">
        <v>300</v>
      </c>
      <c r="H717" s="30">
        <v>0</v>
      </c>
      <c r="I717" s="30">
        <v>0</v>
      </c>
      <c r="J717" s="30" t="s">
        <v>336</v>
      </c>
      <c r="K717" s="30">
        <v>0</v>
      </c>
      <c r="L717" s="30">
        <v>0</v>
      </c>
      <c r="M717" s="30">
        <v>0</v>
      </c>
      <c r="N717" s="30">
        <v>0</v>
      </c>
      <c r="O717" s="30">
        <v>0</v>
      </c>
      <c r="P717" s="30">
        <v>0</v>
      </c>
      <c r="Q717" s="30">
        <v>0</v>
      </c>
      <c r="R717" s="30">
        <v>0</v>
      </c>
      <c r="S717" s="30">
        <v>0</v>
      </c>
      <c r="T717">
        <v>5.5</v>
      </c>
      <c r="U717">
        <v>0</v>
      </c>
      <c r="V717">
        <v>0</v>
      </c>
    </row>
    <row r="718" spans="1:22" hidden="1" x14ac:dyDescent="0.25">
      <c r="A718" s="30" t="s">
        <v>3905</v>
      </c>
      <c r="B718" s="30" t="s">
        <v>3782</v>
      </c>
      <c r="C718" s="30" t="s">
        <v>9</v>
      </c>
      <c r="D718" s="30" t="s">
        <v>339</v>
      </c>
      <c r="E718" s="30" t="s">
        <v>2300</v>
      </c>
      <c r="F718" s="30">
        <v>0</v>
      </c>
      <c r="G718" s="30" t="s">
        <v>301</v>
      </c>
      <c r="H718" s="30">
        <v>63.258204778944297</v>
      </c>
      <c r="I718" s="30">
        <v>1.24</v>
      </c>
      <c r="J718" s="30" t="s">
        <v>333</v>
      </c>
      <c r="K718" s="30">
        <v>78.440173925890903</v>
      </c>
      <c r="L718" s="30">
        <v>0</v>
      </c>
      <c r="M718" s="30">
        <v>0</v>
      </c>
      <c r="N718" s="30">
        <v>1.24</v>
      </c>
      <c r="O718" s="30">
        <v>0</v>
      </c>
      <c r="P718" s="30">
        <v>0</v>
      </c>
      <c r="Q718" s="30">
        <v>0</v>
      </c>
      <c r="R718" s="30">
        <v>0</v>
      </c>
      <c r="S718" s="30">
        <v>0</v>
      </c>
      <c r="T718">
        <v>5.5</v>
      </c>
      <c r="U718">
        <v>63.258204778944297</v>
      </c>
      <c r="V718">
        <v>0.76780185758513897</v>
      </c>
    </row>
    <row r="719" spans="1:22" hidden="1" x14ac:dyDescent="0.25">
      <c r="A719" s="30" t="s">
        <v>3906</v>
      </c>
      <c r="B719" s="30" t="s">
        <v>3782</v>
      </c>
      <c r="C719" s="30" t="s">
        <v>9</v>
      </c>
      <c r="D719" s="30" t="s">
        <v>339</v>
      </c>
      <c r="E719" s="30" t="s">
        <v>2300</v>
      </c>
      <c r="F719" s="30">
        <v>0</v>
      </c>
      <c r="G719" s="30" t="s">
        <v>302</v>
      </c>
      <c r="H719" s="30">
        <v>106.597926006546</v>
      </c>
      <c r="I719" s="30">
        <v>0.155</v>
      </c>
      <c r="J719" s="30" t="s">
        <v>332</v>
      </c>
      <c r="K719" s="30">
        <v>16.522678531014598</v>
      </c>
      <c r="L719" s="30">
        <v>0</v>
      </c>
      <c r="M719" s="30">
        <v>0.155</v>
      </c>
      <c r="N719" s="30">
        <v>0</v>
      </c>
      <c r="O719" s="30">
        <v>0</v>
      </c>
      <c r="P719" s="30">
        <v>0</v>
      </c>
      <c r="Q719" s="30">
        <v>0</v>
      </c>
      <c r="R719" s="30">
        <v>0</v>
      </c>
      <c r="S719" s="30">
        <v>0</v>
      </c>
      <c r="T719">
        <v>5.5</v>
      </c>
      <c r="U719">
        <v>106.597926006546</v>
      </c>
      <c r="V719">
        <v>3.7214885954381799E-2</v>
      </c>
    </row>
    <row r="720" spans="1:22" hidden="1" x14ac:dyDescent="0.25">
      <c r="A720" s="30" t="s">
        <v>3907</v>
      </c>
      <c r="B720" s="30" t="s">
        <v>3782</v>
      </c>
      <c r="C720" s="30" t="s">
        <v>9</v>
      </c>
      <c r="D720" s="30" t="s">
        <v>339</v>
      </c>
      <c r="E720" s="30" t="s">
        <v>2300</v>
      </c>
      <c r="F720" s="30">
        <v>0</v>
      </c>
      <c r="G720" s="30" t="s">
        <v>303</v>
      </c>
      <c r="H720" s="30">
        <v>208.45432715003</v>
      </c>
      <c r="I720" s="30">
        <v>7.0000000000000007E-2</v>
      </c>
      <c r="J720" s="30" t="s">
        <v>336</v>
      </c>
      <c r="K720" s="30">
        <v>14.591802900502101</v>
      </c>
      <c r="L720" s="30">
        <v>0</v>
      </c>
      <c r="M720" s="30">
        <v>0</v>
      </c>
      <c r="N720" s="30">
        <v>0</v>
      </c>
      <c r="O720" s="30">
        <v>0</v>
      </c>
      <c r="P720" s="30">
        <v>0</v>
      </c>
      <c r="Q720" s="30">
        <v>7.0000000000000007E-2</v>
      </c>
      <c r="R720" s="30">
        <v>14.591802900502101</v>
      </c>
      <c r="S720" s="30">
        <v>0</v>
      </c>
      <c r="T720">
        <v>5.5</v>
      </c>
      <c r="U720">
        <v>208.45432715003</v>
      </c>
      <c r="V720">
        <v>0.05</v>
      </c>
    </row>
    <row r="721" spans="1:22" hidden="1" x14ac:dyDescent="0.25">
      <c r="A721" s="30" t="s">
        <v>3908</v>
      </c>
      <c r="B721" s="30" t="s">
        <v>3782</v>
      </c>
      <c r="C721" s="30" t="s">
        <v>9</v>
      </c>
      <c r="D721" s="30" t="s">
        <v>339</v>
      </c>
      <c r="E721" s="30" t="s">
        <v>2300</v>
      </c>
      <c r="F721" s="30">
        <v>0</v>
      </c>
      <c r="G721" s="30" t="s">
        <v>304</v>
      </c>
      <c r="H721" s="30">
        <v>57.923595626772801</v>
      </c>
      <c r="I721" s="30">
        <v>1</v>
      </c>
      <c r="J721" s="30" t="s">
        <v>336</v>
      </c>
      <c r="K721" s="30">
        <v>57.923595626772801</v>
      </c>
      <c r="L721" s="30">
        <v>0</v>
      </c>
      <c r="M721" s="30">
        <v>0</v>
      </c>
      <c r="N721" s="30">
        <v>0</v>
      </c>
      <c r="O721" s="30">
        <v>0</v>
      </c>
      <c r="P721" s="30">
        <v>0</v>
      </c>
      <c r="Q721" s="30">
        <v>1</v>
      </c>
      <c r="R721" s="30">
        <v>57.923595626772801</v>
      </c>
      <c r="S721" s="30">
        <v>0</v>
      </c>
      <c r="T721">
        <v>5.5</v>
      </c>
      <c r="U721">
        <v>57.923595626772801</v>
      </c>
      <c r="V721">
        <v>0.71428571428571397</v>
      </c>
    </row>
    <row r="722" spans="1:22" hidden="1" x14ac:dyDescent="0.25">
      <c r="A722" s="30" t="s">
        <v>3909</v>
      </c>
      <c r="B722" s="30" t="s">
        <v>3782</v>
      </c>
      <c r="C722" s="30" t="s">
        <v>9</v>
      </c>
      <c r="D722" s="30" t="s">
        <v>339</v>
      </c>
      <c r="E722" s="30" t="s">
        <v>2300</v>
      </c>
      <c r="F722" s="30">
        <v>0</v>
      </c>
      <c r="G722" s="30" t="s">
        <v>305</v>
      </c>
      <c r="H722" s="30">
        <v>165.41034136049299</v>
      </c>
      <c r="I722" s="30">
        <v>1.395</v>
      </c>
      <c r="J722" s="30" t="s">
        <v>332</v>
      </c>
      <c r="K722" s="30">
        <v>230.74742619788699</v>
      </c>
      <c r="L722" s="30">
        <v>0</v>
      </c>
      <c r="M722" s="30">
        <v>1.395</v>
      </c>
      <c r="N722" s="30">
        <v>0</v>
      </c>
      <c r="O722" s="30">
        <v>0</v>
      </c>
      <c r="P722" s="30">
        <v>0</v>
      </c>
      <c r="Q722" s="30">
        <v>0</v>
      </c>
      <c r="R722" s="30">
        <v>0</v>
      </c>
      <c r="S722" s="30">
        <v>0</v>
      </c>
      <c r="T722">
        <v>5.5</v>
      </c>
      <c r="U722">
        <v>165.41034136049299</v>
      </c>
      <c r="V722">
        <v>0.334933973589436</v>
      </c>
    </row>
    <row r="723" spans="1:22" hidden="1" x14ac:dyDescent="0.25">
      <c r="A723" s="30" t="s">
        <v>3910</v>
      </c>
      <c r="B723" s="30" t="s">
        <v>3782</v>
      </c>
      <c r="C723" s="30" t="s">
        <v>9</v>
      </c>
      <c r="D723" s="30" t="s">
        <v>339</v>
      </c>
      <c r="E723" s="30" t="s">
        <v>2300</v>
      </c>
      <c r="F723" s="30">
        <v>0</v>
      </c>
      <c r="G723" s="30" t="s">
        <v>306</v>
      </c>
      <c r="H723" s="30">
        <v>116.783848813782</v>
      </c>
      <c r="I723" s="30">
        <v>1.2</v>
      </c>
      <c r="J723" s="30" t="s">
        <v>332</v>
      </c>
      <c r="K723" s="30">
        <v>140.140618576538</v>
      </c>
      <c r="L723" s="30">
        <v>0</v>
      </c>
      <c r="M723" s="30">
        <v>1.2</v>
      </c>
      <c r="N723" s="30">
        <v>0</v>
      </c>
      <c r="O723" s="30">
        <v>0</v>
      </c>
      <c r="P723" s="30">
        <v>0</v>
      </c>
      <c r="Q723" s="30">
        <v>0</v>
      </c>
      <c r="R723" s="30">
        <v>0</v>
      </c>
      <c r="S723" s="30">
        <v>0</v>
      </c>
      <c r="T723">
        <v>5.5</v>
      </c>
      <c r="U723">
        <v>116.783848813782</v>
      </c>
      <c r="V723">
        <v>0.28811524609843903</v>
      </c>
    </row>
    <row r="724" spans="1:22" hidden="1" x14ac:dyDescent="0.25">
      <c r="A724" s="30" t="s">
        <v>3911</v>
      </c>
      <c r="B724" s="30" t="s">
        <v>3782</v>
      </c>
      <c r="C724" s="30" t="s">
        <v>9</v>
      </c>
      <c r="D724" s="30" t="s">
        <v>339</v>
      </c>
      <c r="E724" s="30" t="s">
        <v>2300</v>
      </c>
      <c r="F724" s="30">
        <v>0</v>
      </c>
      <c r="G724" s="30" t="s">
        <v>307</v>
      </c>
      <c r="H724" s="30">
        <v>60.452926157048303</v>
      </c>
      <c r="I724" s="30">
        <v>0.21</v>
      </c>
      <c r="J724" s="30" t="s">
        <v>336</v>
      </c>
      <c r="K724" s="30">
        <v>12.6951144929801</v>
      </c>
      <c r="L724" s="30">
        <v>0</v>
      </c>
      <c r="M724" s="30">
        <v>0</v>
      </c>
      <c r="N724" s="30">
        <v>0</v>
      </c>
      <c r="O724" s="30">
        <v>0</v>
      </c>
      <c r="P724" s="30">
        <v>0</v>
      </c>
      <c r="Q724" s="30">
        <v>0.21</v>
      </c>
      <c r="R724" s="30">
        <v>12.6951144929801</v>
      </c>
      <c r="S724" s="30">
        <v>0</v>
      </c>
      <c r="T724">
        <v>5.5</v>
      </c>
      <c r="U724">
        <v>60.452926157048303</v>
      </c>
      <c r="V724">
        <v>0.15</v>
      </c>
    </row>
    <row r="725" spans="1:22" hidden="1" x14ac:dyDescent="0.25">
      <c r="A725" s="30" t="s">
        <v>3912</v>
      </c>
      <c r="B725" s="30" t="s">
        <v>3782</v>
      </c>
      <c r="C725" s="30" t="s">
        <v>9</v>
      </c>
      <c r="D725" s="30" t="s">
        <v>339</v>
      </c>
      <c r="E725" s="30" t="s">
        <v>2300</v>
      </c>
      <c r="F725" s="30">
        <v>0</v>
      </c>
      <c r="G725" s="30" t="s">
        <v>308</v>
      </c>
      <c r="H725" s="30">
        <v>129.82439111550801</v>
      </c>
      <c r="I725" s="30">
        <v>1.1399999999999999</v>
      </c>
      <c r="J725" s="30" t="s">
        <v>332</v>
      </c>
      <c r="K725" s="30">
        <v>147.999805871679</v>
      </c>
      <c r="L725" s="30">
        <v>0</v>
      </c>
      <c r="M725" s="30">
        <v>1.1399999999999999</v>
      </c>
      <c r="N725" s="30">
        <v>0</v>
      </c>
      <c r="O725" s="30">
        <v>0</v>
      </c>
      <c r="P725" s="30">
        <v>0</v>
      </c>
      <c r="Q725" s="30">
        <v>0</v>
      </c>
      <c r="R725" s="30">
        <v>0</v>
      </c>
      <c r="S725" s="30">
        <v>0</v>
      </c>
      <c r="T725">
        <v>5.5</v>
      </c>
      <c r="U725">
        <v>129.82439111550801</v>
      </c>
      <c r="V725">
        <v>0.27370948379351701</v>
      </c>
    </row>
    <row r="726" spans="1:22" hidden="1" x14ac:dyDescent="0.25">
      <c r="A726" s="30" t="s">
        <v>3913</v>
      </c>
      <c r="B726" s="30" t="s">
        <v>3782</v>
      </c>
      <c r="C726" s="30" t="s">
        <v>9</v>
      </c>
      <c r="D726" s="30" t="s">
        <v>339</v>
      </c>
      <c r="E726" s="30" t="s">
        <v>2300</v>
      </c>
      <c r="F726" s="30">
        <v>0</v>
      </c>
      <c r="G726" s="30" t="s">
        <v>309</v>
      </c>
      <c r="H726" s="30">
        <v>416.794993206578</v>
      </c>
      <c r="I726" s="30">
        <v>5.0000000000000001E-3</v>
      </c>
      <c r="J726" s="30" t="s">
        <v>336</v>
      </c>
      <c r="K726" s="30">
        <v>2.0839749660328901</v>
      </c>
      <c r="L726" s="30">
        <v>0</v>
      </c>
      <c r="M726" s="30">
        <v>0</v>
      </c>
      <c r="N726" s="30">
        <v>0</v>
      </c>
      <c r="O726" s="30">
        <v>0</v>
      </c>
      <c r="P726" s="30">
        <v>0</v>
      </c>
      <c r="Q726" s="30">
        <v>5.0000000000000001E-3</v>
      </c>
      <c r="R726" s="30">
        <v>2.0839749660328901</v>
      </c>
      <c r="S726" s="30">
        <v>0</v>
      </c>
      <c r="T726">
        <v>5.5</v>
      </c>
      <c r="U726">
        <v>416.794993206578</v>
      </c>
      <c r="V726">
        <v>3.57142857142857E-3</v>
      </c>
    </row>
    <row r="727" spans="1:22" hidden="1" x14ac:dyDescent="0.25">
      <c r="A727" s="30" t="s">
        <v>3914</v>
      </c>
      <c r="B727" s="30" t="s">
        <v>3782</v>
      </c>
      <c r="C727" s="30" t="s">
        <v>9</v>
      </c>
      <c r="D727" s="30" t="s">
        <v>339</v>
      </c>
      <c r="E727" s="30" t="s">
        <v>2300</v>
      </c>
      <c r="F727" s="30">
        <v>0</v>
      </c>
      <c r="G727" s="30" t="s">
        <v>310</v>
      </c>
      <c r="H727" s="30">
        <v>239.38550191847199</v>
      </c>
      <c r="I727" s="30">
        <v>0.11</v>
      </c>
      <c r="J727" s="30" t="s">
        <v>333</v>
      </c>
      <c r="K727" s="30">
        <v>26.332405211031901</v>
      </c>
      <c r="L727" s="30">
        <v>0</v>
      </c>
      <c r="M727" s="30">
        <v>0</v>
      </c>
      <c r="N727" s="30">
        <v>0.11</v>
      </c>
      <c r="O727" s="30">
        <v>0</v>
      </c>
      <c r="P727" s="30">
        <v>0</v>
      </c>
      <c r="Q727" s="30">
        <v>0</v>
      </c>
      <c r="R727" s="30">
        <v>0</v>
      </c>
      <c r="S727" s="30">
        <v>0</v>
      </c>
      <c r="T727">
        <v>5.5</v>
      </c>
      <c r="U727">
        <v>239.38550191847199</v>
      </c>
      <c r="V727">
        <v>6.8111455108359101E-2</v>
      </c>
    </row>
    <row r="728" spans="1:22" hidden="1" x14ac:dyDescent="0.25">
      <c r="A728" s="30" t="s">
        <v>3915</v>
      </c>
      <c r="B728" s="30" t="s">
        <v>3782</v>
      </c>
      <c r="C728" s="30" t="s">
        <v>9</v>
      </c>
      <c r="D728" s="30" t="s">
        <v>339</v>
      </c>
      <c r="E728" s="30" t="s">
        <v>2300</v>
      </c>
      <c r="F728" s="30">
        <v>0</v>
      </c>
      <c r="G728" s="30" t="s">
        <v>311</v>
      </c>
      <c r="H728" s="30">
        <v>98.755543898024797</v>
      </c>
      <c r="I728" s="30">
        <v>0.15</v>
      </c>
      <c r="J728" s="30" t="s">
        <v>333</v>
      </c>
      <c r="K728" s="30">
        <v>14.8133315847037</v>
      </c>
      <c r="L728" s="30">
        <v>0</v>
      </c>
      <c r="M728" s="30">
        <v>0</v>
      </c>
      <c r="N728" s="30">
        <v>0.15</v>
      </c>
      <c r="O728" s="30">
        <v>0</v>
      </c>
      <c r="P728" s="30">
        <v>0</v>
      </c>
      <c r="Q728" s="30">
        <v>0</v>
      </c>
      <c r="R728" s="30">
        <v>0</v>
      </c>
      <c r="S728" s="30">
        <v>0</v>
      </c>
      <c r="T728">
        <v>5.5</v>
      </c>
      <c r="U728">
        <v>98.755543898024797</v>
      </c>
      <c r="V728">
        <v>9.2879256965944304E-2</v>
      </c>
    </row>
    <row r="729" spans="1:22" hidden="1" x14ac:dyDescent="0.25">
      <c r="A729" s="30" t="s">
        <v>3916</v>
      </c>
      <c r="B729" s="30" t="s">
        <v>3782</v>
      </c>
      <c r="C729" s="30" t="s">
        <v>9</v>
      </c>
      <c r="D729" s="30" t="s">
        <v>339</v>
      </c>
      <c r="E729" s="30" t="s">
        <v>2300</v>
      </c>
      <c r="F729" s="30">
        <v>0</v>
      </c>
      <c r="G729" s="30" t="s">
        <v>312</v>
      </c>
      <c r="H729" s="30">
        <v>30.212923489187801</v>
      </c>
      <c r="I729" s="30">
        <v>6.19</v>
      </c>
      <c r="J729" s="30" t="s">
        <v>334</v>
      </c>
      <c r="K729" s="30">
        <v>187.017996398072</v>
      </c>
      <c r="L729" s="30">
        <v>0</v>
      </c>
      <c r="M729" s="30">
        <v>0</v>
      </c>
      <c r="N729" s="30">
        <v>0</v>
      </c>
      <c r="O729" s="30">
        <v>6.19</v>
      </c>
      <c r="P729" s="30">
        <v>0</v>
      </c>
      <c r="Q729" s="30">
        <v>0</v>
      </c>
      <c r="R729" s="30">
        <v>0</v>
      </c>
      <c r="S729" s="30">
        <v>0</v>
      </c>
      <c r="T729">
        <v>5.5</v>
      </c>
      <c r="U729">
        <v>30.212923489187801</v>
      </c>
      <c r="V729">
        <v>0.74758454106280203</v>
      </c>
    </row>
    <row r="730" spans="1:22" hidden="1" x14ac:dyDescent="0.25">
      <c r="A730" s="30" t="s">
        <v>3917</v>
      </c>
      <c r="B730" s="30" t="s">
        <v>3782</v>
      </c>
      <c r="C730" s="30" t="s">
        <v>9</v>
      </c>
      <c r="D730" s="30" t="s">
        <v>339</v>
      </c>
      <c r="E730" s="30" t="s">
        <v>2300</v>
      </c>
      <c r="F730" s="30">
        <v>0</v>
      </c>
      <c r="G730" s="30" t="s">
        <v>2688</v>
      </c>
      <c r="H730" s="30">
        <v>145.018002779071</v>
      </c>
      <c r="I730" s="30">
        <v>0.26378005159000001</v>
      </c>
      <c r="J730" s="30" t="s">
        <v>334</v>
      </c>
      <c r="K730" s="30">
        <v>38.252856254542102</v>
      </c>
      <c r="L730" s="30">
        <v>0</v>
      </c>
      <c r="M730" s="30">
        <v>0</v>
      </c>
      <c r="N730" s="30">
        <v>0</v>
      </c>
      <c r="O730" s="30">
        <v>0.26378005159000001</v>
      </c>
      <c r="P730" s="30">
        <v>0</v>
      </c>
      <c r="Q730" s="30">
        <v>0</v>
      </c>
      <c r="R730" s="30">
        <v>0</v>
      </c>
      <c r="S730" s="30">
        <v>0</v>
      </c>
      <c r="T730">
        <v>5.5</v>
      </c>
      <c r="U730">
        <v>145.018002779071</v>
      </c>
      <c r="V730">
        <v>3.1857494153381599E-2</v>
      </c>
    </row>
    <row r="731" spans="1:22" hidden="1" x14ac:dyDescent="0.25">
      <c r="A731" s="30" t="s">
        <v>3918</v>
      </c>
      <c r="B731" s="30" t="s">
        <v>3782</v>
      </c>
      <c r="C731" s="30" t="s">
        <v>9</v>
      </c>
      <c r="D731" s="30" t="s">
        <v>339</v>
      </c>
      <c r="E731" s="30" t="s">
        <v>2300</v>
      </c>
      <c r="F731" s="30">
        <v>0</v>
      </c>
      <c r="G731" s="30" t="s">
        <v>2687</v>
      </c>
      <c r="H731" s="30">
        <v>90.001168368098803</v>
      </c>
      <c r="I731" s="30">
        <v>1.8262199484099999</v>
      </c>
      <c r="J731" s="30" t="s">
        <v>334</v>
      </c>
      <c r="K731" s="30">
        <v>164.36192905402899</v>
      </c>
      <c r="L731" s="30">
        <v>0</v>
      </c>
      <c r="M731" s="30">
        <v>0</v>
      </c>
      <c r="N731" s="30">
        <v>0</v>
      </c>
      <c r="O731" s="30">
        <v>1.8262199484099999</v>
      </c>
      <c r="P731" s="30">
        <v>0</v>
      </c>
      <c r="Q731" s="30">
        <v>0</v>
      </c>
      <c r="R731" s="30">
        <v>0</v>
      </c>
      <c r="S731" s="30">
        <v>0</v>
      </c>
      <c r="T731">
        <v>5.5</v>
      </c>
      <c r="U731">
        <v>90.001168368098803</v>
      </c>
      <c r="V731">
        <v>0.22055796478381601</v>
      </c>
    </row>
    <row r="732" spans="1:22" hidden="1" x14ac:dyDescent="0.25">
      <c r="A732" s="30" t="s">
        <v>3919</v>
      </c>
      <c r="B732" s="30" t="s">
        <v>3782</v>
      </c>
      <c r="C732" s="30" t="s">
        <v>9</v>
      </c>
      <c r="D732" s="30" t="s">
        <v>339</v>
      </c>
      <c r="E732" s="30" t="s">
        <v>2300</v>
      </c>
      <c r="F732" s="30">
        <v>0</v>
      </c>
      <c r="G732" s="30" t="s">
        <v>313</v>
      </c>
      <c r="H732" s="30">
        <v>0</v>
      </c>
      <c r="I732" s="30">
        <v>0</v>
      </c>
      <c r="J732" s="30" t="s">
        <v>334</v>
      </c>
      <c r="K732" s="30">
        <v>0</v>
      </c>
      <c r="L732" s="30">
        <v>0</v>
      </c>
      <c r="M732" s="30">
        <v>0</v>
      </c>
      <c r="N732" s="30">
        <v>0</v>
      </c>
      <c r="O732" s="30">
        <v>0</v>
      </c>
      <c r="P732" s="30">
        <v>0</v>
      </c>
      <c r="Q732" s="30">
        <v>0</v>
      </c>
      <c r="R732" s="30">
        <v>0</v>
      </c>
      <c r="S732" s="30">
        <v>0</v>
      </c>
      <c r="T732">
        <v>5.5</v>
      </c>
      <c r="U732">
        <v>0</v>
      </c>
      <c r="V732">
        <v>0</v>
      </c>
    </row>
    <row r="733" spans="1:22" hidden="1" x14ac:dyDescent="0.25">
      <c r="A733" s="30" t="s">
        <v>3920</v>
      </c>
      <c r="B733" s="30" t="s">
        <v>3782</v>
      </c>
      <c r="C733" s="30" t="s">
        <v>9</v>
      </c>
      <c r="D733" s="30" t="s">
        <v>339</v>
      </c>
      <c r="E733" s="30" t="s">
        <v>281</v>
      </c>
      <c r="F733" s="30">
        <v>7324</v>
      </c>
      <c r="G733" s="30" t="s">
        <v>289</v>
      </c>
      <c r="H733" s="30">
        <v>0</v>
      </c>
      <c r="I733" s="30">
        <v>0</v>
      </c>
      <c r="J733" s="30" t="s">
        <v>335</v>
      </c>
      <c r="K733" s="30">
        <v>0</v>
      </c>
      <c r="L733" s="30">
        <v>0</v>
      </c>
      <c r="M733" s="30">
        <v>0</v>
      </c>
      <c r="N733" s="30">
        <v>0</v>
      </c>
      <c r="O733" s="30">
        <v>0</v>
      </c>
      <c r="P733" s="30">
        <v>0</v>
      </c>
      <c r="Q733" s="30">
        <v>0</v>
      </c>
      <c r="R733" s="30">
        <v>0</v>
      </c>
      <c r="S733" s="30">
        <v>0</v>
      </c>
      <c r="T733">
        <v>6</v>
      </c>
      <c r="U733">
        <v>1717.0259817963999</v>
      </c>
      <c r="V733">
        <v>1</v>
      </c>
    </row>
    <row r="734" spans="1:22" hidden="1" x14ac:dyDescent="0.25">
      <c r="A734" s="30" t="s">
        <v>3921</v>
      </c>
      <c r="B734" s="30" t="s">
        <v>3782</v>
      </c>
      <c r="C734" s="30" t="s">
        <v>9</v>
      </c>
      <c r="D734" s="30" t="s">
        <v>339</v>
      </c>
      <c r="E734" s="30" t="s">
        <v>281</v>
      </c>
      <c r="F734" s="30">
        <v>7324</v>
      </c>
      <c r="G734" s="30" t="s">
        <v>290</v>
      </c>
      <c r="H734" s="30">
        <v>0</v>
      </c>
      <c r="I734" s="30">
        <v>0</v>
      </c>
      <c r="J734" s="30" t="s">
        <v>363</v>
      </c>
      <c r="K734" s="30">
        <v>0</v>
      </c>
      <c r="L734" s="30">
        <v>0</v>
      </c>
      <c r="M734" s="30">
        <v>0</v>
      </c>
      <c r="N734" s="30">
        <v>0</v>
      </c>
      <c r="O734" s="30">
        <v>0</v>
      </c>
      <c r="P734" s="30">
        <v>0</v>
      </c>
      <c r="Q734" s="30">
        <v>0</v>
      </c>
      <c r="R734" s="30">
        <v>0</v>
      </c>
      <c r="S734" s="30">
        <v>0</v>
      </c>
      <c r="T734">
        <v>6</v>
      </c>
      <c r="U734">
        <v>2167.5844605252701</v>
      </c>
      <c r="V734">
        <v>0.44444444444444398</v>
      </c>
    </row>
    <row r="735" spans="1:22" hidden="1" x14ac:dyDescent="0.25">
      <c r="A735" s="30" t="s">
        <v>3922</v>
      </c>
      <c r="B735" s="30" t="s">
        <v>3782</v>
      </c>
      <c r="C735" s="30" t="s">
        <v>9</v>
      </c>
      <c r="D735" s="30" t="s">
        <v>339</v>
      </c>
      <c r="E735" s="30" t="s">
        <v>281</v>
      </c>
      <c r="F735" s="30">
        <v>7324</v>
      </c>
      <c r="G735" s="30" t="s">
        <v>291</v>
      </c>
      <c r="H735" s="30">
        <v>0</v>
      </c>
      <c r="I735" s="30">
        <v>0</v>
      </c>
      <c r="J735" s="30" t="s">
        <v>336</v>
      </c>
      <c r="K735" s="30">
        <v>0</v>
      </c>
      <c r="L735" s="30">
        <v>0</v>
      </c>
      <c r="M735" s="30">
        <v>0</v>
      </c>
      <c r="N735" s="30">
        <v>0</v>
      </c>
      <c r="O735" s="30">
        <v>0</v>
      </c>
      <c r="P735" s="30">
        <v>0</v>
      </c>
      <c r="Q735" s="30">
        <v>0</v>
      </c>
      <c r="R735" s="30">
        <v>0</v>
      </c>
      <c r="S735" s="30">
        <v>0</v>
      </c>
      <c r="T735">
        <v>6</v>
      </c>
      <c r="U735">
        <v>0</v>
      </c>
      <c r="V735">
        <v>0</v>
      </c>
    </row>
    <row r="736" spans="1:22" hidden="1" x14ac:dyDescent="0.25">
      <c r="A736" s="30" t="s">
        <v>3923</v>
      </c>
      <c r="B736" s="30" t="s">
        <v>3782</v>
      </c>
      <c r="C736" s="30" t="s">
        <v>9</v>
      </c>
      <c r="D736" s="30" t="s">
        <v>339</v>
      </c>
      <c r="E736" s="30" t="s">
        <v>281</v>
      </c>
      <c r="F736" s="30">
        <v>7324</v>
      </c>
      <c r="G736" s="30" t="s">
        <v>292</v>
      </c>
      <c r="H736" s="30">
        <v>46.7385215403066</v>
      </c>
      <c r="I736" s="30">
        <v>0.27</v>
      </c>
      <c r="J736" s="30" t="s">
        <v>332</v>
      </c>
      <c r="K736" s="30">
        <v>12.6194008158828</v>
      </c>
      <c r="L736" s="30">
        <v>92424.491575525506</v>
      </c>
      <c r="M736" s="30">
        <v>0.27</v>
      </c>
      <c r="N736" s="30">
        <v>0</v>
      </c>
      <c r="O736" s="30">
        <v>0</v>
      </c>
      <c r="P736" s="30">
        <v>0</v>
      </c>
      <c r="Q736" s="30">
        <v>0</v>
      </c>
      <c r="R736" s="30">
        <v>0</v>
      </c>
      <c r="S736" s="30">
        <v>1977.48</v>
      </c>
      <c r="T736">
        <v>6</v>
      </c>
      <c r="U736">
        <v>46.7385215403066</v>
      </c>
      <c r="V736">
        <v>5.86956521739131E-2</v>
      </c>
    </row>
    <row r="737" spans="1:22" hidden="1" x14ac:dyDescent="0.25">
      <c r="A737" s="30" t="s">
        <v>3924</v>
      </c>
      <c r="B737" s="30" t="s">
        <v>3782</v>
      </c>
      <c r="C737" s="30" t="s">
        <v>9</v>
      </c>
      <c r="D737" s="30" t="s">
        <v>339</v>
      </c>
      <c r="E737" s="30" t="s">
        <v>281</v>
      </c>
      <c r="F737" s="30">
        <v>7324</v>
      </c>
      <c r="G737" s="30" t="s">
        <v>293</v>
      </c>
      <c r="H737" s="30">
        <v>459.714286362694</v>
      </c>
      <c r="I737" s="30">
        <v>0.03</v>
      </c>
      <c r="J737" s="30" t="s">
        <v>333</v>
      </c>
      <c r="K737" s="30">
        <v>13.7914285908808</v>
      </c>
      <c r="L737" s="30">
        <v>101008.42299961099</v>
      </c>
      <c r="M737" s="30">
        <v>0</v>
      </c>
      <c r="N737" s="30">
        <v>0.03</v>
      </c>
      <c r="O737" s="30">
        <v>0</v>
      </c>
      <c r="P737" s="30">
        <v>0</v>
      </c>
      <c r="Q737" s="30">
        <v>0</v>
      </c>
      <c r="R737" s="30">
        <v>0</v>
      </c>
      <c r="S737" s="30">
        <v>219.72</v>
      </c>
      <c r="T737">
        <v>6</v>
      </c>
      <c r="U737">
        <v>459.714286362694</v>
      </c>
      <c r="V737">
        <v>1.67597765363128E-2</v>
      </c>
    </row>
    <row r="738" spans="1:22" hidden="1" x14ac:dyDescent="0.25">
      <c r="A738" s="30" t="s">
        <v>3925</v>
      </c>
      <c r="B738" s="30" t="s">
        <v>3782</v>
      </c>
      <c r="C738" s="30" t="s">
        <v>9</v>
      </c>
      <c r="D738" s="30" t="s">
        <v>339</v>
      </c>
      <c r="E738" s="30" t="s">
        <v>281</v>
      </c>
      <c r="F738" s="30">
        <v>7324</v>
      </c>
      <c r="G738" s="30" t="s">
        <v>294</v>
      </c>
      <c r="H738" s="30">
        <v>121.347181764965</v>
      </c>
      <c r="I738" s="30">
        <v>0.11</v>
      </c>
      <c r="J738" s="30" t="s">
        <v>333</v>
      </c>
      <c r="K738" s="30">
        <v>13.3481899941461</v>
      </c>
      <c r="L738" s="30">
        <v>97762.1435171263</v>
      </c>
      <c r="M738" s="30">
        <v>0</v>
      </c>
      <c r="N738" s="30">
        <v>0.11</v>
      </c>
      <c r="O738" s="30">
        <v>0</v>
      </c>
      <c r="P738" s="30">
        <v>0</v>
      </c>
      <c r="Q738" s="30">
        <v>0</v>
      </c>
      <c r="R738" s="30">
        <v>0</v>
      </c>
      <c r="S738" s="30">
        <v>805.64</v>
      </c>
      <c r="T738">
        <v>6</v>
      </c>
      <c r="U738">
        <v>121.347181764965</v>
      </c>
      <c r="V738">
        <v>6.1452513966480403E-2</v>
      </c>
    </row>
    <row r="739" spans="1:22" hidden="1" x14ac:dyDescent="0.25">
      <c r="A739" s="30" t="s">
        <v>3926</v>
      </c>
      <c r="B739" s="30" t="s">
        <v>3782</v>
      </c>
      <c r="C739" s="30" t="s">
        <v>9</v>
      </c>
      <c r="D739" s="30" t="s">
        <v>339</v>
      </c>
      <c r="E739" s="30" t="s">
        <v>281</v>
      </c>
      <c r="F739" s="30">
        <v>7324</v>
      </c>
      <c r="G739" s="30" t="s">
        <v>295</v>
      </c>
      <c r="H739" s="30">
        <v>0</v>
      </c>
      <c r="I739" s="30">
        <v>0</v>
      </c>
      <c r="J739" s="30" t="s">
        <v>336</v>
      </c>
      <c r="K739" s="30">
        <v>0</v>
      </c>
      <c r="L739" s="30">
        <v>0</v>
      </c>
      <c r="M739" s="30">
        <v>0</v>
      </c>
      <c r="N739" s="30">
        <v>0</v>
      </c>
      <c r="O739" s="30">
        <v>0</v>
      </c>
      <c r="P739" s="30">
        <v>0</v>
      </c>
      <c r="Q739" s="30">
        <v>0</v>
      </c>
      <c r="R739" s="30">
        <v>0</v>
      </c>
      <c r="S739" s="30">
        <v>0</v>
      </c>
      <c r="T739">
        <v>6</v>
      </c>
      <c r="U739">
        <v>0</v>
      </c>
      <c r="V739">
        <v>0</v>
      </c>
    </row>
    <row r="740" spans="1:22" hidden="1" x14ac:dyDescent="0.25">
      <c r="A740" s="30" t="s">
        <v>3927</v>
      </c>
      <c r="B740" s="30" t="s">
        <v>3782</v>
      </c>
      <c r="C740" s="30" t="s">
        <v>9</v>
      </c>
      <c r="D740" s="30" t="s">
        <v>339</v>
      </c>
      <c r="E740" s="30" t="s">
        <v>281</v>
      </c>
      <c r="F740" s="30">
        <v>7324</v>
      </c>
      <c r="G740" s="30" t="s">
        <v>296</v>
      </c>
      <c r="H740" s="30">
        <v>113.93237970024801</v>
      </c>
      <c r="I740" s="30">
        <v>0.01</v>
      </c>
      <c r="J740" s="30" t="s">
        <v>336</v>
      </c>
      <c r="K740" s="30">
        <v>1.1393237970024801</v>
      </c>
      <c r="L740" s="30">
        <v>8344.4074892461795</v>
      </c>
      <c r="M740" s="30">
        <v>0</v>
      </c>
      <c r="N740" s="30">
        <v>0</v>
      </c>
      <c r="O740" s="30">
        <v>0</v>
      </c>
      <c r="P740" s="30">
        <v>0</v>
      </c>
      <c r="Q740" s="30">
        <v>0.01</v>
      </c>
      <c r="R740" s="30">
        <v>1.1393237970024801</v>
      </c>
      <c r="S740" s="30">
        <v>73.239999999999995</v>
      </c>
      <c r="T740">
        <v>6</v>
      </c>
      <c r="U740">
        <v>113.93237970024801</v>
      </c>
      <c r="V740">
        <v>6.7567567567567597E-3</v>
      </c>
    </row>
    <row r="741" spans="1:22" hidden="1" x14ac:dyDescent="0.25">
      <c r="A741" s="30" t="s">
        <v>3928</v>
      </c>
      <c r="B741" s="30" t="s">
        <v>3782</v>
      </c>
      <c r="C741" s="30" t="s">
        <v>9</v>
      </c>
      <c r="D741" s="30" t="s">
        <v>339</v>
      </c>
      <c r="E741" s="30" t="s">
        <v>281</v>
      </c>
      <c r="F741" s="30">
        <v>7324</v>
      </c>
      <c r="G741" s="30" t="s">
        <v>297</v>
      </c>
      <c r="H741" s="30">
        <v>963.46281602965905</v>
      </c>
      <c r="I741" s="30">
        <v>0.13</v>
      </c>
      <c r="J741" s="30" t="s">
        <v>336</v>
      </c>
      <c r="K741" s="30">
        <v>125.250166083856</v>
      </c>
      <c r="L741" s="30">
        <v>917332.21639815904</v>
      </c>
      <c r="M741" s="30">
        <v>0</v>
      </c>
      <c r="N741" s="30">
        <v>0</v>
      </c>
      <c r="O741" s="30">
        <v>0</v>
      </c>
      <c r="P741" s="30">
        <v>0</v>
      </c>
      <c r="Q741" s="30">
        <v>0.13</v>
      </c>
      <c r="R741" s="30">
        <v>125.250166083856</v>
      </c>
      <c r="S741" s="30">
        <v>952.12</v>
      </c>
      <c r="T741">
        <v>6</v>
      </c>
      <c r="U741">
        <v>963.46281602965905</v>
      </c>
      <c r="V741">
        <v>8.7837837837837801E-2</v>
      </c>
    </row>
    <row r="742" spans="1:22" hidden="1" x14ac:dyDescent="0.25">
      <c r="A742" s="30" t="s">
        <v>3929</v>
      </c>
      <c r="B742" s="30" t="s">
        <v>3782</v>
      </c>
      <c r="C742" s="30" t="s">
        <v>9</v>
      </c>
      <c r="D742" s="30" t="s">
        <v>339</v>
      </c>
      <c r="E742" s="30" t="s">
        <v>281</v>
      </c>
      <c r="F742" s="30">
        <v>7324</v>
      </c>
      <c r="G742" s="30" t="s">
        <v>298</v>
      </c>
      <c r="H742" s="30">
        <v>0</v>
      </c>
      <c r="I742" s="30">
        <v>0</v>
      </c>
      <c r="J742" s="30" t="s">
        <v>276</v>
      </c>
      <c r="K742" s="30">
        <v>0</v>
      </c>
      <c r="L742" s="30">
        <v>0</v>
      </c>
      <c r="M742" s="30">
        <v>0</v>
      </c>
      <c r="N742" s="30">
        <v>0</v>
      </c>
      <c r="O742" s="30">
        <v>0</v>
      </c>
      <c r="P742" s="30">
        <v>0</v>
      </c>
      <c r="Q742" s="30">
        <v>0</v>
      </c>
      <c r="R742" s="30">
        <v>0</v>
      </c>
      <c r="S742" s="30">
        <v>0</v>
      </c>
      <c r="T742">
        <v>6</v>
      </c>
      <c r="U742">
        <v>0</v>
      </c>
      <c r="V742">
        <v>0</v>
      </c>
    </row>
    <row r="743" spans="1:22" hidden="1" x14ac:dyDescent="0.25">
      <c r="A743" s="30" t="s">
        <v>3930</v>
      </c>
      <c r="B743" s="30" t="s">
        <v>3782</v>
      </c>
      <c r="C743" s="30" t="s">
        <v>9</v>
      </c>
      <c r="D743" s="30" t="s">
        <v>339</v>
      </c>
      <c r="E743" s="30" t="s">
        <v>281</v>
      </c>
      <c r="F743" s="30">
        <v>7324</v>
      </c>
      <c r="G743" s="30" t="s">
        <v>299</v>
      </c>
      <c r="H743" s="30">
        <v>141.585353245909</v>
      </c>
      <c r="I743" s="30">
        <v>0.03</v>
      </c>
      <c r="J743" s="30" t="s">
        <v>332</v>
      </c>
      <c r="K743" s="30">
        <v>4.2475605973772703</v>
      </c>
      <c r="L743" s="30">
        <v>31109.1338151911</v>
      </c>
      <c r="M743" s="30">
        <v>0.03</v>
      </c>
      <c r="N743" s="30">
        <v>0</v>
      </c>
      <c r="O743" s="30">
        <v>0</v>
      </c>
      <c r="P743" s="30">
        <v>0</v>
      </c>
      <c r="Q743" s="30">
        <v>0</v>
      </c>
      <c r="R743" s="30">
        <v>0</v>
      </c>
      <c r="S743" s="30">
        <v>219.72</v>
      </c>
      <c r="T743">
        <v>6</v>
      </c>
      <c r="U743">
        <v>141.585353245909</v>
      </c>
      <c r="V743">
        <v>6.5217391304347797E-3</v>
      </c>
    </row>
    <row r="744" spans="1:22" hidden="1" x14ac:dyDescent="0.25">
      <c r="A744" s="30" t="s">
        <v>3931</v>
      </c>
      <c r="B744" s="30" t="s">
        <v>3782</v>
      </c>
      <c r="C744" s="30" t="s">
        <v>9</v>
      </c>
      <c r="D744" s="30" t="s">
        <v>339</v>
      </c>
      <c r="E744" s="30" t="s">
        <v>281</v>
      </c>
      <c r="F744" s="30">
        <v>7324</v>
      </c>
      <c r="G744" s="30" t="s">
        <v>300</v>
      </c>
      <c r="H744" s="30">
        <v>0</v>
      </c>
      <c r="I744" s="30">
        <v>0</v>
      </c>
      <c r="J744" s="30" t="s">
        <v>336</v>
      </c>
      <c r="K744" s="30">
        <v>0</v>
      </c>
      <c r="L744" s="30">
        <v>0</v>
      </c>
      <c r="M744" s="30">
        <v>0</v>
      </c>
      <c r="N744" s="30">
        <v>0</v>
      </c>
      <c r="O744" s="30">
        <v>0</v>
      </c>
      <c r="P744" s="30">
        <v>0</v>
      </c>
      <c r="Q744" s="30">
        <v>0</v>
      </c>
      <c r="R744" s="30">
        <v>0</v>
      </c>
      <c r="S744" s="30">
        <v>0</v>
      </c>
      <c r="T744">
        <v>6</v>
      </c>
      <c r="U744">
        <v>0</v>
      </c>
      <c r="V744">
        <v>0</v>
      </c>
    </row>
    <row r="745" spans="1:22" hidden="1" x14ac:dyDescent="0.25">
      <c r="A745" s="30" t="s">
        <v>3932</v>
      </c>
      <c r="B745" s="30" t="s">
        <v>3782</v>
      </c>
      <c r="C745" s="30" t="s">
        <v>9</v>
      </c>
      <c r="D745" s="30" t="s">
        <v>339</v>
      </c>
      <c r="E745" s="30" t="s">
        <v>281</v>
      </c>
      <c r="F745" s="30">
        <v>7324</v>
      </c>
      <c r="G745" s="30" t="s">
        <v>301</v>
      </c>
      <c r="H745" s="30">
        <v>68.036956664521099</v>
      </c>
      <c r="I745" s="30">
        <v>1.34</v>
      </c>
      <c r="J745" s="30" t="s">
        <v>333</v>
      </c>
      <c r="K745" s="30">
        <v>91.169521930458203</v>
      </c>
      <c r="L745" s="30">
        <v>667725.57861867605</v>
      </c>
      <c r="M745" s="30">
        <v>0</v>
      </c>
      <c r="N745" s="30">
        <v>1.34</v>
      </c>
      <c r="O745" s="30">
        <v>0</v>
      </c>
      <c r="P745" s="30">
        <v>0</v>
      </c>
      <c r="Q745" s="30">
        <v>0</v>
      </c>
      <c r="R745" s="30">
        <v>0</v>
      </c>
      <c r="S745" s="30">
        <v>9814.16</v>
      </c>
      <c r="T745">
        <v>6</v>
      </c>
      <c r="U745">
        <v>68.036956664521099</v>
      </c>
      <c r="V745">
        <v>0.74860335195530703</v>
      </c>
    </row>
    <row r="746" spans="1:22" hidden="1" x14ac:dyDescent="0.25">
      <c r="A746" s="30" t="s">
        <v>3933</v>
      </c>
      <c r="B746" s="30" t="s">
        <v>3782</v>
      </c>
      <c r="C746" s="30" t="s">
        <v>9</v>
      </c>
      <c r="D746" s="30" t="s">
        <v>339</v>
      </c>
      <c r="E746" s="30" t="s">
        <v>281</v>
      </c>
      <c r="F746" s="30">
        <v>7324</v>
      </c>
      <c r="G746" s="30" t="s">
        <v>302</v>
      </c>
      <c r="H746" s="30">
        <v>105.984301570092</v>
      </c>
      <c r="I746" s="30">
        <v>0.2</v>
      </c>
      <c r="J746" s="30" t="s">
        <v>332</v>
      </c>
      <c r="K746" s="30">
        <v>21.196860314018402</v>
      </c>
      <c r="L746" s="30">
        <v>155245.80493987101</v>
      </c>
      <c r="M746" s="30">
        <v>0.2</v>
      </c>
      <c r="N746" s="30">
        <v>0</v>
      </c>
      <c r="O746" s="30">
        <v>0</v>
      </c>
      <c r="P746" s="30">
        <v>0</v>
      </c>
      <c r="Q746" s="30">
        <v>0</v>
      </c>
      <c r="R746" s="30">
        <v>0</v>
      </c>
      <c r="S746" s="30">
        <v>1464.8</v>
      </c>
      <c r="T746">
        <v>6</v>
      </c>
      <c r="U746">
        <v>105.984301570092</v>
      </c>
      <c r="V746">
        <v>4.3478260869565202E-2</v>
      </c>
    </row>
    <row r="747" spans="1:22" hidden="1" x14ac:dyDescent="0.25">
      <c r="A747" s="30" t="s">
        <v>3934</v>
      </c>
      <c r="B747" s="30" t="s">
        <v>3782</v>
      </c>
      <c r="C747" s="30" t="s">
        <v>9</v>
      </c>
      <c r="D747" s="30" t="s">
        <v>339</v>
      </c>
      <c r="E747" s="30" t="s">
        <v>281</v>
      </c>
      <c r="F747" s="30">
        <v>7324</v>
      </c>
      <c r="G747" s="30" t="s">
        <v>303</v>
      </c>
      <c r="H747" s="30">
        <v>233.256979599565</v>
      </c>
      <c r="I747" s="30">
        <v>0.08</v>
      </c>
      <c r="J747" s="30" t="s">
        <v>336</v>
      </c>
      <c r="K747" s="30">
        <v>18.660558367965201</v>
      </c>
      <c r="L747" s="30">
        <v>136669.92948697699</v>
      </c>
      <c r="M747" s="30">
        <v>0</v>
      </c>
      <c r="N747" s="30">
        <v>0</v>
      </c>
      <c r="O747" s="30">
        <v>0</v>
      </c>
      <c r="P747" s="30">
        <v>0</v>
      </c>
      <c r="Q747" s="30">
        <v>0.08</v>
      </c>
      <c r="R747" s="30">
        <v>18.660558367965201</v>
      </c>
      <c r="S747" s="30">
        <v>585.91999999999996</v>
      </c>
      <c r="T747">
        <v>6</v>
      </c>
      <c r="U747">
        <v>233.256979599565</v>
      </c>
      <c r="V747">
        <v>5.4054054054054099E-2</v>
      </c>
    </row>
    <row r="748" spans="1:22" hidden="1" x14ac:dyDescent="0.25">
      <c r="A748" s="30" t="s">
        <v>3935</v>
      </c>
      <c r="B748" s="30" t="s">
        <v>3782</v>
      </c>
      <c r="C748" s="30" t="s">
        <v>9</v>
      </c>
      <c r="D748" s="30" t="s">
        <v>339</v>
      </c>
      <c r="E748" s="30" t="s">
        <v>281</v>
      </c>
      <c r="F748" s="30">
        <v>7324</v>
      </c>
      <c r="G748" s="30" t="s">
        <v>304</v>
      </c>
      <c r="H748" s="30">
        <v>66.927715470149096</v>
      </c>
      <c r="I748" s="30">
        <v>1</v>
      </c>
      <c r="J748" s="30" t="s">
        <v>336</v>
      </c>
      <c r="K748" s="30">
        <v>66.927715470149096</v>
      </c>
      <c r="L748" s="30">
        <v>490178.58810337202</v>
      </c>
      <c r="M748" s="30">
        <v>0</v>
      </c>
      <c r="N748" s="30">
        <v>0</v>
      </c>
      <c r="O748" s="30">
        <v>0</v>
      </c>
      <c r="P748" s="30">
        <v>0</v>
      </c>
      <c r="Q748" s="30">
        <v>1</v>
      </c>
      <c r="R748" s="30">
        <v>66.927715470149096</v>
      </c>
      <c r="S748" s="30">
        <v>7324</v>
      </c>
      <c r="T748">
        <v>6</v>
      </c>
      <c r="U748">
        <v>66.927715470149096</v>
      </c>
      <c r="V748">
        <v>0.67567567567567599</v>
      </c>
    </row>
    <row r="749" spans="1:22" hidden="1" x14ac:dyDescent="0.25">
      <c r="A749" s="30" t="s">
        <v>3936</v>
      </c>
      <c r="B749" s="30" t="s">
        <v>3782</v>
      </c>
      <c r="C749" s="30" t="s">
        <v>9</v>
      </c>
      <c r="D749" s="30" t="s">
        <v>339</v>
      </c>
      <c r="E749" s="30" t="s">
        <v>281</v>
      </c>
      <c r="F749" s="30">
        <v>7324</v>
      </c>
      <c r="G749" s="30" t="s">
        <v>305</v>
      </c>
      <c r="H749" s="30">
        <v>172.312280813249</v>
      </c>
      <c r="I749" s="30">
        <v>1.51</v>
      </c>
      <c r="J749" s="30" t="s">
        <v>332</v>
      </c>
      <c r="K749" s="30">
        <v>260.19154402800598</v>
      </c>
      <c r="L749" s="30">
        <v>1905642.8684611199</v>
      </c>
      <c r="M749" s="30">
        <v>1.51</v>
      </c>
      <c r="N749" s="30">
        <v>0</v>
      </c>
      <c r="O749" s="30">
        <v>0</v>
      </c>
      <c r="P749" s="30">
        <v>0</v>
      </c>
      <c r="Q749" s="30">
        <v>0</v>
      </c>
      <c r="R749" s="30">
        <v>0</v>
      </c>
      <c r="S749" s="30">
        <v>11059.24</v>
      </c>
      <c r="T749">
        <v>6</v>
      </c>
      <c r="U749">
        <v>172.312280813249</v>
      </c>
      <c r="V749">
        <v>0.328260869565217</v>
      </c>
    </row>
    <row r="750" spans="1:22" hidden="1" x14ac:dyDescent="0.25">
      <c r="A750" s="30" t="s">
        <v>3937</v>
      </c>
      <c r="B750" s="30" t="s">
        <v>3782</v>
      </c>
      <c r="C750" s="30" t="s">
        <v>9</v>
      </c>
      <c r="D750" s="30" t="s">
        <v>339</v>
      </c>
      <c r="E750" s="30" t="s">
        <v>281</v>
      </c>
      <c r="F750" s="30">
        <v>7324</v>
      </c>
      <c r="G750" s="30" t="s">
        <v>306</v>
      </c>
      <c r="H750" s="30">
        <v>117.567809298827</v>
      </c>
      <c r="I750" s="30">
        <v>1.28</v>
      </c>
      <c r="J750" s="30" t="s">
        <v>332</v>
      </c>
      <c r="K750" s="30">
        <v>150.48679590249901</v>
      </c>
      <c r="L750" s="30">
        <v>1102165.2931899</v>
      </c>
      <c r="M750" s="30">
        <v>1.28</v>
      </c>
      <c r="N750" s="30">
        <v>0</v>
      </c>
      <c r="O750" s="30">
        <v>0</v>
      </c>
      <c r="P750" s="30">
        <v>0</v>
      </c>
      <c r="Q750" s="30">
        <v>0</v>
      </c>
      <c r="R750" s="30">
        <v>0</v>
      </c>
      <c r="S750" s="30">
        <v>9374.7199999999993</v>
      </c>
      <c r="T750">
        <v>6</v>
      </c>
      <c r="U750">
        <v>117.567809298827</v>
      </c>
      <c r="V750">
        <v>0.27826086956521701</v>
      </c>
    </row>
    <row r="751" spans="1:22" hidden="1" x14ac:dyDescent="0.25">
      <c r="A751" s="30" t="s">
        <v>3938</v>
      </c>
      <c r="B751" s="30" t="s">
        <v>3782</v>
      </c>
      <c r="C751" s="30" t="s">
        <v>9</v>
      </c>
      <c r="D751" s="30" t="s">
        <v>339</v>
      </c>
      <c r="E751" s="30" t="s">
        <v>281</v>
      </c>
      <c r="F751" s="30">
        <v>7324</v>
      </c>
      <c r="G751" s="30" t="s">
        <v>307</v>
      </c>
      <c r="H751" s="30">
        <v>61.689153324478902</v>
      </c>
      <c r="I751" s="30">
        <v>0.25</v>
      </c>
      <c r="J751" s="30" t="s">
        <v>336</v>
      </c>
      <c r="K751" s="30">
        <v>15.422288331119701</v>
      </c>
      <c r="L751" s="30">
        <v>112952.839737121</v>
      </c>
      <c r="M751" s="30">
        <v>0</v>
      </c>
      <c r="N751" s="30">
        <v>0</v>
      </c>
      <c r="O751" s="30">
        <v>0</v>
      </c>
      <c r="P751" s="30">
        <v>0</v>
      </c>
      <c r="Q751" s="30">
        <v>0.25</v>
      </c>
      <c r="R751" s="30">
        <v>15.422288331119701</v>
      </c>
      <c r="S751" s="30">
        <v>1831</v>
      </c>
      <c r="T751">
        <v>6</v>
      </c>
      <c r="U751">
        <v>61.689153324478902</v>
      </c>
      <c r="V751">
        <v>0.168918918918919</v>
      </c>
    </row>
    <row r="752" spans="1:22" hidden="1" x14ac:dyDescent="0.25">
      <c r="A752" s="30" t="s">
        <v>3939</v>
      </c>
      <c r="B752" s="30" t="s">
        <v>3782</v>
      </c>
      <c r="C752" s="30" t="s">
        <v>9</v>
      </c>
      <c r="D752" s="30" t="s">
        <v>339</v>
      </c>
      <c r="E752" s="30" t="s">
        <v>281</v>
      </c>
      <c r="F752" s="30">
        <v>7324</v>
      </c>
      <c r="G752" s="30" t="s">
        <v>308</v>
      </c>
      <c r="H752" s="30">
        <v>132.181263784614</v>
      </c>
      <c r="I752" s="30">
        <v>1.31</v>
      </c>
      <c r="J752" s="30" t="s">
        <v>332</v>
      </c>
      <c r="K752" s="30">
        <v>173.157455557844</v>
      </c>
      <c r="L752" s="30">
        <v>1268205.2045056501</v>
      </c>
      <c r="M752" s="30">
        <v>1.31</v>
      </c>
      <c r="N752" s="30">
        <v>0</v>
      </c>
      <c r="O752" s="30">
        <v>0</v>
      </c>
      <c r="P752" s="30">
        <v>0</v>
      </c>
      <c r="Q752" s="30">
        <v>0</v>
      </c>
      <c r="R752" s="30">
        <v>0</v>
      </c>
      <c r="S752" s="30">
        <v>9594.44</v>
      </c>
      <c r="T752">
        <v>6</v>
      </c>
      <c r="U752">
        <v>132.181263784614</v>
      </c>
      <c r="V752">
        <v>0.28478260869565197</v>
      </c>
    </row>
    <row r="753" spans="1:22" hidden="1" x14ac:dyDescent="0.25">
      <c r="A753" s="30" t="s">
        <v>3940</v>
      </c>
      <c r="B753" s="30" t="s">
        <v>3782</v>
      </c>
      <c r="C753" s="30" t="s">
        <v>9</v>
      </c>
      <c r="D753" s="30" t="s">
        <v>339</v>
      </c>
      <c r="E753" s="30" t="s">
        <v>281</v>
      </c>
      <c r="F753" s="30">
        <v>7324</v>
      </c>
      <c r="G753" s="30" t="s">
        <v>309</v>
      </c>
      <c r="H753" s="30">
        <v>314.472718942386</v>
      </c>
      <c r="I753" s="30">
        <v>0.01</v>
      </c>
      <c r="J753" s="30" t="s">
        <v>336</v>
      </c>
      <c r="K753" s="30">
        <v>3.1447271894238602</v>
      </c>
      <c r="L753" s="30">
        <v>23031.9819353403</v>
      </c>
      <c r="M753" s="30">
        <v>0</v>
      </c>
      <c r="N753" s="30">
        <v>0</v>
      </c>
      <c r="O753" s="30">
        <v>0</v>
      </c>
      <c r="P753" s="30">
        <v>0</v>
      </c>
      <c r="Q753" s="30">
        <v>0.01</v>
      </c>
      <c r="R753" s="30">
        <v>3.1447271894238602</v>
      </c>
      <c r="S753" s="30">
        <v>73.239999999999995</v>
      </c>
      <c r="T753">
        <v>6</v>
      </c>
      <c r="U753">
        <v>314.472718942386</v>
      </c>
      <c r="V753">
        <v>6.7567567567567597E-3</v>
      </c>
    </row>
    <row r="754" spans="1:22" hidden="1" x14ac:dyDescent="0.25">
      <c r="A754" s="30" t="s">
        <v>3941</v>
      </c>
      <c r="B754" s="30" t="s">
        <v>3782</v>
      </c>
      <c r="C754" s="30" t="s">
        <v>9</v>
      </c>
      <c r="D754" s="30" t="s">
        <v>339</v>
      </c>
      <c r="E754" s="30" t="s">
        <v>281</v>
      </c>
      <c r="F754" s="30">
        <v>7324</v>
      </c>
      <c r="G754" s="30" t="s">
        <v>310</v>
      </c>
      <c r="H754" s="30">
        <v>244.78173256071199</v>
      </c>
      <c r="I754" s="30">
        <v>0.14000000000000001</v>
      </c>
      <c r="J754" s="30" t="s">
        <v>333</v>
      </c>
      <c r="K754" s="30">
        <v>34.269442558499698</v>
      </c>
      <c r="L754" s="30">
        <v>250989.39729845201</v>
      </c>
      <c r="M754" s="30">
        <v>0</v>
      </c>
      <c r="N754" s="30">
        <v>0.14000000000000001</v>
      </c>
      <c r="O754" s="30">
        <v>0</v>
      </c>
      <c r="P754" s="30">
        <v>0</v>
      </c>
      <c r="Q754" s="30">
        <v>0</v>
      </c>
      <c r="R754" s="30">
        <v>0</v>
      </c>
      <c r="S754" s="30">
        <v>1025.3599999999999</v>
      </c>
      <c r="T754">
        <v>6</v>
      </c>
      <c r="U754">
        <v>244.78173256071199</v>
      </c>
      <c r="V754">
        <v>7.8212290502793297E-2</v>
      </c>
    </row>
    <row r="755" spans="1:22" hidden="1" x14ac:dyDescent="0.25">
      <c r="A755" s="30" t="s">
        <v>3942</v>
      </c>
      <c r="B755" s="30" t="s">
        <v>3782</v>
      </c>
      <c r="C755" s="30" t="s">
        <v>9</v>
      </c>
      <c r="D755" s="30" t="s">
        <v>339</v>
      </c>
      <c r="E755" s="30" t="s">
        <v>281</v>
      </c>
      <c r="F755" s="30">
        <v>7324</v>
      </c>
      <c r="G755" s="30" t="s">
        <v>311</v>
      </c>
      <c r="H755" s="30">
        <v>101.11921043061</v>
      </c>
      <c r="I755" s="30">
        <v>0.17</v>
      </c>
      <c r="J755" s="30" t="s">
        <v>333</v>
      </c>
      <c r="K755" s="30">
        <v>17.190265773203599</v>
      </c>
      <c r="L755" s="30">
        <v>125901.506522943</v>
      </c>
      <c r="M755" s="30">
        <v>0</v>
      </c>
      <c r="N755" s="30">
        <v>0.17</v>
      </c>
      <c r="O755" s="30">
        <v>0</v>
      </c>
      <c r="P755" s="30">
        <v>0</v>
      </c>
      <c r="Q755" s="30">
        <v>0</v>
      </c>
      <c r="R755" s="30">
        <v>0</v>
      </c>
      <c r="S755" s="30">
        <v>1245.08</v>
      </c>
      <c r="T755">
        <v>6</v>
      </c>
      <c r="U755">
        <v>101.11921043061</v>
      </c>
      <c r="V755">
        <v>9.4972067039106101E-2</v>
      </c>
    </row>
    <row r="756" spans="1:22" hidden="1" x14ac:dyDescent="0.25">
      <c r="A756" s="30" t="s">
        <v>3943</v>
      </c>
      <c r="B756" s="30" t="s">
        <v>3782</v>
      </c>
      <c r="C756" s="30" t="s">
        <v>9</v>
      </c>
      <c r="D756" s="30" t="s">
        <v>339</v>
      </c>
      <c r="E756" s="30" t="s">
        <v>281</v>
      </c>
      <c r="F756" s="30">
        <v>7324</v>
      </c>
      <c r="G756" s="30" t="s">
        <v>312</v>
      </c>
      <c r="H756" s="30">
        <v>30.534470613924299</v>
      </c>
      <c r="I756" s="30">
        <v>6.69</v>
      </c>
      <c r="J756" s="30" t="s">
        <v>334</v>
      </c>
      <c r="K756" s="30">
        <v>204.27560840715299</v>
      </c>
      <c r="L756" s="30">
        <v>1496114.5559739899</v>
      </c>
      <c r="M756" s="30">
        <v>0</v>
      </c>
      <c r="N756" s="30">
        <v>0</v>
      </c>
      <c r="O756" s="30">
        <v>6.69</v>
      </c>
      <c r="P756" s="30">
        <v>0</v>
      </c>
      <c r="Q756" s="30">
        <v>0</v>
      </c>
      <c r="R756" s="30">
        <v>0</v>
      </c>
      <c r="S756" s="30">
        <v>48997.56</v>
      </c>
      <c r="T756">
        <v>6</v>
      </c>
      <c r="U756">
        <v>30.534470613924299</v>
      </c>
      <c r="V756">
        <v>0.73194748358862105</v>
      </c>
    </row>
    <row r="757" spans="1:22" hidden="1" x14ac:dyDescent="0.25">
      <c r="A757" s="30" t="s">
        <v>3944</v>
      </c>
      <c r="B757" s="30" t="s">
        <v>3782</v>
      </c>
      <c r="C757" s="30" t="s">
        <v>9</v>
      </c>
      <c r="D757" s="30" t="s">
        <v>339</v>
      </c>
      <c r="E757" s="30" t="s">
        <v>281</v>
      </c>
      <c r="F757" s="30">
        <v>7324</v>
      </c>
      <c r="G757" s="30" t="s">
        <v>2688</v>
      </c>
      <c r="H757" s="30">
        <v>167.99550708729001</v>
      </c>
      <c r="I757" s="30">
        <v>0.30921584995000001</v>
      </c>
      <c r="J757" s="30" t="s">
        <v>334</v>
      </c>
      <c r="K757" s="30">
        <v>51.946873511777603</v>
      </c>
      <c r="L757" s="30">
        <v>380458.90160025901</v>
      </c>
      <c r="M757" s="30">
        <v>0</v>
      </c>
      <c r="N757" s="30">
        <v>0</v>
      </c>
      <c r="O757" s="30">
        <v>0.30921584995000001</v>
      </c>
      <c r="P757" s="30">
        <v>0</v>
      </c>
      <c r="Q757" s="30">
        <v>0</v>
      </c>
      <c r="R757" s="30">
        <v>0</v>
      </c>
      <c r="S757" s="30">
        <v>2264.6968850337998</v>
      </c>
      <c r="T757">
        <v>6</v>
      </c>
      <c r="U757">
        <v>167.99550708729001</v>
      </c>
      <c r="V757">
        <v>3.3831055793216602E-2</v>
      </c>
    </row>
    <row r="758" spans="1:22" hidden="1" x14ac:dyDescent="0.25">
      <c r="A758" s="30" t="s">
        <v>3945</v>
      </c>
      <c r="B758" s="30" t="s">
        <v>3782</v>
      </c>
      <c r="C758" s="30" t="s">
        <v>9</v>
      </c>
      <c r="D758" s="30" t="s">
        <v>339</v>
      </c>
      <c r="E758" s="30" t="s">
        <v>281</v>
      </c>
      <c r="F758" s="30">
        <v>7324</v>
      </c>
      <c r="G758" s="30" t="s">
        <v>2687</v>
      </c>
      <c r="H758" s="30">
        <v>104.261482220809</v>
      </c>
      <c r="I758" s="30">
        <v>2.14078415005</v>
      </c>
      <c r="J758" s="30" t="s">
        <v>334</v>
      </c>
      <c r="K758" s="30">
        <v>223.20132859902699</v>
      </c>
      <c r="L758" s="30">
        <v>1634726.53065928</v>
      </c>
      <c r="M758" s="30">
        <v>0</v>
      </c>
      <c r="N758" s="30">
        <v>0</v>
      </c>
      <c r="O758" s="30">
        <v>2.14078415005</v>
      </c>
      <c r="P758" s="30">
        <v>0</v>
      </c>
      <c r="Q758" s="30">
        <v>0</v>
      </c>
      <c r="R758" s="30">
        <v>0</v>
      </c>
      <c r="S758" s="30">
        <v>15679.103114966199</v>
      </c>
      <c r="T758">
        <v>6</v>
      </c>
      <c r="U758">
        <v>104.261482220809</v>
      </c>
      <c r="V758">
        <v>0.23422146061816199</v>
      </c>
    </row>
    <row r="759" spans="1:22" hidden="1" x14ac:dyDescent="0.25">
      <c r="A759" s="30" t="s">
        <v>3946</v>
      </c>
      <c r="B759" s="30" t="s">
        <v>3782</v>
      </c>
      <c r="C759" s="30" t="s">
        <v>9</v>
      </c>
      <c r="D759" s="30" t="s">
        <v>339</v>
      </c>
      <c r="E759" s="30" t="s">
        <v>281</v>
      </c>
      <c r="F759" s="30">
        <v>7324</v>
      </c>
      <c r="G759" s="30" t="s">
        <v>313</v>
      </c>
      <c r="H759" s="30">
        <v>0</v>
      </c>
      <c r="I759" s="30">
        <v>0</v>
      </c>
      <c r="J759" s="30" t="s">
        <v>334</v>
      </c>
      <c r="K759" s="30">
        <v>0</v>
      </c>
      <c r="L759" s="30">
        <v>0</v>
      </c>
      <c r="M759" s="30">
        <v>0</v>
      </c>
      <c r="N759" s="30">
        <v>0</v>
      </c>
      <c r="O759" s="30">
        <v>0</v>
      </c>
      <c r="P759" s="30">
        <v>0</v>
      </c>
      <c r="Q759" s="30">
        <v>0</v>
      </c>
      <c r="R759" s="30">
        <v>0</v>
      </c>
      <c r="S759" s="30">
        <v>0</v>
      </c>
      <c r="T759">
        <v>6</v>
      </c>
      <c r="U759">
        <v>0</v>
      </c>
      <c r="V759">
        <v>0</v>
      </c>
    </row>
    <row r="760" spans="1:22" hidden="1" x14ac:dyDescent="0.25">
      <c r="A760" s="30" t="s">
        <v>3947</v>
      </c>
      <c r="B760" s="30" t="s">
        <v>3782</v>
      </c>
      <c r="C760" s="30" t="s">
        <v>9</v>
      </c>
      <c r="D760" s="30" t="s">
        <v>339</v>
      </c>
      <c r="E760" s="30" t="s">
        <v>282</v>
      </c>
      <c r="F760" s="30">
        <v>7324</v>
      </c>
      <c r="G760" s="30" t="s">
        <v>289</v>
      </c>
      <c r="H760" s="30">
        <v>0</v>
      </c>
      <c r="I760" s="30">
        <v>0</v>
      </c>
      <c r="J760" s="30" t="s">
        <v>335</v>
      </c>
      <c r="K760" s="30">
        <v>0</v>
      </c>
      <c r="L760" s="30">
        <v>0</v>
      </c>
      <c r="M760" s="30">
        <v>0</v>
      </c>
      <c r="N760" s="30">
        <v>0</v>
      </c>
      <c r="O760" s="30">
        <v>0</v>
      </c>
      <c r="P760" s="30">
        <v>0</v>
      </c>
      <c r="Q760" s="30">
        <v>0</v>
      </c>
      <c r="R760" s="30">
        <v>0</v>
      </c>
      <c r="S760" s="30">
        <v>0</v>
      </c>
      <c r="T760">
        <v>7</v>
      </c>
      <c r="U760">
        <v>1717.0259817963999</v>
      </c>
      <c r="V760">
        <v>1</v>
      </c>
    </row>
    <row r="761" spans="1:22" hidden="1" x14ac:dyDescent="0.25">
      <c r="A761" s="30" t="s">
        <v>3948</v>
      </c>
      <c r="B761" s="30" t="s">
        <v>3782</v>
      </c>
      <c r="C761" s="30" t="s">
        <v>9</v>
      </c>
      <c r="D761" s="30" t="s">
        <v>339</v>
      </c>
      <c r="E761" s="30" t="s">
        <v>282</v>
      </c>
      <c r="F761" s="30">
        <v>7324</v>
      </c>
      <c r="G761" s="30" t="s">
        <v>290</v>
      </c>
      <c r="H761" s="30">
        <v>0</v>
      </c>
      <c r="I761" s="30">
        <v>0</v>
      </c>
      <c r="J761" s="30" t="s">
        <v>363</v>
      </c>
      <c r="K761" s="30">
        <v>0</v>
      </c>
      <c r="L761" s="30">
        <v>0</v>
      </c>
      <c r="M761" s="30">
        <v>0</v>
      </c>
      <c r="N761" s="30">
        <v>0</v>
      </c>
      <c r="O761" s="30">
        <v>0</v>
      </c>
      <c r="P761" s="30">
        <v>0</v>
      </c>
      <c r="Q761" s="30">
        <v>0</v>
      </c>
      <c r="R761" s="30">
        <v>0</v>
      </c>
      <c r="S761" s="30">
        <v>0</v>
      </c>
      <c r="T761">
        <v>7</v>
      </c>
      <c r="U761">
        <v>2167.5844605252701</v>
      </c>
      <c r="V761">
        <v>0.44444444444444398</v>
      </c>
    </row>
    <row r="762" spans="1:22" hidden="1" x14ac:dyDescent="0.25">
      <c r="A762" s="30" t="s">
        <v>3949</v>
      </c>
      <c r="B762" s="30" t="s">
        <v>3782</v>
      </c>
      <c r="C762" s="30" t="s">
        <v>9</v>
      </c>
      <c r="D762" s="30" t="s">
        <v>339</v>
      </c>
      <c r="E762" s="30" t="s">
        <v>282</v>
      </c>
      <c r="F762" s="30">
        <v>7324</v>
      </c>
      <c r="G762" s="30" t="s">
        <v>291</v>
      </c>
      <c r="H762" s="30">
        <v>0</v>
      </c>
      <c r="I762" s="30">
        <v>0</v>
      </c>
      <c r="J762" s="30" t="s">
        <v>336</v>
      </c>
      <c r="K762" s="30">
        <v>0</v>
      </c>
      <c r="L762" s="30">
        <v>0</v>
      </c>
      <c r="M762" s="30">
        <v>0</v>
      </c>
      <c r="N762" s="30">
        <v>0</v>
      </c>
      <c r="O762" s="30">
        <v>0</v>
      </c>
      <c r="P762" s="30">
        <v>0</v>
      </c>
      <c r="Q762" s="30">
        <v>0</v>
      </c>
      <c r="R762" s="30">
        <v>0</v>
      </c>
      <c r="S762" s="30">
        <v>0</v>
      </c>
      <c r="T762">
        <v>7</v>
      </c>
      <c r="U762">
        <v>0</v>
      </c>
      <c r="V762">
        <v>0</v>
      </c>
    </row>
    <row r="763" spans="1:22" hidden="1" x14ac:dyDescent="0.25">
      <c r="A763" s="30" t="s">
        <v>3950</v>
      </c>
      <c r="B763" s="30" t="s">
        <v>3782</v>
      </c>
      <c r="C763" s="30" t="s">
        <v>9</v>
      </c>
      <c r="D763" s="30" t="s">
        <v>339</v>
      </c>
      <c r="E763" s="30" t="s">
        <v>282</v>
      </c>
      <c r="F763" s="30">
        <v>7324</v>
      </c>
      <c r="G763" s="30" t="s">
        <v>292</v>
      </c>
      <c r="H763" s="30">
        <v>48.651905278016002</v>
      </c>
      <c r="I763" s="30">
        <v>0.41</v>
      </c>
      <c r="J763" s="30" t="s">
        <v>332</v>
      </c>
      <c r="K763" s="30">
        <v>19.947281163986499</v>
      </c>
      <c r="L763" s="30">
        <v>146093.88724503701</v>
      </c>
      <c r="M763" s="30">
        <v>0.41</v>
      </c>
      <c r="N763" s="30">
        <v>0</v>
      </c>
      <c r="O763" s="30">
        <v>0</v>
      </c>
      <c r="P763" s="30">
        <v>0</v>
      </c>
      <c r="Q763" s="30">
        <v>0</v>
      </c>
      <c r="R763" s="30">
        <v>0</v>
      </c>
      <c r="S763" s="30">
        <v>3002.84</v>
      </c>
      <c r="T763">
        <v>7</v>
      </c>
      <c r="U763">
        <v>48.651905278016002</v>
      </c>
      <c r="V763">
        <v>6.9256756756756799E-2</v>
      </c>
    </row>
    <row r="764" spans="1:22" hidden="1" x14ac:dyDescent="0.25">
      <c r="A764" s="30" t="s">
        <v>3951</v>
      </c>
      <c r="B764" s="30" t="s">
        <v>3782</v>
      </c>
      <c r="C764" s="30" t="s">
        <v>9</v>
      </c>
      <c r="D764" s="30" t="s">
        <v>339</v>
      </c>
      <c r="E764" s="30" t="s">
        <v>282</v>
      </c>
      <c r="F764" s="30">
        <v>7324</v>
      </c>
      <c r="G764" s="30" t="s">
        <v>293</v>
      </c>
      <c r="H764" s="30">
        <v>631.49724799071396</v>
      </c>
      <c r="I764" s="30">
        <v>0.05</v>
      </c>
      <c r="J764" s="30" t="s">
        <v>333</v>
      </c>
      <c r="K764" s="30">
        <v>31.5748623995357</v>
      </c>
      <c r="L764" s="30">
        <v>231254.29221419999</v>
      </c>
      <c r="M764" s="30">
        <v>0</v>
      </c>
      <c r="N764" s="30">
        <v>0.05</v>
      </c>
      <c r="O764" s="30">
        <v>0</v>
      </c>
      <c r="P764" s="30">
        <v>0</v>
      </c>
      <c r="Q764" s="30">
        <v>0</v>
      </c>
      <c r="R764" s="30">
        <v>0</v>
      </c>
      <c r="S764" s="30">
        <v>366.2</v>
      </c>
      <c r="T764">
        <v>7</v>
      </c>
      <c r="U764">
        <v>631.49724799071396</v>
      </c>
      <c r="V764">
        <v>2.1834061135371199E-2</v>
      </c>
    </row>
    <row r="765" spans="1:22" hidden="1" x14ac:dyDescent="0.25">
      <c r="A765" s="30" t="s">
        <v>3952</v>
      </c>
      <c r="B765" s="30" t="s">
        <v>3782</v>
      </c>
      <c r="C765" s="30" t="s">
        <v>9</v>
      </c>
      <c r="D765" s="30" t="s">
        <v>339</v>
      </c>
      <c r="E765" s="30" t="s">
        <v>282</v>
      </c>
      <c r="F765" s="30">
        <v>7324</v>
      </c>
      <c r="G765" s="30" t="s">
        <v>294</v>
      </c>
      <c r="H765" s="30">
        <v>166.68059518725499</v>
      </c>
      <c r="I765" s="30">
        <v>0.15</v>
      </c>
      <c r="J765" s="30" t="s">
        <v>333</v>
      </c>
      <c r="K765" s="30">
        <v>25.002089278088299</v>
      </c>
      <c r="L765" s="30">
        <v>183115.30187271899</v>
      </c>
      <c r="M765" s="30">
        <v>0</v>
      </c>
      <c r="N765" s="30">
        <v>0.15</v>
      </c>
      <c r="O765" s="30">
        <v>0</v>
      </c>
      <c r="P765" s="30">
        <v>0</v>
      </c>
      <c r="Q765" s="30">
        <v>0</v>
      </c>
      <c r="R765" s="30">
        <v>0</v>
      </c>
      <c r="S765" s="30">
        <v>1098.5999999999999</v>
      </c>
      <c r="T765">
        <v>7</v>
      </c>
      <c r="U765">
        <v>166.68059518725499</v>
      </c>
      <c r="V765">
        <v>6.5502183406113496E-2</v>
      </c>
    </row>
    <row r="766" spans="1:22" hidden="1" x14ac:dyDescent="0.25">
      <c r="A766" s="30" t="s">
        <v>3953</v>
      </c>
      <c r="B766" s="30" t="s">
        <v>3782</v>
      </c>
      <c r="C766" s="30" t="s">
        <v>9</v>
      </c>
      <c r="D766" s="30" t="s">
        <v>339</v>
      </c>
      <c r="E766" s="30" t="s">
        <v>282</v>
      </c>
      <c r="F766" s="30">
        <v>7324</v>
      </c>
      <c r="G766" s="30" t="s">
        <v>295</v>
      </c>
      <c r="H766" s="30">
        <v>0</v>
      </c>
      <c r="I766" s="30">
        <v>0</v>
      </c>
      <c r="J766" s="30" t="s">
        <v>336</v>
      </c>
      <c r="K766" s="30">
        <v>0</v>
      </c>
      <c r="L766" s="30">
        <v>0</v>
      </c>
      <c r="M766" s="30">
        <v>0</v>
      </c>
      <c r="N766" s="30">
        <v>0</v>
      </c>
      <c r="O766" s="30">
        <v>0</v>
      </c>
      <c r="P766" s="30">
        <v>0</v>
      </c>
      <c r="Q766" s="30">
        <v>0</v>
      </c>
      <c r="R766" s="30">
        <v>0</v>
      </c>
      <c r="S766" s="30">
        <v>0</v>
      </c>
      <c r="T766">
        <v>7</v>
      </c>
      <c r="U766">
        <v>0</v>
      </c>
      <c r="V766">
        <v>0</v>
      </c>
    </row>
    <row r="767" spans="1:22" hidden="1" x14ac:dyDescent="0.25">
      <c r="A767" s="30" t="s">
        <v>3954</v>
      </c>
      <c r="B767" s="30" t="s">
        <v>3782</v>
      </c>
      <c r="C767" s="30" t="s">
        <v>9</v>
      </c>
      <c r="D767" s="30" t="s">
        <v>339</v>
      </c>
      <c r="E767" s="30" t="s">
        <v>282</v>
      </c>
      <c r="F767" s="30">
        <v>7324</v>
      </c>
      <c r="G767" s="30" t="s">
        <v>296</v>
      </c>
      <c r="H767" s="30">
        <v>113.228863457508</v>
      </c>
      <c r="I767" s="30">
        <v>0.02</v>
      </c>
      <c r="J767" s="30" t="s">
        <v>336</v>
      </c>
      <c r="K767" s="30">
        <v>2.26457726915016</v>
      </c>
      <c r="L767" s="30">
        <v>16585.763919255802</v>
      </c>
      <c r="M767" s="30">
        <v>0</v>
      </c>
      <c r="N767" s="30">
        <v>0</v>
      </c>
      <c r="O767" s="30">
        <v>0</v>
      </c>
      <c r="P767" s="30">
        <v>0</v>
      </c>
      <c r="Q767" s="30">
        <v>0.02</v>
      </c>
      <c r="R767" s="30">
        <v>2.26457726915016</v>
      </c>
      <c r="S767" s="30">
        <v>146.47999999999999</v>
      </c>
      <c r="T767">
        <v>7</v>
      </c>
      <c r="U767">
        <v>113.228863457508</v>
      </c>
      <c r="V767">
        <v>1.0752688172042999E-2</v>
      </c>
    </row>
    <row r="768" spans="1:22" hidden="1" x14ac:dyDescent="0.25">
      <c r="A768" s="30" t="s">
        <v>3955</v>
      </c>
      <c r="B768" s="30" t="s">
        <v>3782</v>
      </c>
      <c r="C768" s="30" t="s">
        <v>9</v>
      </c>
      <c r="D768" s="30" t="s">
        <v>339</v>
      </c>
      <c r="E768" s="30" t="s">
        <v>282</v>
      </c>
      <c r="F768" s="30">
        <v>7324</v>
      </c>
      <c r="G768" s="30" t="s">
        <v>297</v>
      </c>
      <c r="H768" s="30">
        <v>1137.96666296649</v>
      </c>
      <c r="I768" s="30">
        <v>0.22</v>
      </c>
      <c r="J768" s="30" t="s">
        <v>336</v>
      </c>
      <c r="K768" s="30">
        <v>250.35266585262801</v>
      </c>
      <c r="L768" s="30">
        <v>1833582.92470465</v>
      </c>
      <c r="M768" s="30">
        <v>0</v>
      </c>
      <c r="N768" s="30">
        <v>0</v>
      </c>
      <c r="O768" s="30">
        <v>0</v>
      </c>
      <c r="P768" s="30">
        <v>0</v>
      </c>
      <c r="Q768" s="30">
        <v>0.22</v>
      </c>
      <c r="R768" s="30">
        <v>250.35266585262801</v>
      </c>
      <c r="S768" s="30">
        <v>1611.28</v>
      </c>
      <c r="T768">
        <v>7</v>
      </c>
      <c r="U768">
        <v>1137.96666296649</v>
      </c>
      <c r="V768">
        <v>0.118279569892473</v>
      </c>
    </row>
    <row r="769" spans="1:22" hidden="1" x14ac:dyDescent="0.25">
      <c r="A769" s="30" t="s">
        <v>3956</v>
      </c>
      <c r="B769" s="30" t="s">
        <v>3782</v>
      </c>
      <c r="C769" s="30" t="s">
        <v>9</v>
      </c>
      <c r="D769" s="30" t="s">
        <v>339</v>
      </c>
      <c r="E769" s="30" t="s">
        <v>282</v>
      </c>
      <c r="F769" s="30">
        <v>7324</v>
      </c>
      <c r="G769" s="30" t="s">
        <v>298</v>
      </c>
      <c r="H769" s="30">
        <v>0</v>
      </c>
      <c r="I769" s="30">
        <v>0</v>
      </c>
      <c r="J769" s="30" t="s">
        <v>276</v>
      </c>
      <c r="K769" s="30">
        <v>0</v>
      </c>
      <c r="L769" s="30">
        <v>0</v>
      </c>
      <c r="M769" s="30">
        <v>0</v>
      </c>
      <c r="N769" s="30">
        <v>0</v>
      </c>
      <c r="O769" s="30">
        <v>0</v>
      </c>
      <c r="P769" s="30">
        <v>0</v>
      </c>
      <c r="Q769" s="30">
        <v>0</v>
      </c>
      <c r="R769" s="30">
        <v>0</v>
      </c>
      <c r="S769" s="30">
        <v>0</v>
      </c>
      <c r="T769">
        <v>7</v>
      </c>
      <c r="U769">
        <v>0</v>
      </c>
      <c r="V769">
        <v>0</v>
      </c>
    </row>
    <row r="770" spans="1:22" hidden="1" x14ac:dyDescent="0.25">
      <c r="A770" s="30" t="s">
        <v>3957</v>
      </c>
      <c r="B770" s="30" t="s">
        <v>3782</v>
      </c>
      <c r="C770" s="30" t="s">
        <v>9</v>
      </c>
      <c r="D770" s="30" t="s">
        <v>339</v>
      </c>
      <c r="E770" s="30" t="s">
        <v>282</v>
      </c>
      <c r="F770" s="30">
        <v>7324</v>
      </c>
      <c r="G770" s="30" t="s">
        <v>299</v>
      </c>
      <c r="H770" s="30">
        <v>123.179153569909</v>
      </c>
      <c r="I770" s="30">
        <v>0.05</v>
      </c>
      <c r="J770" s="30" t="s">
        <v>332</v>
      </c>
      <c r="K770" s="30">
        <v>6.1589576784954296</v>
      </c>
      <c r="L770" s="30">
        <v>45108.206037300501</v>
      </c>
      <c r="M770" s="30">
        <v>0.05</v>
      </c>
      <c r="N770" s="30">
        <v>0</v>
      </c>
      <c r="O770" s="30">
        <v>0</v>
      </c>
      <c r="P770" s="30">
        <v>0</v>
      </c>
      <c r="Q770" s="30">
        <v>0</v>
      </c>
      <c r="R770" s="30">
        <v>0</v>
      </c>
      <c r="S770" s="30">
        <v>366.2</v>
      </c>
      <c r="T770">
        <v>7</v>
      </c>
      <c r="U770">
        <v>123.179153569909</v>
      </c>
      <c r="V770">
        <v>8.4459459459459499E-3</v>
      </c>
    </row>
    <row r="771" spans="1:22" hidden="1" x14ac:dyDescent="0.25">
      <c r="A771" s="30" t="s">
        <v>3958</v>
      </c>
      <c r="B771" s="30" t="s">
        <v>3782</v>
      </c>
      <c r="C771" s="30" t="s">
        <v>9</v>
      </c>
      <c r="D771" s="30" t="s">
        <v>339</v>
      </c>
      <c r="E771" s="30" t="s">
        <v>282</v>
      </c>
      <c r="F771" s="30">
        <v>7324</v>
      </c>
      <c r="G771" s="30" t="s">
        <v>300</v>
      </c>
      <c r="H771" s="30">
        <v>0</v>
      </c>
      <c r="I771" s="30">
        <v>0</v>
      </c>
      <c r="J771" s="30" t="s">
        <v>336</v>
      </c>
      <c r="K771" s="30">
        <v>0</v>
      </c>
      <c r="L771" s="30">
        <v>0</v>
      </c>
      <c r="M771" s="30">
        <v>0</v>
      </c>
      <c r="N771" s="30">
        <v>0</v>
      </c>
      <c r="O771" s="30">
        <v>0</v>
      </c>
      <c r="P771" s="30">
        <v>0</v>
      </c>
      <c r="Q771" s="30">
        <v>0</v>
      </c>
      <c r="R771" s="30">
        <v>0</v>
      </c>
      <c r="S771" s="30">
        <v>0</v>
      </c>
      <c r="T771">
        <v>7</v>
      </c>
      <c r="U771">
        <v>0</v>
      </c>
      <c r="V771">
        <v>0</v>
      </c>
    </row>
    <row r="772" spans="1:22" hidden="1" x14ac:dyDescent="0.25">
      <c r="A772" s="30" t="s">
        <v>3959</v>
      </c>
      <c r="B772" s="30" t="s">
        <v>3782</v>
      </c>
      <c r="C772" s="30" t="s">
        <v>9</v>
      </c>
      <c r="D772" s="30" t="s">
        <v>339</v>
      </c>
      <c r="E772" s="30" t="s">
        <v>282</v>
      </c>
      <c r="F772" s="30">
        <v>7324</v>
      </c>
      <c r="G772" s="30" t="s">
        <v>301</v>
      </c>
      <c r="H772" s="30">
        <v>77.540642671350497</v>
      </c>
      <c r="I772" s="30">
        <v>1.68</v>
      </c>
      <c r="J772" s="30" t="s">
        <v>333</v>
      </c>
      <c r="K772" s="30">
        <v>130.26827968786901</v>
      </c>
      <c r="L772" s="30">
        <v>954084.88043395104</v>
      </c>
      <c r="M772" s="30">
        <v>0</v>
      </c>
      <c r="N772" s="30">
        <v>1.68</v>
      </c>
      <c r="O772" s="30">
        <v>0</v>
      </c>
      <c r="P772" s="30">
        <v>0</v>
      </c>
      <c r="Q772" s="30">
        <v>0</v>
      </c>
      <c r="R772" s="30">
        <v>0</v>
      </c>
      <c r="S772" s="30">
        <v>12304.32</v>
      </c>
      <c r="T772">
        <v>7</v>
      </c>
      <c r="U772">
        <v>77.540642671350497</v>
      </c>
      <c r="V772">
        <v>0.73362445414847199</v>
      </c>
    </row>
    <row r="773" spans="1:22" hidden="1" x14ac:dyDescent="0.25">
      <c r="A773" s="30" t="s">
        <v>3960</v>
      </c>
      <c r="B773" s="30" t="s">
        <v>3782</v>
      </c>
      <c r="C773" s="30" t="s">
        <v>9</v>
      </c>
      <c r="D773" s="30" t="s">
        <v>339</v>
      </c>
      <c r="E773" s="30" t="s">
        <v>282</v>
      </c>
      <c r="F773" s="30">
        <v>7324</v>
      </c>
      <c r="G773" s="30" t="s">
        <v>302</v>
      </c>
      <c r="H773" s="30">
        <v>109.377226757862</v>
      </c>
      <c r="I773" s="30">
        <v>0.46</v>
      </c>
      <c r="J773" s="30" t="s">
        <v>332</v>
      </c>
      <c r="K773" s="30">
        <v>50.3135243086165</v>
      </c>
      <c r="L773" s="30">
        <v>368496.25203630701</v>
      </c>
      <c r="M773" s="30">
        <v>0.46</v>
      </c>
      <c r="N773" s="30">
        <v>0</v>
      </c>
      <c r="O773" s="30">
        <v>0</v>
      </c>
      <c r="P773" s="30">
        <v>0</v>
      </c>
      <c r="Q773" s="30">
        <v>0</v>
      </c>
      <c r="R773" s="30">
        <v>0</v>
      </c>
      <c r="S773" s="30">
        <v>3369.04</v>
      </c>
      <c r="T773">
        <v>7</v>
      </c>
      <c r="U773">
        <v>109.377226757862</v>
      </c>
      <c r="V773">
        <v>7.77027027027027E-2</v>
      </c>
    </row>
    <row r="774" spans="1:22" hidden="1" x14ac:dyDescent="0.25">
      <c r="A774" s="30" t="s">
        <v>3961</v>
      </c>
      <c r="B774" s="30" t="s">
        <v>3782</v>
      </c>
      <c r="C774" s="30" t="s">
        <v>9</v>
      </c>
      <c r="D774" s="30" t="s">
        <v>339</v>
      </c>
      <c r="E774" s="30" t="s">
        <v>282</v>
      </c>
      <c r="F774" s="30">
        <v>7324</v>
      </c>
      <c r="G774" s="30" t="s">
        <v>303</v>
      </c>
      <c r="H774" s="30">
        <v>290.33804688957201</v>
      </c>
      <c r="I774" s="30">
        <v>0.13</v>
      </c>
      <c r="J774" s="30" t="s">
        <v>336</v>
      </c>
      <c r="K774" s="30">
        <v>37.743946095644297</v>
      </c>
      <c r="L774" s="30">
        <v>276436.66120449902</v>
      </c>
      <c r="M774" s="30">
        <v>0</v>
      </c>
      <c r="N774" s="30">
        <v>0</v>
      </c>
      <c r="O774" s="30">
        <v>0</v>
      </c>
      <c r="P774" s="30">
        <v>0</v>
      </c>
      <c r="Q774" s="30">
        <v>0.13</v>
      </c>
      <c r="R774" s="30">
        <v>37.743946095644297</v>
      </c>
      <c r="S774" s="30">
        <v>952.12</v>
      </c>
      <c r="T774">
        <v>7</v>
      </c>
      <c r="U774">
        <v>290.33804688957201</v>
      </c>
      <c r="V774">
        <v>6.9892473118279605E-2</v>
      </c>
    </row>
    <row r="775" spans="1:22" hidden="1" x14ac:dyDescent="0.25">
      <c r="A775" s="30" t="s">
        <v>3962</v>
      </c>
      <c r="B775" s="30" t="s">
        <v>3782</v>
      </c>
      <c r="C775" s="30" t="s">
        <v>9</v>
      </c>
      <c r="D775" s="30" t="s">
        <v>339</v>
      </c>
      <c r="E775" s="30" t="s">
        <v>282</v>
      </c>
      <c r="F775" s="30">
        <v>7324</v>
      </c>
      <c r="G775" s="30" t="s">
        <v>304</v>
      </c>
      <c r="H775" s="30">
        <v>101.970972390508</v>
      </c>
      <c r="I775" s="30">
        <v>1</v>
      </c>
      <c r="J775" s="30" t="s">
        <v>336</v>
      </c>
      <c r="K775" s="30">
        <v>101.970972390508</v>
      </c>
      <c r="L775" s="30">
        <v>746835.40178807802</v>
      </c>
      <c r="M775" s="30">
        <v>0</v>
      </c>
      <c r="N775" s="30">
        <v>0</v>
      </c>
      <c r="O775" s="30">
        <v>0</v>
      </c>
      <c r="P775" s="30">
        <v>0</v>
      </c>
      <c r="Q775" s="30">
        <v>1</v>
      </c>
      <c r="R775" s="30">
        <v>101.970972390508</v>
      </c>
      <c r="S775" s="30">
        <v>7324</v>
      </c>
      <c r="T775">
        <v>7</v>
      </c>
      <c r="U775">
        <v>101.970972390508</v>
      </c>
      <c r="V775">
        <v>0.53763440860215095</v>
      </c>
    </row>
    <row r="776" spans="1:22" hidden="1" x14ac:dyDescent="0.25">
      <c r="A776" s="30" t="s">
        <v>3963</v>
      </c>
      <c r="B776" s="30" t="s">
        <v>3782</v>
      </c>
      <c r="C776" s="30" t="s">
        <v>9</v>
      </c>
      <c r="D776" s="30" t="s">
        <v>339</v>
      </c>
      <c r="E776" s="30" t="s">
        <v>282</v>
      </c>
      <c r="F776" s="30">
        <v>7324</v>
      </c>
      <c r="G776" s="30" t="s">
        <v>305</v>
      </c>
      <c r="H776" s="30">
        <v>178.40798662715301</v>
      </c>
      <c r="I776" s="30">
        <v>1.75</v>
      </c>
      <c r="J776" s="30" t="s">
        <v>332</v>
      </c>
      <c r="K776" s="30">
        <v>312.21397659751699</v>
      </c>
      <c r="L776" s="30">
        <v>2286655.1646002098</v>
      </c>
      <c r="M776" s="30">
        <v>1.75</v>
      </c>
      <c r="N776" s="30">
        <v>0</v>
      </c>
      <c r="O776" s="30">
        <v>0</v>
      </c>
      <c r="P776" s="30">
        <v>0</v>
      </c>
      <c r="Q776" s="30">
        <v>0</v>
      </c>
      <c r="R776" s="30">
        <v>0</v>
      </c>
      <c r="S776" s="30">
        <v>12817</v>
      </c>
      <c r="T776">
        <v>7</v>
      </c>
      <c r="U776">
        <v>178.40798662715301</v>
      </c>
      <c r="V776">
        <v>0.295608108108108</v>
      </c>
    </row>
    <row r="777" spans="1:22" hidden="1" x14ac:dyDescent="0.25">
      <c r="A777" s="30" t="s">
        <v>3964</v>
      </c>
      <c r="B777" s="30" t="s">
        <v>3782</v>
      </c>
      <c r="C777" s="30" t="s">
        <v>9</v>
      </c>
      <c r="D777" s="30" t="s">
        <v>339</v>
      </c>
      <c r="E777" s="30" t="s">
        <v>282</v>
      </c>
      <c r="F777" s="30">
        <v>7324</v>
      </c>
      <c r="G777" s="30" t="s">
        <v>306</v>
      </c>
      <c r="H777" s="30">
        <v>119.91341153326999</v>
      </c>
      <c r="I777" s="30">
        <v>1.55</v>
      </c>
      <c r="J777" s="30" t="s">
        <v>332</v>
      </c>
      <c r="K777" s="30">
        <v>185.86578787656799</v>
      </c>
      <c r="L777" s="30">
        <v>1361281.0304079801</v>
      </c>
      <c r="M777" s="30">
        <v>1.55</v>
      </c>
      <c r="N777" s="30">
        <v>0</v>
      </c>
      <c r="O777" s="30">
        <v>0</v>
      </c>
      <c r="P777" s="30">
        <v>0</v>
      </c>
      <c r="Q777" s="30">
        <v>0</v>
      </c>
      <c r="R777" s="30">
        <v>0</v>
      </c>
      <c r="S777" s="30">
        <v>11352.2</v>
      </c>
      <c r="T777">
        <v>7</v>
      </c>
      <c r="U777">
        <v>119.91341153326999</v>
      </c>
      <c r="V777">
        <v>0.26182432432432401</v>
      </c>
    </row>
    <row r="778" spans="1:22" hidden="1" x14ac:dyDescent="0.25">
      <c r="A778" s="30" t="s">
        <v>3965</v>
      </c>
      <c r="B778" s="30" t="s">
        <v>3782</v>
      </c>
      <c r="C778" s="30" t="s">
        <v>9</v>
      </c>
      <c r="D778" s="30" t="s">
        <v>339</v>
      </c>
      <c r="E778" s="30" t="s">
        <v>282</v>
      </c>
      <c r="F778" s="30">
        <v>7324</v>
      </c>
      <c r="G778" s="30" t="s">
        <v>307</v>
      </c>
      <c r="H778" s="30">
        <v>76.217531321316102</v>
      </c>
      <c r="I778" s="30">
        <v>0.47</v>
      </c>
      <c r="J778" s="30" t="s">
        <v>336</v>
      </c>
      <c r="K778" s="30">
        <v>35.822239721018597</v>
      </c>
      <c r="L778" s="30">
        <v>262362.08371674002</v>
      </c>
      <c r="M778" s="30">
        <v>0</v>
      </c>
      <c r="N778" s="30">
        <v>0</v>
      </c>
      <c r="O778" s="30">
        <v>0</v>
      </c>
      <c r="P778" s="30">
        <v>0</v>
      </c>
      <c r="Q778" s="30">
        <v>0.47</v>
      </c>
      <c r="R778" s="30">
        <v>35.822239721018597</v>
      </c>
      <c r="S778" s="30">
        <v>3442.28</v>
      </c>
      <c r="T778">
        <v>7</v>
      </c>
      <c r="U778">
        <v>76.217531321316102</v>
      </c>
      <c r="V778">
        <v>0.25268817204301097</v>
      </c>
    </row>
    <row r="779" spans="1:22" hidden="1" x14ac:dyDescent="0.25">
      <c r="A779" s="30" t="s">
        <v>3966</v>
      </c>
      <c r="B779" s="30" t="s">
        <v>3782</v>
      </c>
      <c r="C779" s="30" t="s">
        <v>9</v>
      </c>
      <c r="D779" s="30" t="s">
        <v>339</v>
      </c>
      <c r="E779" s="30" t="s">
        <v>282</v>
      </c>
      <c r="F779" s="30">
        <v>7324</v>
      </c>
      <c r="G779" s="30" t="s">
        <v>308</v>
      </c>
      <c r="H779" s="30">
        <v>139.26107052594901</v>
      </c>
      <c r="I779" s="30">
        <v>1.7</v>
      </c>
      <c r="J779" s="30" t="s">
        <v>332</v>
      </c>
      <c r="K779" s="30">
        <v>236.74381989411299</v>
      </c>
      <c r="L779" s="30">
        <v>1733911.73690449</v>
      </c>
      <c r="M779" s="30">
        <v>1.7</v>
      </c>
      <c r="N779" s="30">
        <v>0</v>
      </c>
      <c r="O779" s="30">
        <v>0</v>
      </c>
      <c r="P779" s="30">
        <v>0</v>
      </c>
      <c r="Q779" s="30">
        <v>0</v>
      </c>
      <c r="R779" s="30">
        <v>0</v>
      </c>
      <c r="S779" s="30">
        <v>12450.8</v>
      </c>
      <c r="T779">
        <v>7</v>
      </c>
      <c r="U779">
        <v>139.26107052594901</v>
      </c>
      <c r="V779">
        <v>0.287162162162162</v>
      </c>
    </row>
    <row r="780" spans="1:22" hidden="1" x14ac:dyDescent="0.25">
      <c r="A780" s="30" t="s">
        <v>3967</v>
      </c>
      <c r="B780" s="30" t="s">
        <v>3782</v>
      </c>
      <c r="C780" s="30" t="s">
        <v>9</v>
      </c>
      <c r="D780" s="30" t="s">
        <v>339</v>
      </c>
      <c r="E780" s="30" t="s">
        <v>282</v>
      </c>
      <c r="F780" s="30">
        <v>7324</v>
      </c>
      <c r="G780" s="30" t="s">
        <v>309</v>
      </c>
      <c r="H780" s="30">
        <v>466.99247062376998</v>
      </c>
      <c r="I780" s="30">
        <v>0.02</v>
      </c>
      <c r="J780" s="30" t="s">
        <v>336</v>
      </c>
      <c r="K780" s="30">
        <v>9.3398494124754006</v>
      </c>
      <c r="L780" s="30">
        <v>68405.057096969802</v>
      </c>
      <c r="M780" s="30">
        <v>0</v>
      </c>
      <c r="N780" s="30">
        <v>0</v>
      </c>
      <c r="O780" s="30">
        <v>0</v>
      </c>
      <c r="P780" s="30">
        <v>0</v>
      </c>
      <c r="Q780" s="30">
        <v>0.02</v>
      </c>
      <c r="R780" s="30">
        <v>9.3398494124754006</v>
      </c>
      <c r="S780" s="30">
        <v>146.47999999999999</v>
      </c>
      <c r="T780">
        <v>7</v>
      </c>
      <c r="U780">
        <v>466.99247062376998</v>
      </c>
      <c r="V780">
        <v>1.0752688172042999E-2</v>
      </c>
    </row>
    <row r="781" spans="1:22" hidden="1" x14ac:dyDescent="0.25">
      <c r="A781" s="30" t="s">
        <v>3968</v>
      </c>
      <c r="B781" s="30" t="s">
        <v>3782</v>
      </c>
      <c r="C781" s="30" t="s">
        <v>9</v>
      </c>
      <c r="D781" s="30" t="s">
        <v>339</v>
      </c>
      <c r="E781" s="30" t="s">
        <v>282</v>
      </c>
      <c r="F781" s="30">
        <v>7324</v>
      </c>
      <c r="G781" s="30" t="s">
        <v>310</v>
      </c>
      <c r="H781" s="30">
        <v>259.2569979562</v>
      </c>
      <c r="I781" s="30">
        <v>0.19</v>
      </c>
      <c r="J781" s="30" t="s">
        <v>333</v>
      </c>
      <c r="K781" s="30">
        <v>49.258829611678003</v>
      </c>
      <c r="L781" s="30">
        <v>360771.66807592998</v>
      </c>
      <c r="M781" s="30">
        <v>0</v>
      </c>
      <c r="N781" s="30">
        <v>0.19</v>
      </c>
      <c r="O781" s="30">
        <v>0</v>
      </c>
      <c r="P781" s="30">
        <v>0</v>
      </c>
      <c r="Q781" s="30">
        <v>0</v>
      </c>
      <c r="R781" s="30">
        <v>0</v>
      </c>
      <c r="S781" s="30">
        <v>1391.56</v>
      </c>
      <c r="T781">
        <v>7</v>
      </c>
      <c r="U781">
        <v>259.2569979562</v>
      </c>
      <c r="V781">
        <v>8.2969432314410493E-2</v>
      </c>
    </row>
    <row r="782" spans="1:22" hidden="1" x14ac:dyDescent="0.25">
      <c r="A782" s="30" t="s">
        <v>3969</v>
      </c>
      <c r="B782" s="30" t="s">
        <v>3782</v>
      </c>
      <c r="C782" s="30" t="s">
        <v>9</v>
      </c>
      <c r="D782" s="30" t="s">
        <v>339</v>
      </c>
      <c r="E782" s="30" t="s">
        <v>282</v>
      </c>
      <c r="F782" s="30">
        <v>7324</v>
      </c>
      <c r="G782" s="30" t="s">
        <v>311</v>
      </c>
      <c r="H782" s="30">
        <v>105.279343373489</v>
      </c>
      <c r="I782" s="30">
        <v>0.22</v>
      </c>
      <c r="J782" s="30" t="s">
        <v>333</v>
      </c>
      <c r="K782" s="30">
        <v>23.161455542167602</v>
      </c>
      <c r="L782" s="30">
        <v>169634.50039083601</v>
      </c>
      <c r="M782" s="30">
        <v>0</v>
      </c>
      <c r="N782" s="30">
        <v>0.22</v>
      </c>
      <c r="O782" s="30">
        <v>0</v>
      </c>
      <c r="P782" s="30">
        <v>0</v>
      </c>
      <c r="Q782" s="30">
        <v>0</v>
      </c>
      <c r="R782" s="30">
        <v>0</v>
      </c>
      <c r="S782" s="30">
        <v>1611.28</v>
      </c>
      <c r="T782">
        <v>7</v>
      </c>
      <c r="U782">
        <v>105.279343373489</v>
      </c>
      <c r="V782">
        <v>9.6069868995633204E-2</v>
      </c>
    </row>
    <row r="783" spans="1:22" hidden="1" x14ac:dyDescent="0.25">
      <c r="A783" s="30" t="s">
        <v>3970</v>
      </c>
      <c r="B783" s="30" t="s">
        <v>3782</v>
      </c>
      <c r="C783" s="30" t="s">
        <v>9</v>
      </c>
      <c r="D783" s="30" t="s">
        <v>339</v>
      </c>
      <c r="E783" s="30" t="s">
        <v>282</v>
      </c>
      <c r="F783" s="30">
        <v>7324</v>
      </c>
      <c r="G783" s="30" t="s">
        <v>312</v>
      </c>
      <c r="H783" s="30">
        <v>29.936580098057799</v>
      </c>
      <c r="I783" s="30">
        <v>8.39</v>
      </c>
      <c r="J783" s="30" t="s">
        <v>334</v>
      </c>
      <c r="K783" s="30">
        <v>251.16790702270501</v>
      </c>
      <c r="L783" s="30">
        <v>1839553.7510342901</v>
      </c>
      <c r="M783" s="30">
        <v>0</v>
      </c>
      <c r="N783" s="30">
        <v>0</v>
      </c>
      <c r="O783" s="30">
        <v>8.39</v>
      </c>
      <c r="P783" s="30">
        <v>0</v>
      </c>
      <c r="Q783" s="30">
        <v>0</v>
      </c>
      <c r="R783" s="30">
        <v>0</v>
      </c>
      <c r="S783" s="30">
        <v>61448.36</v>
      </c>
      <c r="T783">
        <v>7</v>
      </c>
      <c r="U783">
        <v>29.936580098057799</v>
      </c>
      <c r="V783">
        <v>0.72017167381974301</v>
      </c>
    </row>
    <row r="784" spans="1:22" hidden="1" x14ac:dyDescent="0.25">
      <c r="A784" s="30" t="s">
        <v>3971</v>
      </c>
      <c r="B784" s="30" t="s">
        <v>3782</v>
      </c>
      <c r="C784" s="30" t="s">
        <v>9</v>
      </c>
      <c r="D784" s="30" t="s">
        <v>339</v>
      </c>
      <c r="E784" s="30" t="s">
        <v>282</v>
      </c>
      <c r="F784" s="30">
        <v>7324</v>
      </c>
      <c r="G784" s="30" t="s">
        <v>2688</v>
      </c>
      <c r="H784" s="30">
        <v>199.09134506084899</v>
      </c>
      <c r="I784" s="30">
        <v>0.41144639626000001</v>
      </c>
      <c r="J784" s="30" t="s">
        <v>334</v>
      </c>
      <c r="K784" s="30">
        <v>81.915416451842404</v>
      </c>
      <c r="L784" s="30">
        <v>599948.51009329397</v>
      </c>
      <c r="M784" s="30">
        <v>0</v>
      </c>
      <c r="N784" s="30">
        <v>0</v>
      </c>
      <c r="O784" s="30">
        <v>0.41144639626000001</v>
      </c>
      <c r="P784" s="30">
        <v>0</v>
      </c>
      <c r="Q784" s="30">
        <v>0</v>
      </c>
      <c r="R784" s="30">
        <v>0</v>
      </c>
      <c r="S784" s="30">
        <v>3013.4334062082398</v>
      </c>
      <c r="T784">
        <v>7</v>
      </c>
      <c r="U784">
        <v>199.09134506084899</v>
      </c>
      <c r="V784">
        <v>3.5317287232617997E-2</v>
      </c>
    </row>
    <row r="785" spans="1:22" hidden="1" x14ac:dyDescent="0.25">
      <c r="A785" s="30" t="s">
        <v>3972</v>
      </c>
      <c r="B785" s="30" t="s">
        <v>3782</v>
      </c>
      <c r="C785" s="30" t="s">
        <v>9</v>
      </c>
      <c r="D785" s="30" t="s">
        <v>339</v>
      </c>
      <c r="E785" s="30" t="s">
        <v>282</v>
      </c>
      <c r="F785" s="30">
        <v>7324</v>
      </c>
      <c r="G785" s="30" t="s">
        <v>2687</v>
      </c>
      <c r="H785" s="30">
        <v>123.560201658209</v>
      </c>
      <c r="I785" s="30">
        <v>2.8485536037400001</v>
      </c>
      <c r="J785" s="30" t="s">
        <v>334</v>
      </c>
      <c r="K785" s="30">
        <v>351.96785771233198</v>
      </c>
      <c r="L785" s="30">
        <v>2577812.5898851198</v>
      </c>
      <c r="M785" s="30">
        <v>0</v>
      </c>
      <c r="N785" s="30">
        <v>0</v>
      </c>
      <c r="O785" s="30">
        <v>2.8485536037400001</v>
      </c>
      <c r="P785" s="30">
        <v>0</v>
      </c>
      <c r="Q785" s="30">
        <v>0</v>
      </c>
      <c r="R785" s="30">
        <v>0</v>
      </c>
      <c r="S785" s="30">
        <v>20862.8065937918</v>
      </c>
      <c r="T785">
        <v>7</v>
      </c>
      <c r="U785">
        <v>123.560201658209</v>
      </c>
      <c r="V785">
        <v>0.24451103894763901</v>
      </c>
    </row>
    <row r="786" spans="1:22" hidden="1" x14ac:dyDescent="0.25">
      <c r="A786" s="30" t="s">
        <v>3973</v>
      </c>
      <c r="B786" s="30" t="s">
        <v>3782</v>
      </c>
      <c r="C786" s="30" t="s">
        <v>9</v>
      </c>
      <c r="D786" s="30" t="s">
        <v>339</v>
      </c>
      <c r="E786" s="30" t="s">
        <v>282</v>
      </c>
      <c r="F786" s="30">
        <v>7324</v>
      </c>
      <c r="G786" s="30" t="s">
        <v>313</v>
      </c>
      <c r="H786" s="30">
        <v>0</v>
      </c>
      <c r="I786" s="30">
        <v>0</v>
      </c>
      <c r="J786" s="30" t="s">
        <v>334</v>
      </c>
      <c r="K786" s="30">
        <v>0</v>
      </c>
      <c r="L786" s="30">
        <v>0</v>
      </c>
      <c r="M786" s="30">
        <v>0</v>
      </c>
      <c r="N786" s="30">
        <v>0</v>
      </c>
      <c r="O786" s="30">
        <v>0</v>
      </c>
      <c r="P786" s="30">
        <v>0</v>
      </c>
      <c r="Q786" s="30">
        <v>0</v>
      </c>
      <c r="R786" s="30">
        <v>0</v>
      </c>
      <c r="S786" s="30">
        <v>0</v>
      </c>
      <c r="T786">
        <v>7</v>
      </c>
      <c r="U786">
        <v>0</v>
      </c>
      <c r="V786">
        <v>0</v>
      </c>
    </row>
    <row r="787" spans="1:22" hidden="1" x14ac:dyDescent="0.25">
      <c r="A787" s="30" t="s">
        <v>3974</v>
      </c>
      <c r="B787" s="30" t="s">
        <v>3782</v>
      </c>
      <c r="C787" s="30" t="s">
        <v>9</v>
      </c>
      <c r="D787" s="30" t="s">
        <v>339</v>
      </c>
      <c r="E787" s="30" t="s">
        <v>283</v>
      </c>
      <c r="F787" s="30">
        <v>7325</v>
      </c>
      <c r="G787" s="30" t="s">
        <v>289</v>
      </c>
      <c r="H787" s="30">
        <v>550.28563628933796</v>
      </c>
      <c r="I787" s="30">
        <v>0.01</v>
      </c>
      <c r="J787" s="30" t="s">
        <v>335</v>
      </c>
      <c r="K787" s="30">
        <v>5.5028563628933798</v>
      </c>
      <c r="L787" s="30">
        <v>40308.422858193997</v>
      </c>
      <c r="M787" s="30">
        <v>0</v>
      </c>
      <c r="N787" s="30">
        <v>0</v>
      </c>
      <c r="O787" s="30">
        <v>0</v>
      </c>
      <c r="P787" s="30">
        <v>0.01</v>
      </c>
      <c r="Q787" s="30">
        <v>0</v>
      </c>
      <c r="R787" s="30">
        <v>0</v>
      </c>
      <c r="S787" s="30">
        <v>73.25</v>
      </c>
      <c r="T787">
        <v>8</v>
      </c>
      <c r="U787">
        <v>550.28563628933796</v>
      </c>
      <c r="V787">
        <v>1</v>
      </c>
    </row>
    <row r="788" spans="1:22" hidden="1" x14ac:dyDescent="0.25">
      <c r="A788" s="30" t="s">
        <v>3975</v>
      </c>
      <c r="B788" s="30" t="s">
        <v>3782</v>
      </c>
      <c r="C788" s="30" t="s">
        <v>9</v>
      </c>
      <c r="D788" s="30" t="s">
        <v>339</v>
      </c>
      <c r="E788" s="30" t="s">
        <v>283</v>
      </c>
      <c r="F788" s="30">
        <v>7325</v>
      </c>
      <c r="G788" s="30" t="s">
        <v>290</v>
      </c>
      <c r="H788" s="30">
        <v>0</v>
      </c>
      <c r="I788" s="30">
        <v>0</v>
      </c>
      <c r="J788" s="30" t="s">
        <v>363</v>
      </c>
      <c r="K788" s="30">
        <v>0</v>
      </c>
      <c r="L788" s="30">
        <v>0</v>
      </c>
      <c r="M788" s="30">
        <v>0</v>
      </c>
      <c r="N788" s="30">
        <v>0</v>
      </c>
      <c r="O788" s="30">
        <v>0</v>
      </c>
      <c r="P788" s="30">
        <v>0</v>
      </c>
      <c r="Q788" s="30">
        <v>0</v>
      </c>
      <c r="R788" s="30">
        <v>0</v>
      </c>
      <c r="S788" s="30">
        <v>0</v>
      </c>
      <c r="T788">
        <v>8</v>
      </c>
      <c r="U788">
        <v>2167.5844605252701</v>
      </c>
      <c r="V788">
        <v>0.44444444444444398</v>
      </c>
    </row>
    <row r="789" spans="1:22" hidden="1" x14ac:dyDescent="0.25">
      <c r="A789" s="30" t="s">
        <v>3976</v>
      </c>
      <c r="B789" s="30" t="s">
        <v>3782</v>
      </c>
      <c r="C789" s="30" t="s">
        <v>9</v>
      </c>
      <c r="D789" s="30" t="s">
        <v>339</v>
      </c>
      <c r="E789" s="30" t="s">
        <v>283</v>
      </c>
      <c r="F789" s="30">
        <v>7325</v>
      </c>
      <c r="G789" s="30" t="s">
        <v>291</v>
      </c>
      <c r="H789" s="30">
        <v>786.665308672582</v>
      </c>
      <c r="I789" s="30">
        <v>0.02</v>
      </c>
      <c r="J789" s="30" t="s">
        <v>336</v>
      </c>
      <c r="K789" s="30">
        <v>15.7333061734516</v>
      </c>
      <c r="L789" s="30">
        <v>115246.46772053299</v>
      </c>
      <c r="M789" s="30">
        <v>0</v>
      </c>
      <c r="N789" s="30">
        <v>0</v>
      </c>
      <c r="O789" s="30">
        <v>0</v>
      </c>
      <c r="P789" s="30">
        <v>0</v>
      </c>
      <c r="Q789" s="30">
        <v>0.02</v>
      </c>
      <c r="R789" s="30">
        <v>15.7333061734516</v>
      </c>
      <c r="S789" s="30">
        <v>146.5</v>
      </c>
      <c r="T789">
        <v>8</v>
      </c>
      <c r="U789">
        <v>786.665308672582</v>
      </c>
      <c r="V789">
        <v>7.8125E-3</v>
      </c>
    </row>
    <row r="790" spans="1:22" hidden="1" x14ac:dyDescent="0.25">
      <c r="A790" s="30" t="s">
        <v>3977</v>
      </c>
      <c r="B790" s="30" t="s">
        <v>3782</v>
      </c>
      <c r="C790" s="30" t="s">
        <v>9</v>
      </c>
      <c r="D790" s="30" t="s">
        <v>339</v>
      </c>
      <c r="E790" s="30" t="s">
        <v>283</v>
      </c>
      <c r="F790" s="30">
        <v>7325</v>
      </c>
      <c r="G790" s="30" t="s">
        <v>292</v>
      </c>
      <c r="H790" s="30">
        <v>49.396877394471602</v>
      </c>
      <c r="I790" s="30">
        <v>0.63</v>
      </c>
      <c r="J790" s="30" t="s">
        <v>332</v>
      </c>
      <c r="K790" s="30">
        <v>31.120032758517102</v>
      </c>
      <c r="L790" s="30">
        <v>227954.23995613799</v>
      </c>
      <c r="M790" s="30">
        <v>0.63</v>
      </c>
      <c r="N790" s="30">
        <v>0</v>
      </c>
      <c r="O790" s="30">
        <v>0</v>
      </c>
      <c r="P790" s="30">
        <v>0</v>
      </c>
      <c r="Q790" s="30">
        <v>0</v>
      </c>
      <c r="R790" s="30">
        <v>0</v>
      </c>
      <c r="S790" s="30">
        <v>4614.75</v>
      </c>
      <c r="T790">
        <v>8</v>
      </c>
      <c r="U790">
        <v>49.396877394471602</v>
      </c>
      <c r="V790">
        <v>8.0769230769230801E-2</v>
      </c>
    </row>
    <row r="791" spans="1:22" hidden="1" x14ac:dyDescent="0.25">
      <c r="A791" s="30" t="s">
        <v>3978</v>
      </c>
      <c r="B791" s="30" t="s">
        <v>3782</v>
      </c>
      <c r="C791" s="30" t="s">
        <v>9</v>
      </c>
      <c r="D791" s="30" t="s">
        <v>339</v>
      </c>
      <c r="E791" s="30" t="s">
        <v>283</v>
      </c>
      <c r="F791" s="30">
        <v>7325</v>
      </c>
      <c r="G791" s="30" t="s">
        <v>293</v>
      </c>
      <c r="H791" s="30">
        <v>845.479941973275</v>
      </c>
      <c r="I791" s="30">
        <v>0.11</v>
      </c>
      <c r="J791" s="30" t="s">
        <v>333</v>
      </c>
      <c r="K791" s="30">
        <v>93.002793617060306</v>
      </c>
      <c r="L791" s="30">
        <v>681245.46324496705</v>
      </c>
      <c r="M791" s="30">
        <v>0</v>
      </c>
      <c r="N791" s="30">
        <v>0.11</v>
      </c>
      <c r="O791" s="30">
        <v>0</v>
      </c>
      <c r="P791" s="30">
        <v>0</v>
      </c>
      <c r="Q791" s="30">
        <v>0</v>
      </c>
      <c r="R791" s="30">
        <v>0</v>
      </c>
      <c r="S791" s="30">
        <v>805.75</v>
      </c>
      <c r="T791">
        <v>8</v>
      </c>
      <c r="U791">
        <v>845.479941973275</v>
      </c>
      <c r="V791">
        <v>3.7037037037037E-2</v>
      </c>
    </row>
    <row r="792" spans="1:22" hidden="1" x14ac:dyDescent="0.25">
      <c r="A792" s="30" t="s">
        <v>3979</v>
      </c>
      <c r="B792" s="30" t="s">
        <v>3782</v>
      </c>
      <c r="C792" s="30" t="s">
        <v>9</v>
      </c>
      <c r="D792" s="30" t="s">
        <v>339</v>
      </c>
      <c r="E792" s="30" t="s">
        <v>283</v>
      </c>
      <c r="F792" s="30">
        <v>7325</v>
      </c>
      <c r="G792" s="30" t="s">
        <v>294</v>
      </c>
      <c r="H792" s="30">
        <v>228.949417013226</v>
      </c>
      <c r="I792" s="30">
        <v>0.23</v>
      </c>
      <c r="J792" s="30" t="s">
        <v>333</v>
      </c>
      <c r="K792" s="30">
        <v>52.658365913041997</v>
      </c>
      <c r="L792" s="30">
        <v>385722.53031303303</v>
      </c>
      <c r="M792" s="30">
        <v>0</v>
      </c>
      <c r="N792" s="30">
        <v>0.23</v>
      </c>
      <c r="O792" s="30">
        <v>0</v>
      </c>
      <c r="P792" s="30">
        <v>0</v>
      </c>
      <c r="Q792" s="30">
        <v>0</v>
      </c>
      <c r="R792" s="30">
        <v>0</v>
      </c>
      <c r="S792" s="30">
        <v>1684.75</v>
      </c>
      <c r="T792">
        <v>8</v>
      </c>
      <c r="U792">
        <v>228.949417013226</v>
      </c>
      <c r="V792">
        <v>7.7441077441077394E-2</v>
      </c>
    </row>
    <row r="793" spans="1:22" hidden="1" x14ac:dyDescent="0.25">
      <c r="A793" s="30" t="s">
        <v>3980</v>
      </c>
      <c r="B793" s="30" t="s">
        <v>3782</v>
      </c>
      <c r="C793" s="30" t="s">
        <v>9</v>
      </c>
      <c r="D793" s="30" t="s">
        <v>339</v>
      </c>
      <c r="E793" s="30" t="s">
        <v>283</v>
      </c>
      <c r="F793" s="30">
        <v>7325</v>
      </c>
      <c r="G793" s="30" t="s">
        <v>295</v>
      </c>
      <c r="H793" s="30">
        <v>0</v>
      </c>
      <c r="I793" s="30">
        <v>0</v>
      </c>
      <c r="J793" s="30" t="s">
        <v>336</v>
      </c>
      <c r="K793" s="30">
        <v>0</v>
      </c>
      <c r="L793" s="30">
        <v>0</v>
      </c>
      <c r="M793" s="30">
        <v>0</v>
      </c>
      <c r="N793" s="30">
        <v>0</v>
      </c>
      <c r="O793" s="30">
        <v>0</v>
      </c>
      <c r="P793" s="30">
        <v>0</v>
      </c>
      <c r="Q793" s="30">
        <v>0</v>
      </c>
      <c r="R793" s="30">
        <v>0</v>
      </c>
      <c r="S793" s="30">
        <v>0</v>
      </c>
      <c r="T793">
        <v>8</v>
      </c>
      <c r="U793">
        <v>0</v>
      </c>
      <c r="V793">
        <v>0</v>
      </c>
    </row>
    <row r="794" spans="1:22" hidden="1" x14ac:dyDescent="0.25">
      <c r="A794" s="30" t="s">
        <v>3981</v>
      </c>
      <c r="B794" s="30" t="s">
        <v>3782</v>
      </c>
      <c r="C794" s="30" t="s">
        <v>9</v>
      </c>
      <c r="D794" s="30" t="s">
        <v>339</v>
      </c>
      <c r="E794" s="30" t="s">
        <v>283</v>
      </c>
      <c r="F794" s="30">
        <v>7325</v>
      </c>
      <c r="G794" s="30" t="s">
        <v>296</v>
      </c>
      <c r="H794" s="30">
        <v>169.19666457778601</v>
      </c>
      <c r="I794" s="30">
        <v>0.02</v>
      </c>
      <c r="J794" s="30" t="s">
        <v>336</v>
      </c>
      <c r="K794" s="30">
        <v>3.3839332915557101</v>
      </c>
      <c r="L794" s="30">
        <v>24787.311360645599</v>
      </c>
      <c r="M794" s="30">
        <v>0</v>
      </c>
      <c r="N794" s="30">
        <v>0</v>
      </c>
      <c r="O794" s="30">
        <v>0</v>
      </c>
      <c r="P794" s="30">
        <v>0</v>
      </c>
      <c r="Q794" s="30">
        <v>0.02</v>
      </c>
      <c r="R794" s="30">
        <v>3.3839332915557101</v>
      </c>
      <c r="S794" s="30">
        <v>146.5</v>
      </c>
      <c r="T794">
        <v>8</v>
      </c>
      <c r="U794">
        <v>169.19666457778601</v>
      </c>
      <c r="V794">
        <v>7.8125E-3</v>
      </c>
    </row>
    <row r="795" spans="1:22" hidden="1" x14ac:dyDescent="0.25">
      <c r="A795" s="30" t="s">
        <v>3982</v>
      </c>
      <c r="B795" s="30" t="s">
        <v>3782</v>
      </c>
      <c r="C795" s="30" t="s">
        <v>9</v>
      </c>
      <c r="D795" s="30" t="s">
        <v>339</v>
      </c>
      <c r="E795" s="30" t="s">
        <v>283</v>
      </c>
      <c r="F795" s="30">
        <v>7325</v>
      </c>
      <c r="G795" s="30" t="s">
        <v>297</v>
      </c>
      <c r="H795" s="30">
        <v>1525.99116254354</v>
      </c>
      <c r="I795" s="30">
        <v>0.4</v>
      </c>
      <c r="J795" s="30" t="s">
        <v>336</v>
      </c>
      <c r="K795" s="30">
        <v>610.39646501741504</v>
      </c>
      <c r="L795" s="30">
        <v>4471154.1062525604</v>
      </c>
      <c r="M795" s="30">
        <v>0</v>
      </c>
      <c r="N795" s="30">
        <v>0</v>
      </c>
      <c r="O795" s="30">
        <v>0</v>
      </c>
      <c r="P795" s="30">
        <v>0</v>
      </c>
      <c r="Q795" s="30">
        <v>0.4</v>
      </c>
      <c r="R795" s="30">
        <v>610.39646501741504</v>
      </c>
      <c r="S795" s="30">
        <v>2930</v>
      </c>
      <c r="T795">
        <v>8</v>
      </c>
      <c r="U795">
        <v>1525.99116254354</v>
      </c>
      <c r="V795">
        <v>0.15625</v>
      </c>
    </row>
    <row r="796" spans="1:22" hidden="1" x14ac:dyDescent="0.25">
      <c r="A796" s="30" t="s">
        <v>3983</v>
      </c>
      <c r="B796" s="30" t="s">
        <v>3782</v>
      </c>
      <c r="C796" s="30" t="s">
        <v>9</v>
      </c>
      <c r="D796" s="30" t="s">
        <v>339</v>
      </c>
      <c r="E796" s="30" t="s">
        <v>283</v>
      </c>
      <c r="F796" s="30">
        <v>7325</v>
      </c>
      <c r="G796" s="30" t="s">
        <v>298</v>
      </c>
      <c r="H796" s="30">
        <v>0</v>
      </c>
      <c r="I796" s="30">
        <v>0</v>
      </c>
      <c r="J796" s="30" t="s">
        <v>276</v>
      </c>
      <c r="K796" s="30">
        <v>0</v>
      </c>
      <c r="L796" s="30">
        <v>0</v>
      </c>
      <c r="M796" s="30">
        <v>0</v>
      </c>
      <c r="N796" s="30">
        <v>0</v>
      </c>
      <c r="O796" s="30">
        <v>0</v>
      </c>
      <c r="P796" s="30">
        <v>0</v>
      </c>
      <c r="Q796" s="30">
        <v>0</v>
      </c>
      <c r="R796" s="30">
        <v>0</v>
      </c>
      <c r="S796" s="30">
        <v>0</v>
      </c>
      <c r="T796">
        <v>8</v>
      </c>
      <c r="U796">
        <v>0</v>
      </c>
      <c r="V796">
        <v>0</v>
      </c>
    </row>
    <row r="797" spans="1:22" hidden="1" x14ac:dyDescent="0.25">
      <c r="A797" s="30" t="s">
        <v>3984</v>
      </c>
      <c r="B797" s="30" t="s">
        <v>3782</v>
      </c>
      <c r="C797" s="30" t="s">
        <v>9</v>
      </c>
      <c r="D797" s="30" t="s">
        <v>339</v>
      </c>
      <c r="E797" s="30" t="s">
        <v>283</v>
      </c>
      <c r="F797" s="30">
        <v>7325</v>
      </c>
      <c r="G797" s="30" t="s">
        <v>299</v>
      </c>
      <c r="H797" s="30">
        <v>120.691868761827</v>
      </c>
      <c r="I797" s="30">
        <v>0.05</v>
      </c>
      <c r="J797" s="30" t="s">
        <v>332</v>
      </c>
      <c r="K797" s="30">
        <v>6.0345934380913704</v>
      </c>
      <c r="L797" s="30">
        <v>44203.3969340193</v>
      </c>
      <c r="M797" s="30">
        <v>0.05</v>
      </c>
      <c r="N797" s="30">
        <v>0</v>
      </c>
      <c r="O797" s="30">
        <v>0</v>
      </c>
      <c r="P797" s="30">
        <v>0</v>
      </c>
      <c r="Q797" s="30">
        <v>0</v>
      </c>
      <c r="R797" s="30">
        <v>0</v>
      </c>
      <c r="S797" s="30">
        <v>366.25</v>
      </c>
      <c r="T797">
        <v>8</v>
      </c>
      <c r="U797">
        <v>120.691868761827</v>
      </c>
      <c r="V797">
        <v>6.41025641025641E-3</v>
      </c>
    </row>
    <row r="798" spans="1:22" hidden="1" x14ac:dyDescent="0.25">
      <c r="A798" s="30" t="s">
        <v>3985</v>
      </c>
      <c r="B798" s="30" t="s">
        <v>3782</v>
      </c>
      <c r="C798" s="30" t="s">
        <v>9</v>
      </c>
      <c r="D798" s="30" t="s">
        <v>339</v>
      </c>
      <c r="E798" s="30" t="s">
        <v>283</v>
      </c>
      <c r="F798" s="30">
        <v>7325</v>
      </c>
      <c r="G798" s="30" t="s">
        <v>300</v>
      </c>
      <c r="H798" s="30">
        <v>0</v>
      </c>
      <c r="I798" s="30">
        <v>0</v>
      </c>
      <c r="J798" s="30" t="s">
        <v>336</v>
      </c>
      <c r="K798" s="30">
        <v>0</v>
      </c>
      <c r="L798" s="30">
        <v>0</v>
      </c>
      <c r="M798" s="30">
        <v>0</v>
      </c>
      <c r="N798" s="30">
        <v>0</v>
      </c>
      <c r="O798" s="30">
        <v>0</v>
      </c>
      <c r="P798" s="30">
        <v>0</v>
      </c>
      <c r="Q798" s="30">
        <v>0</v>
      </c>
      <c r="R798" s="30">
        <v>0</v>
      </c>
      <c r="S798" s="30">
        <v>0</v>
      </c>
      <c r="T798">
        <v>8</v>
      </c>
      <c r="U798">
        <v>0</v>
      </c>
      <c r="V798">
        <v>0</v>
      </c>
    </row>
    <row r="799" spans="1:22" hidden="1" x14ac:dyDescent="0.25">
      <c r="A799" s="30" t="s">
        <v>3986</v>
      </c>
      <c r="B799" s="30" t="s">
        <v>3782</v>
      </c>
      <c r="C799" s="30" t="s">
        <v>9</v>
      </c>
      <c r="D799" s="30" t="s">
        <v>339</v>
      </c>
      <c r="E799" s="30" t="s">
        <v>283</v>
      </c>
      <c r="F799" s="30">
        <v>7325</v>
      </c>
      <c r="G799" s="30" t="s">
        <v>301</v>
      </c>
      <c r="H799" s="30">
        <v>100.29521318802701</v>
      </c>
      <c r="I799" s="30">
        <v>2.0499999999999998</v>
      </c>
      <c r="J799" s="30" t="s">
        <v>333</v>
      </c>
      <c r="K799" s="30">
        <v>205.60518703545401</v>
      </c>
      <c r="L799" s="30">
        <v>1506057.9950347</v>
      </c>
      <c r="M799" s="30">
        <v>0</v>
      </c>
      <c r="N799" s="30">
        <v>2.0499999999999998</v>
      </c>
      <c r="O799" s="30">
        <v>0</v>
      </c>
      <c r="P799" s="30">
        <v>0</v>
      </c>
      <c r="Q799" s="30">
        <v>0</v>
      </c>
      <c r="R799" s="30">
        <v>0</v>
      </c>
      <c r="S799" s="30">
        <v>15016.25</v>
      </c>
      <c r="T799">
        <v>8</v>
      </c>
      <c r="U799">
        <v>100.29521318802701</v>
      </c>
      <c r="V799">
        <v>0.69023569023568998</v>
      </c>
    </row>
    <row r="800" spans="1:22" hidden="1" x14ac:dyDescent="0.25">
      <c r="A800" s="30" t="s">
        <v>3987</v>
      </c>
      <c r="B800" s="30" t="s">
        <v>3782</v>
      </c>
      <c r="C800" s="30" t="s">
        <v>9</v>
      </c>
      <c r="D800" s="30" t="s">
        <v>339</v>
      </c>
      <c r="E800" s="30" t="s">
        <v>283</v>
      </c>
      <c r="F800" s="30">
        <v>7325</v>
      </c>
      <c r="G800" s="30" t="s">
        <v>302</v>
      </c>
      <c r="H800" s="30">
        <v>111.142224287913</v>
      </c>
      <c r="I800" s="30">
        <v>0.9</v>
      </c>
      <c r="J800" s="30" t="s">
        <v>332</v>
      </c>
      <c r="K800" s="30">
        <v>100.028001859122</v>
      </c>
      <c r="L800" s="30">
        <v>732705.11361806805</v>
      </c>
      <c r="M800" s="30">
        <v>0.9</v>
      </c>
      <c r="N800" s="30">
        <v>0</v>
      </c>
      <c r="O800" s="30">
        <v>0</v>
      </c>
      <c r="P800" s="30">
        <v>0</v>
      </c>
      <c r="Q800" s="30">
        <v>0</v>
      </c>
      <c r="R800" s="30">
        <v>0</v>
      </c>
      <c r="S800" s="30">
        <v>6592.5</v>
      </c>
      <c r="T800">
        <v>8</v>
      </c>
      <c r="U800">
        <v>111.142224287913</v>
      </c>
      <c r="V800">
        <v>0.115384615384615</v>
      </c>
    </row>
    <row r="801" spans="1:22" hidden="1" x14ac:dyDescent="0.25">
      <c r="A801" s="30" t="s">
        <v>3988</v>
      </c>
      <c r="B801" s="30" t="s">
        <v>3782</v>
      </c>
      <c r="C801" s="30" t="s">
        <v>9</v>
      </c>
      <c r="D801" s="30" t="s">
        <v>339</v>
      </c>
      <c r="E801" s="30" t="s">
        <v>283</v>
      </c>
      <c r="F801" s="30">
        <v>7325</v>
      </c>
      <c r="G801" s="30" t="s">
        <v>303</v>
      </c>
      <c r="H801" s="30">
        <v>384.33350078294399</v>
      </c>
      <c r="I801" s="30">
        <v>0.23</v>
      </c>
      <c r="J801" s="30" t="s">
        <v>336</v>
      </c>
      <c r="K801" s="30">
        <v>88.396705180077205</v>
      </c>
      <c r="L801" s="30">
        <v>647505.865444066</v>
      </c>
      <c r="M801" s="30">
        <v>0</v>
      </c>
      <c r="N801" s="30">
        <v>0</v>
      </c>
      <c r="O801" s="30">
        <v>0</v>
      </c>
      <c r="P801" s="30">
        <v>0</v>
      </c>
      <c r="Q801" s="30">
        <v>0.23</v>
      </c>
      <c r="R801" s="30">
        <v>88.396705180077205</v>
      </c>
      <c r="S801" s="30">
        <v>1684.75</v>
      </c>
      <c r="T801">
        <v>8</v>
      </c>
      <c r="U801">
        <v>384.33350078294399</v>
      </c>
      <c r="V801">
        <v>8.984375E-2</v>
      </c>
    </row>
    <row r="802" spans="1:22" hidden="1" x14ac:dyDescent="0.25">
      <c r="A802" s="30" t="s">
        <v>3989</v>
      </c>
      <c r="B802" s="30" t="s">
        <v>3782</v>
      </c>
      <c r="C802" s="30" t="s">
        <v>9</v>
      </c>
      <c r="D802" s="30" t="s">
        <v>339</v>
      </c>
      <c r="E802" s="30" t="s">
        <v>283</v>
      </c>
      <c r="F802" s="30">
        <v>7325</v>
      </c>
      <c r="G802" s="30" t="s">
        <v>304</v>
      </c>
      <c r="H802" s="30">
        <v>170.16395365048601</v>
      </c>
      <c r="I802" s="30">
        <v>1</v>
      </c>
      <c r="J802" s="30" t="s">
        <v>336</v>
      </c>
      <c r="K802" s="30">
        <v>170.16395365048601</v>
      </c>
      <c r="L802" s="30">
        <v>1246450.96048981</v>
      </c>
      <c r="M802" s="30">
        <v>0</v>
      </c>
      <c r="N802" s="30">
        <v>0</v>
      </c>
      <c r="O802" s="30">
        <v>0</v>
      </c>
      <c r="P802" s="30">
        <v>0</v>
      </c>
      <c r="Q802" s="30">
        <v>1</v>
      </c>
      <c r="R802" s="30">
        <v>170.16395365048601</v>
      </c>
      <c r="S802" s="30">
        <v>7325</v>
      </c>
      <c r="T802">
        <v>8</v>
      </c>
      <c r="U802">
        <v>170.16395365048601</v>
      </c>
      <c r="V802">
        <v>0.390625</v>
      </c>
    </row>
    <row r="803" spans="1:22" hidden="1" x14ac:dyDescent="0.25">
      <c r="A803" s="30" t="s">
        <v>3990</v>
      </c>
      <c r="B803" s="30" t="s">
        <v>3782</v>
      </c>
      <c r="C803" s="30" t="s">
        <v>9</v>
      </c>
      <c r="D803" s="30" t="s">
        <v>339</v>
      </c>
      <c r="E803" s="30" t="s">
        <v>283</v>
      </c>
      <c r="F803" s="30">
        <v>7325</v>
      </c>
      <c r="G803" s="30" t="s">
        <v>305</v>
      </c>
      <c r="H803" s="30">
        <v>173.387000593615</v>
      </c>
      <c r="I803" s="30">
        <v>1.95</v>
      </c>
      <c r="J803" s="30" t="s">
        <v>332</v>
      </c>
      <c r="K803" s="30">
        <v>338.10465115754897</v>
      </c>
      <c r="L803" s="30">
        <v>2476616.5697290502</v>
      </c>
      <c r="M803" s="30">
        <v>1.95</v>
      </c>
      <c r="N803" s="30">
        <v>0</v>
      </c>
      <c r="O803" s="30">
        <v>0</v>
      </c>
      <c r="P803" s="30">
        <v>0</v>
      </c>
      <c r="Q803" s="30">
        <v>0</v>
      </c>
      <c r="R803" s="30">
        <v>0</v>
      </c>
      <c r="S803" s="30">
        <v>14283.75</v>
      </c>
      <c r="T803">
        <v>8</v>
      </c>
      <c r="U803">
        <v>173.387000593615</v>
      </c>
      <c r="V803">
        <v>0.25</v>
      </c>
    </row>
    <row r="804" spans="1:22" hidden="1" x14ac:dyDescent="0.25">
      <c r="A804" s="30" t="s">
        <v>3991</v>
      </c>
      <c r="B804" s="30" t="s">
        <v>3782</v>
      </c>
      <c r="C804" s="30" t="s">
        <v>9</v>
      </c>
      <c r="D804" s="30" t="s">
        <v>339</v>
      </c>
      <c r="E804" s="30" t="s">
        <v>283</v>
      </c>
      <c r="F804" s="30">
        <v>7325</v>
      </c>
      <c r="G804" s="30" t="s">
        <v>306</v>
      </c>
      <c r="H804" s="30">
        <v>120.45665529410699</v>
      </c>
      <c r="I804" s="30">
        <v>1.93</v>
      </c>
      <c r="J804" s="30" t="s">
        <v>332</v>
      </c>
      <c r="K804" s="30">
        <v>232.481344717626</v>
      </c>
      <c r="L804" s="30">
        <v>1702925.8500566101</v>
      </c>
      <c r="M804" s="30">
        <v>1.93</v>
      </c>
      <c r="N804" s="30">
        <v>0</v>
      </c>
      <c r="O804" s="30">
        <v>0</v>
      </c>
      <c r="P804" s="30">
        <v>0</v>
      </c>
      <c r="Q804" s="30">
        <v>0</v>
      </c>
      <c r="R804" s="30">
        <v>0</v>
      </c>
      <c r="S804" s="30">
        <v>14137.25</v>
      </c>
      <c r="T804">
        <v>8</v>
      </c>
      <c r="U804">
        <v>120.45665529410699</v>
      </c>
      <c r="V804">
        <v>0.247435897435897</v>
      </c>
    </row>
    <row r="805" spans="1:22" hidden="1" x14ac:dyDescent="0.25">
      <c r="A805" s="30" t="s">
        <v>3992</v>
      </c>
      <c r="B805" s="30" t="s">
        <v>3782</v>
      </c>
      <c r="C805" s="30" t="s">
        <v>9</v>
      </c>
      <c r="D805" s="30" t="s">
        <v>339</v>
      </c>
      <c r="E805" s="30" t="s">
        <v>283</v>
      </c>
      <c r="F805" s="30">
        <v>7325</v>
      </c>
      <c r="G805" s="30" t="s">
        <v>307</v>
      </c>
      <c r="H805" s="30">
        <v>87.710466383775199</v>
      </c>
      <c r="I805" s="30">
        <v>0.85</v>
      </c>
      <c r="J805" s="30" t="s">
        <v>336</v>
      </c>
      <c r="K805" s="30">
        <v>74.553896426208894</v>
      </c>
      <c r="L805" s="30">
        <v>546107.29132197995</v>
      </c>
      <c r="M805" s="30">
        <v>0</v>
      </c>
      <c r="N805" s="30">
        <v>0</v>
      </c>
      <c r="O805" s="30">
        <v>0</v>
      </c>
      <c r="P805" s="30">
        <v>0</v>
      </c>
      <c r="Q805" s="30">
        <v>0.85</v>
      </c>
      <c r="R805" s="30">
        <v>74.553896426208894</v>
      </c>
      <c r="S805" s="30">
        <v>6226.25</v>
      </c>
      <c r="T805">
        <v>8</v>
      </c>
      <c r="U805">
        <v>87.710466383775199</v>
      </c>
      <c r="V805">
        <v>0.33203125</v>
      </c>
    </row>
    <row r="806" spans="1:22" hidden="1" x14ac:dyDescent="0.25">
      <c r="A806" s="30" t="s">
        <v>3993</v>
      </c>
      <c r="B806" s="30" t="s">
        <v>3782</v>
      </c>
      <c r="C806" s="30" t="s">
        <v>9</v>
      </c>
      <c r="D806" s="30" t="s">
        <v>339</v>
      </c>
      <c r="E806" s="30" t="s">
        <v>283</v>
      </c>
      <c r="F806" s="30">
        <v>7325</v>
      </c>
      <c r="G806" s="30" t="s">
        <v>308</v>
      </c>
      <c r="H806" s="30">
        <v>144.84056040860699</v>
      </c>
      <c r="I806" s="30">
        <v>2.34</v>
      </c>
      <c r="J806" s="30" t="s">
        <v>332</v>
      </c>
      <c r="K806" s="30">
        <v>338.92691135614001</v>
      </c>
      <c r="L806" s="30">
        <v>2482639.62568373</v>
      </c>
      <c r="M806" s="30">
        <v>2.34</v>
      </c>
      <c r="N806" s="30">
        <v>0</v>
      </c>
      <c r="O806" s="30">
        <v>0</v>
      </c>
      <c r="P806" s="30">
        <v>0</v>
      </c>
      <c r="Q806" s="30">
        <v>0</v>
      </c>
      <c r="R806" s="30">
        <v>0</v>
      </c>
      <c r="S806" s="30">
        <v>17140.5</v>
      </c>
      <c r="T806">
        <v>8</v>
      </c>
      <c r="U806">
        <v>144.84056040860699</v>
      </c>
      <c r="V806">
        <v>0.3</v>
      </c>
    </row>
    <row r="807" spans="1:22" hidden="1" x14ac:dyDescent="0.25">
      <c r="A807" s="30" t="s">
        <v>3994</v>
      </c>
      <c r="B807" s="30" t="s">
        <v>3782</v>
      </c>
      <c r="C807" s="30" t="s">
        <v>9</v>
      </c>
      <c r="D807" s="30" t="s">
        <v>339</v>
      </c>
      <c r="E807" s="30" t="s">
        <v>283</v>
      </c>
      <c r="F807" s="30">
        <v>7325</v>
      </c>
      <c r="G807" s="30" t="s">
        <v>309</v>
      </c>
      <c r="H807" s="30">
        <v>978.99542263661999</v>
      </c>
      <c r="I807" s="30">
        <v>0.04</v>
      </c>
      <c r="J807" s="30" t="s">
        <v>336</v>
      </c>
      <c r="K807" s="30">
        <v>39.159816905464801</v>
      </c>
      <c r="L807" s="30">
        <v>286845.65883253003</v>
      </c>
      <c r="M807" s="30">
        <v>0</v>
      </c>
      <c r="N807" s="30">
        <v>0</v>
      </c>
      <c r="O807" s="30">
        <v>0</v>
      </c>
      <c r="P807" s="30">
        <v>0</v>
      </c>
      <c r="Q807" s="30">
        <v>0.04</v>
      </c>
      <c r="R807" s="30">
        <v>39.159816905464801</v>
      </c>
      <c r="S807" s="30">
        <v>293</v>
      </c>
      <c r="T807">
        <v>8</v>
      </c>
      <c r="U807">
        <v>978.99542263661999</v>
      </c>
      <c r="V807">
        <v>1.5625E-2</v>
      </c>
    </row>
    <row r="808" spans="1:22" hidden="1" x14ac:dyDescent="0.25">
      <c r="A808" s="30" t="s">
        <v>3995</v>
      </c>
      <c r="B808" s="30" t="s">
        <v>3782</v>
      </c>
      <c r="C808" s="30" t="s">
        <v>9</v>
      </c>
      <c r="D808" s="30" t="s">
        <v>339</v>
      </c>
      <c r="E808" s="30" t="s">
        <v>283</v>
      </c>
      <c r="F808" s="30">
        <v>7325</v>
      </c>
      <c r="G808" s="30" t="s">
        <v>310</v>
      </c>
      <c r="H808" s="30">
        <v>317.09124313471</v>
      </c>
      <c r="I808" s="30">
        <v>0.27</v>
      </c>
      <c r="J808" s="30" t="s">
        <v>333</v>
      </c>
      <c r="K808" s="30">
        <v>85.614635646371696</v>
      </c>
      <c r="L808" s="30">
        <v>627127.20610967302</v>
      </c>
      <c r="M808" s="30">
        <v>0</v>
      </c>
      <c r="N808" s="30">
        <v>0.27</v>
      </c>
      <c r="O808" s="30">
        <v>0</v>
      </c>
      <c r="P808" s="30">
        <v>0</v>
      </c>
      <c r="Q808" s="30">
        <v>0</v>
      </c>
      <c r="R808" s="30">
        <v>0</v>
      </c>
      <c r="S808" s="30">
        <v>1977.75</v>
      </c>
      <c r="T808">
        <v>8</v>
      </c>
      <c r="U808">
        <v>317.09124313471</v>
      </c>
      <c r="V808">
        <v>9.0909090909090898E-2</v>
      </c>
    </row>
    <row r="809" spans="1:22" hidden="1" x14ac:dyDescent="0.25">
      <c r="A809" s="30" t="s">
        <v>3996</v>
      </c>
      <c r="B809" s="30" t="s">
        <v>3782</v>
      </c>
      <c r="C809" s="30" t="s">
        <v>9</v>
      </c>
      <c r="D809" s="30" t="s">
        <v>339</v>
      </c>
      <c r="E809" s="30" t="s">
        <v>283</v>
      </c>
      <c r="F809" s="30">
        <v>7325</v>
      </c>
      <c r="G809" s="30" t="s">
        <v>311</v>
      </c>
      <c r="H809" s="30">
        <v>112.968601804941</v>
      </c>
      <c r="I809" s="30">
        <v>0.31</v>
      </c>
      <c r="J809" s="30" t="s">
        <v>333</v>
      </c>
      <c r="K809" s="30">
        <v>35.020266559531699</v>
      </c>
      <c r="L809" s="30">
        <v>256523.45254856901</v>
      </c>
      <c r="M809" s="30">
        <v>0</v>
      </c>
      <c r="N809" s="30">
        <v>0.31</v>
      </c>
      <c r="O809" s="30">
        <v>0</v>
      </c>
      <c r="P809" s="30">
        <v>0</v>
      </c>
      <c r="Q809" s="30">
        <v>0</v>
      </c>
      <c r="R809" s="30">
        <v>0</v>
      </c>
      <c r="S809" s="30">
        <v>2270.75</v>
      </c>
      <c r="T809">
        <v>8</v>
      </c>
      <c r="U809">
        <v>112.968601804941</v>
      </c>
      <c r="V809">
        <v>0.104377104377104</v>
      </c>
    </row>
    <row r="810" spans="1:22" hidden="1" x14ac:dyDescent="0.25">
      <c r="A810" s="30" t="s">
        <v>3997</v>
      </c>
      <c r="B810" s="30" t="s">
        <v>3782</v>
      </c>
      <c r="C810" s="30" t="s">
        <v>9</v>
      </c>
      <c r="D810" s="30" t="s">
        <v>339</v>
      </c>
      <c r="E810" s="30" t="s">
        <v>283</v>
      </c>
      <c r="F810" s="30">
        <v>7325</v>
      </c>
      <c r="G810" s="30" t="s">
        <v>312</v>
      </c>
      <c r="H810" s="30">
        <v>33.807090894817897</v>
      </c>
      <c r="I810" s="30">
        <v>10.24</v>
      </c>
      <c r="J810" s="30" t="s">
        <v>334</v>
      </c>
      <c r="K810" s="30">
        <v>346.18461076293499</v>
      </c>
      <c r="L810" s="30">
        <v>2535802.2738385</v>
      </c>
      <c r="M810" s="30">
        <v>0</v>
      </c>
      <c r="N810" s="30">
        <v>0</v>
      </c>
      <c r="O810" s="30">
        <v>10.24</v>
      </c>
      <c r="P810" s="30">
        <v>0</v>
      </c>
      <c r="Q810" s="30">
        <v>0</v>
      </c>
      <c r="R810" s="30">
        <v>0</v>
      </c>
      <c r="S810" s="30">
        <v>75008</v>
      </c>
      <c r="T810">
        <v>8</v>
      </c>
      <c r="U810">
        <v>33.807090894817897</v>
      </c>
      <c r="V810">
        <v>0.74472727272727302</v>
      </c>
    </row>
    <row r="811" spans="1:22" hidden="1" x14ac:dyDescent="0.25">
      <c r="A811" s="30" t="s">
        <v>3998</v>
      </c>
      <c r="B811" s="30" t="s">
        <v>3782</v>
      </c>
      <c r="C811" s="30" t="s">
        <v>9</v>
      </c>
      <c r="D811" s="30" t="s">
        <v>339</v>
      </c>
      <c r="E811" s="30" t="s">
        <v>283</v>
      </c>
      <c r="F811" s="30">
        <v>7325</v>
      </c>
      <c r="G811" s="30" t="s">
        <v>2688</v>
      </c>
      <c r="H811" s="30">
        <v>244.75963357146099</v>
      </c>
      <c r="I811" s="30">
        <v>0.44299903401000001</v>
      </c>
      <c r="J811" s="30" t="s">
        <v>334</v>
      </c>
      <c r="K811" s="30">
        <v>108.42828123679899</v>
      </c>
      <c r="L811" s="30">
        <v>794237.16005955299</v>
      </c>
      <c r="M811" s="30">
        <v>0</v>
      </c>
      <c r="N811" s="30">
        <v>0</v>
      </c>
      <c r="O811" s="30">
        <v>0.44299903401000001</v>
      </c>
      <c r="P811" s="30">
        <v>0</v>
      </c>
      <c r="Q811" s="30">
        <v>0</v>
      </c>
      <c r="R811" s="30">
        <v>0</v>
      </c>
      <c r="S811" s="30">
        <v>3244.9679241232502</v>
      </c>
      <c r="T811">
        <v>8</v>
      </c>
      <c r="U811">
        <v>244.75963357146099</v>
      </c>
      <c r="V811">
        <v>3.2218111564363598E-2</v>
      </c>
    </row>
    <row r="812" spans="1:22" hidden="1" x14ac:dyDescent="0.25">
      <c r="A812" s="30" t="s">
        <v>3999</v>
      </c>
      <c r="B812" s="30" t="s">
        <v>3782</v>
      </c>
      <c r="C812" s="30" t="s">
        <v>9</v>
      </c>
      <c r="D812" s="30" t="s">
        <v>339</v>
      </c>
      <c r="E812" s="30" t="s">
        <v>283</v>
      </c>
      <c r="F812" s="30">
        <v>7325</v>
      </c>
      <c r="G812" s="30" t="s">
        <v>2687</v>
      </c>
      <c r="H812" s="30">
        <v>151.902884942768</v>
      </c>
      <c r="I812" s="30">
        <v>3.0670009659900002</v>
      </c>
      <c r="J812" s="30" t="s">
        <v>334</v>
      </c>
      <c r="K812" s="30">
        <v>465.88629485613802</v>
      </c>
      <c r="L812" s="30">
        <v>3412617.1098212101</v>
      </c>
      <c r="M812" s="30">
        <v>0</v>
      </c>
      <c r="N812" s="30">
        <v>0</v>
      </c>
      <c r="O812" s="30">
        <v>3.0670009659900002</v>
      </c>
      <c r="P812" s="30">
        <v>0</v>
      </c>
      <c r="Q812" s="30">
        <v>0</v>
      </c>
      <c r="R812" s="30">
        <v>0</v>
      </c>
      <c r="S812" s="30">
        <v>22465.782075876701</v>
      </c>
      <c r="T812">
        <v>8</v>
      </c>
      <c r="U812">
        <v>151.902884942768</v>
      </c>
      <c r="V812">
        <v>0.22305461570836399</v>
      </c>
    </row>
    <row r="813" spans="1:22" hidden="1" x14ac:dyDescent="0.25">
      <c r="A813" s="30" t="s">
        <v>4000</v>
      </c>
      <c r="B813" s="30" t="s">
        <v>3782</v>
      </c>
      <c r="C813" s="30" t="s">
        <v>9</v>
      </c>
      <c r="D813" s="30" t="s">
        <v>339</v>
      </c>
      <c r="E813" s="30" t="s">
        <v>283</v>
      </c>
      <c r="F813" s="30">
        <v>7325</v>
      </c>
      <c r="G813" s="30" t="s">
        <v>313</v>
      </c>
      <c r="H813" s="30">
        <v>0</v>
      </c>
      <c r="I813" s="30">
        <v>0</v>
      </c>
      <c r="J813" s="30" t="s">
        <v>334</v>
      </c>
      <c r="K813" s="30">
        <v>0</v>
      </c>
      <c r="L813" s="30">
        <v>0</v>
      </c>
      <c r="M813" s="30">
        <v>0</v>
      </c>
      <c r="N813" s="30">
        <v>0</v>
      </c>
      <c r="O813" s="30">
        <v>0</v>
      </c>
      <c r="P813" s="30">
        <v>0</v>
      </c>
      <c r="Q813" s="30">
        <v>0</v>
      </c>
      <c r="R813" s="30">
        <v>0</v>
      </c>
      <c r="S813" s="30">
        <v>0</v>
      </c>
      <c r="T813">
        <v>8</v>
      </c>
      <c r="U813">
        <v>0</v>
      </c>
      <c r="V813">
        <v>0</v>
      </c>
    </row>
    <row r="814" spans="1:22" hidden="1" x14ac:dyDescent="0.25">
      <c r="A814" s="30" t="s">
        <v>4001</v>
      </c>
      <c r="B814" s="30" t="s">
        <v>3782</v>
      </c>
      <c r="C814" s="30" t="s">
        <v>9</v>
      </c>
      <c r="D814" s="30" t="s">
        <v>339</v>
      </c>
      <c r="E814" s="30" t="s">
        <v>284</v>
      </c>
      <c r="F814" s="30">
        <v>7324</v>
      </c>
      <c r="G814" s="30" t="s">
        <v>289</v>
      </c>
      <c r="H814" s="30">
        <v>1717.0259817963999</v>
      </c>
      <c r="I814" s="30">
        <v>0.09</v>
      </c>
      <c r="J814" s="30" t="s">
        <v>335</v>
      </c>
      <c r="K814" s="30">
        <v>154.53233836167601</v>
      </c>
      <c r="L814" s="30">
        <v>1131794.8461609201</v>
      </c>
      <c r="M814" s="30">
        <v>0</v>
      </c>
      <c r="N814" s="30">
        <v>0</v>
      </c>
      <c r="O814" s="30">
        <v>0</v>
      </c>
      <c r="P814" s="30">
        <v>0.09</v>
      </c>
      <c r="Q814" s="30">
        <v>0</v>
      </c>
      <c r="R814" s="30">
        <v>0</v>
      </c>
      <c r="S814" s="30">
        <v>659.16</v>
      </c>
      <c r="T814">
        <v>9</v>
      </c>
      <c r="U814">
        <v>1717.0259817963999</v>
      </c>
      <c r="V814">
        <v>1</v>
      </c>
    </row>
    <row r="815" spans="1:22" hidden="1" x14ac:dyDescent="0.25">
      <c r="A815" s="30" t="s">
        <v>4002</v>
      </c>
      <c r="B815" s="30" t="s">
        <v>3782</v>
      </c>
      <c r="C815" s="30" t="s">
        <v>9</v>
      </c>
      <c r="D815" s="30" t="s">
        <v>339</v>
      </c>
      <c r="E815" s="30" t="s">
        <v>284</v>
      </c>
      <c r="F815" s="30">
        <v>7324</v>
      </c>
      <c r="G815" s="30" t="s">
        <v>290</v>
      </c>
      <c r="H815" s="30">
        <v>2167.5844605252701</v>
      </c>
      <c r="I815" s="30">
        <v>0.04</v>
      </c>
      <c r="J815" s="30" t="s">
        <v>363</v>
      </c>
      <c r="K815" s="30">
        <v>86.703378421010797</v>
      </c>
      <c r="L815" s="30">
        <v>635015.54355548299</v>
      </c>
      <c r="M815" s="30">
        <v>0</v>
      </c>
      <c r="N815" s="30">
        <v>0</v>
      </c>
      <c r="O815" s="30">
        <v>0</v>
      </c>
      <c r="P815" s="30">
        <v>0</v>
      </c>
      <c r="Q815" s="30">
        <v>0</v>
      </c>
      <c r="R815" s="30">
        <v>0</v>
      </c>
      <c r="S815" s="30">
        <v>292.95999999999998</v>
      </c>
      <c r="T815">
        <v>9</v>
      </c>
      <c r="U815">
        <v>2167.5844605252701</v>
      </c>
      <c r="V815">
        <v>0.44444444444444398</v>
      </c>
    </row>
    <row r="816" spans="1:22" hidden="1" x14ac:dyDescent="0.25">
      <c r="A816" s="30" t="s">
        <v>4003</v>
      </c>
      <c r="B816" s="30" t="s">
        <v>3782</v>
      </c>
      <c r="C816" s="30" t="s">
        <v>9</v>
      </c>
      <c r="D816" s="30" t="s">
        <v>339</v>
      </c>
      <c r="E816" s="30" t="s">
        <v>284</v>
      </c>
      <c r="F816" s="30">
        <v>7324</v>
      </c>
      <c r="G816" s="30" t="s">
        <v>291</v>
      </c>
      <c r="H816" s="30">
        <v>1028.2585084801201</v>
      </c>
      <c r="I816" s="30">
        <v>0.05</v>
      </c>
      <c r="J816" s="30" t="s">
        <v>336</v>
      </c>
      <c r="K816" s="30">
        <v>51.412925424005998</v>
      </c>
      <c r="L816" s="30">
        <v>376548.26580542</v>
      </c>
      <c r="M816" s="30">
        <v>0</v>
      </c>
      <c r="N816" s="30">
        <v>0</v>
      </c>
      <c r="O816" s="30">
        <v>0</v>
      </c>
      <c r="P816" s="30">
        <v>0</v>
      </c>
      <c r="Q816" s="30">
        <v>0.05</v>
      </c>
      <c r="R816" s="30">
        <v>51.412925424005998</v>
      </c>
      <c r="S816" s="30">
        <v>366.2</v>
      </c>
      <c r="T816">
        <v>9</v>
      </c>
      <c r="U816">
        <v>1028.2585084801201</v>
      </c>
      <c r="V816">
        <v>1.26582278481013E-2</v>
      </c>
    </row>
    <row r="817" spans="1:22" hidden="1" x14ac:dyDescent="0.25">
      <c r="A817" s="30" t="s">
        <v>4004</v>
      </c>
      <c r="B817" s="30" t="s">
        <v>3782</v>
      </c>
      <c r="C817" s="30" t="s">
        <v>9</v>
      </c>
      <c r="D817" s="30" t="s">
        <v>339</v>
      </c>
      <c r="E817" s="30" t="s">
        <v>284</v>
      </c>
      <c r="F817" s="30">
        <v>7324</v>
      </c>
      <c r="G817" s="30" t="s">
        <v>292</v>
      </c>
      <c r="H817" s="30">
        <v>56.376421434627403</v>
      </c>
      <c r="I817" s="30">
        <v>0.85</v>
      </c>
      <c r="J817" s="30" t="s">
        <v>332</v>
      </c>
      <c r="K817" s="30">
        <v>47.919958219433298</v>
      </c>
      <c r="L817" s="30">
        <v>350965.77399912901</v>
      </c>
      <c r="M817" s="30">
        <v>0.85</v>
      </c>
      <c r="N817" s="30">
        <v>0</v>
      </c>
      <c r="O817" s="30">
        <v>0</v>
      </c>
      <c r="P817" s="30">
        <v>0</v>
      </c>
      <c r="Q817" s="30">
        <v>0</v>
      </c>
      <c r="R817" s="30">
        <v>0</v>
      </c>
      <c r="S817" s="30">
        <v>6225.4</v>
      </c>
      <c r="T817">
        <v>9</v>
      </c>
      <c r="U817">
        <v>56.376421434627403</v>
      </c>
      <c r="V817">
        <v>8.2604470359572399E-2</v>
      </c>
    </row>
    <row r="818" spans="1:22" hidden="1" x14ac:dyDescent="0.25">
      <c r="A818" s="30" t="s">
        <v>4005</v>
      </c>
      <c r="B818" s="30" t="s">
        <v>3782</v>
      </c>
      <c r="C818" s="30" t="s">
        <v>9</v>
      </c>
      <c r="D818" s="30" t="s">
        <v>339</v>
      </c>
      <c r="E818" s="30" t="s">
        <v>284</v>
      </c>
      <c r="F818" s="30">
        <v>7324</v>
      </c>
      <c r="G818" s="30" t="s">
        <v>293</v>
      </c>
      <c r="H818" s="30">
        <v>1037.6228175141</v>
      </c>
      <c r="I818" s="30">
        <v>0.23</v>
      </c>
      <c r="J818" s="30" t="s">
        <v>333</v>
      </c>
      <c r="K818" s="30">
        <v>238.65324802824301</v>
      </c>
      <c r="L818" s="30">
        <v>1747896.3885588599</v>
      </c>
      <c r="M818" s="30">
        <v>0</v>
      </c>
      <c r="N818" s="30">
        <v>0.23</v>
      </c>
      <c r="O818" s="30">
        <v>0</v>
      </c>
      <c r="P818" s="30">
        <v>0</v>
      </c>
      <c r="Q818" s="30">
        <v>0</v>
      </c>
      <c r="R818" s="30">
        <v>0</v>
      </c>
      <c r="S818" s="30">
        <v>1684.52</v>
      </c>
      <c r="T818">
        <v>9</v>
      </c>
      <c r="U818">
        <v>1037.6228175141</v>
      </c>
      <c r="V818">
        <v>5.41176470588235E-2</v>
      </c>
    </row>
    <row r="819" spans="1:22" hidden="1" x14ac:dyDescent="0.25">
      <c r="A819" s="30" t="s">
        <v>4006</v>
      </c>
      <c r="B819" s="30" t="s">
        <v>3782</v>
      </c>
      <c r="C819" s="30" t="s">
        <v>9</v>
      </c>
      <c r="D819" s="30" t="s">
        <v>339</v>
      </c>
      <c r="E819" s="30" t="s">
        <v>284</v>
      </c>
      <c r="F819" s="30">
        <v>7324</v>
      </c>
      <c r="G819" s="30" t="s">
        <v>294</v>
      </c>
      <c r="H819" s="30">
        <v>263.61614214941699</v>
      </c>
      <c r="I819" s="30">
        <v>0.34</v>
      </c>
      <c r="J819" s="30" t="s">
        <v>333</v>
      </c>
      <c r="K819" s="30">
        <v>89.629488330801806</v>
      </c>
      <c r="L819" s="30">
        <v>656446.37253479206</v>
      </c>
      <c r="M819" s="30">
        <v>0</v>
      </c>
      <c r="N819" s="30">
        <v>0.34</v>
      </c>
      <c r="O819" s="30">
        <v>0</v>
      </c>
      <c r="P819" s="30">
        <v>0</v>
      </c>
      <c r="Q819" s="30">
        <v>0</v>
      </c>
      <c r="R819" s="30">
        <v>0</v>
      </c>
      <c r="S819" s="30">
        <v>2490.16</v>
      </c>
      <c r="T819">
        <v>9</v>
      </c>
      <c r="U819">
        <v>263.61614214941699</v>
      </c>
      <c r="V819">
        <v>0.08</v>
      </c>
    </row>
    <row r="820" spans="1:22" hidden="1" x14ac:dyDescent="0.25">
      <c r="A820" s="30" t="s">
        <v>4007</v>
      </c>
      <c r="B820" s="30" t="s">
        <v>3782</v>
      </c>
      <c r="C820" s="30" t="s">
        <v>9</v>
      </c>
      <c r="D820" s="30" t="s">
        <v>339</v>
      </c>
      <c r="E820" s="30" t="s">
        <v>284</v>
      </c>
      <c r="F820" s="30">
        <v>7324</v>
      </c>
      <c r="G820" s="30" t="s">
        <v>295</v>
      </c>
      <c r="H820" s="30">
        <v>0</v>
      </c>
      <c r="I820" s="30">
        <v>0</v>
      </c>
      <c r="J820" s="30" t="s">
        <v>336</v>
      </c>
      <c r="K820" s="30">
        <v>0</v>
      </c>
      <c r="L820" s="30">
        <v>0</v>
      </c>
      <c r="M820" s="30">
        <v>0</v>
      </c>
      <c r="N820" s="30">
        <v>0</v>
      </c>
      <c r="O820" s="30">
        <v>0</v>
      </c>
      <c r="P820" s="30">
        <v>0</v>
      </c>
      <c r="Q820" s="30">
        <v>0</v>
      </c>
      <c r="R820" s="30">
        <v>0</v>
      </c>
      <c r="S820" s="30">
        <v>0</v>
      </c>
      <c r="T820">
        <v>9</v>
      </c>
      <c r="U820">
        <v>0</v>
      </c>
      <c r="V820">
        <v>0</v>
      </c>
    </row>
    <row r="821" spans="1:22" hidden="1" x14ac:dyDescent="0.25">
      <c r="A821" s="30" t="s">
        <v>4008</v>
      </c>
      <c r="B821" s="30" t="s">
        <v>3782</v>
      </c>
      <c r="C821" s="30" t="s">
        <v>9</v>
      </c>
      <c r="D821" s="30" t="s">
        <v>339</v>
      </c>
      <c r="E821" s="30" t="s">
        <v>284</v>
      </c>
      <c r="F821" s="30">
        <v>7324</v>
      </c>
      <c r="G821" s="30" t="s">
        <v>296</v>
      </c>
      <c r="H821" s="30">
        <v>343.75790190635098</v>
      </c>
      <c r="I821" s="30">
        <v>0.06</v>
      </c>
      <c r="J821" s="30" t="s">
        <v>336</v>
      </c>
      <c r="K821" s="30">
        <v>20.625474114381099</v>
      </c>
      <c r="L821" s="30">
        <v>151060.972413727</v>
      </c>
      <c r="M821" s="30">
        <v>0</v>
      </c>
      <c r="N821" s="30">
        <v>0</v>
      </c>
      <c r="O821" s="30">
        <v>0</v>
      </c>
      <c r="P821" s="30">
        <v>0</v>
      </c>
      <c r="Q821" s="30">
        <v>0.06</v>
      </c>
      <c r="R821" s="30">
        <v>20.625474114381099</v>
      </c>
      <c r="S821" s="30">
        <v>439.44</v>
      </c>
      <c r="T821">
        <v>9</v>
      </c>
      <c r="U821">
        <v>343.75790190635098</v>
      </c>
      <c r="V821">
        <v>1.5189873417721499E-2</v>
      </c>
    </row>
    <row r="822" spans="1:22" hidden="1" x14ac:dyDescent="0.25">
      <c r="A822" s="30" t="s">
        <v>4009</v>
      </c>
      <c r="B822" s="30" t="s">
        <v>3782</v>
      </c>
      <c r="C822" s="30" t="s">
        <v>9</v>
      </c>
      <c r="D822" s="30" t="s">
        <v>339</v>
      </c>
      <c r="E822" s="30" t="s">
        <v>284</v>
      </c>
      <c r="F822" s="30">
        <v>7324</v>
      </c>
      <c r="G822" s="30" t="s">
        <v>297</v>
      </c>
      <c r="H822" s="30">
        <v>2046.4952675739401</v>
      </c>
      <c r="I822" s="30">
        <v>0.7</v>
      </c>
      <c r="J822" s="30" t="s">
        <v>336</v>
      </c>
      <c r="K822" s="30">
        <v>1432.5466873017599</v>
      </c>
      <c r="L822" s="30">
        <v>10491971.9377981</v>
      </c>
      <c r="M822" s="30">
        <v>0</v>
      </c>
      <c r="N822" s="30">
        <v>0</v>
      </c>
      <c r="O822" s="30">
        <v>0</v>
      </c>
      <c r="P822" s="30">
        <v>0</v>
      </c>
      <c r="Q822" s="30">
        <v>0.7</v>
      </c>
      <c r="R822" s="30">
        <v>1432.5466873017599</v>
      </c>
      <c r="S822" s="30">
        <v>5126.8</v>
      </c>
      <c r="T822">
        <v>9</v>
      </c>
      <c r="U822">
        <v>2046.4952675739401</v>
      </c>
      <c r="V822">
        <v>0.177215189873418</v>
      </c>
    </row>
    <row r="823" spans="1:22" hidden="1" x14ac:dyDescent="0.25">
      <c r="A823" s="30" t="s">
        <v>4010</v>
      </c>
      <c r="B823" s="30" t="s">
        <v>3782</v>
      </c>
      <c r="C823" s="30" t="s">
        <v>9</v>
      </c>
      <c r="D823" s="30" t="s">
        <v>339</v>
      </c>
      <c r="E823" s="30" t="s">
        <v>284</v>
      </c>
      <c r="F823" s="30">
        <v>7324</v>
      </c>
      <c r="G823" s="30" t="s">
        <v>298</v>
      </c>
      <c r="H823" s="30">
        <v>0</v>
      </c>
      <c r="I823" s="30">
        <v>0</v>
      </c>
      <c r="J823" s="30" t="s">
        <v>276</v>
      </c>
      <c r="K823" s="30">
        <v>0</v>
      </c>
      <c r="L823" s="30">
        <v>0</v>
      </c>
      <c r="M823" s="30">
        <v>0</v>
      </c>
      <c r="N823" s="30">
        <v>0</v>
      </c>
      <c r="O823" s="30">
        <v>0</v>
      </c>
      <c r="P823" s="30">
        <v>0</v>
      </c>
      <c r="Q823" s="30">
        <v>0</v>
      </c>
      <c r="R823" s="30">
        <v>0</v>
      </c>
      <c r="S823" s="30">
        <v>0</v>
      </c>
      <c r="T823">
        <v>9</v>
      </c>
      <c r="U823">
        <v>0</v>
      </c>
      <c r="V823">
        <v>0</v>
      </c>
    </row>
    <row r="824" spans="1:22" hidden="1" x14ac:dyDescent="0.25">
      <c r="A824" s="30" t="s">
        <v>4011</v>
      </c>
      <c r="B824" s="30" t="s">
        <v>3782</v>
      </c>
      <c r="C824" s="30" t="s">
        <v>9</v>
      </c>
      <c r="D824" s="30" t="s">
        <v>339</v>
      </c>
      <c r="E824" s="30" t="s">
        <v>284</v>
      </c>
      <c r="F824" s="30">
        <v>7324</v>
      </c>
      <c r="G824" s="30" t="s">
        <v>299</v>
      </c>
      <c r="H824" s="30">
        <v>124.94710419158</v>
      </c>
      <c r="I824" s="30">
        <v>0.06</v>
      </c>
      <c r="J824" s="30" t="s">
        <v>332</v>
      </c>
      <c r="K824" s="30">
        <v>7.4968262514947899</v>
      </c>
      <c r="L824" s="30">
        <v>54906.755465947797</v>
      </c>
      <c r="M824" s="30">
        <v>0.06</v>
      </c>
      <c r="N824" s="30">
        <v>0</v>
      </c>
      <c r="O824" s="30">
        <v>0</v>
      </c>
      <c r="P824" s="30">
        <v>0</v>
      </c>
      <c r="Q824" s="30">
        <v>0</v>
      </c>
      <c r="R824" s="30">
        <v>0</v>
      </c>
      <c r="S824" s="30">
        <v>439.44</v>
      </c>
      <c r="T824">
        <v>9</v>
      </c>
      <c r="U824">
        <v>124.94710419158</v>
      </c>
      <c r="V824">
        <v>5.83090379008746E-3</v>
      </c>
    </row>
    <row r="825" spans="1:22" hidden="1" x14ac:dyDescent="0.25">
      <c r="A825" s="30" t="s">
        <v>4012</v>
      </c>
      <c r="B825" s="30" t="s">
        <v>3782</v>
      </c>
      <c r="C825" s="30" t="s">
        <v>9</v>
      </c>
      <c r="D825" s="30" t="s">
        <v>339</v>
      </c>
      <c r="E825" s="30" t="s">
        <v>284</v>
      </c>
      <c r="F825" s="30">
        <v>7324</v>
      </c>
      <c r="G825" s="30" t="s">
        <v>300</v>
      </c>
      <c r="H825" s="30">
        <v>0</v>
      </c>
      <c r="I825" s="30">
        <v>0</v>
      </c>
      <c r="J825" s="30" t="s">
        <v>336</v>
      </c>
      <c r="K825" s="30">
        <v>0</v>
      </c>
      <c r="L825" s="30">
        <v>0</v>
      </c>
      <c r="M825" s="30">
        <v>0</v>
      </c>
      <c r="N825" s="30">
        <v>0</v>
      </c>
      <c r="O825" s="30">
        <v>0</v>
      </c>
      <c r="P825" s="30">
        <v>0</v>
      </c>
      <c r="Q825" s="30">
        <v>0</v>
      </c>
      <c r="R825" s="30">
        <v>0</v>
      </c>
      <c r="S825" s="30">
        <v>0</v>
      </c>
      <c r="T825">
        <v>9</v>
      </c>
      <c r="U825">
        <v>0</v>
      </c>
      <c r="V825">
        <v>0</v>
      </c>
    </row>
    <row r="826" spans="1:22" hidden="1" x14ac:dyDescent="0.25">
      <c r="A826" s="30" t="s">
        <v>4013</v>
      </c>
      <c r="B826" s="30" t="s">
        <v>3782</v>
      </c>
      <c r="C826" s="30" t="s">
        <v>9</v>
      </c>
      <c r="D826" s="30" t="s">
        <v>339</v>
      </c>
      <c r="E826" s="30" t="s">
        <v>284</v>
      </c>
      <c r="F826" s="30">
        <v>7324</v>
      </c>
      <c r="G826" s="30" t="s">
        <v>301</v>
      </c>
      <c r="H826" s="30">
        <v>130.41358584937399</v>
      </c>
      <c r="I826" s="30">
        <v>2.74</v>
      </c>
      <c r="J826" s="30" t="s">
        <v>333</v>
      </c>
      <c r="K826" s="30">
        <v>357.33322522728503</v>
      </c>
      <c r="L826" s="30">
        <v>2617108.5415646299</v>
      </c>
      <c r="M826" s="30">
        <v>0</v>
      </c>
      <c r="N826" s="30">
        <v>2.74</v>
      </c>
      <c r="O826" s="30">
        <v>0</v>
      </c>
      <c r="P826" s="30">
        <v>0</v>
      </c>
      <c r="Q826" s="30">
        <v>0</v>
      </c>
      <c r="R826" s="30">
        <v>0</v>
      </c>
      <c r="S826" s="30">
        <v>20067.759999999998</v>
      </c>
      <c r="T826">
        <v>9</v>
      </c>
      <c r="U826">
        <v>130.41358584937399</v>
      </c>
      <c r="V826">
        <v>0.64470588235294102</v>
      </c>
    </row>
    <row r="827" spans="1:22" hidden="1" x14ac:dyDescent="0.25">
      <c r="A827" s="30" t="s">
        <v>4014</v>
      </c>
      <c r="B827" s="30" t="s">
        <v>3782</v>
      </c>
      <c r="C827" s="30" t="s">
        <v>9</v>
      </c>
      <c r="D827" s="30" t="s">
        <v>339</v>
      </c>
      <c r="E827" s="30" t="s">
        <v>284</v>
      </c>
      <c r="F827" s="30">
        <v>7324</v>
      </c>
      <c r="G827" s="30" t="s">
        <v>302</v>
      </c>
      <c r="H827" s="30">
        <v>120.612091755523</v>
      </c>
      <c r="I827" s="30">
        <v>1.52</v>
      </c>
      <c r="J827" s="30" t="s">
        <v>332</v>
      </c>
      <c r="K827" s="30">
        <v>183.33037946839499</v>
      </c>
      <c r="L827" s="30">
        <v>1342711.69922652</v>
      </c>
      <c r="M827" s="30">
        <v>1.52</v>
      </c>
      <c r="N827" s="30">
        <v>0</v>
      </c>
      <c r="O827" s="30">
        <v>0</v>
      </c>
      <c r="P827" s="30">
        <v>0</v>
      </c>
      <c r="Q827" s="30">
        <v>0</v>
      </c>
      <c r="R827" s="30">
        <v>0</v>
      </c>
      <c r="S827" s="30">
        <v>11132.48</v>
      </c>
      <c r="T827">
        <v>9</v>
      </c>
      <c r="U827">
        <v>120.612091755523</v>
      </c>
      <c r="V827">
        <v>0.14771622934888201</v>
      </c>
    </row>
    <row r="828" spans="1:22" hidden="1" x14ac:dyDescent="0.25">
      <c r="A828" s="30" t="s">
        <v>4015</v>
      </c>
      <c r="B828" s="30" t="s">
        <v>3782</v>
      </c>
      <c r="C828" s="30" t="s">
        <v>9</v>
      </c>
      <c r="D828" s="30" t="s">
        <v>339</v>
      </c>
      <c r="E828" s="30" t="s">
        <v>284</v>
      </c>
      <c r="F828" s="30">
        <v>7324</v>
      </c>
      <c r="G828" s="30" t="s">
        <v>303</v>
      </c>
      <c r="H828" s="30">
        <v>607.92683602796399</v>
      </c>
      <c r="I828" s="30">
        <v>0.48</v>
      </c>
      <c r="J828" s="30" t="s">
        <v>336</v>
      </c>
      <c r="K828" s="30">
        <v>291.80488129342302</v>
      </c>
      <c r="L828" s="30">
        <v>2137178.9505930301</v>
      </c>
      <c r="M828" s="30">
        <v>0</v>
      </c>
      <c r="N828" s="30">
        <v>0</v>
      </c>
      <c r="O828" s="30">
        <v>0</v>
      </c>
      <c r="P828" s="30">
        <v>0</v>
      </c>
      <c r="Q828" s="30">
        <v>0.48</v>
      </c>
      <c r="R828" s="30">
        <v>291.80488129342302</v>
      </c>
      <c r="S828" s="30">
        <v>3515.52</v>
      </c>
      <c r="T828">
        <v>9</v>
      </c>
      <c r="U828">
        <v>607.92683602796399</v>
      </c>
      <c r="V828">
        <v>0.12151898734177199</v>
      </c>
    </row>
    <row r="829" spans="1:22" hidden="1" x14ac:dyDescent="0.25">
      <c r="A829" s="30" t="s">
        <v>4016</v>
      </c>
      <c r="B829" s="30" t="s">
        <v>3782</v>
      </c>
      <c r="C829" s="30" t="s">
        <v>9</v>
      </c>
      <c r="D829" s="30" t="s">
        <v>339</v>
      </c>
      <c r="E829" s="30" t="s">
        <v>284</v>
      </c>
      <c r="F829" s="30">
        <v>7324</v>
      </c>
      <c r="G829" s="30" t="s">
        <v>304</v>
      </c>
      <c r="H829" s="30">
        <v>384.74433304322702</v>
      </c>
      <c r="I829" s="30">
        <v>1</v>
      </c>
      <c r="J829" s="30" t="s">
        <v>336</v>
      </c>
      <c r="K829" s="30">
        <v>384.74433304322702</v>
      </c>
      <c r="L829" s="30">
        <v>2817867.4952085898</v>
      </c>
      <c r="M829" s="30">
        <v>0</v>
      </c>
      <c r="N829" s="30">
        <v>0</v>
      </c>
      <c r="O829" s="30">
        <v>0</v>
      </c>
      <c r="P829" s="30">
        <v>0</v>
      </c>
      <c r="Q829" s="30">
        <v>1</v>
      </c>
      <c r="R829" s="30">
        <v>384.74433304322702</v>
      </c>
      <c r="S829" s="30">
        <v>7324</v>
      </c>
      <c r="T829">
        <v>9</v>
      </c>
      <c r="U829">
        <v>384.74433304322702</v>
      </c>
      <c r="V829">
        <v>0.253164556962025</v>
      </c>
    </row>
    <row r="830" spans="1:22" hidden="1" x14ac:dyDescent="0.25">
      <c r="A830" s="30" t="s">
        <v>4017</v>
      </c>
      <c r="B830" s="30" t="s">
        <v>3782</v>
      </c>
      <c r="C830" s="30" t="s">
        <v>9</v>
      </c>
      <c r="D830" s="30" t="s">
        <v>339</v>
      </c>
      <c r="E830" s="30" t="s">
        <v>284</v>
      </c>
      <c r="F830" s="30">
        <v>7324</v>
      </c>
      <c r="G830" s="30" t="s">
        <v>305</v>
      </c>
      <c r="H830" s="30">
        <v>170.24609267021799</v>
      </c>
      <c r="I830" s="30">
        <v>2.33</v>
      </c>
      <c r="J830" s="30" t="s">
        <v>332</v>
      </c>
      <c r="K830" s="30">
        <v>396.67339592160801</v>
      </c>
      <c r="L830" s="30">
        <v>2905235.9517298602</v>
      </c>
      <c r="M830" s="30">
        <v>2.33</v>
      </c>
      <c r="N830" s="30">
        <v>0</v>
      </c>
      <c r="O830" s="30">
        <v>0</v>
      </c>
      <c r="P830" s="30">
        <v>0</v>
      </c>
      <c r="Q830" s="30">
        <v>0</v>
      </c>
      <c r="R830" s="30">
        <v>0</v>
      </c>
      <c r="S830" s="30">
        <v>17064.919999999998</v>
      </c>
      <c r="T830">
        <v>9</v>
      </c>
      <c r="U830">
        <v>170.24609267021799</v>
      </c>
      <c r="V830">
        <v>0.22643343051506301</v>
      </c>
    </row>
    <row r="831" spans="1:22" hidden="1" x14ac:dyDescent="0.25">
      <c r="A831" s="30" t="s">
        <v>4018</v>
      </c>
      <c r="B831" s="30" t="s">
        <v>3782</v>
      </c>
      <c r="C831" s="30" t="s">
        <v>9</v>
      </c>
      <c r="D831" s="30" t="s">
        <v>339</v>
      </c>
      <c r="E831" s="30" t="s">
        <v>284</v>
      </c>
      <c r="F831" s="30">
        <v>7324</v>
      </c>
      <c r="G831" s="30" t="s">
        <v>306</v>
      </c>
      <c r="H831" s="30">
        <v>123.943774198545</v>
      </c>
      <c r="I831" s="30">
        <v>2.29</v>
      </c>
      <c r="J831" s="30" t="s">
        <v>332</v>
      </c>
      <c r="K831" s="30">
        <v>283.83124291466902</v>
      </c>
      <c r="L831" s="30">
        <v>2078780.02310704</v>
      </c>
      <c r="M831" s="30">
        <v>2.29</v>
      </c>
      <c r="N831" s="30">
        <v>0</v>
      </c>
      <c r="O831" s="30">
        <v>0</v>
      </c>
      <c r="P831" s="30">
        <v>0</v>
      </c>
      <c r="Q831" s="30">
        <v>0</v>
      </c>
      <c r="R831" s="30">
        <v>0</v>
      </c>
      <c r="S831" s="30">
        <v>16771.96</v>
      </c>
      <c r="T831">
        <v>9</v>
      </c>
      <c r="U831">
        <v>123.943774198545</v>
      </c>
      <c r="V831">
        <v>0.22254616132167199</v>
      </c>
    </row>
    <row r="832" spans="1:22" hidden="1" x14ac:dyDescent="0.25">
      <c r="A832" s="30" t="s">
        <v>4019</v>
      </c>
      <c r="B832" s="30" t="s">
        <v>3782</v>
      </c>
      <c r="C832" s="30" t="s">
        <v>9</v>
      </c>
      <c r="D832" s="30" t="s">
        <v>339</v>
      </c>
      <c r="E832" s="30" t="s">
        <v>284</v>
      </c>
      <c r="F832" s="30">
        <v>7324</v>
      </c>
      <c r="G832" s="30" t="s">
        <v>307</v>
      </c>
      <c r="H832" s="30">
        <v>114.46899180431301</v>
      </c>
      <c r="I832" s="30">
        <v>1.48</v>
      </c>
      <c r="J832" s="30" t="s">
        <v>336</v>
      </c>
      <c r="K832" s="30">
        <v>169.41410787038399</v>
      </c>
      <c r="L832" s="30">
        <v>1240788.9260426899</v>
      </c>
      <c r="M832" s="30">
        <v>0</v>
      </c>
      <c r="N832" s="30">
        <v>0</v>
      </c>
      <c r="O832" s="30">
        <v>0</v>
      </c>
      <c r="P832" s="30">
        <v>0</v>
      </c>
      <c r="Q832" s="30">
        <v>1.48</v>
      </c>
      <c r="R832" s="30">
        <v>169.41410787038399</v>
      </c>
      <c r="S832" s="30">
        <v>10839.52</v>
      </c>
      <c r="T832">
        <v>9</v>
      </c>
      <c r="U832">
        <v>114.46899180431301</v>
      </c>
      <c r="V832">
        <v>0.37468354430379702</v>
      </c>
    </row>
    <row r="833" spans="1:22" hidden="1" x14ac:dyDescent="0.25">
      <c r="A833" s="30" t="s">
        <v>4020</v>
      </c>
      <c r="B833" s="30" t="s">
        <v>3782</v>
      </c>
      <c r="C833" s="30" t="s">
        <v>9</v>
      </c>
      <c r="D833" s="30" t="s">
        <v>339</v>
      </c>
      <c r="E833" s="30" t="s">
        <v>284</v>
      </c>
      <c r="F833" s="30">
        <v>7324</v>
      </c>
      <c r="G833" s="30" t="s">
        <v>308</v>
      </c>
      <c r="H833" s="30">
        <v>151.76358002286099</v>
      </c>
      <c r="I833" s="30">
        <v>3.24</v>
      </c>
      <c r="J833" s="30" t="s">
        <v>332</v>
      </c>
      <c r="K833" s="30">
        <v>491.71399927406901</v>
      </c>
      <c r="L833" s="30">
        <v>3601313.3306832798</v>
      </c>
      <c r="M833" s="30">
        <v>3.24</v>
      </c>
      <c r="N833" s="30">
        <v>0</v>
      </c>
      <c r="O833" s="30">
        <v>0</v>
      </c>
      <c r="P833" s="30">
        <v>0</v>
      </c>
      <c r="Q833" s="30">
        <v>0</v>
      </c>
      <c r="R833" s="30">
        <v>0</v>
      </c>
      <c r="S833" s="30">
        <v>23729.759999999998</v>
      </c>
      <c r="T833">
        <v>9</v>
      </c>
      <c r="U833">
        <v>151.76358002286099</v>
      </c>
      <c r="V833">
        <v>0.314868804664723</v>
      </c>
    </row>
    <row r="834" spans="1:22" hidden="1" x14ac:dyDescent="0.25">
      <c r="A834" s="30" t="s">
        <v>4021</v>
      </c>
      <c r="B834" s="30" t="s">
        <v>3782</v>
      </c>
      <c r="C834" s="30" t="s">
        <v>9</v>
      </c>
      <c r="D834" s="30" t="s">
        <v>339</v>
      </c>
      <c r="E834" s="30" t="s">
        <v>284</v>
      </c>
      <c r="F834" s="30">
        <v>7324</v>
      </c>
      <c r="G834" s="30" t="s">
        <v>309</v>
      </c>
      <c r="H834" s="30">
        <v>1819.7608742469299</v>
      </c>
      <c r="I834" s="30">
        <v>0.18</v>
      </c>
      <c r="J834" s="30" t="s">
        <v>336</v>
      </c>
      <c r="K834" s="30">
        <v>327.55695736444801</v>
      </c>
      <c r="L834" s="30">
        <v>2399027.1557372198</v>
      </c>
      <c r="M834" s="30">
        <v>0</v>
      </c>
      <c r="N834" s="30">
        <v>0</v>
      </c>
      <c r="O834" s="30">
        <v>0</v>
      </c>
      <c r="P834" s="30">
        <v>0</v>
      </c>
      <c r="Q834" s="30">
        <v>0.18</v>
      </c>
      <c r="R834" s="30">
        <v>327.55695736444801</v>
      </c>
      <c r="S834" s="30">
        <v>1318.32</v>
      </c>
      <c r="T834">
        <v>9</v>
      </c>
      <c r="U834">
        <v>1819.7608742469299</v>
      </c>
      <c r="V834">
        <v>4.5569620253164599E-2</v>
      </c>
    </row>
    <row r="835" spans="1:22" hidden="1" x14ac:dyDescent="0.25">
      <c r="A835" s="30" t="s">
        <v>4022</v>
      </c>
      <c r="B835" s="30" t="s">
        <v>3782</v>
      </c>
      <c r="C835" s="30" t="s">
        <v>9</v>
      </c>
      <c r="D835" s="30" t="s">
        <v>339</v>
      </c>
      <c r="E835" s="30" t="s">
        <v>284</v>
      </c>
      <c r="F835" s="30">
        <v>7324</v>
      </c>
      <c r="G835" s="30" t="s">
        <v>310</v>
      </c>
      <c r="H835" s="30">
        <v>325.66017404693002</v>
      </c>
      <c r="I835" s="30">
        <v>0.48</v>
      </c>
      <c r="J835" s="30" t="s">
        <v>333</v>
      </c>
      <c r="K835" s="30">
        <v>156.31688354252699</v>
      </c>
      <c r="L835" s="30">
        <v>1144864.8550654601</v>
      </c>
      <c r="M835" s="30">
        <v>0</v>
      </c>
      <c r="N835" s="30">
        <v>0.48</v>
      </c>
      <c r="O835" s="30">
        <v>0</v>
      </c>
      <c r="P835" s="30">
        <v>0</v>
      </c>
      <c r="Q835" s="30">
        <v>0</v>
      </c>
      <c r="R835" s="30">
        <v>0</v>
      </c>
      <c r="S835" s="30">
        <v>3515.52</v>
      </c>
      <c r="T835">
        <v>9</v>
      </c>
      <c r="U835">
        <v>325.66017404693002</v>
      </c>
      <c r="V835">
        <v>0.112941176470588</v>
      </c>
    </row>
    <row r="836" spans="1:22" hidden="1" x14ac:dyDescent="0.25">
      <c r="A836" s="30" t="s">
        <v>4023</v>
      </c>
      <c r="B836" s="30" t="s">
        <v>3782</v>
      </c>
      <c r="C836" s="30" t="s">
        <v>9</v>
      </c>
      <c r="D836" s="30" t="s">
        <v>339</v>
      </c>
      <c r="E836" s="30" t="s">
        <v>284</v>
      </c>
      <c r="F836" s="30">
        <v>7324</v>
      </c>
      <c r="G836" s="30" t="s">
        <v>311</v>
      </c>
      <c r="H836" s="30">
        <v>117.03709454422101</v>
      </c>
      <c r="I836" s="30">
        <v>0.46</v>
      </c>
      <c r="J836" s="30" t="s">
        <v>333</v>
      </c>
      <c r="K836" s="30">
        <v>53.8370634903415</v>
      </c>
      <c r="L836" s="30">
        <v>394302.65300326102</v>
      </c>
      <c r="M836" s="30">
        <v>0</v>
      </c>
      <c r="N836" s="30">
        <v>0.46</v>
      </c>
      <c r="O836" s="30">
        <v>0</v>
      </c>
      <c r="P836" s="30">
        <v>0</v>
      </c>
      <c r="Q836" s="30">
        <v>0</v>
      </c>
      <c r="R836" s="30">
        <v>0</v>
      </c>
      <c r="S836" s="30">
        <v>3369.04</v>
      </c>
      <c r="T836">
        <v>9</v>
      </c>
      <c r="U836">
        <v>117.03709454422101</v>
      </c>
      <c r="V836">
        <v>0.108235294117647</v>
      </c>
    </row>
    <row r="837" spans="1:22" hidden="1" x14ac:dyDescent="0.25">
      <c r="A837" s="30" t="s">
        <v>4024</v>
      </c>
      <c r="B837" s="30" t="s">
        <v>3782</v>
      </c>
      <c r="C837" s="30" t="s">
        <v>9</v>
      </c>
      <c r="D837" s="30" t="s">
        <v>339</v>
      </c>
      <c r="E837" s="30" t="s">
        <v>284</v>
      </c>
      <c r="F837" s="30">
        <v>7324</v>
      </c>
      <c r="G837" s="30" t="s">
        <v>312</v>
      </c>
      <c r="H837" s="30">
        <v>37.738505550817599</v>
      </c>
      <c r="I837" s="30">
        <v>12.47</v>
      </c>
      <c r="J837" s="30" t="s">
        <v>334</v>
      </c>
      <c r="K837" s="30">
        <v>470.59916421869502</v>
      </c>
      <c r="L837" s="30">
        <v>3446668.2787377299</v>
      </c>
      <c r="M837" s="30">
        <v>0</v>
      </c>
      <c r="N837" s="30">
        <v>0</v>
      </c>
      <c r="O837" s="30">
        <v>12.47</v>
      </c>
      <c r="P837" s="30">
        <v>0</v>
      </c>
      <c r="Q837" s="30">
        <v>0</v>
      </c>
      <c r="R837" s="30">
        <v>0</v>
      </c>
      <c r="S837" s="30">
        <v>91330.28</v>
      </c>
      <c r="T837">
        <v>9</v>
      </c>
      <c r="U837">
        <v>37.738505550817599</v>
      </c>
      <c r="V837">
        <v>0.75165762507534695</v>
      </c>
    </row>
    <row r="838" spans="1:22" hidden="1" x14ac:dyDescent="0.25">
      <c r="A838" s="30" t="s">
        <v>4025</v>
      </c>
      <c r="B838" s="30" t="s">
        <v>3782</v>
      </c>
      <c r="C838" s="30" t="s">
        <v>9</v>
      </c>
      <c r="D838" s="30" t="s">
        <v>339</v>
      </c>
      <c r="E838" s="30" t="s">
        <v>284</v>
      </c>
      <c r="F838" s="30">
        <v>7324</v>
      </c>
      <c r="G838" s="30" t="s">
        <v>2688</v>
      </c>
      <c r="H838" s="30">
        <v>318.58669014769401</v>
      </c>
      <c r="I838" s="30">
        <v>0.51620115358999996</v>
      </c>
      <c r="J838" s="30" t="s">
        <v>334</v>
      </c>
      <c r="K838" s="30">
        <v>164.45481697265899</v>
      </c>
      <c r="L838" s="30">
        <v>1204467.07950776</v>
      </c>
      <c r="M838" s="30">
        <v>0</v>
      </c>
      <c r="N838" s="30">
        <v>0</v>
      </c>
      <c r="O838" s="30">
        <v>0.51620115358999996</v>
      </c>
      <c r="P838" s="30">
        <v>0</v>
      </c>
      <c r="Q838" s="30">
        <v>0</v>
      </c>
      <c r="R838" s="30">
        <v>0</v>
      </c>
      <c r="S838" s="30">
        <v>3780.6572488931602</v>
      </c>
      <c r="T838">
        <v>9</v>
      </c>
      <c r="U838">
        <v>318.58669014769401</v>
      </c>
      <c r="V838">
        <v>3.1115199131404501E-2</v>
      </c>
    </row>
    <row r="839" spans="1:22" hidden="1" x14ac:dyDescent="0.25">
      <c r="A839" s="30" t="s">
        <v>4026</v>
      </c>
      <c r="B839" s="30" t="s">
        <v>3782</v>
      </c>
      <c r="C839" s="30" t="s">
        <v>9</v>
      </c>
      <c r="D839" s="30" t="s">
        <v>339</v>
      </c>
      <c r="E839" s="30" t="s">
        <v>284</v>
      </c>
      <c r="F839" s="30">
        <v>7324</v>
      </c>
      <c r="G839" s="30" t="s">
        <v>2687</v>
      </c>
      <c r="H839" s="30">
        <v>197.721481404625</v>
      </c>
      <c r="I839" s="30">
        <v>3.5737988464099999</v>
      </c>
      <c r="J839" s="30" t="s">
        <v>334</v>
      </c>
      <c r="K839" s="30">
        <v>706.616802154325</v>
      </c>
      <c r="L839" s="30">
        <v>5175261.4589782702</v>
      </c>
      <c r="M839" s="30">
        <v>0</v>
      </c>
      <c r="N839" s="30">
        <v>0</v>
      </c>
      <c r="O839" s="30">
        <v>3.5737988464099999</v>
      </c>
      <c r="P839" s="30">
        <v>0</v>
      </c>
      <c r="Q839" s="30">
        <v>0</v>
      </c>
      <c r="R839" s="30">
        <v>0</v>
      </c>
      <c r="S839" s="30">
        <v>26174.5027511068</v>
      </c>
      <c r="T839">
        <v>9</v>
      </c>
      <c r="U839">
        <v>197.721481404625</v>
      </c>
      <c r="V839">
        <v>0.21541885752923401</v>
      </c>
    </row>
    <row r="840" spans="1:22" hidden="1" x14ac:dyDescent="0.25">
      <c r="A840" s="30" t="s">
        <v>4027</v>
      </c>
      <c r="B840" s="30" t="s">
        <v>3782</v>
      </c>
      <c r="C840" s="30" t="s">
        <v>9</v>
      </c>
      <c r="D840" s="30" t="s">
        <v>339</v>
      </c>
      <c r="E840" s="30" t="s">
        <v>284</v>
      </c>
      <c r="F840" s="30">
        <v>7324</v>
      </c>
      <c r="G840" s="30" t="s">
        <v>313</v>
      </c>
      <c r="H840" s="30">
        <v>2548.48000940773</v>
      </c>
      <c r="I840" s="30">
        <v>0.03</v>
      </c>
      <c r="J840" s="30" t="s">
        <v>334</v>
      </c>
      <c r="K840" s="30">
        <v>76.454400282232001</v>
      </c>
      <c r="L840" s="30">
        <v>559952.02766706701</v>
      </c>
      <c r="M840" s="30">
        <v>0</v>
      </c>
      <c r="N840" s="30">
        <v>0</v>
      </c>
      <c r="O840" s="30">
        <v>0.03</v>
      </c>
      <c r="P840" s="30">
        <v>0</v>
      </c>
      <c r="Q840" s="30">
        <v>0</v>
      </c>
      <c r="R840" s="30">
        <v>0</v>
      </c>
      <c r="S840" s="30">
        <v>219.72</v>
      </c>
      <c r="T840">
        <v>9</v>
      </c>
      <c r="U840">
        <v>2548.48000940773</v>
      </c>
      <c r="V840">
        <v>1.80831826401447E-3</v>
      </c>
    </row>
    <row r="841" spans="1:22" hidden="1" x14ac:dyDescent="0.25">
      <c r="A841" s="30" t="s">
        <v>4028</v>
      </c>
      <c r="B841" s="30" t="s">
        <v>3782</v>
      </c>
      <c r="C841" s="30" t="s">
        <v>9</v>
      </c>
      <c r="D841" s="30" t="s">
        <v>339</v>
      </c>
      <c r="E841" s="30" t="s">
        <v>285</v>
      </c>
      <c r="F841" s="30">
        <v>7325</v>
      </c>
      <c r="G841" s="30" t="s">
        <v>289</v>
      </c>
      <c r="H841" s="30">
        <v>4032.1035005435301</v>
      </c>
      <c r="I841" s="30">
        <v>2.08</v>
      </c>
      <c r="J841" s="30" t="s">
        <v>335</v>
      </c>
      <c r="K841" s="30">
        <v>8386.77528113054</v>
      </c>
      <c r="L841" s="30">
        <v>61433128.9342812</v>
      </c>
      <c r="M841" s="30">
        <v>0</v>
      </c>
      <c r="N841" s="30">
        <v>0</v>
      </c>
      <c r="O841" s="30">
        <v>0</v>
      </c>
      <c r="P841" s="30">
        <v>2.08</v>
      </c>
      <c r="Q841" s="30">
        <v>0</v>
      </c>
      <c r="R841" s="30">
        <v>0</v>
      </c>
      <c r="S841" s="30">
        <v>15236</v>
      </c>
      <c r="T841">
        <v>10</v>
      </c>
      <c r="U841">
        <v>4032.1035005435301</v>
      </c>
      <c r="V841">
        <v>1</v>
      </c>
    </row>
    <row r="842" spans="1:22" hidden="1" x14ac:dyDescent="0.25">
      <c r="A842" s="30" t="s">
        <v>4029</v>
      </c>
      <c r="B842" s="30" t="s">
        <v>3782</v>
      </c>
      <c r="C842" s="30" t="s">
        <v>9</v>
      </c>
      <c r="D842" s="30" t="s">
        <v>339</v>
      </c>
      <c r="E842" s="30" t="s">
        <v>285</v>
      </c>
      <c r="F842" s="30">
        <v>7325</v>
      </c>
      <c r="G842" s="30" t="s">
        <v>290</v>
      </c>
      <c r="H842" s="30">
        <v>3790.7933431538299</v>
      </c>
      <c r="I842" s="30">
        <v>0.56000000000000005</v>
      </c>
      <c r="J842" s="30" t="s">
        <v>363</v>
      </c>
      <c r="K842" s="30">
        <v>2122.8442721661399</v>
      </c>
      <c r="L842" s="30">
        <v>15549834.293617001</v>
      </c>
      <c r="M842" s="30">
        <v>0</v>
      </c>
      <c r="N842" s="30">
        <v>0</v>
      </c>
      <c r="O842" s="30">
        <v>0</v>
      </c>
      <c r="P842" s="30">
        <v>0</v>
      </c>
      <c r="Q842" s="30">
        <v>0</v>
      </c>
      <c r="R842" s="30">
        <v>0</v>
      </c>
      <c r="S842" s="30">
        <v>4102</v>
      </c>
      <c r="T842">
        <v>10</v>
      </c>
      <c r="U842">
        <v>3790.7933431538299</v>
      </c>
      <c r="V842">
        <v>0.269230769230769</v>
      </c>
    </row>
    <row r="843" spans="1:22" hidden="1" x14ac:dyDescent="0.25">
      <c r="A843" s="30" t="s">
        <v>4030</v>
      </c>
      <c r="B843" s="30" t="s">
        <v>3782</v>
      </c>
      <c r="C843" s="30" t="s">
        <v>9</v>
      </c>
      <c r="D843" s="30" t="s">
        <v>339</v>
      </c>
      <c r="E843" s="30" t="s">
        <v>285</v>
      </c>
      <c r="F843" s="30">
        <v>7325</v>
      </c>
      <c r="G843" s="30" t="s">
        <v>291</v>
      </c>
      <c r="H843" s="30">
        <v>1431.1502304273299</v>
      </c>
      <c r="I843" s="30">
        <v>0.15</v>
      </c>
      <c r="J843" s="30" t="s">
        <v>336</v>
      </c>
      <c r="K843" s="30">
        <v>214.67253456409901</v>
      </c>
      <c r="L843" s="30">
        <v>1572476.31568202</v>
      </c>
      <c r="M843" s="30">
        <v>0</v>
      </c>
      <c r="N843" s="30">
        <v>0</v>
      </c>
      <c r="O843" s="30">
        <v>0</v>
      </c>
      <c r="P843" s="30">
        <v>0</v>
      </c>
      <c r="Q843" s="30">
        <v>0.15</v>
      </c>
      <c r="R843" s="30">
        <v>214.67253456409901</v>
      </c>
      <c r="S843" s="30">
        <v>1098.75</v>
      </c>
      <c r="T843">
        <v>10</v>
      </c>
      <c r="U843">
        <v>1431.1502304273299</v>
      </c>
      <c r="V843">
        <v>2.1398002853066998E-2</v>
      </c>
    </row>
    <row r="844" spans="1:22" hidden="1" x14ac:dyDescent="0.25">
      <c r="A844" s="30" t="s">
        <v>4031</v>
      </c>
      <c r="B844" s="30" t="s">
        <v>3782</v>
      </c>
      <c r="C844" s="30" t="s">
        <v>9</v>
      </c>
      <c r="D844" s="30" t="s">
        <v>339</v>
      </c>
      <c r="E844" s="30" t="s">
        <v>285</v>
      </c>
      <c r="F844" s="30">
        <v>7325</v>
      </c>
      <c r="G844" s="30" t="s">
        <v>292</v>
      </c>
      <c r="H844" s="30">
        <v>58.058110893403502</v>
      </c>
      <c r="I844" s="30">
        <v>0.81</v>
      </c>
      <c r="J844" s="30" t="s">
        <v>332</v>
      </c>
      <c r="K844" s="30">
        <v>47.027069823656802</v>
      </c>
      <c r="L844" s="30">
        <v>344473.28645828599</v>
      </c>
      <c r="M844" s="30">
        <v>0.81</v>
      </c>
      <c r="N844" s="30">
        <v>0</v>
      </c>
      <c r="O844" s="30">
        <v>0</v>
      </c>
      <c r="P844" s="30">
        <v>0</v>
      </c>
      <c r="Q844" s="30">
        <v>0</v>
      </c>
      <c r="R844" s="30">
        <v>0</v>
      </c>
      <c r="S844" s="30">
        <v>5933.25</v>
      </c>
      <c r="T844">
        <v>10</v>
      </c>
      <c r="U844">
        <v>58.058110893403502</v>
      </c>
      <c r="V844">
        <v>6.1690784463061699E-2</v>
      </c>
    </row>
    <row r="845" spans="1:22" hidden="1" x14ac:dyDescent="0.25">
      <c r="A845" s="30" t="s">
        <v>4032</v>
      </c>
      <c r="B845" s="30" t="s">
        <v>3782</v>
      </c>
      <c r="C845" s="30" t="s">
        <v>9</v>
      </c>
      <c r="D845" s="30" t="s">
        <v>339</v>
      </c>
      <c r="E845" s="30" t="s">
        <v>285</v>
      </c>
      <c r="F845" s="30">
        <v>7325</v>
      </c>
      <c r="G845" s="30" t="s">
        <v>293</v>
      </c>
      <c r="H845" s="30">
        <v>1226.6464895417801</v>
      </c>
      <c r="I845" s="30">
        <v>0.38</v>
      </c>
      <c r="J845" s="30" t="s">
        <v>333</v>
      </c>
      <c r="K845" s="30">
        <v>466.12566602587498</v>
      </c>
      <c r="L845" s="30">
        <v>3414370.5036395299</v>
      </c>
      <c r="M845" s="30">
        <v>0</v>
      </c>
      <c r="N845" s="30">
        <v>0.38</v>
      </c>
      <c r="O845" s="30">
        <v>0</v>
      </c>
      <c r="P845" s="30">
        <v>0</v>
      </c>
      <c r="Q845" s="30">
        <v>0</v>
      </c>
      <c r="R845" s="30">
        <v>0</v>
      </c>
      <c r="S845" s="30">
        <v>2783.5</v>
      </c>
      <c r="T845">
        <v>10</v>
      </c>
      <c r="U845">
        <v>1226.6464895417801</v>
      </c>
      <c r="V845">
        <v>4.7979797979797997E-2</v>
      </c>
    </row>
    <row r="846" spans="1:22" hidden="1" x14ac:dyDescent="0.25">
      <c r="A846" s="30" t="s">
        <v>4033</v>
      </c>
      <c r="B846" s="30" t="s">
        <v>3782</v>
      </c>
      <c r="C846" s="30" t="s">
        <v>9</v>
      </c>
      <c r="D846" s="30" t="s">
        <v>339</v>
      </c>
      <c r="E846" s="30" t="s">
        <v>285</v>
      </c>
      <c r="F846" s="30">
        <v>7325</v>
      </c>
      <c r="G846" s="30" t="s">
        <v>294</v>
      </c>
      <c r="H846" s="30">
        <v>386.26629439747501</v>
      </c>
      <c r="I846" s="30">
        <v>0.54</v>
      </c>
      <c r="J846" s="30" t="s">
        <v>333</v>
      </c>
      <c r="K846" s="30">
        <v>208.58379897463601</v>
      </c>
      <c r="L846" s="30">
        <v>1527876.3274892101</v>
      </c>
      <c r="M846" s="30">
        <v>0</v>
      </c>
      <c r="N846" s="30">
        <v>0.54</v>
      </c>
      <c r="O846" s="30">
        <v>0</v>
      </c>
      <c r="P846" s="30">
        <v>0</v>
      </c>
      <c r="Q846" s="30">
        <v>0</v>
      </c>
      <c r="R846" s="30">
        <v>0</v>
      </c>
      <c r="S846" s="30">
        <v>3955.5</v>
      </c>
      <c r="T846">
        <v>10</v>
      </c>
      <c r="U846">
        <v>386.26629439747501</v>
      </c>
      <c r="V846">
        <v>6.8181818181818205E-2</v>
      </c>
    </row>
    <row r="847" spans="1:22" hidden="1" x14ac:dyDescent="0.25">
      <c r="A847" s="30" t="s">
        <v>4034</v>
      </c>
      <c r="B847" s="30" t="s">
        <v>3782</v>
      </c>
      <c r="C847" s="30" t="s">
        <v>9</v>
      </c>
      <c r="D847" s="30" t="s">
        <v>339</v>
      </c>
      <c r="E847" s="30" t="s">
        <v>285</v>
      </c>
      <c r="F847" s="30">
        <v>7325</v>
      </c>
      <c r="G847" s="30" t="s">
        <v>295</v>
      </c>
      <c r="H847" s="30">
        <v>1016.0630692956</v>
      </c>
      <c r="I847" s="30">
        <v>0.03</v>
      </c>
      <c r="J847" s="30" t="s">
        <v>336</v>
      </c>
      <c r="K847" s="30">
        <v>30.481892078868</v>
      </c>
      <c r="L847" s="30">
        <v>223279.859477708</v>
      </c>
      <c r="M847" s="30">
        <v>0</v>
      </c>
      <c r="N847" s="30">
        <v>0</v>
      </c>
      <c r="O847" s="30">
        <v>0</v>
      </c>
      <c r="P847" s="30">
        <v>0</v>
      </c>
      <c r="Q847" s="30">
        <v>0.03</v>
      </c>
      <c r="R847" s="30">
        <v>30.481892078868</v>
      </c>
      <c r="S847" s="30">
        <v>219.75</v>
      </c>
      <c r="T847">
        <v>10</v>
      </c>
      <c r="U847">
        <v>1016.0630692956</v>
      </c>
      <c r="V847">
        <v>4.2796005706134104E-3</v>
      </c>
    </row>
    <row r="848" spans="1:22" hidden="1" x14ac:dyDescent="0.25">
      <c r="A848" s="30" t="s">
        <v>4035</v>
      </c>
      <c r="B848" s="30" t="s">
        <v>3782</v>
      </c>
      <c r="C848" s="30" t="s">
        <v>9</v>
      </c>
      <c r="D848" s="30" t="s">
        <v>339</v>
      </c>
      <c r="E848" s="30" t="s">
        <v>285</v>
      </c>
      <c r="F848" s="30">
        <v>7325</v>
      </c>
      <c r="G848" s="30" t="s">
        <v>296</v>
      </c>
      <c r="H848" s="30">
        <v>444.50907982124801</v>
      </c>
      <c r="I848" s="30">
        <v>0.24</v>
      </c>
      <c r="J848" s="30" t="s">
        <v>336</v>
      </c>
      <c r="K848" s="30">
        <v>106.682179157099</v>
      </c>
      <c r="L848" s="30">
        <v>781446.96232575399</v>
      </c>
      <c r="M848" s="30">
        <v>0</v>
      </c>
      <c r="N848" s="30">
        <v>0</v>
      </c>
      <c r="O848" s="30">
        <v>0</v>
      </c>
      <c r="P848" s="30">
        <v>0</v>
      </c>
      <c r="Q848" s="30">
        <v>0.24</v>
      </c>
      <c r="R848" s="30">
        <v>106.682179157099</v>
      </c>
      <c r="S848" s="30">
        <v>1758</v>
      </c>
      <c r="T848">
        <v>10</v>
      </c>
      <c r="U848">
        <v>444.50907982124801</v>
      </c>
      <c r="V848">
        <v>3.4236804564907297E-2</v>
      </c>
    </row>
    <row r="849" spans="1:22" hidden="1" x14ac:dyDescent="0.25">
      <c r="A849" s="30" t="s">
        <v>4036</v>
      </c>
      <c r="B849" s="30" t="s">
        <v>3782</v>
      </c>
      <c r="C849" s="30" t="s">
        <v>9</v>
      </c>
      <c r="D849" s="30" t="s">
        <v>339</v>
      </c>
      <c r="E849" s="30" t="s">
        <v>285</v>
      </c>
      <c r="F849" s="30">
        <v>7325</v>
      </c>
      <c r="G849" s="30" t="s">
        <v>297</v>
      </c>
      <c r="H849" s="30">
        <v>2842.6064008350099</v>
      </c>
      <c r="I849" s="30">
        <v>1.05</v>
      </c>
      <c r="J849" s="30" t="s">
        <v>336</v>
      </c>
      <c r="K849" s="30">
        <v>2984.73672087676</v>
      </c>
      <c r="L849" s="30">
        <v>21863196.480422199</v>
      </c>
      <c r="M849" s="30">
        <v>0</v>
      </c>
      <c r="N849" s="30">
        <v>0</v>
      </c>
      <c r="O849" s="30">
        <v>0</v>
      </c>
      <c r="P849" s="30">
        <v>0</v>
      </c>
      <c r="Q849" s="30">
        <v>1.05</v>
      </c>
      <c r="R849" s="30">
        <v>2984.73672087676</v>
      </c>
      <c r="S849" s="30">
        <v>7691.25</v>
      </c>
      <c r="T849">
        <v>10</v>
      </c>
      <c r="U849">
        <v>2842.6064008350099</v>
      </c>
      <c r="V849">
        <v>0.14978601997146901</v>
      </c>
    </row>
    <row r="850" spans="1:22" hidden="1" x14ac:dyDescent="0.25">
      <c r="A850" s="30" t="s">
        <v>4037</v>
      </c>
      <c r="B850" s="30" t="s">
        <v>3782</v>
      </c>
      <c r="C850" s="30" t="s">
        <v>9</v>
      </c>
      <c r="D850" s="30" t="s">
        <v>339</v>
      </c>
      <c r="E850" s="30" t="s">
        <v>285</v>
      </c>
      <c r="F850" s="30">
        <v>7325</v>
      </c>
      <c r="G850" s="30" t="s">
        <v>298</v>
      </c>
      <c r="H850" s="30">
        <v>0</v>
      </c>
      <c r="I850" s="30">
        <v>0</v>
      </c>
      <c r="J850" s="30" t="s">
        <v>276</v>
      </c>
      <c r="K850" s="30">
        <v>0</v>
      </c>
      <c r="L850" s="30">
        <v>0</v>
      </c>
      <c r="M850" s="30">
        <v>0</v>
      </c>
      <c r="N850" s="30">
        <v>0</v>
      </c>
      <c r="O850" s="30">
        <v>0</v>
      </c>
      <c r="P850" s="30">
        <v>0</v>
      </c>
      <c r="Q850" s="30">
        <v>0</v>
      </c>
      <c r="R850" s="30">
        <v>0</v>
      </c>
      <c r="S850" s="30">
        <v>0</v>
      </c>
      <c r="T850">
        <v>10</v>
      </c>
      <c r="U850">
        <v>0</v>
      </c>
      <c r="V850">
        <v>0</v>
      </c>
    </row>
    <row r="851" spans="1:22" hidden="1" x14ac:dyDescent="0.25">
      <c r="A851" s="30" t="s">
        <v>4038</v>
      </c>
      <c r="B851" s="30" t="s">
        <v>3782</v>
      </c>
      <c r="C851" s="30" t="s">
        <v>9</v>
      </c>
      <c r="D851" s="30" t="s">
        <v>339</v>
      </c>
      <c r="E851" s="30" t="s">
        <v>285</v>
      </c>
      <c r="F851" s="30">
        <v>7325</v>
      </c>
      <c r="G851" s="30" t="s">
        <v>299</v>
      </c>
      <c r="H851" s="30">
        <v>132.99588138689001</v>
      </c>
      <c r="I851" s="30">
        <v>0.06</v>
      </c>
      <c r="J851" s="30" t="s">
        <v>332</v>
      </c>
      <c r="K851" s="30">
        <v>7.9797528832133997</v>
      </c>
      <c r="L851" s="30">
        <v>58451.689869538102</v>
      </c>
      <c r="M851" s="30">
        <v>0.06</v>
      </c>
      <c r="N851" s="30">
        <v>0</v>
      </c>
      <c r="O851" s="30">
        <v>0</v>
      </c>
      <c r="P851" s="30">
        <v>0</v>
      </c>
      <c r="Q851" s="30">
        <v>0</v>
      </c>
      <c r="R851" s="30">
        <v>0</v>
      </c>
      <c r="S851" s="30">
        <v>439.5</v>
      </c>
      <c r="T851">
        <v>10</v>
      </c>
      <c r="U851">
        <v>132.99588138689001</v>
      </c>
      <c r="V851">
        <v>4.56968773800457E-3</v>
      </c>
    </row>
    <row r="852" spans="1:22" hidden="1" x14ac:dyDescent="0.25">
      <c r="A852" s="30" t="s">
        <v>4039</v>
      </c>
      <c r="B852" s="30" t="s">
        <v>3782</v>
      </c>
      <c r="C852" s="30" t="s">
        <v>9</v>
      </c>
      <c r="D852" s="30" t="s">
        <v>339</v>
      </c>
      <c r="E852" s="30" t="s">
        <v>285</v>
      </c>
      <c r="F852" s="30">
        <v>7325</v>
      </c>
      <c r="G852" s="30" t="s">
        <v>300</v>
      </c>
      <c r="H852" s="30">
        <v>3164.14747377299</v>
      </c>
      <c r="I852" s="30">
        <v>0.03</v>
      </c>
      <c r="J852" s="30" t="s">
        <v>336</v>
      </c>
      <c r="K852" s="30">
        <v>94.924424213189596</v>
      </c>
      <c r="L852" s="30">
        <v>695321.407361613</v>
      </c>
      <c r="M852" s="30">
        <v>0</v>
      </c>
      <c r="N852" s="30">
        <v>0</v>
      </c>
      <c r="O852" s="30">
        <v>0</v>
      </c>
      <c r="P852" s="30">
        <v>0</v>
      </c>
      <c r="Q852" s="30">
        <v>0.03</v>
      </c>
      <c r="R852" s="30">
        <v>94.924424213189596</v>
      </c>
      <c r="S852" s="30">
        <v>219.75</v>
      </c>
      <c r="T852">
        <v>10</v>
      </c>
      <c r="U852">
        <v>3164.14747377299</v>
      </c>
      <c r="V852">
        <v>4.2796005706134104E-3</v>
      </c>
    </row>
    <row r="853" spans="1:22" hidden="1" x14ac:dyDescent="0.25">
      <c r="A853" s="30" t="s">
        <v>4040</v>
      </c>
      <c r="B853" s="30" t="s">
        <v>3782</v>
      </c>
      <c r="C853" s="30" t="s">
        <v>9</v>
      </c>
      <c r="D853" s="30" t="s">
        <v>339</v>
      </c>
      <c r="E853" s="30" t="s">
        <v>285</v>
      </c>
      <c r="F853" s="30">
        <v>7325</v>
      </c>
      <c r="G853" s="30" t="s">
        <v>301</v>
      </c>
      <c r="H853" s="30">
        <v>233.08792705353301</v>
      </c>
      <c r="I853" s="30">
        <v>4.84</v>
      </c>
      <c r="J853" s="30" t="s">
        <v>333</v>
      </c>
      <c r="K853" s="30">
        <v>1128.1455669391</v>
      </c>
      <c r="L853" s="30">
        <v>8263666.2778289104</v>
      </c>
      <c r="M853" s="30">
        <v>0</v>
      </c>
      <c r="N853" s="30">
        <v>4.84</v>
      </c>
      <c r="O853" s="30">
        <v>0</v>
      </c>
      <c r="P853" s="30">
        <v>0</v>
      </c>
      <c r="Q853" s="30">
        <v>0</v>
      </c>
      <c r="R853" s="30">
        <v>0</v>
      </c>
      <c r="S853" s="30">
        <v>35453</v>
      </c>
      <c r="T853">
        <v>10</v>
      </c>
      <c r="U853">
        <v>233.08792705353301</v>
      </c>
      <c r="V853">
        <v>0.61111111111111105</v>
      </c>
    </row>
    <row r="854" spans="1:22" hidden="1" x14ac:dyDescent="0.25">
      <c r="A854" s="30" t="s">
        <v>4041</v>
      </c>
      <c r="B854" s="30" t="s">
        <v>3782</v>
      </c>
      <c r="C854" s="30" t="s">
        <v>9</v>
      </c>
      <c r="D854" s="30" t="s">
        <v>339</v>
      </c>
      <c r="E854" s="30" t="s">
        <v>285</v>
      </c>
      <c r="F854" s="30">
        <v>7325</v>
      </c>
      <c r="G854" s="30" t="s">
        <v>302</v>
      </c>
      <c r="H854" s="30">
        <v>137.82013078030201</v>
      </c>
      <c r="I854" s="30">
        <v>1.9</v>
      </c>
      <c r="J854" s="30" t="s">
        <v>332</v>
      </c>
      <c r="K854" s="30">
        <v>261.85824848257403</v>
      </c>
      <c r="L854" s="30">
        <v>1918111.6701348501</v>
      </c>
      <c r="M854" s="30">
        <v>1.9</v>
      </c>
      <c r="N854" s="30">
        <v>0</v>
      </c>
      <c r="O854" s="30">
        <v>0</v>
      </c>
      <c r="P854" s="30">
        <v>0</v>
      </c>
      <c r="Q854" s="30">
        <v>0</v>
      </c>
      <c r="R854" s="30">
        <v>0</v>
      </c>
      <c r="S854" s="30">
        <v>13917.5</v>
      </c>
      <c r="T854">
        <v>10</v>
      </c>
      <c r="U854">
        <v>137.82013078030201</v>
      </c>
      <c r="V854">
        <v>0.14470677837014501</v>
      </c>
    </row>
    <row r="855" spans="1:22" hidden="1" x14ac:dyDescent="0.25">
      <c r="A855" s="30" t="s">
        <v>4042</v>
      </c>
      <c r="B855" s="30" t="s">
        <v>3782</v>
      </c>
      <c r="C855" s="30" t="s">
        <v>9</v>
      </c>
      <c r="D855" s="30" t="s">
        <v>339</v>
      </c>
      <c r="E855" s="30" t="s">
        <v>285</v>
      </c>
      <c r="F855" s="30">
        <v>7325</v>
      </c>
      <c r="G855" s="30" t="s">
        <v>303</v>
      </c>
      <c r="H855" s="30">
        <v>1536.75610746244</v>
      </c>
      <c r="I855" s="30">
        <v>1.88</v>
      </c>
      <c r="J855" s="30" t="s">
        <v>336</v>
      </c>
      <c r="K855" s="30">
        <v>2889.1014820293799</v>
      </c>
      <c r="L855" s="30">
        <v>21162668.355865199</v>
      </c>
      <c r="M855" s="30">
        <v>0</v>
      </c>
      <c r="N855" s="30">
        <v>0</v>
      </c>
      <c r="O855" s="30">
        <v>0</v>
      </c>
      <c r="P855" s="30">
        <v>0</v>
      </c>
      <c r="Q855" s="30">
        <v>1.88</v>
      </c>
      <c r="R855" s="30">
        <v>2889.1014820293799</v>
      </c>
      <c r="S855" s="30">
        <v>13771</v>
      </c>
      <c r="T855">
        <v>10</v>
      </c>
      <c r="U855">
        <v>1536.75610746244</v>
      </c>
      <c r="V855">
        <v>0.26818830242510699</v>
      </c>
    </row>
    <row r="856" spans="1:22" hidden="1" x14ac:dyDescent="0.25">
      <c r="A856" s="30" t="s">
        <v>4043</v>
      </c>
      <c r="B856" s="30" t="s">
        <v>3782</v>
      </c>
      <c r="C856" s="30" t="s">
        <v>9</v>
      </c>
      <c r="D856" s="30" t="s">
        <v>339</v>
      </c>
      <c r="E856" s="30" t="s">
        <v>285</v>
      </c>
      <c r="F856" s="30">
        <v>7325</v>
      </c>
      <c r="G856" s="30" t="s">
        <v>304</v>
      </c>
      <c r="H856" s="30">
        <v>2260.3975083329501</v>
      </c>
      <c r="I856" s="30">
        <v>1</v>
      </c>
      <c r="J856" s="30" t="s">
        <v>336</v>
      </c>
      <c r="K856" s="30">
        <v>2260.3975083329501</v>
      </c>
      <c r="L856" s="30">
        <v>16557411.7485389</v>
      </c>
      <c r="M856" s="30">
        <v>0</v>
      </c>
      <c r="N856" s="30">
        <v>0</v>
      </c>
      <c r="O856" s="30">
        <v>0</v>
      </c>
      <c r="P856" s="30">
        <v>0</v>
      </c>
      <c r="Q856" s="30">
        <v>1</v>
      </c>
      <c r="R856" s="30">
        <v>2260.3975083329501</v>
      </c>
      <c r="S856" s="30">
        <v>7325</v>
      </c>
      <c r="T856">
        <v>10</v>
      </c>
      <c r="U856">
        <v>2260.3975083329501</v>
      </c>
      <c r="V856">
        <v>0.14265335235377999</v>
      </c>
    </row>
    <row r="857" spans="1:22" hidden="1" x14ac:dyDescent="0.25">
      <c r="A857" s="30" t="s">
        <v>4044</v>
      </c>
      <c r="B857" s="30" t="s">
        <v>3782</v>
      </c>
      <c r="C857" s="30" t="s">
        <v>9</v>
      </c>
      <c r="D857" s="30" t="s">
        <v>339</v>
      </c>
      <c r="E857" s="30" t="s">
        <v>285</v>
      </c>
      <c r="F857" s="30">
        <v>7325</v>
      </c>
      <c r="G857" s="30" t="s">
        <v>305</v>
      </c>
      <c r="H857" s="30">
        <v>172.630886991707</v>
      </c>
      <c r="I857" s="30">
        <v>3.44</v>
      </c>
      <c r="J857" s="30" t="s">
        <v>332</v>
      </c>
      <c r="K857" s="30">
        <v>593.85025125147104</v>
      </c>
      <c r="L857" s="30">
        <v>4349953.09041702</v>
      </c>
      <c r="M857" s="30">
        <v>3.44</v>
      </c>
      <c r="N857" s="30">
        <v>0</v>
      </c>
      <c r="O857" s="30">
        <v>0</v>
      </c>
      <c r="P857" s="30">
        <v>0</v>
      </c>
      <c r="Q857" s="30">
        <v>0</v>
      </c>
      <c r="R857" s="30">
        <v>0</v>
      </c>
      <c r="S857" s="30">
        <v>25198</v>
      </c>
      <c r="T857">
        <v>10</v>
      </c>
      <c r="U857">
        <v>172.630886991707</v>
      </c>
      <c r="V857">
        <v>0.26199543031226202</v>
      </c>
    </row>
    <row r="858" spans="1:22" hidden="1" x14ac:dyDescent="0.25">
      <c r="A858" s="30" t="s">
        <v>4045</v>
      </c>
      <c r="B858" s="30" t="s">
        <v>3782</v>
      </c>
      <c r="C858" s="30" t="s">
        <v>9</v>
      </c>
      <c r="D858" s="30" t="s">
        <v>339</v>
      </c>
      <c r="E858" s="30" t="s">
        <v>285</v>
      </c>
      <c r="F858" s="30">
        <v>7325</v>
      </c>
      <c r="G858" s="30" t="s">
        <v>306</v>
      </c>
      <c r="H858" s="30">
        <v>131.125976253586</v>
      </c>
      <c r="I858" s="30">
        <v>2.38</v>
      </c>
      <c r="J858" s="30" t="s">
        <v>332</v>
      </c>
      <c r="K858" s="30">
        <v>312.07982348353403</v>
      </c>
      <c r="L858" s="30">
        <v>2285984.7070168899</v>
      </c>
      <c r="M858" s="30">
        <v>2.38</v>
      </c>
      <c r="N858" s="30">
        <v>0</v>
      </c>
      <c r="O858" s="30">
        <v>0</v>
      </c>
      <c r="P858" s="30">
        <v>0</v>
      </c>
      <c r="Q858" s="30">
        <v>0</v>
      </c>
      <c r="R858" s="30">
        <v>0</v>
      </c>
      <c r="S858" s="30">
        <v>17433.5</v>
      </c>
      <c r="T858">
        <v>10</v>
      </c>
      <c r="U858">
        <v>131.125976253586</v>
      </c>
      <c r="V858">
        <v>0.18126428027418101</v>
      </c>
    </row>
    <row r="859" spans="1:22" hidden="1" x14ac:dyDescent="0.25">
      <c r="A859" s="30" t="s">
        <v>4046</v>
      </c>
      <c r="B859" s="30" t="s">
        <v>3782</v>
      </c>
      <c r="C859" s="30" t="s">
        <v>9</v>
      </c>
      <c r="D859" s="30" t="s">
        <v>339</v>
      </c>
      <c r="E859" s="30" t="s">
        <v>285</v>
      </c>
      <c r="F859" s="30">
        <v>7325</v>
      </c>
      <c r="G859" s="30" t="s">
        <v>307</v>
      </c>
      <c r="H859" s="30">
        <v>156.53399148264199</v>
      </c>
      <c r="I859" s="30">
        <v>2.02</v>
      </c>
      <c r="J859" s="30" t="s">
        <v>336</v>
      </c>
      <c r="K859" s="30">
        <v>316.19866279493601</v>
      </c>
      <c r="L859" s="30">
        <v>2316155.2049729102</v>
      </c>
      <c r="M859" s="30">
        <v>0</v>
      </c>
      <c r="N859" s="30">
        <v>0</v>
      </c>
      <c r="O859" s="30">
        <v>0</v>
      </c>
      <c r="P859" s="30">
        <v>0</v>
      </c>
      <c r="Q859" s="30">
        <v>2.02</v>
      </c>
      <c r="R859" s="30">
        <v>316.19866279493601</v>
      </c>
      <c r="S859" s="30">
        <v>14796.5</v>
      </c>
      <c r="T859">
        <v>10</v>
      </c>
      <c r="U859">
        <v>156.53399148264199</v>
      </c>
      <c r="V859">
        <v>0.28815977175463597</v>
      </c>
    </row>
    <row r="860" spans="1:22" hidden="1" x14ac:dyDescent="0.25">
      <c r="A860" s="30" t="s">
        <v>4047</v>
      </c>
      <c r="B860" s="30" t="s">
        <v>3782</v>
      </c>
      <c r="C860" s="30" t="s">
        <v>9</v>
      </c>
      <c r="D860" s="30" t="s">
        <v>339</v>
      </c>
      <c r="E860" s="30" t="s">
        <v>285</v>
      </c>
      <c r="F860" s="30">
        <v>7325</v>
      </c>
      <c r="G860" s="30" t="s">
        <v>308</v>
      </c>
      <c r="H860" s="30">
        <v>173.724779156377</v>
      </c>
      <c r="I860" s="30">
        <v>4.54</v>
      </c>
      <c r="J860" s="30" t="s">
        <v>332</v>
      </c>
      <c r="K860" s="30">
        <v>788.71049736995406</v>
      </c>
      <c r="L860" s="30">
        <v>5777304.3932349104</v>
      </c>
      <c r="M860" s="30">
        <v>4.54</v>
      </c>
      <c r="N860" s="30">
        <v>0</v>
      </c>
      <c r="O860" s="30">
        <v>0</v>
      </c>
      <c r="P860" s="30">
        <v>0</v>
      </c>
      <c r="Q860" s="30">
        <v>0</v>
      </c>
      <c r="R860" s="30">
        <v>0</v>
      </c>
      <c r="S860" s="30">
        <v>33255.5</v>
      </c>
      <c r="T860">
        <v>10</v>
      </c>
      <c r="U860">
        <v>173.724779156377</v>
      </c>
      <c r="V860">
        <v>0.345773038842346</v>
      </c>
    </row>
    <row r="861" spans="1:22" hidden="1" x14ac:dyDescent="0.25">
      <c r="A861" s="30" t="s">
        <v>4048</v>
      </c>
      <c r="B861" s="30" t="s">
        <v>3782</v>
      </c>
      <c r="C861" s="30" t="s">
        <v>9</v>
      </c>
      <c r="D861" s="30" t="s">
        <v>339</v>
      </c>
      <c r="E861" s="30" t="s">
        <v>285</v>
      </c>
      <c r="F861" s="30">
        <v>7325</v>
      </c>
      <c r="G861" s="30" t="s">
        <v>309</v>
      </c>
      <c r="H861" s="30">
        <v>3047.3519675511702</v>
      </c>
      <c r="I861" s="30">
        <v>0.61</v>
      </c>
      <c r="J861" s="30" t="s">
        <v>336</v>
      </c>
      <c r="K861" s="30">
        <v>1858.88470020621</v>
      </c>
      <c r="L861" s="30">
        <v>13616330.429010499</v>
      </c>
      <c r="M861" s="30">
        <v>0</v>
      </c>
      <c r="N861" s="30">
        <v>0</v>
      </c>
      <c r="O861" s="30">
        <v>0</v>
      </c>
      <c r="P861" s="30">
        <v>0</v>
      </c>
      <c r="Q861" s="30">
        <v>0.61</v>
      </c>
      <c r="R861" s="30">
        <v>1858.88470020621</v>
      </c>
      <c r="S861" s="30">
        <v>4468.25</v>
      </c>
      <c r="T861">
        <v>10</v>
      </c>
      <c r="U861">
        <v>3047.3519675511702</v>
      </c>
      <c r="V861">
        <v>8.7018544935806005E-2</v>
      </c>
    </row>
    <row r="862" spans="1:22" hidden="1" x14ac:dyDescent="0.25">
      <c r="A862" s="30" t="s">
        <v>4049</v>
      </c>
      <c r="B862" s="30" t="s">
        <v>3782</v>
      </c>
      <c r="C862" s="30" t="s">
        <v>9</v>
      </c>
      <c r="D862" s="30" t="s">
        <v>339</v>
      </c>
      <c r="E862" s="30" t="s">
        <v>285</v>
      </c>
      <c r="F862" s="30">
        <v>7325</v>
      </c>
      <c r="G862" s="30" t="s">
        <v>310</v>
      </c>
      <c r="H862" s="30">
        <v>339.66563246092102</v>
      </c>
      <c r="I862" s="30">
        <v>1.51</v>
      </c>
      <c r="J862" s="30" t="s">
        <v>333</v>
      </c>
      <c r="K862" s="30">
        <v>512.89510501599102</v>
      </c>
      <c r="L862" s="30">
        <v>3756956.6442421302</v>
      </c>
      <c r="M862" s="30">
        <v>0</v>
      </c>
      <c r="N862" s="30">
        <v>1.51</v>
      </c>
      <c r="O862" s="30">
        <v>0</v>
      </c>
      <c r="P862" s="30">
        <v>0</v>
      </c>
      <c r="Q862" s="30">
        <v>0</v>
      </c>
      <c r="R862" s="30">
        <v>0</v>
      </c>
      <c r="S862" s="30">
        <v>11060.75</v>
      </c>
      <c r="T862">
        <v>10</v>
      </c>
      <c r="U862">
        <v>339.66563246092102</v>
      </c>
      <c r="V862">
        <v>0.190656565656566</v>
      </c>
    </row>
    <row r="863" spans="1:22" hidden="1" x14ac:dyDescent="0.25">
      <c r="A863" s="30" t="s">
        <v>4050</v>
      </c>
      <c r="B863" s="30" t="s">
        <v>3782</v>
      </c>
      <c r="C863" s="30" t="s">
        <v>9</v>
      </c>
      <c r="D863" s="30" t="s">
        <v>339</v>
      </c>
      <c r="E863" s="30" t="s">
        <v>285</v>
      </c>
      <c r="F863" s="30">
        <v>7325</v>
      </c>
      <c r="G863" s="30" t="s">
        <v>311</v>
      </c>
      <c r="H863" s="30">
        <v>142.95187606623699</v>
      </c>
      <c r="I863" s="30">
        <v>0.65</v>
      </c>
      <c r="J863" s="30" t="s">
        <v>333</v>
      </c>
      <c r="K863" s="30">
        <v>92.918719443053703</v>
      </c>
      <c r="L863" s="30">
        <v>680629.619920369</v>
      </c>
      <c r="M863" s="30">
        <v>0</v>
      </c>
      <c r="N863" s="30">
        <v>0.65</v>
      </c>
      <c r="O863" s="30">
        <v>0</v>
      </c>
      <c r="P863" s="30">
        <v>0</v>
      </c>
      <c r="Q863" s="30">
        <v>0</v>
      </c>
      <c r="R863" s="30">
        <v>0</v>
      </c>
      <c r="S863" s="30">
        <v>4761.25</v>
      </c>
      <c r="T863">
        <v>10</v>
      </c>
      <c r="U863">
        <v>142.95187606623699</v>
      </c>
      <c r="V863">
        <v>8.20707070707071E-2</v>
      </c>
    </row>
    <row r="864" spans="1:22" hidden="1" x14ac:dyDescent="0.25">
      <c r="A864" s="30" t="s">
        <v>4051</v>
      </c>
      <c r="B864" s="30" t="s">
        <v>3782</v>
      </c>
      <c r="C864" s="30" t="s">
        <v>9</v>
      </c>
      <c r="D864" s="30" t="s">
        <v>339</v>
      </c>
      <c r="E864" s="30" t="s">
        <v>285</v>
      </c>
      <c r="F864" s="30">
        <v>7325</v>
      </c>
      <c r="G864" s="30" t="s">
        <v>312</v>
      </c>
      <c r="H864" s="30">
        <v>40.772712466793301</v>
      </c>
      <c r="I864" s="30">
        <v>14.87</v>
      </c>
      <c r="J864" s="30" t="s">
        <v>334</v>
      </c>
      <c r="K864" s="30">
        <v>606.29023438121601</v>
      </c>
      <c r="L864" s="30">
        <v>4441075.9668424102</v>
      </c>
      <c r="M864" s="30">
        <v>0</v>
      </c>
      <c r="N864" s="30">
        <v>0</v>
      </c>
      <c r="O864" s="30">
        <v>14.87</v>
      </c>
      <c r="P864" s="30">
        <v>0</v>
      </c>
      <c r="Q864" s="30">
        <v>0</v>
      </c>
      <c r="R864" s="30">
        <v>0</v>
      </c>
      <c r="S864" s="30">
        <v>108922.75</v>
      </c>
      <c r="T864">
        <v>10</v>
      </c>
      <c r="U864">
        <v>40.772712466793301</v>
      </c>
      <c r="V864">
        <v>0.778126635269492</v>
      </c>
    </row>
    <row r="865" spans="1:22" hidden="1" x14ac:dyDescent="0.25">
      <c r="A865" s="30" t="s">
        <v>4052</v>
      </c>
      <c r="B865" s="30" t="s">
        <v>3782</v>
      </c>
      <c r="C865" s="30" t="s">
        <v>9</v>
      </c>
      <c r="D865" s="30" t="s">
        <v>339</v>
      </c>
      <c r="E865" s="30" t="s">
        <v>285</v>
      </c>
      <c r="F865" s="30">
        <v>7325</v>
      </c>
      <c r="G865" s="30" t="s">
        <v>2688</v>
      </c>
      <c r="H865" s="30">
        <v>514.748727515817</v>
      </c>
      <c r="I865" s="30">
        <v>0.49348325441000002</v>
      </c>
      <c r="J865" s="30" t="s">
        <v>334</v>
      </c>
      <c r="K865" s="30">
        <v>254.01987725791199</v>
      </c>
      <c r="L865" s="30">
        <v>1860695.6009142001</v>
      </c>
      <c r="M865" s="30">
        <v>0</v>
      </c>
      <c r="N865" s="30">
        <v>0</v>
      </c>
      <c r="O865" s="30">
        <v>0.49348325441000002</v>
      </c>
      <c r="P865" s="30">
        <v>0</v>
      </c>
      <c r="Q865" s="30">
        <v>0</v>
      </c>
      <c r="R865" s="30">
        <v>0</v>
      </c>
      <c r="S865" s="30">
        <v>3614.7648385532498</v>
      </c>
      <c r="T865">
        <v>10</v>
      </c>
      <c r="U865">
        <v>514.748727515817</v>
      </c>
      <c r="V865">
        <v>2.58232995504971E-2</v>
      </c>
    </row>
    <row r="866" spans="1:22" hidden="1" x14ac:dyDescent="0.25">
      <c r="A866" s="30" t="s">
        <v>4053</v>
      </c>
      <c r="B866" s="30" t="s">
        <v>3782</v>
      </c>
      <c r="C866" s="30" t="s">
        <v>9</v>
      </c>
      <c r="D866" s="30" t="s">
        <v>339</v>
      </c>
      <c r="E866" s="30" t="s">
        <v>285</v>
      </c>
      <c r="F866" s="30">
        <v>7325</v>
      </c>
      <c r="G866" s="30" t="s">
        <v>2687</v>
      </c>
      <c r="H866" s="30">
        <v>319.46369419384803</v>
      </c>
      <c r="I866" s="30">
        <v>3.4165167455900001</v>
      </c>
      <c r="J866" s="30" t="s">
        <v>334</v>
      </c>
      <c r="K866" s="30">
        <v>1091.4530608213199</v>
      </c>
      <c r="L866" s="30">
        <v>7994893.6705162004</v>
      </c>
      <c r="M866" s="30">
        <v>0</v>
      </c>
      <c r="N866" s="30">
        <v>0</v>
      </c>
      <c r="O866" s="30">
        <v>3.4165167455900001</v>
      </c>
      <c r="P866" s="30">
        <v>0</v>
      </c>
      <c r="Q866" s="30">
        <v>0</v>
      </c>
      <c r="R866" s="30">
        <v>0</v>
      </c>
      <c r="S866" s="30">
        <v>25025.985161446799</v>
      </c>
      <c r="T866">
        <v>10</v>
      </c>
      <c r="U866">
        <v>319.46369419384803</v>
      </c>
      <c r="V866">
        <v>0.17878161934013601</v>
      </c>
    </row>
    <row r="867" spans="1:22" hidden="1" x14ac:dyDescent="0.25">
      <c r="A867" s="30" t="s">
        <v>4054</v>
      </c>
      <c r="B867" s="30" t="s">
        <v>3782</v>
      </c>
      <c r="C867" s="30" t="s">
        <v>9</v>
      </c>
      <c r="D867" s="30" t="s">
        <v>339</v>
      </c>
      <c r="E867" s="30" t="s">
        <v>285</v>
      </c>
      <c r="F867" s="30">
        <v>7325</v>
      </c>
      <c r="G867" s="30" t="s">
        <v>313</v>
      </c>
      <c r="H867" s="30">
        <v>4915.5488293512399</v>
      </c>
      <c r="I867" s="30">
        <v>0.33</v>
      </c>
      <c r="J867" s="30" t="s">
        <v>334</v>
      </c>
      <c r="K867" s="30">
        <v>1622.1311136859099</v>
      </c>
      <c r="L867" s="30">
        <v>11882110.407749301</v>
      </c>
      <c r="M867" s="30">
        <v>0</v>
      </c>
      <c r="N867" s="30">
        <v>0</v>
      </c>
      <c r="O867" s="30">
        <v>0.33</v>
      </c>
      <c r="P867" s="30">
        <v>0</v>
      </c>
      <c r="Q867" s="30">
        <v>0</v>
      </c>
      <c r="R867" s="30">
        <v>0</v>
      </c>
      <c r="S867" s="30">
        <v>2417.25</v>
      </c>
      <c r="T867">
        <v>10</v>
      </c>
      <c r="U867">
        <v>4915.5488293512399</v>
      </c>
      <c r="V867">
        <v>1.72684458398744E-2</v>
      </c>
    </row>
    <row r="868" spans="1:22" hidden="1" x14ac:dyDescent="0.25">
      <c r="A868" s="30" t="s">
        <v>4055</v>
      </c>
      <c r="B868" s="30" t="s">
        <v>3782</v>
      </c>
      <c r="C868" s="30" t="s">
        <v>5</v>
      </c>
      <c r="D868" s="30" t="s">
        <v>591</v>
      </c>
      <c r="E868" s="30" t="s">
        <v>279</v>
      </c>
      <c r="F868" s="30">
        <v>29687</v>
      </c>
      <c r="G868" s="30" t="s">
        <v>289</v>
      </c>
      <c r="H868" s="30">
        <v>0</v>
      </c>
      <c r="I868" s="30">
        <v>0</v>
      </c>
      <c r="J868" s="30" t="s">
        <v>335</v>
      </c>
      <c r="K868" s="30">
        <v>0</v>
      </c>
      <c r="L868" s="30">
        <v>0</v>
      </c>
      <c r="M868" s="30">
        <v>0</v>
      </c>
      <c r="N868" s="30">
        <v>0</v>
      </c>
      <c r="O868" s="30">
        <v>0</v>
      </c>
      <c r="P868" s="30">
        <v>0</v>
      </c>
      <c r="Q868" s="30">
        <v>0</v>
      </c>
      <c r="R868" s="30">
        <v>0</v>
      </c>
      <c r="S868" s="30">
        <v>0</v>
      </c>
      <c r="T868">
        <v>4</v>
      </c>
      <c r="U868">
        <v>3951.59176261827</v>
      </c>
      <c r="V868">
        <v>1</v>
      </c>
    </row>
    <row r="869" spans="1:22" hidden="1" x14ac:dyDescent="0.25">
      <c r="A869" s="30" t="s">
        <v>4056</v>
      </c>
      <c r="B869" s="30" t="s">
        <v>3782</v>
      </c>
      <c r="C869" s="30" t="s">
        <v>5</v>
      </c>
      <c r="D869" s="30" t="s">
        <v>591</v>
      </c>
      <c r="E869" s="30" t="s">
        <v>279</v>
      </c>
      <c r="F869" s="30">
        <v>29687</v>
      </c>
      <c r="G869" s="30" t="s">
        <v>290</v>
      </c>
      <c r="H869" s="30">
        <v>0</v>
      </c>
      <c r="I869" s="30">
        <v>0</v>
      </c>
      <c r="J869" s="30" t="s">
        <v>363</v>
      </c>
      <c r="K869" s="30">
        <v>0</v>
      </c>
      <c r="L869" s="30">
        <v>0</v>
      </c>
      <c r="M869" s="30">
        <v>0</v>
      </c>
      <c r="N869" s="30">
        <v>0</v>
      </c>
      <c r="O869" s="30">
        <v>0</v>
      </c>
      <c r="P869" s="30">
        <v>0</v>
      </c>
      <c r="Q869" s="30">
        <v>0</v>
      </c>
      <c r="R869" s="30">
        <v>0</v>
      </c>
      <c r="S869" s="30">
        <v>0</v>
      </c>
      <c r="T869">
        <v>4</v>
      </c>
      <c r="U869">
        <v>2469.8627561365101</v>
      </c>
      <c r="V869">
        <v>0.17482517482517501</v>
      </c>
    </row>
    <row r="870" spans="1:22" hidden="1" x14ac:dyDescent="0.25">
      <c r="A870" s="30" t="s">
        <v>4057</v>
      </c>
      <c r="B870" s="30" t="s">
        <v>3782</v>
      </c>
      <c r="C870" s="30" t="s">
        <v>5</v>
      </c>
      <c r="D870" s="30" t="s">
        <v>591</v>
      </c>
      <c r="E870" s="30" t="s">
        <v>279</v>
      </c>
      <c r="F870" s="30">
        <v>29687</v>
      </c>
      <c r="G870" s="30" t="s">
        <v>291</v>
      </c>
      <c r="H870" s="30">
        <v>0</v>
      </c>
      <c r="I870" s="30">
        <v>0</v>
      </c>
      <c r="J870" s="30" t="s">
        <v>336</v>
      </c>
      <c r="K870" s="30">
        <v>0</v>
      </c>
      <c r="L870" s="30">
        <v>0</v>
      </c>
      <c r="M870" s="30">
        <v>0</v>
      </c>
      <c r="N870" s="30">
        <v>0</v>
      </c>
      <c r="O870" s="30">
        <v>0</v>
      </c>
      <c r="P870" s="30">
        <v>0</v>
      </c>
      <c r="Q870" s="30">
        <v>0</v>
      </c>
      <c r="R870" s="30">
        <v>0</v>
      </c>
      <c r="S870" s="30">
        <v>0</v>
      </c>
      <c r="T870">
        <v>4</v>
      </c>
      <c r="U870">
        <v>0</v>
      </c>
      <c r="V870">
        <v>0</v>
      </c>
    </row>
    <row r="871" spans="1:22" hidden="1" x14ac:dyDescent="0.25">
      <c r="A871" s="30" t="s">
        <v>4058</v>
      </c>
      <c r="B871" s="30" t="s">
        <v>3782</v>
      </c>
      <c r="C871" s="30" t="s">
        <v>5</v>
      </c>
      <c r="D871" s="30" t="s">
        <v>591</v>
      </c>
      <c r="E871" s="30" t="s">
        <v>279</v>
      </c>
      <c r="F871" s="30">
        <v>29687</v>
      </c>
      <c r="G871" s="30" t="s">
        <v>292</v>
      </c>
      <c r="H871" s="30">
        <v>23.918616528226099</v>
      </c>
      <c r="I871" s="30">
        <v>0.01</v>
      </c>
      <c r="J871" s="30" t="s">
        <v>332</v>
      </c>
      <c r="K871" s="30">
        <v>0.239186165282261</v>
      </c>
      <c r="L871" s="30">
        <v>7100.7196887344799</v>
      </c>
      <c r="M871" s="30">
        <v>0.01</v>
      </c>
      <c r="N871" s="30">
        <v>0</v>
      </c>
      <c r="O871" s="30">
        <v>0</v>
      </c>
      <c r="P871" s="30">
        <v>0</v>
      </c>
      <c r="Q871" s="30">
        <v>0</v>
      </c>
      <c r="R871" s="30">
        <v>0</v>
      </c>
      <c r="S871" s="30">
        <v>296.87</v>
      </c>
      <c r="T871">
        <v>4</v>
      </c>
      <c r="U871">
        <v>23.918616528226099</v>
      </c>
      <c r="V871">
        <v>9.0909090909090898E-2</v>
      </c>
    </row>
    <row r="872" spans="1:22" hidden="1" x14ac:dyDescent="0.25">
      <c r="A872" s="30" t="s">
        <v>4059</v>
      </c>
      <c r="B872" s="30" t="s">
        <v>3782</v>
      </c>
      <c r="C872" s="30" t="s">
        <v>5</v>
      </c>
      <c r="D872" s="30" t="s">
        <v>591</v>
      </c>
      <c r="E872" s="30" t="s">
        <v>279</v>
      </c>
      <c r="F872" s="30">
        <v>29687</v>
      </c>
      <c r="G872" s="30" t="s">
        <v>293</v>
      </c>
      <c r="H872" s="30">
        <v>0</v>
      </c>
      <c r="I872" s="30">
        <v>0</v>
      </c>
      <c r="J872" s="30" t="s">
        <v>333</v>
      </c>
      <c r="K872" s="30">
        <v>0</v>
      </c>
      <c r="L872" s="30">
        <v>0</v>
      </c>
      <c r="M872" s="30">
        <v>0</v>
      </c>
      <c r="N872" s="30">
        <v>0</v>
      </c>
      <c r="O872" s="30">
        <v>0</v>
      </c>
      <c r="P872" s="30">
        <v>0</v>
      </c>
      <c r="Q872" s="30">
        <v>0</v>
      </c>
      <c r="R872" s="30">
        <v>0</v>
      </c>
      <c r="S872" s="30">
        <v>0</v>
      </c>
      <c r="T872">
        <v>4</v>
      </c>
      <c r="U872">
        <v>0</v>
      </c>
      <c r="V872">
        <v>0</v>
      </c>
    </row>
    <row r="873" spans="1:22" hidden="1" x14ac:dyDescent="0.25">
      <c r="A873" s="30" t="s">
        <v>4060</v>
      </c>
      <c r="B873" s="30" t="s">
        <v>3782</v>
      </c>
      <c r="C873" s="30" t="s">
        <v>5</v>
      </c>
      <c r="D873" s="30" t="s">
        <v>591</v>
      </c>
      <c r="E873" s="30" t="s">
        <v>279</v>
      </c>
      <c r="F873" s="30">
        <v>29687</v>
      </c>
      <c r="G873" s="30" t="s">
        <v>294</v>
      </c>
      <c r="H873" s="30">
        <v>0</v>
      </c>
      <c r="I873" s="30">
        <v>0</v>
      </c>
      <c r="J873" s="30" t="s">
        <v>333</v>
      </c>
      <c r="K873" s="30">
        <v>0</v>
      </c>
      <c r="L873" s="30">
        <v>0</v>
      </c>
      <c r="M873" s="30">
        <v>0</v>
      </c>
      <c r="N873" s="30">
        <v>0</v>
      </c>
      <c r="O873" s="30">
        <v>0</v>
      </c>
      <c r="P873" s="30">
        <v>0</v>
      </c>
      <c r="Q873" s="30">
        <v>0</v>
      </c>
      <c r="R873" s="30">
        <v>0</v>
      </c>
      <c r="S873" s="30">
        <v>0</v>
      </c>
      <c r="T873">
        <v>4</v>
      </c>
      <c r="U873">
        <v>0</v>
      </c>
      <c r="V873">
        <v>0</v>
      </c>
    </row>
    <row r="874" spans="1:22" hidden="1" x14ac:dyDescent="0.25">
      <c r="A874" s="30" t="s">
        <v>4061</v>
      </c>
      <c r="B874" s="30" t="s">
        <v>3782</v>
      </c>
      <c r="C874" s="30" t="s">
        <v>5</v>
      </c>
      <c r="D874" s="30" t="s">
        <v>591</v>
      </c>
      <c r="E874" s="30" t="s">
        <v>279</v>
      </c>
      <c r="F874" s="30">
        <v>29687</v>
      </c>
      <c r="G874" s="30" t="s">
        <v>295</v>
      </c>
      <c r="H874" s="30">
        <v>0</v>
      </c>
      <c r="I874" s="30">
        <v>0</v>
      </c>
      <c r="J874" s="30" t="s">
        <v>336</v>
      </c>
      <c r="K874" s="30">
        <v>0</v>
      </c>
      <c r="L874" s="30">
        <v>0</v>
      </c>
      <c r="M874" s="30">
        <v>0</v>
      </c>
      <c r="N874" s="30">
        <v>0</v>
      </c>
      <c r="O874" s="30">
        <v>0</v>
      </c>
      <c r="P874" s="30">
        <v>0</v>
      </c>
      <c r="Q874" s="30">
        <v>0</v>
      </c>
      <c r="R874" s="30">
        <v>0</v>
      </c>
      <c r="S874" s="30">
        <v>0</v>
      </c>
      <c r="T874">
        <v>4</v>
      </c>
      <c r="U874">
        <v>0</v>
      </c>
      <c r="V874">
        <v>0</v>
      </c>
    </row>
    <row r="875" spans="1:22" hidden="1" x14ac:dyDescent="0.25">
      <c r="A875" s="30" t="s">
        <v>4062</v>
      </c>
      <c r="B875" s="30" t="s">
        <v>3782</v>
      </c>
      <c r="C875" s="30" t="s">
        <v>5</v>
      </c>
      <c r="D875" s="30" t="s">
        <v>591</v>
      </c>
      <c r="E875" s="30" t="s">
        <v>279</v>
      </c>
      <c r="F875" s="30">
        <v>29687</v>
      </c>
      <c r="G875" s="30" t="s">
        <v>296</v>
      </c>
      <c r="H875" s="30">
        <v>0</v>
      </c>
      <c r="I875" s="30">
        <v>0</v>
      </c>
      <c r="J875" s="30" t="s">
        <v>336</v>
      </c>
      <c r="K875" s="30">
        <v>0</v>
      </c>
      <c r="L875" s="30">
        <v>0</v>
      </c>
      <c r="M875" s="30">
        <v>0</v>
      </c>
      <c r="N875" s="30">
        <v>0</v>
      </c>
      <c r="O875" s="30">
        <v>0</v>
      </c>
      <c r="P875" s="30">
        <v>0</v>
      </c>
      <c r="Q875" s="30">
        <v>0</v>
      </c>
      <c r="R875" s="30">
        <v>0</v>
      </c>
      <c r="S875" s="30">
        <v>0</v>
      </c>
      <c r="T875">
        <v>4</v>
      </c>
      <c r="U875">
        <v>0</v>
      </c>
      <c r="V875">
        <v>0</v>
      </c>
    </row>
    <row r="876" spans="1:22" hidden="1" x14ac:dyDescent="0.25">
      <c r="A876" s="30" t="s">
        <v>4063</v>
      </c>
      <c r="B876" s="30" t="s">
        <v>3782</v>
      </c>
      <c r="C876" s="30" t="s">
        <v>5</v>
      </c>
      <c r="D876" s="30" t="s">
        <v>591</v>
      </c>
      <c r="E876" s="30" t="s">
        <v>279</v>
      </c>
      <c r="F876" s="30">
        <v>29687</v>
      </c>
      <c r="G876" s="30" t="s">
        <v>297</v>
      </c>
      <c r="H876" s="30">
        <v>0</v>
      </c>
      <c r="I876" s="30">
        <v>0</v>
      </c>
      <c r="J876" s="30" t="s">
        <v>336</v>
      </c>
      <c r="K876" s="30">
        <v>0</v>
      </c>
      <c r="L876" s="30">
        <v>0</v>
      </c>
      <c r="M876" s="30">
        <v>0</v>
      </c>
      <c r="N876" s="30">
        <v>0</v>
      </c>
      <c r="O876" s="30">
        <v>0</v>
      </c>
      <c r="P876" s="30">
        <v>0</v>
      </c>
      <c r="Q876" s="30">
        <v>0</v>
      </c>
      <c r="R876" s="30">
        <v>0</v>
      </c>
      <c r="S876" s="30">
        <v>0</v>
      </c>
      <c r="T876">
        <v>4</v>
      </c>
      <c r="U876">
        <v>0</v>
      </c>
      <c r="V876">
        <v>0</v>
      </c>
    </row>
    <row r="877" spans="1:22" hidden="1" x14ac:dyDescent="0.25">
      <c r="A877" s="30" t="s">
        <v>4064</v>
      </c>
      <c r="B877" s="30" t="s">
        <v>3782</v>
      </c>
      <c r="C877" s="30" t="s">
        <v>5</v>
      </c>
      <c r="D877" s="30" t="s">
        <v>591</v>
      </c>
      <c r="E877" s="30" t="s">
        <v>279</v>
      </c>
      <c r="F877" s="30">
        <v>29687</v>
      </c>
      <c r="G877" s="30" t="s">
        <v>298</v>
      </c>
      <c r="H877" s="30">
        <v>0</v>
      </c>
      <c r="I877" s="30">
        <v>0</v>
      </c>
      <c r="J877" s="30" t="s">
        <v>276</v>
      </c>
      <c r="K877" s="30">
        <v>0</v>
      </c>
      <c r="L877" s="30">
        <v>0</v>
      </c>
      <c r="M877" s="30">
        <v>0</v>
      </c>
      <c r="N877" s="30">
        <v>0</v>
      </c>
      <c r="O877" s="30">
        <v>0</v>
      </c>
      <c r="P877" s="30">
        <v>0</v>
      </c>
      <c r="Q877" s="30">
        <v>0</v>
      </c>
      <c r="R877" s="30">
        <v>0</v>
      </c>
      <c r="S877" s="30">
        <v>0</v>
      </c>
      <c r="T877">
        <v>4</v>
      </c>
      <c r="U877">
        <v>0</v>
      </c>
      <c r="V877">
        <v>0</v>
      </c>
    </row>
    <row r="878" spans="1:22" hidden="1" x14ac:dyDescent="0.25">
      <c r="A878" s="30" t="s">
        <v>4065</v>
      </c>
      <c r="B878" s="30" t="s">
        <v>3782</v>
      </c>
      <c r="C878" s="30" t="s">
        <v>5</v>
      </c>
      <c r="D878" s="30" t="s">
        <v>591</v>
      </c>
      <c r="E878" s="30" t="s">
        <v>279</v>
      </c>
      <c r="F878" s="30">
        <v>29687</v>
      </c>
      <c r="G878" s="30" t="s">
        <v>299</v>
      </c>
      <c r="H878" s="30">
        <v>0</v>
      </c>
      <c r="I878" s="30">
        <v>0</v>
      </c>
      <c r="J878" s="30" t="s">
        <v>332</v>
      </c>
      <c r="K878" s="30">
        <v>0</v>
      </c>
      <c r="L878" s="30">
        <v>0</v>
      </c>
      <c r="M878" s="30">
        <v>0</v>
      </c>
      <c r="N878" s="30">
        <v>0</v>
      </c>
      <c r="O878" s="30">
        <v>0</v>
      </c>
      <c r="P878" s="30">
        <v>0</v>
      </c>
      <c r="Q878" s="30">
        <v>0</v>
      </c>
      <c r="R878" s="30">
        <v>0</v>
      </c>
      <c r="S878" s="30">
        <v>0</v>
      </c>
      <c r="T878">
        <v>4</v>
      </c>
      <c r="U878">
        <v>0</v>
      </c>
      <c r="V878">
        <v>0</v>
      </c>
    </row>
    <row r="879" spans="1:22" hidden="1" x14ac:dyDescent="0.25">
      <c r="A879" s="30" t="s">
        <v>4066</v>
      </c>
      <c r="B879" s="30" t="s">
        <v>3782</v>
      </c>
      <c r="C879" s="30" t="s">
        <v>5</v>
      </c>
      <c r="D879" s="30" t="s">
        <v>591</v>
      </c>
      <c r="E879" s="30" t="s">
        <v>279</v>
      </c>
      <c r="F879" s="30">
        <v>29687</v>
      </c>
      <c r="G879" s="30" t="s">
        <v>300</v>
      </c>
      <c r="H879" s="30">
        <v>0</v>
      </c>
      <c r="I879" s="30">
        <v>0</v>
      </c>
      <c r="J879" s="30" t="s">
        <v>336</v>
      </c>
      <c r="K879" s="30">
        <v>0</v>
      </c>
      <c r="L879" s="30">
        <v>0</v>
      </c>
      <c r="M879" s="30">
        <v>0</v>
      </c>
      <c r="N879" s="30">
        <v>0</v>
      </c>
      <c r="O879" s="30">
        <v>0</v>
      </c>
      <c r="P879" s="30">
        <v>0</v>
      </c>
      <c r="Q879" s="30">
        <v>0</v>
      </c>
      <c r="R879" s="30">
        <v>0</v>
      </c>
      <c r="S879" s="30">
        <v>0</v>
      </c>
      <c r="T879">
        <v>4</v>
      </c>
      <c r="U879">
        <v>0</v>
      </c>
      <c r="V879">
        <v>0</v>
      </c>
    </row>
    <row r="880" spans="1:22" hidden="1" x14ac:dyDescent="0.25">
      <c r="A880" s="30" t="s">
        <v>4067</v>
      </c>
      <c r="B880" s="30" t="s">
        <v>3782</v>
      </c>
      <c r="C880" s="30" t="s">
        <v>5</v>
      </c>
      <c r="D880" s="30" t="s">
        <v>591</v>
      </c>
      <c r="E880" s="30" t="s">
        <v>279</v>
      </c>
      <c r="F880" s="30">
        <v>29687</v>
      </c>
      <c r="G880" s="30" t="s">
        <v>301</v>
      </c>
      <c r="H880" s="30">
        <v>20.245123682109799</v>
      </c>
      <c r="I880" s="30">
        <v>0.02</v>
      </c>
      <c r="J880" s="30" t="s">
        <v>333</v>
      </c>
      <c r="K880" s="30">
        <v>0.404902473642196</v>
      </c>
      <c r="L880" s="30">
        <v>12020.339735015899</v>
      </c>
      <c r="M880" s="30">
        <v>0</v>
      </c>
      <c r="N880" s="30">
        <v>0.02</v>
      </c>
      <c r="O880" s="30">
        <v>0</v>
      </c>
      <c r="P880" s="30">
        <v>0</v>
      </c>
      <c r="Q880" s="30">
        <v>0</v>
      </c>
      <c r="R880" s="30">
        <v>0</v>
      </c>
      <c r="S880" s="30">
        <v>593.74</v>
      </c>
      <c r="T880">
        <v>4</v>
      </c>
      <c r="U880">
        <v>20.245123682109799</v>
      </c>
      <c r="V880">
        <v>1</v>
      </c>
    </row>
    <row r="881" spans="1:22" hidden="1" x14ac:dyDescent="0.25">
      <c r="A881" s="30" t="s">
        <v>4068</v>
      </c>
      <c r="B881" s="30" t="s">
        <v>3782</v>
      </c>
      <c r="C881" s="30" t="s">
        <v>5</v>
      </c>
      <c r="D881" s="30" t="s">
        <v>591</v>
      </c>
      <c r="E881" s="30" t="s">
        <v>279</v>
      </c>
      <c r="F881" s="30">
        <v>29687</v>
      </c>
      <c r="G881" s="30" t="s">
        <v>302</v>
      </c>
      <c r="H881" s="30">
        <v>0</v>
      </c>
      <c r="I881" s="30">
        <v>0</v>
      </c>
      <c r="J881" s="30" t="s">
        <v>332</v>
      </c>
      <c r="K881" s="30">
        <v>0</v>
      </c>
      <c r="L881" s="30">
        <v>0</v>
      </c>
      <c r="M881" s="30">
        <v>0</v>
      </c>
      <c r="N881" s="30">
        <v>0</v>
      </c>
      <c r="O881" s="30">
        <v>0</v>
      </c>
      <c r="P881" s="30">
        <v>0</v>
      </c>
      <c r="Q881" s="30">
        <v>0</v>
      </c>
      <c r="R881" s="30">
        <v>0</v>
      </c>
      <c r="S881" s="30">
        <v>0</v>
      </c>
      <c r="T881">
        <v>4</v>
      </c>
      <c r="U881">
        <v>0</v>
      </c>
      <c r="V881">
        <v>0</v>
      </c>
    </row>
    <row r="882" spans="1:22" hidden="1" x14ac:dyDescent="0.25">
      <c r="A882" s="30" t="s">
        <v>4069</v>
      </c>
      <c r="B882" s="30" t="s">
        <v>3782</v>
      </c>
      <c r="C882" s="30" t="s">
        <v>5</v>
      </c>
      <c r="D882" s="30" t="s">
        <v>591</v>
      </c>
      <c r="E882" s="30" t="s">
        <v>279</v>
      </c>
      <c r="F882" s="30">
        <v>29687</v>
      </c>
      <c r="G882" s="30" t="s">
        <v>303</v>
      </c>
      <c r="H882" s="30">
        <v>0</v>
      </c>
      <c r="I882" s="30">
        <v>0</v>
      </c>
      <c r="J882" s="30" t="s">
        <v>336</v>
      </c>
      <c r="K882" s="30">
        <v>0</v>
      </c>
      <c r="L882" s="30">
        <v>0</v>
      </c>
      <c r="M882" s="30">
        <v>0</v>
      </c>
      <c r="N882" s="30">
        <v>0</v>
      </c>
      <c r="O882" s="30">
        <v>0</v>
      </c>
      <c r="P882" s="30">
        <v>0</v>
      </c>
      <c r="Q882" s="30">
        <v>0</v>
      </c>
      <c r="R882" s="30">
        <v>0</v>
      </c>
      <c r="S882" s="30">
        <v>0</v>
      </c>
      <c r="T882">
        <v>4</v>
      </c>
      <c r="U882">
        <v>0</v>
      </c>
      <c r="V882">
        <v>0</v>
      </c>
    </row>
    <row r="883" spans="1:22" hidden="1" x14ac:dyDescent="0.25">
      <c r="A883" s="30" t="s">
        <v>4070</v>
      </c>
      <c r="B883" s="30" t="s">
        <v>3782</v>
      </c>
      <c r="C883" s="30" t="s">
        <v>5</v>
      </c>
      <c r="D883" s="30" t="s">
        <v>591</v>
      </c>
      <c r="E883" s="30" t="s">
        <v>279</v>
      </c>
      <c r="F883" s="30">
        <v>29687</v>
      </c>
      <c r="G883" s="30" t="s">
        <v>304</v>
      </c>
      <c r="H883" s="30">
        <v>0.91162887564821304</v>
      </c>
      <c r="I883" s="30">
        <v>1</v>
      </c>
      <c r="J883" s="30" t="s">
        <v>336</v>
      </c>
      <c r="K883" s="30">
        <v>0.91162887564821304</v>
      </c>
      <c r="L883" s="30">
        <v>27063.5264313685</v>
      </c>
      <c r="M883" s="30">
        <v>0</v>
      </c>
      <c r="N883" s="30">
        <v>0</v>
      </c>
      <c r="O883" s="30">
        <v>0</v>
      </c>
      <c r="P883" s="30">
        <v>0</v>
      </c>
      <c r="Q883" s="30">
        <v>1</v>
      </c>
      <c r="R883" s="30">
        <v>0.91162887564821304</v>
      </c>
      <c r="S883" s="30">
        <v>29687</v>
      </c>
      <c r="T883">
        <v>4</v>
      </c>
      <c r="U883">
        <v>0.91162887564821304</v>
      </c>
      <c r="V883">
        <v>1</v>
      </c>
    </row>
    <row r="884" spans="1:22" hidden="1" x14ac:dyDescent="0.25">
      <c r="A884" s="30" t="s">
        <v>4071</v>
      </c>
      <c r="B884" s="30" t="s">
        <v>3782</v>
      </c>
      <c r="C884" s="30" t="s">
        <v>5</v>
      </c>
      <c r="D884" s="30" t="s">
        <v>591</v>
      </c>
      <c r="E884" s="30" t="s">
        <v>279</v>
      </c>
      <c r="F884" s="30">
        <v>29687</v>
      </c>
      <c r="G884" s="30" t="s">
        <v>305</v>
      </c>
      <c r="H884" s="30">
        <v>43.173394656068702</v>
      </c>
      <c r="I884" s="30">
        <v>0.03</v>
      </c>
      <c r="J884" s="30" t="s">
        <v>332</v>
      </c>
      <c r="K884" s="30">
        <v>1.2952018396820599</v>
      </c>
      <c r="L884" s="30">
        <v>38450.6570146413</v>
      </c>
      <c r="M884" s="30">
        <v>0.03</v>
      </c>
      <c r="N884" s="30">
        <v>0</v>
      </c>
      <c r="O884" s="30">
        <v>0</v>
      </c>
      <c r="P884" s="30">
        <v>0</v>
      </c>
      <c r="Q884" s="30">
        <v>0</v>
      </c>
      <c r="R884" s="30">
        <v>0</v>
      </c>
      <c r="S884" s="30">
        <v>890.61</v>
      </c>
      <c r="T884">
        <v>4</v>
      </c>
      <c r="U884">
        <v>43.173394656068702</v>
      </c>
      <c r="V884">
        <v>0.27272727272727298</v>
      </c>
    </row>
    <row r="885" spans="1:22" hidden="1" x14ac:dyDescent="0.25">
      <c r="A885" s="30" t="s">
        <v>4072</v>
      </c>
      <c r="B885" s="30" t="s">
        <v>3782</v>
      </c>
      <c r="C885" s="30" t="s">
        <v>5</v>
      </c>
      <c r="D885" s="30" t="s">
        <v>591</v>
      </c>
      <c r="E885" s="30" t="s">
        <v>279</v>
      </c>
      <c r="F885" s="30">
        <v>29687</v>
      </c>
      <c r="G885" s="30" t="s">
        <v>306</v>
      </c>
      <c r="H885" s="30">
        <v>81.517262244301804</v>
      </c>
      <c r="I885" s="30">
        <v>0.05</v>
      </c>
      <c r="J885" s="30" t="s">
        <v>332</v>
      </c>
      <c r="K885" s="30">
        <v>4.0758631122150897</v>
      </c>
      <c r="L885" s="30">
        <v>121000.148212329</v>
      </c>
      <c r="M885" s="30">
        <v>0.05</v>
      </c>
      <c r="N885" s="30">
        <v>0</v>
      </c>
      <c r="O885" s="30">
        <v>0</v>
      </c>
      <c r="P885" s="30">
        <v>0</v>
      </c>
      <c r="Q885" s="30">
        <v>0</v>
      </c>
      <c r="R885" s="30">
        <v>0</v>
      </c>
      <c r="S885" s="30">
        <v>1484.35</v>
      </c>
      <c r="T885">
        <v>4</v>
      </c>
      <c r="U885">
        <v>81.517262244301804</v>
      </c>
      <c r="V885">
        <v>0.45454545454545497</v>
      </c>
    </row>
    <row r="886" spans="1:22" hidden="1" x14ac:dyDescent="0.25">
      <c r="A886" s="30" t="s">
        <v>4073</v>
      </c>
      <c r="B886" s="30" t="s">
        <v>3782</v>
      </c>
      <c r="C886" s="30" t="s">
        <v>5</v>
      </c>
      <c r="D886" s="30" t="s">
        <v>591</v>
      </c>
      <c r="E886" s="30" t="s">
        <v>279</v>
      </c>
      <c r="F886" s="30">
        <v>29687</v>
      </c>
      <c r="G886" s="30" t="s">
        <v>307</v>
      </c>
      <c r="H886" s="30">
        <v>0</v>
      </c>
      <c r="I886" s="30">
        <v>0</v>
      </c>
      <c r="J886" s="30" t="s">
        <v>336</v>
      </c>
      <c r="K886" s="30">
        <v>0</v>
      </c>
      <c r="L886" s="30">
        <v>0</v>
      </c>
      <c r="M886" s="30">
        <v>0</v>
      </c>
      <c r="N886" s="30">
        <v>0</v>
      </c>
      <c r="O886" s="30">
        <v>0</v>
      </c>
      <c r="P886" s="30">
        <v>0</v>
      </c>
      <c r="Q886" s="30">
        <v>0</v>
      </c>
      <c r="R886" s="30">
        <v>0</v>
      </c>
      <c r="S886" s="30">
        <v>0</v>
      </c>
      <c r="T886">
        <v>4</v>
      </c>
      <c r="U886">
        <v>0</v>
      </c>
      <c r="V886">
        <v>0</v>
      </c>
    </row>
    <row r="887" spans="1:22" hidden="1" x14ac:dyDescent="0.25">
      <c r="A887" s="30" t="s">
        <v>4074</v>
      </c>
      <c r="B887" s="30" t="s">
        <v>3782</v>
      </c>
      <c r="C887" s="30" t="s">
        <v>5</v>
      </c>
      <c r="D887" s="30" t="s">
        <v>591</v>
      </c>
      <c r="E887" s="30" t="s">
        <v>279</v>
      </c>
      <c r="F887" s="30">
        <v>29687</v>
      </c>
      <c r="G887" s="30" t="s">
        <v>308</v>
      </c>
      <c r="H887" s="30">
        <v>94.492677822036896</v>
      </c>
      <c r="I887" s="30">
        <v>0.02</v>
      </c>
      <c r="J887" s="30" t="s">
        <v>332</v>
      </c>
      <c r="K887" s="30">
        <v>1.8898535564407399</v>
      </c>
      <c r="L887" s="30">
        <v>56104.082530056199</v>
      </c>
      <c r="M887" s="30">
        <v>0.02</v>
      </c>
      <c r="N887" s="30">
        <v>0</v>
      </c>
      <c r="O887" s="30">
        <v>0</v>
      </c>
      <c r="P887" s="30">
        <v>0</v>
      </c>
      <c r="Q887" s="30">
        <v>0</v>
      </c>
      <c r="R887" s="30">
        <v>0</v>
      </c>
      <c r="S887" s="30">
        <v>593.74</v>
      </c>
      <c r="T887">
        <v>4</v>
      </c>
      <c r="U887">
        <v>94.492677822036896</v>
      </c>
      <c r="V887">
        <v>0.18181818181818199</v>
      </c>
    </row>
    <row r="888" spans="1:22" hidden="1" x14ac:dyDescent="0.25">
      <c r="A888" s="30" t="s">
        <v>4075</v>
      </c>
      <c r="B888" s="30" t="s">
        <v>3782</v>
      </c>
      <c r="C888" s="30" t="s">
        <v>5</v>
      </c>
      <c r="D888" s="30" t="s">
        <v>591</v>
      </c>
      <c r="E888" s="30" t="s">
        <v>279</v>
      </c>
      <c r="F888" s="30">
        <v>29687</v>
      </c>
      <c r="G888" s="30" t="s">
        <v>309</v>
      </c>
      <c r="H888" s="30">
        <v>0</v>
      </c>
      <c r="I888" s="30">
        <v>0</v>
      </c>
      <c r="J888" s="30" t="s">
        <v>336</v>
      </c>
      <c r="K888" s="30">
        <v>0</v>
      </c>
      <c r="L888" s="30">
        <v>0</v>
      </c>
      <c r="M888" s="30">
        <v>0</v>
      </c>
      <c r="N888" s="30">
        <v>0</v>
      </c>
      <c r="O888" s="30">
        <v>0</v>
      </c>
      <c r="P888" s="30">
        <v>0</v>
      </c>
      <c r="Q888" s="30">
        <v>0</v>
      </c>
      <c r="R888" s="30">
        <v>0</v>
      </c>
      <c r="S888" s="30">
        <v>0</v>
      </c>
      <c r="T888">
        <v>4</v>
      </c>
      <c r="U888">
        <v>0</v>
      </c>
      <c r="V888">
        <v>0</v>
      </c>
    </row>
    <row r="889" spans="1:22" hidden="1" x14ac:dyDescent="0.25">
      <c r="A889" s="30" t="s">
        <v>4076</v>
      </c>
      <c r="B889" s="30" t="s">
        <v>3782</v>
      </c>
      <c r="C889" s="30" t="s">
        <v>5</v>
      </c>
      <c r="D889" s="30" t="s">
        <v>591</v>
      </c>
      <c r="E889" s="30" t="s">
        <v>279</v>
      </c>
      <c r="F889" s="30">
        <v>29687</v>
      </c>
      <c r="G889" s="30" t="s">
        <v>310</v>
      </c>
      <c r="H889" s="30">
        <v>0</v>
      </c>
      <c r="I889" s="30">
        <v>0</v>
      </c>
      <c r="J889" s="30" t="s">
        <v>333</v>
      </c>
      <c r="K889" s="30">
        <v>0</v>
      </c>
      <c r="L889" s="30">
        <v>0</v>
      </c>
      <c r="M889" s="30">
        <v>0</v>
      </c>
      <c r="N889" s="30">
        <v>0</v>
      </c>
      <c r="O889" s="30">
        <v>0</v>
      </c>
      <c r="P889" s="30">
        <v>0</v>
      </c>
      <c r="Q889" s="30">
        <v>0</v>
      </c>
      <c r="R889" s="30">
        <v>0</v>
      </c>
      <c r="S889" s="30">
        <v>0</v>
      </c>
      <c r="T889">
        <v>4</v>
      </c>
      <c r="U889">
        <v>0</v>
      </c>
      <c r="V889">
        <v>0</v>
      </c>
    </row>
    <row r="890" spans="1:22" hidden="1" x14ac:dyDescent="0.25">
      <c r="A890" s="30" t="s">
        <v>4077</v>
      </c>
      <c r="B890" s="30" t="s">
        <v>3782</v>
      </c>
      <c r="C890" s="30" t="s">
        <v>5</v>
      </c>
      <c r="D890" s="30" t="s">
        <v>591</v>
      </c>
      <c r="E890" s="30" t="s">
        <v>279</v>
      </c>
      <c r="F890" s="30">
        <v>29687</v>
      </c>
      <c r="G890" s="30" t="s">
        <v>311</v>
      </c>
      <c r="H890" s="30">
        <v>0</v>
      </c>
      <c r="I890" s="30">
        <v>0</v>
      </c>
      <c r="J890" s="30" t="s">
        <v>333</v>
      </c>
      <c r="K890" s="30">
        <v>0</v>
      </c>
      <c r="L890" s="30">
        <v>0</v>
      </c>
      <c r="M890" s="30">
        <v>0</v>
      </c>
      <c r="N890" s="30">
        <v>0</v>
      </c>
      <c r="O890" s="30">
        <v>0</v>
      </c>
      <c r="P890" s="30">
        <v>0</v>
      </c>
      <c r="Q890" s="30">
        <v>0</v>
      </c>
      <c r="R890" s="30">
        <v>0</v>
      </c>
      <c r="S890" s="30">
        <v>0</v>
      </c>
      <c r="T890">
        <v>4</v>
      </c>
      <c r="U890">
        <v>0</v>
      </c>
      <c r="V890">
        <v>0</v>
      </c>
    </row>
    <row r="891" spans="1:22" hidden="1" x14ac:dyDescent="0.25">
      <c r="A891" s="30" t="s">
        <v>4078</v>
      </c>
      <c r="B891" s="30" t="s">
        <v>3782</v>
      </c>
      <c r="C891" s="30" t="s">
        <v>5</v>
      </c>
      <c r="D891" s="30" t="s">
        <v>591</v>
      </c>
      <c r="E891" s="30" t="s">
        <v>279</v>
      </c>
      <c r="F891" s="30">
        <v>29687</v>
      </c>
      <c r="G891" s="30" t="s">
        <v>312</v>
      </c>
      <c r="H891" s="30">
        <v>10.781624475704</v>
      </c>
      <c r="I891" s="30">
        <v>0.23</v>
      </c>
      <c r="J891" s="30" t="s">
        <v>334</v>
      </c>
      <c r="K891" s="30">
        <v>2.4797736294119299</v>
      </c>
      <c r="L891" s="30">
        <v>73617.039736351901</v>
      </c>
      <c r="M891" s="30">
        <v>0</v>
      </c>
      <c r="N891" s="30">
        <v>0</v>
      </c>
      <c r="O891" s="30">
        <v>0.23</v>
      </c>
      <c r="P891" s="30">
        <v>0</v>
      </c>
      <c r="Q891" s="30">
        <v>0</v>
      </c>
      <c r="R891" s="30">
        <v>0</v>
      </c>
      <c r="S891" s="30">
        <v>6828.01</v>
      </c>
      <c r="T891">
        <v>4</v>
      </c>
      <c r="U891">
        <v>10.781624475704</v>
      </c>
      <c r="V891">
        <v>0.92</v>
      </c>
    </row>
    <row r="892" spans="1:22" hidden="1" x14ac:dyDescent="0.25">
      <c r="A892" s="30" t="s">
        <v>4079</v>
      </c>
      <c r="B892" s="30" t="s">
        <v>3782</v>
      </c>
      <c r="C892" s="30" t="s">
        <v>5</v>
      </c>
      <c r="D892" s="30" t="s">
        <v>591</v>
      </c>
      <c r="E892" s="30" t="s">
        <v>279</v>
      </c>
      <c r="F892" s="30">
        <v>29687</v>
      </c>
      <c r="G892" s="30" t="s">
        <v>2688</v>
      </c>
      <c r="H892" s="30">
        <v>45.124539029124499</v>
      </c>
      <c r="I892" s="30">
        <v>2.5242110200000001E-3</v>
      </c>
      <c r="J892" s="30" t="s">
        <v>334</v>
      </c>
      <c r="K892" s="30">
        <v>0.113903858689736</v>
      </c>
      <c r="L892" s="30">
        <v>3381.4638529222002</v>
      </c>
      <c r="M892" s="30">
        <v>0</v>
      </c>
      <c r="N892" s="30">
        <v>0</v>
      </c>
      <c r="O892" s="30">
        <v>2.5242110200000001E-3</v>
      </c>
      <c r="P892" s="30">
        <v>0</v>
      </c>
      <c r="Q892" s="30">
        <v>0</v>
      </c>
      <c r="R892" s="30">
        <v>0</v>
      </c>
      <c r="S892" s="30">
        <v>74.936252550739994</v>
      </c>
      <c r="T892">
        <v>4</v>
      </c>
      <c r="U892">
        <v>45.124539029124499</v>
      </c>
      <c r="V892">
        <v>1.009684408E-2</v>
      </c>
    </row>
    <row r="893" spans="1:22" hidden="1" x14ac:dyDescent="0.25">
      <c r="A893" s="30" t="s">
        <v>4080</v>
      </c>
      <c r="B893" s="30" t="s">
        <v>3782</v>
      </c>
      <c r="C893" s="30" t="s">
        <v>5</v>
      </c>
      <c r="D893" s="30" t="s">
        <v>591</v>
      </c>
      <c r="E893" s="30" t="s">
        <v>279</v>
      </c>
      <c r="F893" s="30">
        <v>29687</v>
      </c>
      <c r="G893" s="30" t="s">
        <v>2687</v>
      </c>
      <c r="H893" s="30">
        <v>28.005221123340501</v>
      </c>
      <c r="I893" s="30">
        <v>1.747578898E-2</v>
      </c>
      <c r="J893" s="30" t="s">
        <v>334</v>
      </c>
      <c r="K893" s="30">
        <v>0.48941333468973602</v>
      </c>
      <c r="L893" s="30">
        <v>14529.2136669342</v>
      </c>
      <c r="M893" s="30">
        <v>0</v>
      </c>
      <c r="N893" s="30">
        <v>0</v>
      </c>
      <c r="O893" s="30">
        <v>1.747578898E-2</v>
      </c>
      <c r="P893" s="30">
        <v>0</v>
      </c>
      <c r="Q893" s="30">
        <v>0</v>
      </c>
      <c r="R893" s="30">
        <v>0</v>
      </c>
      <c r="S893" s="30">
        <v>518.80374744925996</v>
      </c>
      <c r="T893">
        <v>4</v>
      </c>
      <c r="U893">
        <v>28.005221123340501</v>
      </c>
      <c r="V893">
        <v>6.9903155920000001E-2</v>
      </c>
    </row>
    <row r="894" spans="1:22" hidden="1" x14ac:dyDescent="0.25">
      <c r="A894" s="30" t="s">
        <v>4081</v>
      </c>
      <c r="B894" s="30" t="s">
        <v>3782</v>
      </c>
      <c r="C894" s="30" t="s">
        <v>5</v>
      </c>
      <c r="D894" s="30" t="s">
        <v>591</v>
      </c>
      <c r="E894" s="30" t="s">
        <v>279</v>
      </c>
      <c r="F894" s="30">
        <v>29687</v>
      </c>
      <c r="G894" s="30" t="s">
        <v>313</v>
      </c>
      <c r="H894" s="30">
        <v>0</v>
      </c>
      <c r="I894" s="30">
        <v>0</v>
      </c>
      <c r="J894" s="30" t="s">
        <v>334</v>
      </c>
      <c r="K894" s="30">
        <v>0</v>
      </c>
      <c r="L894" s="30">
        <v>0</v>
      </c>
      <c r="M894" s="30">
        <v>0</v>
      </c>
      <c r="N894" s="30">
        <v>0</v>
      </c>
      <c r="O894" s="30">
        <v>0</v>
      </c>
      <c r="P894" s="30">
        <v>0</v>
      </c>
      <c r="Q894" s="30">
        <v>0</v>
      </c>
      <c r="R894" s="30">
        <v>0</v>
      </c>
      <c r="S894" s="30">
        <v>0</v>
      </c>
      <c r="T894">
        <v>4</v>
      </c>
      <c r="U894">
        <v>0</v>
      </c>
      <c r="V894">
        <v>0</v>
      </c>
    </row>
    <row r="895" spans="1:22" hidden="1" x14ac:dyDescent="0.25">
      <c r="A895" s="30" t="s">
        <v>4082</v>
      </c>
      <c r="B895" s="30" t="s">
        <v>3782</v>
      </c>
      <c r="C895" s="30" t="s">
        <v>5</v>
      </c>
      <c r="D895" s="30" t="s">
        <v>591</v>
      </c>
      <c r="E895" s="30" t="s">
        <v>280</v>
      </c>
      <c r="F895" s="30">
        <v>7422</v>
      </c>
      <c r="G895" s="30" t="s">
        <v>289</v>
      </c>
      <c r="H895" s="30">
        <v>0</v>
      </c>
      <c r="I895" s="30">
        <v>0</v>
      </c>
      <c r="J895" s="30" t="s">
        <v>335</v>
      </c>
      <c r="K895" s="30">
        <v>0</v>
      </c>
      <c r="L895" s="30">
        <v>0</v>
      </c>
      <c r="M895" s="30">
        <v>0</v>
      </c>
      <c r="N895" s="30">
        <v>0</v>
      </c>
      <c r="O895" s="30">
        <v>0</v>
      </c>
      <c r="P895" s="30">
        <v>0</v>
      </c>
      <c r="Q895" s="30">
        <v>0</v>
      </c>
      <c r="R895" s="30">
        <v>0</v>
      </c>
      <c r="S895" s="30">
        <v>0</v>
      </c>
      <c r="T895">
        <v>5</v>
      </c>
      <c r="U895">
        <v>3951.59176261827</v>
      </c>
      <c r="V895">
        <v>1</v>
      </c>
    </row>
    <row r="896" spans="1:22" hidden="1" x14ac:dyDescent="0.25">
      <c r="A896" s="30" t="s">
        <v>4083</v>
      </c>
      <c r="B896" s="30" t="s">
        <v>3782</v>
      </c>
      <c r="C896" s="30" t="s">
        <v>5</v>
      </c>
      <c r="D896" s="30" t="s">
        <v>591</v>
      </c>
      <c r="E896" s="30" t="s">
        <v>280</v>
      </c>
      <c r="F896" s="30">
        <v>7422</v>
      </c>
      <c r="G896" s="30" t="s">
        <v>290</v>
      </c>
      <c r="H896" s="30">
        <v>0</v>
      </c>
      <c r="I896" s="30">
        <v>0</v>
      </c>
      <c r="J896" s="30" t="s">
        <v>363</v>
      </c>
      <c r="K896" s="30">
        <v>0</v>
      </c>
      <c r="L896" s="30">
        <v>0</v>
      </c>
      <c r="M896" s="30">
        <v>0</v>
      </c>
      <c r="N896" s="30">
        <v>0</v>
      </c>
      <c r="O896" s="30">
        <v>0</v>
      </c>
      <c r="P896" s="30">
        <v>0</v>
      </c>
      <c r="Q896" s="30">
        <v>0</v>
      </c>
      <c r="R896" s="30">
        <v>0</v>
      </c>
      <c r="S896" s="30">
        <v>0</v>
      </c>
      <c r="T896">
        <v>5</v>
      </c>
      <c r="U896">
        <v>2469.8627561365101</v>
      </c>
      <c r="V896">
        <v>0.17482517482517501</v>
      </c>
    </row>
    <row r="897" spans="1:22" hidden="1" x14ac:dyDescent="0.25">
      <c r="A897" s="30" t="s">
        <v>4084</v>
      </c>
      <c r="B897" s="30" t="s">
        <v>3782</v>
      </c>
      <c r="C897" s="30" t="s">
        <v>5</v>
      </c>
      <c r="D897" s="30" t="s">
        <v>591</v>
      </c>
      <c r="E897" s="30" t="s">
        <v>280</v>
      </c>
      <c r="F897" s="30">
        <v>7422</v>
      </c>
      <c r="G897" s="30" t="s">
        <v>291</v>
      </c>
      <c r="H897" s="30">
        <v>0</v>
      </c>
      <c r="I897" s="30">
        <v>0</v>
      </c>
      <c r="J897" s="30" t="s">
        <v>336</v>
      </c>
      <c r="K897" s="30">
        <v>0</v>
      </c>
      <c r="L897" s="30">
        <v>0</v>
      </c>
      <c r="M897" s="30">
        <v>0</v>
      </c>
      <c r="N897" s="30">
        <v>0</v>
      </c>
      <c r="O897" s="30">
        <v>0</v>
      </c>
      <c r="P897" s="30">
        <v>0</v>
      </c>
      <c r="Q897" s="30">
        <v>0</v>
      </c>
      <c r="R897" s="30">
        <v>0</v>
      </c>
      <c r="S897" s="30">
        <v>0</v>
      </c>
      <c r="T897">
        <v>5</v>
      </c>
      <c r="U897">
        <v>0</v>
      </c>
      <c r="V897">
        <v>0</v>
      </c>
    </row>
    <row r="898" spans="1:22" hidden="1" x14ac:dyDescent="0.25">
      <c r="A898" s="30" t="s">
        <v>4085</v>
      </c>
      <c r="B898" s="30" t="s">
        <v>3782</v>
      </c>
      <c r="C898" s="30" t="s">
        <v>5</v>
      </c>
      <c r="D898" s="30" t="s">
        <v>591</v>
      </c>
      <c r="E898" s="30" t="s">
        <v>280</v>
      </c>
      <c r="F898" s="30">
        <v>7422</v>
      </c>
      <c r="G898" s="30" t="s">
        <v>292</v>
      </c>
      <c r="H898" s="30">
        <v>42.100360775256803</v>
      </c>
      <c r="I898" s="30">
        <v>0.06</v>
      </c>
      <c r="J898" s="30" t="s">
        <v>332</v>
      </c>
      <c r="K898" s="30">
        <v>2.5260216465154102</v>
      </c>
      <c r="L898" s="30">
        <v>18748.132660437299</v>
      </c>
      <c r="M898" s="30">
        <v>0.06</v>
      </c>
      <c r="N898" s="30">
        <v>0</v>
      </c>
      <c r="O898" s="30">
        <v>0</v>
      </c>
      <c r="P898" s="30">
        <v>0</v>
      </c>
      <c r="Q898" s="30">
        <v>0</v>
      </c>
      <c r="R898" s="30">
        <v>0</v>
      </c>
      <c r="S898" s="30">
        <v>445.32</v>
      </c>
      <c r="T898">
        <v>5</v>
      </c>
      <c r="U898">
        <v>42.100360775256803</v>
      </c>
      <c r="V898">
        <v>4.91803278688525E-2</v>
      </c>
    </row>
    <row r="899" spans="1:22" hidden="1" x14ac:dyDescent="0.25">
      <c r="A899" s="30" t="s">
        <v>4086</v>
      </c>
      <c r="B899" s="30" t="s">
        <v>3782</v>
      </c>
      <c r="C899" s="30" t="s">
        <v>5</v>
      </c>
      <c r="D899" s="30" t="s">
        <v>591</v>
      </c>
      <c r="E899" s="30" t="s">
        <v>280</v>
      </c>
      <c r="F899" s="30">
        <v>7422</v>
      </c>
      <c r="G899" s="30" t="s">
        <v>293</v>
      </c>
      <c r="H899" s="30">
        <v>0</v>
      </c>
      <c r="I899" s="30">
        <v>0</v>
      </c>
      <c r="J899" s="30" t="s">
        <v>333</v>
      </c>
      <c r="K899" s="30">
        <v>0</v>
      </c>
      <c r="L899" s="30">
        <v>0</v>
      </c>
      <c r="M899" s="30">
        <v>0</v>
      </c>
      <c r="N899" s="30">
        <v>0</v>
      </c>
      <c r="O899" s="30">
        <v>0</v>
      </c>
      <c r="P899" s="30">
        <v>0</v>
      </c>
      <c r="Q899" s="30">
        <v>0</v>
      </c>
      <c r="R899" s="30">
        <v>0</v>
      </c>
      <c r="S899" s="30">
        <v>0</v>
      </c>
      <c r="T899">
        <v>5</v>
      </c>
      <c r="U899">
        <v>0</v>
      </c>
      <c r="V899">
        <v>0</v>
      </c>
    </row>
    <row r="900" spans="1:22" hidden="1" x14ac:dyDescent="0.25">
      <c r="A900" s="30" t="s">
        <v>4087</v>
      </c>
      <c r="B900" s="30" t="s">
        <v>3782</v>
      </c>
      <c r="C900" s="30" t="s">
        <v>5</v>
      </c>
      <c r="D900" s="30" t="s">
        <v>591</v>
      </c>
      <c r="E900" s="30" t="s">
        <v>280</v>
      </c>
      <c r="F900" s="30">
        <v>7422</v>
      </c>
      <c r="G900" s="30" t="s">
        <v>294</v>
      </c>
      <c r="H900" s="30">
        <v>51.971686585409202</v>
      </c>
      <c r="I900" s="30">
        <v>0.03</v>
      </c>
      <c r="J900" s="30" t="s">
        <v>333</v>
      </c>
      <c r="K900" s="30">
        <v>1.5591505975622799</v>
      </c>
      <c r="L900" s="30">
        <v>11572.015735107199</v>
      </c>
      <c r="M900" s="30">
        <v>0</v>
      </c>
      <c r="N900" s="30">
        <v>0.03</v>
      </c>
      <c r="O900" s="30">
        <v>0</v>
      </c>
      <c r="P900" s="30">
        <v>0</v>
      </c>
      <c r="Q900" s="30">
        <v>0</v>
      </c>
      <c r="R900" s="30">
        <v>0</v>
      </c>
      <c r="S900" s="30">
        <v>222.66</v>
      </c>
      <c r="T900">
        <v>5</v>
      </c>
      <c r="U900">
        <v>51.971686585409202</v>
      </c>
      <c r="V900">
        <v>7.69230769230769E-2</v>
      </c>
    </row>
    <row r="901" spans="1:22" hidden="1" x14ac:dyDescent="0.25">
      <c r="A901" s="30" t="s">
        <v>4088</v>
      </c>
      <c r="B901" s="30" t="s">
        <v>3782</v>
      </c>
      <c r="C901" s="30" t="s">
        <v>5</v>
      </c>
      <c r="D901" s="30" t="s">
        <v>591</v>
      </c>
      <c r="E901" s="30" t="s">
        <v>280</v>
      </c>
      <c r="F901" s="30">
        <v>7422</v>
      </c>
      <c r="G901" s="30" t="s">
        <v>295</v>
      </c>
      <c r="H901" s="30">
        <v>0</v>
      </c>
      <c r="I901" s="30">
        <v>0</v>
      </c>
      <c r="J901" s="30" t="s">
        <v>336</v>
      </c>
      <c r="K901" s="30">
        <v>0</v>
      </c>
      <c r="L901" s="30">
        <v>0</v>
      </c>
      <c r="M901" s="30">
        <v>0</v>
      </c>
      <c r="N901" s="30">
        <v>0</v>
      </c>
      <c r="O901" s="30">
        <v>0</v>
      </c>
      <c r="P901" s="30">
        <v>0</v>
      </c>
      <c r="Q901" s="30">
        <v>0</v>
      </c>
      <c r="R901" s="30">
        <v>0</v>
      </c>
      <c r="S901" s="30">
        <v>0</v>
      </c>
      <c r="T901">
        <v>5</v>
      </c>
      <c r="U901">
        <v>0</v>
      </c>
      <c r="V901">
        <v>0</v>
      </c>
    </row>
    <row r="902" spans="1:22" hidden="1" x14ac:dyDescent="0.25">
      <c r="A902" s="30" t="s">
        <v>4089</v>
      </c>
      <c r="B902" s="30" t="s">
        <v>3782</v>
      </c>
      <c r="C902" s="30" t="s">
        <v>5</v>
      </c>
      <c r="D902" s="30" t="s">
        <v>591</v>
      </c>
      <c r="E902" s="30" t="s">
        <v>280</v>
      </c>
      <c r="F902" s="30">
        <v>7422</v>
      </c>
      <c r="G902" s="30" t="s">
        <v>296</v>
      </c>
      <c r="H902" s="30">
        <v>67.233518678270798</v>
      </c>
      <c r="I902" s="30">
        <v>0.01</v>
      </c>
      <c r="J902" s="30" t="s">
        <v>336</v>
      </c>
      <c r="K902" s="30">
        <v>0.67233518678270798</v>
      </c>
      <c r="L902" s="30">
        <v>4990.0717563012604</v>
      </c>
      <c r="M902" s="30">
        <v>0</v>
      </c>
      <c r="N902" s="30">
        <v>0</v>
      </c>
      <c r="O902" s="30">
        <v>0</v>
      </c>
      <c r="P902" s="30">
        <v>0</v>
      </c>
      <c r="Q902" s="30">
        <v>0.01</v>
      </c>
      <c r="R902" s="30">
        <v>0.67233518678270798</v>
      </c>
      <c r="S902" s="30">
        <v>74.22</v>
      </c>
      <c r="T902">
        <v>5</v>
      </c>
      <c r="U902">
        <v>67.233518678270798</v>
      </c>
      <c r="V902">
        <v>9.2592592592592605E-3</v>
      </c>
    </row>
    <row r="903" spans="1:22" hidden="1" x14ac:dyDescent="0.25">
      <c r="A903" s="30" t="s">
        <v>4090</v>
      </c>
      <c r="B903" s="30" t="s">
        <v>3782</v>
      </c>
      <c r="C903" s="30" t="s">
        <v>5</v>
      </c>
      <c r="D903" s="30" t="s">
        <v>591</v>
      </c>
      <c r="E903" s="30" t="s">
        <v>280</v>
      </c>
      <c r="F903" s="30">
        <v>7422</v>
      </c>
      <c r="G903" s="30" t="s">
        <v>297</v>
      </c>
      <c r="H903" s="30">
        <v>168.08300358557199</v>
      </c>
      <c r="I903" s="30">
        <v>0.02</v>
      </c>
      <c r="J903" s="30" t="s">
        <v>336</v>
      </c>
      <c r="K903" s="30">
        <v>3.3616600717114302</v>
      </c>
      <c r="L903" s="30">
        <v>24950.2410522422</v>
      </c>
      <c r="M903" s="30">
        <v>0</v>
      </c>
      <c r="N903" s="30">
        <v>0</v>
      </c>
      <c r="O903" s="30">
        <v>0</v>
      </c>
      <c r="P903" s="30">
        <v>0</v>
      </c>
      <c r="Q903" s="30">
        <v>0.02</v>
      </c>
      <c r="R903" s="30">
        <v>3.3616600717114302</v>
      </c>
      <c r="S903" s="30">
        <v>148.44</v>
      </c>
      <c r="T903">
        <v>5</v>
      </c>
      <c r="U903">
        <v>168.08300358557199</v>
      </c>
      <c r="V903">
        <v>1.85185185185185E-2</v>
      </c>
    </row>
    <row r="904" spans="1:22" hidden="1" x14ac:dyDescent="0.25">
      <c r="A904" s="30" t="s">
        <v>4091</v>
      </c>
      <c r="B904" s="30" t="s">
        <v>3782</v>
      </c>
      <c r="C904" s="30" t="s">
        <v>5</v>
      </c>
      <c r="D904" s="30" t="s">
        <v>591</v>
      </c>
      <c r="E904" s="30" t="s">
        <v>280</v>
      </c>
      <c r="F904" s="30">
        <v>7422</v>
      </c>
      <c r="G904" s="30" t="s">
        <v>298</v>
      </c>
      <c r="H904" s="30">
        <v>0</v>
      </c>
      <c r="I904" s="30">
        <v>0</v>
      </c>
      <c r="J904" s="30" t="s">
        <v>276</v>
      </c>
      <c r="K904" s="30">
        <v>0</v>
      </c>
      <c r="L904" s="30">
        <v>0</v>
      </c>
      <c r="M904" s="30">
        <v>0</v>
      </c>
      <c r="N904" s="30">
        <v>0</v>
      </c>
      <c r="O904" s="30">
        <v>0</v>
      </c>
      <c r="P904" s="30">
        <v>0</v>
      </c>
      <c r="Q904" s="30">
        <v>0</v>
      </c>
      <c r="R904" s="30">
        <v>0</v>
      </c>
      <c r="S904" s="30">
        <v>0</v>
      </c>
      <c r="T904">
        <v>5</v>
      </c>
      <c r="U904">
        <v>0</v>
      </c>
      <c r="V904">
        <v>0</v>
      </c>
    </row>
    <row r="905" spans="1:22" hidden="1" x14ac:dyDescent="0.25">
      <c r="A905" s="30" t="s">
        <v>4092</v>
      </c>
      <c r="B905" s="30" t="s">
        <v>3782</v>
      </c>
      <c r="C905" s="30" t="s">
        <v>5</v>
      </c>
      <c r="D905" s="30" t="s">
        <v>591</v>
      </c>
      <c r="E905" s="30" t="s">
        <v>280</v>
      </c>
      <c r="F905" s="30">
        <v>7422</v>
      </c>
      <c r="G905" s="30" t="s">
        <v>299</v>
      </c>
      <c r="H905" s="30">
        <v>148.18717652727801</v>
      </c>
      <c r="I905" s="30">
        <v>0.02</v>
      </c>
      <c r="J905" s="30" t="s">
        <v>332</v>
      </c>
      <c r="K905" s="30">
        <v>2.9637435305455599</v>
      </c>
      <c r="L905" s="30">
        <v>21996.904483709201</v>
      </c>
      <c r="M905" s="30">
        <v>0.02</v>
      </c>
      <c r="N905" s="30">
        <v>0</v>
      </c>
      <c r="O905" s="30">
        <v>0</v>
      </c>
      <c r="P905" s="30">
        <v>0</v>
      </c>
      <c r="Q905" s="30">
        <v>0</v>
      </c>
      <c r="R905" s="30">
        <v>0</v>
      </c>
      <c r="S905" s="30">
        <v>148.44</v>
      </c>
      <c r="T905">
        <v>5</v>
      </c>
      <c r="U905">
        <v>148.18717652727801</v>
      </c>
      <c r="V905">
        <v>1.63934426229508E-2</v>
      </c>
    </row>
    <row r="906" spans="1:22" hidden="1" x14ac:dyDescent="0.25">
      <c r="A906" s="30" t="s">
        <v>4093</v>
      </c>
      <c r="B906" s="30" t="s">
        <v>3782</v>
      </c>
      <c r="C906" s="30" t="s">
        <v>5</v>
      </c>
      <c r="D906" s="30" t="s">
        <v>591</v>
      </c>
      <c r="E906" s="30" t="s">
        <v>280</v>
      </c>
      <c r="F906" s="30">
        <v>7422</v>
      </c>
      <c r="G906" s="30" t="s">
        <v>300</v>
      </c>
      <c r="H906" s="30">
        <v>0</v>
      </c>
      <c r="I906" s="30">
        <v>0</v>
      </c>
      <c r="J906" s="30" t="s">
        <v>336</v>
      </c>
      <c r="K906" s="30">
        <v>0</v>
      </c>
      <c r="L906" s="30">
        <v>0</v>
      </c>
      <c r="M906" s="30">
        <v>0</v>
      </c>
      <c r="N906" s="30">
        <v>0</v>
      </c>
      <c r="O906" s="30">
        <v>0</v>
      </c>
      <c r="P906" s="30">
        <v>0</v>
      </c>
      <c r="Q906" s="30">
        <v>0</v>
      </c>
      <c r="R906" s="30">
        <v>0</v>
      </c>
      <c r="S906" s="30">
        <v>0</v>
      </c>
      <c r="T906">
        <v>5</v>
      </c>
      <c r="U906">
        <v>0</v>
      </c>
      <c r="V906">
        <v>0</v>
      </c>
    </row>
    <row r="907" spans="1:22" hidden="1" x14ac:dyDescent="0.25">
      <c r="A907" s="30" t="s">
        <v>4094</v>
      </c>
      <c r="B907" s="30" t="s">
        <v>3782</v>
      </c>
      <c r="C907" s="30" t="s">
        <v>5</v>
      </c>
      <c r="D907" s="30" t="s">
        <v>591</v>
      </c>
      <c r="E907" s="30" t="s">
        <v>280</v>
      </c>
      <c r="F907" s="30">
        <v>7422</v>
      </c>
      <c r="G907" s="30" t="s">
        <v>301</v>
      </c>
      <c r="H907" s="30">
        <v>30.670489626850198</v>
      </c>
      <c r="I907" s="30">
        <v>0.28000000000000003</v>
      </c>
      <c r="J907" s="30" t="s">
        <v>333</v>
      </c>
      <c r="K907" s="30">
        <v>8.5877370955180403</v>
      </c>
      <c r="L907" s="30">
        <v>63738.1847229349</v>
      </c>
      <c r="M907" s="30">
        <v>0</v>
      </c>
      <c r="N907" s="30">
        <v>0.28000000000000003</v>
      </c>
      <c r="O907" s="30">
        <v>0</v>
      </c>
      <c r="P907" s="30">
        <v>0</v>
      </c>
      <c r="Q907" s="30">
        <v>0</v>
      </c>
      <c r="R907" s="30">
        <v>0</v>
      </c>
      <c r="S907" s="30">
        <v>2078.16</v>
      </c>
      <c r="T907">
        <v>5</v>
      </c>
      <c r="U907">
        <v>30.670489626850198</v>
      </c>
      <c r="V907">
        <v>0.71794871794871795</v>
      </c>
    </row>
    <row r="908" spans="1:22" hidden="1" x14ac:dyDescent="0.25">
      <c r="A908" s="30" t="s">
        <v>4095</v>
      </c>
      <c r="B908" s="30" t="s">
        <v>3782</v>
      </c>
      <c r="C908" s="30" t="s">
        <v>5</v>
      </c>
      <c r="D908" s="30" t="s">
        <v>591</v>
      </c>
      <c r="E908" s="30" t="s">
        <v>280</v>
      </c>
      <c r="F908" s="30">
        <v>7422</v>
      </c>
      <c r="G908" s="30" t="s">
        <v>302</v>
      </c>
      <c r="H908" s="30">
        <v>96.854494165487694</v>
      </c>
      <c r="I908" s="30">
        <v>0.02</v>
      </c>
      <c r="J908" s="30" t="s">
        <v>332</v>
      </c>
      <c r="K908" s="30">
        <v>1.9370898833097501</v>
      </c>
      <c r="L908" s="30">
        <v>14377.081113925</v>
      </c>
      <c r="M908" s="30">
        <v>0.02</v>
      </c>
      <c r="N908" s="30">
        <v>0</v>
      </c>
      <c r="O908" s="30">
        <v>0</v>
      </c>
      <c r="P908" s="30">
        <v>0</v>
      </c>
      <c r="Q908" s="30">
        <v>0</v>
      </c>
      <c r="R908" s="30">
        <v>0</v>
      </c>
      <c r="S908" s="30">
        <v>148.44</v>
      </c>
      <c r="T908">
        <v>5</v>
      </c>
      <c r="U908">
        <v>96.854494165487694</v>
      </c>
      <c r="V908">
        <v>1.63934426229508E-2</v>
      </c>
    </row>
    <row r="909" spans="1:22" hidden="1" x14ac:dyDescent="0.25">
      <c r="A909" s="30" t="s">
        <v>4096</v>
      </c>
      <c r="B909" s="30" t="s">
        <v>3782</v>
      </c>
      <c r="C909" s="30" t="s">
        <v>5</v>
      </c>
      <c r="D909" s="30" t="s">
        <v>591</v>
      </c>
      <c r="E909" s="30" t="s">
        <v>280</v>
      </c>
      <c r="F909" s="30">
        <v>7422</v>
      </c>
      <c r="G909" s="30" t="s">
        <v>303</v>
      </c>
      <c r="H909" s="30">
        <v>127.470074781885</v>
      </c>
      <c r="I909" s="30">
        <v>0.01</v>
      </c>
      <c r="J909" s="30" t="s">
        <v>336</v>
      </c>
      <c r="K909" s="30">
        <v>1.2747007478188499</v>
      </c>
      <c r="L909" s="30">
        <v>9460.8289503115193</v>
      </c>
      <c r="M909" s="30">
        <v>0</v>
      </c>
      <c r="N909" s="30">
        <v>0</v>
      </c>
      <c r="O909" s="30">
        <v>0</v>
      </c>
      <c r="P909" s="30">
        <v>0</v>
      </c>
      <c r="Q909" s="30">
        <v>0.01</v>
      </c>
      <c r="R909" s="30">
        <v>1.2747007478188499</v>
      </c>
      <c r="S909" s="30">
        <v>74.22</v>
      </c>
      <c r="T909">
        <v>5</v>
      </c>
      <c r="U909">
        <v>127.470074781885</v>
      </c>
      <c r="V909">
        <v>9.2592592592592605E-3</v>
      </c>
    </row>
    <row r="910" spans="1:22" hidden="1" x14ac:dyDescent="0.25">
      <c r="A910" s="30" t="s">
        <v>4097</v>
      </c>
      <c r="B910" s="30" t="s">
        <v>3782</v>
      </c>
      <c r="C910" s="30" t="s">
        <v>5</v>
      </c>
      <c r="D910" s="30" t="s">
        <v>591</v>
      </c>
      <c r="E910" s="30" t="s">
        <v>280</v>
      </c>
      <c r="F910" s="30">
        <v>7422</v>
      </c>
      <c r="G910" s="30" t="s">
        <v>304</v>
      </c>
      <c r="H910" s="30">
        <v>18.067734940337498</v>
      </c>
      <c r="I910" s="30">
        <v>1</v>
      </c>
      <c r="J910" s="30" t="s">
        <v>336</v>
      </c>
      <c r="K910" s="30">
        <v>18.067734940337498</v>
      </c>
      <c r="L910" s="30">
        <v>134098.72872718499</v>
      </c>
      <c r="M910" s="30">
        <v>0</v>
      </c>
      <c r="N910" s="30">
        <v>0</v>
      </c>
      <c r="O910" s="30">
        <v>0</v>
      </c>
      <c r="P910" s="30">
        <v>0</v>
      </c>
      <c r="Q910" s="30">
        <v>1</v>
      </c>
      <c r="R910" s="30">
        <v>18.067734940337498</v>
      </c>
      <c r="S910" s="30">
        <v>7422</v>
      </c>
      <c r="T910">
        <v>5</v>
      </c>
      <c r="U910">
        <v>18.067734940337498</v>
      </c>
      <c r="V910">
        <v>0.92592592592592604</v>
      </c>
    </row>
    <row r="911" spans="1:22" hidden="1" x14ac:dyDescent="0.25">
      <c r="A911" s="30" t="s">
        <v>4098</v>
      </c>
      <c r="B911" s="30" t="s">
        <v>3782</v>
      </c>
      <c r="C911" s="30" t="s">
        <v>5</v>
      </c>
      <c r="D911" s="30" t="s">
        <v>591</v>
      </c>
      <c r="E911" s="30" t="s">
        <v>280</v>
      </c>
      <c r="F911" s="30">
        <v>7422</v>
      </c>
      <c r="G911" s="30" t="s">
        <v>305</v>
      </c>
      <c r="H911" s="30">
        <v>102.819158557809</v>
      </c>
      <c r="I911" s="30">
        <v>0.32</v>
      </c>
      <c r="J911" s="30" t="s">
        <v>332</v>
      </c>
      <c r="K911" s="30">
        <v>32.902130738498997</v>
      </c>
      <c r="L911" s="30">
        <v>244199.61434114</v>
      </c>
      <c r="M911" s="30">
        <v>0.32</v>
      </c>
      <c r="N911" s="30">
        <v>0</v>
      </c>
      <c r="O911" s="30">
        <v>0</v>
      </c>
      <c r="P911" s="30">
        <v>0</v>
      </c>
      <c r="Q911" s="30">
        <v>0</v>
      </c>
      <c r="R911" s="30">
        <v>0</v>
      </c>
      <c r="S911" s="30">
        <v>2375.04</v>
      </c>
      <c r="T911">
        <v>5</v>
      </c>
      <c r="U911">
        <v>102.819158557809</v>
      </c>
      <c r="V911">
        <v>0.26229508196721302</v>
      </c>
    </row>
    <row r="912" spans="1:22" hidden="1" x14ac:dyDescent="0.25">
      <c r="A912" s="30" t="s">
        <v>4099</v>
      </c>
      <c r="B912" s="30" t="s">
        <v>3782</v>
      </c>
      <c r="C912" s="30" t="s">
        <v>5</v>
      </c>
      <c r="D912" s="30" t="s">
        <v>591</v>
      </c>
      <c r="E912" s="30" t="s">
        <v>280</v>
      </c>
      <c r="F912" s="30">
        <v>7422</v>
      </c>
      <c r="G912" s="30" t="s">
        <v>306</v>
      </c>
      <c r="H912" s="30">
        <v>111.61270799520101</v>
      </c>
      <c r="I912" s="30">
        <v>0.53</v>
      </c>
      <c r="J912" s="30" t="s">
        <v>332</v>
      </c>
      <c r="K912" s="30">
        <v>59.154735237456698</v>
      </c>
      <c r="L912" s="30">
        <v>439046.44493240397</v>
      </c>
      <c r="M912" s="30">
        <v>0.53</v>
      </c>
      <c r="N912" s="30">
        <v>0</v>
      </c>
      <c r="O912" s="30">
        <v>0</v>
      </c>
      <c r="P912" s="30">
        <v>0</v>
      </c>
      <c r="Q912" s="30">
        <v>0</v>
      </c>
      <c r="R912" s="30">
        <v>0</v>
      </c>
      <c r="S912" s="30">
        <v>3933.66</v>
      </c>
      <c r="T912">
        <v>5</v>
      </c>
      <c r="U912">
        <v>111.61270799520101</v>
      </c>
      <c r="V912">
        <v>0.43442622950819698</v>
      </c>
    </row>
    <row r="913" spans="1:22" hidden="1" x14ac:dyDescent="0.25">
      <c r="A913" s="30" t="s">
        <v>4100</v>
      </c>
      <c r="B913" s="30" t="s">
        <v>3782</v>
      </c>
      <c r="C913" s="30" t="s">
        <v>5</v>
      </c>
      <c r="D913" s="30" t="s">
        <v>591</v>
      </c>
      <c r="E913" s="30" t="s">
        <v>280</v>
      </c>
      <c r="F913" s="30">
        <v>7422</v>
      </c>
      <c r="G913" s="30" t="s">
        <v>307</v>
      </c>
      <c r="H913" s="30">
        <v>38.648183206906303</v>
      </c>
      <c r="I913" s="30">
        <v>0.04</v>
      </c>
      <c r="J913" s="30" t="s">
        <v>336</v>
      </c>
      <c r="K913" s="30">
        <v>1.54592732827625</v>
      </c>
      <c r="L913" s="30">
        <v>11473.8726304663</v>
      </c>
      <c r="M913" s="30">
        <v>0</v>
      </c>
      <c r="N913" s="30">
        <v>0</v>
      </c>
      <c r="O913" s="30">
        <v>0</v>
      </c>
      <c r="P913" s="30">
        <v>0</v>
      </c>
      <c r="Q913" s="30">
        <v>0.04</v>
      </c>
      <c r="R913" s="30">
        <v>1.54592732827625</v>
      </c>
      <c r="S913" s="30">
        <v>296.88</v>
      </c>
      <c r="T913">
        <v>5</v>
      </c>
      <c r="U913">
        <v>38.648183206906303</v>
      </c>
      <c r="V913">
        <v>3.7037037037037E-2</v>
      </c>
    </row>
    <row r="914" spans="1:22" hidden="1" x14ac:dyDescent="0.25">
      <c r="A914" s="30" t="s">
        <v>4101</v>
      </c>
      <c r="B914" s="30" t="s">
        <v>3782</v>
      </c>
      <c r="C914" s="30" t="s">
        <v>5</v>
      </c>
      <c r="D914" s="30" t="s">
        <v>591</v>
      </c>
      <c r="E914" s="30" t="s">
        <v>280</v>
      </c>
      <c r="F914" s="30">
        <v>7422</v>
      </c>
      <c r="G914" s="30" t="s">
        <v>308</v>
      </c>
      <c r="H914" s="30">
        <v>112.007095587978</v>
      </c>
      <c r="I914" s="30">
        <v>0.27</v>
      </c>
      <c r="J914" s="30" t="s">
        <v>332</v>
      </c>
      <c r="K914" s="30">
        <v>30.241915808754101</v>
      </c>
      <c r="L914" s="30">
        <v>224455.49913257299</v>
      </c>
      <c r="M914" s="30">
        <v>0.27</v>
      </c>
      <c r="N914" s="30">
        <v>0</v>
      </c>
      <c r="O914" s="30">
        <v>0</v>
      </c>
      <c r="P914" s="30">
        <v>0</v>
      </c>
      <c r="Q914" s="30">
        <v>0</v>
      </c>
      <c r="R914" s="30">
        <v>0</v>
      </c>
      <c r="S914" s="30">
        <v>2003.94</v>
      </c>
      <c r="T914">
        <v>5</v>
      </c>
      <c r="U914">
        <v>112.007095587978</v>
      </c>
      <c r="V914">
        <v>0.22131147540983601</v>
      </c>
    </row>
    <row r="915" spans="1:22" hidden="1" x14ac:dyDescent="0.25">
      <c r="A915" s="30" t="s">
        <v>4102</v>
      </c>
      <c r="B915" s="30" t="s">
        <v>3782</v>
      </c>
      <c r="C915" s="30" t="s">
        <v>5</v>
      </c>
      <c r="D915" s="30" t="s">
        <v>591</v>
      </c>
      <c r="E915" s="30" t="s">
        <v>280</v>
      </c>
      <c r="F915" s="30">
        <v>7422</v>
      </c>
      <c r="G915" s="30" t="s">
        <v>309</v>
      </c>
      <c r="H915" s="30">
        <v>0</v>
      </c>
      <c r="I915" s="30">
        <v>0</v>
      </c>
      <c r="J915" s="30" t="s">
        <v>336</v>
      </c>
      <c r="K915" s="30">
        <v>0</v>
      </c>
      <c r="L915" s="30">
        <v>0</v>
      </c>
      <c r="M915" s="30">
        <v>0</v>
      </c>
      <c r="N915" s="30">
        <v>0</v>
      </c>
      <c r="O915" s="30">
        <v>0</v>
      </c>
      <c r="P915" s="30">
        <v>0</v>
      </c>
      <c r="Q915" s="30">
        <v>0</v>
      </c>
      <c r="R915" s="30">
        <v>0</v>
      </c>
      <c r="S915" s="30">
        <v>0</v>
      </c>
      <c r="T915">
        <v>5</v>
      </c>
      <c r="U915">
        <v>0</v>
      </c>
      <c r="V915">
        <v>0</v>
      </c>
    </row>
    <row r="916" spans="1:22" hidden="1" x14ac:dyDescent="0.25">
      <c r="A916" s="30" t="s">
        <v>4103</v>
      </c>
      <c r="B916" s="30" t="s">
        <v>3782</v>
      </c>
      <c r="C916" s="30" t="s">
        <v>5</v>
      </c>
      <c r="D916" s="30" t="s">
        <v>591</v>
      </c>
      <c r="E916" s="30" t="s">
        <v>280</v>
      </c>
      <c r="F916" s="30">
        <v>7422</v>
      </c>
      <c r="G916" s="30" t="s">
        <v>310</v>
      </c>
      <c r="H916" s="30">
        <v>0</v>
      </c>
      <c r="I916" s="30">
        <v>0</v>
      </c>
      <c r="J916" s="30" t="s">
        <v>333</v>
      </c>
      <c r="K916" s="30">
        <v>0</v>
      </c>
      <c r="L916" s="30">
        <v>0</v>
      </c>
      <c r="M916" s="30">
        <v>0</v>
      </c>
      <c r="N916" s="30">
        <v>0</v>
      </c>
      <c r="O916" s="30">
        <v>0</v>
      </c>
      <c r="P916" s="30">
        <v>0</v>
      </c>
      <c r="Q916" s="30">
        <v>0</v>
      </c>
      <c r="R916" s="30">
        <v>0</v>
      </c>
      <c r="S916" s="30">
        <v>0</v>
      </c>
      <c r="T916">
        <v>5</v>
      </c>
      <c r="U916">
        <v>0</v>
      </c>
      <c r="V916">
        <v>0</v>
      </c>
    </row>
    <row r="917" spans="1:22" hidden="1" x14ac:dyDescent="0.25">
      <c r="A917" s="30" t="s">
        <v>4104</v>
      </c>
      <c r="B917" s="30" t="s">
        <v>3782</v>
      </c>
      <c r="C917" s="30" t="s">
        <v>5</v>
      </c>
      <c r="D917" s="30" t="s">
        <v>591</v>
      </c>
      <c r="E917" s="30" t="s">
        <v>280</v>
      </c>
      <c r="F917" s="30">
        <v>7422</v>
      </c>
      <c r="G917" s="30" t="s">
        <v>311</v>
      </c>
      <c r="H917" s="30">
        <v>56.642784812796002</v>
      </c>
      <c r="I917" s="30">
        <v>0.08</v>
      </c>
      <c r="J917" s="30" t="s">
        <v>333</v>
      </c>
      <c r="K917" s="30">
        <v>4.5314227850236799</v>
      </c>
      <c r="L917" s="30">
        <v>33632.219910445703</v>
      </c>
      <c r="M917" s="30">
        <v>0</v>
      </c>
      <c r="N917" s="30">
        <v>0.08</v>
      </c>
      <c r="O917" s="30">
        <v>0</v>
      </c>
      <c r="P917" s="30">
        <v>0</v>
      </c>
      <c r="Q917" s="30">
        <v>0</v>
      </c>
      <c r="R917" s="30">
        <v>0</v>
      </c>
      <c r="S917" s="30">
        <v>593.76</v>
      </c>
      <c r="T917">
        <v>5</v>
      </c>
      <c r="U917">
        <v>56.642784812796002</v>
      </c>
      <c r="V917">
        <v>0.20512820512820501</v>
      </c>
    </row>
    <row r="918" spans="1:22" hidden="1" x14ac:dyDescent="0.25">
      <c r="A918" s="30" t="s">
        <v>4105</v>
      </c>
      <c r="B918" s="30" t="s">
        <v>3782</v>
      </c>
      <c r="C918" s="30" t="s">
        <v>5</v>
      </c>
      <c r="D918" s="30" t="s">
        <v>591</v>
      </c>
      <c r="E918" s="30" t="s">
        <v>280</v>
      </c>
      <c r="F918" s="30">
        <v>7422</v>
      </c>
      <c r="G918" s="30" t="s">
        <v>312</v>
      </c>
      <c r="H918" s="30">
        <v>16.443364189678299</v>
      </c>
      <c r="I918" s="30">
        <v>1.1200000000000001</v>
      </c>
      <c r="J918" s="30" t="s">
        <v>334</v>
      </c>
      <c r="K918" s="30">
        <v>18.416567892439701</v>
      </c>
      <c r="L918" s="30">
        <v>136687.76689768699</v>
      </c>
      <c r="M918" s="30">
        <v>0</v>
      </c>
      <c r="N918" s="30">
        <v>0</v>
      </c>
      <c r="O918" s="30">
        <v>1.1200000000000001</v>
      </c>
      <c r="P918" s="30">
        <v>0</v>
      </c>
      <c r="Q918" s="30">
        <v>0</v>
      </c>
      <c r="R918" s="30">
        <v>0</v>
      </c>
      <c r="S918" s="30">
        <v>8312.64</v>
      </c>
      <c r="T918">
        <v>5</v>
      </c>
      <c r="U918">
        <v>16.443364189678299</v>
      </c>
      <c r="V918">
        <v>0.91056910569105698</v>
      </c>
    </row>
    <row r="919" spans="1:22" hidden="1" x14ac:dyDescent="0.25">
      <c r="A919" s="30" t="s">
        <v>4106</v>
      </c>
      <c r="B919" s="30" t="s">
        <v>3782</v>
      </c>
      <c r="C919" s="30" t="s">
        <v>5</v>
      </c>
      <c r="D919" s="30" t="s">
        <v>591</v>
      </c>
      <c r="E919" s="30" t="s">
        <v>280</v>
      </c>
      <c r="F919" s="30">
        <v>7422</v>
      </c>
      <c r="G919" s="30" t="s">
        <v>2688</v>
      </c>
      <c r="H919" s="30">
        <v>102.364792812468</v>
      </c>
      <c r="I919" s="30">
        <v>1.388316061E-2</v>
      </c>
      <c r="J919" s="30" t="s">
        <v>334</v>
      </c>
      <c r="K919" s="30">
        <v>1.42114685942486</v>
      </c>
      <c r="L919" s="30">
        <v>10547.751990651301</v>
      </c>
      <c r="M919" s="30">
        <v>0</v>
      </c>
      <c r="N919" s="30">
        <v>0</v>
      </c>
      <c r="O919" s="30">
        <v>1.388316061E-2</v>
      </c>
      <c r="P919" s="30">
        <v>0</v>
      </c>
      <c r="Q919" s="30">
        <v>0</v>
      </c>
      <c r="R919" s="30">
        <v>0</v>
      </c>
      <c r="S919" s="30">
        <v>103.04081804742</v>
      </c>
      <c r="T919">
        <v>5</v>
      </c>
      <c r="U919">
        <v>102.364792812468</v>
      </c>
      <c r="V919">
        <v>1.1287122447154499E-2</v>
      </c>
    </row>
    <row r="920" spans="1:22" hidden="1" x14ac:dyDescent="0.25">
      <c r="A920" s="30" t="s">
        <v>4107</v>
      </c>
      <c r="B920" s="30" t="s">
        <v>3782</v>
      </c>
      <c r="C920" s="30" t="s">
        <v>5</v>
      </c>
      <c r="D920" s="30" t="s">
        <v>591</v>
      </c>
      <c r="E920" s="30" t="s">
        <v>280</v>
      </c>
      <c r="F920" s="30">
        <v>7422</v>
      </c>
      <c r="G920" s="30" t="s">
        <v>2687</v>
      </c>
      <c r="H920" s="30">
        <v>63.5297051147231</v>
      </c>
      <c r="I920" s="30">
        <v>9.611683939E-2</v>
      </c>
      <c r="J920" s="30" t="s">
        <v>334</v>
      </c>
      <c r="K920" s="30">
        <v>6.1062744630059003</v>
      </c>
      <c r="L920" s="30">
        <v>45320.769064429798</v>
      </c>
      <c r="M920" s="30">
        <v>0</v>
      </c>
      <c r="N920" s="30">
        <v>0</v>
      </c>
      <c r="O920" s="30">
        <v>9.611683939E-2</v>
      </c>
      <c r="P920" s="30">
        <v>0</v>
      </c>
      <c r="Q920" s="30">
        <v>0</v>
      </c>
      <c r="R920" s="30">
        <v>0</v>
      </c>
      <c r="S920" s="30">
        <v>713.37918195257998</v>
      </c>
      <c r="T920">
        <v>5</v>
      </c>
      <c r="U920">
        <v>63.5297051147231</v>
      </c>
      <c r="V920">
        <v>7.81437718617886E-2</v>
      </c>
    </row>
    <row r="921" spans="1:22" hidden="1" x14ac:dyDescent="0.25">
      <c r="A921" s="30" t="s">
        <v>4108</v>
      </c>
      <c r="B921" s="30" t="s">
        <v>3782</v>
      </c>
      <c r="C921" s="30" t="s">
        <v>5</v>
      </c>
      <c r="D921" s="30" t="s">
        <v>591</v>
      </c>
      <c r="E921" s="30" t="s">
        <v>280</v>
      </c>
      <c r="F921" s="30">
        <v>7422</v>
      </c>
      <c r="G921" s="30" t="s">
        <v>313</v>
      </c>
      <c r="H921" s="30">
        <v>0</v>
      </c>
      <c r="I921" s="30">
        <v>0</v>
      </c>
      <c r="J921" s="30" t="s">
        <v>334</v>
      </c>
      <c r="K921" s="30">
        <v>0</v>
      </c>
      <c r="L921" s="30">
        <v>0</v>
      </c>
      <c r="M921" s="30">
        <v>0</v>
      </c>
      <c r="N921" s="30">
        <v>0</v>
      </c>
      <c r="O921" s="30">
        <v>0</v>
      </c>
      <c r="P921" s="30">
        <v>0</v>
      </c>
      <c r="Q921" s="30">
        <v>0</v>
      </c>
      <c r="R921" s="30">
        <v>0</v>
      </c>
      <c r="S921" s="30">
        <v>0</v>
      </c>
      <c r="T921">
        <v>5</v>
      </c>
      <c r="U921">
        <v>0</v>
      </c>
      <c r="V921">
        <v>0</v>
      </c>
    </row>
    <row r="922" spans="1:22" hidden="1" x14ac:dyDescent="0.25">
      <c r="A922" s="30" t="s">
        <v>4109</v>
      </c>
      <c r="B922" s="30" t="s">
        <v>3782</v>
      </c>
      <c r="C922" s="30" t="s">
        <v>5</v>
      </c>
      <c r="D922" s="30" t="s">
        <v>591</v>
      </c>
      <c r="E922" s="30" t="s">
        <v>2300</v>
      </c>
      <c r="F922" s="30">
        <v>0</v>
      </c>
      <c r="G922" s="30" t="s">
        <v>289</v>
      </c>
      <c r="H922" s="30">
        <v>0</v>
      </c>
      <c r="I922" s="30">
        <v>0</v>
      </c>
      <c r="J922" s="30" t="s">
        <v>335</v>
      </c>
      <c r="K922" s="30">
        <v>0</v>
      </c>
      <c r="L922" s="30">
        <v>0</v>
      </c>
      <c r="M922" s="30">
        <v>0</v>
      </c>
      <c r="N922" s="30">
        <v>0</v>
      </c>
      <c r="O922" s="30">
        <v>0</v>
      </c>
      <c r="P922" s="30">
        <v>0</v>
      </c>
      <c r="Q922" s="30">
        <v>0</v>
      </c>
      <c r="R922" s="30">
        <v>0</v>
      </c>
      <c r="S922" s="30">
        <v>0</v>
      </c>
      <c r="T922">
        <v>5.5</v>
      </c>
      <c r="U922">
        <v>3951.59176261827</v>
      </c>
      <c r="V922">
        <v>1</v>
      </c>
    </row>
    <row r="923" spans="1:22" hidden="1" x14ac:dyDescent="0.25">
      <c r="A923" s="30" t="s">
        <v>4110</v>
      </c>
      <c r="B923" s="30" t="s">
        <v>3782</v>
      </c>
      <c r="C923" s="30" t="s">
        <v>5</v>
      </c>
      <c r="D923" s="30" t="s">
        <v>591</v>
      </c>
      <c r="E923" s="30" t="s">
        <v>2300</v>
      </c>
      <c r="F923" s="30">
        <v>0</v>
      </c>
      <c r="G923" s="30" t="s">
        <v>290</v>
      </c>
      <c r="H923" s="30">
        <v>0</v>
      </c>
      <c r="I923" s="30">
        <v>0</v>
      </c>
      <c r="J923" s="30" t="s">
        <v>363</v>
      </c>
      <c r="K923" s="30">
        <v>0</v>
      </c>
      <c r="L923" s="30">
        <v>0</v>
      </c>
      <c r="M923" s="30">
        <v>0</v>
      </c>
      <c r="N923" s="30">
        <v>0</v>
      </c>
      <c r="O923" s="30">
        <v>0</v>
      </c>
      <c r="P923" s="30">
        <v>0</v>
      </c>
      <c r="Q923" s="30">
        <v>0</v>
      </c>
      <c r="R923" s="30">
        <v>0</v>
      </c>
      <c r="S923" s="30">
        <v>0</v>
      </c>
      <c r="T923">
        <v>5.5</v>
      </c>
      <c r="U923">
        <v>2469.8627561365101</v>
      </c>
      <c r="V923">
        <v>0.17482517482517501</v>
      </c>
    </row>
    <row r="924" spans="1:22" hidden="1" x14ac:dyDescent="0.25">
      <c r="A924" s="30" t="s">
        <v>4111</v>
      </c>
      <c r="B924" s="30" t="s">
        <v>3782</v>
      </c>
      <c r="C924" s="30" t="s">
        <v>5</v>
      </c>
      <c r="D924" s="30" t="s">
        <v>591</v>
      </c>
      <c r="E924" s="30" t="s">
        <v>2300</v>
      </c>
      <c r="F924" s="30">
        <v>0</v>
      </c>
      <c r="G924" s="30" t="s">
        <v>291</v>
      </c>
      <c r="H924" s="30">
        <v>0</v>
      </c>
      <c r="I924" s="30">
        <v>0</v>
      </c>
      <c r="J924" s="30" t="s">
        <v>336</v>
      </c>
      <c r="K924" s="30">
        <v>0</v>
      </c>
      <c r="L924" s="30">
        <v>0</v>
      </c>
      <c r="M924" s="30">
        <v>0</v>
      </c>
      <c r="N924" s="30">
        <v>0</v>
      </c>
      <c r="O924" s="30">
        <v>0</v>
      </c>
      <c r="P924" s="30">
        <v>0</v>
      </c>
      <c r="Q924" s="30">
        <v>0</v>
      </c>
      <c r="R924" s="30">
        <v>0</v>
      </c>
      <c r="S924" s="30">
        <v>0</v>
      </c>
      <c r="T924">
        <v>5.5</v>
      </c>
      <c r="U924">
        <v>0</v>
      </c>
      <c r="V924">
        <v>0</v>
      </c>
    </row>
    <row r="925" spans="1:22" hidden="1" x14ac:dyDescent="0.25">
      <c r="A925" s="30" t="s">
        <v>4112</v>
      </c>
      <c r="B925" s="30" t="s">
        <v>3782</v>
      </c>
      <c r="C925" s="30" t="s">
        <v>5</v>
      </c>
      <c r="D925" s="30" t="s">
        <v>591</v>
      </c>
      <c r="E925" s="30" t="s">
        <v>2300</v>
      </c>
      <c r="F925" s="30">
        <v>0</v>
      </c>
      <c r="G925" s="30" t="s">
        <v>292</v>
      </c>
      <c r="H925" s="30">
        <v>41.217837879053</v>
      </c>
      <c r="I925" s="30">
        <v>9.5000000000000001E-2</v>
      </c>
      <c r="J925" s="30" t="s">
        <v>332</v>
      </c>
      <c r="K925" s="30">
        <v>3.9156945985100302</v>
      </c>
      <c r="L925" s="30">
        <v>0</v>
      </c>
      <c r="M925" s="30">
        <v>9.5000000000000001E-2</v>
      </c>
      <c r="N925" s="30">
        <v>0</v>
      </c>
      <c r="O925" s="30">
        <v>0</v>
      </c>
      <c r="P925" s="30">
        <v>0</v>
      </c>
      <c r="Q925" s="30">
        <v>0</v>
      </c>
      <c r="R925" s="30">
        <v>0</v>
      </c>
      <c r="S925" s="30">
        <v>0</v>
      </c>
      <c r="T925">
        <v>5.5</v>
      </c>
      <c r="U925">
        <v>41.217837879053</v>
      </c>
      <c r="V925">
        <v>5.9190031152648002E-2</v>
      </c>
    </row>
    <row r="926" spans="1:22" hidden="1" x14ac:dyDescent="0.25">
      <c r="A926" s="30" t="s">
        <v>4113</v>
      </c>
      <c r="B926" s="30" t="s">
        <v>3782</v>
      </c>
      <c r="C926" s="30" t="s">
        <v>5</v>
      </c>
      <c r="D926" s="30" t="s">
        <v>591</v>
      </c>
      <c r="E926" s="30" t="s">
        <v>2300</v>
      </c>
      <c r="F926" s="30">
        <v>0</v>
      </c>
      <c r="G926" s="30" t="s">
        <v>293</v>
      </c>
      <c r="H926" s="30">
        <v>0</v>
      </c>
      <c r="I926" s="30">
        <v>0</v>
      </c>
      <c r="J926" s="30" t="s">
        <v>333</v>
      </c>
      <c r="K926" s="30">
        <v>0</v>
      </c>
      <c r="L926" s="30">
        <v>0</v>
      </c>
      <c r="M926" s="30">
        <v>0</v>
      </c>
      <c r="N926" s="30">
        <v>0</v>
      </c>
      <c r="O926" s="30">
        <v>0</v>
      </c>
      <c r="P926" s="30">
        <v>0</v>
      </c>
      <c r="Q926" s="30">
        <v>0</v>
      </c>
      <c r="R926" s="30">
        <v>0</v>
      </c>
      <c r="S926" s="30">
        <v>0</v>
      </c>
      <c r="T926">
        <v>5.5</v>
      </c>
      <c r="U926">
        <v>0</v>
      </c>
      <c r="V926">
        <v>0</v>
      </c>
    </row>
    <row r="927" spans="1:22" hidden="1" x14ac:dyDescent="0.25">
      <c r="A927" s="30" t="s">
        <v>4114</v>
      </c>
      <c r="B927" s="30" t="s">
        <v>3782</v>
      </c>
      <c r="C927" s="30" t="s">
        <v>5</v>
      </c>
      <c r="D927" s="30" t="s">
        <v>591</v>
      </c>
      <c r="E927" s="30" t="s">
        <v>2300</v>
      </c>
      <c r="F927" s="30">
        <v>0</v>
      </c>
      <c r="G927" s="30" t="s">
        <v>294</v>
      </c>
      <c r="H927" s="30">
        <v>58.491288502205101</v>
      </c>
      <c r="I927" s="30">
        <v>4.4999999999999998E-2</v>
      </c>
      <c r="J927" s="30" t="s">
        <v>333</v>
      </c>
      <c r="K927" s="30">
        <v>2.63210798259923</v>
      </c>
      <c r="L927" s="30">
        <v>0</v>
      </c>
      <c r="M927" s="30">
        <v>0</v>
      </c>
      <c r="N927" s="30">
        <v>4.4999999999999998E-2</v>
      </c>
      <c r="O927" s="30">
        <v>0</v>
      </c>
      <c r="P927" s="30">
        <v>0</v>
      </c>
      <c r="Q927" s="30">
        <v>0</v>
      </c>
      <c r="R927" s="30">
        <v>0</v>
      </c>
      <c r="S927" s="30">
        <v>0</v>
      </c>
      <c r="T927">
        <v>5.5</v>
      </c>
      <c r="U927">
        <v>58.491288502205101</v>
      </c>
      <c r="V927">
        <v>8.4112149532710304E-2</v>
      </c>
    </row>
    <row r="928" spans="1:22" hidden="1" x14ac:dyDescent="0.25">
      <c r="A928" s="30" t="s">
        <v>4115</v>
      </c>
      <c r="B928" s="30" t="s">
        <v>3782</v>
      </c>
      <c r="C928" s="30" t="s">
        <v>5</v>
      </c>
      <c r="D928" s="30" t="s">
        <v>591</v>
      </c>
      <c r="E928" s="30" t="s">
        <v>2300</v>
      </c>
      <c r="F928" s="30">
        <v>0</v>
      </c>
      <c r="G928" s="30" t="s">
        <v>295</v>
      </c>
      <c r="H928" s="30">
        <v>0</v>
      </c>
      <c r="I928" s="30">
        <v>0</v>
      </c>
      <c r="J928" s="30" t="s">
        <v>336</v>
      </c>
      <c r="K928" s="30">
        <v>0</v>
      </c>
      <c r="L928" s="30">
        <v>0</v>
      </c>
      <c r="M928" s="30">
        <v>0</v>
      </c>
      <c r="N928" s="30">
        <v>0</v>
      </c>
      <c r="O928" s="30">
        <v>0</v>
      </c>
      <c r="P928" s="30">
        <v>0</v>
      </c>
      <c r="Q928" s="30">
        <v>0</v>
      </c>
      <c r="R928" s="30">
        <v>0</v>
      </c>
      <c r="S928" s="30">
        <v>0</v>
      </c>
      <c r="T928">
        <v>5.5</v>
      </c>
      <c r="U928">
        <v>0</v>
      </c>
      <c r="V928">
        <v>0</v>
      </c>
    </row>
    <row r="929" spans="1:22" hidden="1" x14ac:dyDescent="0.25">
      <c r="A929" s="30" t="s">
        <v>4116</v>
      </c>
      <c r="B929" s="30" t="s">
        <v>3782</v>
      </c>
      <c r="C929" s="30" t="s">
        <v>5</v>
      </c>
      <c r="D929" s="30" t="s">
        <v>591</v>
      </c>
      <c r="E929" s="30" t="s">
        <v>2300</v>
      </c>
      <c r="F929" s="30">
        <v>0</v>
      </c>
      <c r="G929" s="30" t="s">
        <v>296</v>
      </c>
      <c r="H929" s="30">
        <v>89.122902884309696</v>
      </c>
      <c r="I929" s="30">
        <v>0.01</v>
      </c>
      <c r="J929" s="30" t="s">
        <v>336</v>
      </c>
      <c r="K929" s="30">
        <v>0.89122902884309696</v>
      </c>
      <c r="L929" s="30">
        <v>0</v>
      </c>
      <c r="M929" s="30">
        <v>0</v>
      </c>
      <c r="N929" s="30">
        <v>0</v>
      </c>
      <c r="O929" s="30">
        <v>0</v>
      </c>
      <c r="P929" s="30">
        <v>0</v>
      </c>
      <c r="Q929" s="30">
        <v>0.01</v>
      </c>
      <c r="R929" s="30">
        <v>0.89122902884309696</v>
      </c>
      <c r="S929" s="30">
        <v>0</v>
      </c>
      <c r="T929">
        <v>5.5</v>
      </c>
      <c r="U929">
        <v>89.122902884309696</v>
      </c>
      <c r="V929">
        <v>8.9285714285714298E-3</v>
      </c>
    </row>
    <row r="930" spans="1:22" hidden="1" x14ac:dyDescent="0.25">
      <c r="A930" s="30" t="s">
        <v>4117</v>
      </c>
      <c r="B930" s="30" t="s">
        <v>3782</v>
      </c>
      <c r="C930" s="30" t="s">
        <v>5</v>
      </c>
      <c r="D930" s="30" t="s">
        <v>591</v>
      </c>
      <c r="E930" s="30" t="s">
        <v>2300</v>
      </c>
      <c r="F930" s="30">
        <v>0</v>
      </c>
      <c r="G930" s="30" t="s">
        <v>297</v>
      </c>
      <c r="H930" s="30">
        <v>288.15763183569499</v>
      </c>
      <c r="I930" s="30">
        <v>0.03</v>
      </c>
      <c r="J930" s="30" t="s">
        <v>336</v>
      </c>
      <c r="K930" s="30">
        <v>8.6447289550708408</v>
      </c>
      <c r="L930" s="30">
        <v>0</v>
      </c>
      <c r="M930" s="30">
        <v>0</v>
      </c>
      <c r="N930" s="30">
        <v>0</v>
      </c>
      <c r="O930" s="30">
        <v>0</v>
      </c>
      <c r="P930" s="30">
        <v>0</v>
      </c>
      <c r="Q930" s="30">
        <v>0.03</v>
      </c>
      <c r="R930" s="30">
        <v>8.6447289550708408</v>
      </c>
      <c r="S930" s="30">
        <v>0</v>
      </c>
      <c r="T930">
        <v>5.5</v>
      </c>
      <c r="U930">
        <v>288.15763183569499</v>
      </c>
      <c r="V930">
        <v>2.6785714285714302E-2</v>
      </c>
    </row>
    <row r="931" spans="1:22" hidden="1" x14ac:dyDescent="0.25">
      <c r="A931" s="30" t="s">
        <v>4118</v>
      </c>
      <c r="B931" s="30" t="s">
        <v>3782</v>
      </c>
      <c r="C931" s="30" t="s">
        <v>5</v>
      </c>
      <c r="D931" s="30" t="s">
        <v>591</v>
      </c>
      <c r="E931" s="30" t="s">
        <v>2300</v>
      </c>
      <c r="F931" s="30">
        <v>0</v>
      </c>
      <c r="G931" s="30" t="s">
        <v>298</v>
      </c>
      <c r="H931" s="30">
        <v>0</v>
      </c>
      <c r="I931" s="30">
        <v>0</v>
      </c>
      <c r="J931" s="30" t="s">
        <v>276</v>
      </c>
      <c r="K931" s="30">
        <v>0</v>
      </c>
      <c r="L931" s="30">
        <v>0</v>
      </c>
      <c r="M931" s="30">
        <v>0</v>
      </c>
      <c r="N931" s="30">
        <v>0</v>
      </c>
      <c r="O931" s="30">
        <v>0</v>
      </c>
      <c r="P931" s="30">
        <v>0</v>
      </c>
      <c r="Q931" s="30">
        <v>0</v>
      </c>
      <c r="R931" s="30">
        <v>0</v>
      </c>
      <c r="S931" s="30">
        <v>0</v>
      </c>
      <c r="T931">
        <v>5.5</v>
      </c>
      <c r="U931">
        <v>0</v>
      </c>
      <c r="V931">
        <v>0</v>
      </c>
    </row>
    <row r="932" spans="1:22" hidden="1" x14ac:dyDescent="0.25">
      <c r="A932" s="30" t="s">
        <v>4119</v>
      </c>
      <c r="B932" s="30" t="s">
        <v>3782</v>
      </c>
      <c r="C932" s="30" t="s">
        <v>5</v>
      </c>
      <c r="D932" s="30" t="s">
        <v>591</v>
      </c>
      <c r="E932" s="30" t="s">
        <v>2300</v>
      </c>
      <c r="F932" s="30">
        <v>0</v>
      </c>
      <c r="G932" s="30" t="s">
        <v>299</v>
      </c>
      <c r="H932" s="30">
        <v>151.51769072724801</v>
      </c>
      <c r="I932" s="30">
        <v>0.02</v>
      </c>
      <c r="J932" s="30" t="s">
        <v>332</v>
      </c>
      <c r="K932" s="30">
        <v>3.0303538145449598</v>
      </c>
      <c r="L932" s="30">
        <v>0</v>
      </c>
      <c r="M932" s="30">
        <v>0.02</v>
      </c>
      <c r="N932" s="30">
        <v>0</v>
      </c>
      <c r="O932" s="30">
        <v>0</v>
      </c>
      <c r="P932" s="30">
        <v>0</v>
      </c>
      <c r="Q932" s="30">
        <v>0</v>
      </c>
      <c r="R932" s="30">
        <v>0</v>
      </c>
      <c r="S932" s="30">
        <v>0</v>
      </c>
      <c r="T932">
        <v>5.5</v>
      </c>
      <c r="U932">
        <v>151.51769072724801</v>
      </c>
      <c r="V932">
        <v>1.2461059190031199E-2</v>
      </c>
    </row>
    <row r="933" spans="1:22" hidden="1" x14ac:dyDescent="0.25">
      <c r="A933" s="30" t="s">
        <v>4120</v>
      </c>
      <c r="B933" s="30" t="s">
        <v>3782</v>
      </c>
      <c r="C933" s="30" t="s">
        <v>5</v>
      </c>
      <c r="D933" s="30" t="s">
        <v>591</v>
      </c>
      <c r="E933" s="30" t="s">
        <v>2300</v>
      </c>
      <c r="F933" s="30">
        <v>0</v>
      </c>
      <c r="G933" s="30" t="s">
        <v>300</v>
      </c>
      <c r="H933" s="30">
        <v>0</v>
      </c>
      <c r="I933" s="30">
        <v>0</v>
      </c>
      <c r="J933" s="30" t="s">
        <v>336</v>
      </c>
      <c r="K933" s="30">
        <v>0</v>
      </c>
      <c r="L933" s="30">
        <v>0</v>
      </c>
      <c r="M933" s="30">
        <v>0</v>
      </c>
      <c r="N933" s="30">
        <v>0</v>
      </c>
      <c r="O933" s="30">
        <v>0</v>
      </c>
      <c r="P933" s="30">
        <v>0</v>
      </c>
      <c r="Q933" s="30">
        <v>0</v>
      </c>
      <c r="R933" s="30">
        <v>0</v>
      </c>
      <c r="S933" s="30">
        <v>0</v>
      </c>
      <c r="T933">
        <v>5.5</v>
      </c>
      <c r="U933">
        <v>0</v>
      </c>
      <c r="V933">
        <v>0</v>
      </c>
    </row>
    <row r="934" spans="1:22" hidden="1" x14ac:dyDescent="0.25">
      <c r="A934" s="30" t="s">
        <v>4121</v>
      </c>
      <c r="B934" s="30" t="s">
        <v>3782</v>
      </c>
      <c r="C934" s="30" t="s">
        <v>5</v>
      </c>
      <c r="D934" s="30" t="s">
        <v>591</v>
      </c>
      <c r="E934" s="30" t="s">
        <v>2300</v>
      </c>
      <c r="F934" s="30">
        <v>0</v>
      </c>
      <c r="G934" s="30" t="s">
        <v>301</v>
      </c>
      <c r="H934" s="30">
        <v>42.032933252035903</v>
      </c>
      <c r="I934" s="30">
        <v>0.38</v>
      </c>
      <c r="J934" s="30" t="s">
        <v>333</v>
      </c>
      <c r="K934" s="30">
        <v>15.972514635773701</v>
      </c>
      <c r="L934" s="30">
        <v>0</v>
      </c>
      <c r="M934" s="30">
        <v>0</v>
      </c>
      <c r="N934" s="30">
        <v>0.38</v>
      </c>
      <c r="O934" s="30">
        <v>0</v>
      </c>
      <c r="P934" s="30">
        <v>0</v>
      </c>
      <c r="Q934" s="30">
        <v>0</v>
      </c>
      <c r="R934" s="30">
        <v>0</v>
      </c>
      <c r="S934" s="30">
        <v>0</v>
      </c>
      <c r="T934">
        <v>5.5</v>
      </c>
      <c r="U934">
        <v>42.032933252035903</v>
      </c>
      <c r="V934">
        <v>0.710280373831776</v>
      </c>
    </row>
    <row r="935" spans="1:22" hidden="1" x14ac:dyDescent="0.25">
      <c r="A935" s="30" t="s">
        <v>4122</v>
      </c>
      <c r="B935" s="30" t="s">
        <v>3782</v>
      </c>
      <c r="C935" s="30" t="s">
        <v>5</v>
      </c>
      <c r="D935" s="30" t="s">
        <v>591</v>
      </c>
      <c r="E935" s="30" t="s">
        <v>2300</v>
      </c>
      <c r="F935" s="30">
        <v>0</v>
      </c>
      <c r="G935" s="30" t="s">
        <v>302</v>
      </c>
      <c r="H935" s="30">
        <v>99.613940836245305</v>
      </c>
      <c r="I935" s="30">
        <v>3.5000000000000003E-2</v>
      </c>
      <c r="J935" s="30" t="s">
        <v>332</v>
      </c>
      <c r="K935" s="30">
        <v>3.48648792926859</v>
      </c>
      <c r="L935" s="30">
        <v>0</v>
      </c>
      <c r="M935" s="30">
        <v>3.5000000000000003E-2</v>
      </c>
      <c r="N935" s="30">
        <v>0</v>
      </c>
      <c r="O935" s="30">
        <v>0</v>
      </c>
      <c r="P935" s="30">
        <v>0</v>
      </c>
      <c r="Q935" s="30">
        <v>0</v>
      </c>
      <c r="R935" s="30">
        <v>0</v>
      </c>
      <c r="S935" s="30">
        <v>0</v>
      </c>
      <c r="T935">
        <v>5.5</v>
      </c>
      <c r="U935">
        <v>99.613940836245305</v>
      </c>
      <c r="V935">
        <v>2.1806853582554499E-2</v>
      </c>
    </row>
    <row r="936" spans="1:22" hidden="1" x14ac:dyDescent="0.25">
      <c r="A936" s="30" t="s">
        <v>4123</v>
      </c>
      <c r="B936" s="30" t="s">
        <v>3782</v>
      </c>
      <c r="C936" s="30" t="s">
        <v>5</v>
      </c>
      <c r="D936" s="30" t="s">
        <v>591</v>
      </c>
      <c r="E936" s="30" t="s">
        <v>2300</v>
      </c>
      <c r="F936" s="30">
        <v>0</v>
      </c>
      <c r="G936" s="30" t="s">
        <v>303</v>
      </c>
      <c r="H936" s="30">
        <v>147.83037897500401</v>
      </c>
      <c r="I936" s="30">
        <v>1.4999999999999999E-2</v>
      </c>
      <c r="J936" s="30" t="s">
        <v>336</v>
      </c>
      <c r="K936" s="30">
        <v>2.2174556846250599</v>
      </c>
      <c r="L936" s="30">
        <v>0</v>
      </c>
      <c r="M936" s="30">
        <v>0</v>
      </c>
      <c r="N936" s="30">
        <v>0</v>
      </c>
      <c r="O936" s="30">
        <v>0</v>
      </c>
      <c r="P936" s="30">
        <v>0</v>
      </c>
      <c r="Q936" s="30">
        <v>1.4999999999999999E-2</v>
      </c>
      <c r="R936" s="30">
        <v>2.2174556846250599</v>
      </c>
      <c r="S936" s="30">
        <v>0</v>
      </c>
      <c r="T936">
        <v>5.5</v>
      </c>
      <c r="U936">
        <v>147.83037897500401</v>
      </c>
      <c r="V936">
        <v>1.33928571428571E-2</v>
      </c>
    </row>
    <row r="937" spans="1:22" hidden="1" x14ac:dyDescent="0.25">
      <c r="A937" s="30" t="s">
        <v>4124</v>
      </c>
      <c r="B937" s="30" t="s">
        <v>3782</v>
      </c>
      <c r="C937" s="30" t="s">
        <v>5</v>
      </c>
      <c r="D937" s="30" t="s">
        <v>591</v>
      </c>
      <c r="E937" s="30" t="s">
        <v>2300</v>
      </c>
      <c r="F937" s="30">
        <v>0</v>
      </c>
      <c r="G937" s="30" t="s">
        <v>304</v>
      </c>
      <c r="H937" s="30">
        <v>23.947119641636</v>
      </c>
      <c r="I937" s="30">
        <v>1</v>
      </c>
      <c r="J937" s="30" t="s">
        <v>336</v>
      </c>
      <c r="K937" s="30">
        <v>23.947119641636</v>
      </c>
      <c r="L937" s="30">
        <v>0</v>
      </c>
      <c r="M937" s="30">
        <v>0</v>
      </c>
      <c r="N937" s="30">
        <v>0</v>
      </c>
      <c r="O937" s="30">
        <v>0</v>
      </c>
      <c r="P937" s="30">
        <v>0</v>
      </c>
      <c r="Q937" s="30">
        <v>1</v>
      </c>
      <c r="R937" s="30">
        <v>23.947119641636</v>
      </c>
      <c r="S937" s="30">
        <v>0</v>
      </c>
      <c r="T937">
        <v>5.5</v>
      </c>
      <c r="U937">
        <v>23.947119641636</v>
      </c>
      <c r="V937">
        <v>0.89285714285714302</v>
      </c>
    </row>
    <row r="938" spans="1:22" hidden="1" x14ac:dyDescent="0.25">
      <c r="A938" s="30" t="s">
        <v>4125</v>
      </c>
      <c r="B938" s="30" t="s">
        <v>3782</v>
      </c>
      <c r="C938" s="30" t="s">
        <v>5</v>
      </c>
      <c r="D938" s="30" t="s">
        <v>591</v>
      </c>
      <c r="E938" s="30" t="s">
        <v>2300</v>
      </c>
      <c r="F938" s="30">
        <v>0</v>
      </c>
      <c r="G938" s="30" t="s">
        <v>305</v>
      </c>
      <c r="H938" s="30">
        <v>119.813924264318</v>
      </c>
      <c r="I938" s="30">
        <v>0.42</v>
      </c>
      <c r="J938" s="30" t="s">
        <v>332</v>
      </c>
      <c r="K938" s="30">
        <v>50.321848191013402</v>
      </c>
      <c r="L938" s="30">
        <v>0</v>
      </c>
      <c r="M938" s="30">
        <v>0.42</v>
      </c>
      <c r="N938" s="30">
        <v>0</v>
      </c>
      <c r="O938" s="30">
        <v>0</v>
      </c>
      <c r="P938" s="30">
        <v>0</v>
      </c>
      <c r="Q938" s="30">
        <v>0</v>
      </c>
      <c r="R938" s="30">
        <v>0</v>
      </c>
      <c r="S938" s="30">
        <v>0</v>
      </c>
      <c r="T938">
        <v>5.5</v>
      </c>
      <c r="U938">
        <v>119.813924264318</v>
      </c>
      <c r="V938">
        <v>0.26168224299065401</v>
      </c>
    </row>
    <row r="939" spans="1:22" hidden="1" x14ac:dyDescent="0.25">
      <c r="A939" s="30" t="s">
        <v>4126</v>
      </c>
      <c r="B939" s="30" t="s">
        <v>3782</v>
      </c>
      <c r="C939" s="30" t="s">
        <v>5</v>
      </c>
      <c r="D939" s="30" t="s">
        <v>591</v>
      </c>
      <c r="E939" s="30" t="s">
        <v>2300</v>
      </c>
      <c r="F939" s="30">
        <v>0</v>
      </c>
      <c r="G939" s="30" t="s">
        <v>306</v>
      </c>
      <c r="H939" s="30">
        <v>113.839056531994</v>
      </c>
      <c r="I939" s="30">
        <v>0.66</v>
      </c>
      <c r="J939" s="30" t="s">
        <v>332</v>
      </c>
      <c r="K939" s="30">
        <v>75.133777311115793</v>
      </c>
      <c r="L939" s="30">
        <v>0</v>
      </c>
      <c r="M939" s="30">
        <v>0.66</v>
      </c>
      <c r="N939" s="30">
        <v>0</v>
      </c>
      <c r="O939" s="30">
        <v>0</v>
      </c>
      <c r="P939" s="30">
        <v>0</v>
      </c>
      <c r="Q939" s="30">
        <v>0</v>
      </c>
      <c r="R939" s="30">
        <v>0</v>
      </c>
      <c r="S939" s="30">
        <v>0</v>
      </c>
      <c r="T939">
        <v>5.5</v>
      </c>
      <c r="U939">
        <v>113.839056531994</v>
      </c>
      <c r="V939">
        <v>0.41121495327102803</v>
      </c>
    </row>
    <row r="940" spans="1:22" hidden="1" x14ac:dyDescent="0.25">
      <c r="A940" s="30" t="s">
        <v>4127</v>
      </c>
      <c r="B940" s="30" t="s">
        <v>3782</v>
      </c>
      <c r="C940" s="30" t="s">
        <v>5</v>
      </c>
      <c r="D940" s="30" t="s">
        <v>591</v>
      </c>
      <c r="E940" s="30" t="s">
        <v>2300</v>
      </c>
      <c r="F940" s="30">
        <v>0</v>
      </c>
      <c r="G940" s="30" t="s">
        <v>307</v>
      </c>
      <c r="H940" s="30">
        <v>46.941546718658699</v>
      </c>
      <c r="I940" s="30">
        <v>6.5000000000000002E-2</v>
      </c>
      <c r="J940" s="30" t="s">
        <v>336</v>
      </c>
      <c r="K940" s="30">
        <v>3.0512005367128201</v>
      </c>
      <c r="L940" s="30">
        <v>0</v>
      </c>
      <c r="M940" s="30">
        <v>0</v>
      </c>
      <c r="N940" s="30">
        <v>0</v>
      </c>
      <c r="O940" s="30">
        <v>0</v>
      </c>
      <c r="P940" s="30">
        <v>0</v>
      </c>
      <c r="Q940" s="30">
        <v>6.5000000000000002E-2</v>
      </c>
      <c r="R940" s="30">
        <v>3.0512005367128201</v>
      </c>
      <c r="S940" s="30">
        <v>0</v>
      </c>
      <c r="T940">
        <v>5.5</v>
      </c>
      <c r="U940">
        <v>46.941546718658699</v>
      </c>
      <c r="V940">
        <v>5.8035714285714302E-2</v>
      </c>
    </row>
    <row r="941" spans="1:22" hidden="1" x14ac:dyDescent="0.25">
      <c r="A941" s="30" t="s">
        <v>4128</v>
      </c>
      <c r="B941" s="30" t="s">
        <v>3782</v>
      </c>
      <c r="C941" s="30" t="s">
        <v>5</v>
      </c>
      <c r="D941" s="30" t="s">
        <v>591</v>
      </c>
      <c r="E941" s="30" t="s">
        <v>2300</v>
      </c>
      <c r="F941" s="30">
        <v>0</v>
      </c>
      <c r="G941" s="30" t="s">
        <v>308</v>
      </c>
      <c r="H941" s="30">
        <v>121.96643636079099</v>
      </c>
      <c r="I941" s="30">
        <v>0.375</v>
      </c>
      <c r="J941" s="30" t="s">
        <v>332</v>
      </c>
      <c r="K941" s="30">
        <v>45.737413635296598</v>
      </c>
      <c r="L941" s="30">
        <v>0</v>
      </c>
      <c r="M941" s="30">
        <v>0.375</v>
      </c>
      <c r="N941" s="30">
        <v>0</v>
      </c>
      <c r="O941" s="30">
        <v>0</v>
      </c>
      <c r="P941" s="30">
        <v>0</v>
      </c>
      <c r="Q941" s="30">
        <v>0</v>
      </c>
      <c r="R941" s="30">
        <v>0</v>
      </c>
      <c r="S941" s="30">
        <v>0</v>
      </c>
      <c r="T941">
        <v>5.5</v>
      </c>
      <c r="U941">
        <v>121.96643636079099</v>
      </c>
      <c r="V941">
        <v>0.233644859813084</v>
      </c>
    </row>
    <row r="942" spans="1:22" hidden="1" x14ac:dyDescent="0.25">
      <c r="A942" s="30" t="s">
        <v>4129</v>
      </c>
      <c r="B942" s="30" t="s">
        <v>3782</v>
      </c>
      <c r="C942" s="30" t="s">
        <v>5</v>
      </c>
      <c r="D942" s="30" t="s">
        <v>591</v>
      </c>
      <c r="E942" s="30" t="s">
        <v>2300</v>
      </c>
      <c r="F942" s="30">
        <v>0</v>
      </c>
      <c r="G942" s="30" t="s">
        <v>309</v>
      </c>
      <c r="H942" s="30">
        <v>0</v>
      </c>
      <c r="I942" s="30">
        <v>0</v>
      </c>
      <c r="J942" s="30" t="s">
        <v>336</v>
      </c>
      <c r="K942" s="30">
        <v>0</v>
      </c>
      <c r="L942" s="30">
        <v>0</v>
      </c>
      <c r="M942" s="30">
        <v>0</v>
      </c>
      <c r="N942" s="30">
        <v>0</v>
      </c>
      <c r="O942" s="30">
        <v>0</v>
      </c>
      <c r="P942" s="30">
        <v>0</v>
      </c>
      <c r="Q942" s="30">
        <v>0</v>
      </c>
      <c r="R942" s="30">
        <v>0</v>
      </c>
      <c r="S942" s="30">
        <v>0</v>
      </c>
      <c r="T942">
        <v>5.5</v>
      </c>
      <c r="U942">
        <v>0</v>
      </c>
      <c r="V942">
        <v>0</v>
      </c>
    </row>
    <row r="943" spans="1:22" hidden="1" x14ac:dyDescent="0.25">
      <c r="A943" s="30" t="s">
        <v>4130</v>
      </c>
      <c r="B943" s="30" t="s">
        <v>3782</v>
      </c>
      <c r="C943" s="30" t="s">
        <v>5</v>
      </c>
      <c r="D943" s="30" t="s">
        <v>591</v>
      </c>
      <c r="E943" s="30" t="s">
        <v>2300</v>
      </c>
      <c r="F943" s="30">
        <v>0</v>
      </c>
      <c r="G943" s="30" t="s">
        <v>310</v>
      </c>
      <c r="H943" s="30">
        <v>106.49562974529699</v>
      </c>
      <c r="I943" s="30">
        <v>5.0000000000000001E-3</v>
      </c>
      <c r="J943" s="30" t="s">
        <v>333</v>
      </c>
      <c r="K943" s="30">
        <v>0.53247814872648302</v>
      </c>
      <c r="L943" s="30">
        <v>0</v>
      </c>
      <c r="M943" s="30">
        <v>0</v>
      </c>
      <c r="N943" s="30">
        <v>5.0000000000000001E-3</v>
      </c>
      <c r="O943" s="30">
        <v>0</v>
      </c>
      <c r="P943" s="30">
        <v>0</v>
      </c>
      <c r="Q943" s="30">
        <v>0</v>
      </c>
      <c r="R943" s="30">
        <v>0</v>
      </c>
      <c r="S943" s="30">
        <v>0</v>
      </c>
      <c r="T943">
        <v>5.5</v>
      </c>
      <c r="U943">
        <v>106.49562974529699</v>
      </c>
      <c r="V943">
        <v>9.3457943925233603E-3</v>
      </c>
    </row>
    <row r="944" spans="1:22" hidden="1" x14ac:dyDescent="0.25">
      <c r="A944" s="30" t="s">
        <v>4131</v>
      </c>
      <c r="B944" s="30" t="s">
        <v>3782</v>
      </c>
      <c r="C944" s="30" t="s">
        <v>5</v>
      </c>
      <c r="D944" s="30" t="s">
        <v>591</v>
      </c>
      <c r="E944" s="30" t="s">
        <v>2300</v>
      </c>
      <c r="F944" s="30">
        <v>0</v>
      </c>
      <c r="G944" s="30" t="s">
        <v>311</v>
      </c>
      <c r="H944" s="30">
        <v>71.887520350602003</v>
      </c>
      <c r="I944" s="30">
        <v>0.105</v>
      </c>
      <c r="J944" s="30" t="s">
        <v>333</v>
      </c>
      <c r="K944" s="30">
        <v>7.54818963681321</v>
      </c>
      <c r="L944" s="30">
        <v>0</v>
      </c>
      <c r="M944" s="30">
        <v>0</v>
      </c>
      <c r="N944" s="30">
        <v>0.105</v>
      </c>
      <c r="O944" s="30">
        <v>0</v>
      </c>
      <c r="P944" s="30">
        <v>0</v>
      </c>
      <c r="Q944" s="30">
        <v>0</v>
      </c>
      <c r="R944" s="30">
        <v>0</v>
      </c>
      <c r="S944" s="30">
        <v>0</v>
      </c>
      <c r="T944">
        <v>5.5</v>
      </c>
      <c r="U944">
        <v>71.887520350602003</v>
      </c>
      <c r="V944">
        <v>0.19626168224299101</v>
      </c>
    </row>
    <row r="945" spans="1:22" hidden="1" x14ac:dyDescent="0.25">
      <c r="A945" s="30" t="s">
        <v>4132</v>
      </c>
      <c r="B945" s="30" t="s">
        <v>3782</v>
      </c>
      <c r="C945" s="30" t="s">
        <v>5</v>
      </c>
      <c r="D945" s="30" t="s">
        <v>591</v>
      </c>
      <c r="E945" s="30" t="s">
        <v>2300</v>
      </c>
      <c r="F945" s="30">
        <v>0</v>
      </c>
      <c r="G945" s="30" t="s">
        <v>312</v>
      </c>
      <c r="H945" s="30">
        <v>19.4879999214651</v>
      </c>
      <c r="I945" s="30">
        <v>1.4650000000000001</v>
      </c>
      <c r="J945" s="30" t="s">
        <v>334</v>
      </c>
      <c r="K945" s="30">
        <v>28.549919884946299</v>
      </c>
      <c r="L945" s="30">
        <v>0</v>
      </c>
      <c r="M945" s="30">
        <v>0</v>
      </c>
      <c r="N945" s="30">
        <v>0</v>
      </c>
      <c r="O945" s="30">
        <v>1.4650000000000001</v>
      </c>
      <c r="P945" s="30">
        <v>0</v>
      </c>
      <c r="Q945" s="30">
        <v>0</v>
      </c>
      <c r="R945" s="30">
        <v>0</v>
      </c>
      <c r="S945" s="30">
        <v>0</v>
      </c>
      <c r="T945">
        <v>5.5</v>
      </c>
      <c r="U945">
        <v>19.4879999214651</v>
      </c>
      <c r="V945">
        <v>0.90153846153846195</v>
      </c>
    </row>
    <row r="946" spans="1:22" hidden="1" x14ac:dyDescent="0.25">
      <c r="A946" s="30" t="s">
        <v>4133</v>
      </c>
      <c r="B946" s="30" t="s">
        <v>3782</v>
      </c>
      <c r="C946" s="30" t="s">
        <v>5</v>
      </c>
      <c r="D946" s="30" t="s">
        <v>591</v>
      </c>
      <c r="E946" s="30" t="s">
        <v>2300</v>
      </c>
      <c r="F946" s="30">
        <v>0</v>
      </c>
      <c r="G946" s="30" t="s">
        <v>2688</v>
      </c>
      <c r="H946" s="30">
        <v>132.66381314597501</v>
      </c>
      <c r="I946" s="30">
        <v>2.0193688160000001E-2</v>
      </c>
      <c r="J946" s="30" t="s">
        <v>334</v>
      </c>
      <c r="K946" s="30">
        <v>2.67897167278633</v>
      </c>
      <c r="L946" s="30">
        <v>0</v>
      </c>
      <c r="M946" s="30">
        <v>0</v>
      </c>
      <c r="N946" s="30">
        <v>0</v>
      </c>
      <c r="O946" s="30">
        <v>2.0193688160000001E-2</v>
      </c>
      <c r="P946" s="30">
        <v>0</v>
      </c>
      <c r="Q946" s="30">
        <v>0</v>
      </c>
      <c r="R946" s="30">
        <v>0</v>
      </c>
      <c r="S946" s="30">
        <v>0</v>
      </c>
      <c r="T946">
        <v>5.5</v>
      </c>
      <c r="U946">
        <v>132.66381314597501</v>
      </c>
      <c r="V946">
        <v>1.2426885021538501E-2</v>
      </c>
    </row>
    <row r="947" spans="1:22" hidden="1" x14ac:dyDescent="0.25">
      <c r="A947" s="30" t="s">
        <v>4134</v>
      </c>
      <c r="B947" s="30" t="s">
        <v>3782</v>
      </c>
      <c r="C947" s="30" t="s">
        <v>5</v>
      </c>
      <c r="D947" s="30" t="s">
        <v>591</v>
      </c>
      <c r="E947" s="30" t="s">
        <v>2300</v>
      </c>
      <c r="F947" s="30">
        <v>0</v>
      </c>
      <c r="G947" s="30" t="s">
        <v>2687</v>
      </c>
      <c r="H947" s="30">
        <v>82.333903063710395</v>
      </c>
      <c r="I947" s="30">
        <v>0.13980631184</v>
      </c>
      <c r="J947" s="30" t="s">
        <v>334</v>
      </c>
      <c r="K947" s="30">
        <v>11.5107993267294</v>
      </c>
      <c r="L947" s="30">
        <v>0</v>
      </c>
      <c r="M947" s="30">
        <v>0</v>
      </c>
      <c r="N947" s="30">
        <v>0</v>
      </c>
      <c r="O947" s="30">
        <v>0.13980631184</v>
      </c>
      <c r="P947" s="30">
        <v>0</v>
      </c>
      <c r="Q947" s="30">
        <v>0</v>
      </c>
      <c r="R947" s="30">
        <v>0</v>
      </c>
      <c r="S947" s="30">
        <v>0</v>
      </c>
      <c r="T947">
        <v>5.5</v>
      </c>
      <c r="U947">
        <v>82.333903063710395</v>
      </c>
      <c r="V947">
        <v>8.6034653439999997E-2</v>
      </c>
    </row>
    <row r="948" spans="1:22" hidden="1" x14ac:dyDescent="0.25">
      <c r="A948" s="30" t="s">
        <v>4135</v>
      </c>
      <c r="B948" s="30" t="s">
        <v>3782</v>
      </c>
      <c r="C948" s="30" t="s">
        <v>5</v>
      </c>
      <c r="D948" s="30" t="s">
        <v>591</v>
      </c>
      <c r="E948" s="30" t="s">
        <v>2300</v>
      </c>
      <c r="F948" s="30">
        <v>0</v>
      </c>
      <c r="G948" s="30" t="s">
        <v>313</v>
      </c>
      <c r="H948" s="30">
        <v>0</v>
      </c>
      <c r="I948" s="30">
        <v>0</v>
      </c>
      <c r="J948" s="30" t="s">
        <v>334</v>
      </c>
      <c r="K948" s="30">
        <v>0</v>
      </c>
      <c r="L948" s="30">
        <v>0</v>
      </c>
      <c r="M948" s="30">
        <v>0</v>
      </c>
      <c r="N948" s="30">
        <v>0</v>
      </c>
      <c r="O948" s="30">
        <v>0</v>
      </c>
      <c r="P948" s="30">
        <v>0</v>
      </c>
      <c r="Q948" s="30">
        <v>0</v>
      </c>
      <c r="R948" s="30">
        <v>0</v>
      </c>
      <c r="S948" s="30">
        <v>0</v>
      </c>
      <c r="T948">
        <v>5.5</v>
      </c>
      <c r="U948">
        <v>0</v>
      </c>
      <c r="V948">
        <v>0</v>
      </c>
    </row>
    <row r="949" spans="1:22" hidden="1" x14ac:dyDescent="0.25">
      <c r="A949" s="30" t="s">
        <v>4136</v>
      </c>
      <c r="B949" s="30" t="s">
        <v>3782</v>
      </c>
      <c r="C949" s="30" t="s">
        <v>5</v>
      </c>
      <c r="D949" s="30" t="s">
        <v>591</v>
      </c>
      <c r="E949" s="30" t="s">
        <v>281</v>
      </c>
      <c r="F949" s="30">
        <v>7422</v>
      </c>
      <c r="G949" s="30" t="s">
        <v>289</v>
      </c>
      <c r="H949" s="30">
        <v>0</v>
      </c>
      <c r="I949" s="30">
        <v>0</v>
      </c>
      <c r="J949" s="30" t="s">
        <v>335</v>
      </c>
      <c r="K949" s="30">
        <v>0</v>
      </c>
      <c r="L949" s="30">
        <v>0</v>
      </c>
      <c r="M949" s="30">
        <v>0</v>
      </c>
      <c r="N949" s="30">
        <v>0</v>
      </c>
      <c r="O949" s="30">
        <v>0</v>
      </c>
      <c r="P949" s="30">
        <v>0</v>
      </c>
      <c r="Q949" s="30">
        <v>0</v>
      </c>
      <c r="R949" s="30">
        <v>0</v>
      </c>
      <c r="S949" s="30">
        <v>0</v>
      </c>
      <c r="T949">
        <v>6</v>
      </c>
      <c r="U949">
        <v>3951.59176261827</v>
      </c>
      <c r="V949">
        <v>1</v>
      </c>
    </row>
    <row r="950" spans="1:22" hidden="1" x14ac:dyDescent="0.25">
      <c r="A950" s="30" t="s">
        <v>4137</v>
      </c>
      <c r="B950" s="30" t="s">
        <v>3782</v>
      </c>
      <c r="C950" s="30" t="s">
        <v>5</v>
      </c>
      <c r="D950" s="30" t="s">
        <v>591</v>
      </c>
      <c r="E950" s="30" t="s">
        <v>281</v>
      </c>
      <c r="F950" s="30">
        <v>7422</v>
      </c>
      <c r="G950" s="30" t="s">
        <v>290</v>
      </c>
      <c r="H950" s="30">
        <v>0</v>
      </c>
      <c r="I950" s="30">
        <v>0</v>
      </c>
      <c r="J950" s="30" t="s">
        <v>363</v>
      </c>
      <c r="K950" s="30">
        <v>0</v>
      </c>
      <c r="L950" s="30">
        <v>0</v>
      </c>
      <c r="M950" s="30">
        <v>0</v>
      </c>
      <c r="N950" s="30">
        <v>0</v>
      </c>
      <c r="O950" s="30">
        <v>0</v>
      </c>
      <c r="P950" s="30">
        <v>0</v>
      </c>
      <c r="Q950" s="30">
        <v>0</v>
      </c>
      <c r="R950" s="30">
        <v>0</v>
      </c>
      <c r="S950" s="30">
        <v>0</v>
      </c>
      <c r="T950">
        <v>6</v>
      </c>
      <c r="U950">
        <v>2469.8627561365101</v>
      </c>
      <c r="V950">
        <v>0.17482517482517501</v>
      </c>
    </row>
    <row r="951" spans="1:22" hidden="1" x14ac:dyDescent="0.25">
      <c r="A951" s="30" t="s">
        <v>4138</v>
      </c>
      <c r="B951" s="30" t="s">
        <v>3782</v>
      </c>
      <c r="C951" s="30" t="s">
        <v>5</v>
      </c>
      <c r="D951" s="30" t="s">
        <v>591</v>
      </c>
      <c r="E951" s="30" t="s">
        <v>281</v>
      </c>
      <c r="F951" s="30">
        <v>7422</v>
      </c>
      <c r="G951" s="30" t="s">
        <v>291</v>
      </c>
      <c r="H951" s="30">
        <v>0</v>
      </c>
      <c r="I951" s="30">
        <v>0</v>
      </c>
      <c r="J951" s="30" t="s">
        <v>336</v>
      </c>
      <c r="K951" s="30">
        <v>0</v>
      </c>
      <c r="L951" s="30">
        <v>0</v>
      </c>
      <c r="M951" s="30">
        <v>0</v>
      </c>
      <c r="N951" s="30">
        <v>0</v>
      </c>
      <c r="O951" s="30">
        <v>0</v>
      </c>
      <c r="P951" s="30">
        <v>0</v>
      </c>
      <c r="Q951" s="30">
        <v>0</v>
      </c>
      <c r="R951" s="30">
        <v>0</v>
      </c>
      <c r="S951" s="30">
        <v>0</v>
      </c>
      <c r="T951">
        <v>6</v>
      </c>
      <c r="U951">
        <v>0</v>
      </c>
      <c r="V951">
        <v>0</v>
      </c>
    </row>
    <row r="952" spans="1:22" hidden="1" x14ac:dyDescent="0.25">
      <c r="A952" s="30" t="s">
        <v>4139</v>
      </c>
      <c r="B952" s="30" t="s">
        <v>3782</v>
      </c>
      <c r="C952" s="30" t="s">
        <v>5</v>
      </c>
      <c r="D952" s="30" t="s">
        <v>591</v>
      </c>
      <c r="E952" s="30" t="s">
        <v>281</v>
      </c>
      <c r="F952" s="30">
        <v>7422</v>
      </c>
      <c r="G952" s="30" t="s">
        <v>292</v>
      </c>
      <c r="H952" s="30">
        <v>40.8105196192666</v>
      </c>
      <c r="I952" s="30">
        <v>0.13</v>
      </c>
      <c r="J952" s="30" t="s">
        <v>332</v>
      </c>
      <c r="K952" s="30">
        <v>5.30536755050466</v>
      </c>
      <c r="L952" s="30">
        <v>39376.4379598456</v>
      </c>
      <c r="M952" s="30">
        <v>0.13</v>
      </c>
      <c r="N952" s="30">
        <v>0</v>
      </c>
      <c r="O952" s="30">
        <v>0</v>
      </c>
      <c r="P952" s="30">
        <v>0</v>
      </c>
      <c r="Q952" s="30">
        <v>0</v>
      </c>
      <c r="R952" s="30">
        <v>0</v>
      </c>
      <c r="S952" s="30">
        <v>964.86</v>
      </c>
      <c r="T952">
        <v>6</v>
      </c>
      <c r="U952">
        <v>40.8105196192666</v>
      </c>
      <c r="V952">
        <v>6.5326633165829096E-2</v>
      </c>
    </row>
    <row r="953" spans="1:22" hidden="1" x14ac:dyDescent="0.25">
      <c r="A953" s="30" t="s">
        <v>4140</v>
      </c>
      <c r="B953" s="30" t="s">
        <v>3782</v>
      </c>
      <c r="C953" s="30" t="s">
        <v>5</v>
      </c>
      <c r="D953" s="30" t="s">
        <v>591</v>
      </c>
      <c r="E953" s="30" t="s">
        <v>281</v>
      </c>
      <c r="F953" s="30">
        <v>7422</v>
      </c>
      <c r="G953" s="30" t="s">
        <v>293</v>
      </c>
      <c r="H953" s="30">
        <v>0</v>
      </c>
      <c r="I953" s="30">
        <v>0</v>
      </c>
      <c r="J953" s="30" t="s">
        <v>333</v>
      </c>
      <c r="K953" s="30">
        <v>0</v>
      </c>
      <c r="L953" s="30">
        <v>0</v>
      </c>
      <c r="M953" s="30">
        <v>0</v>
      </c>
      <c r="N953" s="30">
        <v>0</v>
      </c>
      <c r="O953" s="30">
        <v>0</v>
      </c>
      <c r="P953" s="30">
        <v>0</v>
      </c>
      <c r="Q953" s="30">
        <v>0</v>
      </c>
      <c r="R953" s="30">
        <v>0</v>
      </c>
      <c r="S953" s="30">
        <v>0</v>
      </c>
      <c r="T953">
        <v>6</v>
      </c>
      <c r="U953">
        <v>0</v>
      </c>
      <c r="V953">
        <v>0</v>
      </c>
    </row>
    <row r="954" spans="1:22" hidden="1" x14ac:dyDescent="0.25">
      <c r="A954" s="30" t="s">
        <v>4141</v>
      </c>
      <c r="B954" s="30" t="s">
        <v>3782</v>
      </c>
      <c r="C954" s="30" t="s">
        <v>5</v>
      </c>
      <c r="D954" s="30" t="s">
        <v>591</v>
      </c>
      <c r="E954" s="30" t="s">
        <v>281</v>
      </c>
      <c r="F954" s="30">
        <v>7422</v>
      </c>
      <c r="G954" s="30" t="s">
        <v>294</v>
      </c>
      <c r="H954" s="30">
        <v>61.751089460602998</v>
      </c>
      <c r="I954" s="30">
        <v>0.06</v>
      </c>
      <c r="J954" s="30" t="s">
        <v>333</v>
      </c>
      <c r="K954" s="30">
        <v>3.70506536763618</v>
      </c>
      <c r="L954" s="30">
        <v>27498.995158595699</v>
      </c>
      <c r="M954" s="30">
        <v>0</v>
      </c>
      <c r="N954" s="30">
        <v>0.06</v>
      </c>
      <c r="O954" s="30">
        <v>0</v>
      </c>
      <c r="P954" s="30">
        <v>0</v>
      </c>
      <c r="Q954" s="30">
        <v>0</v>
      </c>
      <c r="R954" s="30">
        <v>0</v>
      </c>
      <c r="S954" s="30">
        <v>445.32</v>
      </c>
      <c r="T954">
        <v>6</v>
      </c>
      <c r="U954">
        <v>61.751089460602998</v>
      </c>
      <c r="V954">
        <v>8.8235294117647106E-2</v>
      </c>
    </row>
    <row r="955" spans="1:22" hidden="1" x14ac:dyDescent="0.25">
      <c r="A955" s="30" t="s">
        <v>4142</v>
      </c>
      <c r="B955" s="30" t="s">
        <v>3782</v>
      </c>
      <c r="C955" s="30" t="s">
        <v>5</v>
      </c>
      <c r="D955" s="30" t="s">
        <v>591</v>
      </c>
      <c r="E955" s="30" t="s">
        <v>281</v>
      </c>
      <c r="F955" s="30">
        <v>7422</v>
      </c>
      <c r="G955" s="30" t="s">
        <v>295</v>
      </c>
      <c r="H955" s="30">
        <v>0</v>
      </c>
      <c r="I955" s="30">
        <v>0</v>
      </c>
      <c r="J955" s="30" t="s">
        <v>336</v>
      </c>
      <c r="K955" s="30">
        <v>0</v>
      </c>
      <c r="L955" s="30">
        <v>0</v>
      </c>
      <c r="M955" s="30">
        <v>0</v>
      </c>
      <c r="N955" s="30">
        <v>0</v>
      </c>
      <c r="O955" s="30">
        <v>0</v>
      </c>
      <c r="P955" s="30">
        <v>0</v>
      </c>
      <c r="Q955" s="30">
        <v>0</v>
      </c>
      <c r="R955" s="30">
        <v>0</v>
      </c>
      <c r="S955" s="30">
        <v>0</v>
      </c>
      <c r="T955">
        <v>6</v>
      </c>
      <c r="U955">
        <v>0</v>
      </c>
      <c r="V955">
        <v>0</v>
      </c>
    </row>
    <row r="956" spans="1:22" hidden="1" x14ac:dyDescent="0.25">
      <c r="A956" s="30" t="s">
        <v>4143</v>
      </c>
      <c r="B956" s="30" t="s">
        <v>3782</v>
      </c>
      <c r="C956" s="30" t="s">
        <v>5</v>
      </c>
      <c r="D956" s="30" t="s">
        <v>591</v>
      </c>
      <c r="E956" s="30" t="s">
        <v>281</v>
      </c>
      <c r="F956" s="30">
        <v>7422</v>
      </c>
      <c r="G956" s="30" t="s">
        <v>296</v>
      </c>
      <c r="H956" s="30">
        <v>111.01228709034901</v>
      </c>
      <c r="I956" s="30">
        <v>0.01</v>
      </c>
      <c r="J956" s="30" t="s">
        <v>336</v>
      </c>
      <c r="K956" s="30">
        <v>1.11012287090349</v>
      </c>
      <c r="L956" s="30">
        <v>8239.3319478456706</v>
      </c>
      <c r="M956" s="30">
        <v>0</v>
      </c>
      <c r="N956" s="30">
        <v>0</v>
      </c>
      <c r="O956" s="30">
        <v>0</v>
      </c>
      <c r="P956" s="30">
        <v>0</v>
      </c>
      <c r="Q956" s="30">
        <v>0.01</v>
      </c>
      <c r="R956" s="30">
        <v>1.11012287090349</v>
      </c>
      <c r="S956" s="30">
        <v>74.22</v>
      </c>
      <c r="T956">
        <v>6</v>
      </c>
      <c r="U956">
        <v>111.01228709034901</v>
      </c>
      <c r="V956">
        <v>8.6206896551724206E-3</v>
      </c>
    </row>
    <row r="957" spans="1:22" hidden="1" x14ac:dyDescent="0.25">
      <c r="A957" s="30" t="s">
        <v>4144</v>
      </c>
      <c r="B957" s="30" t="s">
        <v>3782</v>
      </c>
      <c r="C957" s="30" t="s">
        <v>5</v>
      </c>
      <c r="D957" s="30" t="s">
        <v>591</v>
      </c>
      <c r="E957" s="30" t="s">
        <v>281</v>
      </c>
      <c r="F957" s="30">
        <v>7422</v>
      </c>
      <c r="G957" s="30" t="s">
        <v>297</v>
      </c>
      <c r="H957" s="30">
        <v>348.194945960756</v>
      </c>
      <c r="I957" s="30">
        <v>0.04</v>
      </c>
      <c r="J957" s="30" t="s">
        <v>336</v>
      </c>
      <c r="K957" s="30">
        <v>13.9277978384302</v>
      </c>
      <c r="L957" s="30">
        <v>103372.115556829</v>
      </c>
      <c r="M957" s="30">
        <v>0</v>
      </c>
      <c r="N957" s="30">
        <v>0</v>
      </c>
      <c r="O957" s="30">
        <v>0</v>
      </c>
      <c r="P957" s="30">
        <v>0</v>
      </c>
      <c r="Q957" s="30">
        <v>0.04</v>
      </c>
      <c r="R957" s="30">
        <v>13.9277978384302</v>
      </c>
      <c r="S957" s="30">
        <v>296.88</v>
      </c>
      <c r="T957">
        <v>6</v>
      </c>
      <c r="U957">
        <v>348.194945960756</v>
      </c>
      <c r="V957">
        <v>3.4482758620689703E-2</v>
      </c>
    </row>
    <row r="958" spans="1:22" hidden="1" x14ac:dyDescent="0.25">
      <c r="A958" s="30" t="s">
        <v>4145</v>
      </c>
      <c r="B958" s="30" t="s">
        <v>3782</v>
      </c>
      <c r="C958" s="30" t="s">
        <v>5</v>
      </c>
      <c r="D958" s="30" t="s">
        <v>591</v>
      </c>
      <c r="E958" s="30" t="s">
        <v>281</v>
      </c>
      <c r="F958" s="30">
        <v>7422</v>
      </c>
      <c r="G958" s="30" t="s">
        <v>298</v>
      </c>
      <c r="H958" s="30">
        <v>0</v>
      </c>
      <c r="I958" s="30">
        <v>0</v>
      </c>
      <c r="J958" s="30" t="s">
        <v>276</v>
      </c>
      <c r="K958" s="30">
        <v>0</v>
      </c>
      <c r="L958" s="30">
        <v>0</v>
      </c>
      <c r="M958" s="30">
        <v>0</v>
      </c>
      <c r="N958" s="30">
        <v>0</v>
      </c>
      <c r="O958" s="30">
        <v>0</v>
      </c>
      <c r="P958" s="30">
        <v>0</v>
      </c>
      <c r="Q958" s="30">
        <v>0</v>
      </c>
      <c r="R958" s="30">
        <v>0</v>
      </c>
      <c r="S958" s="30">
        <v>0</v>
      </c>
      <c r="T958">
        <v>6</v>
      </c>
      <c r="U958">
        <v>0</v>
      </c>
      <c r="V958">
        <v>0</v>
      </c>
    </row>
    <row r="959" spans="1:22" hidden="1" x14ac:dyDescent="0.25">
      <c r="A959" s="30" t="s">
        <v>4146</v>
      </c>
      <c r="B959" s="30" t="s">
        <v>3782</v>
      </c>
      <c r="C959" s="30" t="s">
        <v>5</v>
      </c>
      <c r="D959" s="30" t="s">
        <v>591</v>
      </c>
      <c r="E959" s="30" t="s">
        <v>281</v>
      </c>
      <c r="F959" s="30">
        <v>7422</v>
      </c>
      <c r="G959" s="30" t="s">
        <v>299</v>
      </c>
      <c r="H959" s="30">
        <v>154.84820492721801</v>
      </c>
      <c r="I959" s="30">
        <v>0.02</v>
      </c>
      <c r="J959" s="30" t="s">
        <v>332</v>
      </c>
      <c r="K959" s="30">
        <v>3.0969640985443601</v>
      </c>
      <c r="L959" s="30">
        <v>22985.6675393962</v>
      </c>
      <c r="M959" s="30">
        <v>0.02</v>
      </c>
      <c r="N959" s="30">
        <v>0</v>
      </c>
      <c r="O959" s="30">
        <v>0</v>
      </c>
      <c r="P959" s="30">
        <v>0</v>
      </c>
      <c r="Q959" s="30">
        <v>0</v>
      </c>
      <c r="R959" s="30">
        <v>0</v>
      </c>
      <c r="S959" s="30">
        <v>148.44</v>
      </c>
      <c r="T959">
        <v>6</v>
      </c>
      <c r="U959">
        <v>154.84820492721801</v>
      </c>
      <c r="V959">
        <v>1.00502512562814E-2</v>
      </c>
    </row>
    <row r="960" spans="1:22" hidden="1" x14ac:dyDescent="0.25">
      <c r="A960" s="30" t="s">
        <v>4147</v>
      </c>
      <c r="B960" s="30" t="s">
        <v>3782</v>
      </c>
      <c r="C960" s="30" t="s">
        <v>5</v>
      </c>
      <c r="D960" s="30" t="s">
        <v>591</v>
      </c>
      <c r="E960" s="30" t="s">
        <v>281</v>
      </c>
      <c r="F960" s="30">
        <v>7422</v>
      </c>
      <c r="G960" s="30" t="s">
        <v>300</v>
      </c>
      <c r="H960" s="30">
        <v>0</v>
      </c>
      <c r="I960" s="30">
        <v>0</v>
      </c>
      <c r="J960" s="30" t="s">
        <v>336</v>
      </c>
      <c r="K960" s="30">
        <v>0</v>
      </c>
      <c r="L960" s="30">
        <v>0</v>
      </c>
      <c r="M960" s="30">
        <v>0</v>
      </c>
      <c r="N960" s="30">
        <v>0</v>
      </c>
      <c r="O960" s="30">
        <v>0</v>
      </c>
      <c r="P960" s="30">
        <v>0</v>
      </c>
      <c r="Q960" s="30">
        <v>0</v>
      </c>
      <c r="R960" s="30">
        <v>0</v>
      </c>
      <c r="S960" s="30">
        <v>0</v>
      </c>
      <c r="T960">
        <v>6</v>
      </c>
      <c r="U960">
        <v>0</v>
      </c>
      <c r="V960">
        <v>0</v>
      </c>
    </row>
    <row r="961" spans="1:22" hidden="1" x14ac:dyDescent="0.25">
      <c r="A961" s="30" t="s">
        <v>4148</v>
      </c>
      <c r="B961" s="30" t="s">
        <v>3782</v>
      </c>
      <c r="C961" s="30" t="s">
        <v>5</v>
      </c>
      <c r="D961" s="30" t="s">
        <v>591</v>
      </c>
      <c r="E961" s="30" t="s">
        <v>281</v>
      </c>
      <c r="F961" s="30">
        <v>7422</v>
      </c>
      <c r="G961" s="30" t="s">
        <v>301</v>
      </c>
      <c r="H961" s="30">
        <v>48.661025366727699</v>
      </c>
      <c r="I961" s="30">
        <v>0.48</v>
      </c>
      <c r="J961" s="30" t="s">
        <v>333</v>
      </c>
      <c r="K961" s="30">
        <v>23.357292176029301</v>
      </c>
      <c r="L961" s="30">
        <v>173357.82253048901</v>
      </c>
      <c r="M961" s="30">
        <v>0</v>
      </c>
      <c r="N961" s="30">
        <v>0.48</v>
      </c>
      <c r="O961" s="30">
        <v>0</v>
      </c>
      <c r="P961" s="30">
        <v>0</v>
      </c>
      <c r="Q961" s="30">
        <v>0</v>
      </c>
      <c r="R961" s="30">
        <v>0</v>
      </c>
      <c r="S961" s="30">
        <v>3562.56</v>
      </c>
      <c r="T961">
        <v>6</v>
      </c>
      <c r="U961">
        <v>48.661025366727699</v>
      </c>
      <c r="V961">
        <v>0.70588235294117596</v>
      </c>
    </row>
    <row r="962" spans="1:22" hidden="1" x14ac:dyDescent="0.25">
      <c r="A962" s="30" t="s">
        <v>4149</v>
      </c>
      <c r="B962" s="30" t="s">
        <v>3782</v>
      </c>
      <c r="C962" s="30" t="s">
        <v>5</v>
      </c>
      <c r="D962" s="30" t="s">
        <v>591</v>
      </c>
      <c r="E962" s="30" t="s">
        <v>281</v>
      </c>
      <c r="F962" s="30">
        <v>7422</v>
      </c>
      <c r="G962" s="30" t="s">
        <v>302</v>
      </c>
      <c r="H962" s="30">
        <v>100.717719504548</v>
      </c>
      <c r="I962" s="30">
        <v>0.05</v>
      </c>
      <c r="J962" s="30" t="s">
        <v>332</v>
      </c>
      <c r="K962" s="30">
        <v>5.0358859752274201</v>
      </c>
      <c r="L962" s="30">
        <v>37376.345708137902</v>
      </c>
      <c r="M962" s="30">
        <v>0.05</v>
      </c>
      <c r="N962" s="30">
        <v>0</v>
      </c>
      <c r="O962" s="30">
        <v>0</v>
      </c>
      <c r="P962" s="30">
        <v>0</v>
      </c>
      <c r="Q962" s="30">
        <v>0</v>
      </c>
      <c r="R962" s="30">
        <v>0</v>
      </c>
      <c r="S962" s="30">
        <v>371.1</v>
      </c>
      <c r="T962">
        <v>6</v>
      </c>
      <c r="U962">
        <v>100.717719504548</v>
      </c>
      <c r="V962">
        <v>2.5125628140703501E-2</v>
      </c>
    </row>
    <row r="963" spans="1:22" hidden="1" x14ac:dyDescent="0.25">
      <c r="A963" s="30" t="s">
        <v>4150</v>
      </c>
      <c r="B963" s="30" t="s">
        <v>3782</v>
      </c>
      <c r="C963" s="30" t="s">
        <v>5</v>
      </c>
      <c r="D963" s="30" t="s">
        <v>591</v>
      </c>
      <c r="E963" s="30" t="s">
        <v>281</v>
      </c>
      <c r="F963" s="30">
        <v>7422</v>
      </c>
      <c r="G963" s="30" t="s">
        <v>303</v>
      </c>
      <c r="H963" s="30">
        <v>158.010531071564</v>
      </c>
      <c r="I963" s="30">
        <v>0.02</v>
      </c>
      <c r="J963" s="30" t="s">
        <v>336</v>
      </c>
      <c r="K963" s="30">
        <v>3.16021062143128</v>
      </c>
      <c r="L963" s="30">
        <v>23455.083232262899</v>
      </c>
      <c r="M963" s="30">
        <v>0</v>
      </c>
      <c r="N963" s="30">
        <v>0</v>
      </c>
      <c r="O963" s="30">
        <v>0</v>
      </c>
      <c r="P963" s="30">
        <v>0</v>
      </c>
      <c r="Q963" s="30">
        <v>0.02</v>
      </c>
      <c r="R963" s="30">
        <v>3.16021062143128</v>
      </c>
      <c r="S963" s="30">
        <v>148.44</v>
      </c>
      <c r="T963">
        <v>6</v>
      </c>
      <c r="U963">
        <v>158.010531071564</v>
      </c>
      <c r="V963">
        <v>1.72413793103448E-2</v>
      </c>
    </row>
    <row r="964" spans="1:22" hidden="1" x14ac:dyDescent="0.25">
      <c r="A964" s="30" t="s">
        <v>4151</v>
      </c>
      <c r="B964" s="30" t="s">
        <v>3782</v>
      </c>
      <c r="C964" s="30" t="s">
        <v>5</v>
      </c>
      <c r="D964" s="30" t="s">
        <v>591</v>
      </c>
      <c r="E964" s="30" t="s">
        <v>281</v>
      </c>
      <c r="F964" s="30">
        <v>7422</v>
      </c>
      <c r="G964" s="30" t="s">
        <v>304</v>
      </c>
      <c r="H964" s="30">
        <v>29.826504342934399</v>
      </c>
      <c r="I964" s="30">
        <v>1</v>
      </c>
      <c r="J964" s="30" t="s">
        <v>336</v>
      </c>
      <c r="K964" s="30">
        <v>29.826504342934399</v>
      </c>
      <c r="L964" s="30">
        <v>221372.315233259</v>
      </c>
      <c r="M964" s="30">
        <v>0</v>
      </c>
      <c r="N964" s="30">
        <v>0</v>
      </c>
      <c r="O964" s="30">
        <v>0</v>
      </c>
      <c r="P964" s="30">
        <v>0</v>
      </c>
      <c r="Q964" s="30">
        <v>1</v>
      </c>
      <c r="R964" s="30">
        <v>29.826504342934399</v>
      </c>
      <c r="S964" s="30">
        <v>7422</v>
      </c>
      <c r="T964">
        <v>6</v>
      </c>
      <c r="U964">
        <v>29.826504342934399</v>
      </c>
      <c r="V964">
        <v>0.86206896551724099</v>
      </c>
    </row>
    <row r="965" spans="1:22" hidden="1" x14ac:dyDescent="0.25">
      <c r="A965" s="30" t="s">
        <v>4152</v>
      </c>
      <c r="B965" s="30" t="s">
        <v>3782</v>
      </c>
      <c r="C965" s="30" t="s">
        <v>5</v>
      </c>
      <c r="D965" s="30" t="s">
        <v>591</v>
      </c>
      <c r="E965" s="30" t="s">
        <v>281</v>
      </c>
      <c r="F965" s="30">
        <v>7422</v>
      </c>
      <c r="G965" s="30" t="s">
        <v>305</v>
      </c>
      <c r="H965" s="30">
        <v>130.27224162216899</v>
      </c>
      <c r="I965" s="30">
        <v>0.52</v>
      </c>
      <c r="J965" s="30" t="s">
        <v>332</v>
      </c>
      <c r="K965" s="30">
        <v>67.741565643527807</v>
      </c>
      <c r="L965" s="30">
        <v>502777.900206263</v>
      </c>
      <c r="M965" s="30">
        <v>0.52</v>
      </c>
      <c r="N965" s="30">
        <v>0</v>
      </c>
      <c r="O965" s="30">
        <v>0</v>
      </c>
      <c r="P965" s="30">
        <v>0</v>
      </c>
      <c r="Q965" s="30">
        <v>0</v>
      </c>
      <c r="R965" s="30">
        <v>0</v>
      </c>
      <c r="S965" s="30">
        <v>3859.44</v>
      </c>
      <c r="T965">
        <v>6</v>
      </c>
      <c r="U965">
        <v>130.27224162216899</v>
      </c>
      <c r="V965">
        <v>0.26130653266331699</v>
      </c>
    </row>
    <row r="966" spans="1:22" hidden="1" x14ac:dyDescent="0.25">
      <c r="A966" s="30" t="s">
        <v>4153</v>
      </c>
      <c r="B966" s="30" t="s">
        <v>3782</v>
      </c>
      <c r="C966" s="30" t="s">
        <v>5</v>
      </c>
      <c r="D966" s="30" t="s">
        <v>591</v>
      </c>
      <c r="E966" s="30" t="s">
        <v>281</v>
      </c>
      <c r="F966" s="30">
        <v>7422</v>
      </c>
      <c r="G966" s="30" t="s">
        <v>306</v>
      </c>
      <c r="H966" s="30">
        <v>115.332682765538</v>
      </c>
      <c r="I966" s="30">
        <v>0.79</v>
      </c>
      <c r="J966" s="30" t="s">
        <v>332</v>
      </c>
      <c r="K966" s="30">
        <v>91.112819384774895</v>
      </c>
      <c r="L966" s="30">
        <v>676239.34547379904</v>
      </c>
      <c r="M966" s="30">
        <v>0.79</v>
      </c>
      <c r="N966" s="30">
        <v>0</v>
      </c>
      <c r="O966" s="30">
        <v>0</v>
      </c>
      <c r="P966" s="30">
        <v>0</v>
      </c>
      <c r="Q966" s="30">
        <v>0</v>
      </c>
      <c r="R966" s="30">
        <v>0</v>
      </c>
      <c r="S966" s="30">
        <v>5863.38</v>
      </c>
      <c r="T966">
        <v>6</v>
      </c>
      <c r="U966">
        <v>115.332682765538</v>
      </c>
      <c r="V966">
        <v>0.39698492462311602</v>
      </c>
    </row>
    <row r="967" spans="1:22" hidden="1" x14ac:dyDescent="0.25">
      <c r="A967" s="30" t="s">
        <v>4154</v>
      </c>
      <c r="B967" s="30" t="s">
        <v>3782</v>
      </c>
      <c r="C967" s="30" t="s">
        <v>5</v>
      </c>
      <c r="D967" s="30" t="s">
        <v>591</v>
      </c>
      <c r="E967" s="30" t="s">
        <v>281</v>
      </c>
      <c r="F967" s="30">
        <v>7422</v>
      </c>
      <c r="G967" s="30" t="s">
        <v>307</v>
      </c>
      <c r="H967" s="30">
        <v>50.6274860572154</v>
      </c>
      <c r="I967" s="30">
        <v>0.09</v>
      </c>
      <c r="J967" s="30" t="s">
        <v>336</v>
      </c>
      <c r="K967" s="30">
        <v>4.55647374514938</v>
      </c>
      <c r="L967" s="30">
        <v>33818.148136498698</v>
      </c>
      <c r="M967" s="30">
        <v>0</v>
      </c>
      <c r="N967" s="30">
        <v>0</v>
      </c>
      <c r="O967" s="30">
        <v>0</v>
      </c>
      <c r="P967" s="30">
        <v>0</v>
      </c>
      <c r="Q967" s="30">
        <v>0.09</v>
      </c>
      <c r="R967" s="30">
        <v>4.55647374514938</v>
      </c>
      <c r="S967" s="30">
        <v>667.98</v>
      </c>
      <c r="T967">
        <v>6</v>
      </c>
      <c r="U967">
        <v>50.6274860572154</v>
      </c>
      <c r="V967">
        <v>7.7586206896551699E-2</v>
      </c>
    </row>
    <row r="968" spans="1:22" hidden="1" x14ac:dyDescent="0.25">
      <c r="A968" s="30" t="s">
        <v>4155</v>
      </c>
      <c r="B968" s="30" t="s">
        <v>3782</v>
      </c>
      <c r="C968" s="30" t="s">
        <v>5</v>
      </c>
      <c r="D968" s="30" t="s">
        <v>591</v>
      </c>
      <c r="E968" s="30" t="s">
        <v>281</v>
      </c>
      <c r="F968" s="30">
        <v>7422</v>
      </c>
      <c r="G968" s="30" t="s">
        <v>308</v>
      </c>
      <c r="H968" s="30">
        <v>127.568565545498</v>
      </c>
      <c r="I968" s="30">
        <v>0.48</v>
      </c>
      <c r="J968" s="30" t="s">
        <v>332</v>
      </c>
      <c r="K968" s="30">
        <v>61.232911461839002</v>
      </c>
      <c r="L968" s="30">
        <v>454470.66886976903</v>
      </c>
      <c r="M968" s="30">
        <v>0.48</v>
      </c>
      <c r="N968" s="30">
        <v>0</v>
      </c>
      <c r="O968" s="30">
        <v>0</v>
      </c>
      <c r="P968" s="30">
        <v>0</v>
      </c>
      <c r="Q968" s="30">
        <v>0</v>
      </c>
      <c r="R968" s="30">
        <v>0</v>
      </c>
      <c r="S968" s="30">
        <v>3562.56</v>
      </c>
      <c r="T968">
        <v>6</v>
      </c>
      <c r="U968">
        <v>127.568565545498</v>
      </c>
      <c r="V968">
        <v>0.24120603015075401</v>
      </c>
    </row>
    <row r="969" spans="1:22" hidden="1" x14ac:dyDescent="0.25">
      <c r="A969" s="30" t="s">
        <v>4156</v>
      </c>
      <c r="B969" s="30" t="s">
        <v>3782</v>
      </c>
      <c r="C969" s="30" t="s">
        <v>5</v>
      </c>
      <c r="D969" s="30" t="s">
        <v>591</v>
      </c>
      <c r="E969" s="30" t="s">
        <v>281</v>
      </c>
      <c r="F969" s="30">
        <v>7422</v>
      </c>
      <c r="G969" s="30" t="s">
        <v>309</v>
      </c>
      <c r="H969" s="30">
        <v>0</v>
      </c>
      <c r="I969" s="30">
        <v>0</v>
      </c>
      <c r="J969" s="30" t="s">
        <v>336</v>
      </c>
      <c r="K969" s="30">
        <v>0</v>
      </c>
      <c r="L969" s="30">
        <v>0</v>
      </c>
      <c r="M969" s="30">
        <v>0</v>
      </c>
      <c r="N969" s="30">
        <v>0</v>
      </c>
      <c r="O969" s="30">
        <v>0</v>
      </c>
      <c r="P969" s="30">
        <v>0</v>
      </c>
      <c r="Q969" s="30">
        <v>0</v>
      </c>
      <c r="R969" s="30">
        <v>0</v>
      </c>
      <c r="S969" s="30">
        <v>0</v>
      </c>
      <c r="T969">
        <v>6</v>
      </c>
      <c r="U969">
        <v>0</v>
      </c>
      <c r="V969">
        <v>0</v>
      </c>
    </row>
    <row r="970" spans="1:22" hidden="1" x14ac:dyDescent="0.25">
      <c r="A970" s="30" t="s">
        <v>4157</v>
      </c>
      <c r="B970" s="30" t="s">
        <v>3782</v>
      </c>
      <c r="C970" s="30" t="s">
        <v>5</v>
      </c>
      <c r="D970" s="30" t="s">
        <v>591</v>
      </c>
      <c r="E970" s="30" t="s">
        <v>281</v>
      </c>
      <c r="F970" s="30">
        <v>7422</v>
      </c>
      <c r="G970" s="30" t="s">
        <v>310</v>
      </c>
      <c r="H970" s="30">
        <v>98.567678880420601</v>
      </c>
      <c r="I970" s="30">
        <v>0.01</v>
      </c>
      <c r="J970" s="30" t="s">
        <v>333</v>
      </c>
      <c r="K970" s="30">
        <v>0.98567678880420595</v>
      </c>
      <c r="L970" s="30">
        <v>7315.6931265048197</v>
      </c>
      <c r="M970" s="30">
        <v>0</v>
      </c>
      <c r="N970" s="30">
        <v>0.01</v>
      </c>
      <c r="O970" s="30">
        <v>0</v>
      </c>
      <c r="P970" s="30">
        <v>0</v>
      </c>
      <c r="Q970" s="30">
        <v>0</v>
      </c>
      <c r="R970" s="30">
        <v>0</v>
      </c>
      <c r="S970" s="30">
        <v>74.22</v>
      </c>
      <c r="T970">
        <v>6</v>
      </c>
      <c r="U970">
        <v>98.567678880420601</v>
      </c>
      <c r="V970">
        <v>1.4705882352941201E-2</v>
      </c>
    </row>
    <row r="971" spans="1:22" hidden="1" x14ac:dyDescent="0.25">
      <c r="A971" s="30" t="s">
        <v>4158</v>
      </c>
      <c r="B971" s="30" t="s">
        <v>3782</v>
      </c>
      <c r="C971" s="30" t="s">
        <v>5</v>
      </c>
      <c r="D971" s="30" t="s">
        <v>591</v>
      </c>
      <c r="E971" s="30" t="s">
        <v>281</v>
      </c>
      <c r="F971" s="30">
        <v>7422</v>
      </c>
      <c r="G971" s="30" t="s">
        <v>311</v>
      </c>
      <c r="H971" s="30">
        <v>81.268896066175003</v>
      </c>
      <c r="I971" s="30">
        <v>0.13</v>
      </c>
      <c r="J971" s="30" t="s">
        <v>333</v>
      </c>
      <c r="K971" s="30">
        <v>10.5649564886027</v>
      </c>
      <c r="L971" s="30">
        <v>78413.107058409601</v>
      </c>
      <c r="M971" s="30">
        <v>0</v>
      </c>
      <c r="N971" s="30">
        <v>0.13</v>
      </c>
      <c r="O971" s="30">
        <v>0</v>
      </c>
      <c r="P971" s="30">
        <v>0</v>
      </c>
      <c r="Q971" s="30">
        <v>0</v>
      </c>
      <c r="R971" s="30">
        <v>0</v>
      </c>
      <c r="S971" s="30">
        <v>964.86</v>
      </c>
      <c r="T971">
        <v>6</v>
      </c>
      <c r="U971">
        <v>81.268896066175003</v>
      </c>
      <c r="V971">
        <v>0.191176470588235</v>
      </c>
    </row>
    <row r="972" spans="1:22" hidden="1" x14ac:dyDescent="0.25">
      <c r="A972" s="30" t="s">
        <v>4159</v>
      </c>
      <c r="B972" s="30" t="s">
        <v>3782</v>
      </c>
      <c r="C972" s="30" t="s">
        <v>5</v>
      </c>
      <c r="D972" s="30" t="s">
        <v>591</v>
      </c>
      <c r="E972" s="30" t="s">
        <v>281</v>
      </c>
      <c r="F972" s="30">
        <v>7422</v>
      </c>
      <c r="G972" s="30" t="s">
        <v>312</v>
      </c>
      <c r="H972" s="30">
        <v>21.371973412957399</v>
      </c>
      <c r="I972" s="30">
        <v>1.81</v>
      </c>
      <c r="J972" s="30" t="s">
        <v>334</v>
      </c>
      <c r="K972" s="30">
        <v>38.683271877452903</v>
      </c>
      <c r="L972" s="30">
        <v>287107.24387445499</v>
      </c>
      <c r="M972" s="30">
        <v>0</v>
      </c>
      <c r="N972" s="30">
        <v>0</v>
      </c>
      <c r="O972" s="30">
        <v>1.81</v>
      </c>
      <c r="P972" s="30">
        <v>0</v>
      </c>
      <c r="Q972" s="30">
        <v>0</v>
      </c>
      <c r="R972" s="30">
        <v>0</v>
      </c>
      <c r="S972" s="30">
        <v>13433.82</v>
      </c>
      <c r="T972">
        <v>6</v>
      </c>
      <c r="U972">
        <v>21.371973412957399</v>
      </c>
      <c r="V972">
        <v>0.89603960396039595</v>
      </c>
    </row>
    <row r="973" spans="1:22" hidden="1" x14ac:dyDescent="0.25">
      <c r="A973" s="30" t="s">
        <v>4160</v>
      </c>
      <c r="B973" s="30" t="s">
        <v>3782</v>
      </c>
      <c r="C973" s="30" t="s">
        <v>5</v>
      </c>
      <c r="D973" s="30" t="s">
        <v>591</v>
      </c>
      <c r="E973" s="30" t="s">
        <v>281</v>
      </c>
      <c r="F973" s="30">
        <v>7422</v>
      </c>
      <c r="G973" s="30" t="s">
        <v>2688</v>
      </c>
      <c r="H973" s="30">
        <v>148.53472855876501</v>
      </c>
      <c r="I973" s="30">
        <v>2.6504215710000001E-2</v>
      </c>
      <c r="J973" s="30" t="s">
        <v>334</v>
      </c>
      <c r="K973" s="30">
        <v>3.9367964861478</v>
      </c>
      <c r="L973" s="30">
        <v>29218.903520189</v>
      </c>
      <c r="M973" s="30">
        <v>0</v>
      </c>
      <c r="N973" s="30">
        <v>0</v>
      </c>
      <c r="O973" s="30">
        <v>2.6504215710000001E-2</v>
      </c>
      <c r="P973" s="30">
        <v>0</v>
      </c>
      <c r="Q973" s="30">
        <v>0</v>
      </c>
      <c r="R973" s="30">
        <v>0</v>
      </c>
      <c r="S973" s="30">
        <v>196.71428899962001</v>
      </c>
      <c r="T973">
        <v>6</v>
      </c>
      <c r="U973">
        <v>148.53472855876501</v>
      </c>
      <c r="V973">
        <v>1.31208988663366E-2</v>
      </c>
    </row>
    <row r="974" spans="1:22" hidden="1" x14ac:dyDescent="0.25">
      <c r="A974" s="30" t="s">
        <v>4161</v>
      </c>
      <c r="B974" s="30" t="s">
        <v>3782</v>
      </c>
      <c r="C974" s="30" t="s">
        <v>5</v>
      </c>
      <c r="D974" s="30" t="s">
        <v>591</v>
      </c>
      <c r="E974" s="30" t="s">
        <v>281</v>
      </c>
      <c r="F974" s="30">
        <v>7422</v>
      </c>
      <c r="G974" s="30" t="s">
        <v>2687</v>
      </c>
      <c r="H974" s="30">
        <v>92.183721036989496</v>
      </c>
      <c r="I974" s="30">
        <v>0.18349578428999999</v>
      </c>
      <c r="J974" s="30" t="s">
        <v>334</v>
      </c>
      <c r="K974" s="30">
        <v>16.915324190452999</v>
      </c>
      <c r="L974" s="30">
        <v>125545.536141542</v>
      </c>
      <c r="M974" s="30">
        <v>0</v>
      </c>
      <c r="N974" s="30">
        <v>0</v>
      </c>
      <c r="O974" s="30">
        <v>0.18349578428999999</v>
      </c>
      <c r="P974" s="30">
        <v>0</v>
      </c>
      <c r="Q974" s="30">
        <v>0</v>
      </c>
      <c r="R974" s="30">
        <v>0</v>
      </c>
      <c r="S974" s="30">
        <v>1361.9057110003801</v>
      </c>
      <c r="T974">
        <v>6</v>
      </c>
      <c r="U974">
        <v>92.183721036989496</v>
      </c>
      <c r="V974">
        <v>9.0839497173267295E-2</v>
      </c>
    </row>
    <row r="975" spans="1:22" hidden="1" x14ac:dyDescent="0.25">
      <c r="A975" s="30" t="s">
        <v>4162</v>
      </c>
      <c r="B975" s="30" t="s">
        <v>3782</v>
      </c>
      <c r="C975" s="30" t="s">
        <v>5</v>
      </c>
      <c r="D975" s="30" t="s">
        <v>591</v>
      </c>
      <c r="E975" s="30" t="s">
        <v>281</v>
      </c>
      <c r="F975" s="30">
        <v>7422</v>
      </c>
      <c r="G975" s="30" t="s">
        <v>313</v>
      </c>
      <c r="H975" s="30">
        <v>0</v>
      </c>
      <c r="I975" s="30">
        <v>0</v>
      </c>
      <c r="J975" s="30" t="s">
        <v>334</v>
      </c>
      <c r="K975" s="30">
        <v>0</v>
      </c>
      <c r="L975" s="30">
        <v>0</v>
      </c>
      <c r="M975" s="30">
        <v>0</v>
      </c>
      <c r="N975" s="30">
        <v>0</v>
      </c>
      <c r="O975" s="30">
        <v>0</v>
      </c>
      <c r="P975" s="30">
        <v>0</v>
      </c>
      <c r="Q975" s="30">
        <v>0</v>
      </c>
      <c r="R975" s="30">
        <v>0</v>
      </c>
      <c r="S975" s="30">
        <v>0</v>
      </c>
      <c r="T975">
        <v>6</v>
      </c>
      <c r="U975">
        <v>0</v>
      </c>
      <c r="V975">
        <v>0</v>
      </c>
    </row>
    <row r="976" spans="1:22" hidden="1" x14ac:dyDescent="0.25">
      <c r="A976" s="30" t="s">
        <v>4163</v>
      </c>
      <c r="B976" s="30" t="s">
        <v>3782</v>
      </c>
      <c r="C976" s="30" t="s">
        <v>5</v>
      </c>
      <c r="D976" s="30" t="s">
        <v>591</v>
      </c>
      <c r="E976" s="30" t="s">
        <v>282</v>
      </c>
      <c r="F976" s="30">
        <v>7422</v>
      </c>
      <c r="G976" s="30" t="s">
        <v>289</v>
      </c>
      <c r="H976" s="30">
        <v>0</v>
      </c>
      <c r="I976" s="30">
        <v>0</v>
      </c>
      <c r="J976" s="30" t="s">
        <v>335</v>
      </c>
      <c r="K976" s="30">
        <v>0</v>
      </c>
      <c r="L976" s="30">
        <v>0</v>
      </c>
      <c r="M976" s="30">
        <v>0</v>
      </c>
      <c r="N976" s="30">
        <v>0</v>
      </c>
      <c r="O976" s="30">
        <v>0</v>
      </c>
      <c r="P976" s="30">
        <v>0</v>
      </c>
      <c r="Q976" s="30">
        <v>0</v>
      </c>
      <c r="R976" s="30">
        <v>0</v>
      </c>
      <c r="S976" s="30">
        <v>0</v>
      </c>
      <c r="T976">
        <v>7</v>
      </c>
      <c r="U976">
        <v>3951.59176261827</v>
      </c>
      <c r="V976">
        <v>1</v>
      </c>
    </row>
    <row r="977" spans="1:22" hidden="1" x14ac:dyDescent="0.25">
      <c r="A977" s="30" t="s">
        <v>4164</v>
      </c>
      <c r="B977" s="30" t="s">
        <v>3782</v>
      </c>
      <c r="C977" s="30" t="s">
        <v>5</v>
      </c>
      <c r="D977" s="30" t="s">
        <v>591</v>
      </c>
      <c r="E977" s="30" t="s">
        <v>282</v>
      </c>
      <c r="F977" s="30">
        <v>7422</v>
      </c>
      <c r="G977" s="30" t="s">
        <v>290</v>
      </c>
      <c r="H977" s="30">
        <v>0</v>
      </c>
      <c r="I977" s="30">
        <v>0</v>
      </c>
      <c r="J977" s="30" t="s">
        <v>363</v>
      </c>
      <c r="K977" s="30">
        <v>0</v>
      </c>
      <c r="L977" s="30">
        <v>0</v>
      </c>
      <c r="M977" s="30">
        <v>0</v>
      </c>
      <c r="N977" s="30">
        <v>0</v>
      </c>
      <c r="O977" s="30">
        <v>0</v>
      </c>
      <c r="P977" s="30">
        <v>0</v>
      </c>
      <c r="Q977" s="30">
        <v>0</v>
      </c>
      <c r="R977" s="30">
        <v>0</v>
      </c>
      <c r="S977" s="30">
        <v>0</v>
      </c>
      <c r="T977">
        <v>7</v>
      </c>
      <c r="U977">
        <v>2469.8627561365101</v>
      </c>
      <c r="V977">
        <v>0.17482517482517501</v>
      </c>
    </row>
    <row r="978" spans="1:22" hidden="1" x14ac:dyDescent="0.25">
      <c r="A978" s="30" t="s">
        <v>4165</v>
      </c>
      <c r="B978" s="30" t="s">
        <v>3782</v>
      </c>
      <c r="C978" s="30" t="s">
        <v>5</v>
      </c>
      <c r="D978" s="30" t="s">
        <v>591</v>
      </c>
      <c r="E978" s="30" t="s">
        <v>282</v>
      </c>
      <c r="F978" s="30">
        <v>7422</v>
      </c>
      <c r="G978" s="30" t="s">
        <v>291</v>
      </c>
      <c r="H978" s="30">
        <v>0</v>
      </c>
      <c r="I978" s="30">
        <v>0</v>
      </c>
      <c r="J978" s="30" t="s">
        <v>336</v>
      </c>
      <c r="K978" s="30">
        <v>0</v>
      </c>
      <c r="L978" s="30">
        <v>0</v>
      </c>
      <c r="M978" s="30">
        <v>0</v>
      </c>
      <c r="N978" s="30">
        <v>0</v>
      </c>
      <c r="O978" s="30">
        <v>0</v>
      </c>
      <c r="P978" s="30">
        <v>0</v>
      </c>
      <c r="Q978" s="30">
        <v>0</v>
      </c>
      <c r="R978" s="30">
        <v>0</v>
      </c>
      <c r="S978" s="30">
        <v>0</v>
      </c>
      <c r="T978">
        <v>7</v>
      </c>
      <c r="U978">
        <v>0</v>
      </c>
      <c r="V978">
        <v>0</v>
      </c>
    </row>
    <row r="979" spans="1:22" hidden="1" x14ac:dyDescent="0.25">
      <c r="A979" s="30" t="s">
        <v>4166</v>
      </c>
      <c r="B979" s="30" t="s">
        <v>3782</v>
      </c>
      <c r="C979" s="30" t="s">
        <v>5</v>
      </c>
      <c r="D979" s="30" t="s">
        <v>591</v>
      </c>
      <c r="E979" s="30" t="s">
        <v>282</v>
      </c>
      <c r="F979" s="30">
        <v>7422</v>
      </c>
      <c r="G979" s="30" t="s">
        <v>292</v>
      </c>
      <c r="H979" s="30">
        <v>43.847429307083402</v>
      </c>
      <c r="I979" s="30">
        <v>0.22</v>
      </c>
      <c r="J979" s="30" t="s">
        <v>332</v>
      </c>
      <c r="K979" s="30">
        <v>9.6464344475583399</v>
      </c>
      <c r="L979" s="30">
        <v>71595.836469778005</v>
      </c>
      <c r="M979" s="30">
        <v>0.22</v>
      </c>
      <c r="N979" s="30">
        <v>0</v>
      </c>
      <c r="O979" s="30">
        <v>0</v>
      </c>
      <c r="P979" s="30">
        <v>0</v>
      </c>
      <c r="Q979" s="30">
        <v>0</v>
      </c>
      <c r="R979" s="30">
        <v>0</v>
      </c>
      <c r="S979" s="30">
        <v>1632.84</v>
      </c>
      <c r="T979">
        <v>7</v>
      </c>
      <c r="U979">
        <v>43.847429307083402</v>
      </c>
      <c r="V979">
        <v>7.5085324232081904E-2</v>
      </c>
    </row>
    <row r="980" spans="1:22" hidden="1" x14ac:dyDescent="0.25">
      <c r="A980" s="30" t="s">
        <v>4167</v>
      </c>
      <c r="B980" s="30" t="s">
        <v>3782</v>
      </c>
      <c r="C980" s="30" t="s">
        <v>5</v>
      </c>
      <c r="D980" s="30" t="s">
        <v>591</v>
      </c>
      <c r="E980" s="30" t="s">
        <v>282</v>
      </c>
      <c r="F980" s="30">
        <v>7422</v>
      </c>
      <c r="G980" s="30" t="s">
        <v>293</v>
      </c>
      <c r="H980" s="30">
        <v>619.00186782324397</v>
      </c>
      <c r="I980" s="30">
        <v>0.01</v>
      </c>
      <c r="J980" s="30" t="s">
        <v>333</v>
      </c>
      <c r="K980" s="30">
        <v>6.1900186782324402</v>
      </c>
      <c r="L980" s="30">
        <v>45942.318629841197</v>
      </c>
      <c r="M980" s="30">
        <v>0</v>
      </c>
      <c r="N980" s="30">
        <v>0.01</v>
      </c>
      <c r="O980" s="30">
        <v>0</v>
      </c>
      <c r="P980" s="30">
        <v>0</v>
      </c>
      <c r="Q980" s="30">
        <v>0</v>
      </c>
      <c r="R980" s="30">
        <v>0</v>
      </c>
      <c r="S980" s="30">
        <v>74.22</v>
      </c>
      <c r="T980">
        <v>7</v>
      </c>
      <c r="U980">
        <v>619.00186782324397</v>
      </c>
      <c r="V980">
        <v>9.7087378640776708E-3</v>
      </c>
    </row>
    <row r="981" spans="1:22" hidden="1" x14ac:dyDescent="0.25">
      <c r="A981" s="30" t="s">
        <v>4168</v>
      </c>
      <c r="B981" s="30" t="s">
        <v>3782</v>
      </c>
      <c r="C981" s="30" t="s">
        <v>5</v>
      </c>
      <c r="D981" s="30" t="s">
        <v>591</v>
      </c>
      <c r="E981" s="30" t="s">
        <v>282</v>
      </c>
      <c r="F981" s="30">
        <v>7422</v>
      </c>
      <c r="G981" s="30" t="s">
        <v>294</v>
      </c>
      <c r="H981" s="30">
        <v>97.440351410866498</v>
      </c>
      <c r="I981" s="30">
        <v>0.11</v>
      </c>
      <c r="J981" s="30" t="s">
        <v>333</v>
      </c>
      <c r="K981" s="30">
        <v>10.7184386551953</v>
      </c>
      <c r="L981" s="30">
        <v>79552.251698859603</v>
      </c>
      <c r="M981" s="30">
        <v>0</v>
      </c>
      <c r="N981" s="30">
        <v>0.11</v>
      </c>
      <c r="O981" s="30">
        <v>0</v>
      </c>
      <c r="P981" s="30">
        <v>0</v>
      </c>
      <c r="Q981" s="30">
        <v>0</v>
      </c>
      <c r="R981" s="30">
        <v>0</v>
      </c>
      <c r="S981" s="30">
        <v>816.42</v>
      </c>
      <c r="T981">
        <v>7</v>
      </c>
      <c r="U981">
        <v>97.440351410866498</v>
      </c>
      <c r="V981">
        <v>0.106796116504854</v>
      </c>
    </row>
    <row r="982" spans="1:22" hidden="1" x14ac:dyDescent="0.25">
      <c r="A982" s="30" t="s">
        <v>4169</v>
      </c>
      <c r="B982" s="30" t="s">
        <v>3782</v>
      </c>
      <c r="C982" s="30" t="s">
        <v>5</v>
      </c>
      <c r="D982" s="30" t="s">
        <v>591</v>
      </c>
      <c r="E982" s="30" t="s">
        <v>282</v>
      </c>
      <c r="F982" s="30">
        <v>7422</v>
      </c>
      <c r="G982" s="30" t="s">
        <v>295</v>
      </c>
      <c r="H982" s="30">
        <v>0</v>
      </c>
      <c r="I982" s="30">
        <v>0</v>
      </c>
      <c r="J982" s="30" t="s">
        <v>336</v>
      </c>
      <c r="K982" s="30">
        <v>0</v>
      </c>
      <c r="L982" s="30">
        <v>0</v>
      </c>
      <c r="M982" s="30">
        <v>0</v>
      </c>
      <c r="N982" s="30">
        <v>0</v>
      </c>
      <c r="O982" s="30">
        <v>0</v>
      </c>
      <c r="P982" s="30">
        <v>0</v>
      </c>
      <c r="Q982" s="30">
        <v>0</v>
      </c>
      <c r="R982" s="30">
        <v>0</v>
      </c>
      <c r="S982" s="30">
        <v>0</v>
      </c>
      <c r="T982">
        <v>7</v>
      </c>
      <c r="U982">
        <v>0</v>
      </c>
      <c r="V982">
        <v>0</v>
      </c>
    </row>
    <row r="983" spans="1:22" hidden="1" x14ac:dyDescent="0.25">
      <c r="A983" s="30" t="s">
        <v>4170</v>
      </c>
      <c r="B983" s="30" t="s">
        <v>3782</v>
      </c>
      <c r="C983" s="30" t="s">
        <v>5</v>
      </c>
      <c r="D983" s="30" t="s">
        <v>591</v>
      </c>
      <c r="E983" s="30" t="s">
        <v>282</v>
      </c>
      <c r="F983" s="30">
        <v>7422</v>
      </c>
      <c r="G983" s="30" t="s">
        <v>296</v>
      </c>
      <c r="H983" s="30">
        <v>85.369671068642205</v>
      </c>
      <c r="I983" s="30">
        <v>0.02</v>
      </c>
      <c r="J983" s="30" t="s">
        <v>336</v>
      </c>
      <c r="K983" s="30">
        <v>1.7073934213728399</v>
      </c>
      <c r="L983" s="30">
        <v>12672.273973429201</v>
      </c>
      <c r="M983" s="30">
        <v>0</v>
      </c>
      <c r="N983" s="30">
        <v>0</v>
      </c>
      <c r="O983" s="30">
        <v>0</v>
      </c>
      <c r="P983" s="30">
        <v>0</v>
      </c>
      <c r="Q983" s="30">
        <v>0.02</v>
      </c>
      <c r="R983" s="30">
        <v>1.7073934213728399</v>
      </c>
      <c r="S983" s="30">
        <v>148.44</v>
      </c>
      <c r="T983">
        <v>7</v>
      </c>
      <c r="U983">
        <v>85.369671068642205</v>
      </c>
      <c r="V983">
        <v>1.4492753623188401E-2</v>
      </c>
    </row>
    <row r="984" spans="1:22" hidden="1" x14ac:dyDescent="0.25">
      <c r="A984" s="30" t="s">
        <v>4171</v>
      </c>
      <c r="B984" s="30" t="s">
        <v>3782</v>
      </c>
      <c r="C984" s="30" t="s">
        <v>5</v>
      </c>
      <c r="D984" s="30" t="s">
        <v>591</v>
      </c>
      <c r="E984" s="30" t="s">
        <v>282</v>
      </c>
      <c r="F984" s="30">
        <v>7422</v>
      </c>
      <c r="G984" s="30" t="s">
        <v>297</v>
      </c>
      <c r="H984" s="30">
        <v>628.246674019274</v>
      </c>
      <c r="I984" s="30">
        <v>0.11</v>
      </c>
      <c r="J984" s="30" t="s">
        <v>336</v>
      </c>
      <c r="K984" s="30">
        <v>69.107134142120202</v>
      </c>
      <c r="L984" s="30">
        <v>512913.14960281597</v>
      </c>
      <c r="M984" s="30">
        <v>0</v>
      </c>
      <c r="N984" s="30">
        <v>0</v>
      </c>
      <c r="O984" s="30">
        <v>0</v>
      </c>
      <c r="P984" s="30">
        <v>0</v>
      </c>
      <c r="Q984" s="30">
        <v>0.11</v>
      </c>
      <c r="R984" s="30">
        <v>69.107134142120202</v>
      </c>
      <c r="S984" s="30">
        <v>816.42</v>
      </c>
      <c r="T984">
        <v>7</v>
      </c>
      <c r="U984">
        <v>628.246674019274</v>
      </c>
      <c r="V984">
        <v>7.9710144927536197E-2</v>
      </c>
    </row>
    <row r="985" spans="1:22" hidden="1" x14ac:dyDescent="0.25">
      <c r="A985" s="30" t="s">
        <v>4172</v>
      </c>
      <c r="B985" s="30" t="s">
        <v>3782</v>
      </c>
      <c r="C985" s="30" t="s">
        <v>5</v>
      </c>
      <c r="D985" s="30" t="s">
        <v>591</v>
      </c>
      <c r="E985" s="30" t="s">
        <v>282</v>
      </c>
      <c r="F985" s="30">
        <v>7422</v>
      </c>
      <c r="G985" s="30" t="s">
        <v>298</v>
      </c>
      <c r="H985" s="30">
        <v>0</v>
      </c>
      <c r="I985" s="30">
        <v>0</v>
      </c>
      <c r="J985" s="30" t="s">
        <v>276</v>
      </c>
      <c r="K985" s="30">
        <v>0</v>
      </c>
      <c r="L985" s="30">
        <v>0</v>
      </c>
      <c r="M985" s="30">
        <v>0</v>
      </c>
      <c r="N985" s="30">
        <v>0</v>
      </c>
      <c r="O985" s="30">
        <v>0</v>
      </c>
      <c r="P985" s="30">
        <v>0</v>
      </c>
      <c r="Q985" s="30">
        <v>0</v>
      </c>
      <c r="R985" s="30">
        <v>0</v>
      </c>
      <c r="S985" s="30">
        <v>0</v>
      </c>
      <c r="T985">
        <v>7</v>
      </c>
      <c r="U985">
        <v>0</v>
      </c>
      <c r="V985">
        <v>0</v>
      </c>
    </row>
    <row r="986" spans="1:22" hidden="1" x14ac:dyDescent="0.25">
      <c r="A986" s="30" t="s">
        <v>4173</v>
      </c>
      <c r="B986" s="30" t="s">
        <v>3782</v>
      </c>
      <c r="C986" s="30" t="s">
        <v>5</v>
      </c>
      <c r="D986" s="30" t="s">
        <v>591</v>
      </c>
      <c r="E986" s="30" t="s">
        <v>282</v>
      </c>
      <c r="F986" s="30">
        <v>7422</v>
      </c>
      <c r="G986" s="30" t="s">
        <v>299</v>
      </c>
      <c r="H986" s="30">
        <v>124.894547702111</v>
      </c>
      <c r="I986" s="30">
        <v>0.04</v>
      </c>
      <c r="J986" s="30" t="s">
        <v>332</v>
      </c>
      <c r="K986" s="30">
        <v>4.9957819080844397</v>
      </c>
      <c r="L986" s="30">
        <v>37078.693321802697</v>
      </c>
      <c r="M986" s="30">
        <v>0.04</v>
      </c>
      <c r="N986" s="30">
        <v>0</v>
      </c>
      <c r="O986" s="30">
        <v>0</v>
      </c>
      <c r="P986" s="30">
        <v>0</v>
      </c>
      <c r="Q986" s="30">
        <v>0</v>
      </c>
      <c r="R986" s="30">
        <v>0</v>
      </c>
      <c r="S986" s="30">
        <v>296.88</v>
      </c>
      <c r="T986">
        <v>7</v>
      </c>
      <c r="U986">
        <v>124.894547702111</v>
      </c>
      <c r="V986">
        <v>1.36518771331058E-2</v>
      </c>
    </row>
    <row r="987" spans="1:22" hidden="1" x14ac:dyDescent="0.25">
      <c r="A987" s="30" t="s">
        <v>4174</v>
      </c>
      <c r="B987" s="30" t="s">
        <v>3782</v>
      </c>
      <c r="C987" s="30" t="s">
        <v>5</v>
      </c>
      <c r="D987" s="30" t="s">
        <v>591</v>
      </c>
      <c r="E987" s="30" t="s">
        <v>282</v>
      </c>
      <c r="F987" s="30">
        <v>7422</v>
      </c>
      <c r="G987" s="30" t="s">
        <v>300</v>
      </c>
      <c r="H987" s="30">
        <v>0</v>
      </c>
      <c r="I987" s="30">
        <v>0</v>
      </c>
      <c r="J987" s="30" t="s">
        <v>336</v>
      </c>
      <c r="K987" s="30">
        <v>0</v>
      </c>
      <c r="L987" s="30">
        <v>0</v>
      </c>
      <c r="M987" s="30">
        <v>0</v>
      </c>
      <c r="N987" s="30">
        <v>0</v>
      </c>
      <c r="O987" s="30">
        <v>0</v>
      </c>
      <c r="P987" s="30">
        <v>0</v>
      </c>
      <c r="Q987" s="30">
        <v>0</v>
      </c>
      <c r="R987" s="30">
        <v>0</v>
      </c>
      <c r="S987" s="30">
        <v>0</v>
      </c>
      <c r="T987">
        <v>7</v>
      </c>
      <c r="U987">
        <v>0</v>
      </c>
      <c r="V987">
        <v>0</v>
      </c>
    </row>
    <row r="988" spans="1:22" hidden="1" x14ac:dyDescent="0.25">
      <c r="A988" s="30" t="s">
        <v>4175</v>
      </c>
      <c r="B988" s="30" t="s">
        <v>3782</v>
      </c>
      <c r="C988" s="30" t="s">
        <v>5</v>
      </c>
      <c r="D988" s="30" t="s">
        <v>591</v>
      </c>
      <c r="E988" s="30" t="s">
        <v>282</v>
      </c>
      <c r="F988" s="30">
        <v>7422</v>
      </c>
      <c r="G988" s="30" t="s">
        <v>301</v>
      </c>
      <c r="H988" s="30">
        <v>65.477416941416607</v>
      </c>
      <c r="I988" s="30">
        <v>0.66</v>
      </c>
      <c r="J988" s="30" t="s">
        <v>333</v>
      </c>
      <c r="K988" s="30">
        <v>43.215095181334902</v>
      </c>
      <c r="L988" s="30">
        <v>320742.43643586797</v>
      </c>
      <c r="M988" s="30">
        <v>0</v>
      </c>
      <c r="N988" s="30">
        <v>0.66</v>
      </c>
      <c r="O988" s="30">
        <v>0</v>
      </c>
      <c r="P988" s="30">
        <v>0</v>
      </c>
      <c r="Q988" s="30">
        <v>0</v>
      </c>
      <c r="R988" s="30">
        <v>0</v>
      </c>
      <c r="S988" s="30">
        <v>4898.5200000000004</v>
      </c>
      <c r="T988">
        <v>7</v>
      </c>
      <c r="U988">
        <v>65.477416941416607</v>
      </c>
      <c r="V988">
        <v>0.64077669902912604</v>
      </c>
    </row>
    <row r="989" spans="1:22" hidden="1" x14ac:dyDescent="0.25">
      <c r="A989" s="30" t="s">
        <v>4176</v>
      </c>
      <c r="B989" s="30" t="s">
        <v>3782</v>
      </c>
      <c r="C989" s="30" t="s">
        <v>5</v>
      </c>
      <c r="D989" s="30" t="s">
        <v>591</v>
      </c>
      <c r="E989" s="30" t="s">
        <v>282</v>
      </c>
      <c r="F989" s="30">
        <v>7422</v>
      </c>
      <c r="G989" s="30" t="s">
        <v>302</v>
      </c>
      <c r="H989" s="30">
        <v>103.287670618389</v>
      </c>
      <c r="I989" s="30">
        <v>0.13</v>
      </c>
      <c r="J989" s="30" t="s">
        <v>332</v>
      </c>
      <c r="K989" s="30">
        <v>13.4273971803905</v>
      </c>
      <c r="L989" s="30">
        <v>99658.141872858498</v>
      </c>
      <c r="M989" s="30">
        <v>0.13</v>
      </c>
      <c r="N989" s="30">
        <v>0</v>
      </c>
      <c r="O989" s="30">
        <v>0</v>
      </c>
      <c r="P989" s="30">
        <v>0</v>
      </c>
      <c r="Q989" s="30">
        <v>0</v>
      </c>
      <c r="R989" s="30">
        <v>0</v>
      </c>
      <c r="S989" s="30">
        <v>964.86</v>
      </c>
      <c r="T989">
        <v>7</v>
      </c>
      <c r="U989">
        <v>103.287670618389</v>
      </c>
      <c r="V989">
        <v>4.4368600682593899E-2</v>
      </c>
    </row>
    <row r="990" spans="1:22" hidden="1" x14ac:dyDescent="0.25">
      <c r="A990" s="30" t="s">
        <v>4177</v>
      </c>
      <c r="B990" s="30" t="s">
        <v>3782</v>
      </c>
      <c r="C990" s="30" t="s">
        <v>5</v>
      </c>
      <c r="D990" s="30" t="s">
        <v>591</v>
      </c>
      <c r="E990" s="30" t="s">
        <v>282</v>
      </c>
      <c r="F990" s="30">
        <v>7422</v>
      </c>
      <c r="G990" s="30" t="s">
        <v>303</v>
      </c>
      <c r="H990" s="30">
        <v>196.16086758871199</v>
      </c>
      <c r="I990" s="30">
        <v>0.05</v>
      </c>
      <c r="J990" s="30" t="s">
        <v>336</v>
      </c>
      <c r="K990" s="30">
        <v>9.8080433794356008</v>
      </c>
      <c r="L990" s="30">
        <v>72795.297962171098</v>
      </c>
      <c r="M990" s="30">
        <v>0</v>
      </c>
      <c r="N990" s="30">
        <v>0</v>
      </c>
      <c r="O990" s="30">
        <v>0</v>
      </c>
      <c r="P990" s="30">
        <v>0</v>
      </c>
      <c r="Q990" s="30">
        <v>0.05</v>
      </c>
      <c r="R990" s="30">
        <v>9.8080433794356008</v>
      </c>
      <c r="S990" s="30">
        <v>371.1</v>
      </c>
      <c r="T990">
        <v>7</v>
      </c>
      <c r="U990">
        <v>196.16086758871199</v>
      </c>
      <c r="V990">
        <v>3.6231884057971002E-2</v>
      </c>
    </row>
    <row r="991" spans="1:22" hidden="1" x14ac:dyDescent="0.25">
      <c r="A991" s="30" t="s">
        <v>4178</v>
      </c>
      <c r="B991" s="30" t="s">
        <v>3782</v>
      </c>
      <c r="C991" s="30" t="s">
        <v>5</v>
      </c>
      <c r="D991" s="30" t="s">
        <v>591</v>
      </c>
      <c r="E991" s="30" t="s">
        <v>282</v>
      </c>
      <c r="F991" s="30">
        <v>7422</v>
      </c>
      <c r="G991" s="30" t="s">
        <v>304</v>
      </c>
      <c r="H991" s="30">
        <v>44.798308410101598</v>
      </c>
      <c r="I991" s="30">
        <v>1</v>
      </c>
      <c r="J991" s="30" t="s">
        <v>336</v>
      </c>
      <c r="K991" s="30">
        <v>44.798308410101598</v>
      </c>
      <c r="L991" s="30">
        <v>332493.045019774</v>
      </c>
      <c r="M991" s="30">
        <v>0</v>
      </c>
      <c r="N991" s="30">
        <v>0</v>
      </c>
      <c r="O991" s="30">
        <v>0</v>
      </c>
      <c r="P991" s="30">
        <v>0</v>
      </c>
      <c r="Q991" s="30">
        <v>1</v>
      </c>
      <c r="R991" s="30">
        <v>44.798308410101598</v>
      </c>
      <c r="S991" s="30">
        <v>7422</v>
      </c>
      <c r="T991">
        <v>7</v>
      </c>
      <c r="U991">
        <v>44.798308410101598</v>
      </c>
      <c r="V991">
        <v>0.72463768115941996</v>
      </c>
    </row>
    <row r="992" spans="1:22" hidden="1" x14ac:dyDescent="0.25">
      <c r="A992" s="30" t="s">
        <v>4179</v>
      </c>
      <c r="B992" s="30" t="s">
        <v>3782</v>
      </c>
      <c r="C992" s="30" t="s">
        <v>5</v>
      </c>
      <c r="D992" s="30" t="s">
        <v>591</v>
      </c>
      <c r="E992" s="30" t="s">
        <v>282</v>
      </c>
      <c r="F992" s="30">
        <v>7422</v>
      </c>
      <c r="G992" s="30" t="s">
        <v>305</v>
      </c>
      <c r="H992" s="30">
        <v>150.335951549876</v>
      </c>
      <c r="I992" s="30">
        <v>0.68</v>
      </c>
      <c r="J992" s="30" t="s">
        <v>332</v>
      </c>
      <c r="K992" s="30">
        <v>102.228447053915</v>
      </c>
      <c r="L992" s="30">
        <v>758739.53403415997</v>
      </c>
      <c r="M992" s="30">
        <v>0.68</v>
      </c>
      <c r="N992" s="30">
        <v>0</v>
      </c>
      <c r="O992" s="30">
        <v>0</v>
      </c>
      <c r="P992" s="30">
        <v>0</v>
      </c>
      <c r="Q992" s="30">
        <v>0</v>
      </c>
      <c r="R992" s="30">
        <v>0</v>
      </c>
      <c r="S992" s="30">
        <v>5046.96</v>
      </c>
      <c r="T992">
        <v>7</v>
      </c>
      <c r="U992">
        <v>150.335951549876</v>
      </c>
      <c r="V992">
        <v>0.23208191126279901</v>
      </c>
    </row>
    <row r="993" spans="1:22" hidden="1" x14ac:dyDescent="0.25">
      <c r="A993" s="30" t="s">
        <v>4180</v>
      </c>
      <c r="B993" s="30" t="s">
        <v>3782</v>
      </c>
      <c r="C993" s="30" t="s">
        <v>5</v>
      </c>
      <c r="D993" s="30" t="s">
        <v>591</v>
      </c>
      <c r="E993" s="30" t="s">
        <v>282</v>
      </c>
      <c r="F993" s="30">
        <v>7422</v>
      </c>
      <c r="G993" s="30" t="s">
        <v>306</v>
      </c>
      <c r="H993" s="30">
        <v>117.94048637069901</v>
      </c>
      <c r="I993" s="30">
        <v>1.0900000000000001</v>
      </c>
      <c r="J993" s="30" t="s">
        <v>332</v>
      </c>
      <c r="K993" s="30">
        <v>128.55513014406199</v>
      </c>
      <c r="L993" s="30">
        <v>954136.17592922901</v>
      </c>
      <c r="M993" s="30">
        <v>1.0900000000000001</v>
      </c>
      <c r="N993" s="30">
        <v>0</v>
      </c>
      <c r="O993" s="30">
        <v>0</v>
      </c>
      <c r="P993" s="30">
        <v>0</v>
      </c>
      <c r="Q993" s="30">
        <v>0</v>
      </c>
      <c r="R993" s="30">
        <v>0</v>
      </c>
      <c r="S993" s="30">
        <v>8089.98</v>
      </c>
      <c r="T993">
        <v>7</v>
      </c>
      <c r="U993">
        <v>117.94048637069901</v>
      </c>
      <c r="V993">
        <v>0.37201365187713298</v>
      </c>
    </row>
    <row r="994" spans="1:22" hidden="1" x14ac:dyDescent="0.25">
      <c r="A994" s="30" t="s">
        <v>4181</v>
      </c>
      <c r="B994" s="30" t="s">
        <v>3782</v>
      </c>
      <c r="C994" s="30" t="s">
        <v>5</v>
      </c>
      <c r="D994" s="30" t="s">
        <v>591</v>
      </c>
      <c r="E994" s="30" t="s">
        <v>282</v>
      </c>
      <c r="F994" s="30">
        <v>7422</v>
      </c>
      <c r="G994" s="30" t="s">
        <v>307</v>
      </c>
      <c r="H994" s="30">
        <v>60.905420111032797</v>
      </c>
      <c r="I994" s="30">
        <v>0.2</v>
      </c>
      <c r="J994" s="30" t="s">
        <v>336</v>
      </c>
      <c r="K994" s="30">
        <v>12.181084022206599</v>
      </c>
      <c r="L994" s="30">
        <v>90408.005612817098</v>
      </c>
      <c r="M994" s="30">
        <v>0</v>
      </c>
      <c r="N994" s="30">
        <v>0</v>
      </c>
      <c r="O994" s="30">
        <v>0</v>
      </c>
      <c r="P994" s="30">
        <v>0</v>
      </c>
      <c r="Q994" s="30">
        <v>0.2</v>
      </c>
      <c r="R994" s="30">
        <v>12.181084022206599</v>
      </c>
      <c r="S994" s="30">
        <v>1484.4</v>
      </c>
      <c r="T994">
        <v>7</v>
      </c>
      <c r="U994">
        <v>60.905420111032797</v>
      </c>
      <c r="V994">
        <v>0.14492753623188401</v>
      </c>
    </row>
    <row r="995" spans="1:22" hidden="1" x14ac:dyDescent="0.25">
      <c r="A995" s="30" t="s">
        <v>4182</v>
      </c>
      <c r="B995" s="30" t="s">
        <v>3782</v>
      </c>
      <c r="C995" s="30" t="s">
        <v>5</v>
      </c>
      <c r="D995" s="30" t="s">
        <v>591</v>
      </c>
      <c r="E995" s="30" t="s">
        <v>282</v>
      </c>
      <c r="F995" s="30">
        <v>7422</v>
      </c>
      <c r="G995" s="30" t="s">
        <v>308</v>
      </c>
      <c r="H995" s="30">
        <v>144.33659350378801</v>
      </c>
      <c r="I995" s="30">
        <v>0.77</v>
      </c>
      <c r="J995" s="30" t="s">
        <v>332</v>
      </c>
      <c r="K995" s="30">
        <v>111.139176997917</v>
      </c>
      <c r="L995" s="30">
        <v>824874.97167853895</v>
      </c>
      <c r="M995" s="30">
        <v>0.77</v>
      </c>
      <c r="N995" s="30">
        <v>0</v>
      </c>
      <c r="O995" s="30">
        <v>0</v>
      </c>
      <c r="P995" s="30">
        <v>0</v>
      </c>
      <c r="Q995" s="30">
        <v>0</v>
      </c>
      <c r="R995" s="30">
        <v>0</v>
      </c>
      <c r="S995" s="30">
        <v>5714.94</v>
      </c>
      <c r="T995">
        <v>7</v>
      </c>
      <c r="U995">
        <v>144.33659350378801</v>
      </c>
      <c r="V995">
        <v>0.26279863481228699</v>
      </c>
    </row>
    <row r="996" spans="1:22" hidden="1" x14ac:dyDescent="0.25">
      <c r="A996" s="30" t="s">
        <v>4183</v>
      </c>
      <c r="B996" s="30" t="s">
        <v>3782</v>
      </c>
      <c r="C996" s="30" t="s">
        <v>5</v>
      </c>
      <c r="D996" s="30" t="s">
        <v>591</v>
      </c>
      <c r="E996" s="30" t="s">
        <v>282</v>
      </c>
      <c r="F996" s="30">
        <v>7422</v>
      </c>
      <c r="G996" s="30" t="s">
        <v>309</v>
      </c>
      <c r="H996" s="30">
        <v>0</v>
      </c>
      <c r="I996" s="30">
        <v>0</v>
      </c>
      <c r="J996" s="30" t="s">
        <v>336</v>
      </c>
      <c r="K996" s="30">
        <v>0</v>
      </c>
      <c r="L996" s="30">
        <v>0</v>
      </c>
      <c r="M996" s="30">
        <v>0</v>
      </c>
      <c r="N996" s="30">
        <v>0</v>
      </c>
      <c r="O996" s="30">
        <v>0</v>
      </c>
      <c r="P996" s="30">
        <v>0</v>
      </c>
      <c r="Q996" s="30">
        <v>0</v>
      </c>
      <c r="R996" s="30">
        <v>0</v>
      </c>
      <c r="S996" s="30">
        <v>0</v>
      </c>
      <c r="T996">
        <v>7</v>
      </c>
      <c r="U996">
        <v>0</v>
      </c>
      <c r="V996">
        <v>0</v>
      </c>
    </row>
    <row r="997" spans="1:22" hidden="1" x14ac:dyDescent="0.25">
      <c r="A997" s="30" t="s">
        <v>4184</v>
      </c>
      <c r="B997" s="30" t="s">
        <v>3782</v>
      </c>
      <c r="C997" s="30" t="s">
        <v>5</v>
      </c>
      <c r="D997" s="30" t="s">
        <v>591</v>
      </c>
      <c r="E997" s="30" t="s">
        <v>282</v>
      </c>
      <c r="F997" s="30">
        <v>7422</v>
      </c>
      <c r="G997" s="30" t="s">
        <v>310</v>
      </c>
      <c r="H997" s="30">
        <v>178.20456929372099</v>
      </c>
      <c r="I997" s="30">
        <v>0.02</v>
      </c>
      <c r="J997" s="30" t="s">
        <v>333</v>
      </c>
      <c r="K997" s="30">
        <v>3.5640913858744199</v>
      </c>
      <c r="L997" s="30">
        <v>26452.686265959899</v>
      </c>
      <c r="M997" s="30">
        <v>0</v>
      </c>
      <c r="N997" s="30">
        <v>0.02</v>
      </c>
      <c r="O997" s="30">
        <v>0</v>
      </c>
      <c r="P997" s="30">
        <v>0</v>
      </c>
      <c r="Q997" s="30">
        <v>0</v>
      </c>
      <c r="R997" s="30">
        <v>0</v>
      </c>
      <c r="S997" s="30">
        <v>148.44</v>
      </c>
      <c r="T997">
        <v>7</v>
      </c>
      <c r="U997">
        <v>178.20456929372099</v>
      </c>
      <c r="V997">
        <v>1.94174757281553E-2</v>
      </c>
    </row>
    <row r="998" spans="1:22" hidden="1" x14ac:dyDescent="0.25">
      <c r="A998" s="30" t="s">
        <v>4185</v>
      </c>
      <c r="B998" s="30" t="s">
        <v>3782</v>
      </c>
      <c r="C998" s="30" t="s">
        <v>5</v>
      </c>
      <c r="D998" s="30" t="s">
        <v>591</v>
      </c>
      <c r="E998" s="30" t="s">
        <v>282</v>
      </c>
      <c r="F998" s="30">
        <v>7422</v>
      </c>
      <c r="G998" s="30" t="s">
        <v>311</v>
      </c>
      <c r="H998" s="30">
        <v>97.0453890587969</v>
      </c>
      <c r="I998" s="30">
        <v>0.23</v>
      </c>
      <c r="J998" s="30" t="s">
        <v>333</v>
      </c>
      <c r="K998" s="30">
        <v>22.320439483523302</v>
      </c>
      <c r="L998" s="30">
        <v>165662.30184671</v>
      </c>
      <c r="M998" s="30">
        <v>0</v>
      </c>
      <c r="N998" s="30">
        <v>0.23</v>
      </c>
      <c r="O998" s="30">
        <v>0</v>
      </c>
      <c r="P998" s="30">
        <v>0</v>
      </c>
      <c r="Q998" s="30">
        <v>0</v>
      </c>
      <c r="R998" s="30">
        <v>0</v>
      </c>
      <c r="S998" s="30">
        <v>1707.06</v>
      </c>
      <c r="T998">
        <v>7</v>
      </c>
      <c r="U998">
        <v>97.0453890587969</v>
      </c>
      <c r="V998">
        <v>0.223300970873786</v>
      </c>
    </row>
    <row r="999" spans="1:22" hidden="1" x14ac:dyDescent="0.25">
      <c r="A999" s="30" t="s">
        <v>4186</v>
      </c>
      <c r="B999" s="30" t="s">
        <v>3782</v>
      </c>
      <c r="C999" s="30" t="s">
        <v>5</v>
      </c>
      <c r="D999" s="30" t="s">
        <v>591</v>
      </c>
      <c r="E999" s="30" t="s">
        <v>282</v>
      </c>
      <c r="F999" s="30">
        <v>7422</v>
      </c>
      <c r="G999" s="30" t="s">
        <v>312</v>
      </c>
      <c r="H999" s="30">
        <v>28.3493641362329</v>
      </c>
      <c r="I999" s="30">
        <v>2.81</v>
      </c>
      <c r="J999" s="30" t="s">
        <v>334</v>
      </c>
      <c r="K999" s="30">
        <v>79.661713222814399</v>
      </c>
      <c r="L999" s="30">
        <v>591249.23553972901</v>
      </c>
      <c r="M999" s="30">
        <v>0</v>
      </c>
      <c r="N999" s="30">
        <v>0</v>
      </c>
      <c r="O999" s="30">
        <v>2.81</v>
      </c>
      <c r="P999" s="30">
        <v>0</v>
      </c>
      <c r="Q999" s="30">
        <v>0</v>
      </c>
      <c r="R999" s="30">
        <v>0</v>
      </c>
      <c r="S999" s="30">
        <v>20855.82</v>
      </c>
      <c r="T999">
        <v>7</v>
      </c>
      <c r="U999">
        <v>28.3493641362329</v>
      </c>
      <c r="V999">
        <v>0.88364779874213795</v>
      </c>
    </row>
    <row r="1000" spans="1:22" hidden="1" x14ac:dyDescent="0.25">
      <c r="A1000" s="30" t="s">
        <v>4187</v>
      </c>
      <c r="B1000" s="30" t="s">
        <v>3782</v>
      </c>
      <c r="C1000" s="30" t="s">
        <v>5</v>
      </c>
      <c r="D1000" s="30" t="s">
        <v>591</v>
      </c>
      <c r="E1000" s="30" t="s">
        <v>282</v>
      </c>
      <c r="F1000" s="30">
        <v>7422</v>
      </c>
      <c r="G1000" s="30" t="s">
        <v>2688</v>
      </c>
      <c r="H1000" s="30">
        <v>202.66893801862301</v>
      </c>
      <c r="I1000" s="30">
        <v>4.6697903870000002E-2</v>
      </c>
      <c r="J1000" s="30" t="s">
        <v>334</v>
      </c>
      <c r="K1000" s="30">
        <v>9.4642145850286497</v>
      </c>
      <c r="L1000" s="30">
        <v>70243.400650082694</v>
      </c>
      <c r="M1000" s="30">
        <v>0</v>
      </c>
      <c r="N1000" s="30">
        <v>0</v>
      </c>
      <c r="O1000" s="30">
        <v>4.6697903870000002E-2</v>
      </c>
      <c r="P1000" s="30">
        <v>0</v>
      </c>
      <c r="Q1000" s="30">
        <v>0</v>
      </c>
      <c r="R1000" s="30">
        <v>0</v>
      </c>
      <c r="S1000" s="30">
        <v>346.59184252313997</v>
      </c>
      <c r="T1000">
        <v>7</v>
      </c>
      <c r="U1000">
        <v>202.66893801862301</v>
      </c>
      <c r="V1000">
        <v>1.46848754308176E-2</v>
      </c>
    </row>
    <row r="1001" spans="1:22" hidden="1" x14ac:dyDescent="0.25">
      <c r="A1001" s="30" t="s">
        <v>4188</v>
      </c>
      <c r="B1001" s="30" t="s">
        <v>3782</v>
      </c>
      <c r="C1001" s="30" t="s">
        <v>5</v>
      </c>
      <c r="D1001" s="30" t="s">
        <v>591</v>
      </c>
      <c r="E1001" s="30" t="s">
        <v>282</v>
      </c>
      <c r="F1001" s="30">
        <v>7422</v>
      </c>
      <c r="G1001" s="30" t="s">
        <v>2687</v>
      </c>
      <c r="H1001" s="30">
        <v>125.780529755236</v>
      </c>
      <c r="I1001" s="30">
        <v>0.32330209612999999</v>
      </c>
      <c r="J1001" s="30" t="s">
        <v>334</v>
      </c>
      <c r="K1001" s="30">
        <v>40.665108922209797</v>
      </c>
      <c r="L1001" s="30">
        <v>301816.438420641</v>
      </c>
      <c r="M1001" s="30">
        <v>0</v>
      </c>
      <c r="N1001" s="30">
        <v>0</v>
      </c>
      <c r="O1001" s="30">
        <v>0.32330209612999999</v>
      </c>
      <c r="P1001" s="30">
        <v>0</v>
      </c>
      <c r="Q1001" s="30">
        <v>0</v>
      </c>
      <c r="R1001" s="30">
        <v>0</v>
      </c>
      <c r="S1001" s="30">
        <v>2399.5481574768601</v>
      </c>
      <c r="T1001">
        <v>7</v>
      </c>
      <c r="U1001">
        <v>125.780529755236</v>
      </c>
      <c r="V1001">
        <v>0.10166732582704401</v>
      </c>
    </row>
    <row r="1002" spans="1:22" hidden="1" x14ac:dyDescent="0.25">
      <c r="A1002" s="30" t="s">
        <v>4189</v>
      </c>
      <c r="B1002" s="30" t="s">
        <v>3782</v>
      </c>
      <c r="C1002" s="30" t="s">
        <v>5</v>
      </c>
      <c r="D1002" s="30" t="s">
        <v>591</v>
      </c>
      <c r="E1002" s="30" t="s">
        <v>282</v>
      </c>
      <c r="F1002" s="30">
        <v>7422</v>
      </c>
      <c r="G1002" s="30" t="s">
        <v>313</v>
      </c>
      <c r="H1002" s="30">
        <v>0</v>
      </c>
      <c r="I1002" s="30">
        <v>0</v>
      </c>
      <c r="J1002" s="30" t="s">
        <v>334</v>
      </c>
      <c r="K1002" s="30">
        <v>0</v>
      </c>
      <c r="L1002" s="30">
        <v>0</v>
      </c>
      <c r="M1002" s="30">
        <v>0</v>
      </c>
      <c r="N1002" s="30">
        <v>0</v>
      </c>
      <c r="O1002" s="30">
        <v>0</v>
      </c>
      <c r="P1002" s="30">
        <v>0</v>
      </c>
      <c r="Q1002" s="30">
        <v>0</v>
      </c>
      <c r="R1002" s="30">
        <v>0</v>
      </c>
      <c r="S1002" s="30">
        <v>0</v>
      </c>
      <c r="T1002">
        <v>7</v>
      </c>
      <c r="U1002">
        <v>0</v>
      </c>
      <c r="V1002">
        <v>0</v>
      </c>
    </row>
    <row r="1003" spans="1:22" hidden="1" x14ac:dyDescent="0.25">
      <c r="A1003" s="30" t="s">
        <v>4190</v>
      </c>
      <c r="B1003" s="30" t="s">
        <v>3782</v>
      </c>
      <c r="C1003" s="30" t="s">
        <v>5</v>
      </c>
      <c r="D1003" s="30" t="s">
        <v>591</v>
      </c>
      <c r="E1003" s="30" t="s">
        <v>283</v>
      </c>
      <c r="F1003" s="30">
        <v>7422</v>
      </c>
      <c r="G1003" s="30" t="s">
        <v>289</v>
      </c>
      <c r="H1003" s="30">
        <v>0</v>
      </c>
      <c r="I1003" s="30">
        <v>0</v>
      </c>
      <c r="J1003" s="30" t="s">
        <v>335</v>
      </c>
      <c r="K1003" s="30">
        <v>0</v>
      </c>
      <c r="L1003" s="30">
        <v>0</v>
      </c>
      <c r="M1003" s="30">
        <v>0</v>
      </c>
      <c r="N1003" s="30">
        <v>0</v>
      </c>
      <c r="O1003" s="30">
        <v>0</v>
      </c>
      <c r="P1003" s="30">
        <v>0</v>
      </c>
      <c r="Q1003" s="30">
        <v>0</v>
      </c>
      <c r="R1003" s="30">
        <v>0</v>
      </c>
      <c r="S1003" s="30">
        <v>0</v>
      </c>
      <c r="T1003">
        <v>8</v>
      </c>
      <c r="U1003">
        <v>3951.59176261827</v>
      </c>
      <c r="V1003">
        <v>1</v>
      </c>
    </row>
    <row r="1004" spans="1:22" hidden="1" x14ac:dyDescent="0.25">
      <c r="A1004" s="30" t="s">
        <v>4191</v>
      </c>
      <c r="B1004" s="30" t="s">
        <v>3782</v>
      </c>
      <c r="C1004" s="30" t="s">
        <v>5</v>
      </c>
      <c r="D1004" s="30" t="s">
        <v>591</v>
      </c>
      <c r="E1004" s="30" t="s">
        <v>283</v>
      </c>
      <c r="F1004" s="30">
        <v>7422</v>
      </c>
      <c r="G1004" s="30" t="s">
        <v>290</v>
      </c>
      <c r="H1004" s="30">
        <v>0</v>
      </c>
      <c r="I1004" s="30">
        <v>0</v>
      </c>
      <c r="J1004" s="30" t="s">
        <v>363</v>
      </c>
      <c r="K1004" s="30">
        <v>0</v>
      </c>
      <c r="L1004" s="30">
        <v>0</v>
      </c>
      <c r="M1004" s="30">
        <v>0</v>
      </c>
      <c r="N1004" s="30">
        <v>0</v>
      </c>
      <c r="O1004" s="30">
        <v>0</v>
      </c>
      <c r="P1004" s="30">
        <v>0</v>
      </c>
      <c r="Q1004" s="30">
        <v>0</v>
      </c>
      <c r="R1004" s="30">
        <v>0</v>
      </c>
      <c r="S1004" s="30">
        <v>0</v>
      </c>
      <c r="T1004">
        <v>8</v>
      </c>
      <c r="U1004">
        <v>2469.8627561365101</v>
      </c>
      <c r="V1004">
        <v>0.17482517482517501</v>
      </c>
    </row>
    <row r="1005" spans="1:22" hidden="1" x14ac:dyDescent="0.25">
      <c r="A1005" s="30" t="s">
        <v>4192</v>
      </c>
      <c r="B1005" s="30" t="s">
        <v>3782</v>
      </c>
      <c r="C1005" s="30" t="s">
        <v>5</v>
      </c>
      <c r="D1005" s="30" t="s">
        <v>591</v>
      </c>
      <c r="E1005" s="30" t="s">
        <v>283</v>
      </c>
      <c r="F1005" s="30">
        <v>7422</v>
      </c>
      <c r="G1005" s="30" t="s">
        <v>291</v>
      </c>
      <c r="H1005" s="30">
        <v>338.60812095473301</v>
      </c>
      <c r="I1005" s="30">
        <v>0.01</v>
      </c>
      <c r="J1005" s="30" t="s">
        <v>336</v>
      </c>
      <c r="K1005" s="30">
        <v>3.3860812095473301</v>
      </c>
      <c r="L1005" s="30">
        <v>25131.494737260298</v>
      </c>
      <c r="M1005" s="30">
        <v>0</v>
      </c>
      <c r="N1005" s="30">
        <v>0</v>
      </c>
      <c r="O1005" s="30">
        <v>0</v>
      </c>
      <c r="P1005" s="30">
        <v>0</v>
      </c>
      <c r="Q1005" s="30">
        <v>0.01</v>
      </c>
      <c r="R1005" s="30">
        <v>3.3860812095473301</v>
      </c>
      <c r="S1005" s="30">
        <v>74.22</v>
      </c>
      <c r="T1005">
        <v>8</v>
      </c>
      <c r="U1005">
        <v>338.60812095473301</v>
      </c>
      <c r="V1005">
        <v>5.1813471502590702E-3</v>
      </c>
    </row>
    <row r="1006" spans="1:22" hidden="1" x14ac:dyDescent="0.25">
      <c r="A1006" s="30" t="s">
        <v>4193</v>
      </c>
      <c r="B1006" s="30" t="s">
        <v>3782</v>
      </c>
      <c r="C1006" s="30" t="s">
        <v>5</v>
      </c>
      <c r="D1006" s="30" t="s">
        <v>591</v>
      </c>
      <c r="E1006" s="30" t="s">
        <v>283</v>
      </c>
      <c r="F1006" s="30">
        <v>7422</v>
      </c>
      <c r="G1006" s="30" t="s">
        <v>292</v>
      </c>
      <c r="H1006" s="30">
        <v>48.217244320854199</v>
      </c>
      <c r="I1006" s="30">
        <v>0.4</v>
      </c>
      <c r="J1006" s="30" t="s">
        <v>332</v>
      </c>
      <c r="K1006" s="30">
        <v>19.2868977283417</v>
      </c>
      <c r="L1006" s="30">
        <v>143147.354939752</v>
      </c>
      <c r="M1006" s="30">
        <v>0.4</v>
      </c>
      <c r="N1006" s="30">
        <v>0</v>
      </c>
      <c r="O1006" s="30">
        <v>0</v>
      </c>
      <c r="P1006" s="30">
        <v>0</v>
      </c>
      <c r="Q1006" s="30">
        <v>0</v>
      </c>
      <c r="R1006" s="30">
        <v>0</v>
      </c>
      <c r="S1006" s="30">
        <v>2968.8</v>
      </c>
      <c r="T1006">
        <v>8</v>
      </c>
      <c r="U1006">
        <v>48.217244320854199</v>
      </c>
      <c r="V1006">
        <v>0.1</v>
      </c>
    </row>
    <row r="1007" spans="1:22" hidden="1" x14ac:dyDescent="0.25">
      <c r="A1007" s="30" t="s">
        <v>4194</v>
      </c>
      <c r="B1007" s="30" t="s">
        <v>3782</v>
      </c>
      <c r="C1007" s="30" t="s">
        <v>5</v>
      </c>
      <c r="D1007" s="30" t="s">
        <v>591</v>
      </c>
      <c r="E1007" s="30" t="s">
        <v>283</v>
      </c>
      <c r="F1007" s="30">
        <v>7422</v>
      </c>
      <c r="G1007" s="30" t="s">
        <v>293</v>
      </c>
      <c r="H1007" s="30">
        <v>584.27470430307994</v>
      </c>
      <c r="I1007" s="30">
        <v>7.0000000000000007E-2</v>
      </c>
      <c r="J1007" s="30" t="s">
        <v>333</v>
      </c>
      <c r="K1007" s="30">
        <v>40.899229301215598</v>
      </c>
      <c r="L1007" s="30">
        <v>303554.07987362199</v>
      </c>
      <c r="M1007" s="30">
        <v>0</v>
      </c>
      <c r="N1007" s="30">
        <v>7.0000000000000007E-2</v>
      </c>
      <c r="O1007" s="30">
        <v>0</v>
      </c>
      <c r="P1007" s="30">
        <v>0</v>
      </c>
      <c r="Q1007" s="30">
        <v>0</v>
      </c>
      <c r="R1007" s="30">
        <v>0</v>
      </c>
      <c r="S1007" s="30">
        <v>519.54</v>
      </c>
      <c r="T1007">
        <v>8</v>
      </c>
      <c r="U1007">
        <v>584.27470430307994</v>
      </c>
      <c r="V1007">
        <v>5.1851851851851899E-2</v>
      </c>
    </row>
    <row r="1008" spans="1:22" hidden="1" x14ac:dyDescent="0.25">
      <c r="A1008" s="30" t="s">
        <v>4195</v>
      </c>
      <c r="B1008" s="30" t="s">
        <v>3782</v>
      </c>
      <c r="C1008" s="30" t="s">
        <v>5</v>
      </c>
      <c r="D1008" s="30" t="s">
        <v>591</v>
      </c>
      <c r="E1008" s="30" t="s">
        <v>283</v>
      </c>
      <c r="F1008" s="30">
        <v>7422</v>
      </c>
      <c r="G1008" s="30" t="s">
        <v>294</v>
      </c>
      <c r="H1008" s="30">
        <v>183.31162136334501</v>
      </c>
      <c r="I1008" s="30">
        <v>0.16</v>
      </c>
      <c r="J1008" s="30" t="s">
        <v>333</v>
      </c>
      <c r="K1008" s="30">
        <v>29.3298594181352</v>
      </c>
      <c r="L1008" s="30">
        <v>217686.21660139901</v>
      </c>
      <c r="M1008" s="30">
        <v>0</v>
      </c>
      <c r="N1008" s="30">
        <v>0.16</v>
      </c>
      <c r="O1008" s="30">
        <v>0</v>
      </c>
      <c r="P1008" s="30">
        <v>0</v>
      </c>
      <c r="Q1008" s="30">
        <v>0</v>
      </c>
      <c r="R1008" s="30">
        <v>0</v>
      </c>
      <c r="S1008" s="30">
        <v>1187.52</v>
      </c>
      <c r="T1008">
        <v>8</v>
      </c>
      <c r="U1008">
        <v>183.31162136334501</v>
      </c>
      <c r="V1008">
        <v>0.11851851851851899</v>
      </c>
    </row>
    <row r="1009" spans="1:22" hidden="1" x14ac:dyDescent="0.25">
      <c r="A1009" s="30" t="s">
        <v>4196</v>
      </c>
      <c r="B1009" s="30" t="s">
        <v>3782</v>
      </c>
      <c r="C1009" s="30" t="s">
        <v>5</v>
      </c>
      <c r="D1009" s="30" t="s">
        <v>591</v>
      </c>
      <c r="E1009" s="30" t="s">
        <v>283</v>
      </c>
      <c r="F1009" s="30">
        <v>7422</v>
      </c>
      <c r="G1009" s="30" t="s">
        <v>295</v>
      </c>
      <c r="H1009" s="30">
        <v>0</v>
      </c>
      <c r="I1009" s="30">
        <v>0</v>
      </c>
      <c r="J1009" s="30" t="s">
        <v>336</v>
      </c>
      <c r="K1009" s="30">
        <v>0</v>
      </c>
      <c r="L1009" s="30">
        <v>0</v>
      </c>
      <c r="M1009" s="30">
        <v>0</v>
      </c>
      <c r="N1009" s="30">
        <v>0</v>
      </c>
      <c r="O1009" s="30">
        <v>0</v>
      </c>
      <c r="P1009" s="30">
        <v>0</v>
      </c>
      <c r="Q1009" s="30">
        <v>0</v>
      </c>
      <c r="R1009" s="30">
        <v>0</v>
      </c>
      <c r="S1009" s="30">
        <v>0</v>
      </c>
      <c r="T1009">
        <v>8</v>
      </c>
      <c r="U1009">
        <v>0</v>
      </c>
      <c r="V1009">
        <v>0</v>
      </c>
    </row>
    <row r="1010" spans="1:22" hidden="1" x14ac:dyDescent="0.25">
      <c r="A1010" s="30" t="s">
        <v>4197</v>
      </c>
      <c r="B1010" s="30" t="s">
        <v>3782</v>
      </c>
      <c r="C1010" s="30" t="s">
        <v>5</v>
      </c>
      <c r="D1010" s="30" t="s">
        <v>591</v>
      </c>
      <c r="E1010" s="30" t="s">
        <v>283</v>
      </c>
      <c r="F1010" s="30">
        <v>7422</v>
      </c>
      <c r="G1010" s="30" t="s">
        <v>296</v>
      </c>
      <c r="H1010" s="30">
        <v>117.355762105982</v>
      </c>
      <c r="I1010" s="30">
        <v>0.03</v>
      </c>
      <c r="J1010" s="30" t="s">
        <v>336</v>
      </c>
      <c r="K1010" s="30">
        <v>3.5206728631794499</v>
      </c>
      <c r="L1010" s="30">
        <v>26130.4339905179</v>
      </c>
      <c r="M1010" s="30">
        <v>0</v>
      </c>
      <c r="N1010" s="30">
        <v>0</v>
      </c>
      <c r="O1010" s="30">
        <v>0</v>
      </c>
      <c r="P1010" s="30">
        <v>0</v>
      </c>
      <c r="Q1010" s="30">
        <v>0.03</v>
      </c>
      <c r="R1010" s="30">
        <v>3.5206728631794499</v>
      </c>
      <c r="S1010" s="30">
        <v>222.66</v>
      </c>
      <c r="T1010">
        <v>8</v>
      </c>
      <c r="U1010">
        <v>117.355762105982</v>
      </c>
      <c r="V1010">
        <v>1.55440414507772E-2</v>
      </c>
    </row>
    <row r="1011" spans="1:22" hidden="1" x14ac:dyDescent="0.25">
      <c r="A1011" s="30" t="s">
        <v>4198</v>
      </c>
      <c r="B1011" s="30" t="s">
        <v>3782</v>
      </c>
      <c r="C1011" s="30" t="s">
        <v>5</v>
      </c>
      <c r="D1011" s="30" t="s">
        <v>591</v>
      </c>
      <c r="E1011" s="30" t="s">
        <v>283</v>
      </c>
      <c r="F1011" s="30">
        <v>7422</v>
      </c>
      <c r="G1011" s="30" t="s">
        <v>297</v>
      </c>
      <c r="H1011" s="30">
        <v>1052.0296125608199</v>
      </c>
      <c r="I1011" s="30">
        <v>0.28000000000000003</v>
      </c>
      <c r="J1011" s="30" t="s">
        <v>336</v>
      </c>
      <c r="K1011" s="30">
        <v>294.56829151702902</v>
      </c>
      <c r="L1011" s="30">
        <v>2186285.8596393899</v>
      </c>
      <c r="M1011" s="30">
        <v>0</v>
      </c>
      <c r="N1011" s="30">
        <v>0</v>
      </c>
      <c r="O1011" s="30">
        <v>0</v>
      </c>
      <c r="P1011" s="30">
        <v>0</v>
      </c>
      <c r="Q1011" s="30">
        <v>0.28000000000000003</v>
      </c>
      <c r="R1011" s="30">
        <v>294.56829151702902</v>
      </c>
      <c r="S1011" s="30">
        <v>2078.16</v>
      </c>
      <c r="T1011">
        <v>8</v>
      </c>
      <c r="U1011">
        <v>1052.0296125608199</v>
      </c>
      <c r="V1011">
        <v>0.14507772020725401</v>
      </c>
    </row>
    <row r="1012" spans="1:22" hidden="1" x14ac:dyDescent="0.25">
      <c r="A1012" s="30" t="s">
        <v>4199</v>
      </c>
      <c r="B1012" s="30" t="s">
        <v>3782</v>
      </c>
      <c r="C1012" s="30" t="s">
        <v>5</v>
      </c>
      <c r="D1012" s="30" t="s">
        <v>591</v>
      </c>
      <c r="E1012" s="30" t="s">
        <v>283</v>
      </c>
      <c r="F1012" s="30">
        <v>7422</v>
      </c>
      <c r="G1012" s="30" t="s">
        <v>298</v>
      </c>
      <c r="H1012" s="30">
        <v>0</v>
      </c>
      <c r="I1012" s="30">
        <v>0</v>
      </c>
      <c r="J1012" s="30" t="s">
        <v>276</v>
      </c>
      <c r="K1012" s="30">
        <v>0</v>
      </c>
      <c r="L1012" s="30">
        <v>0</v>
      </c>
      <c r="M1012" s="30">
        <v>0</v>
      </c>
      <c r="N1012" s="30">
        <v>0</v>
      </c>
      <c r="O1012" s="30">
        <v>0</v>
      </c>
      <c r="P1012" s="30">
        <v>0</v>
      </c>
      <c r="Q1012" s="30">
        <v>0</v>
      </c>
      <c r="R1012" s="30">
        <v>0</v>
      </c>
      <c r="S1012" s="30">
        <v>0</v>
      </c>
      <c r="T1012">
        <v>8</v>
      </c>
      <c r="U1012">
        <v>0</v>
      </c>
      <c r="V1012">
        <v>0</v>
      </c>
    </row>
    <row r="1013" spans="1:22" hidden="1" x14ac:dyDescent="0.25">
      <c r="A1013" s="30" t="s">
        <v>4200</v>
      </c>
      <c r="B1013" s="30" t="s">
        <v>3782</v>
      </c>
      <c r="C1013" s="30" t="s">
        <v>5</v>
      </c>
      <c r="D1013" s="30" t="s">
        <v>591</v>
      </c>
      <c r="E1013" s="30" t="s">
        <v>283</v>
      </c>
      <c r="F1013" s="30">
        <v>7422</v>
      </c>
      <c r="G1013" s="30" t="s">
        <v>299</v>
      </c>
      <c r="H1013" s="30">
        <v>137.18711839601499</v>
      </c>
      <c r="I1013" s="30">
        <v>0.04</v>
      </c>
      <c r="J1013" s="30" t="s">
        <v>332</v>
      </c>
      <c r="K1013" s="30">
        <v>5.48748473584061</v>
      </c>
      <c r="L1013" s="30">
        <v>40728.111709409</v>
      </c>
      <c r="M1013" s="30">
        <v>0.04</v>
      </c>
      <c r="N1013" s="30">
        <v>0</v>
      </c>
      <c r="O1013" s="30">
        <v>0</v>
      </c>
      <c r="P1013" s="30">
        <v>0</v>
      </c>
      <c r="Q1013" s="30">
        <v>0</v>
      </c>
      <c r="R1013" s="30">
        <v>0</v>
      </c>
      <c r="S1013" s="30">
        <v>296.88</v>
      </c>
      <c r="T1013">
        <v>8</v>
      </c>
      <c r="U1013">
        <v>137.18711839601499</v>
      </c>
      <c r="V1013">
        <v>0.01</v>
      </c>
    </row>
    <row r="1014" spans="1:22" hidden="1" x14ac:dyDescent="0.25">
      <c r="A1014" s="30" t="s">
        <v>4201</v>
      </c>
      <c r="B1014" s="30" t="s">
        <v>3782</v>
      </c>
      <c r="C1014" s="30" t="s">
        <v>5</v>
      </c>
      <c r="D1014" s="30" t="s">
        <v>591</v>
      </c>
      <c r="E1014" s="30" t="s">
        <v>283</v>
      </c>
      <c r="F1014" s="30">
        <v>7422</v>
      </c>
      <c r="G1014" s="30" t="s">
        <v>300</v>
      </c>
      <c r="H1014" s="30">
        <v>0</v>
      </c>
      <c r="I1014" s="30">
        <v>0</v>
      </c>
      <c r="J1014" s="30" t="s">
        <v>336</v>
      </c>
      <c r="K1014" s="30">
        <v>0</v>
      </c>
      <c r="L1014" s="30">
        <v>0</v>
      </c>
      <c r="M1014" s="30">
        <v>0</v>
      </c>
      <c r="N1014" s="30">
        <v>0</v>
      </c>
      <c r="O1014" s="30">
        <v>0</v>
      </c>
      <c r="P1014" s="30">
        <v>0</v>
      </c>
      <c r="Q1014" s="30">
        <v>0</v>
      </c>
      <c r="R1014" s="30">
        <v>0</v>
      </c>
      <c r="S1014" s="30">
        <v>0</v>
      </c>
      <c r="T1014">
        <v>8</v>
      </c>
      <c r="U1014">
        <v>0</v>
      </c>
      <c r="V1014">
        <v>0</v>
      </c>
    </row>
    <row r="1015" spans="1:22" hidden="1" x14ac:dyDescent="0.25">
      <c r="A1015" s="30" t="s">
        <v>4202</v>
      </c>
      <c r="B1015" s="30" t="s">
        <v>3782</v>
      </c>
      <c r="C1015" s="30" t="s">
        <v>5</v>
      </c>
      <c r="D1015" s="30" t="s">
        <v>591</v>
      </c>
      <c r="E1015" s="30" t="s">
        <v>283</v>
      </c>
      <c r="F1015" s="30">
        <v>7422</v>
      </c>
      <c r="G1015" s="30" t="s">
        <v>301</v>
      </c>
      <c r="H1015" s="30">
        <v>87.869299457879507</v>
      </c>
      <c r="I1015" s="30">
        <v>0.77</v>
      </c>
      <c r="J1015" s="30" t="s">
        <v>333</v>
      </c>
      <c r="K1015" s="30">
        <v>67.659360582567203</v>
      </c>
      <c r="L1015" s="30">
        <v>502167.774243814</v>
      </c>
      <c r="M1015" s="30">
        <v>0</v>
      </c>
      <c r="N1015" s="30">
        <v>0.77</v>
      </c>
      <c r="O1015" s="30">
        <v>0</v>
      </c>
      <c r="P1015" s="30">
        <v>0</v>
      </c>
      <c r="Q1015" s="30">
        <v>0</v>
      </c>
      <c r="R1015" s="30">
        <v>0</v>
      </c>
      <c r="S1015" s="30">
        <v>5714.94</v>
      </c>
      <c r="T1015">
        <v>8</v>
      </c>
      <c r="U1015">
        <v>87.869299457879507</v>
      </c>
      <c r="V1015">
        <v>0.57037037037036997</v>
      </c>
    </row>
    <row r="1016" spans="1:22" hidden="1" x14ac:dyDescent="0.25">
      <c r="A1016" s="30" t="s">
        <v>4203</v>
      </c>
      <c r="B1016" s="30" t="s">
        <v>3782</v>
      </c>
      <c r="C1016" s="30" t="s">
        <v>5</v>
      </c>
      <c r="D1016" s="30" t="s">
        <v>591</v>
      </c>
      <c r="E1016" s="30" t="s">
        <v>283</v>
      </c>
      <c r="F1016" s="30">
        <v>7422</v>
      </c>
      <c r="G1016" s="30" t="s">
        <v>302</v>
      </c>
      <c r="H1016" s="30">
        <v>112.02567398921801</v>
      </c>
      <c r="I1016" s="30">
        <v>0.36</v>
      </c>
      <c r="J1016" s="30" t="s">
        <v>332</v>
      </c>
      <c r="K1016" s="30">
        <v>40.329242636118401</v>
      </c>
      <c r="L1016" s="30">
        <v>299323.63884527102</v>
      </c>
      <c r="M1016" s="30">
        <v>0.36</v>
      </c>
      <c r="N1016" s="30">
        <v>0</v>
      </c>
      <c r="O1016" s="30">
        <v>0</v>
      </c>
      <c r="P1016" s="30">
        <v>0</v>
      </c>
      <c r="Q1016" s="30">
        <v>0</v>
      </c>
      <c r="R1016" s="30">
        <v>0</v>
      </c>
      <c r="S1016" s="30">
        <v>2671.92</v>
      </c>
      <c r="T1016">
        <v>8</v>
      </c>
      <c r="U1016">
        <v>112.02567398921801</v>
      </c>
      <c r="V1016">
        <v>0.09</v>
      </c>
    </row>
    <row r="1017" spans="1:22" hidden="1" x14ac:dyDescent="0.25">
      <c r="A1017" s="30" t="s">
        <v>4204</v>
      </c>
      <c r="B1017" s="30" t="s">
        <v>3782</v>
      </c>
      <c r="C1017" s="30" t="s">
        <v>5</v>
      </c>
      <c r="D1017" s="30" t="s">
        <v>591</v>
      </c>
      <c r="E1017" s="30" t="s">
        <v>283</v>
      </c>
      <c r="F1017" s="30">
        <v>7422</v>
      </c>
      <c r="G1017" s="30" t="s">
        <v>303</v>
      </c>
      <c r="H1017" s="30">
        <v>249.032739128206</v>
      </c>
      <c r="I1017" s="30">
        <v>0.11</v>
      </c>
      <c r="J1017" s="30" t="s">
        <v>336</v>
      </c>
      <c r="K1017" s="30">
        <v>27.393601304102699</v>
      </c>
      <c r="L1017" s="30">
        <v>203315.30887904999</v>
      </c>
      <c r="M1017" s="30">
        <v>0</v>
      </c>
      <c r="N1017" s="30">
        <v>0</v>
      </c>
      <c r="O1017" s="30">
        <v>0</v>
      </c>
      <c r="P1017" s="30">
        <v>0</v>
      </c>
      <c r="Q1017" s="30">
        <v>0.11</v>
      </c>
      <c r="R1017" s="30">
        <v>27.393601304102699</v>
      </c>
      <c r="S1017" s="30">
        <v>816.42</v>
      </c>
      <c r="T1017">
        <v>8</v>
      </c>
      <c r="U1017">
        <v>249.032739128206</v>
      </c>
      <c r="V1017">
        <v>5.6994818652849701E-2</v>
      </c>
    </row>
    <row r="1018" spans="1:22" hidden="1" x14ac:dyDescent="0.25">
      <c r="A1018" s="30" t="s">
        <v>4205</v>
      </c>
      <c r="B1018" s="30" t="s">
        <v>3782</v>
      </c>
      <c r="C1018" s="30" t="s">
        <v>5</v>
      </c>
      <c r="D1018" s="30" t="s">
        <v>591</v>
      </c>
      <c r="E1018" s="30" t="s">
        <v>283</v>
      </c>
      <c r="F1018" s="30">
        <v>7422</v>
      </c>
      <c r="G1018" s="30" t="s">
        <v>304</v>
      </c>
      <c r="H1018" s="30">
        <v>79.174211997617903</v>
      </c>
      <c r="I1018" s="30">
        <v>1</v>
      </c>
      <c r="J1018" s="30" t="s">
        <v>336</v>
      </c>
      <c r="K1018" s="30">
        <v>79.174211997617903</v>
      </c>
      <c r="L1018" s="30">
        <v>587631.00144631998</v>
      </c>
      <c r="M1018" s="30">
        <v>0</v>
      </c>
      <c r="N1018" s="30">
        <v>0</v>
      </c>
      <c r="O1018" s="30">
        <v>0</v>
      </c>
      <c r="P1018" s="30">
        <v>0</v>
      </c>
      <c r="Q1018" s="30">
        <v>1</v>
      </c>
      <c r="R1018" s="30">
        <v>79.174211997617903</v>
      </c>
      <c r="S1018" s="30">
        <v>7422</v>
      </c>
      <c r="T1018">
        <v>8</v>
      </c>
      <c r="U1018">
        <v>79.174211997617903</v>
      </c>
      <c r="V1018">
        <v>0.51813471502590702</v>
      </c>
    </row>
    <row r="1019" spans="1:22" hidden="1" x14ac:dyDescent="0.25">
      <c r="A1019" s="30" t="s">
        <v>4206</v>
      </c>
      <c r="B1019" s="30" t="s">
        <v>3782</v>
      </c>
      <c r="C1019" s="30" t="s">
        <v>5</v>
      </c>
      <c r="D1019" s="30" t="s">
        <v>591</v>
      </c>
      <c r="E1019" s="30" t="s">
        <v>283</v>
      </c>
      <c r="F1019" s="30">
        <v>7422</v>
      </c>
      <c r="G1019" s="30" t="s">
        <v>305</v>
      </c>
      <c r="H1019" s="30">
        <v>150.41846240693499</v>
      </c>
      <c r="I1019" s="30">
        <v>0.75</v>
      </c>
      <c r="J1019" s="30" t="s">
        <v>332</v>
      </c>
      <c r="K1019" s="30">
        <v>112.813846805201</v>
      </c>
      <c r="L1019" s="30">
        <v>837304.37098820205</v>
      </c>
      <c r="M1019" s="30">
        <v>0.75</v>
      </c>
      <c r="N1019" s="30">
        <v>0</v>
      </c>
      <c r="O1019" s="30">
        <v>0</v>
      </c>
      <c r="P1019" s="30">
        <v>0</v>
      </c>
      <c r="Q1019" s="30">
        <v>0</v>
      </c>
      <c r="R1019" s="30">
        <v>0</v>
      </c>
      <c r="S1019" s="30">
        <v>5566.5</v>
      </c>
      <c r="T1019">
        <v>8</v>
      </c>
      <c r="U1019">
        <v>150.41846240693499</v>
      </c>
      <c r="V1019">
        <v>0.1875</v>
      </c>
    </row>
    <row r="1020" spans="1:22" hidden="1" x14ac:dyDescent="0.25">
      <c r="A1020" s="30" t="s">
        <v>4207</v>
      </c>
      <c r="B1020" s="30" t="s">
        <v>3782</v>
      </c>
      <c r="C1020" s="30" t="s">
        <v>5</v>
      </c>
      <c r="D1020" s="30" t="s">
        <v>591</v>
      </c>
      <c r="E1020" s="30" t="s">
        <v>283</v>
      </c>
      <c r="F1020" s="30">
        <v>7422</v>
      </c>
      <c r="G1020" s="30" t="s">
        <v>306</v>
      </c>
      <c r="H1020" s="30">
        <v>119.05872869015199</v>
      </c>
      <c r="I1020" s="30">
        <v>1.28</v>
      </c>
      <c r="J1020" s="30" t="s">
        <v>332</v>
      </c>
      <c r="K1020" s="30">
        <v>152.39517272339501</v>
      </c>
      <c r="L1020" s="30">
        <v>1131076.97195304</v>
      </c>
      <c r="M1020" s="30">
        <v>1.28</v>
      </c>
      <c r="N1020" s="30">
        <v>0</v>
      </c>
      <c r="O1020" s="30">
        <v>0</v>
      </c>
      <c r="P1020" s="30">
        <v>0</v>
      </c>
      <c r="Q1020" s="30">
        <v>0</v>
      </c>
      <c r="R1020" s="30">
        <v>0</v>
      </c>
      <c r="S1020" s="30">
        <v>9500.16</v>
      </c>
      <c r="T1020">
        <v>8</v>
      </c>
      <c r="U1020">
        <v>119.05872869015199</v>
      </c>
      <c r="V1020">
        <v>0.32</v>
      </c>
    </row>
    <row r="1021" spans="1:22" hidden="1" x14ac:dyDescent="0.25">
      <c r="A1021" s="30" t="s">
        <v>4208</v>
      </c>
      <c r="B1021" s="30" t="s">
        <v>3782</v>
      </c>
      <c r="C1021" s="30" t="s">
        <v>5</v>
      </c>
      <c r="D1021" s="30" t="s">
        <v>591</v>
      </c>
      <c r="E1021" s="30" t="s">
        <v>283</v>
      </c>
      <c r="F1021" s="30">
        <v>7422</v>
      </c>
      <c r="G1021" s="30" t="s">
        <v>307</v>
      </c>
      <c r="H1021" s="30">
        <v>79.117120907047607</v>
      </c>
      <c r="I1021" s="30">
        <v>0.49</v>
      </c>
      <c r="J1021" s="30" t="s">
        <v>336</v>
      </c>
      <c r="K1021" s="30">
        <v>38.767389244453298</v>
      </c>
      <c r="L1021" s="30">
        <v>287731.56297233299</v>
      </c>
      <c r="M1021" s="30">
        <v>0</v>
      </c>
      <c r="N1021" s="30">
        <v>0</v>
      </c>
      <c r="O1021" s="30">
        <v>0</v>
      </c>
      <c r="P1021" s="30">
        <v>0</v>
      </c>
      <c r="Q1021" s="30">
        <v>0.49</v>
      </c>
      <c r="R1021" s="30">
        <v>38.767389244453298</v>
      </c>
      <c r="S1021" s="30">
        <v>3636.78</v>
      </c>
      <c r="T1021">
        <v>8</v>
      </c>
      <c r="U1021">
        <v>79.117120907047607</v>
      </c>
      <c r="V1021">
        <v>0.25388601036269398</v>
      </c>
    </row>
    <row r="1022" spans="1:22" hidden="1" x14ac:dyDescent="0.25">
      <c r="A1022" s="30" t="s">
        <v>4209</v>
      </c>
      <c r="B1022" s="30" t="s">
        <v>3782</v>
      </c>
      <c r="C1022" s="30" t="s">
        <v>5</v>
      </c>
      <c r="D1022" s="30" t="s">
        <v>591</v>
      </c>
      <c r="E1022" s="30" t="s">
        <v>283</v>
      </c>
      <c r="F1022" s="30">
        <v>7422</v>
      </c>
      <c r="G1022" s="30" t="s">
        <v>308</v>
      </c>
      <c r="H1022" s="30">
        <v>149.86751960570399</v>
      </c>
      <c r="I1022" s="30">
        <v>1.17</v>
      </c>
      <c r="J1022" s="30" t="s">
        <v>332</v>
      </c>
      <c r="K1022" s="30">
        <v>175.344997938674</v>
      </c>
      <c r="L1022" s="30">
        <v>1301410.57470083</v>
      </c>
      <c r="M1022" s="30">
        <v>1.17</v>
      </c>
      <c r="N1022" s="30">
        <v>0</v>
      </c>
      <c r="O1022" s="30">
        <v>0</v>
      </c>
      <c r="P1022" s="30">
        <v>0</v>
      </c>
      <c r="Q1022" s="30">
        <v>0</v>
      </c>
      <c r="R1022" s="30">
        <v>0</v>
      </c>
      <c r="S1022" s="30">
        <v>8683.74</v>
      </c>
      <c r="T1022">
        <v>8</v>
      </c>
      <c r="U1022">
        <v>149.86751960570399</v>
      </c>
      <c r="V1022">
        <v>0.29249999999999998</v>
      </c>
    </row>
    <row r="1023" spans="1:22" hidden="1" x14ac:dyDescent="0.25">
      <c r="A1023" s="30" t="s">
        <v>4210</v>
      </c>
      <c r="B1023" s="30" t="s">
        <v>3782</v>
      </c>
      <c r="C1023" s="30" t="s">
        <v>5</v>
      </c>
      <c r="D1023" s="30" t="s">
        <v>591</v>
      </c>
      <c r="E1023" s="30" t="s">
        <v>283</v>
      </c>
      <c r="F1023" s="30">
        <v>7422</v>
      </c>
      <c r="G1023" s="30" t="s">
        <v>309</v>
      </c>
      <c r="H1023" s="30">
        <v>536.915429583628</v>
      </c>
      <c r="I1023" s="30">
        <v>0.01</v>
      </c>
      <c r="J1023" s="30" t="s">
        <v>336</v>
      </c>
      <c r="K1023" s="30">
        <v>5.3691542958362799</v>
      </c>
      <c r="L1023" s="30">
        <v>39849.863183696798</v>
      </c>
      <c r="M1023" s="30">
        <v>0</v>
      </c>
      <c r="N1023" s="30">
        <v>0</v>
      </c>
      <c r="O1023" s="30">
        <v>0</v>
      </c>
      <c r="P1023" s="30">
        <v>0</v>
      </c>
      <c r="Q1023" s="30">
        <v>0.01</v>
      </c>
      <c r="R1023" s="30">
        <v>5.3691542958362799</v>
      </c>
      <c r="S1023" s="30">
        <v>74.22</v>
      </c>
      <c r="T1023">
        <v>8</v>
      </c>
      <c r="U1023">
        <v>536.915429583628</v>
      </c>
      <c r="V1023">
        <v>5.1813471502590702E-3</v>
      </c>
    </row>
    <row r="1024" spans="1:22" hidden="1" x14ac:dyDescent="0.25">
      <c r="A1024" s="30" t="s">
        <v>4211</v>
      </c>
      <c r="B1024" s="30" t="s">
        <v>3782</v>
      </c>
      <c r="C1024" s="30" t="s">
        <v>5</v>
      </c>
      <c r="D1024" s="30" t="s">
        <v>591</v>
      </c>
      <c r="E1024" s="30" t="s">
        <v>283</v>
      </c>
      <c r="F1024" s="30">
        <v>7422</v>
      </c>
      <c r="G1024" s="30" t="s">
        <v>310</v>
      </c>
      <c r="H1024" s="30">
        <v>233.890860680933</v>
      </c>
      <c r="I1024" s="30">
        <v>0.03</v>
      </c>
      <c r="J1024" s="30" t="s">
        <v>333</v>
      </c>
      <c r="K1024" s="30">
        <v>7.0167258204280003</v>
      </c>
      <c r="L1024" s="30">
        <v>52078.139039216599</v>
      </c>
      <c r="M1024" s="30">
        <v>0</v>
      </c>
      <c r="N1024" s="30">
        <v>0.03</v>
      </c>
      <c r="O1024" s="30">
        <v>0</v>
      </c>
      <c r="P1024" s="30">
        <v>0</v>
      </c>
      <c r="Q1024" s="30">
        <v>0</v>
      </c>
      <c r="R1024" s="30">
        <v>0</v>
      </c>
      <c r="S1024" s="30">
        <v>222.66</v>
      </c>
      <c r="T1024">
        <v>8</v>
      </c>
      <c r="U1024">
        <v>233.890860680933</v>
      </c>
      <c r="V1024">
        <v>2.2222222222222199E-2</v>
      </c>
    </row>
    <row r="1025" spans="1:22" hidden="1" x14ac:dyDescent="0.25">
      <c r="A1025" s="30" t="s">
        <v>4212</v>
      </c>
      <c r="B1025" s="30" t="s">
        <v>3782</v>
      </c>
      <c r="C1025" s="30" t="s">
        <v>5</v>
      </c>
      <c r="D1025" s="30" t="s">
        <v>591</v>
      </c>
      <c r="E1025" s="30" t="s">
        <v>283</v>
      </c>
      <c r="F1025" s="30">
        <v>7422</v>
      </c>
      <c r="G1025" s="30" t="s">
        <v>311</v>
      </c>
      <c r="H1025" s="30">
        <v>103.054251100588</v>
      </c>
      <c r="I1025" s="30">
        <v>0.32</v>
      </c>
      <c r="J1025" s="30" t="s">
        <v>333</v>
      </c>
      <c r="K1025" s="30">
        <v>32.977360352188199</v>
      </c>
      <c r="L1025" s="30">
        <v>244757.96853394099</v>
      </c>
      <c r="M1025" s="30">
        <v>0</v>
      </c>
      <c r="N1025" s="30">
        <v>0.32</v>
      </c>
      <c r="O1025" s="30">
        <v>0</v>
      </c>
      <c r="P1025" s="30">
        <v>0</v>
      </c>
      <c r="Q1025" s="30">
        <v>0</v>
      </c>
      <c r="R1025" s="30">
        <v>0</v>
      </c>
      <c r="S1025" s="30">
        <v>2375.04</v>
      </c>
      <c r="T1025">
        <v>8</v>
      </c>
      <c r="U1025">
        <v>103.054251100588</v>
      </c>
      <c r="V1025">
        <v>0.23703703703703699</v>
      </c>
    </row>
    <row r="1026" spans="1:22" hidden="1" x14ac:dyDescent="0.25">
      <c r="A1026" s="30" t="s">
        <v>4213</v>
      </c>
      <c r="B1026" s="30" t="s">
        <v>3782</v>
      </c>
      <c r="C1026" s="30" t="s">
        <v>5</v>
      </c>
      <c r="D1026" s="30" t="s">
        <v>591</v>
      </c>
      <c r="E1026" s="30" t="s">
        <v>283</v>
      </c>
      <c r="F1026" s="30">
        <v>7422</v>
      </c>
      <c r="G1026" s="30" t="s">
        <v>312</v>
      </c>
      <c r="H1026" s="30">
        <v>36.969883976780999</v>
      </c>
      <c r="I1026" s="30">
        <v>4.04</v>
      </c>
      <c r="J1026" s="30" t="s">
        <v>334</v>
      </c>
      <c r="K1026" s="30">
        <v>149.35833126619499</v>
      </c>
      <c r="L1026" s="30">
        <v>1108537.5346577</v>
      </c>
      <c r="M1026" s="30">
        <v>0</v>
      </c>
      <c r="N1026" s="30">
        <v>0</v>
      </c>
      <c r="O1026" s="30">
        <v>4.04</v>
      </c>
      <c r="P1026" s="30">
        <v>0</v>
      </c>
      <c r="Q1026" s="30">
        <v>0</v>
      </c>
      <c r="R1026" s="30">
        <v>0</v>
      </c>
      <c r="S1026" s="30">
        <v>29984.880000000001</v>
      </c>
      <c r="T1026">
        <v>8</v>
      </c>
      <c r="U1026">
        <v>36.969883976780999</v>
      </c>
      <c r="V1026">
        <v>0.83817427385892096</v>
      </c>
    </row>
    <row r="1027" spans="1:22" hidden="1" x14ac:dyDescent="0.25">
      <c r="A1027" s="30" t="s">
        <v>4214</v>
      </c>
      <c r="B1027" s="30" t="s">
        <v>3782</v>
      </c>
      <c r="C1027" s="30" t="s">
        <v>5</v>
      </c>
      <c r="D1027" s="30" t="s">
        <v>591</v>
      </c>
      <c r="E1027" s="30" t="s">
        <v>283</v>
      </c>
      <c r="F1027" s="30">
        <v>7422</v>
      </c>
      <c r="G1027" s="30" t="s">
        <v>2688</v>
      </c>
      <c r="H1027" s="30">
        <v>279.544392896761</v>
      </c>
      <c r="I1027" s="30">
        <v>9.8444229780000003E-2</v>
      </c>
      <c r="J1027" s="30" t="s">
        <v>334</v>
      </c>
      <c r="K1027" s="30">
        <v>27.5195324480393</v>
      </c>
      <c r="L1027" s="30">
        <v>204249.969829348</v>
      </c>
      <c r="M1027" s="30">
        <v>0</v>
      </c>
      <c r="N1027" s="30">
        <v>0</v>
      </c>
      <c r="O1027" s="30">
        <v>9.8444229780000003E-2</v>
      </c>
      <c r="P1027" s="30">
        <v>0</v>
      </c>
      <c r="Q1027" s="30">
        <v>0</v>
      </c>
      <c r="R1027" s="30">
        <v>0</v>
      </c>
      <c r="S1027" s="30">
        <v>730.65307342716005</v>
      </c>
      <c r="T1027">
        <v>8</v>
      </c>
      <c r="U1027">
        <v>279.544392896761</v>
      </c>
      <c r="V1027">
        <v>2.0424114062240699E-2</v>
      </c>
    </row>
    <row r="1028" spans="1:22" hidden="1" x14ac:dyDescent="0.25">
      <c r="A1028" s="30" t="s">
        <v>4215</v>
      </c>
      <c r="B1028" s="30" t="s">
        <v>3782</v>
      </c>
      <c r="C1028" s="30" t="s">
        <v>5</v>
      </c>
      <c r="D1028" s="30" t="s">
        <v>591</v>
      </c>
      <c r="E1028" s="30" t="s">
        <v>283</v>
      </c>
      <c r="F1028" s="30">
        <v>7422</v>
      </c>
      <c r="G1028" s="30" t="s">
        <v>2687</v>
      </c>
      <c r="H1028" s="30">
        <v>173.49102517836101</v>
      </c>
      <c r="I1028" s="30">
        <v>0.68155577022000002</v>
      </c>
      <c r="J1028" s="30" t="s">
        <v>334</v>
      </c>
      <c r="K1028" s="30">
        <v>118.243809291695</v>
      </c>
      <c r="L1028" s="30">
        <v>877605.55256295996</v>
      </c>
      <c r="M1028" s="30">
        <v>0</v>
      </c>
      <c r="N1028" s="30">
        <v>0</v>
      </c>
      <c r="O1028" s="30">
        <v>0.68155577022000002</v>
      </c>
      <c r="P1028" s="30">
        <v>0</v>
      </c>
      <c r="Q1028" s="30">
        <v>0</v>
      </c>
      <c r="R1028" s="30">
        <v>0</v>
      </c>
      <c r="S1028" s="30">
        <v>5058.5069265728398</v>
      </c>
      <c r="T1028">
        <v>8</v>
      </c>
      <c r="U1028">
        <v>173.49102517836101</v>
      </c>
      <c r="V1028">
        <v>0.141401612078838</v>
      </c>
    </row>
    <row r="1029" spans="1:22" hidden="1" x14ac:dyDescent="0.25">
      <c r="A1029" s="30" t="s">
        <v>4216</v>
      </c>
      <c r="B1029" s="30" t="s">
        <v>3782</v>
      </c>
      <c r="C1029" s="30" t="s">
        <v>5</v>
      </c>
      <c r="D1029" s="30" t="s">
        <v>591</v>
      </c>
      <c r="E1029" s="30" t="s">
        <v>283</v>
      </c>
      <c r="F1029" s="30">
        <v>7422</v>
      </c>
      <c r="G1029" s="30" t="s">
        <v>313</v>
      </c>
      <c r="H1029" s="30">
        <v>0</v>
      </c>
      <c r="I1029" s="30">
        <v>0</v>
      </c>
      <c r="J1029" s="30" t="s">
        <v>334</v>
      </c>
      <c r="K1029" s="30">
        <v>0</v>
      </c>
      <c r="L1029" s="30">
        <v>0</v>
      </c>
      <c r="M1029" s="30">
        <v>0</v>
      </c>
      <c r="N1029" s="30">
        <v>0</v>
      </c>
      <c r="O1029" s="30">
        <v>0</v>
      </c>
      <c r="P1029" s="30">
        <v>0</v>
      </c>
      <c r="Q1029" s="30">
        <v>0</v>
      </c>
      <c r="R1029" s="30">
        <v>0</v>
      </c>
      <c r="S1029" s="30">
        <v>0</v>
      </c>
      <c r="T1029">
        <v>8</v>
      </c>
      <c r="U1029">
        <v>0</v>
      </c>
      <c r="V1029">
        <v>0</v>
      </c>
    </row>
    <row r="1030" spans="1:22" hidden="1" x14ac:dyDescent="0.25">
      <c r="A1030" s="30" t="s">
        <v>4217</v>
      </c>
      <c r="B1030" s="30" t="s">
        <v>3782</v>
      </c>
      <c r="C1030" s="30" t="s">
        <v>5</v>
      </c>
      <c r="D1030" s="30" t="s">
        <v>591</v>
      </c>
      <c r="E1030" s="30" t="s">
        <v>284</v>
      </c>
      <c r="F1030" s="30">
        <v>7422</v>
      </c>
      <c r="G1030" s="30" t="s">
        <v>289</v>
      </c>
      <c r="H1030" s="30">
        <v>801.80813939713198</v>
      </c>
      <c r="I1030" s="30">
        <v>0.01</v>
      </c>
      <c r="J1030" s="30" t="s">
        <v>335</v>
      </c>
      <c r="K1030" s="30">
        <v>8.01808139397132</v>
      </c>
      <c r="L1030" s="30">
        <v>59510.200106055097</v>
      </c>
      <c r="M1030" s="30">
        <v>0</v>
      </c>
      <c r="N1030" s="30">
        <v>0</v>
      </c>
      <c r="O1030" s="30">
        <v>0</v>
      </c>
      <c r="P1030" s="30">
        <v>0.01</v>
      </c>
      <c r="Q1030" s="30">
        <v>0</v>
      </c>
      <c r="R1030" s="30">
        <v>0</v>
      </c>
      <c r="S1030" s="30">
        <v>74.22</v>
      </c>
      <c r="T1030">
        <v>9</v>
      </c>
      <c r="U1030">
        <v>801.80813939713198</v>
      </c>
      <c r="V1030">
        <v>1</v>
      </c>
    </row>
    <row r="1031" spans="1:22" hidden="1" x14ac:dyDescent="0.25">
      <c r="A1031" s="30" t="s">
        <v>4218</v>
      </c>
      <c r="B1031" s="30" t="s">
        <v>3782</v>
      </c>
      <c r="C1031" s="30" t="s">
        <v>5</v>
      </c>
      <c r="D1031" s="30" t="s">
        <v>591</v>
      </c>
      <c r="E1031" s="30" t="s">
        <v>284</v>
      </c>
      <c r="F1031" s="30">
        <v>7422</v>
      </c>
      <c r="G1031" s="30" t="s">
        <v>290</v>
      </c>
      <c r="H1031" s="30">
        <v>0</v>
      </c>
      <c r="I1031" s="30">
        <v>0</v>
      </c>
      <c r="J1031" s="30" t="s">
        <v>363</v>
      </c>
      <c r="K1031" s="30">
        <v>0</v>
      </c>
      <c r="L1031" s="30">
        <v>0</v>
      </c>
      <c r="M1031" s="30">
        <v>0</v>
      </c>
      <c r="N1031" s="30">
        <v>0</v>
      </c>
      <c r="O1031" s="30">
        <v>0</v>
      </c>
      <c r="P1031" s="30">
        <v>0</v>
      </c>
      <c r="Q1031" s="30">
        <v>0</v>
      </c>
      <c r="R1031" s="30">
        <v>0</v>
      </c>
      <c r="S1031" s="30">
        <v>0</v>
      </c>
      <c r="T1031">
        <v>9</v>
      </c>
      <c r="U1031">
        <v>2469.8627561365101</v>
      </c>
      <c r="V1031">
        <v>0.17482517482517501</v>
      </c>
    </row>
    <row r="1032" spans="1:22" hidden="1" x14ac:dyDescent="0.25">
      <c r="A1032" s="30" t="s">
        <v>4219</v>
      </c>
      <c r="B1032" s="30" t="s">
        <v>3782</v>
      </c>
      <c r="C1032" s="30" t="s">
        <v>5</v>
      </c>
      <c r="D1032" s="30" t="s">
        <v>591</v>
      </c>
      <c r="E1032" s="30" t="s">
        <v>284</v>
      </c>
      <c r="F1032" s="30">
        <v>7422</v>
      </c>
      <c r="G1032" s="30" t="s">
        <v>291</v>
      </c>
      <c r="H1032" s="30">
        <v>809.37767869857805</v>
      </c>
      <c r="I1032" s="30">
        <v>0.04</v>
      </c>
      <c r="J1032" s="30" t="s">
        <v>336</v>
      </c>
      <c r="K1032" s="30">
        <v>32.375107147943098</v>
      </c>
      <c r="L1032" s="30">
        <v>240288.045252034</v>
      </c>
      <c r="M1032" s="30">
        <v>0</v>
      </c>
      <c r="N1032" s="30">
        <v>0</v>
      </c>
      <c r="O1032" s="30">
        <v>0</v>
      </c>
      <c r="P1032" s="30">
        <v>0</v>
      </c>
      <c r="Q1032" s="30">
        <v>0.04</v>
      </c>
      <c r="R1032" s="30">
        <v>32.375107147943098</v>
      </c>
      <c r="S1032" s="30">
        <v>296.88</v>
      </c>
      <c r="T1032">
        <v>9</v>
      </c>
      <c r="U1032">
        <v>809.37767869857805</v>
      </c>
      <c r="V1032">
        <v>1.36518771331058E-2</v>
      </c>
    </row>
    <row r="1033" spans="1:22" hidden="1" x14ac:dyDescent="0.25">
      <c r="A1033" s="30" t="s">
        <v>4220</v>
      </c>
      <c r="B1033" s="30" t="s">
        <v>3782</v>
      </c>
      <c r="C1033" s="30" t="s">
        <v>5</v>
      </c>
      <c r="D1033" s="30" t="s">
        <v>591</v>
      </c>
      <c r="E1033" s="30" t="s">
        <v>284</v>
      </c>
      <c r="F1033" s="30">
        <v>7422</v>
      </c>
      <c r="G1033" s="30" t="s">
        <v>292</v>
      </c>
      <c r="H1033" s="30">
        <v>52.747946337198002</v>
      </c>
      <c r="I1033" s="30">
        <v>0.53</v>
      </c>
      <c r="J1033" s="30" t="s">
        <v>332</v>
      </c>
      <c r="K1033" s="30">
        <v>27.956411558715001</v>
      </c>
      <c r="L1033" s="30">
        <v>207492.48658878199</v>
      </c>
      <c r="M1033" s="30">
        <v>0.53</v>
      </c>
      <c r="N1033" s="30">
        <v>0</v>
      </c>
      <c r="O1033" s="30">
        <v>0</v>
      </c>
      <c r="P1033" s="30">
        <v>0</v>
      </c>
      <c r="Q1033" s="30">
        <v>0</v>
      </c>
      <c r="R1033" s="30">
        <v>0</v>
      </c>
      <c r="S1033" s="30">
        <v>3933.66</v>
      </c>
      <c r="T1033">
        <v>9</v>
      </c>
      <c r="U1033">
        <v>52.747946337198002</v>
      </c>
      <c r="V1033">
        <v>9.3145869947275903E-2</v>
      </c>
    </row>
    <row r="1034" spans="1:22" hidden="1" x14ac:dyDescent="0.25">
      <c r="A1034" s="30" t="s">
        <v>4221</v>
      </c>
      <c r="B1034" s="30" t="s">
        <v>3782</v>
      </c>
      <c r="C1034" s="30" t="s">
        <v>5</v>
      </c>
      <c r="D1034" s="30" t="s">
        <v>591</v>
      </c>
      <c r="E1034" s="30" t="s">
        <v>284</v>
      </c>
      <c r="F1034" s="30">
        <v>7422</v>
      </c>
      <c r="G1034" s="30" t="s">
        <v>293</v>
      </c>
      <c r="H1034" s="30">
        <v>891.59486726056605</v>
      </c>
      <c r="I1034" s="30">
        <v>0.16</v>
      </c>
      <c r="J1034" s="30" t="s">
        <v>333</v>
      </c>
      <c r="K1034" s="30">
        <v>142.65517876169099</v>
      </c>
      <c r="L1034" s="30">
        <v>1058786.7367692699</v>
      </c>
      <c r="M1034" s="30">
        <v>0</v>
      </c>
      <c r="N1034" s="30">
        <v>0.16</v>
      </c>
      <c r="O1034" s="30">
        <v>0</v>
      </c>
      <c r="P1034" s="30">
        <v>0</v>
      </c>
      <c r="Q1034" s="30">
        <v>0</v>
      </c>
      <c r="R1034" s="30">
        <v>0</v>
      </c>
      <c r="S1034" s="30">
        <v>1187.52</v>
      </c>
      <c r="T1034">
        <v>9</v>
      </c>
      <c r="U1034">
        <v>891.59486726056605</v>
      </c>
      <c r="V1034">
        <v>8.5106382978723402E-2</v>
      </c>
    </row>
    <row r="1035" spans="1:22" hidden="1" x14ac:dyDescent="0.25">
      <c r="A1035" s="30" t="s">
        <v>4222</v>
      </c>
      <c r="B1035" s="30" t="s">
        <v>3782</v>
      </c>
      <c r="C1035" s="30" t="s">
        <v>5</v>
      </c>
      <c r="D1035" s="30" t="s">
        <v>591</v>
      </c>
      <c r="E1035" s="30" t="s">
        <v>284</v>
      </c>
      <c r="F1035" s="30">
        <v>7422</v>
      </c>
      <c r="G1035" s="30" t="s">
        <v>294</v>
      </c>
      <c r="H1035" s="30">
        <v>276.44934966281699</v>
      </c>
      <c r="I1035" s="30">
        <v>0.26</v>
      </c>
      <c r="J1035" s="30" t="s">
        <v>333</v>
      </c>
      <c r="K1035" s="30">
        <v>71.876830912332395</v>
      </c>
      <c r="L1035" s="30">
        <v>533469.83903133101</v>
      </c>
      <c r="M1035" s="30">
        <v>0</v>
      </c>
      <c r="N1035" s="30">
        <v>0.26</v>
      </c>
      <c r="O1035" s="30">
        <v>0</v>
      </c>
      <c r="P1035" s="30">
        <v>0</v>
      </c>
      <c r="Q1035" s="30">
        <v>0</v>
      </c>
      <c r="R1035" s="30">
        <v>0</v>
      </c>
      <c r="S1035" s="30">
        <v>1929.72</v>
      </c>
      <c r="T1035">
        <v>9</v>
      </c>
      <c r="U1035">
        <v>276.44934966281699</v>
      </c>
      <c r="V1035">
        <v>0.13829787234042601</v>
      </c>
    </row>
    <row r="1036" spans="1:22" hidden="1" x14ac:dyDescent="0.25">
      <c r="A1036" s="30" t="s">
        <v>4223</v>
      </c>
      <c r="B1036" s="30" t="s">
        <v>3782</v>
      </c>
      <c r="C1036" s="30" t="s">
        <v>5</v>
      </c>
      <c r="D1036" s="30" t="s">
        <v>591</v>
      </c>
      <c r="E1036" s="30" t="s">
        <v>284</v>
      </c>
      <c r="F1036" s="30">
        <v>7422</v>
      </c>
      <c r="G1036" s="30" t="s">
        <v>295</v>
      </c>
      <c r="H1036" s="30">
        <v>0</v>
      </c>
      <c r="I1036" s="30">
        <v>0</v>
      </c>
      <c r="J1036" s="30" t="s">
        <v>336</v>
      </c>
      <c r="K1036" s="30">
        <v>0</v>
      </c>
      <c r="L1036" s="30">
        <v>0</v>
      </c>
      <c r="M1036" s="30">
        <v>0</v>
      </c>
      <c r="N1036" s="30">
        <v>0</v>
      </c>
      <c r="O1036" s="30">
        <v>0</v>
      </c>
      <c r="P1036" s="30">
        <v>0</v>
      </c>
      <c r="Q1036" s="30">
        <v>0</v>
      </c>
      <c r="R1036" s="30">
        <v>0</v>
      </c>
      <c r="S1036" s="30">
        <v>0</v>
      </c>
      <c r="T1036">
        <v>9</v>
      </c>
      <c r="U1036">
        <v>0</v>
      </c>
      <c r="V1036">
        <v>0</v>
      </c>
    </row>
    <row r="1037" spans="1:22" hidden="1" x14ac:dyDescent="0.25">
      <c r="A1037" s="30" t="s">
        <v>4224</v>
      </c>
      <c r="B1037" s="30" t="s">
        <v>3782</v>
      </c>
      <c r="C1037" s="30" t="s">
        <v>5</v>
      </c>
      <c r="D1037" s="30" t="s">
        <v>591</v>
      </c>
      <c r="E1037" s="30" t="s">
        <v>284</v>
      </c>
      <c r="F1037" s="30">
        <v>7422</v>
      </c>
      <c r="G1037" s="30" t="s">
        <v>296</v>
      </c>
      <c r="H1037" s="30">
        <v>198.62010611487401</v>
      </c>
      <c r="I1037" s="30">
        <v>0.05</v>
      </c>
      <c r="J1037" s="30" t="s">
        <v>336</v>
      </c>
      <c r="K1037" s="30">
        <v>9.9310053057436996</v>
      </c>
      <c r="L1037" s="30">
        <v>73707.921379229796</v>
      </c>
      <c r="M1037" s="30">
        <v>0</v>
      </c>
      <c r="N1037" s="30">
        <v>0</v>
      </c>
      <c r="O1037" s="30">
        <v>0</v>
      </c>
      <c r="P1037" s="30">
        <v>0</v>
      </c>
      <c r="Q1037" s="30">
        <v>0.05</v>
      </c>
      <c r="R1037" s="30">
        <v>9.9310053057436996</v>
      </c>
      <c r="S1037" s="30">
        <v>371.1</v>
      </c>
      <c r="T1037">
        <v>9</v>
      </c>
      <c r="U1037">
        <v>198.62010611487401</v>
      </c>
      <c r="V1037">
        <v>1.7064846416382298E-2</v>
      </c>
    </row>
    <row r="1038" spans="1:22" hidden="1" x14ac:dyDescent="0.25">
      <c r="A1038" s="30" t="s">
        <v>4225</v>
      </c>
      <c r="B1038" s="30" t="s">
        <v>3782</v>
      </c>
      <c r="C1038" s="30" t="s">
        <v>5</v>
      </c>
      <c r="D1038" s="30" t="s">
        <v>591</v>
      </c>
      <c r="E1038" s="30" t="s">
        <v>284</v>
      </c>
      <c r="F1038" s="30">
        <v>7422</v>
      </c>
      <c r="G1038" s="30" t="s">
        <v>297</v>
      </c>
      <c r="H1038" s="30">
        <v>1702.5775775203299</v>
      </c>
      <c r="I1038" s="30">
        <v>0.49</v>
      </c>
      <c r="J1038" s="30" t="s">
        <v>336</v>
      </c>
      <c r="K1038" s="30">
        <v>834.26301298496401</v>
      </c>
      <c r="L1038" s="30">
        <v>6191900.0823744005</v>
      </c>
      <c r="M1038" s="30">
        <v>0</v>
      </c>
      <c r="N1038" s="30">
        <v>0</v>
      </c>
      <c r="O1038" s="30">
        <v>0</v>
      </c>
      <c r="P1038" s="30">
        <v>0</v>
      </c>
      <c r="Q1038" s="30">
        <v>0.49</v>
      </c>
      <c r="R1038" s="30">
        <v>834.26301298496401</v>
      </c>
      <c r="S1038" s="30">
        <v>3636.78</v>
      </c>
      <c r="T1038">
        <v>9</v>
      </c>
      <c r="U1038">
        <v>1702.5775775203299</v>
      </c>
      <c r="V1038">
        <v>0.16723549488054601</v>
      </c>
    </row>
    <row r="1039" spans="1:22" hidden="1" x14ac:dyDescent="0.25">
      <c r="A1039" s="30" t="s">
        <v>4226</v>
      </c>
      <c r="B1039" s="30" t="s">
        <v>3782</v>
      </c>
      <c r="C1039" s="30" t="s">
        <v>5</v>
      </c>
      <c r="D1039" s="30" t="s">
        <v>591</v>
      </c>
      <c r="E1039" s="30" t="s">
        <v>284</v>
      </c>
      <c r="F1039" s="30">
        <v>7422</v>
      </c>
      <c r="G1039" s="30" t="s">
        <v>298</v>
      </c>
      <c r="H1039" s="30">
        <v>0</v>
      </c>
      <c r="I1039" s="30">
        <v>0</v>
      </c>
      <c r="J1039" s="30" t="s">
        <v>276</v>
      </c>
      <c r="K1039" s="30">
        <v>0</v>
      </c>
      <c r="L1039" s="30">
        <v>0</v>
      </c>
      <c r="M1039" s="30">
        <v>0</v>
      </c>
      <c r="N1039" s="30">
        <v>0</v>
      </c>
      <c r="O1039" s="30">
        <v>0</v>
      </c>
      <c r="P1039" s="30">
        <v>0</v>
      </c>
      <c r="Q1039" s="30">
        <v>0</v>
      </c>
      <c r="R1039" s="30">
        <v>0</v>
      </c>
      <c r="S1039" s="30">
        <v>0</v>
      </c>
      <c r="T1039">
        <v>9</v>
      </c>
      <c r="U1039">
        <v>0</v>
      </c>
      <c r="V1039">
        <v>0</v>
      </c>
    </row>
    <row r="1040" spans="1:22" hidden="1" x14ac:dyDescent="0.25">
      <c r="A1040" s="30" t="s">
        <v>4227</v>
      </c>
      <c r="B1040" s="30" t="s">
        <v>3782</v>
      </c>
      <c r="C1040" s="30" t="s">
        <v>5</v>
      </c>
      <c r="D1040" s="30" t="s">
        <v>591</v>
      </c>
      <c r="E1040" s="30" t="s">
        <v>284</v>
      </c>
      <c r="F1040" s="30">
        <v>7422</v>
      </c>
      <c r="G1040" s="30" t="s">
        <v>299</v>
      </c>
      <c r="H1040" s="30">
        <v>148.22002684698299</v>
      </c>
      <c r="I1040" s="30">
        <v>0.04</v>
      </c>
      <c r="J1040" s="30" t="s">
        <v>332</v>
      </c>
      <c r="K1040" s="30">
        <v>5.9288010738793098</v>
      </c>
      <c r="L1040" s="30">
        <v>44003.561570332196</v>
      </c>
      <c r="M1040" s="30">
        <v>0.04</v>
      </c>
      <c r="N1040" s="30">
        <v>0</v>
      </c>
      <c r="O1040" s="30">
        <v>0</v>
      </c>
      <c r="P1040" s="30">
        <v>0</v>
      </c>
      <c r="Q1040" s="30">
        <v>0</v>
      </c>
      <c r="R1040" s="30">
        <v>0</v>
      </c>
      <c r="S1040" s="30">
        <v>296.88</v>
      </c>
      <c r="T1040">
        <v>9</v>
      </c>
      <c r="U1040">
        <v>148.22002684698299</v>
      </c>
      <c r="V1040">
        <v>7.0298769771529003E-3</v>
      </c>
    </row>
    <row r="1041" spans="1:22" hidden="1" x14ac:dyDescent="0.25">
      <c r="A1041" s="30" t="s">
        <v>4228</v>
      </c>
      <c r="B1041" s="30" t="s">
        <v>3782</v>
      </c>
      <c r="C1041" s="30" t="s">
        <v>5</v>
      </c>
      <c r="D1041" s="30" t="s">
        <v>591</v>
      </c>
      <c r="E1041" s="30" t="s">
        <v>284</v>
      </c>
      <c r="F1041" s="30">
        <v>7422</v>
      </c>
      <c r="G1041" s="30" t="s">
        <v>300</v>
      </c>
      <c r="H1041" s="30">
        <v>0</v>
      </c>
      <c r="I1041" s="30">
        <v>0</v>
      </c>
      <c r="J1041" s="30" t="s">
        <v>336</v>
      </c>
      <c r="K1041" s="30">
        <v>0</v>
      </c>
      <c r="L1041" s="30">
        <v>0</v>
      </c>
      <c r="M1041" s="30">
        <v>0</v>
      </c>
      <c r="N1041" s="30">
        <v>0</v>
      </c>
      <c r="O1041" s="30">
        <v>0</v>
      </c>
      <c r="P1041" s="30">
        <v>0</v>
      </c>
      <c r="Q1041" s="30">
        <v>0</v>
      </c>
      <c r="R1041" s="30">
        <v>0</v>
      </c>
      <c r="S1041" s="30">
        <v>0</v>
      </c>
      <c r="T1041">
        <v>9</v>
      </c>
      <c r="U1041">
        <v>0</v>
      </c>
      <c r="V1041">
        <v>0</v>
      </c>
    </row>
    <row r="1042" spans="1:22" hidden="1" x14ac:dyDescent="0.25">
      <c r="A1042" s="30" t="s">
        <v>4229</v>
      </c>
      <c r="B1042" s="30" t="s">
        <v>3782</v>
      </c>
      <c r="C1042" s="30" t="s">
        <v>5</v>
      </c>
      <c r="D1042" s="30" t="s">
        <v>591</v>
      </c>
      <c r="E1042" s="30" t="s">
        <v>284</v>
      </c>
      <c r="F1042" s="30">
        <v>7422</v>
      </c>
      <c r="G1042" s="30" t="s">
        <v>301</v>
      </c>
      <c r="H1042" s="30">
        <v>116.017139872915</v>
      </c>
      <c r="I1042" s="30">
        <v>0.96</v>
      </c>
      <c r="J1042" s="30" t="s">
        <v>333</v>
      </c>
      <c r="K1042" s="30">
        <v>111.37645427799799</v>
      </c>
      <c r="L1042" s="30">
        <v>826636.04365130095</v>
      </c>
      <c r="M1042" s="30">
        <v>0</v>
      </c>
      <c r="N1042" s="30">
        <v>0.96</v>
      </c>
      <c r="O1042" s="30">
        <v>0</v>
      </c>
      <c r="P1042" s="30">
        <v>0</v>
      </c>
      <c r="Q1042" s="30">
        <v>0</v>
      </c>
      <c r="R1042" s="30">
        <v>0</v>
      </c>
      <c r="S1042" s="30">
        <v>7125.12</v>
      </c>
      <c r="T1042">
        <v>9</v>
      </c>
      <c r="U1042">
        <v>116.017139872915</v>
      </c>
      <c r="V1042">
        <v>0.51063829787234005</v>
      </c>
    </row>
    <row r="1043" spans="1:22" hidden="1" x14ac:dyDescent="0.25">
      <c r="A1043" s="30" t="s">
        <v>4230</v>
      </c>
      <c r="B1043" s="30" t="s">
        <v>3782</v>
      </c>
      <c r="C1043" s="30" t="s">
        <v>5</v>
      </c>
      <c r="D1043" s="30" t="s">
        <v>591</v>
      </c>
      <c r="E1043" s="30" t="s">
        <v>284</v>
      </c>
      <c r="F1043" s="30">
        <v>7422</v>
      </c>
      <c r="G1043" s="30" t="s">
        <v>302</v>
      </c>
      <c r="H1043" s="30">
        <v>114.084986947426</v>
      </c>
      <c r="I1043" s="30">
        <v>0.92</v>
      </c>
      <c r="J1043" s="30" t="s">
        <v>332</v>
      </c>
      <c r="K1043" s="30">
        <v>104.958187991632</v>
      </c>
      <c r="L1043" s="30">
        <v>778999.67127389496</v>
      </c>
      <c r="M1043" s="30">
        <v>0.92</v>
      </c>
      <c r="N1043" s="30">
        <v>0</v>
      </c>
      <c r="O1043" s="30">
        <v>0</v>
      </c>
      <c r="P1043" s="30">
        <v>0</v>
      </c>
      <c r="Q1043" s="30">
        <v>0</v>
      </c>
      <c r="R1043" s="30">
        <v>0</v>
      </c>
      <c r="S1043" s="30">
        <v>6828.24</v>
      </c>
      <c r="T1043">
        <v>9</v>
      </c>
      <c r="U1043">
        <v>114.084986947426</v>
      </c>
      <c r="V1043">
        <v>0.161687170474517</v>
      </c>
    </row>
    <row r="1044" spans="1:22" hidden="1" x14ac:dyDescent="0.25">
      <c r="A1044" s="30" t="s">
        <v>4231</v>
      </c>
      <c r="B1044" s="30" t="s">
        <v>3782</v>
      </c>
      <c r="C1044" s="30" t="s">
        <v>5</v>
      </c>
      <c r="D1044" s="30" t="s">
        <v>591</v>
      </c>
      <c r="E1044" s="30" t="s">
        <v>284</v>
      </c>
      <c r="F1044" s="30">
        <v>7422</v>
      </c>
      <c r="G1044" s="30" t="s">
        <v>303</v>
      </c>
      <c r="H1044" s="30">
        <v>382.18379985168599</v>
      </c>
      <c r="I1044" s="30">
        <v>0.26</v>
      </c>
      <c r="J1044" s="30" t="s">
        <v>336</v>
      </c>
      <c r="K1044" s="30">
        <v>99.367787961438395</v>
      </c>
      <c r="L1044" s="30">
        <v>737507.72224979603</v>
      </c>
      <c r="M1044" s="30">
        <v>0</v>
      </c>
      <c r="N1044" s="30">
        <v>0</v>
      </c>
      <c r="O1044" s="30">
        <v>0</v>
      </c>
      <c r="P1044" s="30">
        <v>0</v>
      </c>
      <c r="Q1044" s="30">
        <v>0.26</v>
      </c>
      <c r="R1044" s="30">
        <v>99.367787961438395</v>
      </c>
      <c r="S1044" s="30">
        <v>1929.72</v>
      </c>
      <c r="T1044">
        <v>9</v>
      </c>
      <c r="U1044">
        <v>382.18379985168599</v>
      </c>
      <c r="V1044">
        <v>8.8737201365187701E-2</v>
      </c>
    </row>
    <row r="1045" spans="1:22" hidden="1" x14ac:dyDescent="0.25">
      <c r="A1045" s="30" t="s">
        <v>4232</v>
      </c>
      <c r="B1045" s="30" t="s">
        <v>3782</v>
      </c>
      <c r="C1045" s="30" t="s">
        <v>5</v>
      </c>
      <c r="D1045" s="30" t="s">
        <v>591</v>
      </c>
      <c r="E1045" s="30" t="s">
        <v>284</v>
      </c>
      <c r="F1045" s="30">
        <v>7422</v>
      </c>
      <c r="G1045" s="30" t="s">
        <v>304</v>
      </c>
      <c r="H1045" s="30">
        <v>158.29901408740699</v>
      </c>
      <c r="I1045" s="30">
        <v>1</v>
      </c>
      <c r="J1045" s="30" t="s">
        <v>336</v>
      </c>
      <c r="K1045" s="30">
        <v>158.29901408740699</v>
      </c>
      <c r="L1045" s="30">
        <v>1174895.2825567301</v>
      </c>
      <c r="M1045" s="30">
        <v>0</v>
      </c>
      <c r="N1045" s="30">
        <v>0</v>
      </c>
      <c r="O1045" s="30">
        <v>0</v>
      </c>
      <c r="P1045" s="30">
        <v>0</v>
      </c>
      <c r="Q1045" s="30">
        <v>1</v>
      </c>
      <c r="R1045" s="30">
        <v>158.29901408740699</v>
      </c>
      <c r="S1045" s="30">
        <v>7422</v>
      </c>
      <c r="T1045">
        <v>9</v>
      </c>
      <c r="U1045">
        <v>158.29901408740699</v>
      </c>
      <c r="V1045">
        <v>0.34129692832764502</v>
      </c>
    </row>
    <row r="1046" spans="1:22" hidden="1" x14ac:dyDescent="0.25">
      <c r="A1046" s="30" t="s">
        <v>4233</v>
      </c>
      <c r="B1046" s="30" t="s">
        <v>3782</v>
      </c>
      <c r="C1046" s="30" t="s">
        <v>5</v>
      </c>
      <c r="D1046" s="30" t="s">
        <v>591</v>
      </c>
      <c r="E1046" s="30" t="s">
        <v>284</v>
      </c>
      <c r="F1046" s="30">
        <v>7422</v>
      </c>
      <c r="G1046" s="30" t="s">
        <v>305</v>
      </c>
      <c r="H1046" s="30">
        <v>150.62549388996601</v>
      </c>
      <c r="I1046" s="30">
        <v>0.83</v>
      </c>
      <c r="J1046" s="30" t="s">
        <v>332</v>
      </c>
      <c r="K1046" s="30">
        <v>125.019159928672</v>
      </c>
      <c r="L1046" s="30">
        <v>927892.20499060105</v>
      </c>
      <c r="M1046" s="30">
        <v>0.83</v>
      </c>
      <c r="N1046" s="30">
        <v>0</v>
      </c>
      <c r="O1046" s="30">
        <v>0</v>
      </c>
      <c r="P1046" s="30">
        <v>0</v>
      </c>
      <c r="Q1046" s="30">
        <v>0</v>
      </c>
      <c r="R1046" s="30">
        <v>0</v>
      </c>
      <c r="S1046" s="30">
        <v>6160.26</v>
      </c>
      <c r="T1046">
        <v>9</v>
      </c>
      <c r="U1046">
        <v>150.62549388996601</v>
      </c>
      <c r="V1046">
        <v>0.14586994727592301</v>
      </c>
    </row>
    <row r="1047" spans="1:22" hidden="1" x14ac:dyDescent="0.25">
      <c r="A1047" s="30" t="s">
        <v>4234</v>
      </c>
      <c r="B1047" s="30" t="s">
        <v>3782</v>
      </c>
      <c r="C1047" s="30" t="s">
        <v>5</v>
      </c>
      <c r="D1047" s="30" t="s">
        <v>591</v>
      </c>
      <c r="E1047" s="30" t="s">
        <v>284</v>
      </c>
      <c r="F1047" s="30">
        <v>7422</v>
      </c>
      <c r="G1047" s="30" t="s">
        <v>306</v>
      </c>
      <c r="H1047" s="30">
        <v>119.32968010678699</v>
      </c>
      <c r="I1047" s="30">
        <v>1.58</v>
      </c>
      <c r="J1047" s="30" t="s">
        <v>332</v>
      </c>
      <c r="K1047" s="30">
        <v>188.54089456872401</v>
      </c>
      <c r="L1047" s="30">
        <v>1399350.5194890699</v>
      </c>
      <c r="M1047" s="30">
        <v>1.58</v>
      </c>
      <c r="N1047" s="30">
        <v>0</v>
      </c>
      <c r="O1047" s="30">
        <v>0</v>
      </c>
      <c r="P1047" s="30">
        <v>0</v>
      </c>
      <c r="Q1047" s="30">
        <v>0</v>
      </c>
      <c r="R1047" s="30">
        <v>0</v>
      </c>
      <c r="S1047" s="30">
        <v>11726.76</v>
      </c>
      <c r="T1047">
        <v>9</v>
      </c>
      <c r="U1047">
        <v>119.32968010678699</v>
      </c>
      <c r="V1047">
        <v>0.27768014059753998</v>
      </c>
    </row>
    <row r="1048" spans="1:22" hidden="1" x14ac:dyDescent="0.25">
      <c r="A1048" s="30" t="s">
        <v>4235</v>
      </c>
      <c r="B1048" s="30" t="s">
        <v>3782</v>
      </c>
      <c r="C1048" s="30" t="s">
        <v>5</v>
      </c>
      <c r="D1048" s="30" t="s">
        <v>591</v>
      </c>
      <c r="E1048" s="30" t="s">
        <v>284</v>
      </c>
      <c r="F1048" s="30">
        <v>7422</v>
      </c>
      <c r="G1048" s="30" t="s">
        <v>307</v>
      </c>
      <c r="H1048" s="30">
        <v>101.507768232987</v>
      </c>
      <c r="I1048" s="30">
        <v>1.03</v>
      </c>
      <c r="J1048" s="30" t="s">
        <v>336</v>
      </c>
      <c r="K1048" s="30">
        <v>104.553001279976</v>
      </c>
      <c r="L1048" s="30">
        <v>775992.37549998402</v>
      </c>
      <c r="M1048" s="30">
        <v>0</v>
      </c>
      <c r="N1048" s="30">
        <v>0</v>
      </c>
      <c r="O1048" s="30">
        <v>0</v>
      </c>
      <c r="P1048" s="30">
        <v>0</v>
      </c>
      <c r="Q1048" s="30">
        <v>1.03</v>
      </c>
      <c r="R1048" s="30">
        <v>104.553001279976</v>
      </c>
      <c r="S1048" s="30">
        <v>7644.66</v>
      </c>
      <c r="T1048">
        <v>9</v>
      </c>
      <c r="U1048">
        <v>101.507768232987</v>
      </c>
      <c r="V1048">
        <v>0.35153583617747403</v>
      </c>
    </row>
    <row r="1049" spans="1:22" hidden="1" x14ac:dyDescent="0.25">
      <c r="A1049" s="30" t="s">
        <v>4236</v>
      </c>
      <c r="B1049" s="30" t="s">
        <v>3782</v>
      </c>
      <c r="C1049" s="30" t="s">
        <v>5</v>
      </c>
      <c r="D1049" s="30" t="s">
        <v>591</v>
      </c>
      <c r="E1049" s="30" t="s">
        <v>284</v>
      </c>
      <c r="F1049" s="30">
        <v>7422</v>
      </c>
      <c r="G1049" s="30" t="s">
        <v>308</v>
      </c>
      <c r="H1049" s="30">
        <v>150.35403523615199</v>
      </c>
      <c r="I1049" s="30">
        <v>1.79</v>
      </c>
      <c r="J1049" s="30" t="s">
        <v>332</v>
      </c>
      <c r="K1049" s="30">
        <v>269.13372307271197</v>
      </c>
      <c r="L1049" s="30">
        <v>1997510.49264567</v>
      </c>
      <c r="M1049" s="30">
        <v>1.79</v>
      </c>
      <c r="N1049" s="30">
        <v>0</v>
      </c>
      <c r="O1049" s="30">
        <v>0</v>
      </c>
      <c r="P1049" s="30">
        <v>0</v>
      </c>
      <c r="Q1049" s="30">
        <v>0</v>
      </c>
      <c r="R1049" s="30">
        <v>0</v>
      </c>
      <c r="S1049" s="30">
        <v>13285.38</v>
      </c>
      <c r="T1049">
        <v>9</v>
      </c>
      <c r="U1049">
        <v>150.35403523615199</v>
      </c>
      <c r="V1049">
        <v>0.314586994727592</v>
      </c>
    </row>
    <row r="1050" spans="1:22" hidden="1" x14ac:dyDescent="0.25">
      <c r="A1050" s="30" t="s">
        <v>4237</v>
      </c>
      <c r="B1050" s="30" t="s">
        <v>3782</v>
      </c>
      <c r="C1050" s="30" t="s">
        <v>5</v>
      </c>
      <c r="D1050" s="30" t="s">
        <v>591</v>
      </c>
      <c r="E1050" s="30" t="s">
        <v>284</v>
      </c>
      <c r="F1050" s="30">
        <v>7422</v>
      </c>
      <c r="G1050" s="30" t="s">
        <v>309</v>
      </c>
      <c r="H1050" s="30">
        <v>1158.25204724998</v>
      </c>
      <c r="I1050" s="30">
        <v>0.06</v>
      </c>
      <c r="J1050" s="30" t="s">
        <v>336</v>
      </c>
      <c r="K1050" s="30">
        <v>69.495122834998597</v>
      </c>
      <c r="L1050" s="30">
        <v>515792.80168135901</v>
      </c>
      <c r="M1050" s="30">
        <v>0</v>
      </c>
      <c r="N1050" s="30">
        <v>0</v>
      </c>
      <c r="O1050" s="30">
        <v>0</v>
      </c>
      <c r="P1050" s="30">
        <v>0</v>
      </c>
      <c r="Q1050" s="30">
        <v>0.06</v>
      </c>
      <c r="R1050" s="30">
        <v>69.495122834998597</v>
      </c>
      <c r="S1050" s="30">
        <v>445.32</v>
      </c>
      <c r="T1050">
        <v>9</v>
      </c>
      <c r="U1050">
        <v>1158.25204724998</v>
      </c>
      <c r="V1050">
        <v>2.0477815699658699E-2</v>
      </c>
    </row>
    <row r="1051" spans="1:22" hidden="1" x14ac:dyDescent="0.25">
      <c r="A1051" s="30" t="s">
        <v>4238</v>
      </c>
      <c r="B1051" s="30" t="s">
        <v>3782</v>
      </c>
      <c r="C1051" s="30" t="s">
        <v>5</v>
      </c>
      <c r="D1051" s="30" t="s">
        <v>591</v>
      </c>
      <c r="E1051" s="30" t="s">
        <v>284</v>
      </c>
      <c r="F1051" s="30">
        <v>7422</v>
      </c>
      <c r="G1051" s="30" t="s">
        <v>310</v>
      </c>
      <c r="H1051" s="30">
        <v>317.02991001184603</v>
      </c>
      <c r="I1051" s="30">
        <v>0.04</v>
      </c>
      <c r="J1051" s="30" t="s">
        <v>333</v>
      </c>
      <c r="K1051" s="30">
        <v>12.6811964004738</v>
      </c>
      <c r="L1051" s="30">
        <v>94119.839684316801</v>
      </c>
      <c r="M1051" s="30">
        <v>0</v>
      </c>
      <c r="N1051" s="30">
        <v>0.04</v>
      </c>
      <c r="O1051" s="30">
        <v>0</v>
      </c>
      <c r="P1051" s="30">
        <v>0</v>
      </c>
      <c r="Q1051" s="30">
        <v>0</v>
      </c>
      <c r="R1051" s="30">
        <v>0</v>
      </c>
      <c r="S1051" s="30">
        <v>296.88</v>
      </c>
      <c r="T1051">
        <v>9</v>
      </c>
      <c r="U1051">
        <v>317.02991001184603</v>
      </c>
      <c r="V1051">
        <v>2.1276595744680899E-2</v>
      </c>
    </row>
    <row r="1052" spans="1:22" hidden="1" x14ac:dyDescent="0.25">
      <c r="A1052" s="30" t="s">
        <v>4239</v>
      </c>
      <c r="B1052" s="30" t="s">
        <v>3782</v>
      </c>
      <c r="C1052" s="30" t="s">
        <v>5</v>
      </c>
      <c r="D1052" s="30" t="s">
        <v>591</v>
      </c>
      <c r="E1052" s="30" t="s">
        <v>284</v>
      </c>
      <c r="F1052" s="30">
        <v>7422</v>
      </c>
      <c r="G1052" s="30" t="s">
        <v>311</v>
      </c>
      <c r="H1052" s="30">
        <v>110.286613444794</v>
      </c>
      <c r="I1052" s="30">
        <v>0.46</v>
      </c>
      <c r="J1052" s="30" t="s">
        <v>333</v>
      </c>
      <c r="K1052" s="30">
        <v>50.731842184605298</v>
      </c>
      <c r="L1052" s="30">
        <v>376531.73269414098</v>
      </c>
      <c r="M1052" s="30">
        <v>0</v>
      </c>
      <c r="N1052" s="30">
        <v>0.46</v>
      </c>
      <c r="O1052" s="30">
        <v>0</v>
      </c>
      <c r="P1052" s="30">
        <v>0</v>
      </c>
      <c r="Q1052" s="30">
        <v>0</v>
      </c>
      <c r="R1052" s="30">
        <v>0</v>
      </c>
      <c r="S1052" s="30">
        <v>3414.12</v>
      </c>
      <c r="T1052">
        <v>9</v>
      </c>
      <c r="U1052">
        <v>110.286613444794</v>
      </c>
      <c r="V1052">
        <v>0.24468085106383</v>
      </c>
    </row>
    <row r="1053" spans="1:22" hidden="1" x14ac:dyDescent="0.25">
      <c r="A1053" s="30" t="s">
        <v>4240</v>
      </c>
      <c r="B1053" s="30" t="s">
        <v>3782</v>
      </c>
      <c r="C1053" s="30" t="s">
        <v>5</v>
      </c>
      <c r="D1053" s="30" t="s">
        <v>591</v>
      </c>
      <c r="E1053" s="30" t="s">
        <v>284</v>
      </c>
      <c r="F1053" s="30">
        <v>7422</v>
      </c>
      <c r="G1053" s="30" t="s">
        <v>312</v>
      </c>
      <c r="H1053" s="30">
        <v>48.9442578577316</v>
      </c>
      <c r="I1053" s="30">
        <v>6.13</v>
      </c>
      <c r="J1053" s="30" t="s">
        <v>334</v>
      </c>
      <c r="K1053" s="30">
        <v>300.028300667895</v>
      </c>
      <c r="L1053" s="30">
        <v>2226810.0475571202</v>
      </c>
      <c r="M1053" s="30">
        <v>0</v>
      </c>
      <c r="N1053" s="30">
        <v>0</v>
      </c>
      <c r="O1053" s="30">
        <v>6.13</v>
      </c>
      <c r="P1053" s="30">
        <v>0</v>
      </c>
      <c r="Q1053" s="30">
        <v>0</v>
      </c>
      <c r="R1053" s="30">
        <v>0</v>
      </c>
      <c r="S1053" s="30">
        <v>45496.86</v>
      </c>
      <c r="T1053">
        <v>9</v>
      </c>
      <c r="U1053">
        <v>48.9442578577316</v>
      </c>
      <c r="V1053">
        <v>0.78893178893178895</v>
      </c>
    </row>
    <row r="1054" spans="1:22" hidden="1" x14ac:dyDescent="0.25">
      <c r="A1054" s="30" t="s">
        <v>4241</v>
      </c>
      <c r="B1054" s="30" t="s">
        <v>3782</v>
      </c>
      <c r="C1054" s="30" t="s">
        <v>5</v>
      </c>
      <c r="D1054" s="30" t="s">
        <v>591</v>
      </c>
      <c r="E1054" s="30" t="s">
        <v>284</v>
      </c>
      <c r="F1054" s="30">
        <v>7422</v>
      </c>
      <c r="G1054" s="30" t="s">
        <v>2688</v>
      </c>
      <c r="H1054" s="30">
        <v>382.28107075474799</v>
      </c>
      <c r="I1054" s="30">
        <v>0.20572319813000001</v>
      </c>
      <c r="J1054" s="30" t="s">
        <v>334</v>
      </c>
      <c r="K1054" s="30">
        <v>78.644084460227603</v>
      </c>
      <c r="L1054" s="30">
        <v>583696.39486380899</v>
      </c>
      <c r="M1054" s="30">
        <v>0</v>
      </c>
      <c r="N1054" s="30">
        <v>0</v>
      </c>
      <c r="O1054" s="30">
        <v>0.20572319813000001</v>
      </c>
      <c r="P1054" s="30">
        <v>0</v>
      </c>
      <c r="Q1054" s="30">
        <v>0</v>
      </c>
      <c r="R1054" s="30">
        <v>0</v>
      </c>
      <c r="S1054" s="30">
        <v>1526.87757652086</v>
      </c>
      <c r="T1054">
        <v>9</v>
      </c>
      <c r="U1054">
        <v>382.28107075474799</v>
      </c>
      <c r="V1054">
        <v>2.6476602075933098E-2</v>
      </c>
    </row>
    <row r="1055" spans="1:22" hidden="1" x14ac:dyDescent="0.25">
      <c r="A1055" s="30" t="s">
        <v>4242</v>
      </c>
      <c r="B1055" s="30" t="s">
        <v>3782</v>
      </c>
      <c r="C1055" s="30" t="s">
        <v>5</v>
      </c>
      <c r="D1055" s="30" t="s">
        <v>591</v>
      </c>
      <c r="E1055" s="30" t="s">
        <v>284</v>
      </c>
      <c r="F1055" s="30">
        <v>7422</v>
      </c>
      <c r="G1055" s="30" t="s">
        <v>2687</v>
      </c>
      <c r="H1055" s="30">
        <v>237.25152983489201</v>
      </c>
      <c r="I1055" s="30">
        <v>1.4242768018700001</v>
      </c>
      <c r="J1055" s="30" t="s">
        <v>334</v>
      </c>
      <c r="K1055" s="30">
        <v>337.911850152005</v>
      </c>
      <c r="L1055" s="30">
        <v>2507981.7518281802</v>
      </c>
      <c r="M1055" s="30">
        <v>0</v>
      </c>
      <c r="N1055" s="30">
        <v>0</v>
      </c>
      <c r="O1055" s="30">
        <v>1.4242768018700001</v>
      </c>
      <c r="P1055" s="30">
        <v>0</v>
      </c>
      <c r="Q1055" s="30">
        <v>0</v>
      </c>
      <c r="R1055" s="30">
        <v>0</v>
      </c>
      <c r="S1055" s="30">
        <v>10570.982423479099</v>
      </c>
      <c r="T1055">
        <v>9</v>
      </c>
      <c r="U1055">
        <v>237.25152983489201</v>
      </c>
      <c r="V1055">
        <v>0.18330460770527701</v>
      </c>
    </row>
    <row r="1056" spans="1:22" hidden="1" x14ac:dyDescent="0.25">
      <c r="A1056" s="30" t="s">
        <v>4243</v>
      </c>
      <c r="B1056" s="30" t="s">
        <v>3782</v>
      </c>
      <c r="C1056" s="30" t="s">
        <v>5</v>
      </c>
      <c r="D1056" s="30" t="s">
        <v>591</v>
      </c>
      <c r="E1056" s="30" t="s">
        <v>284</v>
      </c>
      <c r="F1056" s="30">
        <v>7422</v>
      </c>
      <c r="G1056" s="30" t="s">
        <v>313</v>
      </c>
      <c r="H1056" s="30">
        <v>1816.3677536217499</v>
      </c>
      <c r="I1056" s="30">
        <v>0.01</v>
      </c>
      <c r="J1056" s="30" t="s">
        <v>334</v>
      </c>
      <c r="K1056" s="30">
        <v>18.163677536217499</v>
      </c>
      <c r="L1056" s="30">
        <v>134810.81467380599</v>
      </c>
      <c r="M1056" s="30">
        <v>0</v>
      </c>
      <c r="N1056" s="30">
        <v>0</v>
      </c>
      <c r="O1056" s="30">
        <v>0.01</v>
      </c>
      <c r="P1056" s="30">
        <v>0</v>
      </c>
      <c r="Q1056" s="30">
        <v>0</v>
      </c>
      <c r="R1056" s="30">
        <v>0</v>
      </c>
      <c r="S1056" s="30">
        <v>74.22</v>
      </c>
      <c r="T1056">
        <v>9</v>
      </c>
      <c r="U1056">
        <v>1816.3677536217499</v>
      </c>
      <c r="V1056">
        <v>1.28700128700129E-3</v>
      </c>
    </row>
    <row r="1057" spans="1:22" hidden="1" x14ac:dyDescent="0.25">
      <c r="A1057" s="30" t="s">
        <v>4244</v>
      </c>
      <c r="B1057" s="30" t="s">
        <v>3782</v>
      </c>
      <c r="C1057" s="30" t="s">
        <v>5</v>
      </c>
      <c r="D1057" s="30" t="s">
        <v>591</v>
      </c>
      <c r="E1057" s="30" t="s">
        <v>285</v>
      </c>
      <c r="F1057" s="30">
        <v>7422</v>
      </c>
      <c r="G1057" s="30" t="s">
        <v>289</v>
      </c>
      <c r="H1057" s="30">
        <v>3951.59176261827</v>
      </c>
      <c r="I1057" s="30">
        <v>1.43</v>
      </c>
      <c r="J1057" s="30" t="s">
        <v>335</v>
      </c>
      <c r="K1057" s="30">
        <v>5650.7762205441204</v>
      </c>
      <c r="L1057" s="30">
        <v>41940061.108878501</v>
      </c>
      <c r="M1057" s="30">
        <v>0</v>
      </c>
      <c r="N1057" s="30">
        <v>0</v>
      </c>
      <c r="O1057" s="30">
        <v>0</v>
      </c>
      <c r="P1057" s="30">
        <v>1.43</v>
      </c>
      <c r="Q1057" s="30">
        <v>0</v>
      </c>
      <c r="R1057" s="30">
        <v>0</v>
      </c>
      <c r="S1057" s="30">
        <v>10613.46</v>
      </c>
      <c r="T1057">
        <v>10</v>
      </c>
      <c r="U1057">
        <v>3951.59176261827</v>
      </c>
      <c r="V1057">
        <v>1</v>
      </c>
    </row>
    <row r="1058" spans="1:22" hidden="1" x14ac:dyDescent="0.25">
      <c r="A1058" s="30" t="s">
        <v>4245</v>
      </c>
      <c r="B1058" s="30" t="s">
        <v>3782</v>
      </c>
      <c r="C1058" s="30" t="s">
        <v>5</v>
      </c>
      <c r="D1058" s="30" t="s">
        <v>591</v>
      </c>
      <c r="E1058" s="30" t="s">
        <v>285</v>
      </c>
      <c r="F1058" s="30">
        <v>7422</v>
      </c>
      <c r="G1058" s="30" t="s">
        <v>290</v>
      </c>
      <c r="H1058" s="30">
        <v>2469.8627561365101</v>
      </c>
      <c r="I1058" s="30">
        <v>0.25</v>
      </c>
      <c r="J1058" s="30" t="s">
        <v>363</v>
      </c>
      <c r="K1058" s="30">
        <v>617.46568903412799</v>
      </c>
      <c r="L1058" s="30">
        <v>4582830.3440113002</v>
      </c>
      <c r="M1058" s="30">
        <v>0</v>
      </c>
      <c r="N1058" s="30">
        <v>0</v>
      </c>
      <c r="O1058" s="30">
        <v>0</v>
      </c>
      <c r="P1058" s="30">
        <v>0</v>
      </c>
      <c r="Q1058" s="30">
        <v>0</v>
      </c>
      <c r="R1058" s="30">
        <v>0</v>
      </c>
      <c r="S1058" s="30">
        <v>1855.5</v>
      </c>
      <c r="T1058">
        <v>10</v>
      </c>
      <c r="U1058">
        <v>2469.8627561365101</v>
      </c>
      <c r="V1058">
        <v>0.17482517482517501</v>
      </c>
    </row>
    <row r="1059" spans="1:22" hidden="1" x14ac:dyDescent="0.25">
      <c r="A1059" s="30" t="s">
        <v>4246</v>
      </c>
      <c r="B1059" s="30" t="s">
        <v>3782</v>
      </c>
      <c r="C1059" s="30" t="s">
        <v>5</v>
      </c>
      <c r="D1059" s="30" t="s">
        <v>591</v>
      </c>
      <c r="E1059" s="30" t="s">
        <v>285</v>
      </c>
      <c r="F1059" s="30">
        <v>7422</v>
      </c>
      <c r="G1059" s="30" t="s">
        <v>291</v>
      </c>
      <c r="H1059" s="30">
        <v>1587.38932071261</v>
      </c>
      <c r="I1059" s="30">
        <v>0.18</v>
      </c>
      <c r="J1059" s="30" t="s">
        <v>336</v>
      </c>
      <c r="K1059" s="30">
        <v>285.73007772826901</v>
      </c>
      <c r="L1059" s="30">
        <v>2120688.63689921</v>
      </c>
      <c r="M1059" s="30">
        <v>0</v>
      </c>
      <c r="N1059" s="30">
        <v>0</v>
      </c>
      <c r="O1059" s="30">
        <v>0</v>
      </c>
      <c r="P1059" s="30">
        <v>0</v>
      </c>
      <c r="Q1059" s="30">
        <v>0.18</v>
      </c>
      <c r="R1059" s="30">
        <v>285.73007772826901</v>
      </c>
      <c r="S1059" s="30">
        <v>1335.96</v>
      </c>
      <c r="T1059">
        <v>10</v>
      </c>
      <c r="U1059">
        <v>1587.38932071261</v>
      </c>
      <c r="V1059">
        <v>2.64705882352941E-2</v>
      </c>
    </row>
    <row r="1060" spans="1:22" hidden="1" x14ac:dyDescent="0.25">
      <c r="A1060" s="30" t="s">
        <v>4247</v>
      </c>
      <c r="B1060" s="30" t="s">
        <v>3782</v>
      </c>
      <c r="C1060" s="30" t="s">
        <v>5</v>
      </c>
      <c r="D1060" s="30" t="s">
        <v>591</v>
      </c>
      <c r="E1060" s="30" t="s">
        <v>285</v>
      </c>
      <c r="F1060" s="30">
        <v>7422</v>
      </c>
      <c r="G1060" s="30" t="s">
        <v>292</v>
      </c>
      <c r="H1060" s="30">
        <v>58.335563580026601</v>
      </c>
      <c r="I1060" s="30">
        <v>0.56999999999999995</v>
      </c>
      <c r="J1060" s="30" t="s">
        <v>332</v>
      </c>
      <c r="K1060" s="30">
        <v>33.251271240615203</v>
      </c>
      <c r="L1060" s="30">
        <v>246790.935147846</v>
      </c>
      <c r="M1060" s="30">
        <v>0.56999999999999995</v>
      </c>
      <c r="N1060" s="30">
        <v>0</v>
      </c>
      <c r="O1060" s="30">
        <v>0</v>
      </c>
      <c r="P1060" s="30">
        <v>0</v>
      </c>
      <c r="Q1060" s="30">
        <v>0</v>
      </c>
      <c r="R1060" s="30">
        <v>0</v>
      </c>
      <c r="S1060" s="30">
        <v>4230.54</v>
      </c>
      <c r="T1060">
        <v>10</v>
      </c>
      <c r="U1060">
        <v>58.335563580026601</v>
      </c>
      <c r="V1060">
        <v>6.1889250814332199E-2</v>
      </c>
    </row>
    <row r="1061" spans="1:22" hidden="1" x14ac:dyDescent="0.25">
      <c r="A1061" s="30" t="s">
        <v>4248</v>
      </c>
      <c r="B1061" s="30" t="s">
        <v>3782</v>
      </c>
      <c r="C1061" s="30" t="s">
        <v>5</v>
      </c>
      <c r="D1061" s="30" t="s">
        <v>591</v>
      </c>
      <c r="E1061" s="30" t="s">
        <v>285</v>
      </c>
      <c r="F1061" s="30">
        <v>7422</v>
      </c>
      <c r="G1061" s="30" t="s">
        <v>293</v>
      </c>
      <c r="H1061" s="30">
        <v>1179.1439945104901</v>
      </c>
      <c r="I1061" s="30">
        <v>0.39</v>
      </c>
      <c r="J1061" s="30" t="s">
        <v>333</v>
      </c>
      <c r="K1061" s="30">
        <v>459.866157859091</v>
      </c>
      <c r="L1061" s="30">
        <v>3413126.6236301698</v>
      </c>
      <c r="M1061" s="30">
        <v>0</v>
      </c>
      <c r="N1061" s="30">
        <v>0.39</v>
      </c>
      <c r="O1061" s="30">
        <v>0</v>
      </c>
      <c r="P1061" s="30">
        <v>0</v>
      </c>
      <c r="Q1061" s="30">
        <v>0</v>
      </c>
      <c r="R1061" s="30">
        <v>0</v>
      </c>
      <c r="S1061" s="30">
        <v>2894.58</v>
      </c>
      <c r="T1061">
        <v>10</v>
      </c>
      <c r="U1061">
        <v>1179.1439945104901</v>
      </c>
      <c r="V1061">
        <v>9.0277777777777804E-2</v>
      </c>
    </row>
    <row r="1062" spans="1:22" hidden="1" x14ac:dyDescent="0.25">
      <c r="A1062" s="30" t="s">
        <v>4249</v>
      </c>
      <c r="B1062" s="30" t="s">
        <v>3782</v>
      </c>
      <c r="C1062" s="30" t="s">
        <v>5</v>
      </c>
      <c r="D1062" s="30" t="s">
        <v>591</v>
      </c>
      <c r="E1062" s="30" t="s">
        <v>285</v>
      </c>
      <c r="F1062" s="30">
        <v>7422</v>
      </c>
      <c r="G1062" s="30" t="s">
        <v>294</v>
      </c>
      <c r="H1062" s="30">
        <v>424.456094327816</v>
      </c>
      <c r="I1062" s="30">
        <v>0.48</v>
      </c>
      <c r="J1062" s="30" t="s">
        <v>333</v>
      </c>
      <c r="K1062" s="30">
        <v>203.738925277352</v>
      </c>
      <c r="L1062" s="30">
        <v>1512150.3034085</v>
      </c>
      <c r="M1062" s="30">
        <v>0</v>
      </c>
      <c r="N1062" s="30">
        <v>0.48</v>
      </c>
      <c r="O1062" s="30">
        <v>0</v>
      </c>
      <c r="P1062" s="30">
        <v>0</v>
      </c>
      <c r="Q1062" s="30">
        <v>0</v>
      </c>
      <c r="R1062" s="30">
        <v>0</v>
      </c>
      <c r="S1062" s="30">
        <v>3562.56</v>
      </c>
      <c r="T1062">
        <v>10</v>
      </c>
      <c r="U1062">
        <v>424.456094327816</v>
      </c>
      <c r="V1062">
        <v>0.11111111111111099</v>
      </c>
    </row>
    <row r="1063" spans="1:22" hidden="1" x14ac:dyDescent="0.25">
      <c r="A1063" s="30" t="s">
        <v>4250</v>
      </c>
      <c r="B1063" s="30" t="s">
        <v>3782</v>
      </c>
      <c r="C1063" s="30" t="s">
        <v>5</v>
      </c>
      <c r="D1063" s="30" t="s">
        <v>591</v>
      </c>
      <c r="E1063" s="30" t="s">
        <v>285</v>
      </c>
      <c r="F1063" s="30">
        <v>7422</v>
      </c>
      <c r="G1063" s="30" t="s">
        <v>295</v>
      </c>
      <c r="H1063" s="30">
        <v>1138.6042708114301</v>
      </c>
      <c r="I1063" s="30">
        <v>0.13</v>
      </c>
      <c r="J1063" s="30" t="s">
        <v>336</v>
      </c>
      <c r="K1063" s="30">
        <v>148.01855520548699</v>
      </c>
      <c r="L1063" s="30">
        <v>1098593.7167351199</v>
      </c>
      <c r="M1063" s="30">
        <v>0</v>
      </c>
      <c r="N1063" s="30">
        <v>0</v>
      </c>
      <c r="O1063" s="30">
        <v>0</v>
      </c>
      <c r="P1063" s="30">
        <v>0</v>
      </c>
      <c r="Q1063" s="30">
        <v>0.13</v>
      </c>
      <c r="R1063" s="30">
        <v>148.01855520548699</v>
      </c>
      <c r="S1063" s="30">
        <v>964.86</v>
      </c>
      <c r="T1063">
        <v>10</v>
      </c>
      <c r="U1063">
        <v>1138.6042708114301</v>
      </c>
      <c r="V1063">
        <v>1.91176470588235E-2</v>
      </c>
    </row>
    <row r="1064" spans="1:22" hidden="1" x14ac:dyDescent="0.25">
      <c r="A1064" s="30" t="s">
        <v>4251</v>
      </c>
      <c r="B1064" s="30" t="s">
        <v>3782</v>
      </c>
      <c r="C1064" s="30" t="s">
        <v>5</v>
      </c>
      <c r="D1064" s="30" t="s">
        <v>591</v>
      </c>
      <c r="E1064" s="30" t="s">
        <v>285</v>
      </c>
      <c r="F1064" s="30">
        <v>7422</v>
      </c>
      <c r="G1064" s="30" t="s">
        <v>296</v>
      </c>
      <c r="H1064" s="30">
        <v>441.532000196524</v>
      </c>
      <c r="I1064" s="30">
        <v>0.33</v>
      </c>
      <c r="J1064" s="30" t="s">
        <v>336</v>
      </c>
      <c r="K1064" s="30">
        <v>145.70556006485299</v>
      </c>
      <c r="L1064" s="30">
        <v>1081426.6668013399</v>
      </c>
      <c r="M1064" s="30">
        <v>0</v>
      </c>
      <c r="N1064" s="30">
        <v>0</v>
      </c>
      <c r="O1064" s="30">
        <v>0</v>
      </c>
      <c r="P1064" s="30">
        <v>0</v>
      </c>
      <c r="Q1064" s="30">
        <v>0.33</v>
      </c>
      <c r="R1064" s="30">
        <v>145.70556006485299</v>
      </c>
      <c r="S1064" s="30">
        <v>2449.2600000000002</v>
      </c>
      <c r="T1064">
        <v>10</v>
      </c>
      <c r="U1064">
        <v>441.532000196524</v>
      </c>
      <c r="V1064">
        <v>4.8529411764705897E-2</v>
      </c>
    </row>
    <row r="1065" spans="1:22" hidden="1" x14ac:dyDescent="0.25">
      <c r="A1065" s="30" t="s">
        <v>4252</v>
      </c>
      <c r="B1065" s="30" t="s">
        <v>3782</v>
      </c>
      <c r="C1065" s="30" t="s">
        <v>5</v>
      </c>
      <c r="D1065" s="30" t="s">
        <v>591</v>
      </c>
      <c r="E1065" s="30" t="s">
        <v>285</v>
      </c>
      <c r="F1065" s="30">
        <v>7422</v>
      </c>
      <c r="G1065" s="30" t="s">
        <v>297</v>
      </c>
      <c r="H1065" s="30">
        <v>2927.2548529671399</v>
      </c>
      <c r="I1065" s="30">
        <v>0.75</v>
      </c>
      <c r="J1065" s="30" t="s">
        <v>336</v>
      </c>
      <c r="K1065" s="30">
        <v>2195.4411397253598</v>
      </c>
      <c r="L1065" s="30">
        <v>16294564.139041601</v>
      </c>
      <c r="M1065" s="30">
        <v>0</v>
      </c>
      <c r="N1065" s="30">
        <v>0</v>
      </c>
      <c r="O1065" s="30">
        <v>0</v>
      </c>
      <c r="P1065" s="30">
        <v>0</v>
      </c>
      <c r="Q1065" s="30">
        <v>0.75</v>
      </c>
      <c r="R1065" s="30">
        <v>2195.4411397253598</v>
      </c>
      <c r="S1065" s="30">
        <v>5566.5</v>
      </c>
      <c r="T1065">
        <v>10</v>
      </c>
      <c r="U1065">
        <v>2927.2548529671399</v>
      </c>
      <c r="V1065">
        <v>0.110294117647059</v>
      </c>
    </row>
    <row r="1066" spans="1:22" hidden="1" x14ac:dyDescent="0.25">
      <c r="A1066" s="30" t="s">
        <v>4253</v>
      </c>
      <c r="B1066" s="30" t="s">
        <v>3782</v>
      </c>
      <c r="C1066" s="30" t="s">
        <v>5</v>
      </c>
      <c r="D1066" s="30" t="s">
        <v>591</v>
      </c>
      <c r="E1066" s="30" t="s">
        <v>285</v>
      </c>
      <c r="F1066" s="30">
        <v>7422</v>
      </c>
      <c r="G1066" s="30" t="s">
        <v>298</v>
      </c>
      <c r="H1066" s="30">
        <v>0</v>
      </c>
      <c r="I1066" s="30">
        <v>0</v>
      </c>
      <c r="J1066" s="30" t="s">
        <v>276</v>
      </c>
      <c r="K1066" s="30">
        <v>0</v>
      </c>
      <c r="L1066" s="30">
        <v>0</v>
      </c>
      <c r="M1066" s="30">
        <v>0</v>
      </c>
      <c r="N1066" s="30">
        <v>0</v>
      </c>
      <c r="O1066" s="30">
        <v>0</v>
      </c>
      <c r="P1066" s="30">
        <v>0</v>
      </c>
      <c r="Q1066" s="30">
        <v>0</v>
      </c>
      <c r="R1066" s="30">
        <v>0</v>
      </c>
      <c r="S1066" s="30">
        <v>0</v>
      </c>
      <c r="T1066">
        <v>10</v>
      </c>
      <c r="U1066">
        <v>0</v>
      </c>
      <c r="V1066">
        <v>0</v>
      </c>
    </row>
    <row r="1067" spans="1:22" hidden="1" x14ac:dyDescent="0.25">
      <c r="A1067" s="30" t="s">
        <v>4254</v>
      </c>
      <c r="B1067" s="30" t="s">
        <v>3782</v>
      </c>
      <c r="C1067" s="30" t="s">
        <v>5</v>
      </c>
      <c r="D1067" s="30" t="s">
        <v>591</v>
      </c>
      <c r="E1067" s="30" t="s">
        <v>285</v>
      </c>
      <c r="F1067" s="30">
        <v>7422</v>
      </c>
      <c r="G1067" s="30" t="s">
        <v>299</v>
      </c>
      <c r="H1067" s="30">
        <v>129.544390004554</v>
      </c>
      <c r="I1067" s="30">
        <v>0.06</v>
      </c>
      <c r="J1067" s="30" t="s">
        <v>332</v>
      </c>
      <c r="K1067" s="30">
        <v>7.7726634002732604</v>
      </c>
      <c r="L1067" s="30">
        <v>57688.707756828102</v>
      </c>
      <c r="M1067" s="30">
        <v>0.06</v>
      </c>
      <c r="N1067" s="30">
        <v>0</v>
      </c>
      <c r="O1067" s="30">
        <v>0</v>
      </c>
      <c r="P1067" s="30">
        <v>0</v>
      </c>
      <c r="Q1067" s="30">
        <v>0</v>
      </c>
      <c r="R1067" s="30">
        <v>0</v>
      </c>
      <c r="S1067" s="30">
        <v>445.32</v>
      </c>
      <c r="T1067">
        <v>10</v>
      </c>
      <c r="U1067">
        <v>129.544390004554</v>
      </c>
      <c r="V1067">
        <v>6.5146579804560298E-3</v>
      </c>
    </row>
    <row r="1068" spans="1:22" hidden="1" x14ac:dyDescent="0.25">
      <c r="A1068" s="30" t="s">
        <v>4255</v>
      </c>
      <c r="B1068" s="30" t="s">
        <v>3782</v>
      </c>
      <c r="C1068" s="30" t="s">
        <v>5</v>
      </c>
      <c r="D1068" s="30" t="s">
        <v>591</v>
      </c>
      <c r="E1068" s="30" t="s">
        <v>285</v>
      </c>
      <c r="F1068" s="30">
        <v>7422</v>
      </c>
      <c r="G1068" s="30" t="s">
        <v>300</v>
      </c>
      <c r="H1068" s="30">
        <v>4884.3460877698299</v>
      </c>
      <c r="I1068" s="30">
        <v>0.02</v>
      </c>
      <c r="J1068" s="30" t="s">
        <v>336</v>
      </c>
      <c r="K1068" s="30">
        <v>97.686921755396597</v>
      </c>
      <c r="L1068" s="30">
        <v>725032.33326855302</v>
      </c>
      <c r="M1068" s="30">
        <v>0</v>
      </c>
      <c r="N1068" s="30">
        <v>0</v>
      </c>
      <c r="O1068" s="30">
        <v>0</v>
      </c>
      <c r="P1068" s="30">
        <v>0</v>
      </c>
      <c r="Q1068" s="30">
        <v>0.02</v>
      </c>
      <c r="R1068" s="30">
        <v>97.686921755396597</v>
      </c>
      <c r="S1068" s="30">
        <v>148.44</v>
      </c>
      <c r="T1068">
        <v>10</v>
      </c>
      <c r="U1068">
        <v>4884.3460877698299</v>
      </c>
      <c r="V1068">
        <v>2.94117647058824E-3</v>
      </c>
    </row>
    <row r="1069" spans="1:22" hidden="1" x14ac:dyDescent="0.25">
      <c r="A1069" s="30" t="s">
        <v>4256</v>
      </c>
      <c r="B1069" s="30" t="s">
        <v>3782</v>
      </c>
      <c r="C1069" s="30" t="s">
        <v>5</v>
      </c>
      <c r="D1069" s="30" t="s">
        <v>591</v>
      </c>
      <c r="E1069" s="30" t="s">
        <v>285</v>
      </c>
      <c r="F1069" s="30">
        <v>7422</v>
      </c>
      <c r="G1069" s="30" t="s">
        <v>301</v>
      </c>
      <c r="H1069" s="30">
        <v>420.27795432309802</v>
      </c>
      <c r="I1069" s="30">
        <v>2.5099999999999998</v>
      </c>
      <c r="J1069" s="30" t="s">
        <v>333</v>
      </c>
      <c r="K1069" s="30">
        <v>1054.8976653509801</v>
      </c>
      <c r="L1069" s="30">
        <v>7829450.4722349402</v>
      </c>
      <c r="M1069" s="30">
        <v>0</v>
      </c>
      <c r="N1069" s="30">
        <v>2.5099999999999998</v>
      </c>
      <c r="O1069" s="30">
        <v>0</v>
      </c>
      <c r="P1069" s="30">
        <v>0</v>
      </c>
      <c r="Q1069" s="30">
        <v>0</v>
      </c>
      <c r="R1069" s="30">
        <v>0</v>
      </c>
      <c r="S1069" s="30">
        <v>18629.22</v>
      </c>
      <c r="T1069">
        <v>10</v>
      </c>
      <c r="U1069">
        <v>420.27795432309802</v>
      </c>
      <c r="V1069">
        <v>0.58101851851851904</v>
      </c>
    </row>
    <row r="1070" spans="1:22" hidden="1" x14ac:dyDescent="0.25">
      <c r="A1070" s="30" t="s">
        <v>4257</v>
      </c>
      <c r="B1070" s="30" t="s">
        <v>3782</v>
      </c>
      <c r="C1070" s="30" t="s">
        <v>5</v>
      </c>
      <c r="D1070" s="30" t="s">
        <v>591</v>
      </c>
      <c r="E1070" s="30" t="s">
        <v>285</v>
      </c>
      <c r="F1070" s="30">
        <v>7422</v>
      </c>
      <c r="G1070" s="30" t="s">
        <v>302</v>
      </c>
      <c r="H1070" s="30">
        <v>144.21983475307999</v>
      </c>
      <c r="I1070" s="30">
        <v>2.0499999999999998</v>
      </c>
      <c r="J1070" s="30" t="s">
        <v>332</v>
      </c>
      <c r="K1070" s="30">
        <v>295.650661243814</v>
      </c>
      <c r="L1070" s="30">
        <v>2194319.2077515898</v>
      </c>
      <c r="M1070" s="30">
        <v>2.0499999999999998</v>
      </c>
      <c r="N1070" s="30">
        <v>0</v>
      </c>
      <c r="O1070" s="30">
        <v>0</v>
      </c>
      <c r="P1070" s="30">
        <v>0</v>
      </c>
      <c r="Q1070" s="30">
        <v>0</v>
      </c>
      <c r="R1070" s="30">
        <v>0</v>
      </c>
      <c r="S1070" s="30">
        <v>15215.1</v>
      </c>
      <c r="T1070">
        <v>10</v>
      </c>
      <c r="U1070">
        <v>144.21983475307999</v>
      </c>
      <c r="V1070">
        <v>0.22258414766558099</v>
      </c>
    </row>
    <row r="1071" spans="1:22" hidden="1" x14ac:dyDescent="0.25">
      <c r="A1071" s="30" t="s">
        <v>4258</v>
      </c>
      <c r="B1071" s="30" t="s">
        <v>3782</v>
      </c>
      <c r="C1071" s="30" t="s">
        <v>5</v>
      </c>
      <c r="D1071" s="30" t="s">
        <v>591</v>
      </c>
      <c r="E1071" s="30" t="s">
        <v>285</v>
      </c>
      <c r="F1071" s="30">
        <v>7422</v>
      </c>
      <c r="G1071" s="30" t="s">
        <v>303</v>
      </c>
      <c r="H1071" s="30">
        <v>1515.20195151607</v>
      </c>
      <c r="I1071" s="30">
        <v>1.74</v>
      </c>
      <c r="J1071" s="30" t="s">
        <v>336</v>
      </c>
      <c r="K1071" s="30">
        <v>2636.4513956379601</v>
      </c>
      <c r="L1071" s="30">
        <v>19567742.2584249</v>
      </c>
      <c r="M1071" s="30">
        <v>0</v>
      </c>
      <c r="N1071" s="30">
        <v>0</v>
      </c>
      <c r="O1071" s="30">
        <v>0</v>
      </c>
      <c r="P1071" s="30">
        <v>0</v>
      </c>
      <c r="Q1071" s="30">
        <v>1.74</v>
      </c>
      <c r="R1071" s="30">
        <v>2636.4513956379601</v>
      </c>
      <c r="S1071" s="30">
        <v>12914.28</v>
      </c>
      <c r="T1071">
        <v>10</v>
      </c>
      <c r="U1071">
        <v>1515.20195151607</v>
      </c>
      <c r="V1071">
        <v>0.25588235294117601</v>
      </c>
    </row>
    <row r="1072" spans="1:22" hidden="1" x14ac:dyDescent="0.25">
      <c r="A1072" s="30" t="s">
        <v>4259</v>
      </c>
      <c r="B1072" s="30" t="s">
        <v>3782</v>
      </c>
      <c r="C1072" s="30" t="s">
        <v>5</v>
      </c>
      <c r="D1072" s="30" t="s">
        <v>591</v>
      </c>
      <c r="E1072" s="30" t="s">
        <v>285</v>
      </c>
      <c r="F1072" s="30">
        <v>7422</v>
      </c>
      <c r="G1072" s="30" t="s">
        <v>304</v>
      </c>
      <c r="H1072" s="30">
        <v>2382.0155463607998</v>
      </c>
      <c r="I1072" s="30">
        <v>1</v>
      </c>
      <c r="J1072" s="30" t="s">
        <v>336</v>
      </c>
      <c r="K1072" s="30">
        <v>2382.0155463607998</v>
      </c>
      <c r="L1072" s="30">
        <v>17679319.3850898</v>
      </c>
      <c r="M1072" s="30">
        <v>0</v>
      </c>
      <c r="N1072" s="30">
        <v>0</v>
      </c>
      <c r="O1072" s="30">
        <v>0</v>
      </c>
      <c r="P1072" s="30">
        <v>0</v>
      </c>
      <c r="Q1072" s="30">
        <v>1</v>
      </c>
      <c r="R1072" s="30">
        <v>2382.0155463607998</v>
      </c>
      <c r="S1072" s="30">
        <v>7422</v>
      </c>
      <c r="T1072">
        <v>10</v>
      </c>
      <c r="U1072">
        <v>2382.0155463607998</v>
      </c>
      <c r="V1072">
        <v>0.14705882352941199</v>
      </c>
    </row>
    <row r="1073" spans="1:22" hidden="1" x14ac:dyDescent="0.25">
      <c r="A1073" s="30" t="s">
        <v>4260</v>
      </c>
      <c r="B1073" s="30" t="s">
        <v>3782</v>
      </c>
      <c r="C1073" s="30" t="s">
        <v>5</v>
      </c>
      <c r="D1073" s="30" t="s">
        <v>591</v>
      </c>
      <c r="E1073" s="30" t="s">
        <v>285</v>
      </c>
      <c r="F1073" s="30">
        <v>7422</v>
      </c>
      <c r="G1073" s="30" t="s">
        <v>305</v>
      </c>
      <c r="H1073" s="30">
        <v>171.768980455036</v>
      </c>
      <c r="I1073" s="30">
        <v>1.39</v>
      </c>
      <c r="J1073" s="30" t="s">
        <v>332</v>
      </c>
      <c r="K1073" s="30">
        <v>238.75888283250001</v>
      </c>
      <c r="L1073" s="30">
        <v>1772068.42838282</v>
      </c>
      <c r="M1073" s="30">
        <v>1.39</v>
      </c>
      <c r="N1073" s="30">
        <v>0</v>
      </c>
      <c r="O1073" s="30">
        <v>0</v>
      </c>
      <c r="P1073" s="30">
        <v>0</v>
      </c>
      <c r="Q1073" s="30">
        <v>0</v>
      </c>
      <c r="R1073" s="30">
        <v>0</v>
      </c>
      <c r="S1073" s="30">
        <v>10316.58</v>
      </c>
      <c r="T1073">
        <v>10</v>
      </c>
      <c r="U1073">
        <v>171.768980455036</v>
      </c>
      <c r="V1073">
        <v>0.150922909880565</v>
      </c>
    </row>
    <row r="1074" spans="1:22" hidden="1" x14ac:dyDescent="0.25">
      <c r="A1074" s="30" t="s">
        <v>4261</v>
      </c>
      <c r="B1074" s="30" t="s">
        <v>3782</v>
      </c>
      <c r="C1074" s="30" t="s">
        <v>5</v>
      </c>
      <c r="D1074" s="30" t="s">
        <v>591</v>
      </c>
      <c r="E1074" s="30" t="s">
        <v>285</v>
      </c>
      <c r="F1074" s="30">
        <v>7422</v>
      </c>
      <c r="G1074" s="30" t="s">
        <v>306</v>
      </c>
      <c r="H1074" s="30">
        <v>127.471705195082</v>
      </c>
      <c r="I1074" s="30">
        <v>1.9</v>
      </c>
      <c r="J1074" s="30" t="s">
        <v>332</v>
      </c>
      <c r="K1074" s="30">
        <v>242.196239870656</v>
      </c>
      <c r="L1074" s="30">
        <v>1797580.49232001</v>
      </c>
      <c r="M1074" s="30">
        <v>1.9</v>
      </c>
      <c r="N1074" s="30">
        <v>0</v>
      </c>
      <c r="O1074" s="30">
        <v>0</v>
      </c>
      <c r="P1074" s="30">
        <v>0</v>
      </c>
      <c r="Q1074" s="30">
        <v>0</v>
      </c>
      <c r="R1074" s="30">
        <v>0</v>
      </c>
      <c r="S1074" s="30">
        <v>14101.8</v>
      </c>
      <c r="T1074">
        <v>10</v>
      </c>
      <c r="U1074">
        <v>127.471705195082</v>
      </c>
      <c r="V1074">
        <v>0.206297502714441</v>
      </c>
    </row>
    <row r="1075" spans="1:22" hidden="1" x14ac:dyDescent="0.25">
      <c r="A1075" s="30" t="s">
        <v>4262</v>
      </c>
      <c r="B1075" s="30" t="s">
        <v>3782</v>
      </c>
      <c r="C1075" s="30" t="s">
        <v>5</v>
      </c>
      <c r="D1075" s="30" t="s">
        <v>591</v>
      </c>
      <c r="E1075" s="30" t="s">
        <v>285</v>
      </c>
      <c r="F1075" s="30">
        <v>7422</v>
      </c>
      <c r="G1075" s="30" t="s">
        <v>307</v>
      </c>
      <c r="H1075" s="30">
        <v>158.02513550291201</v>
      </c>
      <c r="I1075" s="30">
        <v>2.2599999999999998</v>
      </c>
      <c r="J1075" s="30" t="s">
        <v>336</v>
      </c>
      <c r="K1075" s="30">
        <v>357.13680623658098</v>
      </c>
      <c r="L1075" s="30">
        <v>2650669.3758879099</v>
      </c>
      <c r="M1075" s="30">
        <v>0</v>
      </c>
      <c r="N1075" s="30">
        <v>0</v>
      </c>
      <c r="O1075" s="30">
        <v>0</v>
      </c>
      <c r="P1075" s="30">
        <v>0</v>
      </c>
      <c r="Q1075" s="30">
        <v>2.2599999999999998</v>
      </c>
      <c r="R1075" s="30">
        <v>357.13680623658098</v>
      </c>
      <c r="S1075" s="30">
        <v>16773.72</v>
      </c>
      <c r="T1075">
        <v>10</v>
      </c>
      <c r="U1075">
        <v>158.02513550291201</v>
      </c>
      <c r="V1075">
        <v>0.33235294117647102</v>
      </c>
    </row>
    <row r="1076" spans="1:22" hidden="1" x14ac:dyDescent="0.25">
      <c r="A1076" s="30" t="s">
        <v>4263</v>
      </c>
      <c r="B1076" s="30" t="s">
        <v>3782</v>
      </c>
      <c r="C1076" s="30" t="s">
        <v>5</v>
      </c>
      <c r="D1076" s="30" t="s">
        <v>591</v>
      </c>
      <c r="E1076" s="30" t="s">
        <v>285</v>
      </c>
      <c r="F1076" s="30">
        <v>7422</v>
      </c>
      <c r="G1076" s="30" t="s">
        <v>308</v>
      </c>
      <c r="H1076" s="30">
        <v>176.47052702945899</v>
      </c>
      <c r="I1076" s="30">
        <v>3.24</v>
      </c>
      <c r="J1076" s="30" t="s">
        <v>332</v>
      </c>
      <c r="K1076" s="30">
        <v>571.76450757544603</v>
      </c>
      <c r="L1076" s="30">
        <v>4243636.1752249599</v>
      </c>
      <c r="M1076" s="30">
        <v>3.24</v>
      </c>
      <c r="N1076" s="30">
        <v>0</v>
      </c>
      <c r="O1076" s="30">
        <v>0</v>
      </c>
      <c r="P1076" s="30">
        <v>0</v>
      </c>
      <c r="Q1076" s="30">
        <v>0</v>
      </c>
      <c r="R1076" s="30">
        <v>0</v>
      </c>
      <c r="S1076" s="30">
        <v>24047.279999999999</v>
      </c>
      <c r="T1076">
        <v>10</v>
      </c>
      <c r="U1076">
        <v>176.47052702945899</v>
      </c>
      <c r="V1076">
        <v>0.35179153094462501</v>
      </c>
    </row>
    <row r="1077" spans="1:22" hidden="1" x14ac:dyDescent="0.25">
      <c r="A1077" s="30" t="s">
        <v>4264</v>
      </c>
      <c r="B1077" s="30" t="s">
        <v>3782</v>
      </c>
      <c r="C1077" s="30" t="s">
        <v>5</v>
      </c>
      <c r="D1077" s="30" t="s">
        <v>591</v>
      </c>
      <c r="E1077" s="30" t="s">
        <v>285</v>
      </c>
      <c r="F1077" s="30">
        <v>7422</v>
      </c>
      <c r="G1077" s="30" t="s">
        <v>309</v>
      </c>
      <c r="H1077" s="30">
        <v>4249.6462667697197</v>
      </c>
      <c r="I1077" s="30">
        <v>0.39</v>
      </c>
      <c r="J1077" s="30" t="s">
        <v>336</v>
      </c>
      <c r="K1077" s="30">
        <v>1657.3620440401901</v>
      </c>
      <c r="L1077" s="30">
        <v>12300941.090866299</v>
      </c>
      <c r="M1077" s="30">
        <v>0</v>
      </c>
      <c r="N1077" s="30">
        <v>0</v>
      </c>
      <c r="O1077" s="30">
        <v>0</v>
      </c>
      <c r="P1077" s="30">
        <v>0</v>
      </c>
      <c r="Q1077" s="30">
        <v>0.39</v>
      </c>
      <c r="R1077" s="30">
        <v>1657.3620440401901</v>
      </c>
      <c r="S1077" s="30">
        <v>2894.58</v>
      </c>
      <c r="T1077">
        <v>10</v>
      </c>
      <c r="U1077">
        <v>4249.6462667697197</v>
      </c>
      <c r="V1077">
        <v>5.73529411764706E-2</v>
      </c>
    </row>
    <row r="1078" spans="1:22" hidden="1" x14ac:dyDescent="0.25">
      <c r="A1078" s="30" t="s">
        <v>4265</v>
      </c>
      <c r="B1078" s="30" t="s">
        <v>3782</v>
      </c>
      <c r="C1078" s="30" t="s">
        <v>5</v>
      </c>
      <c r="D1078" s="30" t="s">
        <v>591</v>
      </c>
      <c r="E1078" s="30" t="s">
        <v>285</v>
      </c>
      <c r="F1078" s="30">
        <v>7422</v>
      </c>
      <c r="G1078" s="30" t="s">
        <v>310</v>
      </c>
      <c r="H1078" s="30">
        <v>288.40519139454</v>
      </c>
      <c r="I1078" s="30">
        <v>0.1</v>
      </c>
      <c r="J1078" s="30" t="s">
        <v>333</v>
      </c>
      <c r="K1078" s="30">
        <v>28.840519139453999</v>
      </c>
      <c r="L1078" s="30">
        <v>214054.33305302801</v>
      </c>
      <c r="M1078" s="30">
        <v>0</v>
      </c>
      <c r="N1078" s="30">
        <v>0.1</v>
      </c>
      <c r="O1078" s="30">
        <v>0</v>
      </c>
      <c r="P1078" s="30">
        <v>0</v>
      </c>
      <c r="Q1078" s="30">
        <v>0</v>
      </c>
      <c r="R1078" s="30">
        <v>0</v>
      </c>
      <c r="S1078" s="30">
        <v>742.2</v>
      </c>
      <c r="T1078">
        <v>10</v>
      </c>
      <c r="U1078">
        <v>288.40519139454</v>
      </c>
      <c r="V1078">
        <v>2.3148148148148199E-2</v>
      </c>
    </row>
    <row r="1079" spans="1:22" hidden="1" x14ac:dyDescent="0.25">
      <c r="A1079" s="30" t="s">
        <v>4266</v>
      </c>
      <c r="B1079" s="30" t="s">
        <v>3782</v>
      </c>
      <c r="C1079" s="30" t="s">
        <v>5</v>
      </c>
      <c r="D1079" s="30" t="s">
        <v>591</v>
      </c>
      <c r="E1079" s="30" t="s">
        <v>285</v>
      </c>
      <c r="F1079" s="30">
        <v>7422</v>
      </c>
      <c r="G1079" s="30" t="s">
        <v>311</v>
      </c>
      <c r="H1079" s="30">
        <v>148.25332682199101</v>
      </c>
      <c r="I1079" s="30">
        <v>0.84</v>
      </c>
      <c r="J1079" s="30" t="s">
        <v>333</v>
      </c>
      <c r="K1079" s="30">
        <v>124.532794530472</v>
      </c>
      <c r="L1079" s="30">
        <v>924282.40100516297</v>
      </c>
      <c r="M1079" s="30">
        <v>0</v>
      </c>
      <c r="N1079" s="30">
        <v>0.84</v>
      </c>
      <c r="O1079" s="30">
        <v>0</v>
      </c>
      <c r="P1079" s="30">
        <v>0</v>
      </c>
      <c r="Q1079" s="30">
        <v>0</v>
      </c>
      <c r="R1079" s="30">
        <v>0</v>
      </c>
      <c r="S1079" s="30">
        <v>6234.48</v>
      </c>
      <c r="T1079">
        <v>10</v>
      </c>
      <c r="U1079">
        <v>148.25332682199101</v>
      </c>
      <c r="V1079">
        <v>0.194444444444444</v>
      </c>
    </row>
    <row r="1080" spans="1:22" hidden="1" x14ac:dyDescent="0.25">
      <c r="A1080" s="30" t="s">
        <v>4267</v>
      </c>
      <c r="B1080" s="30" t="s">
        <v>3782</v>
      </c>
      <c r="C1080" s="30" t="s">
        <v>5</v>
      </c>
      <c r="D1080" s="30" t="s">
        <v>591</v>
      </c>
      <c r="E1080" s="30" t="s">
        <v>285</v>
      </c>
      <c r="F1080" s="30">
        <v>7422</v>
      </c>
      <c r="G1080" s="30" t="s">
        <v>312</v>
      </c>
      <c r="H1080" s="30">
        <v>52.615553908955697</v>
      </c>
      <c r="I1080" s="30">
        <v>11.05</v>
      </c>
      <c r="J1080" s="30" t="s">
        <v>334</v>
      </c>
      <c r="K1080" s="30">
        <v>581.40187069396097</v>
      </c>
      <c r="L1080" s="30">
        <v>4315164.6842905805</v>
      </c>
      <c r="M1080" s="30">
        <v>0</v>
      </c>
      <c r="N1080" s="30">
        <v>0</v>
      </c>
      <c r="O1080" s="30">
        <v>11.05</v>
      </c>
      <c r="P1080" s="30">
        <v>0</v>
      </c>
      <c r="Q1080" s="30">
        <v>0</v>
      </c>
      <c r="R1080" s="30">
        <v>0</v>
      </c>
      <c r="S1080" s="30">
        <v>82013.100000000006</v>
      </c>
      <c r="T1080">
        <v>10</v>
      </c>
      <c r="U1080">
        <v>52.615553908955697</v>
      </c>
      <c r="V1080">
        <v>0.75426621160409602</v>
      </c>
    </row>
    <row r="1081" spans="1:22" hidden="1" x14ac:dyDescent="0.25">
      <c r="A1081" s="30" t="s">
        <v>4268</v>
      </c>
      <c r="B1081" s="30" t="s">
        <v>3782</v>
      </c>
      <c r="C1081" s="30" t="s">
        <v>5</v>
      </c>
      <c r="D1081" s="30" t="s">
        <v>591</v>
      </c>
      <c r="E1081" s="30" t="s">
        <v>285</v>
      </c>
      <c r="F1081" s="30">
        <v>7422</v>
      </c>
      <c r="G1081" s="30" t="s">
        <v>2688</v>
      </c>
      <c r="H1081" s="30">
        <v>784.79324182906203</v>
      </c>
      <c r="I1081" s="30">
        <v>0.39503902463000001</v>
      </c>
      <c r="J1081" s="30" t="s">
        <v>334</v>
      </c>
      <c r="K1081" s="30">
        <v>310.02395678836803</v>
      </c>
      <c r="L1081" s="30">
        <v>2300997.8072832702</v>
      </c>
      <c r="M1081" s="30">
        <v>0</v>
      </c>
      <c r="N1081" s="30">
        <v>0</v>
      </c>
      <c r="O1081" s="30">
        <v>0.39503902463000001</v>
      </c>
      <c r="P1081" s="30">
        <v>0</v>
      </c>
      <c r="Q1081" s="30">
        <v>0</v>
      </c>
      <c r="R1081" s="30">
        <v>0</v>
      </c>
      <c r="S1081" s="30">
        <v>2931.9796408038601</v>
      </c>
      <c r="T1081">
        <v>10</v>
      </c>
      <c r="U1081">
        <v>784.79324182906203</v>
      </c>
      <c r="V1081">
        <v>2.6965121135153602E-2</v>
      </c>
    </row>
    <row r="1082" spans="1:22" hidden="1" x14ac:dyDescent="0.25">
      <c r="A1082" s="30" t="s">
        <v>4269</v>
      </c>
      <c r="B1082" s="30" t="s">
        <v>3782</v>
      </c>
      <c r="C1082" s="30" t="s">
        <v>5</v>
      </c>
      <c r="D1082" s="30" t="s">
        <v>591</v>
      </c>
      <c r="E1082" s="30" t="s">
        <v>285</v>
      </c>
      <c r="F1082" s="30">
        <v>7422</v>
      </c>
      <c r="G1082" s="30" t="s">
        <v>2687</v>
      </c>
      <c r="H1082" s="30">
        <v>487.05889847075701</v>
      </c>
      <c r="I1082" s="30">
        <v>2.7349609753699999</v>
      </c>
      <c r="J1082" s="30" t="s">
        <v>334</v>
      </c>
      <c r="K1082" s="30">
        <v>1332.0870800242201</v>
      </c>
      <c r="L1082" s="30">
        <v>9886750.3079397604</v>
      </c>
      <c r="M1082" s="30">
        <v>0</v>
      </c>
      <c r="N1082" s="30">
        <v>0</v>
      </c>
      <c r="O1082" s="30">
        <v>2.7349609753699999</v>
      </c>
      <c r="P1082" s="30">
        <v>0</v>
      </c>
      <c r="Q1082" s="30">
        <v>0</v>
      </c>
      <c r="R1082" s="30">
        <v>0</v>
      </c>
      <c r="S1082" s="30">
        <v>20298.8803591961</v>
      </c>
      <c r="T1082">
        <v>10</v>
      </c>
      <c r="U1082">
        <v>487.05889847075701</v>
      </c>
      <c r="V1082">
        <v>0.18668675599795201</v>
      </c>
    </row>
    <row r="1083" spans="1:22" hidden="1" x14ac:dyDescent="0.25">
      <c r="A1083" s="30" t="s">
        <v>4270</v>
      </c>
      <c r="B1083" s="30" t="s">
        <v>3782</v>
      </c>
      <c r="C1083" s="30" t="s">
        <v>5</v>
      </c>
      <c r="D1083" s="30" t="s">
        <v>591</v>
      </c>
      <c r="E1083" s="30" t="s">
        <v>285</v>
      </c>
      <c r="F1083" s="30">
        <v>7422</v>
      </c>
      <c r="G1083" s="30" t="s">
        <v>313</v>
      </c>
      <c r="H1083" s="30">
        <v>5162.5310955076202</v>
      </c>
      <c r="I1083" s="30">
        <v>0.47</v>
      </c>
      <c r="J1083" s="30" t="s">
        <v>334</v>
      </c>
      <c r="K1083" s="30">
        <v>2426.3896148885801</v>
      </c>
      <c r="L1083" s="30">
        <v>18008663.721703</v>
      </c>
      <c r="M1083" s="30">
        <v>0</v>
      </c>
      <c r="N1083" s="30">
        <v>0</v>
      </c>
      <c r="O1083" s="30">
        <v>0.47</v>
      </c>
      <c r="P1083" s="30">
        <v>0</v>
      </c>
      <c r="Q1083" s="30">
        <v>0</v>
      </c>
      <c r="R1083" s="30">
        <v>0</v>
      </c>
      <c r="S1083" s="30">
        <v>3488.34</v>
      </c>
      <c r="T1083">
        <v>10</v>
      </c>
      <c r="U1083">
        <v>5162.5310955076202</v>
      </c>
      <c r="V1083">
        <v>3.20819112627986E-2</v>
      </c>
    </row>
    <row r="1084" spans="1:22" hidden="1" x14ac:dyDescent="0.25">
      <c r="A1084" s="30" t="s">
        <v>4271</v>
      </c>
      <c r="B1084" s="30" t="s">
        <v>3783</v>
      </c>
      <c r="C1084" s="30" t="s">
        <v>9</v>
      </c>
      <c r="D1084" s="30" t="s">
        <v>339</v>
      </c>
      <c r="E1084" s="30" t="s">
        <v>275</v>
      </c>
      <c r="F1084" s="30">
        <v>7275</v>
      </c>
      <c r="G1084" s="30" t="s">
        <v>289</v>
      </c>
      <c r="H1084" s="30">
        <v>0</v>
      </c>
      <c r="I1084" s="30">
        <v>0</v>
      </c>
      <c r="J1084" s="30" t="s">
        <v>335</v>
      </c>
      <c r="K1084" s="30">
        <v>0</v>
      </c>
      <c r="L1084" s="30">
        <v>0</v>
      </c>
      <c r="M1084" s="30">
        <v>0</v>
      </c>
      <c r="N1084" s="30">
        <v>0</v>
      </c>
      <c r="O1084" s="30">
        <v>0</v>
      </c>
      <c r="P1084" s="30">
        <v>0</v>
      </c>
      <c r="Q1084" s="30">
        <v>0</v>
      </c>
      <c r="R1084" s="30">
        <v>0</v>
      </c>
      <c r="S1084" s="30">
        <v>0</v>
      </c>
      <c r="T1084">
        <v>1</v>
      </c>
      <c r="U1084">
        <v>443.47263841197201</v>
      </c>
      <c r="V1084">
        <v>1</v>
      </c>
    </row>
    <row r="1085" spans="1:22" hidden="1" x14ac:dyDescent="0.25">
      <c r="A1085" s="30" t="s">
        <v>4272</v>
      </c>
      <c r="B1085" s="30" t="s">
        <v>3783</v>
      </c>
      <c r="C1085" s="30" t="s">
        <v>9</v>
      </c>
      <c r="D1085" s="30" t="s">
        <v>339</v>
      </c>
      <c r="E1085" s="30" t="s">
        <v>275</v>
      </c>
      <c r="F1085" s="30">
        <v>7275</v>
      </c>
      <c r="G1085" s="30" t="s">
        <v>290</v>
      </c>
      <c r="H1085" s="30">
        <v>0</v>
      </c>
      <c r="I1085" s="30">
        <v>0</v>
      </c>
      <c r="J1085" s="30" t="s">
        <v>363</v>
      </c>
      <c r="K1085" s="30">
        <v>0</v>
      </c>
      <c r="L1085" s="30">
        <v>0</v>
      </c>
      <c r="M1085" s="30">
        <v>0</v>
      </c>
      <c r="N1085" s="30">
        <v>0</v>
      </c>
      <c r="O1085" s="30">
        <v>0</v>
      </c>
      <c r="P1085" s="30">
        <v>0</v>
      </c>
      <c r="Q1085" s="30">
        <v>0</v>
      </c>
      <c r="R1085" s="30">
        <v>0</v>
      </c>
      <c r="S1085" s="30">
        <v>0</v>
      </c>
      <c r="T1085">
        <v>1</v>
      </c>
      <c r="U1085">
        <v>1402.73721315018</v>
      </c>
      <c r="V1085">
        <v>1</v>
      </c>
    </row>
    <row r="1086" spans="1:22" hidden="1" x14ac:dyDescent="0.25">
      <c r="A1086" s="30" t="s">
        <v>4273</v>
      </c>
      <c r="B1086" s="30" t="s">
        <v>3783</v>
      </c>
      <c r="C1086" s="30" t="s">
        <v>9</v>
      </c>
      <c r="D1086" s="30" t="s">
        <v>339</v>
      </c>
      <c r="E1086" s="30" t="s">
        <v>275</v>
      </c>
      <c r="F1086" s="30">
        <v>7275</v>
      </c>
      <c r="G1086" s="30" t="s">
        <v>291</v>
      </c>
      <c r="H1086" s="30">
        <v>0</v>
      </c>
      <c r="I1086" s="30">
        <v>0</v>
      </c>
      <c r="J1086" s="30" t="s">
        <v>336</v>
      </c>
      <c r="K1086" s="30">
        <v>0</v>
      </c>
      <c r="L1086" s="30">
        <v>0</v>
      </c>
      <c r="M1086" s="30">
        <v>0</v>
      </c>
      <c r="N1086" s="30">
        <v>0</v>
      </c>
      <c r="O1086" s="30">
        <v>0</v>
      </c>
      <c r="P1086" s="30">
        <v>0</v>
      </c>
      <c r="Q1086" s="30">
        <v>0</v>
      </c>
      <c r="R1086" s="30">
        <v>0</v>
      </c>
      <c r="S1086" s="30">
        <v>0</v>
      </c>
      <c r="T1086">
        <v>1</v>
      </c>
      <c r="U1086">
        <v>0</v>
      </c>
      <c r="V1086">
        <v>0</v>
      </c>
    </row>
    <row r="1087" spans="1:22" hidden="1" x14ac:dyDescent="0.25">
      <c r="A1087" s="30" t="s">
        <v>4274</v>
      </c>
      <c r="B1087" s="30" t="s">
        <v>3783</v>
      </c>
      <c r="C1087" s="30" t="s">
        <v>9</v>
      </c>
      <c r="D1087" s="30" t="s">
        <v>339</v>
      </c>
      <c r="E1087" s="30" t="s">
        <v>275</v>
      </c>
      <c r="F1087" s="30">
        <v>7275</v>
      </c>
      <c r="G1087" s="30" t="s">
        <v>292</v>
      </c>
      <c r="H1087" s="30">
        <v>43.643516365466198</v>
      </c>
      <c r="I1087" s="30">
        <v>0.01</v>
      </c>
      <c r="J1087" s="30" t="s">
        <v>332</v>
      </c>
      <c r="K1087" s="30">
        <v>0.43643516365466201</v>
      </c>
      <c r="L1087" s="30">
        <v>3175.0658155876699</v>
      </c>
      <c r="M1087" s="30">
        <v>0.01</v>
      </c>
      <c r="N1087" s="30">
        <v>0</v>
      </c>
      <c r="O1087" s="30">
        <v>0</v>
      </c>
      <c r="P1087" s="30">
        <v>0</v>
      </c>
      <c r="Q1087" s="30">
        <v>0</v>
      </c>
      <c r="R1087" s="30">
        <v>0</v>
      </c>
      <c r="S1087" s="30">
        <v>72.75</v>
      </c>
      <c r="T1087">
        <v>1</v>
      </c>
      <c r="U1087">
        <v>43.643516365466198</v>
      </c>
      <c r="V1087">
        <v>4.1666666666666699E-2</v>
      </c>
    </row>
    <row r="1088" spans="1:22" hidden="1" x14ac:dyDescent="0.25">
      <c r="A1088" s="30" t="s">
        <v>4275</v>
      </c>
      <c r="B1088" s="30" t="s">
        <v>3783</v>
      </c>
      <c r="C1088" s="30" t="s">
        <v>9</v>
      </c>
      <c r="D1088" s="30" t="s">
        <v>339</v>
      </c>
      <c r="E1088" s="30" t="s">
        <v>275</v>
      </c>
      <c r="F1088" s="30">
        <v>7275</v>
      </c>
      <c r="G1088" s="30" t="s">
        <v>293</v>
      </c>
      <c r="H1088" s="30">
        <v>0</v>
      </c>
      <c r="I1088" s="30">
        <v>0</v>
      </c>
      <c r="J1088" s="30" t="s">
        <v>333</v>
      </c>
      <c r="K1088" s="30">
        <v>0</v>
      </c>
      <c r="L1088" s="30">
        <v>0</v>
      </c>
      <c r="M1088" s="30">
        <v>0</v>
      </c>
      <c r="N1088" s="30">
        <v>0</v>
      </c>
      <c r="O1088" s="30">
        <v>0</v>
      </c>
      <c r="P1088" s="30">
        <v>0</v>
      </c>
      <c r="Q1088" s="30">
        <v>0</v>
      </c>
      <c r="R1088" s="30">
        <v>0</v>
      </c>
      <c r="S1088" s="30">
        <v>0</v>
      </c>
      <c r="T1088">
        <v>1</v>
      </c>
      <c r="U1088">
        <v>0</v>
      </c>
      <c r="V1088">
        <v>0</v>
      </c>
    </row>
    <row r="1089" spans="1:22" hidden="1" x14ac:dyDescent="0.25">
      <c r="A1089" s="30" t="s">
        <v>4276</v>
      </c>
      <c r="B1089" s="30" t="s">
        <v>3783</v>
      </c>
      <c r="C1089" s="30" t="s">
        <v>9</v>
      </c>
      <c r="D1089" s="30" t="s">
        <v>339</v>
      </c>
      <c r="E1089" s="30" t="s">
        <v>275</v>
      </c>
      <c r="F1089" s="30">
        <v>7275</v>
      </c>
      <c r="G1089" s="30" t="s">
        <v>294</v>
      </c>
      <c r="H1089" s="30">
        <v>0</v>
      </c>
      <c r="I1089" s="30">
        <v>0</v>
      </c>
      <c r="J1089" s="30" t="s">
        <v>333</v>
      </c>
      <c r="K1089" s="30">
        <v>0</v>
      </c>
      <c r="L1089" s="30">
        <v>0</v>
      </c>
      <c r="M1089" s="30">
        <v>0</v>
      </c>
      <c r="N1089" s="30">
        <v>0</v>
      </c>
      <c r="O1089" s="30">
        <v>0</v>
      </c>
      <c r="P1089" s="30">
        <v>0</v>
      </c>
      <c r="Q1089" s="30">
        <v>0</v>
      </c>
      <c r="R1089" s="30">
        <v>0</v>
      </c>
      <c r="S1089" s="30">
        <v>0</v>
      </c>
      <c r="T1089">
        <v>1</v>
      </c>
      <c r="U1089">
        <v>0</v>
      </c>
      <c r="V1089">
        <v>0</v>
      </c>
    </row>
    <row r="1090" spans="1:22" hidden="1" x14ac:dyDescent="0.25">
      <c r="A1090" s="30" t="s">
        <v>4277</v>
      </c>
      <c r="B1090" s="30" t="s">
        <v>3783</v>
      </c>
      <c r="C1090" s="30" t="s">
        <v>9</v>
      </c>
      <c r="D1090" s="30" t="s">
        <v>339</v>
      </c>
      <c r="E1090" s="30" t="s">
        <v>275</v>
      </c>
      <c r="F1090" s="30">
        <v>7275</v>
      </c>
      <c r="G1090" s="30" t="s">
        <v>295</v>
      </c>
      <c r="H1090" s="30">
        <v>0</v>
      </c>
      <c r="I1090" s="30">
        <v>0</v>
      </c>
      <c r="J1090" s="30" t="s">
        <v>336</v>
      </c>
      <c r="K1090" s="30">
        <v>0</v>
      </c>
      <c r="L1090" s="30">
        <v>0</v>
      </c>
      <c r="M1090" s="30">
        <v>0</v>
      </c>
      <c r="N1090" s="30">
        <v>0</v>
      </c>
      <c r="O1090" s="30">
        <v>0</v>
      </c>
      <c r="P1090" s="30">
        <v>0</v>
      </c>
      <c r="Q1090" s="30">
        <v>0</v>
      </c>
      <c r="R1090" s="30">
        <v>0</v>
      </c>
      <c r="S1090" s="30">
        <v>0</v>
      </c>
      <c r="T1090">
        <v>1</v>
      </c>
      <c r="U1090">
        <v>0</v>
      </c>
      <c r="V1090">
        <v>0</v>
      </c>
    </row>
    <row r="1091" spans="1:22" hidden="1" x14ac:dyDescent="0.25">
      <c r="A1091" s="30" t="s">
        <v>4278</v>
      </c>
      <c r="B1091" s="30" t="s">
        <v>3783</v>
      </c>
      <c r="C1091" s="30" t="s">
        <v>9</v>
      </c>
      <c r="D1091" s="30" t="s">
        <v>339</v>
      </c>
      <c r="E1091" s="30" t="s">
        <v>275</v>
      </c>
      <c r="F1091" s="30">
        <v>7275</v>
      </c>
      <c r="G1091" s="30" t="s">
        <v>296</v>
      </c>
      <c r="H1091" s="30">
        <v>0</v>
      </c>
      <c r="I1091" s="30">
        <v>0</v>
      </c>
      <c r="J1091" s="30" t="s">
        <v>336</v>
      </c>
      <c r="K1091" s="30">
        <v>0</v>
      </c>
      <c r="L1091" s="30">
        <v>0</v>
      </c>
      <c r="M1091" s="30">
        <v>0</v>
      </c>
      <c r="N1091" s="30">
        <v>0</v>
      </c>
      <c r="O1091" s="30">
        <v>0</v>
      </c>
      <c r="P1091" s="30">
        <v>0</v>
      </c>
      <c r="Q1091" s="30">
        <v>0</v>
      </c>
      <c r="R1091" s="30">
        <v>0</v>
      </c>
      <c r="S1091" s="30">
        <v>0</v>
      </c>
      <c r="T1091">
        <v>1</v>
      </c>
      <c r="U1091">
        <v>0</v>
      </c>
      <c r="V1091">
        <v>0</v>
      </c>
    </row>
    <row r="1092" spans="1:22" hidden="1" x14ac:dyDescent="0.25">
      <c r="A1092" s="30" t="s">
        <v>4279</v>
      </c>
      <c r="B1092" s="30" t="s">
        <v>3783</v>
      </c>
      <c r="C1092" s="30" t="s">
        <v>9</v>
      </c>
      <c r="D1092" s="30" t="s">
        <v>339</v>
      </c>
      <c r="E1092" s="30" t="s">
        <v>275</v>
      </c>
      <c r="F1092" s="30">
        <v>7275</v>
      </c>
      <c r="G1092" s="30" t="s">
        <v>297</v>
      </c>
      <c r="H1092" s="30">
        <v>0</v>
      </c>
      <c r="I1092" s="30">
        <v>0</v>
      </c>
      <c r="J1092" s="30" t="s">
        <v>336</v>
      </c>
      <c r="K1092" s="30">
        <v>0</v>
      </c>
      <c r="L1092" s="30">
        <v>0</v>
      </c>
      <c r="M1092" s="30">
        <v>0</v>
      </c>
      <c r="N1092" s="30">
        <v>0</v>
      </c>
      <c r="O1092" s="30">
        <v>0</v>
      </c>
      <c r="P1092" s="30">
        <v>0</v>
      </c>
      <c r="Q1092" s="30">
        <v>0</v>
      </c>
      <c r="R1092" s="30">
        <v>0</v>
      </c>
      <c r="S1092" s="30">
        <v>0</v>
      </c>
      <c r="T1092">
        <v>1</v>
      </c>
      <c r="U1092">
        <v>0</v>
      </c>
      <c r="V1092">
        <v>0</v>
      </c>
    </row>
    <row r="1093" spans="1:22" hidden="1" x14ac:dyDescent="0.25">
      <c r="A1093" s="30" t="s">
        <v>4280</v>
      </c>
      <c r="B1093" s="30" t="s">
        <v>3783</v>
      </c>
      <c r="C1093" s="30" t="s">
        <v>9</v>
      </c>
      <c r="D1093" s="30" t="s">
        <v>339</v>
      </c>
      <c r="E1093" s="30" t="s">
        <v>275</v>
      </c>
      <c r="F1093" s="30">
        <v>7275</v>
      </c>
      <c r="G1093" s="30" t="s">
        <v>298</v>
      </c>
      <c r="H1093" s="30">
        <v>0</v>
      </c>
      <c r="I1093" s="30">
        <v>0</v>
      </c>
      <c r="J1093" s="30" t="s">
        <v>276</v>
      </c>
      <c r="K1093" s="30">
        <v>0</v>
      </c>
      <c r="L1093" s="30">
        <v>0</v>
      </c>
      <c r="M1093" s="30">
        <v>0</v>
      </c>
      <c r="N1093" s="30">
        <v>0</v>
      </c>
      <c r="O1093" s="30">
        <v>0</v>
      </c>
      <c r="P1093" s="30">
        <v>0</v>
      </c>
      <c r="Q1093" s="30">
        <v>0</v>
      </c>
      <c r="R1093" s="30">
        <v>0</v>
      </c>
      <c r="S1093" s="30">
        <v>0</v>
      </c>
      <c r="T1093">
        <v>1</v>
      </c>
      <c r="U1093">
        <v>0</v>
      </c>
      <c r="V1093">
        <v>0</v>
      </c>
    </row>
    <row r="1094" spans="1:22" hidden="1" x14ac:dyDescent="0.25">
      <c r="A1094" s="30" t="s">
        <v>4281</v>
      </c>
      <c r="B1094" s="30" t="s">
        <v>3783</v>
      </c>
      <c r="C1094" s="30" t="s">
        <v>9</v>
      </c>
      <c r="D1094" s="30" t="s">
        <v>339</v>
      </c>
      <c r="E1094" s="30" t="s">
        <v>275</v>
      </c>
      <c r="F1094" s="30">
        <v>7275</v>
      </c>
      <c r="G1094" s="30" t="s">
        <v>299</v>
      </c>
      <c r="H1094" s="30">
        <v>0</v>
      </c>
      <c r="I1094" s="30">
        <v>0</v>
      </c>
      <c r="J1094" s="30" t="s">
        <v>332</v>
      </c>
      <c r="K1094" s="30">
        <v>0</v>
      </c>
      <c r="L1094" s="30">
        <v>0</v>
      </c>
      <c r="M1094" s="30">
        <v>0</v>
      </c>
      <c r="N1094" s="30">
        <v>0</v>
      </c>
      <c r="O1094" s="30">
        <v>0</v>
      </c>
      <c r="P1094" s="30">
        <v>0</v>
      </c>
      <c r="Q1094" s="30">
        <v>0</v>
      </c>
      <c r="R1094" s="30">
        <v>0</v>
      </c>
      <c r="S1094" s="30">
        <v>0</v>
      </c>
      <c r="T1094">
        <v>1</v>
      </c>
      <c r="U1094">
        <v>0</v>
      </c>
      <c r="V1094">
        <v>0</v>
      </c>
    </row>
    <row r="1095" spans="1:22" hidden="1" x14ac:dyDescent="0.25">
      <c r="A1095" s="30" t="s">
        <v>4282</v>
      </c>
      <c r="B1095" s="30" t="s">
        <v>3783</v>
      </c>
      <c r="C1095" s="30" t="s">
        <v>9</v>
      </c>
      <c r="D1095" s="30" t="s">
        <v>339</v>
      </c>
      <c r="E1095" s="30" t="s">
        <v>275</v>
      </c>
      <c r="F1095" s="30">
        <v>7275</v>
      </c>
      <c r="G1095" s="30" t="s">
        <v>300</v>
      </c>
      <c r="H1095" s="30">
        <v>0</v>
      </c>
      <c r="I1095" s="30">
        <v>0</v>
      </c>
      <c r="J1095" s="30" t="s">
        <v>336</v>
      </c>
      <c r="K1095" s="30">
        <v>0</v>
      </c>
      <c r="L1095" s="30">
        <v>0</v>
      </c>
      <c r="M1095" s="30">
        <v>0</v>
      </c>
      <c r="N1095" s="30">
        <v>0</v>
      </c>
      <c r="O1095" s="30">
        <v>0</v>
      </c>
      <c r="P1095" s="30">
        <v>0</v>
      </c>
      <c r="Q1095" s="30">
        <v>0</v>
      </c>
      <c r="R1095" s="30">
        <v>0</v>
      </c>
      <c r="S1095" s="30">
        <v>0</v>
      </c>
      <c r="T1095">
        <v>1</v>
      </c>
      <c r="U1095">
        <v>0</v>
      </c>
      <c r="V1095">
        <v>0</v>
      </c>
    </row>
    <row r="1096" spans="1:22" hidden="1" x14ac:dyDescent="0.25">
      <c r="A1096" s="30" t="s">
        <v>4283</v>
      </c>
      <c r="B1096" s="30" t="s">
        <v>3783</v>
      </c>
      <c r="C1096" s="30" t="s">
        <v>9</v>
      </c>
      <c r="D1096" s="30" t="s">
        <v>339</v>
      </c>
      <c r="E1096" s="30" t="s">
        <v>275</v>
      </c>
      <c r="F1096" s="30">
        <v>7275</v>
      </c>
      <c r="G1096" s="30" t="s">
        <v>301</v>
      </c>
      <c r="H1096" s="30">
        <v>20.130365053546701</v>
      </c>
      <c r="I1096" s="30">
        <v>0.05</v>
      </c>
      <c r="J1096" s="30" t="s">
        <v>333</v>
      </c>
      <c r="K1096" s="30">
        <v>1.00651825267734</v>
      </c>
      <c r="L1096" s="30">
        <v>7322.4202882276204</v>
      </c>
      <c r="M1096" s="30">
        <v>0</v>
      </c>
      <c r="N1096" s="30">
        <v>0.05</v>
      </c>
      <c r="O1096" s="30">
        <v>0</v>
      </c>
      <c r="P1096" s="30">
        <v>0</v>
      </c>
      <c r="Q1096" s="30">
        <v>0</v>
      </c>
      <c r="R1096" s="30">
        <v>0</v>
      </c>
      <c r="S1096" s="30">
        <v>363.75</v>
      </c>
      <c r="T1096">
        <v>1</v>
      </c>
      <c r="U1096">
        <v>20.130365053546701</v>
      </c>
      <c r="V1096">
        <v>1</v>
      </c>
    </row>
    <row r="1097" spans="1:22" hidden="1" x14ac:dyDescent="0.25">
      <c r="A1097" s="30" t="s">
        <v>4284</v>
      </c>
      <c r="B1097" s="30" t="s">
        <v>3783</v>
      </c>
      <c r="C1097" s="30" t="s">
        <v>9</v>
      </c>
      <c r="D1097" s="30" t="s">
        <v>339</v>
      </c>
      <c r="E1097" s="30" t="s">
        <v>275</v>
      </c>
      <c r="F1097" s="30">
        <v>7275</v>
      </c>
      <c r="G1097" s="30" t="s">
        <v>302</v>
      </c>
      <c r="H1097" s="30">
        <v>0</v>
      </c>
      <c r="I1097" s="30">
        <v>0</v>
      </c>
      <c r="J1097" s="30" t="s">
        <v>332</v>
      </c>
      <c r="K1097" s="30">
        <v>0</v>
      </c>
      <c r="L1097" s="30">
        <v>0</v>
      </c>
      <c r="M1097" s="30">
        <v>0</v>
      </c>
      <c r="N1097" s="30">
        <v>0</v>
      </c>
      <c r="O1097" s="30">
        <v>0</v>
      </c>
      <c r="P1097" s="30">
        <v>0</v>
      </c>
      <c r="Q1097" s="30">
        <v>0</v>
      </c>
      <c r="R1097" s="30">
        <v>0</v>
      </c>
      <c r="S1097" s="30">
        <v>0</v>
      </c>
      <c r="T1097">
        <v>1</v>
      </c>
      <c r="U1097">
        <v>0</v>
      </c>
      <c r="V1097">
        <v>0</v>
      </c>
    </row>
    <row r="1098" spans="1:22" hidden="1" x14ac:dyDescent="0.25">
      <c r="A1098" s="30" t="s">
        <v>4285</v>
      </c>
      <c r="B1098" s="30" t="s">
        <v>3783</v>
      </c>
      <c r="C1098" s="30" t="s">
        <v>9</v>
      </c>
      <c r="D1098" s="30" t="s">
        <v>339</v>
      </c>
      <c r="E1098" s="30" t="s">
        <v>275</v>
      </c>
      <c r="F1098" s="30">
        <v>7275</v>
      </c>
      <c r="G1098" s="30" t="s">
        <v>303</v>
      </c>
      <c r="H1098" s="30">
        <v>0</v>
      </c>
      <c r="I1098" s="30">
        <v>0</v>
      </c>
      <c r="J1098" s="30" t="s">
        <v>336</v>
      </c>
      <c r="K1098" s="30">
        <v>0</v>
      </c>
      <c r="L1098" s="30">
        <v>0</v>
      </c>
      <c r="M1098" s="30">
        <v>0</v>
      </c>
      <c r="N1098" s="30">
        <v>0</v>
      </c>
      <c r="O1098" s="30">
        <v>0</v>
      </c>
      <c r="P1098" s="30">
        <v>0</v>
      </c>
      <c r="Q1098" s="30">
        <v>0</v>
      </c>
      <c r="R1098" s="30">
        <v>0</v>
      </c>
      <c r="S1098" s="30">
        <v>0</v>
      </c>
      <c r="T1098">
        <v>1</v>
      </c>
      <c r="U1098">
        <v>0</v>
      </c>
      <c r="V1098">
        <v>0</v>
      </c>
    </row>
    <row r="1099" spans="1:22" hidden="1" x14ac:dyDescent="0.25">
      <c r="A1099" s="30" t="s">
        <v>4286</v>
      </c>
      <c r="B1099" s="30" t="s">
        <v>3783</v>
      </c>
      <c r="C1099" s="30" t="s">
        <v>9</v>
      </c>
      <c r="D1099" s="30" t="s">
        <v>339</v>
      </c>
      <c r="E1099" s="30" t="s">
        <v>275</v>
      </c>
      <c r="F1099" s="30">
        <v>7275</v>
      </c>
      <c r="G1099" s="30" t="s">
        <v>304</v>
      </c>
      <c r="H1099" s="30">
        <v>2.5224415027930198</v>
      </c>
      <c r="I1099" s="30">
        <v>1</v>
      </c>
      <c r="J1099" s="30" t="s">
        <v>336</v>
      </c>
      <c r="K1099" s="30">
        <v>2.5224415027930198</v>
      </c>
      <c r="L1099" s="30">
        <v>18350.761932819201</v>
      </c>
      <c r="M1099" s="30">
        <v>0</v>
      </c>
      <c r="N1099" s="30">
        <v>0</v>
      </c>
      <c r="O1099" s="30">
        <v>0</v>
      </c>
      <c r="P1099" s="30">
        <v>0</v>
      </c>
      <c r="Q1099" s="30">
        <v>1</v>
      </c>
      <c r="R1099" s="30">
        <v>2.5224415027930198</v>
      </c>
      <c r="S1099" s="30">
        <v>7275</v>
      </c>
      <c r="T1099">
        <v>1</v>
      </c>
      <c r="U1099">
        <v>2.5224415027930198</v>
      </c>
      <c r="V1099">
        <v>1</v>
      </c>
    </row>
    <row r="1100" spans="1:22" hidden="1" x14ac:dyDescent="0.25">
      <c r="A1100" s="30" t="s">
        <v>4287</v>
      </c>
      <c r="B1100" s="30" t="s">
        <v>3783</v>
      </c>
      <c r="C1100" s="30" t="s">
        <v>9</v>
      </c>
      <c r="D1100" s="30" t="s">
        <v>339</v>
      </c>
      <c r="E1100" s="30" t="s">
        <v>275</v>
      </c>
      <c r="F1100" s="30">
        <v>7275</v>
      </c>
      <c r="G1100" s="30" t="s">
        <v>305</v>
      </c>
      <c r="H1100" s="30">
        <v>56.461024260703802</v>
      </c>
      <c r="I1100" s="30">
        <v>0.09</v>
      </c>
      <c r="J1100" s="30" t="s">
        <v>332</v>
      </c>
      <c r="K1100" s="30">
        <v>5.0814921834633502</v>
      </c>
      <c r="L1100" s="30">
        <v>36967.855634695799</v>
      </c>
      <c r="M1100" s="30">
        <v>0.09</v>
      </c>
      <c r="N1100" s="30">
        <v>0</v>
      </c>
      <c r="O1100" s="30">
        <v>0</v>
      </c>
      <c r="P1100" s="30">
        <v>0</v>
      </c>
      <c r="Q1100" s="30">
        <v>0</v>
      </c>
      <c r="R1100" s="30">
        <v>0</v>
      </c>
      <c r="S1100" s="30">
        <v>654.75</v>
      </c>
      <c r="T1100">
        <v>1</v>
      </c>
      <c r="U1100">
        <v>56.461024260703802</v>
      </c>
      <c r="V1100">
        <v>0.375</v>
      </c>
    </row>
    <row r="1101" spans="1:22" hidden="1" x14ac:dyDescent="0.25">
      <c r="A1101" s="30" t="s">
        <v>4288</v>
      </c>
      <c r="B1101" s="30" t="s">
        <v>3783</v>
      </c>
      <c r="C1101" s="30" t="s">
        <v>9</v>
      </c>
      <c r="D1101" s="30" t="s">
        <v>339</v>
      </c>
      <c r="E1101" s="30" t="s">
        <v>275</v>
      </c>
      <c r="F1101" s="30">
        <v>7275</v>
      </c>
      <c r="G1101" s="30" t="s">
        <v>306</v>
      </c>
      <c r="H1101" s="30">
        <v>94.836353210286006</v>
      </c>
      <c r="I1101" s="30">
        <v>0.08</v>
      </c>
      <c r="J1101" s="30" t="s">
        <v>332</v>
      </c>
      <c r="K1101" s="30">
        <v>7.5869082568228796</v>
      </c>
      <c r="L1101" s="30">
        <v>55194.757568386398</v>
      </c>
      <c r="M1101" s="30">
        <v>0.08</v>
      </c>
      <c r="N1101" s="30">
        <v>0</v>
      </c>
      <c r="O1101" s="30">
        <v>0</v>
      </c>
      <c r="P1101" s="30">
        <v>0</v>
      </c>
      <c r="Q1101" s="30">
        <v>0</v>
      </c>
      <c r="R1101" s="30">
        <v>0</v>
      </c>
      <c r="S1101" s="30">
        <v>582</v>
      </c>
      <c r="T1101">
        <v>1</v>
      </c>
      <c r="U1101">
        <v>94.836353210286006</v>
      </c>
      <c r="V1101">
        <v>0.33333333333333298</v>
      </c>
    </row>
    <row r="1102" spans="1:22" hidden="1" x14ac:dyDescent="0.25">
      <c r="A1102" s="30" t="s">
        <v>4289</v>
      </c>
      <c r="B1102" s="30" t="s">
        <v>3783</v>
      </c>
      <c r="C1102" s="30" t="s">
        <v>9</v>
      </c>
      <c r="D1102" s="30" t="s">
        <v>339</v>
      </c>
      <c r="E1102" s="30" t="s">
        <v>275</v>
      </c>
      <c r="F1102" s="30">
        <v>7275</v>
      </c>
      <c r="G1102" s="30" t="s">
        <v>307</v>
      </c>
      <c r="H1102" s="30">
        <v>0</v>
      </c>
      <c r="I1102" s="30">
        <v>0</v>
      </c>
      <c r="J1102" s="30" t="s">
        <v>336</v>
      </c>
      <c r="K1102" s="30">
        <v>0</v>
      </c>
      <c r="L1102" s="30">
        <v>0</v>
      </c>
      <c r="M1102" s="30">
        <v>0</v>
      </c>
      <c r="N1102" s="30">
        <v>0</v>
      </c>
      <c r="O1102" s="30">
        <v>0</v>
      </c>
      <c r="P1102" s="30">
        <v>0</v>
      </c>
      <c r="Q1102" s="30">
        <v>0</v>
      </c>
      <c r="R1102" s="30">
        <v>0</v>
      </c>
      <c r="S1102" s="30">
        <v>0</v>
      </c>
      <c r="T1102">
        <v>1</v>
      </c>
      <c r="U1102">
        <v>0</v>
      </c>
      <c r="V1102">
        <v>0</v>
      </c>
    </row>
    <row r="1103" spans="1:22" hidden="1" x14ac:dyDescent="0.25">
      <c r="A1103" s="30" t="s">
        <v>4290</v>
      </c>
      <c r="B1103" s="30" t="s">
        <v>3783</v>
      </c>
      <c r="C1103" s="30" t="s">
        <v>9</v>
      </c>
      <c r="D1103" s="30" t="s">
        <v>339</v>
      </c>
      <c r="E1103" s="30" t="s">
        <v>275</v>
      </c>
      <c r="F1103" s="30">
        <v>7275</v>
      </c>
      <c r="G1103" s="30" t="s">
        <v>308</v>
      </c>
      <c r="H1103" s="30">
        <v>79.676760504768197</v>
      </c>
      <c r="I1103" s="30">
        <v>0.06</v>
      </c>
      <c r="J1103" s="30" t="s">
        <v>332</v>
      </c>
      <c r="K1103" s="30">
        <v>4.7806056302860904</v>
      </c>
      <c r="L1103" s="30">
        <v>34778.9059603313</v>
      </c>
      <c r="M1103" s="30">
        <v>0.06</v>
      </c>
      <c r="N1103" s="30">
        <v>0</v>
      </c>
      <c r="O1103" s="30">
        <v>0</v>
      </c>
      <c r="P1103" s="30">
        <v>0</v>
      </c>
      <c r="Q1103" s="30">
        <v>0</v>
      </c>
      <c r="R1103" s="30">
        <v>0</v>
      </c>
      <c r="S1103" s="30">
        <v>436.5</v>
      </c>
      <c r="T1103">
        <v>1</v>
      </c>
      <c r="U1103">
        <v>79.676760504768197</v>
      </c>
      <c r="V1103">
        <v>0.25</v>
      </c>
    </row>
    <row r="1104" spans="1:22" hidden="1" x14ac:dyDescent="0.25">
      <c r="A1104" s="30" t="s">
        <v>4291</v>
      </c>
      <c r="B1104" s="30" t="s">
        <v>3783</v>
      </c>
      <c r="C1104" s="30" t="s">
        <v>9</v>
      </c>
      <c r="D1104" s="30" t="s">
        <v>339</v>
      </c>
      <c r="E1104" s="30" t="s">
        <v>275</v>
      </c>
      <c r="F1104" s="30">
        <v>7275</v>
      </c>
      <c r="G1104" s="30" t="s">
        <v>309</v>
      </c>
      <c r="H1104" s="30">
        <v>0</v>
      </c>
      <c r="I1104" s="30">
        <v>0</v>
      </c>
      <c r="J1104" s="30" t="s">
        <v>336</v>
      </c>
      <c r="K1104" s="30">
        <v>0</v>
      </c>
      <c r="L1104" s="30">
        <v>0</v>
      </c>
      <c r="M1104" s="30">
        <v>0</v>
      </c>
      <c r="N1104" s="30">
        <v>0</v>
      </c>
      <c r="O1104" s="30">
        <v>0</v>
      </c>
      <c r="P1104" s="30">
        <v>0</v>
      </c>
      <c r="Q1104" s="30">
        <v>0</v>
      </c>
      <c r="R1104" s="30">
        <v>0</v>
      </c>
      <c r="S1104" s="30">
        <v>0</v>
      </c>
      <c r="T1104">
        <v>1</v>
      </c>
      <c r="U1104">
        <v>0</v>
      </c>
      <c r="V1104">
        <v>0</v>
      </c>
    </row>
    <row r="1105" spans="1:22" hidden="1" x14ac:dyDescent="0.25">
      <c r="A1105" s="30" t="s">
        <v>4292</v>
      </c>
      <c r="B1105" s="30" t="s">
        <v>3783</v>
      </c>
      <c r="C1105" s="30" t="s">
        <v>9</v>
      </c>
      <c r="D1105" s="30" t="s">
        <v>339</v>
      </c>
      <c r="E1105" s="30" t="s">
        <v>275</v>
      </c>
      <c r="F1105" s="30">
        <v>7275</v>
      </c>
      <c r="G1105" s="30" t="s">
        <v>310</v>
      </c>
      <c r="H1105" s="30">
        <v>0</v>
      </c>
      <c r="I1105" s="30">
        <v>0</v>
      </c>
      <c r="J1105" s="30" t="s">
        <v>333</v>
      </c>
      <c r="K1105" s="30">
        <v>0</v>
      </c>
      <c r="L1105" s="30">
        <v>0</v>
      </c>
      <c r="M1105" s="30">
        <v>0</v>
      </c>
      <c r="N1105" s="30">
        <v>0</v>
      </c>
      <c r="O1105" s="30">
        <v>0</v>
      </c>
      <c r="P1105" s="30">
        <v>0</v>
      </c>
      <c r="Q1105" s="30">
        <v>0</v>
      </c>
      <c r="R1105" s="30">
        <v>0</v>
      </c>
      <c r="S1105" s="30">
        <v>0</v>
      </c>
      <c r="T1105">
        <v>1</v>
      </c>
      <c r="U1105">
        <v>0</v>
      </c>
      <c r="V1105">
        <v>0</v>
      </c>
    </row>
    <row r="1106" spans="1:22" hidden="1" x14ac:dyDescent="0.25">
      <c r="A1106" s="30" t="s">
        <v>4293</v>
      </c>
      <c r="B1106" s="30" t="s">
        <v>3783</v>
      </c>
      <c r="C1106" s="30" t="s">
        <v>9</v>
      </c>
      <c r="D1106" s="30" t="s">
        <v>339</v>
      </c>
      <c r="E1106" s="30" t="s">
        <v>275</v>
      </c>
      <c r="F1106" s="30">
        <v>7275</v>
      </c>
      <c r="G1106" s="30" t="s">
        <v>311</v>
      </c>
      <c r="H1106" s="30">
        <v>0</v>
      </c>
      <c r="I1106" s="30">
        <v>0</v>
      </c>
      <c r="J1106" s="30" t="s">
        <v>333</v>
      </c>
      <c r="K1106" s="30">
        <v>0</v>
      </c>
      <c r="L1106" s="30">
        <v>0</v>
      </c>
      <c r="M1106" s="30">
        <v>0</v>
      </c>
      <c r="N1106" s="30">
        <v>0</v>
      </c>
      <c r="O1106" s="30">
        <v>0</v>
      </c>
      <c r="P1106" s="30">
        <v>0</v>
      </c>
      <c r="Q1106" s="30">
        <v>0</v>
      </c>
      <c r="R1106" s="30">
        <v>0</v>
      </c>
      <c r="S1106" s="30">
        <v>0</v>
      </c>
      <c r="T1106">
        <v>1</v>
      </c>
      <c r="U1106">
        <v>0</v>
      </c>
      <c r="V1106">
        <v>0</v>
      </c>
    </row>
    <row r="1107" spans="1:22" hidden="1" x14ac:dyDescent="0.25">
      <c r="A1107" s="30" t="s">
        <v>4294</v>
      </c>
      <c r="B1107" s="30" t="s">
        <v>3783</v>
      </c>
      <c r="C1107" s="30" t="s">
        <v>9</v>
      </c>
      <c r="D1107" s="30" t="s">
        <v>339</v>
      </c>
      <c r="E1107" s="30" t="s">
        <v>275</v>
      </c>
      <c r="F1107" s="30">
        <v>7275</v>
      </c>
      <c r="G1107" s="30" t="s">
        <v>312</v>
      </c>
      <c r="H1107" s="30">
        <v>11.5782919054299</v>
      </c>
      <c r="I1107" s="30">
        <v>0.53</v>
      </c>
      <c r="J1107" s="30" t="s">
        <v>334</v>
      </c>
      <c r="K1107" s="30">
        <v>6.1364947098778604</v>
      </c>
      <c r="L1107" s="30">
        <v>44642.999014361398</v>
      </c>
      <c r="M1107" s="30">
        <v>0</v>
      </c>
      <c r="N1107" s="30">
        <v>0</v>
      </c>
      <c r="O1107" s="30">
        <v>0.53</v>
      </c>
      <c r="P1107" s="30">
        <v>0</v>
      </c>
      <c r="Q1107" s="30">
        <v>0</v>
      </c>
      <c r="R1107" s="30">
        <v>0</v>
      </c>
      <c r="S1107" s="30">
        <v>3855.75</v>
      </c>
      <c r="T1107">
        <v>1</v>
      </c>
      <c r="U1107">
        <v>11.5782919054299</v>
      </c>
      <c r="V1107">
        <v>0.89830508474576298</v>
      </c>
    </row>
    <row r="1108" spans="1:22" hidden="1" x14ac:dyDescent="0.25">
      <c r="A1108" s="30" t="s">
        <v>4295</v>
      </c>
      <c r="B1108" s="30" t="s">
        <v>3783</v>
      </c>
      <c r="C1108" s="30" t="s">
        <v>9</v>
      </c>
      <c r="D1108" s="30" t="s">
        <v>339</v>
      </c>
      <c r="E1108" s="30" t="s">
        <v>275</v>
      </c>
      <c r="F1108" s="30">
        <v>7275</v>
      </c>
      <c r="G1108" s="30" t="s">
        <v>2688</v>
      </c>
      <c r="H1108" s="30">
        <v>47.433135722480401</v>
      </c>
      <c r="I1108" s="30">
        <v>7.5726330600000002E-3</v>
      </c>
      <c r="J1108" s="30" t="s">
        <v>334</v>
      </c>
      <c r="K1108" s="30">
        <v>0.35919373171152202</v>
      </c>
      <c r="L1108" s="30">
        <v>2613.13439820132</v>
      </c>
      <c r="M1108" s="30">
        <v>0</v>
      </c>
      <c r="N1108" s="30">
        <v>0</v>
      </c>
      <c r="O1108" s="30">
        <v>7.5726330600000002E-3</v>
      </c>
      <c r="P1108" s="30">
        <v>0</v>
      </c>
      <c r="Q1108" s="30">
        <v>0</v>
      </c>
      <c r="R1108" s="30">
        <v>0</v>
      </c>
      <c r="S1108" s="30">
        <v>55.090905511499997</v>
      </c>
      <c r="T1108">
        <v>1</v>
      </c>
      <c r="U1108">
        <v>47.433135722480401</v>
      </c>
      <c r="V1108">
        <v>1.2834971288135599E-2</v>
      </c>
    </row>
    <row r="1109" spans="1:22" hidden="1" x14ac:dyDescent="0.25">
      <c r="A1109" s="30" t="s">
        <v>4296</v>
      </c>
      <c r="B1109" s="30" t="s">
        <v>3783</v>
      </c>
      <c r="C1109" s="30" t="s">
        <v>9</v>
      </c>
      <c r="D1109" s="30" t="s">
        <v>339</v>
      </c>
      <c r="E1109" s="30" t="s">
        <v>275</v>
      </c>
      <c r="F1109" s="30">
        <v>7275</v>
      </c>
      <c r="G1109" s="30" t="s">
        <v>2687</v>
      </c>
      <c r="H1109" s="30">
        <v>29.437983923206801</v>
      </c>
      <c r="I1109" s="30">
        <v>5.2427366939999998E-2</v>
      </c>
      <c r="J1109" s="30" t="s">
        <v>334</v>
      </c>
      <c r="K1109" s="30">
        <v>1.5433559851157801</v>
      </c>
      <c r="L1109" s="30">
        <v>11227.9147917173</v>
      </c>
      <c r="M1109" s="30">
        <v>0</v>
      </c>
      <c r="N1109" s="30">
        <v>0</v>
      </c>
      <c r="O1109" s="30">
        <v>5.2427366939999998E-2</v>
      </c>
      <c r="P1109" s="30">
        <v>0</v>
      </c>
      <c r="Q1109" s="30">
        <v>0</v>
      </c>
      <c r="R1109" s="30">
        <v>0</v>
      </c>
      <c r="S1109" s="30">
        <v>381.40909448849999</v>
      </c>
      <c r="T1109">
        <v>1</v>
      </c>
      <c r="U1109">
        <v>29.437983923206801</v>
      </c>
      <c r="V1109">
        <v>8.8859943966101695E-2</v>
      </c>
    </row>
    <row r="1110" spans="1:22" hidden="1" x14ac:dyDescent="0.25">
      <c r="A1110" s="30" t="s">
        <v>4297</v>
      </c>
      <c r="B1110" s="30" t="s">
        <v>3783</v>
      </c>
      <c r="C1110" s="30" t="s">
        <v>9</v>
      </c>
      <c r="D1110" s="30" t="s">
        <v>339</v>
      </c>
      <c r="E1110" s="30" t="s">
        <v>275</v>
      </c>
      <c r="F1110" s="30">
        <v>7275</v>
      </c>
      <c r="G1110" s="30" t="s">
        <v>313</v>
      </c>
      <c r="H1110" s="30">
        <v>0</v>
      </c>
      <c r="I1110" s="30">
        <v>0</v>
      </c>
      <c r="J1110" s="30" t="s">
        <v>334</v>
      </c>
      <c r="K1110" s="30">
        <v>0</v>
      </c>
      <c r="L1110" s="30">
        <v>0</v>
      </c>
      <c r="M1110" s="30">
        <v>0</v>
      </c>
      <c r="N1110" s="30">
        <v>0</v>
      </c>
      <c r="O1110" s="30">
        <v>0</v>
      </c>
      <c r="P1110" s="30">
        <v>0</v>
      </c>
      <c r="Q1110" s="30">
        <v>0</v>
      </c>
      <c r="R1110" s="30">
        <v>0</v>
      </c>
      <c r="S1110" s="30">
        <v>0</v>
      </c>
      <c r="T1110">
        <v>1</v>
      </c>
      <c r="U1110">
        <v>0</v>
      </c>
      <c r="V1110">
        <v>0</v>
      </c>
    </row>
    <row r="1111" spans="1:22" hidden="1" x14ac:dyDescent="0.25">
      <c r="A1111" s="30" t="s">
        <v>4298</v>
      </c>
      <c r="B1111" s="30" t="s">
        <v>3783</v>
      </c>
      <c r="C1111" s="30" t="s">
        <v>9</v>
      </c>
      <c r="D1111" s="30" t="s">
        <v>339</v>
      </c>
      <c r="E1111" s="30" t="s">
        <v>277</v>
      </c>
      <c r="F1111" s="30">
        <v>7275</v>
      </c>
      <c r="G1111" s="30" t="s">
        <v>289</v>
      </c>
      <c r="H1111" s="30">
        <v>0</v>
      </c>
      <c r="I1111" s="30">
        <v>0</v>
      </c>
      <c r="J1111" s="30" t="s">
        <v>335</v>
      </c>
      <c r="K1111" s="30">
        <v>0</v>
      </c>
      <c r="L1111" s="30">
        <v>0</v>
      </c>
      <c r="M1111" s="30">
        <v>0</v>
      </c>
      <c r="N1111" s="30">
        <v>0</v>
      </c>
      <c r="O1111" s="30">
        <v>0</v>
      </c>
      <c r="P1111" s="30">
        <v>0</v>
      </c>
      <c r="Q1111" s="30">
        <v>0</v>
      </c>
      <c r="R1111" s="30">
        <v>0</v>
      </c>
      <c r="S1111" s="30">
        <v>0</v>
      </c>
      <c r="T1111">
        <v>2</v>
      </c>
      <c r="U1111">
        <v>443.47263841197201</v>
      </c>
      <c r="V1111">
        <v>1</v>
      </c>
    </row>
    <row r="1112" spans="1:22" hidden="1" x14ac:dyDescent="0.25">
      <c r="A1112" s="30" t="s">
        <v>4299</v>
      </c>
      <c r="B1112" s="30" t="s">
        <v>3783</v>
      </c>
      <c r="C1112" s="30" t="s">
        <v>9</v>
      </c>
      <c r="D1112" s="30" t="s">
        <v>339</v>
      </c>
      <c r="E1112" s="30" t="s">
        <v>277</v>
      </c>
      <c r="F1112" s="30">
        <v>7275</v>
      </c>
      <c r="G1112" s="30" t="s">
        <v>290</v>
      </c>
      <c r="H1112" s="30">
        <v>0</v>
      </c>
      <c r="I1112" s="30">
        <v>0</v>
      </c>
      <c r="J1112" s="30" t="s">
        <v>363</v>
      </c>
      <c r="K1112" s="30">
        <v>0</v>
      </c>
      <c r="L1112" s="30">
        <v>0</v>
      </c>
      <c r="M1112" s="30">
        <v>0</v>
      </c>
      <c r="N1112" s="30">
        <v>0</v>
      </c>
      <c r="O1112" s="30">
        <v>0</v>
      </c>
      <c r="P1112" s="30">
        <v>0</v>
      </c>
      <c r="Q1112" s="30">
        <v>0</v>
      </c>
      <c r="R1112" s="30">
        <v>0</v>
      </c>
      <c r="S1112" s="30">
        <v>0</v>
      </c>
      <c r="T1112">
        <v>2</v>
      </c>
      <c r="U1112">
        <v>1402.73721315018</v>
      </c>
      <c r="V1112">
        <v>1</v>
      </c>
    </row>
    <row r="1113" spans="1:22" hidden="1" x14ac:dyDescent="0.25">
      <c r="A1113" s="30" t="s">
        <v>4300</v>
      </c>
      <c r="B1113" s="30" t="s">
        <v>3783</v>
      </c>
      <c r="C1113" s="30" t="s">
        <v>9</v>
      </c>
      <c r="D1113" s="30" t="s">
        <v>339</v>
      </c>
      <c r="E1113" s="30" t="s">
        <v>277</v>
      </c>
      <c r="F1113" s="30">
        <v>7275</v>
      </c>
      <c r="G1113" s="30" t="s">
        <v>291</v>
      </c>
      <c r="H1113" s="30">
        <v>0</v>
      </c>
      <c r="I1113" s="30">
        <v>0</v>
      </c>
      <c r="J1113" s="30" t="s">
        <v>336</v>
      </c>
      <c r="K1113" s="30">
        <v>0</v>
      </c>
      <c r="L1113" s="30">
        <v>0</v>
      </c>
      <c r="M1113" s="30">
        <v>0</v>
      </c>
      <c r="N1113" s="30">
        <v>0</v>
      </c>
      <c r="O1113" s="30">
        <v>0</v>
      </c>
      <c r="P1113" s="30">
        <v>0</v>
      </c>
      <c r="Q1113" s="30">
        <v>0</v>
      </c>
      <c r="R1113" s="30">
        <v>0</v>
      </c>
      <c r="S1113" s="30">
        <v>0</v>
      </c>
      <c r="T1113">
        <v>2</v>
      </c>
      <c r="U1113">
        <v>0</v>
      </c>
      <c r="V1113">
        <v>0</v>
      </c>
    </row>
    <row r="1114" spans="1:22" hidden="1" x14ac:dyDescent="0.25">
      <c r="A1114" s="30" t="s">
        <v>4301</v>
      </c>
      <c r="B1114" s="30" t="s">
        <v>3783</v>
      </c>
      <c r="C1114" s="30" t="s">
        <v>9</v>
      </c>
      <c r="D1114" s="30" t="s">
        <v>339</v>
      </c>
      <c r="E1114" s="30" t="s">
        <v>277</v>
      </c>
      <c r="F1114" s="30">
        <v>7275</v>
      </c>
      <c r="G1114" s="30" t="s">
        <v>292</v>
      </c>
      <c r="H1114" s="30">
        <v>43.910675595448502</v>
      </c>
      <c r="I1114" s="30">
        <v>7.0000000000000007E-2</v>
      </c>
      <c r="J1114" s="30" t="s">
        <v>332</v>
      </c>
      <c r="K1114" s="30">
        <v>3.0737472916813999</v>
      </c>
      <c r="L1114" s="30">
        <v>22361.511546982201</v>
      </c>
      <c r="M1114" s="30">
        <v>7.0000000000000007E-2</v>
      </c>
      <c r="N1114" s="30">
        <v>0</v>
      </c>
      <c r="O1114" s="30">
        <v>0</v>
      </c>
      <c r="P1114" s="30">
        <v>0</v>
      </c>
      <c r="Q1114" s="30">
        <v>0</v>
      </c>
      <c r="R1114" s="30">
        <v>0</v>
      </c>
      <c r="S1114" s="30">
        <v>509.25</v>
      </c>
      <c r="T1114">
        <v>2</v>
      </c>
      <c r="U1114">
        <v>43.910675595448502</v>
      </c>
      <c r="V1114">
        <v>4.1916167664670698E-2</v>
      </c>
    </row>
    <row r="1115" spans="1:22" hidden="1" x14ac:dyDescent="0.25">
      <c r="A1115" s="30" t="s">
        <v>4302</v>
      </c>
      <c r="B1115" s="30" t="s">
        <v>3783</v>
      </c>
      <c r="C1115" s="30" t="s">
        <v>9</v>
      </c>
      <c r="D1115" s="30" t="s">
        <v>339</v>
      </c>
      <c r="E1115" s="30" t="s">
        <v>277</v>
      </c>
      <c r="F1115" s="30">
        <v>7275</v>
      </c>
      <c r="G1115" s="30" t="s">
        <v>293</v>
      </c>
      <c r="H1115" s="30">
        <v>0</v>
      </c>
      <c r="I1115" s="30">
        <v>0</v>
      </c>
      <c r="J1115" s="30" t="s">
        <v>333</v>
      </c>
      <c r="K1115" s="30">
        <v>0</v>
      </c>
      <c r="L1115" s="30">
        <v>0</v>
      </c>
      <c r="M1115" s="30">
        <v>0</v>
      </c>
      <c r="N1115" s="30">
        <v>0</v>
      </c>
      <c r="O1115" s="30">
        <v>0</v>
      </c>
      <c r="P1115" s="30">
        <v>0</v>
      </c>
      <c r="Q1115" s="30">
        <v>0</v>
      </c>
      <c r="R1115" s="30">
        <v>0</v>
      </c>
      <c r="S1115" s="30">
        <v>0</v>
      </c>
      <c r="T1115">
        <v>2</v>
      </c>
      <c r="U1115">
        <v>0</v>
      </c>
      <c r="V1115">
        <v>0</v>
      </c>
    </row>
    <row r="1116" spans="1:22" hidden="1" x14ac:dyDescent="0.25">
      <c r="A1116" s="30" t="s">
        <v>4303</v>
      </c>
      <c r="B1116" s="30" t="s">
        <v>3783</v>
      </c>
      <c r="C1116" s="30" t="s">
        <v>9</v>
      </c>
      <c r="D1116" s="30" t="s">
        <v>339</v>
      </c>
      <c r="E1116" s="30" t="s">
        <v>277</v>
      </c>
      <c r="F1116" s="30">
        <v>7275</v>
      </c>
      <c r="G1116" s="30" t="s">
        <v>294</v>
      </c>
      <c r="H1116" s="30">
        <v>77.495607159257602</v>
      </c>
      <c r="I1116" s="30">
        <v>0.02</v>
      </c>
      <c r="J1116" s="30" t="s">
        <v>333</v>
      </c>
      <c r="K1116" s="30">
        <v>1.5499121431851499</v>
      </c>
      <c r="L1116" s="30">
        <v>11275.610841672</v>
      </c>
      <c r="M1116" s="30">
        <v>0</v>
      </c>
      <c r="N1116" s="30">
        <v>0.02</v>
      </c>
      <c r="O1116" s="30">
        <v>0</v>
      </c>
      <c r="P1116" s="30">
        <v>0</v>
      </c>
      <c r="Q1116" s="30">
        <v>0</v>
      </c>
      <c r="R1116" s="30">
        <v>0</v>
      </c>
      <c r="S1116" s="30">
        <v>145.5</v>
      </c>
      <c r="T1116">
        <v>2</v>
      </c>
      <c r="U1116">
        <v>77.495607159257602</v>
      </c>
      <c r="V1116">
        <v>3.3898305084745797E-2</v>
      </c>
    </row>
    <row r="1117" spans="1:22" hidden="1" x14ac:dyDescent="0.25">
      <c r="A1117" s="30" t="s">
        <v>4304</v>
      </c>
      <c r="B1117" s="30" t="s">
        <v>3783</v>
      </c>
      <c r="C1117" s="30" t="s">
        <v>9</v>
      </c>
      <c r="D1117" s="30" t="s">
        <v>339</v>
      </c>
      <c r="E1117" s="30" t="s">
        <v>277</v>
      </c>
      <c r="F1117" s="30">
        <v>7275</v>
      </c>
      <c r="G1117" s="30" t="s">
        <v>295</v>
      </c>
      <c r="H1117" s="30">
        <v>0</v>
      </c>
      <c r="I1117" s="30">
        <v>0</v>
      </c>
      <c r="J1117" s="30" t="s">
        <v>336</v>
      </c>
      <c r="K1117" s="30">
        <v>0</v>
      </c>
      <c r="L1117" s="30">
        <v>0</v>
      </c>
      <c r="M1117" s="30">
        <v>0</v>
      </c>
      <c r="N1117" s="30">
        <v>0</v>
      </c>
      <c r="O1117" s="30">
        <v>0</v>
      </c>
      <c r="P1117" s="30">
        <v>0</v>
      </c>
      <c r="Q1117" s="30">
        <v>0</v>
      </c>
      <c r="R1117" s="30">
        <v>0</v>
      </c>
      <c r="S1117" s="30">
        <v>0</v>
      </c>
      <c r="T1117">
        <v>2</v>
      </c>
      <c r="U1117">
        <v>0</v>
      </c>
      <c r="V1117">
        <v>0</v>
      </c>
    </row>
    <row r="1118" spans="1:22" hidden="1" x14ac:dyDescent="0.25">
      <c r="A1118" s="30" t="s">
        <v>4305</v>
      </c>
      <c r="B1118" s="30" t="s">
        <v>3783</v>
      </c>
      <c r="C1118" s="30" t="s">
        <v>9</v>
      </c>
      <c r="D1118" s="30" t="s">
        <v>339</v>
      </c>
      <c r="E1118" s="30" t="s">
        <v>277</v>
      </c>
      <c r="F1118" s="30">
        <v>7275</v>
      </c>
      <c r="G1118" s="30" t="s">
        <v>296</v>
      </c>
      <c r="H1118" s="30">
        <v>0</v>
      </c>
      <c r="I1118" s="30">
        <v>0</v>
      </c>
      <c r="J1118" s="30" t="s">
        <v>336</v>
      </c>
      <c r="K1118" s="30">
        <v>0</v>
      </c>
      <c r="L1118" s="30">
        <v>0</v>
      </c>
      <c r="M1118" s="30">
        <v>0</v>
      </c>
      <c r="N1118" s="30">
        <v>0</v>
      </c>
      <c r="O1118" s="30">
        <v>0</v>
      </c>
      <c r="P1118" s="30">
        <v>0</v>
      </c>
      <c r="Q1118" s="30">
        <v>0</v>
      </c>
      <c r="R1118" s="30">
        <v>0</v>
      </c>
      <c r="S1118" s="30">
        <v>0</v>
      </c>
      <c r="T1118">
        <v>2</v>
      </c>
      <c r="U1118">
        <v>0</v>
      </c>
      <c r="V1118">
        <v>0</v>
      </c>
    </row>
    <row r="1119" spans="1:22" hidden="1" x14ac:dyDescent="0.25">
      <c r="A1119" s="30" t="s">
        <v>4306</v>
      </c>
      <c r="B1119" s="30" t="s">
        <v>3783</v>
      </c>
      <c r="C1119" s="30" t="s">
        <v>9</v>
      </c>
      <c r="D1119" s="30" t="s">
        <v>339</v>
      </c>
      <c r="E1119" s="30" t="s">
        <v>277</v>
      </c>
      <c r="F1119" s="30">
        <v>7275</v>
      </c>
      <c r="G1119" s="30" t="s">
        <v>297</v>
      </c>
      <c r="H1119" s="30">
        <v>357.251877964426</v>
      </c>
      <c r="I1119" s="30">
        <v>0.01</v>
      </c>
      <c r="J1119" s="30" t="s">
        <v>336</v>
      </c>
      <c r="K1119" s="30">
        <v>3.5725187796442599</v>
      </c>
      <c r="L1119" s="30">
        <v>25990.074121911999</v>
      </c>
      <c r="M1119" s="30">
        <v>0</v>
      </c>
      <c r="N1119" s="30">
        <v>0</v>
      </c>
      <c r="O1119" s="30">
        <v>0</v>
      </c>
      <c r="P1119" s="30">
        <v>0</v>
      </c>
      <c r="Q1119" s="30">
        <v>0.01</v>
      </c>
      <c r="R1119" s="30">
        <v>3.5725187796442599</v>
      </c>
      <c r="S1119" s="30">
        <v>72.75</v>
      </c>
      <c r="T1119">
        <v>2</v>
      </c>
      <c r="U1119">
        <v>357.251877964426</v>
      </c>
      <c r="V1119">
        <v>9.3457943925233603E-3</v>
      </c>
    </row>
    <row r="1120" spans="1:22" hidden="1" x14ac:dyDescent="0.25">
      <c r="A1120" s="30" t="s">
        <v>4307</v>
      </c>
      <c r="B1120" s="30" t="s">
        <v>3783</v>
      </c>
      <c r="C1120" s="30" t="s">
        <v>9</v>
      </c>
      <c r="D1120" s="30" t="s">
        <v>339</v>
      </c>
      <c r="E1120" s="30" t="s">
        <v>277</v>
      </c>
      <c r="F1120" s="30">
        <v>7275</v>
      </c>
      <c r="G1120" s="30" t="s">
        <v>298</v>
      </c>
      <c r="H1120" s="30">
        <v>0</v>
      </c>
      <c r="I1120" s="30">
        <v>0</v>
      </c>
      <c r="J1120" s="30" t="s">
        <v>276</v>
      </c>
      <c r="K1120" s="30">
        <v>0</v>
      </c>
      <c r="L1120" s="30">
        <v>0</v>
      </c>
      <c r="M1120" s="30">
        <v>0</v>
      </c>
      <c r="N1120" s="30">
        <v>0</v>
      </c>
      <c r="O1120" s="30">
        <v>0</v>
      </c>
      <c r="P1120" s="30">
        <v>0</v>
      </c>
      <c r="Q1120" s="30">
        <v>0</v>
      </c>
      <c r="R1120" s="30">
        <v>0</v>
      </c>
      <c r="S1120" s="30">
        <v>0</v>
      </c>
      <c r="T1120">
        <v>2</v>
      </c>
      <c r="U1120">
        <v>0</v>
      </c>
      <c r="V1120">
        <v>0</v>
      </c>
    </row>
    <row r="1121" spans="1:22" hidden="1" x14ac:dyDescent="0.25">
      <c r="A1121" s="30" t="s">
        <v>4308</v>
      </c>
      <c r="B1121" s="30" t="s">
        <v>3783</v>
      </c>
      <c r="C1121" s="30" t="s">
        <v>9</v>
      </c>
      <c r="D1121" s="30" t="s">
        <v>339</v>
      </c>
      <c r="E1121" s="30" t="s">
        <v>277</v>
      </c>
      <c r="F1121" s="30">
        <v>7275</v>
      </c>
      <c r="G1121" s="30" t="s">
        <v>299</v>
      </c>
      <c r="H1121" s="30">
        <v>164.18967500484999</v>
      </c>
      <c r="I1121" s="30">
        <v>0.01</v>
      </c>
      <c r="J1121" s="30" t="s">
        <v>332</v>
      </c>
      <c r="K1121" s="30">
        <v>1.6418967500485</v>
      </c>
      <c r="L1121" s="30">
        <v>11944.7988566028</v>
      </c>
      <c r="M1121" s="30">
        <v>0.01</v>
      </c>
      <c r="N1121" s="30">
        <v>0</v>
      </c>
      <c r="O1121" s="30">
        <v>0</v>
      </c>
      <c r="P1121" s="30">
        <v>0</v>
      </c>
      <c r="Q1121" s="30">
        <v>0</v>
      </c>
      <c r="R1121" s="30">
        <v>0</v>
      </c>
      <c r="S1121" s="30">
        <v>72.75</v>
      </c>
      <c r="T1121">
        <v>2</v>
      </c>
      <c r="U1121">
        <v>164.18967500484999</v>
      </c>
      <c r="V1121">
        <v>5.9880239520958096E-3</v>
      </c>
    </row>
    <row r="1122" spans="1:22" hidden="1" x14ac:dyDescent="0.25">
      <c r="A1122" s="30" t="s">
        <v>4309</v>
      </c>
      <c r="B1122" s="30" t="s">
        <v>3783</v>
      </c>
      <c r="C1122" s="30" t="s">
        <v>9</v>
      </c>
      <c r="D1122" s="30" t="s">
        <v>339</v>
      </c>
      <c r="E1122" s="30" t="s">
        <v>277</v>
      </c>
      <c r="F1122" s="30">
        <v>7275</v>
      </c>
      <c r="G1122" s="30" t="s">
        <v>300</v>
      </c>
      <c r="H1122" s="30">
        <v>0</v>
      </c>
      <c r="I1122" s="30">
        <v>0</v>
      </c>
      <c r="J1122" s="30" t="s">
        <v>336</v>
      </c>
      <c r="K1122" s="30">
        <v>0</v>
      </c>
      <c r="L1122" s="30">
        <v>0</v>
      </c>
      <c r="M1122" s="30">
        <v>0</v>
      </c>
      <c r="N1122" s="30">
        <v>0</v>
      </c>
      <c r="O1122" s="30">
        <v>0</v>
      </c>
      <c r="P1122" s="30">
        <v>0</v>
      </c>
      <c r="Q1122" s="30">
        <v>0</v>
      </c>
      <c r="R1122" s="30">
        <v>0</v>
      </c>
      <c r="S1122" s="30">
        <v>0</v>
      </c>
      <c r="T1122">
        <v>2</v>
      </c>
      <c r="U1122">
        <v>0</v>
      </c>
      <c r="V1122">
        <v>0</v>
      </c>
    </row>
    <row r="1123" spans="1:22" hidden="1" x14ac:dyDescent="0.25">
      <c r="A1123" s="30" t="s">
        <v>4310</v>
      </c>
      <c r="B1123" s="30" t="s">
        <v>3783</v>
      </c>
      <c r="C1123" s="30" t="s">
        <v>9</v>
      </c>
      <c r="D1123" s="30" t="s">
        <v>339</v>
      </c>
      <c r="E1123" s="30" t="s">
        <v>277</v>
      </c>
      <c r="F1123" s="30">
        <v>7275</v>
      </c>
      <c r="G1123" s="30" t="s">
        <v>301</v>
      </c>
      <c r="H1123" s="30">
        <v>35.515799509880701</v>
      </c>
      <c r="I1123" s="30">
        <v>0.5</v>
      </c>
      <c r="J1123" s="30" t="s">
        <v>333</v>
      </c>
      <c r="K1123" s="30">
        <v>17.7578997549404</v>
      </c>
      <c r="L1123" s="30">
        <v>129188.720717191</v>
      </c>
      <c r="M1123" s="30">
        <v>0</v>
      </c>
      <c r="N1123" s="30">
        <v>0.5</v>
      </c>
      <c r="O1123" s="30">
        <v>0</v>
      </c>
      <c r="P1123" s="30">
        <v>0</v>
      </c>
      <c r="Q1123" s="30">
        <v>0</v>
      </c>
      <c r="R1123" s="30">
        <v>0</v>
      </c>
      <c r="S1123" s="30">
        <v>3637.5</v>
      </c>
      <c r="T1123">
        <v>2</v>
      </c>
      <c r="U1123">
        <v>35.515799509880701</v>
      </c>
      <c r="V1123">
        <v>0.84745762711864403</v>
      </c>
    </row>
    <row r="1124" spans="1:22" hidden="1" x14ac:dyDescent="0.25">
      <c r="A1124" s="30" t="s">
        <v>4311</v>
      </c>
      <c r="B1124" s="30" t="s">
        <v>3783</v>
      </c>
      <c r="C1124" s="30" t="s">
        <v>9</v>
      </c>
      <c r="D1124" s="30" t="s">
        <v>339</v>
      </c>
      <c r="E1124" s="30" t="s">
        <v>277</v>
      </c>
      <c r="F1124" s="30">
        <v>7275</v>
      </c>
      <c r="G1124" s="30" t="s">
        <v>302</v>
      </c>
      <c r="H1124" s="30">
        <v>73.149986345194407</v>
      </c>
      <c r="I1124" s="30">
        <v>0.02</v>
      </c>
      <c r="J1124" s="30" t="s">
        <v>332</v>
      </c>
      <c r="K1124" s="30">
        <v>1.4629997269038899</v>
      </c>
      <c r="L1124" s="30">
        <v>10643.3230132258</v>
      </c>
      <c r="M1124" s="30">
        <v>0.02</v>
      </c>
      <c r="N1124" s="30">
        <v>0</v>
      </c>
      <c r="O1124" s="30">
        <v>0</v>
      </c>
      <c r="P1124" s="30">
        <v>0</v>
      </c>
      <c r="Q1124" s="30">
        <v>0</v>
      </c>
      <c r="R1124" s="30">
        <v>0</v>
      </c>
      <c r="S1124" s="30">
        <v>145.5</v>
      </c>
      <c r="T1124">
        <v>2</v>
      </c>
      <c r="U1124">
        <v>73.149986345194407</v>
      </c>
      <c r="V1124">
        <v>1.19760479041916E-2</v>
      </c>
    </row>
    <row r="1125" spans="1:22" hidden="1" x14ac:dyDescent="0.25">
      <c r="A1125" s="30" t="s">
        <v>4312</v>
      </c>
      <c r="B1125" s="30" t="s">
        <v>3783</v>
      </c>
      <c r="C1125" s="30" t="s">
        <v>9</v>
      </c>
      <c r="D1125" s="30" t="s">
        <v>339</v>
      </c>
      <c r="E1125" s="30" t="s">
        <v>277</v>
      </c>
      <c r="F1125" s="30">
        <v>7275</v>
      </c>
      <c r="G1125" s="30" t="s">
        <v>303</v>
      </c>
      <c r="H1125" s="30">
        <v>98.643362290922298</v>
      </c>
      <c r="I1125" s="30">
        <v>0.02</v>
      </c>
      <c r="J1125" s="30" t="s">
        <v>336</v>
      </c>
      <c r="K1125" s="30">
        <v>1.97286724581845</v>
      </c>
      <c r="L1125" s="30">
        <v>14352.6092133292</v>
      </c>
      <c r="M1125" s="30">
        <v>0</v>
      </c>
      <c r="N1125" s="30">
        <v>0</v>
      </c>
      <c r="O1125" s="30">
        <v>0</v>
      </c>
      <c r="P1125" s="30">
        <v>0</v>
      </c>
      <c r="Q1125" s="30">
        <v>0.02</v>
      </c>
      <c r="R1125" s="30">
        <v>1.97286724581845</v>
      </c>
      <c r="S1125" s="30">
        <v>145.5</v>
      </c>
      <c r="T1125">
        <v>2</v>
      </c>
      <c r="U1125">
        <v>98.643362290922298</v>
      </c>
      <c r="V1125">
        <v>1.86915887850467E-2</v>
      </c>
    </row>
    <row r="1126" spans="1:22" hidden="1" x14ac:dyDescent="0.25">
      <c r="A1126" s="30" t="s">
        <v>4313</v>
      </c>
      <c r="B1126" s="30" t="s">
        <v>3783</v>
      </c>
      <c r="C1126" s="30" t="s">
        <v>9</v>
      </c>
      <c r="D1126" s="30" t="s">
        <v>339</v>
      </c>
      <c r="E1126" s="30" t="s">
        <v>277</v>
      </c>
      <c r="F1126" s="30">
        <v>7275</v>
      </c>
      <c r="G1126" s="30" t="s">
        <v>304</v>
      </c>
      <c r="H1126" s="30">
        <v>20.1339546945031</v>
      </c>
      <c r="I1126" s="30">
        <v>1</v>
      </c>
      <c r="J1126" s="30" t="s">
        <v>336</v>
      </c>
      <c r="K1126" s="30">
        <v>20.1339546945031</v>
      </c>
      <c r="L1126" s="30">
        <v>146474.52040251001</v>
      </c>
      <c r="M1126" s="30">
        <v>0</v>
      </c>
      <c r="N1126" s="30">
        <v>0</v>
      </c>
      <c r="O1126" s="30">
        <v>0</v>
      </c>
      <c r="P1126" s="30">
        <v>0</v>
      </c>
      <c r="Q1126" s="30">
        <v>1</v>
      </c>
      <c r="R1126" s="30">
        <v>20.1339546945031</v>
      </c>
      <c r="S1126" s="30">
        <v>7275</v>
      </c>
      <c r="T1126">
        <v>2</v>
      </c>
      <c r="U1126">
        <v>20.1339546945031</v>
      </c>
      <c r="V1126">
        <v>0.934579439252336</v>
      </c>
    </row>
    <row r="1127" spans="1:22" hidden="1" x14ac:dyDescent="0.25">
      <c r="A1127" s="30" t="s">
        <v>4314</v>
      </c>
      <c r="B1127" s="30" t="s">
        <v>3783</v>
      </c>
      <c r="C1127" s="30" t="s">
        <v>9</v>
      </c>
      <c r="D1127" s="30" t="s">
        <v>339</v>
      </c>
      <c r="E1127" s="30" t="s">
        <v>277</v>
      </c>
      <c r="F1127" s="30">
        <v>7275</v>
      </c>
      <c r="G1127" s="30" t="s">
        <v>305</v>
      </c>
      <c r="H1127" s="30">
        <v>128.89483250028101</v>
      </c>
      <c r="I1127" s="30">
        <v>0.73</v>
      </c>
      <c r="J1127" s="30" t="s">
        <v>332</v>
      </c>
      <c r="K1127" s="30">
        <v>94.093227725204997</v>
      </c>
      <c r="L1127" s="30">
        <v>684528.23170086602</v>
      </c>
      <c r="M1127" s="30">
        <v>0.73</v>
      </c>
      <c r="N1127" s="30">
        <v>0</v>
      </c>
      <c r="O1127" s="30">
        <v>0</v>
      </c>
      <c r="P1127" s="30">
        <v>0</v>
      </c>
      <c r="Q1127" s="30">
        <v>0</v>
      </c>
      <c r="R1127" s="30">
        <v>0</v>
      </c>
      <c r="S1127" s="30">
        <v>5310.75</v>
      </c>
      <c r="T1127">
        <v>2</v>
      </c>
      <c r="U1127">
        <v>128.89483250028101</v>
      </c>
      <c r="V1127">
        <v>0.43712574850299402</v>
      </c>
    </row>
    <row r="1128" spans="1:22" hidden="1" x14ac:dyDescent="0.25">
      <c r="A1128" s="30" t="s">
        <v>4315</v>
      </c>
      <c r="B1128" s="30" t="s">
        <v>3783</v>
      </c>
      <c r="C1128" s="30" t="s">
        <v>9</v>
      </c>
      <c r="D1128" s="30" t="s">
        <v>339</v>
      </c>
      <c r="E1128" s="30" t="s">
        <v>277</v>
      </c>
      <c r="F1128" s="30">
        <v>7275</v>
      </c>
      <c r="G1128" s="30" t="s">
        <v>306</v>
      </c>
      <c r="H1128" s="30">
        <v>110.96367784427299</v>
      </c>
      <c r="I1128" s="30">
        <v>0.51</v>
      </c>
      <c r="J1128" s="30" t="s">
        <v>332</v>
      </c>
      <c r="K1128" s="30">
        <v>56.591475700578997</v>
      </c>
      <c r="L1128" s="30">
        <v>411702.985721712</v>
      </c>
      <c r="M1128" s="30">
        <v>0.51</v>
      </c>
      <c r="N1128" s="30">
        <v>0</v>
      </c>
      <c r="O1128" s="30">
        <v>0</v>
      </c>
      <c r="P1128" s="30">
        <v>0</v>
      </c>
      <c r="Q1128" s="30">
        <v>0</v>
      </c>
      <c r="R1128" s="30">
        <v>0</v>
      </c>
      <c r="S1128" s="30">
        <v>3710.25</v>
      </c>
      <c r="T1128">
        <v>2</v>
      </c>
      <c r="U1128">
        <v>110.96367784427299</v>
      </c>
      <c r="V1128">
        <v>0.30538922155688603</v>
      </c>
    </row>
    <row r="1129" spans="1:22" hidden="1" x14ac:dyDescent="0.25">
      <c r="A1129" s="30" t="s">
        <v>4316</v>
      </c>
      <c r="B1129" s="30" t="s">
        <v>3783</v>
      </c>
      <c r="C1129" s="30" t="s">
        <v>9</v>
      </c>
      <c r="D1129" s="30" t="s">
        <v>339</v>
      </c>
      <c r="E1129" s="30" t="s">
        <v>277</v>
      </c>
      <c r="F1129" s="30">
        <v>7275</v>
      </c>
      <c r="G1129" s="30" t="s">
        <v>307</v>
      </c>
      <c r="H1129" s="30">
        <v>43.065192845251303</v>
      </c>
      <c r="I1129" s="30">
        <v>0.04</v>
      </c>
      <c r="J1129" s="30" t="s">
        <v>336</v>
      </c>
      <c r="K1129" s="30">
        <v>1.72260771381005</v>
      </c>
      <c r="L1129" s="30">
        <v>12531.9711179681</v>
      </c>
      <c r="M1129" s="30">
        <v>0</v>
      </c>
      <c r="N1129" s="30">
        <v>0</v>
      </c>
      <c r="O1129" s="30">
        <v>0</v>
      </c>
      <c r="P1129" s="30">
        <v>0</v>
      </c>
      <c r="Q1129" s="30">
        <v>0.04</v>
      </c>
      <c r="R1129" s="30">
        <v>1.72260771381005</v>
      </c>
      <c r="S1129" s="30">
        <v>291</v>
      </c>
      <c r="T1129">
        <v>2</v>
      </c>
      <c r="U1129">
        <v>43.065192845251303</v>
      </c>
      <c r="V1129">
        <v>3.7383177570093497E-2</v>
      </c>
    </row>
    <row r="1130" spans="1:22" hidden="1" x14ac:dyDescent="0.25">
      <c r="A1130" s="30" t="s">
        <v>4317</v>
      </c>
      <c r="B1130" s="30" t="s">
        <v>3783</v>
      </c>
      <c r="C1130" s="30" t="s">
        <v>9</v>
      </c>
      <c r="D1130" s="30" t="s">
        <v>339</v>
      </c>
      <c r="E1130" s="30" t="s">
        <v>277</v>
      </c>
      <c r="F1130" s="30">
        <v>7275</v>
      </c>
      <c r="G1130" s="30" t="s">
        <v>308</v>
      </c>
      <c r="H1130" s="30">
        <v>110.548802777137</v>
      </c>
      <c r="I1130" s="30">
        <v>0.33</v>
      </c>
      <c r="J1130" s="30" t="s">
        <v>332</v>
      </c>
      <c r="K1130" s="30">
        <v>36.481104916455301</v>
      </c>
      <c r="L1130" s="30">
        <v>265400.03826721199</v>
      </c>
      <c r="M1130" s="30">
        <v>0.33</v>
      </c>
      <c r="N1130" s="30">
        <v>0</v>
      </c>
      <c r="O1130" s="30">
        <v>0</v>
      </c>
      <c r="P1130" s="30">
        <v>0</v>
      </c>
      <c r="Q1130" s="30">
        <v>0</v>
      </c>
      <c r="R1130" s="30">
        <v>0</v>
      </c>
      <c r="S1130" s="30">
        <v>2400.75</v>
      </c>
      <c r="T1130">
        <v>2</v>
      </c>
      <c r="U1130">
        <v>110.548802777137</v>
      </c>
      <c r="V1130">
        <v>0.19760479041916201</v>
      </c>
    </row>
    <row r="1131" spans="1:22" hidden="1" x14ac:dyDescent="0.25">
      <c r="A1131" s="30" t="s">
        <v>4318</v>
      </c>
      <c r="B1131" s="30" t="s">
        <v>3783</v>
      </c>
      <c r="C1131" s="30" t="s">
        <v>9</v>
      </c>
      <c r="D1131" s="30" t="s">
        <v>339</v>
      </c>
      <c r="E1131" s="30" t="s">
        <v>277</v>
      </c>
      <c r="F1131" s="30">
        <v>7275</v>
      </c>
      <c r="G1131" s="30" t="s">
        <v>309</v>
      </c>
      <c r="H1131" s="30">
        <v>0</v>
      </c>
      <c r="I1131" s="30">
        <v>0</v>
      </c>
      <c r="J1131" s="30" t="s">
        <v>336</v>
      </c>
      <c r="K1131" s="30">
        <v>0</v>
      </c>
      <c r="L1131" s="30">
        <v>0</v>
      </c>
      <c r="M1131" s="30">
        <v>0</v>
      </c>
      <c r="N1131" s="30">
        <v>0</v>
      </c>
      <c r="O1131" s="30">
        <v>0</v>
      </c>
      <c r="P1131" s="30">
        <v>0</v>
      </c>
      <c r="Q1131" s="30">
        <v>0</v>
      </c>
      <c r="R1131" s="30">
        <v>0</v>
      </c>
      <c r="S1131" s="30">
        <v>0</v>
      </c>
      <c r="T1131">
        <v>2</v>
      </c>
      <c r="U1131">
        <v>0</v>
      </c>
      <c r="V1131">
        <v>0</v>
      </c>
    </row>
    <row r="1132" spans="1:22" hidden="1" x14ac:dyDescent="0.25">
      <c r="A1132" s="30" t="s">
        <v>4319</v>
      </c>
      <c r="B1132" s="30" t="s">
        <v>3783</v>
      </c>
      <c r="C1132" s="30" t="s">
        <v>9</v>
      </c>
      <c r="D1132" s="30" t="s">
        <v>339</v>
      </c>
      <c r="E1132" s="30" t="s">
        <v>277</v>
      </c>
      <c r="F1132" s="30">
        <v>7275</v>
      </c>
      <c r="G1132" s="30" t="s">
        <v>310</v>
      </c>
      <c r="H1132" s="30">
        <v>165.40879846577801</v>
      </c>
      <c r="I1132" s="30">
        <v>0.02</v>
      </c>
      <c r="J1132" s="30" t="s">
        <v>333</v>
      </c>
      <c r="K1132" s="30">
        <v>3.3081759693155601</v>
      </c>
      <c r="L1132" s="30">
        <v>24066.980176770699</v>
      </c>
      <c r="M1132" s="30">
        <v>0</v>
      </c>
      <c r="N1132" s="30">
        <v>0.02</v>
      </c>
      <c r="O1132" s="30">
        <v>0</v>
      </c>
      <c r="P1132" s="30">
        <v>0</v>
      </c>
      <c r="Q1132" s="30">
        <v>0</v>
      </c>
      <c r="R1132" s="30">
        <v>0</v>
      </c>
      <c r="S1132" s="30">
        <v>145.5</v>
      </c>
      <c r="T1132">
        <v>2</v>
      </c>
      <c r="U1132">
        <v>165.40879846577801</v>
      </c>
      <c r="V1132">
        <v>3.3898305084745797E-2</v>
      </c>
    </row>
    <row r="1133" spans="1:22" hidden="1" x14ac:dyDescent="0.25">
      <c r="A1133" s="30" t="s">
        <v>4320</v>
      </c>
      <c r="B1133" s="30" t="s">
        <v>3783</v>
      </c>
      <c r="C1133" s="30" t="s">
        <v>9</v>
      </c>
      <c r="D1133" s="30" t="s">
        <v>339</v>
      </c>
      <c r="E1133" s="30" t="s">
        <v>277</v>
      </c>
      <c r="F1133" s="30">
        <v>7275</v>
      </c>
      <c r="G1133" s="30" t="s">
        <v>311</v>
      </c>
      <c r="H1133" s="30">
        <v>69.070406593327604</v>
      </c>
      <c r="I1133" s="30">
        <v>0.05</v>
      </c>
      <c r="J1133" s="30" t="s">
        <v>333</v>
      </c>
      <c r="K1133" s="30">
        <v>3.4535203296663801</v>
      </c>
      <c r="L1133" s="30">
        <v>25124.3603983229</v>
      </c>
      <c r="M1133" s="30">
        <v>0</v>
      </c>
      <c r="N1133" s="30">
        <v>0.05</v>
      </c>
      <c r="O1133" s="30">
        <v>0</v>
      </c>
      <c r="P1133" s="30">
        <v>0</v>
      </c>
      <c r="Q1133" s="30">
        <v>0</v>
      </c>
      <c r="R1133" s="30">
        <v>0</v>
      </c>
      <c r="S1133" s="30">
        <v>363.75</v>
      </c>
      <c r="T1133">
        <v>2</v>
      </c>
      <c r="U1133">
        <v>69.070406593327604</v>
      </c>
      <c r="V1133">
        <v>8.4745762711864403E-2</v>
      </c>
    </row>
    <row r="1134" spans="1:22" hidden="1" x14ac:dyDescent="0.25">
      <c r="A1134" s="30" t="s">
        <v>4321</v>
      </c>
      <c r="B1134" s="30" t="s">
        <v>3783</v>
      </c>
      <c r="C1134" s="30" t="s">
        <v>9</v>
      </c>
      <c r="D1134" s="30" t="s">
        <v>339</v>
      </c>
      <c r="E1134" s="30" t="s">
        <v>277</v>
      </c>
      <c r="F1134" s="30">
        <v>7275</v>
      </c>
      <c r="G1134" s="30" t="s">
        <v>312</v>
      </c>
      <c r="H1134" s="30">
        <v>18.255250445466999</v>
      </c>
      <c r="I1134" s="30">
        <v>2.4700000000000002</v>
      </c>
      <c r="J1134" s="30" t="s">
        <v>334</v>
      </c>
      <c r="K1134" s="30">
        <v>45.090468600303602</v>
      </c>
      <c r="L1134" s="30">
        <v>328033.15906720801</v>
      </c>
      <c r="M1134" s="30">
        <v>0</v>
      </c>
      <c r="N1134" s="30">
        <v>0</v>
      </c>
      <c r="O1134" s="30">
        <v>2.4700000000000002</v>
      </c>
      <c r="P1134" s="30">
        <v>0</v>
      </c>
      <c r="Q1134" s="30">
        <v>0</v>
      </c>
      <c r="R1134" s="30">
        <v>0</v>
      </c>
      <c r="S1134" s="30">
        <v>17969.25</v>
      </c>
      <c r="T1134">
        <v>2</v>
      </c>
      <c r="U1134">
        <v>18.255250445466999</v>
      </c>
      <c r="V1134">
        <v>0.84300341296928305</v>
      </c>
    </row>
    <row r="1135" spans="1:22" hidden="1" x14ac:dyDescent="0.25">
      <c r="A1135" s="30" t="s">
        <v>4322</v>
      </c>
      <c r="B1135" s="30" t="s">
        <v>3783</v>
      </c>
      <c r="C1135" s="30" t="s">
        <v>9</v>
      </c>
      <c r="D1135" s="30" t="s">
        <v>339</v>
      </c>
      <c r="E1135" s="30" t="s">
        <v>277</v>
      </c>
      <c r="F1135" s="30">
        <v>7275</v>
      </c>
      <c r="G1135" s="30" t="s">
        <v>2688</v>
      </c>
      <c r="H1135" s="30">
        <v>58.552144974061598</v>
      </c>
      <c r="I1135" s="30">
        <v>5.8056853460000002E-2</v>
      </c>
      <c r="J1135" s="30" t="s">
        <v>334</v>
      </c>
      <c r="K1135" s="30">
        <v>3.3993533005277698</v>
      </c>
      <c r="L1135" s="30">
        <v>24730.295261339499</v>
      </c>
      <c r="M1135" s="30">
        <v>0</v>
      </c>
      <c r="N1135" s="30">
        <v>0</v>
      </c>
      <c r="O1135" s="30">
        <v>5.8056853460000002E-2</v>
      </c>
      <c r="P1135" s="30">
        <v>0</v>
      </c>
      <c r="Q1135" s="30">
        <v>0</v>
      </c>
      <c r="R1135" s="30">
        <v>0</v>
      </c>
      <c r="S1135" s="30">
        <v>422.36360892149997</v>
      </c>
      <c r="T1135">
        <v>2</v>
      </c>
      <c r="U1135">
        <v>58.552144974061598</v>
      </c>
      <c r="V1135">
        <v>1.98146257542662E-2</v>
      </c>
    </row>
    <row r="1136" spans="1:22" hidden="1" x14ac:dyDescent="0.25">
      <c r="A1136" s="30" t="s">
        <v>4323</v>
      </c>
      <c r="B1136" s="30" t="s">
        <v>3783</v>
      </c>
      <c r="C1136" s="30" t="s">
        <v>9</v>
      </c>
      <c r="D1136" s="30" t="s">
        <v>339</v>
      </c>
      <c r="E1136" s="30" t="s">
        <v>277</v>
      </c>
      <c r="F1136" s="30">
        <v>7275</v>
      </c>
      <c r="G1136" s="30" t="s">
        <v>2687</v>
      </c>
      <c r="H1136" s="30">
        <v>36.338670765947001</v>
      </c>
      <c r="I1136" s="30">
        <v>0.40194314654000002</v>
      </c>
      <c r="J1136" s="30" t="s">
        <v>334</v>
      </c>
      <c r="K1136" s="30">
        <v>14.606079668745799</v>
      </c>
      <c r="L1136" s="30">
        <v>106259.22959012599</v>
      </c>
      <c r="M1136" s="30">
        <v>0</v>
      </c>
      <c r="N1136" s="30">
        <v>0</v>
      </c>
      <c r="O1136" s="30">
        <v>0.40194314654000002</v>
      </c>
      <c r="P1136" s="30">
        <v>0</v>
      </c>
      <c r="Q1136" s="30">
        <v>0</v>
      </c>
      <c r="R1136" s="30">
        <v>0</v>
      </c>
      <c r="S1136" s="30">
        <v>2924.1363910784999</v>
      </c>
      <c r="T1136">
        <v>2</v>
      </c>
      <c r="U1136">
        <v>36.338670765947001</v>
      </c>
      <c r="V1136">
        <v>0.13718196127645099</v>
      </c>
    </row>
    <row r="1137" spans="1:22" hidden="1" x14ac:dyDescent="0.25">
      <c r="A1137" s="30" t="s">
        <v>4324</v>
      </c>
      <c r="B1137" s="30" t="s">
        <v>3783</v>
      </c>
      <c r="C1137" s="30" t="s">
        <v>9</v>
      </c>
      <c r="D1137" s="30" t="s">
        <v>339</v>
      </c>
      <c r="E1137" s="30" t="s">
        <v>277</v>
      </c>
      <c r="F1137" s="30">
        <v>7275</v>
      </c>
      <c r="G1137" s="30" t="s">
        <v>313</v>
      </c>
      <c r="H1137" s="30">
        <v>0</v>
      </c>
      <c r="I1137" s="30">
        <v>0</v>
      </c>
      <c r="J1137" s="30" t="s">
        <v>334</v>
      </c>
      <c r="K1137" s="30">
        <v>0</v>
      </c>
      <c r="L1137" s="30">
        <v>0</v>
      </c>
      <c r="M1137" s="30">
        <v>0</v>
      </c>
      <c r="N1137" s="30">
        <v>0</v>
      </c>
      <c r="O1137" s="30">
        <v>0</v>
      </c>
      <c r="P1137" s="30">
        <v>0</v>
      </c>
      <c r="Q1137" s="30">
        <v>0</v>
      </c>
      <c r="R1137" s="30">
        <v>0</v>
      </c>
      <c r="S1137" s="30">
        <v>0</v>
      </c>
      <c r="T1137">
        <v>2</v>
      </c>
      <c r="U1137">
        <v>0</v>
      </c>
      <c r="V1137">
        <v>0</v>
      </c>
    </row>
    <row r="1138" spans="1:22" hidden="1" x14ac:dyDescent="0.25">
      <c r="A1138" s="30" t="s">
        <v>4325</v>
      </c>
      <c r="B1138" s="30" t="s">
        <v>3783</v>
      </c>
      <c r="C1138" s="30" t="s">
        <v>9</v>
      </c>
      <c r="D1138" s="30" t="s">
        <v>339</v>
      </c>
      <c r="E1138" s="30" t="s">
        <v>278</v>
      </c>
      <c r="F1138" s="30">
        <v>7275</v>
      </c>
      <c r="G1138" s="30" t="s">
        <v>289</v>
      </c>
      <c r="H1138" s="30">
        <v>0</v>
      </c>
      <c r="I1138" s="30">
        <v>0</v>
      </c>
      <c r="J1138" s="30" t="s">
        <v>335</v>
      </c>
      <c r="K1138" s="30">
        <v>0</v>
      </c>
      <c r="L1138" s="30">
        <v>0</v>
      </c>
      <c r="M1138" s="30">
        <v>0</v>
      </c>
      <c r="N1138" s="30">
        <v>0</v>
      </c>
      <c r="O1138" s="30">
        <v>0</v>
      </c>
      <c r="P1138" s="30">
        <v>0</v>
      </c>
      <c r="Q1138" s="30">
        <v>0</v>
      </c>
      <c r="R1138" s="30">
        <v>0</v>
      </c>
      <c r="S1138" s="30">
        <v>0</v>
      </c>
      <c r="T1138">
        <v>3</v>
      </c>
      <c r="U1138">
        <v>443.47263841197201</v>
      </c>
      <c r="V1138">
        <v>1</v>
      </c>
    </row>
    <row r="1139" spans="1:22" hidden="1" x14ac:dyDescent="0.25">
      <c r="A1139" s="30" t="s">
        <v>4326</v>
      </c>
      <c r="B1139" s="30" t="s">
        <v>3783</v>
      </c>
      <c r="C1139" s="30" t="s">
        <v>9</v>
      </c>
      <c r="D1139" s="30" t="s">
        <v>339</v>
      </c>
      <c r="E1139" s="30" t="s">
        <v>278</v>
      </c>
      <c r="F1139" s="30">
        <v>7275</v>
      </c>
      <c r="G1139" s="30" t="s">
        <v>290</v>
      </c>
      <c r="H1139" s="30">
        <v>0</v>
      </c>
      <c r="I1139" s="30">
        <v>0</v>
      </c>
      <c r="J1139" s="30" t="s">
        <v>363</v>
      </c>
      <c r="K1139" s="30">
        <v>0</v>
      </c>
      <c r="L1139" s="30">
        <v>0</v>
      </c>
      <c r="M1139" s="30">
        <v>0</v>
      </c>
      <c r="N1139" s="30">
        <v>0</v>
      </c>
      <c r="O1139" s="30">
        <v>0</v>
      </c>
      <c r="P1139" s="30">
        <v>0</v>
      </c>
      <c r="Q1139" s="30">
        <v>0</v>
      </c>
      <c r="R1139" s="30">
        <v>0</v>
      </c>
      <c r="S1139" s="30">
        <v>0</v>
      </c>
      <c r="T1139">
        <v>3</v>
      </c>
      <c r="U1139">
        <v>1402.73721315018</v>
      </c>
      <c r="V1139">
        <v>1</v>
      </c>
    </row>
    <row r="1140" spans="1:22" hidden="1" x14ac:dyDescent="0.25">
      <c r="A1140" s="30" t="s">
        <v>4327</v>
      </c>
      <c r="B1140" s="30" t="s">
        <v>3783</v>
      </c>
      <c r="C1140" s="30" t="s">
        <v>9</v>
      </c>
      <c r="D1140" s="30" t="s">
        <v>339</v>
      </c>
      <c r="E1140" s="30" t="s">
        <v>278</v>
      </c>
      <c r="F1140" s="30">
        <v>7275</v>
      </c>
      <c r="G1140" s="30" t="s">
        <v>291</v>
      </c>
      <c r="H1140" s="30">
        <v>0</v>
      </c>
      <c r="I1140" s="30">
        <v>0</v>
      </c>
      <c r="J1140" s="30" t="s">
        <v>336</v>
      </c>
      <c r="K1140" s="30">
        <v>0</v>
      </c>
      <c r="L1140" s="30">
        <v>0</v>
      </c>
      <c r="M1140" s="30">
        <v>0</v>
      </c>
      <c r="N1140" s="30">
        <v>0</v>
      </c>
      <c r="O1140" s="30">
        <v>0</v>
      </c>
      <c r="P1140" s="30">
        <v>0</v>
      </c>
      <c r="Q1140" s="30">
        <v>0</v>
      </c>
      <c r="R1140" s="30">
        <v>0</v>
      </c>
      <c r="S1140" s="30">
        <v>0</v>
      </c>
      <c r="T1140">
        <v>3</v>
      </c>
      <c r="U1140">
        <v>0</v>
      </c>
      <c r="V1140">
        <v>0</v>
      </c>
    </row>
    <row r="1141" spans="1:22" hidden="1" x14ac:dyDescent="0.25">
      <c r="A1141" s="30" t="s">
        <v>4328</v>
      </c>
      <c r="B1141" s="30" t="s">
        <v>3783</v>
      </c>
      <c r="C1141" s="30" t="s">
        <v>9</v>
      </c>
      <c r="D1141" s="30" t="s">
        <v>339</v>
      </c>
      <c r="E1141" s="30" t="s">
        <v>278</v>
      </c>
      <c r="F1141" s="30">
        <v>7275</v>
      </c>
      <c r="G1141" s="30" t="s">
        <v>292</v>
      </c>
      <c r="H1141" s="30">
        <v>44.073191247587403</v>
      </c>
      <c r="I1141" s="30">
        <v>0.14000000000000001</v>
      </c>
      <c r="J1141" s="30" t="s">
        <v>332</v>
      </c>
      <c r="K1141" s="30">
        <v>6.1702467746622398</v>
      </c>
      <c r="L1141" s="30">
        <v>44888.545285667802</v>
      </c>
      <c r="M1141" s="30">
        <v>0.14000000000000001</v>
      </c>
      <c r="N1141" s="30">
        <v>0</v>
      </c>
      <c r="O1141" s="30">
        <v>0</v>
      </c>
      <c r="P1141" s="30">
        <v>0</v>
      </c>
      <c r="Q1141" s="30">
        <v>0</v>
      </c>
      <c r="R1141" s="30">
        <v>0</v>
      </c>
      <c r="S1141" s="30">
        <v>1018.5</v>
      </c>
      <c r="T1141">
        <v>3</v>
      </c>
      <c r="U1141">
        <v>44.073191247587403</v>
      </c>
      <c r="V1141">
        <v>4.8442906574394498E-2</v>
      </c>
    </row>
    <row r="1142" spans="1:22" hidden="1" x14ac:dyDescent="0.25">
      <c r="A1142" s="30" t="s">
        <v>4329</v>
      </c>
      <c r="B1142" s="30" t="s">
        <v>3783</v>
      </c>
      <c r="C1142" s="30" t="s">
        <v>9</v>
      </c>
      <c r="D1142" s="30" t="s">
        <v>339</v>
      </c>
      <c r="E1142" s="30" t="s">
        <v>278</v>
      </c>
      <c r="F1142" s="30">
        <v>7275</v>
      </c>
      <c r="G1142" s="30" t="s">
        <v>293</v>
      </c>
      <c r="H1142" s="30">
        <v>187.58646173277299</v>
      </c>
      <c r="I1142" s="30">
        <v>0.01</v>
      </c>
      <c r="J1142" s="30" t="s">
        <v>333</v>
      </c>
      <c r="K1142" s="30">
        <v>1.87586461732773</v>
      </c>
      <c r="L1142" s="30">
        <v>13646.9150910593</v>
      </c>
      <c r="M1142" s="30">
        <v>0</v>
      </c>
      <c r="N1142" s="30">
        <v>0.01</v>
      </c>
      <c r="O1142" s="30">
        <v>0</v>
      </c>
      <c r="P1142" s="30">
        <v>0</v>
      </c>
      <c r="Q1142" s="30">
        <v>0</v>
      </c>
      <c r="R1142" s="30">
        <v>0</v>
      </c>
      <c r="S1142" s="30">
        <v>72.75</v>
      </c>
      <c r="T1142">
        <v>3</v>
      </c>
      <c r="U1142">
        <v>187.58646173277299</v>
      </c>
      <c r="V1142">
        <v>8.4745762711864406E-3</v>
      </c>
    </row>
    <row r="1143" spans="1:22" hidden="1" x14ac:dyDescent="0.25">
      <c r="A1143" s="30" t="s">
        <v>4330</v>
      </c>
      <c r="B1143" s="30" t="s">
        <v>3783</v>
      </c>
      <c r="C1143" s="30" t="s">
        <v>9</v>
      </c>
      <c r="D1143" s="30" t="s">
        <v>339</v>
      </c>
      <c r="E1143" s="30" t="s">
        <v>278</v>
      </c>
      <c r="F1143" s="30">
        <v>7275</v>
      </c>
      <c r="G1143" s="30" t="s">
        <v>294</v>
      </c>
      <c r="H1143" s="30">
        <v>81.395529284625596</v>
      </c>
      <c r="I1143" s="30">
        <v>0.06</v>
      </c>
      <c r="J1143" s="30" t="s">
        <v>333</v>
      </c>
      <c r="K1143" s="30">
        <v>4.8837317570775296</v>
      </c>
      <c r="L1143" s="30">
        <v>35529.148532739098</v>
      </c>
      <c r="M1143" s="30">
        <v>0</v>
      </c>
      <c r="N1143" s="30">
        <v>0.06</v>
      </c>
      <c r="O1143" s="30">
        <v>0</v>
      </c>
      <c r="P1143" s="30">
        <v>0</v>
      </c>
      <c r="Q1143" s="30">
        <v>0</v>
      </c>
      <c r="R1143" s="30">
        <v>0</v>
      </c>
      <c r="S1143" s="30">
        <v>436.5</v>
      </c>
      <c r="T1143">
        <v>3</v>
      </c>
      <c r="U1143">
        <v>81.395529284625596</v>
      </c>
      <c r="V1143">
        <v>5.0847457627118599E-2</v>
      </c>
    </row>
    <row r="1144" spans="1:22" hidden="1" x14ac:dyDescent="0.25">
      <c r="A1144" s="30" t="s">
        <v>4331</v>
      </c>
      <c r="B1144" s="30" t="s">
        <v>3783</v>
      </c>
      <c r="C1144" s="30" t="s">
        <v>9</v>
      </c>
      <c r="D1144" s="30" t="s">
        <v>339</v>
      </c>
      <c r="E1144" s="30" t="s">
        <v>278</v>
      </c>
      <c r="F1144" s="30">
        <v>7275</v>
      </c>
      <c r="G1144" s="30" t="s">
        <v>295</v>
      </c>
      <c r="H1144" s="30">
        <v>0</v>
      </c>
      <c r="I1144" s="30">
        <v>0</v>
      </c>
      <c r="J1144" s="30" t="s">
        <v>336</v>
      </c>
      <c r="K1144" s="30">
        <v>0</v>
      </c>
      <c r="L1144" s="30">
        <v>0</v>
      </c>
      <c r="M1144" s="30">
        <v>0</v>
      </c>
      <c r="N1144" s="30">
        <v>0</v>
      </c>
      <c r="O1144" s="30">
        <v>0</v>
      </c>
      <c r="P1144" s="30">
        <v>0</v>
      </c>
      <c r="Q1144" s="30">
        <v>0</v>
      </c>
      <c r="R1144" s="30">
        <v>0</v>
      </c>
      <c r="S1144" s="30">
        <v>0</v>
      </c>
      <c r="T1144">
        <v>3</v>
      </c>
      <c r="U1144">
        <v>0</v>
      </c>
      <c r="V1144">
        <v>0</v>
      </c>
    </row>
    <row r="1145" spans="1:22" hidden="1" x14ac:dyDescent="0.25">
      <c r="A1145" s="30" t="s">
        <v>4332</v>
      </c>
      <c r="B1145" s="30" t="s">
        <v>3783</v>
      </c>
      <c r="C1145" s="30" t="s">
        <v>9</v>
      </c>
      <c r="D1145" s="30" t="s">
        <v>339</v>
      </c>
      <c r="E1145" s="30" t="s">
        <v>278</v>
      </c>
      <c r="F1145" s="30">
        <v>7275</v>
      </c>
      <c r="G1145" s="30" t="s">
        <v>296</v>
      </c>
      <c r="H1145" s="30">
        <v>76.695796737340402</v>
      </c>
      <c r="I1145" s="30">
        <v>0.01</v>
      </c>
      <c r="J1145" s="30" t="s">
        <v>336</v>
      </c>
      <c r="K1145" s="30">
        <v>0.76695796737340405</v>
      </c>
      <c r="L1145" s="30">
        <v>5579.6192126415099</v>
      </c>
      <c r="M1145" s="30">
        <v>0</v>
      </c>
      <c r="N1145" s="30">
        <v>0</v>
      </c>
      <c r="O1145" s="30">
        <v>0</v>
      </c>
      <c r="P1145" s="30">
        <v>0</v>
      </c>
      <c r="Q1145" s="30">
        <v>0.01</v>
      </c>
      <c r="R1145" s="30">
        <v>0.76695796737340405</v>
      </c>
      <c r="S1145" s="30">
        <v>72.75</v>
      </c>
      <c r="T1145">
        <v>3</v>
      </c>
      <c r="U1145">
        <v>76.695796737340402</v>
      </c>
      <c r="V1145">
        <v>8.6206896551724102E-3</v>
      </c>
    </row>
    <row r="1146" spans="1:22" hidden="1" x14ac:dyDescent="0.25">
      <c r="A1146" s="30" t="s">
        <v>4333</v>
      </c>
      <c r="B1146" s="30" t="s">
        <v>3783</v>
      </c>
      <c r="C1146" s="30" t="s">
        <v>9</v>
      </c>
      <c r="D1146" s="30" t="s">
        <v>339</v>
      </c>
      <c r="E1146" s="30" t="s">
        <v>278</v>
      </c>
      <c r="F1146" s="30">
        <v>7275</v>
      </c>
      <c r="G1146" s="30" t="s">
        <v>297</v>
      </c>
      <c r="H1146" s="30">
        <v>427.75403697293399</v>
      </c>
      <c r="I1146" s="30">
        <v>0.03</v>
      </c>
      <c r="J1146" s="30" t="s">
        <v>336</v>
      </c>
      <c r="K1146" s="30">
        <v>12.832621109188</v>
      </c>
      <c r="L1146" s="30">
        <v>93357.318569342795</v>
      </c>
      <c r="M1146" s="30">
        <v>0</v>
      </c>
      <c r="N1146" s="30">
        <v>0</v>
      </c>
      <c r="O1146" s="30">
        <v>0</v>
      </c>
      <c r="P1146" s="30">
        <v>0</v>
      </c>
      <c r="Q1146" s="30">
        <v>0.03</v>
      </c>
      <c r="R1146" s="30">
        <v>12.832621109188</v>
      </c>
      <c r="S1146" s="30">
        <v>218.25</v>
      </c>
      <c r="T1146">
        <v>3</v>
      </c>
      <c r="U1146">
        <v>427.75403697293399</v>
      </c>
      <c r="V1146">
        <v>2.5862068965517199E-2</v>
      </c>
    </row>
    <row r="1147" spans="1:22" hidden="1" x14ac:dyDescent="0.25">
      <c r="A1147" s="30" t="s">
        <v>4334</v>
      </c>
      <c r="B1147" s="30" t="s">
        <v>3783</v>
      </c>
      <c r="C1147" s="30" t="s">
        <v>9</v>
      </c>
      <c r="D1147" s="30" t="s">
        <v>339</v>
      </c>
      <c r="E1147" s="30" t="s">
        <v>278</v>
      </c>
      <c r="F1147" s="30">
        <v>7275</v>
      </c>
      <c r="G1147" s="30" t="s">
        <v>298</v>
      </c>
      <c r="H1147" s="30">
        <v>0</v>
      </c>
      <c r="I1147" s="30">
        <v>0</v>
      </c>
      <c r="J1147" s="30" t="s">
        <v>276</v>
      </c>
      <c r="K1147" s="30">
        <v>0</v>
      </c>
      <c r="L1147" s="30">
        <v>0</v>
      </c>
      <c r="M1147" s="30">
        <v>0</v>
      </c>
      <c r="N1147" s="30">
        <v>0</v>
      </c>
      <c r="O1147" s="30">
        <v>0</v>
      </c>
      <c r="P1147" s="30">
        <v>0</v>
      </c>
      <c r="Q1147" s="30">
        <v>0</v>
      </c>
      <c r="R1147" s="30">
        <v>0</v>
      </c>
      <c r="S1147" s="30">
        <v>0</v>
      </c>
      <c r="T1147">
        <v>3</v>
      </c>
      <c r="U1147">
        <v>0</v>
      </c>
      <c r="V1147">
        <v>0</v>
      </c>
    </row>
    <row r="1148" spans="1:22" hidden="1" x14ac:dyDescent="0.25">
      <c r="A1148" s="30" t="s">
        <v>4335</v>
      </c>
      <c r="B1148" s="30" t="s">
        <v>3783</v>
      </c>
      <c r="C1148" s="30" t="s">
        <v>9</v>
      </c>
      <c r="D1148" s="30" t="s">
        <v>339</v>
      </c>
      <c r="E1148" s="30" t="s">
        <v>278</v>
      </c>
      <c r="F1148" s="30">
        <v>7275</v>
      </c>
      <c r="G1148" s="30" t="s">
        <v>299</v>
      </c>
      <c r="H1148" s="30">
        <v>103.968283773051</v>
      </c>
      <c r="I1148" s="30">
        <v>0.03</v>
      </c>
      <c r="J1148" s="30" t="s">
        <v>332</v>
      </c>
      <c r="K1148" s="30">
        <v>3.11904851319153</v>
      </c>
      <c r="L1148" s="30">
        <v>22691.077933468299</v>
      </c>
      <c r="M1148" s="30">
        <v>0.03</v>
      </c>
      <c r="N1148" s="30">
        <v>0</v>
      </c>
      <c r="O1148" s="30">
        <v>0</v>
      </c>
      <c r="P1148" s="30">
        <v>0</v>
      </c>
      <c r="Q1148" s="30">
        <v>0</v>
      </c>
      <c r="R1148" s="30">
        <v>0</v>
      </c>
      <c r="S1148" s="30">
        <v>218.25</v>
      </c>
      <c r="T1148">
        <v>3</v>
      </c>
      <c r="U1148">
        <v>103.968283773051</v>
      </c>
      <c r="V1148">
        <v>1.03806228373702E-2</v>
      </c>
    </row>
    <row r="1149" spans="1:22" hidden="1" x14ac:dyDescent="0.25">
      <c r="A1149" s="30" t="s">
        <v>4336</v>
      </c>
      <c r="B1149" s="30" t="s">
        <v>3783</v>
      </c>
      <c r="C1149" s="30" t="s">
        <v>9</v>
      </c>
      <c r="D1149" s="30" t="s">
        <v>339</v>
      </c>
      <c r="E1149" s="30" t="s">
        <v>278</v>
      </c>
      <c r="F1149" s="30">
        <v>7275</v>
      </c>
      <c r="G1149" s="30" t="s">
        <v>300</v>
      </c>
      <c r="H1149" s="30">
        <v>0</v>
      </c>
      <c r="I1149" s="30">
        <v>0</v>
      </c>
      <c r="J1149" s="30" t="s">
        <v>336</v>
      </c>
      <c r="K1149" s="30">
        <v>0</v>
      </c>
      <c r="L1149" s="30">
        <v>0</v>
      </c>
      <c r="M1149" s="30">
        <v>0</v>
      </c>
      <c r="N1149" s="30">
        <v>0</v>
      </c>
      <c r="O1149" s="30">
        <v>0</v>
      </c>
      <c r="P1149" s="30">
        <v>0</v>
      </c>
      <c r="Q1149" s="30">
        <v>0</v>
      </c>
      <c r="R1149" s="30">
        <v>0</v>
      </c>
      <c r="S1149" s="30">
        <v>0</v>
      </c>
      <c r="T1149">
        <v>3</v>
      </c>
      <c r="U1149">
        <v>0</v>
      </c>
      <c r="V1149">
        <v>0</v>
      </c>
    </row>
    <row r="1150" spans="1:22" hidden="1" x14ac:dyDescent="0.25">
      <c r="A1150" s="30" t="s">
        <v>4337</v>
      </c>
      <c r="B1150" s="30" t="s">
        <v>3783</v>
      </c>
      <c r="C1150" s="30" t="s">
        <v>9</v>
      </c>
      <c r="D1150" s="30" t="s">
        <v>339</v>
      </c>
      <c r="E1150" s="30" t="s">
        <v>278</v>
      </c>
      <c r="F1150" s="30">
        <v>7275</v>
      </c>
      <c r="G1150" s="30" t="s">
        <v>301</v>
      </c>
      <c r="H1150" s="30">
        <v>50.108440048348903</v>
      </c>
      <c r="I1150" s="30">
        <v>0.93</v>
      </c>
      <c r="J1150" s="30" t="s">
        <v>333</v>
      </c>
      <c r="K1150" s="30">
        <v>46.6008492449645</v>
      </c>
      <c r="L1150" s="30">
        <v>339021.17825711699</v>
      </c>
      <c r="M1150" s="30">
        <v>0</v>
      </c>
      <c r="N1150" s="30">
        <v>0.93</v>
      </c>
      <c r="O1150" s="30">
        <v>0</v>
      </c>
      <c r="P1150" s="30">
        <v>0</v>
      </c>
      <c r="Q1150" s="30">
        <v>0</v>
      </c>
      <c r="R1150" s="30">
        <v>0</v>
      </c>
      <c r="S1150" s="30">
        <v>6765.75</v>
      </c>
      <c r="T1150">
        <v>3</v>
      </c>
      <c r="U1150">
        <v>50.108440048348903</v>
      </c>
      <c r="V1150">
        <v>0.78813559322033899</v>
      </c>
    </row>
    <row r="1151" spans="1:22" hidden="1" x14ac:dyDescent="0.25">
      <c r="A1151" s="30" t="s">
        <v>4338</v>
      </c>
      <c r="B1151" s="30" t="s">
        <v>3783</v>
      </c>
      <c r="C1151" s="30" t="s">
        <v>9</v>
      </c>
      <c r="D1151" s="30" t="s">
        <v>339</v>
      </c>
      <c r="E1151" s="30" t="s">
        <v>278</v>
      </c>
      <c r="F1151" s="30">
        <v>7275</v>
      </c>
      <c r="G1151" s="30" t="s">
        <v>302</v>
      </c>
      <c r="H1151" s="30">
        <v>96.614523663343903</v>
      </c>
      <c r="I1151" s="30">
        <v>0.05</v>
      </c>
      <c r="J1151" s="30" t="s">
        <v>332</v>
      </c>
      <c r="K1151" s="30">
        <v>4.8307261831671902</v>
      </c>
      <c r="L1151" s="30">
        <v>35143.532982541299</v>
      </c>
      <c r="M1151" s="30">
        <v>0.05</v>
      </c>
      <c r="N1151" s="30">
        <v>0</v>
      </c>
      <c r="O1151" s="30">
        <v>0</v>
      </c>
      <c r="P1151" s="30">
        <v>0</v>
      </c>
      <c r="Q1151" s="30">
        <v>0</v>
      </c>
      <c r="R1151" s="30">
        <v>0</v>
      </c>
      <c r="S1151" s="30">
        <v>363.75</v>
      </c>
      <c r="T1151">
        <v>3</v>
      </c>
      <c r="U1151">
        <v>96.614523663343903</v>
      </c>
      <c r="V1151">
        <v>1.73010380622837E-2</v>
      </c>
    </row>
    <row r="1152" spans="1:22" hidden="1" x14ac:dyDescent="0.25">
      <c r="A1152" s="30" t="s">
        <v>4339</v>
      </c>
      <c r="B1152" s="30" t="s">
        <v>3783</v>
      </c>
      <c r="C1152" s="30" t="s">
        <v>9</v>
      </c>
      <c r="D1152" s="30" t="s">
        <v>339</v>
      </c>
      <c r="E1152" s="30" t="s">
        <v>278</v>
      </c>
      <c r="F1152" s="30">
        <v>7275</v>
      </c>
      <c r="G1152" s="30" t="s">
        <v>303</v>
      </c>
      <c r="H1152" s="30">
        <v>144.81173926770899</v>
      </c>
      <c r="I1152" s="30">
        <v>0.04</v>
      </c>
      <c r="J1152" s="30" t="s">
        <v>336</v>
      </c>
      <c r="K1152" s="30">
        <v>5.7924695707083602</v>
      </c>
      <c r="L1152" s="30">
        <v>42140.216126903302</v>
      </c>
      <c r="M1152" s="30">
        <v>0</v>
      </c>
      <c r="N1152" s="30">
        <v>0</v>
      </c>
      <c r="O1152" s="30">
        <v>0</v>
      </c>
      <c r="P1152" s="30">
        <v>0</v>
      </c>
      <c r="Q1152" s="30">
        <v>0.04</v>
      </c>
      <c r="R1152" s="30">
        <v>5.7924695707083602</v>
      </c>
      <c r="S1152" s="30">
        <v>291</v>
      </c>
      <c r="T1152">
        <v>3</v>
      </c>
      <c r="U1152">
        <v>144.81173926770899</v>
      </c>
      <c r="V1152">
        <v>3.4482758620689703E-2</v>
      </c>
    </row>
    <row r="1153" spans="1:22" hidden="1" x14ac:dyDescent="0.25">
      <c r="A1153" s="30" t="s">
        <v>4340</v>
      </c>
      <c r="B1153" s="30" t="s">
        <v>3783</v>
      </c>
      <c r="C1153" s="30" t="s">
        <v>9</v>
      </c>
      <c r="D1153" s="30" t="s">
        <v>339</v>
      </c>
      <c r="E1153" s="30" t="s">
        <v>278</v>
      </c>
      <c r="F1153" s="30">
        <v>7275</v>
      </c>
      <c r="G1153" s="30" t="s">
        <v>304</v>
      </c>
      <c r="H1153" s="30">
        <v>33.700679696312001</v>
      </c>
      <c r="I1153" s="30">
        <v>1</v>
      </c>
      <c r="J1153" s="30" t="s">
        <v>336</v>
      </c>
      <c r="K1153" s="30">
        <v>33.700679696312001</v>
      </c>
      <c r="L1153" s="30">
        <v>245172.44479067001</v>
      </c>
      <c r="M1153" s="30">
        <v>0</v>
      </c>
      <c r="N1153" s="30">
        <v>0</v>
      </c>
      <c r="O1153" s="30">
        <v>0</v>
      </c>
      <c r="P1153" s="30">
        <v>0</v>
      </c>
      <c r="Q1153" s="30">
        <v>1</v>
      </c>
      <c r="R1153" s="30">
        <v>33.700679696312001</v>
      </c>
      <c r="S1153" s="30">
        <v>7275</v>
      </c>
      <c r="T1153">
        <v>3</v>
      </c>
      <c r="U1153">
        <v>33.700679696312001</v>
      </c>
      <c r="V1153">
        <v>0.86206896551724099</v>
      </c>
    </row>
    <row r="1154" spans="1:22" hidden="1" x14ac:dyDescent="0.25">
      <c r="A1154" s="30" t="s">
        <v>4341</v>
      </c>
      <c r="B1154" s="30" t="s">
        <v>3783</v>
      </c>
      <c r="C1154" s="30" t="s">
        <v>9</v>
      </c>
      <c r="D1154" s="30" t="s">
        <v>339</v>
      </c>
      <c r="E1154" s="30" t="s">
        <v>278</v>
      </c>
      <c r="F1154" s="30">
        <v>7275</v>
      </c>
      <c r="G1154" s="30" t="s">
        <v>305</v>
      </c>
      <c r="H1154" s="30">
        <v>143.92707404286801</v>
      </c>
      <c r="I1154" s="30">
        <v>1.18</v>
      </c>
      <c r="J1154" s="30" t="s">
        <v>332</v>
      </c>
      <c r="K1154" s="30">
        <v>169.83394737058501</v>
      </c>
      <c r="L1154" s="30">
        <v>1235541.9671209999</v>
      </c>
      <c r="M1154" s="30">
        <v>1.18</v>
      </c>
      <c r="N1154" s="30">
        <v>0</v>
      </c>
      <c r="O1154" s="30">
        <v>0</v>
      </c>
      <c r="P1154" s="30">
        <v>0</v>
      </c>
      <c r="Q1154" s="30">
        <v>0</v>
      </c>
      <c r="R1154" s="30">
        <v>0</v>
      </c>
      <c r="S1154" s="30">
        <v>8584.5</v>
      </c>
      <c r="T1154">
        <v>3</v>
      </c>
      <c r="U1154">
        <v>143.92707404286801</v>
      </c>
      <c r="V1154">
        <v>0.40830449826989601</v>
      </c>
    </row>
    <row r="1155" spans="1:22" hidden="1" x14ac:dyDescent="0.25">
      <c r="A1155" s="30" t="s">
        <v>4342</v>
      </c>
      <c r="B1155" s="30" t="s">
        <v>3783</v>
      </c>
      <c r="C1155" s="30" t="s">
        <v>9</v>
      </c>
      <c r="D1155" s="30" t="s">
        <v>339</v>
      </c>
      <c r="E1155" s="30" t="s">
        <v>278</v>
      </c>
      <c r="F1155" s="30">
        <v>7275</v>
      </c>
      <c r="G1155" s="30" t="s">
        <v>306</v>
      </c>
      <c r="H1155" s="30">
        <v>114.52286297692</v>
      </c>
      <c r="I1155" s="30">
        <v>0.85</v>
      </c>
      <c r="J1155" s="30" t="s">
        <v>332</v>
      </c>
      <c r="K1155" s="30">
        <v>97.344433530382105</v>
      </c>
      <c r="L1155" s="30">
        <v>708180.75393352995</v>
      </c>
      <c r="M1155" s="30">
        <v>0.85</v>
      </c>
      <c r="N1155" s="30">
        <v>0</v>
      </c>
      <c r="O1155" s="30">
        <v>0</v>
      </c>
      <c r="P1155" s="30">
        <v>0</v>
      </c>
      <c r="Q1155" s="30">
        <v>0</v>
      </c>
      <c r="R1155" s="30">
        <v>0</v>
      </c>
      <c r="S1155" s="30">
        <v>6183.75</v>
      </c>
      <c r="T1155">
        <v>3</v>
      </c>
      <c r="U1155">
        <v>114.52286297692</v>
      </c>
      <c r="V1155">
        <v>0.29411764705882398</v>
      </c>
    </row>
    <row r="1156" spans="1:22" hidden="1" x14ac:dyDescent="0.25">
      <c r="A1156" s="30" t="s">
        <v>4343</v>
      </c>
      <c r="B1156" s="30" t="s">
        <v>3783</v>
      </c>
      <c r="C1156" s="30" t="s">
        <v>9</v>
      </c>
      <c r="D1156" s="30" t="s">
        <v>339</v>
      </c>
      <c r="E1156" s="30" t="s">
        <v>278</v>
      </c>
      <c r="F1156" s="30">
        <v>7275</v>
      </c>
      <c r="G1156" s="30" t="s">
        <v>307</v>
      </c>
      <c r="H1156" s="30">
        <v>50.363565738890003</v>
      </c>
      <c r="I1156" s="30">
        <v>0.08</v>
      </c>
      <c r="J1156" s="30" t="s">
        <v>336</v>
      </c>
      <c r="K1156" s="30">
        <v>4.0290852591112003</v>
      </c>
      <c r="L1156" s="30">
        <v>29311.595260033999</v>
      </c>
      <c r="M1156" s="30">
        <v>0</v>
      </c>
      <c r="N1156" s="30">
        <v>0</v>
      </c>
      <c r="O1156" s="30">
        <v>0</v>
      </c>
      <c r="P1156" s="30">
        <v>0</v>
      </c>
      <c r="Q1156" s="30">
        <v>0.08</v>
      </c>
      <c r="R1156" s="30">
        <v>4.0290852591112003</v>
      </c>
      <c r="S1156" s="30">
        <v>582</v>
      </c>
      <c r="T1156">
        <v>3</v>
      </c>
      <c r="U1156">
        <v>50.363565738890003</v>
      </c>
      <c r="V1156">
        <v>6.8965517241379296E-2</v>
      </c>
    </row>
    <row r="1157" spans="1:22" hidden="1" x14ac:dyDescent="0.25">
      <c r="A1157" s="30" t="s">
        <v>4344</v>
      </c>
      <c r="B1157" s="30" t="s">
        <v>3783</v>
      </c>
      <c r="C1157" s="30" t="s">
        <v>9</v>
      </c>
      <c r="D1157" s="30" t="s">
        <v>339</v>
      </c>
      <c r="E1157" s="30" t="s">
        <v>278</v>
      </c>
      <c r="F1157" s="30">
        <v>7275</v>
      </c>
      <c r="G1157" s="30" t="s">
        <v>308</v>
      </c>
      <c r="H1157" s="30">
        <v>119.589817129514</v>
      </c>
      <c r="I1157" s="30">
        <v>0.64</v>
      </c>
      <c r="J1157" s="30" t="s">
        <v>332</v>
      </c>
      <c r="K1157" s="30">
        <v>76.537482962889101</v>
      </c>
      <c r="L1157" s="30">
        <v>556810.18855501805</v>
      </c>
      <c r="M1157" s="30">
        <v>0.64</v>
      </c>
      <c r="N1157" s="30">
        <v>0</v>
      </c>
      <c r="O1157" s="30">
        <v>0</v>
      </c>
      <c r="P1157" s="30">
        <v>0</v>
      </c>
      <c r="Q1157" s="30">
        <v>0</v>
      </c>
      <c r="R1157" s="30">
        <v>0</v>
      </c>
      <c r="S1157" s="30">
        <v>4656</v>
      </c>
      <c r="T1157">
        <v>3</v>
      </c>
      <c r="U1157">
        <v>119.589817129514</v>
      </c>
      <c r="V1157">
        <v>0.22145328719723201</v>
      </c>
    </row>
    <row r="1158" spans="1:22" hidden="1" x14ac:dyDescent="0.25">
      <c r="A1158" s="30" t="s">
        <v>4345</v>
      </c>
      <c r="B1158" s="30" t="s">
        <v>3783</v>
      </c>
      <c r="C1158" s="30" t="s">
        <v>9</v>
      </c>
      <c r="D1158" s="30" t="s">
        <v>339</v>
      </c>
      <c r="E1158" s="30" t="s">
        <v>278</v>
      </c>
      <c r="F1158" s="30">
        <v>7275</v>
      </c>
      <c r="G1158" s="30" t="s">
        <v>309</v>
      </c>
      <c r="H1158" s="30">
        <v>0</v>
      </c>
      <c r="I1158" s="30">
        <v>0</v>
      </c>
      <c r="J1158" s="30" t="s">
        <v>336</v>
      </c>
      <c r="K1158" s="30">
        <v>0</v>
      </c>
      <c r="L1158" s="30">
        <v>0</v>
      </c>
      <c r="M1158" s="30">
        <v>0</v>
      </c>
      <c r="N1158" s="30">
        <v>0</v>
      </c>
      <c r="O1158" s="30">
        <v>0</v>
      </c>
      <c r="P1158" s="30">
        <v>0</v>
      </c>
      <c r="Q1158" s="30">
        <v>0</v>
      </c>
      <c r="R1158" s="30">
        <v>0</v>
      </c>
      <c r="S1158" s="30">
        <v>0</v>
      </c>
      <c r="T1158">
        <v>3</v>
      </c>
      <c r="U1158">
        <v>0</v>
      </c>
      <c r="V1158">
        <v>0</v>
      </c>
    </row>
    <row r="1159" spans="1:22" hidden="1" x14ac:dyDescent="0.25">
      <c r="A1159" s="30" t="s">
        <v>4346</v>
      </c>
      <c r="B1159" s="30" t="s">
        <v>3783</v>
      </c>
      <c r="C1159" s="30" t="s">
        <v>9</v>
      </c>
      <c r="D1159" s="30" t="s">
        <v>339</v>
      </c>
      <c r="E1159" s="30" t="s">
        <v>278</v>
      </c>
      <c r="F1159" s="30">
        <v>7275</v>
      </c>
      <c r="G1159" s="30" t="s">
        <v>310</v>
      </c>
      <c r="H1159" s="30">
        <v>200.84704447367099</v>
      </c>
      <c r="I1159" s="30">
        <v>0.08</v>
      </c>
      <c r="J1159" s="30" t="s">
        <v>333</v>
      </c>
      <c r="K1159" s="30">
        <v>16.067763557893699</v>
      </c>
      <c r="L1159" s="30">
        <v>116892.979883676</v>
      </c>
      <c r="M1159" s="30">
        <v>0</v>
      </c>
      <c r="N1159" s="30">
        <v>0.08</v>
      </c>
      <c r="O1159" s="30">
        <v>0</v>
      </c>
      <c r="P1159" s="30">
        <v>0</v>
      </c>
      <c r="Q1159" s="30">
        <v>0</v>
      </c>
      <c r="R1159" s="30">
        <v>0</v>
      </c>
      <c r="S1159" s="30">
        <v>582</v>
      </c>
      <c r="T1159">
        <v>3</v>
      </c>
      <c r="U1159">
        <v>200.84704447367099</v>
      </c>
      <c r="V1159">
        <v>6.7796610169491497E-2</v>
      </c>
    </row>
    <row r="1160" spans="1:22" hidden="1" x14ac:dyDescent="0.25">
      <c r="A1160" s="30" t="s">
        <v>4347</v>
      </c>
      <c r="B1160" s="30" t="s">
        <v>3783</v>
      </c>
      <c r="C1160" s="30" t="s">
        <v>9</v>
      </c>
      <c r="D1160" s="30" t="s">
        <v>339</v>
      </c>
      <c r="E1160" s="30" t="s">
        <v>278</v>
      </c>
      <c r="F1160" s="30">
        <v>7275</v>
      </c>
      <c r="G1160" s="30" t="s">
        <v>311</v>
      </c>
      <c r="H1160" s="30">
        <v>89.795534303175302</v>
      </c>
      <c r="I1160" s="30">
        <v>0.1</v>
      </c>
      <c r="J1160" s="30" t="s">
        <v>333</v>
      </c>
      <c r="K1160" s="30">
        <v>8.9795534303175408</v>
      </c>
      <c r="L1160" s="30">
        <v>65326.251205560096</v>
      </c>
      <c r="M1160" s="30">
        <v>0</v>
      </c>
      <c r="N1160" s="30">
        <v>0.1</v>
      </c>
      <c r="O1160" s="30">
        <v>0</v>
      </c>
      <c r="P1160" s="30">
        <v>0</v>
      </c>
      <c r="Q1160" s="30">
        <v>0</v>
      </c>
      <c r="R1160" s="30">
        <v>0</v>
      </c>
      <c r="S1160" s="30">
        <v>727.5</v>
      </c>
      <c r="T1160">
        <v>3</v>
      </c>
      <c r="U1160">
        <v>89.795534303175302</v>
      </c>
      <c r="V1160">
        <v>8.4745762711864403E-2</v>
      </c>
    </row>
    <row r="1161" spans="1:22" hidden="1" x14ac:dyDescent="0.25">
      <c r="A1161" s="30" t="s">
        <v>4348</v>
      </c>
      <c r="B1161" s="30" t="s">
        <v>3783</v>
      </c>
      <c r="C1161" s="30" t="s">
        <v>9</v>
      </c>
      <c r="D1161" s="30" t="s">
        <v>339</v>
      </c>
      <c r="E1161" s="30" t="s">
        <v>278</v>
      </c>
      <c r="F1161" s="30">
        <v>7275</v>
      </c>
      <c r="G1161" s="30" t="s">
        <v>312</v>
      </c>
      <c r="H1161" s="30">
        <v>21.912500438710001</v>
      </c>
      <c r="I1161" s="30">
        <v>4.59</v>
      </c>
      <c r="J1161" s="30" t="s">
        <v>334</v>
      </c>
      <c r="K1161" s="30">
        <v>100.578377013679</v>
      </c>
      <c r="L1161" s="30">
        <v>731707.69277451502</v>
      </c>
      <c r="M1161" s="30">
        <v>0</v>
      </c>
      <c r="N1161" s="30">
        <v>0</v>
      </c>
      <c r="O1161" s="30">
        <v>4.59</v>
      </c>
      <c r="P1161" s="30">
        <v>0</v>
      </c>
      <c r="Q1161" s="30">
        <v>0</v>
      </c>
      <c r="R1161" s="30">
        <v>0</v>
      </c>
      <c r="S1161" s="30">
        <v>33392.25</v>
      </c>
      <c r="T1161">
        <v>3</v>
      </c>
      <c r="U1161">
        <v>21.912500438710001</v>
      </c>
      <c r="V1161">
        <v>0.81527531083481397</v>
      </c>
    </row>
    <row r="1162" spans="1:22" hidden="1" x14ac:dyDescent="0.25">
      <c r="A1162" s="30" t="s">
        <v>4349</v>
      </c>
      <c r="B1162" s="30" t="s">
        <v>3783</v>
      </c>
      <c r="C1162" s="30" t="s">
        <v>9</v>
      </c>
      <c r="D1162" s="30" t="s">
        <v>339</v>
      </c>
      <c r="E1162" s="30" t="s">
        <v>278</v>
      </c>
      <c r="F1162" s="30">
        <v>7275</v>
      </c>
      <c r="G1162" s="30" t="s">
        <v>2688</v>
      </c>
      <c r="H1162" s="30">
        <v>74.656161122866706</v>
      </c>
      <c r="I1162" s="30">
        <v>0.13125897304</v>
      </c>
      <c r="J1162" s="30" t="s">
        <v>334</v>
      </c>
      <c r="K1162" s="30">
        <v>9.7992910400962607</v>
      </c>
      <c r="L1162" s="30">
        <v>71289.842316700306</v>
      </c>
      <c r="M1162" s="30">
        <v>0</v>
      </c>
      <c r="N1162" s="30">
        <v>0</v>
      </c>
      <c r="O1162" s="30">
        <v>0.13125897304</v>
      </c>
      <c r="P1162" s="30">
        <v>0</v>
      </c>
      <c r="Q1162" s="30">
        <v>0</v>
      </c>
      <c r="R1162" s="30">
        <v>0</v>
      </c>
      <c r="S1162" s="30">
        <v>954.90902886599997</v>
      </c>
      <c r="T1162">
        <v>3</v>
      </c>
      <c r="U1162">
        <v>74.656161122866706</v>
      </c>
      <c r="V1162">
        <v>2.3314204802841899E-2</v>
      </c>
    </row>
    <row r="1163" spans="1:22" hidden="1" x14ac:dyDescent="0.25">
      <c r="A1163" s="30" t="s">
        <v>4350</v>
      </c>
      <c r="B1163" s="30" t="s">
        <v>3783</v>
      </c>
      <c r="C1163" s="30" t="s">
        <v>9</v>
      </c>
      <c r="D1163" s="30" t="s">
        <v>339</v>
      </c>
      <c r="E1163" s="30" t="s">
        <v>278</v>
      </c>
      <c r="F1163" s="30">
        <v>7275</v>
      </c>
      <c r="G1163" s="30" t="s">
        <v>2687</v>
      </c>
      <c r="H1163" s="30">
        <v>46.333155871491201</v>
      </c>
      <c r="I1163" s="30">
        <v>0.90874102696000003</v>
      </c>
      <c r="J1163" s="30" t="s">
        <v>334</v>
      </c>
      <c r="K1163" s="30">
        <v>42.104839648956698</v>
      </c>
      <c r="L1163" s="30">
        <v>306312.70844616002</v>
      </c>
      <c r="M1163" s="30">
        <v>0</v>
      </c>
      <c r="N1163" s="30">
        <v>0</v>
      </c>
      <c r="O1163" s="30">
        <v>0.90874102696000003</v>
      </c>
      <c r="P1163" s="30">
        <v>0</v>
      </c>
      <c r="Q1163" s="30">
        <v>0</v>
      </c>
      <c r="R1163" s="30">
        <v>0</v>
      </c>
      <c r="S1163" s="30">
        <v>6611.090971134</v>
      </c>
      <c r="T1163">
        <v>3</v>
      </c>
      <c r="U1163">
        <v>46.333155871491201</v>
      </c>
      <c r="V1163">
        <v>0.16141048436234501</v>
      </c>
    </row>
    <row r="1164" spans="1:22" hidden="1" x14ac:dyDescent="0.25">
      <c r="A1164" s="30" t="s">
        <v>4351</v>
      </c>
      <c r="B1164" s="30" t="s">
        <v>3783</v>
      </c>
      <c r="C1164" s="30" t="s">
        <v>9</v>
      </c>
      <c r="D1164" s="30" t="s">
        <v>339</v>
      </c>
      <c r="E1164" s="30" t="s">
        <v>278</v>
      </c>
      <c r="F1164" s="30">
        <v>7275</v>
      </c>
      <c r="G1164" s="30" t="s">
        <v>313</v>
      </c>
      <c r="H1164" s="30">
        <v>0</v>
      </c>
      <c r="I1164" s="30">
        <v>0</v>
      </c>
      <c r="J1164" s="30" t="s">
        <v>334</v>
      </c>
      <c r="K1164" s="30">
        <v>0</v>
      </c>
      <c r="L1164" s="30">
        <v>0</v>
      </c>
      <c r="M1164" s="30">
        <v>0</v>
      </c>
      <c r="N1164" s="30">
        <v>0</v>
      </c>
      <c r="O1164" s="30">
        <v>0</v>
      </c>
      <c r="P1164" s="30">
        <v>0</v>
      </c>
      <c r="Q1164" s="30">
        <v>0</v>
      </c>
      <c r="R1164" s="30">
        <v>0</v>
      </c>
      <c r="S1164" s="30">
        <v>0</v>
      </c>
      <c r="T1164">
        <v>3</v>
      </c>
      <c r="U1164">
        <v>0</v>
      </c>
      <c r="V1164">
        <v>0</v>
      </c>
    </row>
    <row r="1165" spans="1:22" hidden="1" x14ac:dyDescent="0.25">
      <c r="A1165" s="30" t="s">
        <v>4352</v>
      </c>
      <c r="B1165" s="30" t="s">
        <v>3783</v>
      </c>
      <c r="C1165" s="30" t="s">
        <v>9</v>
      </c>
      <c r="D1165" s="30" t="s">
        <v>339</v>
      </c>
      <c r="E1165" s="30" t="s">
        <v>279</v>
      </c>
      <c r="F1165" s="30">
        <v>7275</v>
      </c>
      <c r="G1165" s="30" t="s">
        <v>289</v>
      </c>
      <c r="H1165" s="30">
        <v>0</v>
      </c>
      <c r="I1165" s="30">
        <v>0</v>
      </c>
      <c r="J1165" s="30" t="s">
        <v>335</v>
      </c>
      <c r="K1165" s="30">
        <v>0</v>
      </c>
      <c r="L1165" s="30">
        <v>0</v>
      </c>
      <c r="M1165" s="30">
        <v>0</v>
      </c>
      <c r="N1165" s="30">
        <v>0</v>
      </c>
      <c r="O1165" s="30">
        <v>0</v>
      </c>
      <c r="P1165" s="30">
        <v>0</v>
      </c>
      <c r="Q1165" s="30">
        <v>0</v>
      </c>
      <c r="R1165" s="30">
        <v>0</v>
      </c>
      <c r="S1165" s="30">
        <v>0</v>
      </c>
      <c r="T1165">
        <v>4</v>
      </c>
      <c r="U1165">
        <v>443.47263841197201</v>
      </c>
      <c r="V1165">
        <v>1</v>
      </c>
    </row>
    <row r="1166" spans="1:22" hidden="1" x14ac:dyDescent="0.25">
      <c r="A1166" s="30" t="s">
        <v>4353</v>
      </c>
      <c r="B1166" s="30" t="s">
        <v>3783</v>
      </c>
      <c r="C1166" s="30" t="s">
        <v>9</v>
      </c>
      <c r="D1166" s="30" t="s">
        <v>339</v>
      </c>
      <c r="E1166" s="30" t="s">
        <v>279</v>
      </c>
      <c r="F1166" s="30">
        <v>7275</v>
      </c>
      <c r="G1166" s="30" t="s">
        <v>290</v>
      </c>
      <c r="H1166" s="30">
        <v>0</v>
      </c>
      <c r="I1166" s="30">
        <v>0</v>
      </c>
      <c r="J1166" s="30" t="s">
        <v>363</v>
      </c>
      <c r="K1166" s="30">
        <v>0</v>
      </c>
      <c r="L1166" s="30">
        <v>0</v>
      </c>
      <c r="M1166" s="30">
        <v>0</v>
      </c>
      <c r="N1166" s="30">
        <v>0</v>
      </c>
      <c r="O1166" s="30">
        <v>0</v>
      </c>
      <c r="P1166" s="30">
        <v>0</v>
      </c>
      <c r="Q1166" s="30">
        <v>0</v>
      </c>
      <c r="R1166" s="30">
        <v>0</v>
      </c>
      <c r="S1166" s="30">
        <v>0</v>
      </c>
      <c r="T1166">
        <v>4</v>
      </c>
      <c r="U1166">
        <v>1402.73721315018</v>
      </c>
      <c r="V1166">
        <v>1</v>
      </c>
    </row>
    <row r="1167" spans="1:22" hidden="1" x14ac:dyDescent="0.25">
      <c r="A1167" s="30" t="s">
        <v>4354</v>
      </c>
      <c r="B1167" s="30" t="s">
        <v>3783</v>
      </c>
      <c r="C1167" s="30" t="s">
        <v>9</v>
      </c>
      <c r="D1167" s="30" t="s">
        <v>339</v>
      </c>
      <c r="E1167" s="30" t="s">
        <v>279</v>
      </c>
      <c r="F1167" s="30">
        <v>7275</v>
      </c>
      <c r="G1167" s="30" t="s">
        <v>291</v>
      </c>
      <c r="H1167" s="30">
        <v>0</v>
      </c>
      <c r="I1167" s="30">
        <v>0</v>
      </c>
      <c r="J1167" s="30" t="s">
        <v>336</v>
      </c>
      <c r="K1167" s="30">
        <v>0</v>
      </c>
      <c r="L1167" s="30">
        <v>0</v>
      </c>
      <c r="M1167" s="30">
        <v>0</v>
      </c>
      <c r="N1167" s="30">
        <v>0</v>
      </c>
      <c r="O1167" s="30">
        <v>0</v>
      </c>
      <c r="P1167" s="30">
        <v>0</v>
      </c>
      <c r="Q1167" s="30">
        <v>0</v>
      </c>
      <c r="R1167" s="30">
        <v>0</v>
      </c>
      <c r="S1167" s="30">
        <v>0</v>
      </c>
      <c r="T1167">
        <v>4</v>
      </c>
      <c r="U1167">
        <v>0</v>
      </c>
      <c r="V1167">
        <v>0</v>
      </c>
    </row>
    <row r="1168" spans="1:22" hidden="1" x14ac:dyDescent="0.25">
      <c r="A1168" s="30" t="s">
        <v>4355</v>
      </c>
      <c r="B1168" s="30" t="s">
        <v>3783</v>
      </c>
      <c r="C1168" s="30" t="s">
        <v>9</v>
      </c>
      <c r="D1168" s="30" t="s">
        <v>339</v>
      </c>
      <c r="E1168" s="30" t="s">
        <v>279</v>
      </c>
      <c r="F1168" s="30">
        <v>7275</v>
      </c>
      <c r="G1168" s="30" t="s">
        <v>292</v>
      </c>
      <c r="H1168" s="30">
        <v>44.189000427469097</v>
      </c>
      <c r="I1168" s="30">
        <v>0.36</v>
      </c>
      <c r="J1168" s="30" t="s">
        <v>332</v>
      </c>
      <c r="K1168" s="30">
        <v>15.9080401538889</v>
      </c>
      <c r="L1168" s="30">
        <v>115730.992119541</v>
      </c>
      <c r="M1168" s="30">
        <v>0.36</v>
      </c>
      <c r="N1168" s="30">
        <v>0</v>
      </c>
      <c r="O1168" s="30">
        <v>0</v>
      </c>
      <c r="P1168" s="30">
        <v>0</v>
      </c>
      <c r="Q1168" s="30">
        <v>0</v>
      </c>
      <c r="R1168" s="30">
        <v>0</v>
      </c>
      <c r="S1168" s="30">
        <v>2619</v>
      </c>
      <c r="T1168">
        <v>4</v>
      </c>
      <c r="U1168">
        <v>44.189000427469097</v>
      </c>
      <c r="V1168">
        <v>8.4905660377358499E-2</v>
      </c>
    </row>
    <row r="1169" spans="1:22" hidden="1" x14ac:dyDescent="0.25">
      <c r="A1169" s="30" t="s">
        <v>4356</v>
      </c>
      <c r="B1169" s="30" t="s">
        <v>3783</v>
      </c>
      <c r="C1169" s="30" t="s">
        <v>9</v>
      </c>
      <c r="D1169" s="30" t="s">
        <v>339</v>
      </c>
      <c r="E1169" s="30" t="s">
        <v>279</v>
      </c>
      <c r="F1169" s="30">
        <v>7275</v>
      </c>
      <c r="G1169" s="30" t="s">
        <v>293</v>
      </c>
      <c r="H1169" s="30">
        <v>568.20934326225597</v>
      </c>
      <c r="I1169" s="30">
        <v>0.01</v>
      </c>
      <c r="J1169" s="30" t="s">
        <v>333</v>
      </c>
      <c r="K1169" s="30">
        <v>5.6820934326225601</v>
      </c>
      <c r="L1169" s="30">
        <v>41337.229722329103</v>
      </c>
      <c r="M1169" s="30">
        <v>0</v>
      </c>
      <c r="N1169" s="30">
        <v>0.01</v>
      </c>
      <c r="O1169" s="30">
        <v>0</v>
      </c>
      <c r="P1169" s="30">
        <v>0</v>
      </c>
      <c r="Q1169" s="30">
        <v>0</v>
      </c>
      <c r="R1169" s="30">
        <v>0</v>
      </c>
      <c r="S1169" s="30">
        <v>72.75</v>
      </c>
      <c r="T1169">
        <v>4</v>
      </c>
      <c r="U1169">
        <v>568.20934326225597</v>
      </c>
      <c r="V1169">
        <v>5.7142857142857099E-3</v>
      </c>
    </row>
    <row r="1170" spans="1:22" hidden="1" x14ac:dyDescent="0.25">
      <c r="A1170" s="30" t="s">
        <v>4357</v>
      </c>
      <c r="B1170" s="30" t="s">
        <v>3783</v>
      </c>
      <c r="C1170" s="30" t="s">
        <v>9</v>
      </c>
      <c r="D1170" s="30" t="s">
        <v>339</v>
      </c>
      <c r="E1170" s="30" t="s">
        <v>279</v>
      </c>
      <c r="F1170" s="30">
        <v>7275</v>
      </c>
      <c r="G1170" s="30" t="s">
        <v>294</v>
      </c>
      <c r="H1170" s="30">
        <v>95.722763688784596</v>
      </c>
      <c r="I1170" s="30">
        <v>0.1</v>
      </c>
      <c r="J1170" s="30" t="s">
        <v>333</v>
      </c>
      <c r="K1170" s="30">
        <v>9.5722763688784607</v>
      </c>
      <c r="L1170" s="30">
        <v>69638.310583590806</v>
      </c>
      <c r="M1170" s="30">
        <v>0</v>
      </c>
      <c r="N1170" s="30">
        <v>0.1</v>
      </c>
      <c r="O1170" s="30">
        <v>0</v>
      </c>
      <c r="P1170" s="30">
        <v>0</v>
      </c>
      <c r="Q1170" s="30">
        <v>0</v>
      </c>
      <c r="R1170" s="30">
        <v>0</v>
      </c>
      <c r="S1170" s="30">
        <v>727.5</v>
      </c>
      <c r="T1170">
        <v>4</v>
      </c>
      <c r="U1170">
        <v>95.722763688784596</v>
      </c>
      <c r="V1170">
        <v>5.7142857142857099E-2</v>
      </c>
    </row>
    <row r="1171" spans="1:22" hidden="1" x14ac:dyDescent="0.25">
      <c r="A1171" s="30" t="s">
        <v>4358</v>
      </c>
      <c r="B1171" s="30" t="s">
        <v>3783</v>
      </c>
      <c r="C1171" s="30" t="s">
        <v>9</v>
      </c>
      <c r="D1171" s="30" t="s">
        <v>339</v>
      </c>
      <c r="E1171" s="30" t="s">
        <v>279</v>
      </c>
      <c r="F1171" s="30">
        <v>7275</v>
      </c>
      <c r="G1171" s="30" t="s">
        <v>295</v>
      </c>
      <c r="H1171" s="30">
        <v>0</v>
      </c>
      <c r="I1171" s="30">
        <v>0</v>
      </c>
      <c r="J1171" s="30" t="s">
        <v>336</v>
      </c>
      <c r="K1171" s="30">
        <v>0</v>
      </c>
      <c r="L1171" s="30">
        <v>0</v>
      </c>
      <c r="M1171" s="30">
        <v>0</v>
      </c>
      <c r="N1171" s="30">
        <v>0</v>
      </c>
      <c r="O1171" s="30">
        <v>0</v>
      </c>
      <c r="P1171" s="30">
        <v>0</v>
      </c>
      <c r="Q1171" s="30">
        <v>0</v>
      </c>
      <c r="R1171" s="30">
        <v>0</v>
      </c>
      <c r="S1171" s="30">
        <v>0</v>
      </c>
      <c r="T1171">
        <v>4</v>
      </c>
      <c r="U1171">
        <v>0</v>
      </c>
      <c r="V1171">
        <v>0</v>
      </c>
    </row>
    <row r="1172" spans="1:22" hidden="1" x14ac:dyDescent="0.25">
      <c r="A1172" s="30" t="s">
        <v>4359</v>
      </c>
      <c r="B1172" s="30" t="s">
        <v>3783</v>
      </c>
      <c r="C1172" s="30" t="s">
        <v>9</v>
      </c>
      <c r="D1172" s="30" t="s">
        <v>339</v>
      </c>
      <c r="E1172" s="30" t="s">
        <v>279</v>
      </c>
      <c r="F1172" s="30">
        <v>7275</v>
      </c>
      <c r="G1172" s="30" t="s">
        <v>296</v>
      </c>
      <c r="H1172" s="30">
        <v>135.59693472919</v>
      </c>
      <c r="I1172" s="30">
        <v>0.01</v>
      </c>
      <c r="J1172" s="30" t="s">
        <v>336</v>
      </c>
      <c r="K1172" s="30">
        <v>1.3559693472919001</v>
      </c>
      <c r="L1172" s="30">
        <v>9864.6770015485508</v>
      </c>
      <c r="M1172" s="30">
        <v>0</v>
      </c>
      <c r="N1172" s="30">
        <v>0</v>
      </c>
      <c r="O1172" s="30">
        <v>0</v>
      </c>
      <c r="P1172" s="30">
        <v>0</v>
      </c>
      <c r="Q1172" s="30">
        <v>0.01</v>
      </c>
      <c r="R1172" s="30">
        <v>1.3559693472919001</v>
      </c>
      <c r="S1172" s="30">
        <v>72.75</v>
      </c>
      <c r="T1172">
        <v>4</v>
      </c>
      <c r="U1172">
        <v>135.59693472919</v>
      </c>
      <c r="V1172">
        <v>7.2463768115942004E-3</v>
      </c>
    </row>
    <row r="1173" spans="1:22" hidden="1" x14ac:dyDescent="0.25">
      <c r="A1173" s="30" t="s">
        <v>4360</v>
      </c>
      <c r="B1173" s="30" t="s">
        <v>3783</v>
      </c>
      <c r="C1173" s="30" t="s">
        <v>9</v>
      </c>
      <c r="D1173" s="30" t="s">
        <v>339</v>
      </c>
      <c r="E1173" s="30" t="s">
        <v>279</v>
      </c>
      <c r="F1173" s="30">
        <v>7275</v>
      </c>
      <c r="G1173" s="30" t="s">
        <v>297</v>
      </c>
      <c r="H1173" s="30">
        <v>724.77884503386497</v>
      </c>
      <c r="I1173" s="30">
        <v>0.05</v>
      </c>
      <c r="J1173" s="30" t="s">
        <v>336</v>
      </c>
      <c r="K1173" s="30">
        <v>36.238942251693302</v>
      </c>
      <c r="L1173" s="30">
        <v>263638.30488106899</v>
      </c>
      <c r="M1173" s="30">
        <v>0</v>
      </c>
      <c r="N1173" s="30">
        <v>0</v>
      </c>
      <c r="O1173" s="30">
        <v>0</v>
      </c>
      <c r="P1173" s="30">
        <v>0</v>
      </c>
      <c r="Q1173" s="30">
        <v>0.05</v>
      </c>
      <c r="R1173" s="30">
        <v>36.238942251693302</v>
      </c>
      <c r="S1173" s="30">
        <v>363.75</v>
      </c>
      <c r="T1173">
        <v>4</v>
      </c>
      <c r="U1173">
        <v>724.77884503386497</v>
      </c>
      <c r="V1173">
        <v>3.6231884057971002E-2</v>
      </c>
    </row>
    <row r="1174" spans="1:22" hidden="1" x14ac:dyDescent="0.25">
      <c r="A1174" s="30" t="s">
        <v>4361</v>
      </c>
      <c r="B1174" s="30" t="s">
        <v>3783</v>
      </c>
      <c r="C1174" s="30" t="s">
        <v>9</v>
      </c>
      <c r="D1174" s="30" t="s">
        <v>339</v>
      </c>
      <c r="E1174" s="30" t="s">
        <v>279</v>
      </c>
      <c r="F1174" s="30">
        <v>7275</v>
      </c>
      <c r="G1174" s="30" t="s">
        <v>298</v>
      </c>
      <c r="H1174" s="30">
        <v>0</v>
      </c>
      <c r="I1174" s="30">
        <v>0</v>
      </c>
      <c r="J1174" s="30" t="s">
        <v>276</v>
      </c>
      <c r="K1174" s="30">
        <v>0</v>
      </c>
      <c r="L1174" s="30">
        <v>0</v>
      </c>
      <c r="M1174" s="30">
        <v>0</v>
      </c>
      <c r="N1174" s="30">
        <v>0</v>
      </c>
      <c r="O1174" s="30">
        <v>0</v>
      </c>
      <c r="P1174" s="30">
        <v>0</v>
      </c>
      <c r="Q1174" s="30">
        <v>0</v>
      </c>
      <c r="R1174" s="30">
        <v>0</v>
      </c>
      <c r="S1174" s="30">
        <v>0</v>
      </c>
      <c r="T1174">
        <v>4</v>
      </c>
      <c r="U1174">
        <v>0</v>
      </c>
      <c r="V1174">
        <v>0</v>
      </c>
    </row>
    <row r="1175" spans="1:22" hidden="1" x14ac:dyDescent="0.25">
      <c r="A1175" s="30" t="s">
        <v>4362</v>
      </c>
      <c r="B1175" s="30" t="s">
        <v>3783</v>
      </c>
      <c r="C1175" s="30" t="s">
        <v>9</v>
      </c>
      <c r="D1175" s="30" t="s">
        <v>339</v>
      </c>
      <c r="E1175" s="30" t="s">
        <v>279</v>
      </c>
      <c r="F1175" s="30">
        <v>7275</v>
      </c>
      <c r="G1175" s="30" t="s">
        <v>299</v>
      </c>
      <c r="H1175" s="30">
        <v>137.00694328892399</v>
      </c>
      <c r="I1175" s="30">
        <v>0.03</v>
      </c>
      <c r="J1175" s="30" t="s">
        <v>332</v>
      </c>
      <c r="K1175" s="30">
        <v>4.1102082986677297</v>
      </c>
      <c r="L1175" s="30">
        <v>29901.765372807698</v>
      </c>
      <c r="M1175" s="30">
        <v>0.03</v>
      </c>
      <c r="N1175" s="30">
        <v>0</v>
      </c>
      <c r="O1175" s="30">
        <v>0</v>
      </c>
      <c r="P1175" s="30">
        <v>0</v>
      </c>
      <c r="Q1175" s="30">
        <v>0</v>
      </c>
      <c r="R1175" s="30">
        <v>0</v>
      </c>
      <c r="S1175" s="30">
        <v>218.25</v>
      </c>
      <c r="T1175">
        <v>4</v>
      </c>
      <c r="U1175">
        <v>137.00694328892399</v>
      </c>
      <c r="V1175">
        <v>7.0754716981132103E-3</v>
      </c>
    </row>
    <row r="1176" spans="1:22" hidden="1" x14ac:dyDescent="0.25">
      <c r="A1176" s="30" t="s">
        <v>4363</v>
      </c>
      <c r="B1176" s="30" t="s">
        <v>3783</v>
      </c>
      <c r="C1176" s="30" t="s">
        <v>9</v>
      </c>
      <c r="D1176" s="30" t="s">
        <v>339</v>
      </c>
      <c r="E1176" s="30" t="s">
        <v>279</v>
      </c>
      <c r="F1176" s="30">
        <v>7275</v>
      </c>
      <c r="G1176" s="30" t="s">
        <v>300</v>
      </c>
      <c r="H1176" s="30">
        <v>0</v>
      </c>
      <c r="I1176" s="30">
        <v>0</v>
      </c>
      <c r="J1176" s="30" t="s">
        <v>336</v>
      </c>
      <c r="K1176" s="30">
        <v>0</v>
      </c>
      <c r="L1176" s="30">
        <v>0</v>
      </c>
      <c r="M1176" s="30">
        <v>0</v>
      </c>
      <c r="N1176" s="30">
        <v>0</v>
      </c>
      <c r="O1176" s="30">
        <v>0</v>
      </c>
      <c r="P1176" s="30">
        <v>0</v>
      </c>
      <c r="Q1176" s="30">
        <v>0</v>
      </c>
      <c r="R1176" s="30">
        <v>0</v>
      </c>
      <c r="S1176" s="30">
        <v>0</v>
      </c>
      <c r="T1176">
        <v>4</v>
      </c>
      <c r="U1176">
        <v>0</v>
      </c>
      <c r="V1176">
        <v>0</v>
      </c>
    </row>
    <row r="1177" spans="1:22" hidden="1" x14ac:dyDescent="0.25">
      <c r="A1177" s="30" t="s">
        <v>4364</v>
      </c>
      <c r="B1177" s="30" t="s">
        <v>3783</v>
      </c>
      <c r="C1177" s="30" t="s">
        <v>9</v>
      </c>
      <c r="D1177" s="30" t="s">
        <v>339</v>
      </c>
      <c r="E1177" s="30" t="s">
        <v>279</v>
      </c>
      <c r="F1177" s="30">
        <v>7275</v>
      </c>
      <c r="G1177" s="30" t="s">
        <v>301</v>
      </c>
      <c r="H1177" s="30">
        <v>62.806717142922302</v>
      </c>
      <c r="I1177" s="30">
        <v>1.32</v>
      </c>
      <c r="J1177" s="30" t="s">
        <v>333</v>
      </c>
      <c r="K1177" s="30">
        <v>82.904866628657402</v>
      </c>
      <c r="L1177" s="30">
        <v>603132.90472348302</v>
      </c>
      <c r="M1177" s="30">
        <v>0</v>
      </c>
      <c r="N1177" s="30">
        <v>1.32</v>
      </c>
      <c r="O1177" s="30">
        <v>0</v>
      </c>
      <c r="P1177" s="30">
        <v>0</v>
      </c>
      <c r="Q1177" s="30">
        <v>0</v>
      </c>
      <c r="R1177" s="30">
        <v>0</v>
      </c>
      <c r="S1177" s="30">
        <v>9603</v>
      </c>
      <c r="T1177">
        <v>4</v>
      </c>
      <c r="U1177">
        <v>62.806717142922302</v>
      </c>
      <c r="V1177">
        <v>0.754285714285714</v>
      </c>
    </row>
    <row r="1178" spans="1:22" hidden="1" x14ac:dyDescent="0.25">
      <c r="A1178" s="30" t="s">
        <v>4365</v>
      </c>
      <c r="B1178" s="30" t="s">
        <v>3783</v>
      </c>
      <c r="C1178" s="30" t="s">
        <v>9</v>
      </c>
      <c r="D1178" s="30" t="s">
        <v>339</v>
      </c>
      <c r="E1178" s="30" t="s">
        <v>279</v>
      </c>
      <c r="F1178" s="30">
        <v>7275</v>
      </c>
      <c r="G1178" s="30" t="s">
        <v>302</v>
      </c>
      <c r="H1178" s="30">
        <v>97.653761044007595</v>
      </c>
      <c r="I1178" s="30">
        <v>0.14000000000000001</v>
      </c>
      <c r="J1178" s="30" t="s">
        <v>332</v>
      </c>
      <c r="K1178" s="30">
        <v>13.6715265461611</v>
      </c>
      <c r="L1178" s="30">
        <v>99460.355623321797</v>
      </c>
      <c r="M1178" s="30">
        <v>0.14000000000000001</v>
      </c>
      <c r="N1178" s="30">
        <v>0</v>
      </c>
      <c r="O1178" s="30">
        <v>0</v>
      </c>
      <c r="P1178" s="30">
        <v>0</v>
      </c>
      <c r="Q1178" s="30">
        <v>0</v>
      </c>
      <c r="R1178" s="30">
        <v>0</v>
      </c>
      <c r="S1178" s="30">
        <v>1018.5</v>
      </c>
      <c r="T1178">
        <v>4</v>
      </c>
      <c r="U1178">
        <v>97.653761044007595</v>
      </c>
      <c r="V1178">
        <v>3.3018867924528301E-2</v>
      </c>
    </row>
    <row r="1179" spans="1:22" hidden="1" x14ac:dyDescent="0.25">
      <c r="A1179" s="30" t="s">
        <v>4366</v>
      </c>
      <c r="B1179" s="30" t="s">
        <v>3783</v>
      </c>
      <c r="C1179" s="30" t="s">
        <v>9</v>
      </c>
      <c r="D1179" s="30" t="s">
        <v>339</v>
      </c>
      <c r="E1179" s="30" t="s">
        <v>279</v>
      </c>
      <c r="F1179" s="30">
        <v>7275</v>
      </c>
      <c r="G1179" s="30" t="s">
        <v>303</v>
      </c>
      <c r="H1179" s="30">
        <v>186.529946309487</v>
      </c>
      <c r="I1179" s="30">
        <v>0.08</v>
      </c>
      <c r="J1179" s="30" t="s">
        <v>336</v>
      </c>
      <c r="K1179" s="30">
        <v>14.922395704758999</v>
      </c>
      <c r="L1179" s="30">
        <v>108560.42875212101</v>
      </c>
      <c r="M1179" s="30">
        <v>0</v>
      </c>
      <c r="N1179" s="30">
        <v>0</v>
      </c>
      <c r="O1179" s="30">
        <v>0</v>
      </c>
      <c r="P1179" s="30">
        <v>0</v>
      </c>
      <c r="Q1179" s="30">
        <v>0.08</v>
      </c>
      <c r="R1179" s="30">
        <v>14.922395704758999</v>
      </c>
      <c r="S1179" s="30">
        <v>582</v>
      </c>
      <c r="T1179">
        <v>4</v>
      </c>
      <c r="U1179">
        <v>186.529946309487</v>
      </c>
      <c r="V1179">
        <v>5.7971014492753603E-2</v>
      </c>
    </row>
    <row r="1180" spans="1:22" hidden="1" x14ac:dyDescent="0.25">
      <c r="A1180" s="30" t="s">
        <v>4367</v>
      </c>
      <c r="B1180" s="30" t="s">
        <v>3783</v>
      </c>
      <c r="C1180" s="30" t="s">
        <v>9</v>
      </c>
      <c r="D1180" s="30" t="s">
        <v>339</v>
      </c>
      <c r="E1180" s="30" t="s">
        <v>279</v>
      </c>
      <c r="F1180" s="30">
        <v>7275</v>
      </c>
      <c r="G1180" s="30" t="s">
        <v>304</v>
      </c>
      <c r="H1180" s="30">
        <v>51.799071625712003</v>
      </c>
      <c r="I1180" s="30">
        <v>1</v>
      </c>
      <c r="J1180" s="30" t="s">
        <v>336</v>
      </c>
      <c r="K1180" s="30">
        <v>51.799071625712003</v>
      </c>
      <c r="L1180" s="30">
        <v>376838.246077055</v>
      </c>
      <c r="M1180" s="30">
        <v>0</v>
      </c>
      <c r="N1180" s="30">
        <v>0</v>
      </c>
      <c r="O1180" s="30">
        <v>0</v>
      </c>
      <c r="P1180" s="30">
        <v>0</v>
      </c>
      <c r="Q1180" s="30">
        <v>1</v>
      </c>
      <c r="R1180" s="30">
        <v>51.799071625712003</v>
      </c>
      <c r="S1180" s="30">
        <v>7275</v>
      </c>
      <c r="T1180">
        <v>4</v>
      </c>
      <c r="U1180">
        <v>51.799071625712003</v>
      </c>
      <c r="V1180">
        <v>0.72463768115941996</v>
      </c>
    </row>
    <row r="1181" spans="1:22" hidden="1" x14ac:dyDescent="0.25">
      <c r="A1181" s="30" t="s">
        <v>4368</v>
      </c>
      <c r="B1181" s="30" t="s">
        <v>3783</v>
      </c>
      <c r="C1181" s="30" t="s">
        <v>9</v>
      </c>
      <c r="D1181" s="30" t="s">
        <v>339</v>
      </c>
      <c r="E1181" s="30" t="s">
        <v>279</v>
      </c>
      <c r="F1181" s="30">
        <v>7275</v>
      </c>
      <c r="G1181" s="30" t="s">
        <v>305</v>
      </c>
      <c r="H1181" s="30">
        <v>144.92458215283699</v>
      </c>
      <c r="I1181" s="30">
        <v>1.52</v>
      </c>
      <c r="J1181" s="30" t="s">
        <v>332</v>
      </c>
      <c r="K1181" s="30">
        <v>220.28536487231301</v>
      </c>
      <c r="L1181" s="30">
        <v>1602576.0294460701</v>
      </c>
      <c r="M1181" s="30">
        <v>1.52</v>
      </c>
      <c r="N1181" s="30">
        <v>0</v>
      </c>
      <c r="O1181" s="30">
        <v>0</v>
      </c>
      <c r="P1181" s="30">
        <v>0</v>
      </c>
      <c r="Q1181" s="30">
        <v>0</v>
      </c>
      <c r="R1181" s="30">
        <v>0</v>
      </c>
      <c r="S1181" s="30">
        <v>11058</v>
      </c>
      <c r="T1181">
        <v>4</v>
      </c>
      <c r="U1181">
        <v>144.92458215283699</v>
      </c>
      <c r="V1181">
        <v>0.35849056603773599</v>
      </c>
    </row>
    <row r="1182" spans="1:22" hidden="1" x14ac:dyDescent="0.25">
      <c r="A1182" s="30" t="s">
        <v>4369</v>
      </c>
      <c r="B1182" s="30" t="s">
        <v>3783</v>
      </c>
      <c r="C1182" s="30" t="s">
        <v>9</v>
      </c>
      <c r="D1182" s="30" t="s">
        <v>339</v>
      </c>
      <c r="E1182" s="30" t="s">
        <v>279</v>
      </c>
      <c r="F1182" s="30">
        <v>7275</v>
      </c>
      <c r="G1182" s="30" t="s">
        <v>306</v>
      </c>
      <c r="H1182" s="30">
        <v>116.995391045528</v>
      </c>
      <c r="I1182" s="30">
        <v>1.1499999999999999</v>
      </c>
      <c r="J1182" s="30" t="s">
        <v>332</v>
      </c>
      <c r="K1182" s="30">
        <v>134.54469970235701</v>
      </c>
      <c r="L1182" s="30">
        <v>978812.69033464498</v>
      </c>
      <c r="M1182" s="30">
        <v>1.1499999999999999</v>
      </c>
      <c r="N1182" s="30">
        <v>0</v>
      </c>
      <c r="O1182" s="30">
        <v>0</v>
      </c>
      <c r="P1182" s="30">
        <v>0</v>
      </c>
      <c r="Q1182" s="30">
        <v>0</v>
      </c>
      <c r="R1182" s="30">
        <v>0</v>
      </c>
      <c r="S1182" s="30">
        <v>8366.25</v>
      </c>
      <c r="T1182">
        <v>4</v>
      </c>
      <c r="U1182">
        <v>116.995391045528</v>
      </c>
      <c r="V1182">
        <v>0.27122641509433998</v>
      </c>
    </row>
    <row r="1183" spans="1:22" hidden="1" x14ac:dyDescent="0.25">
      <c r="A1183" s="30" t="s">
        <v>4370</v>
      </c>
      <c r="B1183" s="30" t="s">
        <v>3783</v>
      </c>
      <c r="C1183" s="30" t="s">
        <v>9</v>
      </c>
      <c r="D1183" s="30" t="s">
        <v>339</v>
      </c>
      <c r="E1183" s="30" t="s">
        <v>279</v>
      </c>
      <c r="F1183" s="30">
        <v>7275</v>
      </c>
      <c r="G1183" s="30" t="s">
        <v>307</v>
      </c>
      <c r="H1183" s="30">
        <v>57.171518663778798</v>
      </c>
      <c r="I1183" s="30">
        <v>0.24</v>
      </c>
      <c r="J1183" s="30" t="s">
        <v>336</v>
      </c>
      <c r="K1183" s="30">
        <v>13.7211644793069</v>
      </c>
      <c r="L1183" s="30">
        <v>99821.471586957705</v>
      </c>
      <c r="M1183" s="30">
        <v>0</v>
      </c>
      <c r="N1183" s="30">
        <v>0</v>
      </c>
      <c r="O1183" s="30">
        <v>0</v>
      </c>
      <c r="P1183" s="30">
        <v>0</v>
      </c>
      <c r="Q1183" s="30">
        <v>0.24</v>
      </c>
      <c r="R1183" s="30">
        <v>13.7211644793069</v>
      </c>
      <c r="S1183" s="30">
        <v>1746</v>
      </c>
      <c r="T1183">
        <v>4</v>
      </c>
      <c r="U1183">
        <v>57.171518663778798</v>
      </c>
      <c r="V1183">
        <v>0.173913043478261</v>
      </c>
    </row>
    <row r="1184" spans="1:22" hidden="1" x14ac:dyDescent="0.25">
      <c r="A1184" s="30" t="s">
        <v>4371</v>
      </c>
      <c r="B1184" s="30" t="s">
        <v>3783</v>
      </c>
      <c r="C1184" s="30" t="s">
        <v>9</v>
      </c>
      <c r="D1184" s="30" t="s">
        <v>339</v>
      </c>
      <c r="E1184" s="30" t="s">
        <v>279</v>
      </c>
      <c r="F1184" s="30">
        <v>7275</v>
      </c>
      <c r="G1184" s="30" t="s">
        <v>308</v>
      </c>
      <c r="H1184" s="30">
        <v>128.58230655494199</v>
      </c>
      <c r="I1184" s="30">
        <v>1.04</v>
      </c>
      <c r="J1184" s="30" t="s">
        <v>332</v>
      </c>
      <c r="K1184" s="30">
        <v>133.72559881714</v>
      </c>
      <c r="L1184" s="30">
        <v>972853.73139469197</v>
      </c>
      <c r="M1184" s="30">
        <v>1.04</v>
      </c>
      <c r="N1184" s="30">
        <v>0</v>
      </c>
      <c r="O1184" s="30">
        <v>0</v>
      </c>
      <c r="P1184" s="30">
        <v>0</v>
      </c>
      <c r="Q1184" s="30">
        <v>0</v>
      </c>
      <c r="R1184" s="30">
        <v>0</v>
      </c>
      <c r="S1184" s="30">
        <v>7566</v>
      </c>
      <c r="T1184">
        <v>4</v>
      </c>
      <c r="U1184">
        <v>128.58230655494199</v>
      </c>
      <c r="V1184">
        <v>0.245283018867925</v>
      </c>
    </row>
    <row r="1185" spans="1:22" hidden="1" x14ac:dyDescent="0.25">
      <c r="A1185" s="30" t="s">
        <v>4372</v>
      </c>
      <c r="B1185" s="30" t="s">
        <v>3783</v>
      </c>
      <c r="C1185" s="30" t="s">
        <v>9</v>
      </c>
      <c r="D1185" s="30" t="s">
        <v>339</v>
      </c>
      <c r="E1185" s="30" t="s">
        <v>279</v>
      </c>
      <c r="F1185" s="30">
        <v>7275</v>
      </c>
      <c r="G1185" s="30" t="s">
        <v>309</v>
      </c>
      <c r="H1185" s="30">
        <v>0</v>
      </c>
      <c r="I1185" s="30">
        <v>0</v>
      </c>
      <c r="J1185" s="30" t="s">
        <v>336</v>
      </c>
      <c r="K1185" s="30">
        <v>0</v>
      </c>
      <c r="L1185" s="30">
        <v>0</v>
      </c>
      <c r="M1185" s="30">
        <v>0</v>
      </c>
      <c r="N1185" s="30">
        <v>0</v>
      </c>
      <c r="O1185" s="30">
        <v>0</v>
      </c>
      <c r="P1185" s="30">
        <v>0</v>
      </c>
      <c r="Q1185" s="30">
        <v>0</v>
      </c>
      <c r="R1185" s="30">
        <v>0</v>
      </c>
      <c r="S1185" s="30">
        <v>0</v>
      </c>
      <c r="T1185">
        <v>4</v>
      </c>
      <c r="U1185">
        <v>0</v>
      </c>
      <c r="V1185">
        <v>0</v>
      </c>
    </row>
    <row r="1186" spans="1:22" hidden="1" x14ac:dyDescent="0.25">
      <c r="A1186" s="30" t="s">
        <v>4373</v>
      </c>
      <c r="B1186" s="30" t="s">
        <v>3783</v>
      </c>
      <c r="C1186" s="30" t="s">
        <v>9</v>
      </c>
      <c r="D1186" s="30" t="s">
        <v>339</v>
      </c>
      <c r="E1186" s="30" t="s">
        <v>279</v>
      </c>
      <c r="F1186" s="30">
        <v>7275</v>
      </c>
      <c r="G1186" s="30" t="s">
        <v>310</v>
      </c>
      <c r="H1186" s="30">
        <v>217.87581832454401</v>
      </c>
      <c r="I1186" s="30">
        <v>0.18</v>
      </c>
      <c r="J1186" s="30" t="s">
        <v>333</v>
      </c>
      <c r="K1186" s="30">
        <v>39.217647298417901</v>
      </c>
      <c r="L1186" s="30">
        <v>285308.38409598998</v>
      </c>
      <c r="M1186" s="30">
        <v>0</v>
      </c>
      <c r="N1186" s="30">
        <v>0.18</v>
      </c>
      <c r="O1186" s="30">
        <v>0</v>
      </c>
      <c r="P1186" s="30">
        <v>0</v>
      </c>
      <c r="Q1186" s="30">
        <v>0</v>
      </c>
      <c r="R1186" s="30">
        <v>0</v>
      </c>
      <c r="S1186" s="30">
        <v>1309.5</v>
      </c>
      <c r="T1186">
        <v>4</v>
      </c>
      <c r="U1186">
        <v>217.87581832454401</v>
      </c>
      <c r="V1186">
        <v>0.10285714285714299</v>
      </c>
    </row>
    <row r="1187" spans="1:22" hidden="1" x14ac:dyDescent="0.25">
      <c r="A1187" s="30" t="s">
        <v>4374</v>
      </c>
      <c r="B1187" s="30" t="s">
        <v>3783</v>
      </c>
      <c r="C1187" s="30" t="s">
        <v>9</v>
      </c>
      <c r="D1187" s="30" t="s">
        <v>339</v>
      </c>
      <c r="E1187" s="30" t="s">
        <v>279</v>
      </c>
      <c r="F1187" s="30">
        <v>7275</v>
      </c>
      <c r="G1187" s="30" t="s">
        <v>311</v>
      </c>
      <c r="H1187" s="30">
        <v>109.39084175727299</v>
      </c>
      <c r="I1187" s="30">
        <v>0.14000000000000001</v>
      </c>
      <c r="J1187" s="30" t="s">
        <v>333</v>
      </c>
      <c r="K1187" s="30">
        <v>15.314717846018199</v>
      </c>
      <c r="L1187" s="30">
        <v>111414.57232978199</v>
      </c>
      <c r="M1187" s="30">
        <v>0</v>
      </c>
      <c r="N1187" s="30">
        <v>0.14000000000000001</v>
      </c>
      <c r="O1187" s="30">
        <v>0</v>
      </c>
      <c r="P1187" s="30">
        <v>0</v>
      </c>
      <c r="Q1187" s="30">
        <v>0</v>
      </c>
      <c r="R1187" s="30">
        <v>0</v>
      </c>
      <c r="S1187" s="30">
        <v>1018.5</v>
      </c>
      <c r="T1187">
        <v>4</v>
      </c>
      <c r="U1187">
        <v>109.39084175727299</v>
      </c>
      <c r="V1187">
        <v>0.08</v>
      </c>
    </row>
    <row r="1188" spans="1:22" hidden="1" x14ac:dyDescent="0.25">
      <c r="A1188" s="30" t="s">
        <v>4375</v>
      </c>
      <c r="B1188" s="30" t="s">
        <v>3783</v>
      </c>
      <c r="C1188" s="30" t="s">
        <v>9</v>
      </c>
      <c r="D1188" s="30" t="s">
        <v>339</v>
      </c>
      <c r="E1188" s="30" t="s">
        <v>279</v>
      </c>
      <c r="F1188" s="30">
        <v>7275</v>
      </c>
      <c r="G1188" s="30" t="s">
        <v>312</v>
      </c>
      <c r="H1188" s="30">
        <v>24.983959866389199</v>
      </c>
      <c r="I1188" s="30">
        <v>6.11</v>
      </c>
      <c r="J1188" s="30" t="s">
        <v>334</v>
      </c>
      <c r="K1188" s="30">
        <v>152.651994783638</v>
      </c>
      <c r="L1188" s="30">
        <v>1110543.26205097</v>
      </c>
      <c r="M1188" s="30">
        <v>0</v>
      </c>
      <c r="N1188" s="30">
        <v>0</v>
      </c>
      <c r="O1188" s="30">
        <v>6.11</v>
      </c>
      <c r="P1188" s="30">
        <v>0</v>
      </c>
      <c r="Q1188" s="30">
        <v>0</v>
      </c>
      <c r="R1188" s="30">
        <v>0</v>
      </c>
      <c r="S1188" s="30">
        <v>44450.25</v>
      </c>
      <c r="T1188">
        <v>4</v>
      </c>
      <c r="U1188">
        <v>24.983959866389199</v>
      </c>
      <c r="V1188">
        <v>0.80820105820105803</v>
      </c>
    </row>
    <row r="1189" spans="1:22" hidden="1" x14ac:dyDescent="0.25">
      <c r="A1189" s="30" t="s">
        <v>4376</v>
      </c>
      <c r="B1189" s="30" t="s">
        <v>3783</v>
      </c>
      <c r="C1189" s="30" t="s">
        <v>9</v>
      </c>
      <c r="D1189" s="30" t="s">
        <v>339</v>
      </c>
      <c r="E1189" s="30" t="s">
        <v>279</v>
      </c>
      <c r="F1189" s="30">
        <v>7275</v>
      </c>
      <c r="G1189" s="30" t="s">
        <v>2688</v>
      </c>
      <c r="H1189" s="30">
        <v>115.15080375834</v>
      </c>
      <c r="I1189" s="30">
        <v>0.18300529895000001</v>
      </c>
      <c r="J1189" s="30" t="s">
        <v>334</v>
      </c>
      <c r="K1189" s="30">
        <v>21.073207266127799</v>
      </c>
      <c r="L1189" s="30">
        <v>153307.58286107899</v>
      </c>
      <c r="M1189" s="30">
        <v>0</v>
      </c>
      <c r="N1189" s="30">
        <v>0</v>
      </c>
      <c r="O1189" s="30">
        <v>0.18300529895000001</v>
      </c>
      <c r="P1189" s="30">
        <v>0</v>
      </c>
      <c r="Q1189" s="30">
        <v>0</v>
      </c>
      <c r="R1189" s="30">
        <v>0</v>
      </c>
      <c r="S1189" s="30">
        <v>1331.36354986125</v>
      </c>
      <c r="T1189">
        <v>4</v>
      </c>
      <c r="U1189">
        <v>115.15080375834</v>
      </c>
      <c r="V1189">
        <v>2.4207050125661399E-2</v>
      </c>
    </row>
    <row r="1190" spans="1:22" hidden="1" x14ac:dyDescent="0.25">
      <c r="A1190" s="30" t="s">
        <v>4377</v>
      </c>
      <c r="B1190" s="30" t="s">
        <v>3783</v>
      </c>
      <c r="C1190" s="30" t="s">
        <v>9</v>
      </c>
      <c r="D1190" s="30" t="s">
        <v>339</v>
      </c>
      <c r="E1190" s="30" t="s">
        <v>279</v>
      </c>
      <c r="F1190" s="30">
        <v>7275</v>
      </c>
      <c r="G1190" s="30" t="s">
        <v>2687</v>
      </c>
      <c r="H1190" s="30">
        <v>71.464967646568198</v>
      </c>
      <c r="I1190" s="30">
        <v>1.26699470105</v>
      </c>
      <c r="J1190" s="30" t="s">
        <v>334</v>
      </c>
      <c r="K1190" s="30">
        <v>90.545735318911596</v>
      </c>
      <c r="L1190" s="30">
        <v>658720.22444508201</v>
      </c>
      <c r="M1190" s="30">
        <v>0</v>
      </c>
      <c r="N1190" s="30">
        <v>0</v>
      </c>
      <c r="O1190" s="30">
        <v>1.26699470105</v>
      </c>
      <c r="P1190" s="30">
        <v>0</v>
      </c>
      <c r="Q1190" s="30">
        <v>0</v>
      </c>
      <c r="R1190" s="30">
        <v>0</v>
      </c>
      <c r="S1190" s="30">
        <v>9217.3864501387507</v>
      </c>
      <c r="T1190">
        <v>4</v>
      </c>
      <c r="U1190">
        <v>71.464967646568198</v>
      </c>
      <c r="V1190">
        <v>0.16759189167328001</v>
      </c>
    </row>
    <row r="1191" spans="1:22" hidden="1" x14ac:dyDescent="0.25">
      <c r="A1191" s="30" t="s">
        <v>4378</v>
      </c>
      <c r="B1191" s="30" t="s">
        <v>3783</v>
      </c>
      <c r="C1191" s="30" t="s">
        <v>9</v>
      </c>
      <c r="D1191" s="30" t="s">
        <v>339</v>
      </c>
      <c r="E1191" s="30" t="s">
        <v>279</v>
      </c>
      <c r="F1191" s="30">
        <v>7275</v>
      </c>
      <c r="G1191" s="30" t="s">
        <v>313</v>
      </c>
      <c r="H1191" s="30">
        <v>0</v>
      </c>
      <c r="I1191" s="30">
        <v>0</v>
      </c>
      <c r="J1191" s="30" t="s">
        <v>334</v>
      </c>
      <c r="K1191" s="30">
        <v>0</v>
      </c>
      <c r="L1191" s="30">
        <v>0</v>
      </c>
      <c r="M1191" s="30">
        <v>0</v>
      </c>
      <c r="N1191" s="30">
        <v>0</v>
      </c>
      <c r="O1191" s="30">
        <v>0</v>
      </c>
      <c r="P1191" s="30">
        <v>0</v>
      </c>
      <c r="Q1191" s="30">
        <v>0</v>
      </c>
      <c r="R1191" s="30">
        <v>0</v>
      </c>
      <c r="S1191" s="30">
        <v>0</v>
      </c>
      <c r="T1191">
        <v>4</v>
      </c>
      <c r="U1191">
        <v>0</v>
      </c>
      <c r="V1191">
        <v>0</v>
      </c>
    </row>
    <row r="1192" spans="1:22" hidden="1" x14ac:dyDescent="0.25">
      <c r="A1192" s="30" t="s">
        <v>4379</v>
      </c>
      <c r="B1192" s="30" t="s">
        <v>3783</v>
      </c>
      <c r="C1192" s="30" t="s">
        <v>9</v>
      </c>
      <c r="D1192" s="30" t="s">
        <v>339</v>
      </c>
      <c r="E1192" s="30" t="s">
        <v>280</v>
      </c>
      <c r="F1192" s="30">
        <v>7275</v>
      </c>
      <c r="G1192" s="30" t="s">
        <v>289</v>
      </c>
      <c r="H1192" s="30">
        <v>0</v>
      </c>
      <c r="I1192" s="30">
        <v>0</v>
      </c>
      <c r="J1192" s="30" t="s">
        <v>335</v>
      </c>
      <c r="K1192" s="30">
        <v>0</v>
      </c>
      <c r="L1192" s="30">
        <v>0</v>
      </c>
      <c r="M1192" s="30">
        <v>0</v>
      </c>
      <c r="N1192" s="30">
        <v>0</v>
      </c>
      <c r="O1192" s="30">
        <v>0</v>
      </c>
      <c r="P1192" s="30">
        <v>0</v>
      </c>
      <c r="Q1192" s="30">
        <v>0</v>
      </c>
      <c r="R1192" s="30">
        <v>0</v>
      </c>
      <c r="S1192" s="30">
        <v>0</v>
      </c>
      <c r="T1192">
        <v>5</v>
      </c>
      <c r="U1192">
        <v>443.47263841197201</v>
      </c>
      <c r="V1192">
        <v>1</v>
      </c>
    </row>
    <row r="1193" spans="1:22" hidden="1" x14ac:dyDescent="0.25">
      <c r="A1193" s="30" t="s">
        <v>4380</v>
      </c>
      <c r="B1193" s="30" t="s">
        <v>3783</v>
      </c>
      <c r="C1193" s="30" t="s">
        <v>9</v>
      </c>
      <c r="D1193" s="30" t="s">
        <v>339</v>
      </c>
      <c r="E1193" s="30" t="s">
        <v>280</v>
      </c>
      <c r="F1193" s="30">
        <v>7275</v>
      </c>
      <c r="G1193" s="30" t="s">
        <v>290</v>
      </c>
      <c r="H1193" s="30">
        <v>0</v>
      </c>
      <c r="I1193" s="30">
        <v>0</v>
      </c>
      <c r="J1193" s="30" t="s">
        <v>363</v>
      </c>
      <c r="K1193" s="30">
        <v>0</v>
      </c>
      <c r="L1193" s="30">
        <v>0</v>
      </c>
      <c r="M1193" s="30">
        <v>0</v>
      </c>
      <c r="N1193" s="30">
        <v>0</v>
      </c>
      <c r="O1193" s="30">
        <v>0</v>
      </c>
      <c r="P1193" s="30">
        <v>0</v>
      </c>
      <c r="Q1193" s="30">
        <v>0</v>
      </c>
      <c r="R1193" s="30">
        <v>0</v>
      </c>
      <c r="S1193" s="30">
        <v>0</v>
      </c>
      <c r="T1193">
        <v>5</v>
      </c>
      <c r="U1193">
        <v>1402.73721315018</v>
      </c>
      <c r="V1193">
        <v>1</v>
      </c>
    </row>
    <row r="1194" spans="1:22" hidden="1" x14ac:dyDescent="0.25">
      <c r="A1194" s="30" t="s">
        <v>4381</v>
      </c>
      <c r="B1194" s="30" t="s">
        <v>3783</v>
      </c>
      <c r="C1194" s="30" t="s">
        <v>9</v>
      </c>
      <c r="D1194" s="30" t="s">
        <v>339</v>
      </c>
      <c r="E1194" s="30" t="s">
        <v>280</v>
      </c>
      <c r="F1194" s="30">
        <v>7275</v>
      </c>
      <c r="G1194" s="30" t="s">
        <v>291</v>
      </c>
      <c r="H1194" s="30">
        <v>0</v>
      </c>
      <c r="I1194" s="30">
        <v>0</v>
      </c>
      <c r="J1194" s="30" t="s">
        <v>336</v>
      </c>
      <c r="K1194" s="30">
        <v>0</v>
      </c>
      <c r="L1194" s="30">
        <v>0</v>
      </c>
      <c r="M1194" s="30">
        <v>0</v>
      </c>
      <c r="N1194" s="30">
        <v>0</v>
      </c>
      <c r="O1194" s="30">
        <v>0</v>
      </c>
      <c r="P1194" s="30">
        <v>0</v>
      </c>
      <c r="Q1194" s="30">
        <v>0</v>
      </c>
      <c r="R1194" s="30">
        <v>0</v>
      </c>
      <c r="S1194" s="30">
        <v>0</v>
      </c>
      <c r="T1194">
        <v>5</v>
      </c>
      <c r="U1194">
        <v>0</v>
      </c>
      <c r="V1194">
        <v>0</v>
      </c>
    </row>
    <row r="1195" spans="1:22" hidden="1" x14ac:dyDescent="0.25">
      <c r="A1195" s="30" t="s">
        <v>4382</v>
      </c>
      <c r="B1195" s="30" t="s">
        <v>3783</v>
      </c>
      <c r="C1195" s="30" t="s">
        <v>9</v>
      </c>
      <c r="D1195" s="30" t="s">
        <v>339</v>
      </c>
      <c r="E1195" s="30" t="s">
        <v>280</v>
      </c>
      <c r="F1195" s="30">
        <v>7275</v>
      </c>
      <c r="G1195" s="30" t="s">
        <v>292</v>
      </c>
      <c r="H1195" s="30">
        <v>46.557166919029797</v>
      </c>
      <c r="I1195" s="30">
        <v>0.51</v>
      </c>
      <c r="J1195" s="30" t="s">
        <v>332</v>
      </c>
      <c r="K1195" s="30">
        <v>23.744155128705199</v>
      </c>
      <c r="L1195" s="30">
        <v>172738.72856133</v>
      </c>
      <c r="M1195" s="30">
        <v>0.51</v>
      </c>
      <c r="N1195" s="30">
        <v>0</v>
      </c>
      <c r="O1195" s="30">
        <v>0</v>
      </c>
      <c r="P1195" s="30">
        <v>0</v>
      </c>
      <c r="Q1195" s="30">
        <v>0</v>
      </c>
      <c r="R1195" s="30">
        <v>0</v>
      </c>
      <c r="S1195" s="30">
        <v>3710.25</v>
      </c>
      <c r="T1195">
        <v>5</v>
      </c>
      <c r="U1195">
        <v>46.557166919029797</v>
      </c>
      <c r="V1195">
        <v>9.4795539033457193E-2</v>
      </c>
    </row>
    <row r="1196" spans="1:22" hidden="1" x14ac:dyDescent="0.25">
      <c r="A1196" s="30" t="s">
        <v>4383</v>
      </c>
      <c r="B1196" s="30" t="s">
        <v>3783</v>
      </c>
      <c r="C1196" s="30" t="s">
        <v>9</v>
      </c>
      <c r="D1196" s="30" t="s">
        <v>339</v>
      </c>
      <c r="E1196" s="30" t="s">
        <v>280</v>
      </c>
      <c r="F1196" s="30">
        <v>7275</v>
      </c>
      <c r="G1196" s="30" t="s">
        <v>293</v>
      </c>
      <c r="H1196" s="30">
        <v>569.017609463496</v>
      </c>
      <c r="I1196" s="30">
        <v>0.03</v>
      </c>
      <c r="J1196" s="30" t="s">
        <v>333</v>
      </c>
      <c r="K1196" s="30">
        <v>17.070528283904899</v>
      </c>
      <c r="L1196" s="30">
        <v>124188.093265408</v>
      </c>
      <c r="M1196" s="30">
        <v>0</v>
      </c>
      <c r="N1196" s="30">
        <v>0.03</v>
      </c>
      <c r="O1196" s="30">
        <v>0</v>
      </c>
      <c r="P1196" s="30">
        <v>0</v>
      </c>
      <c r="Q1196" s="30">
        <v>0</v>
      </c>
      <c r="R1196" s="30">
        <v>0</v>
      </c>
      <c r="S1196" s="30">
        <v>218.25</v>
      </c>
      <c r="T1196">
        <v>5</v>
      </c>
      <c r="U1196">
        <v>569.017609463496</v>
      </c>
      <c r="V1196">
        <v>1.27659574468085E-2</v>
      </c>
    </row>
    <row r="1197" spans="1:22" hidden="1" x14ac:dyDescent="0.25">
      <c r="A1197" s="30" t="s">
        <v>4384</v>
      </c>
      <c r="B1197" s="30" t="s">
        <v>3783</v>
      </c>
      <c r="C1197" s="30" t="s">
        <v>9</v>
      </c>
      <c r="D1197" s="30" t="s">
        <v>339</v>
      </c>
      <c r="E1197" s="30" t="s">
        <v>280</v>
      </c>
      <c r="F1197" s="30">
        <v>7275</v>
      </c>
      <c r="G1197" s="30" t="s">
        <v>294</v>
      </c>
      <c r="H1197" s="30">
        <v>134.52511568283501</v>
      </c>
      <c r="I1197" s="30">
        <v>0.14000000000000001</v>
      </c>
      <c r="J1197" s="30" t="s">
        <v>333</v>
      </c>
      <c r="K1197" s="30">
        <v>18.8335161955969</v>
      </c>
      <c r="L1197" s="30">
        <v>137013.830322967</v>
      </c>
      <c r="M1197" s="30">
        <v>0</v>
      </c>
      <c r="N1197" s="30">
        <v>0.14000000000000001</v>
      </c>
      <c r="O1197" s="30">
        <v>0</v>
      </c>
      <c r="P1197" s="30">
        <v>0</v>
      </c>
      <c r="Q1197" s="30">
        <v>0</v>
      </c>
      <c r="R1197" s="30">
        <v>0</v>
      </c>
      <c r="S1197" s="30">
        <v>1018.5</v>
      </c>
      <c r="T1197">
        <v>5</v>
      </c>
      <c r="U1197">
        <v>134.52511568283501</v>
      </c>
      <c r="V1197">
        <v>5.95744680851064E-2</v>
      </c>
    </row>
    <row r="1198" spans="1:22" hidden="1" x14ac:dyDescent="0.25">
      <c r="A1198" s="30" t="s">
        <v>4385</v>
      </c>
      <c r="B1198" s="30" t="s">
        <v>3783</v>
      </c>
      <c r="C1198" s="30" t="s">
        <v>9</v>
      </c>
      <c r="D1198" s="30" t="s">
        <v>339</v>
      </c>
      <c r="E1198" s="30" t="s">
        <v>280</v>
      </c>
      <c r="F1198" s="30">
        <v>7275</v>
      </c>
      <c r="G1198" s="30" t="s">
        <v>295</v>
      </c>
      <c r="H1198" s="30">
        <v>0</v>
      </c>
      <c r="I1198" s="30">
        <v>0</v>
      </c>
      <c r="J1198" s="30" t="s">
        <v>336</v>
      </c>
      <c r="K1198" s="30">
        <v>0</v>
      </c>
      <c r="L1198" s="30">
        <v>0</v>
      </c>
      <c r="M1198" s="30">
        <v>0</v>
      </c>
      <c r="N1198" s="30">
        <v>0</v>
      </c>
      <c r="O1198" s="30">
        <v>0</v>
      </c>
      <c r="P1198" s="30">
        <v>0</v>
      </c>
      <c r="Q1198" s="30">
        <v>0</v>
      </c>
      <c r="R1198" s="30">
        <v>0</v>
      </c>
      <c r="S1198" s="30">
        <v>0</v>
      </c>
      <c r="T1198">
        <v>5</v>
      </c>
      <c r="U1198">
        <v>0</v>
      </c>
      <c r="V1198">
        <v>0</v>
      </c>
    </row>
    <row r="1199" spans="1:22" hidden="1" x14ac:dyDescent="0.25">
      <c r="A1199" s="30" t="s">
        <v>4386</v>
      </c>
      <c r="B1199" s="30" t="s">
        <v>3783</v>
      </c>
      <c r="C1199" s="30" t="s">
        <v>9</v>
      </c>
      <c r="D1199" s="30" t="s">
        <v>339</v>
      </c>
      <c r="E1199" s="30" t="s">
        <v>280</v>
      </c>
      <c r="F1199" s="30">
        <v>7275</v>
      </c>
      <c r="G1199" s="30" t="s">
        <v>296</v>
      </c>
      <c r="H1199" s="30">
        <v>122.48730701153301</v>
      </c>
      <c r="I1199" s="30">
        <v>0.01</v>
      </c>
      <c r="J1199" s="30" t="s">
        <v>336</v>
      </c>
      <c r="K1199" s="30">
        <v>1.2248730701153301</v>
      </c>
      <c r="L1199" s="30">
        <v>8910.9515850890402</v>
      </c>
      <c r="M1199" s="30">
        <v>0</v>
      </c>
      <c r="N1199" s="30">
        <v>0</v>
      </c>
      <c r="O1199" s="30">
        <v>0</v>
      </c>
      <c r="P1199" s="30">
        <v>0</v>
      </c>
      <c r="Q1199" s="30">
        <v>0.01</v>
      </c>
      <c r="R1199" s="30">
        <v>1.2248730701153301</v>
      </c>
      <c r="S1199" s="30">
        <v>72.75</v>
      </c>
      <c r="T1199">
        <v>5</v>
      </c>
      <c r="U1199">
        <v>122.48730701153301</v>
      </c>
      <c r="V1199">
        <v>6.13496932515337E-3</v>
      </c>
    </row>
    <row r="1200" spans="1:22" hidden="1" x14ac:dyDescent="0.25">
      <c r="A1200" s="30" t="s">
        <v>4387</v>
      </c>
      <c r="B1200" s="30" t="s">
        <v>3783</v>
      </c>
      <c r="C1200" s="30" t="s">
        <v>9</v>
      </c>
      <c r="D1200" s="30" t="s">
        <v>339</v>
      </c>
      <c r="E1200" s="30" t="s">
        <v>280</v>
      </c>
      <c r="F1200" s="30">
        <v>7275</v>
      </c>
      <c r="G1200" s="30" t="s">
        <v>297</v>
      </c>
      <c r="H1200" s="30">
        <v>976.61360528180899</v>
      </c>
      <c r="I1200" s="30">
        <v>0.08</v>
      </c>
      <c r="J1200" s="30" t="s">
        <v>336</v>
      </c>
      <c r="K1200" s="30">
        <v>78.129088422544697</v>
      </c>
      <c r="L1200" s="30">
        <v>568389.11827401305</v>
      </c>
      <c r="M1200" s="30">
        <v>0</v>
      </c>
      <c r="N1200" s="30">
        <v>0</v>
      </c>
      <c r="O1200" s="30">
        <v>0</v>
      </c>
      <c r="P1200" s="30">
        <v>0</v>
      </c>
      <c r="Q1200" s="30">
        <v>0.08</v>
      </c>
      <c r="R1200" s="30">
        <v>78.129088422544697</v>
      </c>
      <c r="S1200" s="30">
        <v>582</v>
      </c>
      <c r="T1200">
        <v>5</v>
      </c>
      <c r="U1200">
        <v>976.61360528180899</v>
      </c>
      <c r="V1200">
        <v>4.9079754601227002E-2</v>
      </c>
    </row>
    <row r="1201" spans="1:22" hidden="1" x14ac:dyDescent="0.25">
      <c r="A1201" s="30" t="s">
        <v>4388</v>
      </c>
      <c r="B1201" s="30" t="s">
        <v>3783</v>
      </c>
      <c r="C1201" s="30" t="s">
        <v>9</v>
      </c>
      <c r="D1201" s="30" t="s">
        <v>339</v>
      </c>
      <c r="E1201" s="30" t="s">
        <v>280</v>
      </c>
      <c r="F1201" s="30">
        <v>7275</v>
      </c>
      <c r="G1201" s="30" t="s">
        <v>298</v>
      </c>
      <c r="H1201" s="30">
        <v>0</v>
      </c>
      <c r="I1201" s="30">
        <v>0</v>
      </c>
      <c r="J1201" s="30" t="s">
        <v>276</v>
      </c>
      <c r="K1201" s="30">
        <v>0</v>
      </c>
      <c r="L1201" s="30">
        <v>0</v>
      </c>
      <c r="M1201" s="30">
        <v>0</v>
      </c>
      <c r="N1201" s="30">
        <v>0</v>
      </c>
      <c r="O1201" s="30">
        <v>0</v>
      </c>
      <c r="P1201" s="30">
        <v>0</v>
      </c>
      <c r="Q1201" s="30">
        <v>0</v>
      </c>
      <c r="R1201" s="30">
        <v>0</v>
      </c>
      <c r="S1201" s="30">
        <v>0</v>
      </c>
      <c r="T1201">
        <v>5</v>
      </c>
      <c r="U1201">
        <v>0</v>
      </c>
      <c r="V1201">
        <v>0</v>
      </c>
    </row>
    <row r="1202" spans="1:22" hidden="1" x14ac:dyDescent="0.25">
      <c r="A1202" s="30" t="s">
        <v>4389</v>
      </c>
      <c r="B1202" s="30" t="s">
        <v>3783</v>
      </c>
      <c r="C1202" s="30" t="s">
        <v>9</v>
      </c>
      <c r="D1202" s="30" t="s">
        <v>339</v>
      </c>
      <c r="E1202" s="30" t="s">
        <v>280</v>
      </c>
      <c r="F1202" s="30">
        <v>7275</v>
      </c>
      <c r="G1202" s="30" t="s">
        <v>299</v>
      </c>
      <c r="H1202" s="30">
        <v>124.63883916699299</v>
      </c>
      <c r="I1202" s="30">
        <v>0.04</v>
      </c>
      <c r="J1202" s="30" t="s">
        <v>332</v>
      </c>
      <c r="K1202" s="30">
        <v>4.9855535666797097</v>
      </c>
      <c r="L1202" s="30">
        <v>36269.9021975949</v>
      </c>
      <c r="M1202" s="30">
        <v>0.04</v>
      </c>
      <c r="N1202" s="30">
        <v>0</v>
      </c>
      <c r="O1202" s="30">
        <v>0</v>
      </c>
      <c r="P1202" s="30">
        <v>0</v>
      </c>
      <c r="Q1202" s="30">
        <v>0</v>
      </c>
      <c r="R1202" s="30">
        <v>0</v>
      </c>
      <c r="S1202" s="30">
        <v>291</v>
      </c>
      <c r="T1202">
        <v>5</v>
      </c>
      <c r="U1202">
        <v>124.63883916699299</v>
      </c>
      <c r="V1202">
        <v>7.4349442379182101E-3</v>
      </c>
    </row>
    <row r="1203" spans="1:22" hidden="1" x14ac:dyDescent="0.25">
      <c r="A1203" s="30" t="s">
        <v>4390</v>
      </c>
      <c r="B1203" s="30" t="s">
        <v>3783</v>
      </c>
      <c r="C1203" s="30" t="s">
        <v>9</v>
      </c>
      <c r="D1203" s="30" t="s">
        <v>339</v>
      </c>
      <c r="E1203" s="30" t="s">
        <v>280</v>
      </c>
      <c r="F1203" s="30">
        <v>7275</v>
      </c>
      <c r="G1203" s="30" t="s">
        <v>300</v>
      </c>
      <c r="H1203" s="30">
        <v>0</v>
      </c>
      <c r="I1203" s="30">
        <v>0</v>
      </c>
      <c r="J1203" s="30" t="s">
        <v>336</v>
      </c>
      <c r="K1203" s="30">
        <v>0</v>
      </c>
      <c r="L1203" s="30">
        <v>0</v>
      </c>
      <c r="M1203" s="30">
        <v>0</v>
      </c>
      <c r="N1203" s="30">
        <v>0</v>
      </c>
      <c r="O1203" s="30">
        <v>0</v>
      </c>
      <c r="P1203" s="30">
        <v>0</v>
      </c>
      <c r="Q1203" s="30">
        <v>0</v>
      </c>
      <c r="R1203" s="30">
        <v>0</v>
      </c>
      <c r="S1203" s="30">
        <v>0</v>
      </c>
      <c r="T1203">
        <v>5</v>
      </c>
      <c r="U1203">
        <v>0</v>
      </c>
      <c r="V1203">
        <v>0</v>
      </c>
    </row>
    <row r="1204" spans="1:22" hidden="1" x14ac:dyDescent="0.25">
      <c r="A1204" s="30" t="s">
        <v>4391</v>
      </c>
      <c r="B1204" s="30" t="s">
        <v>3783</v>
      </c>
      <c r="C1204" s="30" t="s">
        <v>9</v>
      </c>
      <c r="D1204" s="30" t="s">
        <v>339</v>
      </c>
      <c r="E1204" s="30" t="s">
        <v>280</v>
      </c>
      <c r="F1204" s="30">
        <v>7275</v>
      </c>
      <c r="G1204" s="30" t="s">
        <v>301</v>
      </c>
      <c r="H1204" s="30">
        <v>72.768886093563395</v>
      </c>
      <c r="I1204" s="30">
        <v>1.66</v>
      </c>
      <c r="J1204" s="30" t="s">
        <v>333</v>
      </c>
      <c r="K1204" s="30">
        <v>120.796350915315</v>
      </c>
      <c r="L1204" s="30">
        <v>878793.45290891803</v>
      </c>
      <c r="M1204" s="30">
        <v>0</v>
      </c>
      <c r="N1204" s="30">
        <v>1.66</v>
      </c>
      <c r="O1204" s="30">
        <v>0</v>
      </c>
      <c r="P1204" s="30">
        <v>0</v>
      </c>
      <c r="Q1204" s="30">
        <v>0</v>
      </c>
      <c r="R1204" s="30">
        <v>0</v>
      </c>
      <c r="S1204" s="30">
        <v>12076.5</v>
      </c>
      <c r="T1204">
        <v>5</v>
      </c>
      <c r="U1204">
        <v>72.768886093563395</v>
      </c>
      <c r="V1204">
        <v>0.70638297872340405</v>
      </c>
    </row>
    <row r="1205" spans="1:22" hidden="1" x14ac:dyDescent="0.25">
      <c r="A1205" s="30" t="s">
        <v>4392</v>
      </c>
      <c r="B1205" s="30" t="s">
        <v>3783</v>
      </c>
      <c r="C1205" s="30" t="s">
        <v>9</v>
      </c>
      <c r="D1205" s="30" t="s">
        <v>339</v>
      </c>
      <c r="E1205" s="30" t="s">
        <v>280</v>
      </c>
      <c r="F1205" s="30">
        <v>7275</v>
      </c>
      <c r="G1205" s="30" t="s">
        <v>302</v>
      </c>
      <c r="H1205" s="30">
        <v>103.186618935314</v>
      </c>
      <c r="I1205" s="30">
        <v>0.24</v>
      </c>
      <c r="J1205" s="30" t="s">
        <v>332</v>
      </c>
      <c r="K1205" s="30">
        <v>24.764788544475401</v>
      </c>
      <c r="L1205" s="30">
        <v>180163.836661059</v>
      </c>
      <c r="M1205" s="30">
        <v>0.24</v>
      </c>
      <c r="N1205" s="30">
        <v>0</v>
      </c>
      <c r="O1205" s="30">
        <v>0</v>
      </c>
      <c r="P1205" s="30">
        <v>0</v>
      </c>
      <c r="Q1205" s="30">
        <v>0</v>
      </c>
      <c r="R1205" s="30">
        <v>0</v>
      </c>
      <c r="S1205" s="30">
        <v>1746</v>
      </c>
      <c r="T1205">
        <v>5</v>
      </c>
      <c r="U1205">
        <v>103.186618935314</v>
      </c>
      <c r="V1205">
        <v>4.4609665427509299E-2</v>
      </c>
    </row>
    <row r="1206" spans="1:22" hidden="1" x14ac:dyDescent="0.25">
      <c r="A1206" s="30" t="s">
        <v>4393</v>
      </c>
      <c r="B1206" s="30" t="s">
        <v>3783</v>
      </c>
      <c r="C1206" s="30" t="s">
        <v>9</v>
      </c>
      <c r="D1206" s="30" t="s">
        <v>339</v>
      </c>
      <c r="E1206" s="30" t="s">
        <v>280</v>
      </c>
      <c r="F1206" s="30">
        <v>7275</v>
      </c>
      <c r="G1206" s="30" t="s">
        <v>303</v>
      </c>
      <c r="H1206" s="30">
        <v>225.692082796233</v>
      </c>
      <c r="I1206" s="30">
        <v>0.11</v>
      </c>
      <c r="J1206" s="30" t="s">
        <v>336</v>
      </c>
      <c r="K1206" s="30">
        <v>24.826129107585601</v>
      </c>
      <c r="L1206" s="30">
        <v>180610.089257685</v>
      </c>
      <c r="M1206" s="30">
        <v>0</v>
      </c>
      <c r="N1206" s="30">
        <v>0</v>
      </c>
      <c r="O1206" s="30">
        <v>0</v>
      </c>
      <c r="P1206" s="30">
        <v>0</v>
      </c>
      <c r="Q1206" s="30">
        <v>0.11</v>
      </c>
      <c r="R1206" s="30">
        <v>24.826129107585601</v>
      </c>
      <c r="S1206" s="30">
        <v>800.25</v>
      </c>
      <c r="T1206">
        <v>5</v>
      </c>
      <c r="U1206">
        <v>225.692082796233</v>
      </c>
      <c r="V1206">
        <v>6.7484662576687102E-2</v>
      </c>
    </row>
    <row r="1207" spans="1:22" hidden="1" x14ac:dyDescent="0.25">
      <c r="A1207" s="30" t="s">
        <v>4394</v>
      </c>
      <c r="B1207" s="30" t="s">
        <v>3783</v>
      </c>
      <c r="C1207" s="30" t="s">
        <v>9</v>
      </c>
      <c r="D1207" s="30" t="s">
        <v>339</v>
      </c>
      <c r="E1207" s="30" t="s">
        <v>280</v>
      </c>
      <c r="F1207" s="30">
        <v>7275</v>
      </c>
      <c r="G1207" s="30" t="s">
        <v>304</v>
      </c>
      <c r="H1207" s="30">
        <v>68.271706446211894</v>
      </c>
      <c r="I1207" s="30">
        <v>1</v>
      </c>
      <c r="J1207" s="30" t="s">
        <v>336</v>
      </c>
      <c r="K1207" s="30">
        <v>68.271706446211894</v>
      </c>
      <c r="L1207" s="30">
        <v>496676.66439619201</v>
      </c>
      <c r="M1207" s="30">
        <v>0</v>
      </c>
      <c r="N1207" s="30">
        <v>0</v>
      </c>
      <c r="O1207" s="30">
        <v>0</v>
      </c>
      <c r="P1207" s="30">
        <v>0</v>
      </c>
      <c r="Q1207" s="30">
        <v>1</v>
      </c>
      <c r="R1207" s="30">
        <v>68.271706446211894</v>
      </c>
      <c r="S1207" s="30">
        <v>7275</v>
      </c>
      <c r="T1207">
        <v>5</v>
      </c>
      <c r="U1207">
        <v>68.271706446211894</v>
      </c>
      <c r="V1207">
        <v>0.61349693251533699</v>
      </c>
    </row>
    <row r="1208" spans="1:22" hidden="1" x14ac:dyDescent="0.25">
      <c r="A1208" s="30" t="s">
        <v>4395</v>
      </c>
      <c r="B1208" s="30" t="s">
        <v>3783</v>
      </c>
      <c r="C1208" s="30" t="s">
        <v>9</v>
      </c>
      <c r="D1208" s="30" t="s">
        <v>339</v>
      </c>
      <c r="E1208" s="30" t="s">
        <v>280</v>
      </c>
      <c r="F1208" s="30">
        <v>7275</v>
      </c>
      <c r="G1208" s="30" t="s">
        <v>305</v>
      </c>
      <c r="H1208" s="30">
        <v>163.79293929522001</v>
      </c>
      <c r="I1208" s="30">
        <v>1.75</v>
      </c>
      <c r="J1208" s="30" t="s">
        <v>332</v>
      </c>
      <c r="K1208" s="30">
        <v>286.63764376663499</v>
      </c>
      <c r="L1208" s="30">
        <v>2085288.8584022699</v>
      </c>
      <c r="M1208" s="30">
        <v>1.75</v>
      </c>
      <c r="N1208" s="30">
        <v>0</v>
      </c>
      <c r="O1208" s="30">
        <v>0</v>
      </c>
      <c r="P1208" s="30">
        <v>0</v>
      </c>
      <c r="Q1208" s="30">
        <v>0</v>
      </c>
      <c r="R1208" s="30">
        <v>0</v>
      </c>
      <c r="S1208" s="30">
        <v>12731.25</v>
      </c>
      <c r="T1208">
        <v>5</v>
      </c>
      <c r="U1208">
        <v>163.79293929522001</v>
      </c>
      <c r="V1208">
        <v>0.32527881040892198</v>
      </c>
    </row>
    <row r="1209" spans="1:22" hidden="1" x14ac:dyDescent="0.25">
      <c r="A1209" s="30" t="s">
        <v>4396</v>
      </c>
      <c r="B1209" s="30" t="s">
        <v>3783</v>
      </c>
      <c r="C1209" s="30" t="s">
        <v>9</v>
      </c>
      <c r="D1209" s="30" t="s">
        <v>339</v>
      </c>
      <c r="E1209" s="30" t="s">
        <v>280</v>
      </c>
      <c r="F1209" s="30">
        <v>7275</v>
      </c>
      <c r="G1209" s="30" t="s">
        <v>306</v>
      </c>
      <c r="H1209" s="30">
        <v>118.117368334067</v>
      </c>
      <c r="I1209" s="30">
        <v>1.4</v>
      </c>
      <c r="J1209" s="30" t="s">
        <v>332</v>
      </c>
      <c r="K1209" s="30">
        <v>165.364315667694</v>
      </c>
      <c r="L1209" s="30">
        <v>1203025.39648247</v>
      </c>
      <c r="M1209" s="30">
        <v>1.4</v>
      </c>
      <c r="N1209" s="30">
        <v>0</v>
      </c>
      <c r="O1209" s="30">
        <v>0</v>
      </c>
      <c r="P1209" s="30">
        <v>0</v>
      </c>
      <c r="Q1209" s="30">
        <v>0</v>
      </c>
      <c r="R1209" s="30">
        <v>0</v>
      </c>
      <c r="S1209" s="30">
        <v>10185</v>
      </c>
      <c r="T1209">
        <v>5</v>
      </c>
      <c r="U1209">
        <v>118.117368334067</v>
      </c>
      <c r="V1209">
        <v>0.260223048327138</v>
      </c>
    </row>
    <row r="1210" spans="1:22" hidden="1" x14ac:dyDescent="0.25">
      <c r="A1210" s="30" t="s">
        <v>4397</v>
      </c>
      <c r="B1210" s="30" t="s">
        <v>3783</v>
      </c>
      <c r="C1210" s="30" t="s">
        <v>9</v>
      </c>
      <c r="D1210" s="30" t="s">
        <v>339</v>
      </c>
      <c r="E1210" s="30" t="s">
        <v>280</v>
      </c>
      <c r="F1210" s="30">
        <v>7275</v>
      </c>
      <c r="G1210" s="30" t="s">
        <v>307</v>
      </c>
      <c r="H1210" s="30">
        <v>61.433012294008599</v>
      </c>
      <c r="I1210" s="30">
        <v>0.42</v>
      </c>
      <c r="J1210" s="30" t="s">
        <v>336</v>
      </c>
      <c r="K1210" s="30">
        <v>25.801865163483601</v>
      </c>
      <c r="L1210" s="30">
        <v>187708.569064343</v>
      </c>
      <c r="M1210" s="30">
        <v>0</v>
      </c>
      <c r="N1210" s="30">
        <v>0</v>
      </c>
      <c r="O1210" s="30">
        <v>0</v>
      </c>
      <c r="P1210" s="30">
        <v>0</v>
      </c>
      <c r="Q1210" s="30">
        <v>0.42</v>
      </c>
      <c r="R1210" s="30">
        <v>25.801865163483601</v>
      </c>
      <c r="S1210" s="30">
        <v>3055.5</v>
      </c>
      <c r="T1210">
        <v>5</v>
      </c>
      <c r="U1210">
        <v>61.433012294008599</v>
      </c>
      <c r="V1210">
        <v>0.25766871165644201</v>
      </c>
    </row>
    <row r="1211" spans="1:22" hidden="1" x14ac:dyDescent="0.25">
      <c r="A1211" s="30" t="s">
        <v>4398</v>
      </c>
      <c r="B1211" s="30" t="s">
        <v>3783</v>
      </c>
      <c r="C1211" s="30" t="s">
        <v>9</v>
      </c>
      <c r="D1211" s="30" t="s">
        <v>339</v>
      </c>
      <c r="E1211" s="30" t="s">
        <v>280</v>
      </c>
      <c r="F1211" s="30">
        <v>7275</v>
      </c>
      <c r="G1211" s="30" t="s">
        <v>308</v>
      </c>
      <c r="H1211" s="30">
        <v>134.71731111779599</v>
      </c>
      <c r="I1211" s="30">
        <v>1.44</v>
      </c>
      <c r="J1211" s="30" t="s">
        <v>332</v>
      </c>
      <c r="K1211" s="30">
        <v>193.99292800962701</v>
      </c>
      <c r="L1211" s="30">
        <v>1411298.55127003</v>
      </c>
      <c r="M1211" s="30">
        <v>1.44</v>
      </c>
      <c r="N1211" s="30">
        <v>0</v>
      </c>
      <c r="O1211" s="30">
        <v>0</v>
      </c>
      <c r="P1211" s="30">
        <v>0</v>
      </c>
      <c r="Q1211" s="30">
        <v>0</v>
      </c>
      <c r="R1211" s="30">
        <v>0</v>
      </c>
      <c r="S1211" s="30">
        <v>10476</v>
      </c>
      <c r="T1211">
        <v>5</v>
      </c>
      <c r="U1211">
        <v>134.71731111779599</v>
      </c>
      <c r="V1211">
        <v>0.26765799256505601</v>
      </c>
    </row>
    <row r="1212" spans="1:22" hidden="1" x14ac:dyDescent="0.25">
      <c r="A1212" s="30" t="s">
        <v>4399</v>
      </c>
      <c r="B1212" s="30" t="s">
        <v>3783</v>
      </c>
      <c r="C1212" s="30" t="s">
        <v>9</v>
      </c>
      <c r="D1212" s="30" t="s">
        <v>339</v>
      </c>
      <c r="E1212" s="30" t="s">
        <v>280</v>
      </c>
      <c r="F1212" s="30">
        <v>7275</v>
      </c>
      <c r="G1212" s="30" t="s">
        <v>309</v>
      </c>
      <c r="H1212" s="30">
        <v>403.448539855207</v>
      </c>
      <c r="I1212" s="30">
        <v>0.01</v>
      </c>
      <c r="J1212" s="30" t="s">
        <v>336</v>
      </c>
      <c r="K1212" s="30">
        <v>4.0344853985520697</v>
      </c>
      <c r="L1212" s="30">
        <v>29350.881274466301</v>
      </c>
      <c r="M1212" s="30">
        <v>0</v>
      </c>
      <c r="N1212" s="30">
        <v>0</v>
      </c>
      <c r="O1212" s="30">
        <v>0</v>
      </c>
      <c r="P1212" s="30">
        <v>0</v>
      </c>
      <c r="Q1212" s="30">
        <v>0.01</v>
      </c>
      <c r="R1212" s="30">
        <v>4.0344853985520697</v>
      </c>
      <c r="S1212" s="30">
        <v>72.75</v>
      </c>
      <c r="T1212">
        <v>5</v>
      </c>
      <c r="U1212">
        <v>403.448539855207</v>
      </c>
      <c r="V1212">
        <v>6.13496932515337E-3</v>
      </c>
    </row>
    <row r="1213" spans="1:22" hidden="1" x14ac:dyDescent="0.25">
      <c r="A1213" s="30" t="s">
        <v>4400</v>
      </c>
      <c r="B1213" s="30" t="s">
        <v>3783</v>
      </c>
      <c r="C1213" s="30" t="s">
        <v>9</v>
      </c>
      <c r="D1213" s="30" t="s">
        <v>339</v>
      </c>
      <c r="E1213" s="30" t="s">
        <v>280</v>
      </c>
      <c r="F1213" s="30">
        <v>7275</v>
      </c>
      <c r="G1213" s="30" t="s">
        <v>310</v>
      </c>
      <c r="H1213" s="30">
        <v>235.72487135411299</v>
      </c>
      <c r="I1213" s="30">
        <v>0.32</v>
      </c>
      <c r="J1213" s="30" t="s">
        <v>333</v>
      </c>
      <c r="K1213" s="30">
        <v>75.431958833316102</v>
      </c>
      <c r="L1213" s="30">
        <v>548767.50051237503</v>
      </c>
      <c r="M1213" s="30">
        <v>0</v>
      </c>
      <c r="N1213" s="30">
        <v>0.32</v>
      </c>
      <c r="O1213" s="30">
        <v>0</v>
      </c>
      <c r="P1213" s="30">
        <v>0</v>
      </c>
      <c r="Q1213" s="30">
        <v>0</v>
      </c>
      <c r="R1213" s="30">
        <v>0</v>
      </c>
      <c r="S1213" s="30">
        <v>2328</v>
      </c>
      <c r="T1213">
        <v>5</v>
      </c>
      <c r="U1213">
        <v>235.72487135411299</v>
      </c>
      <c r="V1213">
        <v>0.136170212765957</v>
      </c>
    </row>
    <row r="1214" spans="1:22" hidden="1" x14ac:dyDescent="0.25">
      <c r="A1214" s="30" t="s">
        <v>4401</v>
      </c>
      <c r="B1214" s="30" t="s">
        <v>3783</v>
      </c>
      <c r="C1214" s="30" t="s">
        <v>9</v>
      </c>
      <c r="D1214" s="30" t="s">
        <v>339</v>
      </c>
      <c r="E1214" s="30" t="s">
        <v>280</v>
      </c>
      <c r="F1214" s="30">
        <v>7275</v>
      </c>
      <c r="G1214" s="30" t="s">
        <v>311</v>
      </c>
      <c r="H1214" s="30">
        <v>114.962628019533</v>
      </c>
      <c r="I1214" s="30">
        <v>0.2</v>
      </c>
      <c r="J1214" s="30" t="s">
        <v>333</v>
      </c>
      <c r="K1214" s="30">
        <v>22.9925256039066</v>
      </c>
      <c r="L1214" s="30">
        <v>167270.62376841999</v>
      </c>
      <c r="M1214" s="30">
        <v>0</v>
      </c>
      <c r="N1214" s="30">
        <v>0.2</v>
      </c>
      <c r="O1214" s="30">
        <v>0</v>
      </c>
      <c r="P1214" s="30">
        <v>0</v>
      </c>
      <c r="Q1214" s="30">
        <v>0</v>
      </c>
      <c r="R1214" s="30">
        <v>0</v>
      </c>
      <c r="S1214" s="30">
        <v>1455</v>
      </c>
      <c r="T1214">
        <v>5</v>
      </c>
      <c r="U1214">
        <v>114.962628019533</v>
      </c>
      <c r="V1214">
        <v>8.5106382978723402E-2</v>
      </c>
    </row>
    <row r="1215" spans="1:22" hidden="1" x14ac:dyDescent="0.25">
      <c r="A1215" s="30" t="s">
        <v>4402</v>
      </c>
      <c r="B1215" s="30" t="s">
        <v>3783</v>
      </c>
      <c r="C1215" s="30" t="s">
        <v>9</v>
      </c>
      <c r="D1215" s="30" t="s">
        <v>339</v>
      </c>
      <c r="E1215" s="30" t="s">
        <v>280</v>
      </c>
      <c r="F1215" s="30">
        <v>7275</v>
      </c>
      <c r="G1215" s="30" t="s">
        <v>312</v>
      </c>
      <c r="H1215" s="30">
        <v>25.911406622518601</v>
      </c>
      <c r="I1215" s="30">
        <v>7.86</v>
      </c>
      <c r="J1215" s="30" t="s">
        <v>334</v>
      </c>
      <c r="K1215" s="30">
        <v>203.663656052996</v>
      </c>
      <c r="L1215" s="30">
        <v>1481653.0977855499</v>
      </c>
      <c r="M1215" s="30">
        <v>0</v>
      </c>
      <c r="N1215" s="30">
        <v>0</v>
      </c>
      <c r="O1215" s="30">
        <v>7.86</v>
      </c>
      <c r="P1215" s="30">
        <v>0</v>
      </c>
      <c r="Q1215" s="30">
        <v>0</v>
      </c>
      <c r="R1215" s="30">
        <v>0</v>
      </c>
      <c r="S1215" s="30">
        <v>57181.5</v>
      </c>
      <c r="T1215">
        <v>5</v>
      </c>
      <c r="U1215">
        <v>25.911406622518601</v>
      </c>
      <c r="V1215">
        <v>0.78131212723658106</v>
      </c>
    </row>
    <row r="1216" spans="1:22" hidden="1" x14ac:dyDescent="0.25">
      <c r="A1216" s="30" t="s">
        <v>4403</v>
      </c>
      <c r="B1216" s="30" t="s">
        <v>3783</v>
      </c>
      <c r="C1216" s="30" t="s">
        <v>9</v>
      </c>
      <c r="D1216" s="30" t="s">
        <v>339</v>
      </c>
      <c r="E1216" s="30" t="s">
        <v>280</v>
      </c>
      <c r="F1216" s="30">
        <v>7275</v>
      </c>
      <c r="G1216" s="30" t="s">
        <v>2688</v>
      </c>
      <c r="H1216" s="30">
        <v>162.76802174138001</v>
      </c>
      <c r="I1216" s="30">
        <v>0.27766321220000001</v>
      </c>
      <c r="J1216" s="30" t="s">
        <v>334</v>
      </c>
      <c r="K1216" s="30">
        <v>45.194691760151002</v>
      </c>
      <c r="L1216" s="30">
        <v>328791.38255509798</v>
      </c>
      <c r="M1216" s="30">
        <v>0</v>
      </c>
      <c r="N1216" s="30">
        <v>0</v>
      </c>
      <c r="O1216" s="30">
        <v>0.27766321220000001</v>
      </c>
      <c r="P1216" s="30">
        <v>0</v>
      </c>
      <c r="Q1216" s="30">
        <v>0</v>
      </c>
      <c r="R1216" s="30">
        <v>0</v>
      </c>
      <c r="S1216" s="30">
        <v>2019.9998687550001</v>
      </c>
      <c r="T1216">
        <v>5</v>
      </c>
      <c r="U1216">
        <v>162.76802174138001</v>
      </c>
      <c r="V1216">
        <v>2.7600716918489102E-2</v>
      </c>
    </row>
    <row r="1217" spans="1:22" hidden="1" x14ac:dyDescent="0.25">
      <c r="A1217" s="30" t="s">
        <v>4404</v>
      </c>
      <c r="B1217" s="30" t="s">
        <v>3783</v>
      </c>
      <c r="C1217" s="30" t="s">
        <v>9</v>
      </c>
      <c r="D1217" s="30" t="s">
        <v>339</v>
      </c>
      <c r="E1217" s="30" t="s">
        <v>280</v>
      </c>
      <c r="F1217" s="30">
        <v>7275</v>
      </c>
      <c r="G1217" s="30" t="s">
        <v>2687</v>
      </c>
      <c r="H1217" s="30">
        <v>101.017196823528</v>
      </c>
      <c r="I1217" s="30">
        <v>1.9223367877999999</v>
      </c>
      <c r="J1217" s="30" t="s">
        <v>334</v>
      </c>
      <c r="K1217" s="30">
        <v>194.18907365430101</v>
      </c>
      <c r="L1217" s="30">
        <v>1412725.5108350399</v>
      </c>
      <c r="M1217" s="30">
        <v>0</v>
      </c>
      <c r="N1217" s="30">
        <v>0</v>
      </c>
      <c r="O1217" s="30">
        <v>1.9223367877999999</v>
      </c>
      <c r="P1217" s="30">
        <v>0</v>
      </c>
      <c r="Q1217" s="30">
        <v>0</v>
      </c>
      <c r="R1217" s="30">
        <v>0</v>
      </c>
      <c r="S1217" s="30">
        <v>13985.000131245</v>
      </c>
      <c r="T1217">
        <v>5</v>
      </c>
      <c r="U1217">
        <v>101.017196823528</v>
      </c>
      <c r="V1217">
        <v>0.19108715584493</v>
      </c>
    </row>
    <row r="1218" spans="1:22" hidden="1" x14ac:dyDescent="0.25">
      <c r="A1218" s="30" t="s">
        <v>4405</v>
      </c>
      <c r="B1218" s="30" t="s">
        <v>3783</v>
      </c>
      <c r="C1218" s="30" t="s">
        <v>9</v>
      </c>
      <c r="D1218" s="30" t="s">
        <v>339</v>
      </c>
      <c r="E1218" s="30" t="s">
        <v>280</v>
      </c>
      <c r="F1218" s="30">
        <v>7275</v>
      </c>
      <c r="G1218" s="30" t="s">
        <v>313</v>
      </c>
      <c r="H1218" s="30">
        <v>0</v>
      </c>
      <c r="I1218" s="30">
        <v>0</v>
      </c>
      <c r="J1218" s="30" t="s">
        <v>334</v>
      </c>
      <c r="K1218" s="30">
        <v>0</v>
      </c>
      <c r="L1218" s="30">
        <v>0</v>
      </c>
      <c r="M1218" s="30">
        <v>0</v>
      </c>
      <c r="N1218" s="30">
        <v>0</v>
      </c>
      <c r="O1218" s="30">
        <v>0</v>
      </c>
      <c r="P1218" s="30">
        <v>0</v>
      </c>
      <c r="Q1218" s="30">
        <v>0</v>
      </c>
      <c r="R1218" s="30">
        <v>0</v>
      </c>
      <c r="S1218" s="30">
        <v>0</v>
      </c>
      <c r="T1218">
        <v>5</v>
      </c>
      <c r="U1218">
        <v>0</v>
      </c>
      <c r="V1218">
        <v>0</v>
      </c>
    </row>
    <row r="1219" spans="1:22" hidden="1" x14ac:dyDescent="0.25">
      <c r="A1219" s="30" t="s">
        <v>4406</v>
      </c>
      <c r="B1219" s="30" t="s">
        <v>3783</v>
      </c>
      <c r="C1219" s="30" t="s">
        <v>9</v>
      </c>
      <c r="D1219" s="30" t="s">
        <v>339</v>
      </c>
      <c r="E1219" s="30" t="s">
        <v>2300</v>
      </c>
      <c r="F1219" s="30">
        <v>0</v>
      </c>
      <c r="G1219" s="30" t="s">
        <v>289</v>
      </c>
      <c r="H1219" s="30">
        <v>0</v>
      </c>
      <c r="I1219" s="30">
        <v>0</v>
      </c>
      <c r="J1219" s="30" t="s">
        <v>335</v>
      </c>
      <c r="K1219" s="30">
        <v>0</v>
      </c>
      <c r="L1219" s="30">
        <v>0</v>
      </c>
      <c r="M1219" s="30">
        <v>0</v>
      </c>
      <c r="N1219" s="30">
        <v>0</v>
      </c>
      <c r="O1219" s="30">
        <v>0</v>
      </c>
      <c r="P1219" s="30">
        <v>0</v>
      </c>
      <c r="Q1219" s="30">
        <v>0</v>
      </c>
      <c r="R1219" s="30">
        <v>0</v>
      </c>
      <c r="S1219" s="30">
        <v>0</v>
      </c>
      <c r="T1219">
        <v>5.5</v>
      </c>
      <c r="U1219">
        <v>443.47263841197201</v>
      </c>
      <c r="V1219">
        <v>1</v>
      </c>
    </row>
    <row r="1220" spans="1:22" hidden="1" x14ac:dyDescent="0.25">
      <c r="A1220" s="30" t="s">
        <v>4407</v>
      </c>
      <c r="B1220" s="30" t="s">
        <v>3783</v>
      </c>
      <c r="C1220" s="30" t="s">
        <v>9</v>
      </c>
      <c r="D1220" s="30" t="s">
        <v>339</v>
      </c>
      <c r="E1220" s="30" t="s">
        <v>2300</v>
      </c>
      <c r="F1220" s="30">
        <v>0</v>
      </c>
      <c r="G1220" s="30" t="s">
        <v>290</v>
      </c>
      <c r="H1220" s="30">
        <v>0</v>
      </c>
      <c r="I1220" s="30">
        <v>0</v>
      </c>
      <c r="J1220" s="30" t="s">
        <v>363</v>
      </c>
      <c r="K1220" s="30">
        <v>0</v>
      </c>
      <c r="L1220" s="30">
        <v>0</v>
      </c>
      <c r="M1220" s="30">
        <v>0</v>
      </c>
      <c r="N1220" s="30">
        <v>0</v>
      </c>
      <c r="O1220" s="30">
        <v>0</v>
      </c>
      <c r="P1220" s="30">
        <v>0</v>
      </c>
      <c r="Q1220" s="30">
        <v>0</v>
      </c>
      <c r="R1220" s="30">
        <v>0</v>
      </c>
      <c r="S1220" s="30">
        <v>0</v>
      </c>
      <c r="T1220">
        <v>5.5</v>
      </c>
      <c r="U1220">
        <v>1402.73721315018</v>
      </c>
      <c r="V1220">
        <v>1</v>
      </c>
    </row>
    <row r="1221" spans="1:22" hidden="1" x14ac:dyDescent="0.25">
      <c r="A1221" s="30" t="s">
        <v>4408</v>
      </c>
      <c r="B1221" s="30" t="s">
        <v>3783</v>
      </c>
      <c r="C1221" s="30" t="s">
        <v>9</v>
      </c>
      <c r="D1221" s="30" t="s">
        <v>339</v>
      </c>
      <c r="E1221" s="30" t="s">
        <v>2300</v>
      </c>
      <c r="F1221" s="30">
        <v>0</v>
      </c>
      <c r="G1221" s="30" t="s">
        <v>291</v>
      </c>
      <c r="H1221" s="30">
        <v>0</v>
      </c>
      <c r="I1221" s="30">
        <v>0</v>
      </c>
      <c r="J1221" s="30" t="s">
        <v>336</v>
      </c>
      <c r="K1221" s="30">
        <v>0</v>
      </c>
      <c r="L1221" s="30">
        <v>0</v>
      </c>
      <c r="M1221" s="30">
        <v>0</v>
      </c>
      <c r="N1221" s="30">
        <v>0</v>
      </c>
      <c r="O1221" s="30">
        <v>0</v>
      </c>
      <c r="P1221" s="30">
        <v>0</v>
      </c>
      <c r="Q1221" s="30">
        <v>0</v>
      </c>
      <c r="R1221" s="30">
        <v>0</v>
      </c>
      <c r="S1221" s="30">
        <v>0</v>
      </c>
      <c r="T1221">
        <v>5.5</v>
      </c>
      <c r="U1221">
        <v>0</v>
      </c>
      <c r="V1221">
        <v>0</v>
      </c>
    </row>
    <row r="1222" spans="1:22" hidden="1" x14ac:dyDescent="0.25">
      <c r="A1222" s="30" t="s">
        <v>4409</v>
      </c>
      <c r="B1222" s="30" t="s">
        <v>3783</v>
      </c>
      <c r="C1222" s="30" t="s">
        <v>9</v>
      </c>
      <c r="D1222" s="30" t="s">
        <v>339</v>
      </c>
      <c r="E1222" s="30" t="s">
        <v>2300</v>
      </c>
      <c r="F1222" s="30">
        <v>0</v>
      </c>
      <c r="G1222" s="30" t="s">
        <v>292</v>
      </c>
      <c r="H1222" s="30">
        <v>48.001388650025099</v>
      </c>
      <c r="I1222" s="30">
        <v>0.65500000000000003</v>
      </c>
      <c r="J1222" s="30" t="s">
        <v>332</v>
      </c>
      <c r="K1222" s="30">
        <v>31.4409095657664</v>
      </c>
      <c r="L1222" s="30">
        <v>0</v>
      </c>
      <c r="M1222" s="30">
        <v>0.65500000000000003</v>
      </c>
      <c r="N1222" s="30">
        <v>0</v>
      </c>
      <c r="O1222" s="30">
        <v>0</v>
      </c>
      <c r="P1222" s="30">
        <v>0</v>
      </c>
      <c r="Q1222" s="30">
        <v>0</v>
      </c>
      <c r="R1222" s="30">
        <v>0</v>
      </c>
      <c r="S1222" s="30">
        <v>0</v>
      </c>
      <c r="T1222">
        <v>5.5</v>
      </c>
      <c r="U1222">
        <v>48.001388650025099</v>
      </c>
      <c r="V1222">
        <v>0.105645161290323</v>
      </c>
    </row>
    <row r="1223" spans="1:22" hidden="1" x14ac:dyDescent="0.25">
      <c r="A1223" s="30" t="s">
        <v>4410</v>
      </c>
      <c r="B1223" s="30" t="s">
        <v>3783</v>
      </c>
      <c r="C1223" s="30" t="s">
        <v>9</v>
      </c>
      <c r="D1223" s="30" t="s">
        <v>339</v>
      </c>
      <c r="E1223" s="30" t="s">
        <v>2300</v>
      </c>
      <c r="F1223" s="30">
        <v>0</v>
      </c>
      <c r="G1223" s="30" t="s">
        <v>293</v>
      </c>
      <c r="H1223" s="30">
        <v>626.69350011638403</v>
      </c>
      <c r="I1223" s="30">
        <v>0.05</v>
      </c>
      <c r="J1223" s="30" t="s">
        <v>333</v>
      </c>
      <c r="K1223" s="30">
        <v>31.3346750058192</v>
      </c>
      <c r="L1223" s="30">
        <v>0</v>
      </c>
      <c r="M1223" s="30">
        <v>0</v>
      </c>
      <c r="N1223" s="30">
        <v>0.05</v>
      </c>
      <c r="O1223" s="30">
        <v>0</v>
      </c>
      <c r="P1223" s="30">
        <v>0</v>
      </c>
      <c r="Q1223" s="30">
        <v>0</v>
      </c>
      <c r="R1223" s="30">
        <v>0</v>
      </c>
      <c r="S1223" s="30">
        <v>0</v>
      </c>
      <c r="T1223">
        <v>5.5</v>
      </c>
      <c r="U1223">
        <v>626.69350011638403</v>
      </c>
      <c r="V1223">
        <v>1.8348623853211E-2</v>
      </c>
    </row>
    <row r="1224" spans="1:22" hidden="1" x14ac:dyDescent="0.25">
      <c r="A1224" s="30" t="s">
        <v>4411</v>
      </c>
      <c r="B1224" s="30" t="s">
        <v>3783</v>
      </c>
      <c r="C1224" s="30" t="s">
        <v>9</v>
      </c>
      <c r="D1224" s="30" t="s">
        <v>339</v>
      </c>
      <c r="E1224" s="30" t="s">
        <v>2300</v>
      </c>
      <c r="F1224" s="30">
        <v>0</v>
      </c>
      <c r="G1224" s="30" t="s">
        <v>294</v>
      </c>
      <c r="H1224" s="30">
        <v>148.97807456572801</v>
      </c>
      <c r="I1224" s="30">
        <v>0.16500000000000001</v>
      </c>
      <c r="J1224" s="30" t="s">
        <v>333</v>
      </c>
      <c r="K1224" s="30">
        <v>24.581382303345102</v>
      </c>
      <c r="L1224" s="30">
        <v>0</v>
      </c>
      <c r="M1224" s="30">
        <v>0</v>
      </c>
      <c r="N1224" s="30">
        <v>0.16500000000000001</v>
      </c>
      <c r="O1224" s="30">
        <v>0</v>
      </c>
      <c r="P1224" s="30">
        <v>0</v>
      </c>
      <c r="Q1224" s="30">
        <v>0</v>
      </c>
      <c r="R1224" s="30">
        <v>0</v>
      </c>
      <c r="S1224" s="30">
        <v>0</v>
      </c>
      <c r="T1224">
        <v>5.5</v>
      </c>
      <c r="U1224">
        <v>148.97807456572801</v>
      </c>
      <c r="V1224">
        <v>6.0550458715596299E-2</v>
      </c>
    </row>
    <row r="1225" spans="1:22" hidden="1" x14ac:dyDescent="0.25">
      <c r="A1225" s="30" t="s">
        <v>4412</v>
      </c>
      <c r="B1225" s="30" t="s">
        <v>3783</v>
      </c>
      <c r="C1225" s="30" t="s">
        <v>9</v>
      </c>
      <c r="D1225" s="30" t="s">
        <v>339</v>
      </c>
      <c r="E1225" s="30" t="s">
        <v>2300</v>
      </c>
      <c r="F1225" s="30">
        <v>0</v>
      </c>
      <c r="G1225" s="30" t="s">
        <v>295</v>
      </c>
      <c r="H1225" s="30">
        <v>0</v>
      </c>
      <c r="I1225" s="30">
        <v>0</v>
      </c>
      <c r="J1225" s="30" t="s">
        <v>336</v>
      </c>
      <c r="K1225" s="30">
        <v>0</v>
      </c>
      <c r="L1225" s="30">
        <v>0</v>
      </c>
      <c r="M1225" s="30">
        <v>0</v>
      </c>
      <c r="N1225" s="30">
        <v>0</v>
      </c>
      <c r="O1225" s="30">
        <v>0</v>
      </c>
      <c r="P1225" s="30">
        <v>0</v>
      </c>
      <c r="Q1225" s="30">
        <v>0</v>
      </c>
      <c r="R1225" s="30">
        <v>0</v>
      </c>
      <c r="S1225" s="30">
        <v>0</v>
      </c>
      <c r="T1225">
        <v>5.5</v>
      </c>
      <c r="U1225">
        <v>0</v>
      </c>
      <c r="V1225">
        <v>0</v>
      </c>
    </row>
    <row r="1226" spans="1:22" hidden="1" x14ac:dyDescent="0.25">
      <c r="A1226" s="30" t="s">
        <v>4413</v>
      </c>
      <c r="B1226" s="30" t="s">
        <v>3783</v>
      </c>
      <c r="C1226" s="30" t="s">
        <v>9</v>
      </c>
      <c r="D1226" s="30" t="s">
        <v>339</v>
      </c>
      <c r="E1226" s="30" t="s">
        <v>2300</v>
      </c>
      <c r="F1226" s="30">
        <v>0</v>
      </c>
      <c r="G1226" s="30" t="s">
        <v>296</v>
      </c>
      <c r="H1226" s="30">
        <v>106.454097166228</v>
      </c>
      <c r="I1226" s="30">
        <v>0.02</v>
      </c>
      <c r="J1226" s="30" t="s">
        <v>336</v>
      </c>
      <c r="K1226" s="30">
        <v>2.12908194332456</v>
      </c>
      <c r="L1226" s="30">
        <v>0</v>
      </c>
      <c r="M1226" s="30">
        <v>0</v>
      </c>
      <c r="N1226" s="30">
        <v>0</v>
      </c>
      <c r="O1226" s="30">
        <v>0</v>
      </c>
      <c r="P1226" s="30">
        <v>0</v>
      </c>
      <c r="Q1226" s="30">
        <v>0.02</v>
      </c>
      <c r="R1226" s="30">
        <v>2.12908194332456</v>
      </c>
      <c r="S1226" s="30">
        <v>0</v>
      </c>
      <c r="T1226">
        <v>5.5</v>
      </c>
      <c r="U1226">
        <v>106.454097166228</v>
      </c>
      <c r="V1226">
        <v>1.0610079575596801E-2</v>
      </c>
    </row>
    <row r="1227" spans="1:22" hidden="1" x14ac:dyDescent="0.25">
      <c r="A1227" s="30" t="s">
        <v>4414</v>
      </c>
      <c r="B1227" s="30" t="s">
        <v>3783</v>
      </c>
      <c r="C1227" s="30" t="s">
        <v>9</v>
      </c>
      <c r="D1227" s="30" t="s">
        <v>339</v>
      </c>
      <c r="E1227" s="30" t="s">
        <v>2300</v>
      </c>
      <c r="F1227" s="30">
        <v>0</v>
      </c>
      <c r="G1227" s="30" t="s">
        <v>297</v>
      </c>
      <c r="H1227" s="30">
        <v>1144.3857083083001</v>
      </c>
      <c r="I1227" s="30">
        <v>0.12</v>
      </c>
      <c r="J1227" s="30" t="s">
        <v>336</v>
      </c>
      <c r="K1227" s="30">
        <v>137.32628499699501</v>
      </c>
      <c r="L1227" s="30">
        <v>0</v>
      </c>
      <c r="M1227" s="30">
        <v>0</v>
      </c>
      <c r="N1227" s="30">
        <v>0</v>
      </c>
      <c r="O1227" s="30">
        <v>0</v>
      </c>
      <c r="P1227" s="30">
        <v>0</v>
      </c>
      <c r="Q1227" s="30">
        <v>0.12</v>
      </c>
      <c r="R1227" s="30">
        <v>137.32628499699501</v>
      </c>
      <c r="S1227" s="30">
        <v>0</v>
      </c>
      <c r="T1227">
        <v>5.5</v>
      </c>
      <c r="U1227">
        <v>1144.3857083083001</v>
      </c>
      <c r="V1227">
        <v>6.3660477453580902E-2</v>
      </c>
    </row>
    <row r="1228" spans="1:22" hidden="1" x14ac:dyDescent="0.25">
      <c r="A1228" s="30" t="s">
        <v>4415</v>
      </c>
      <c r="B1228" s="30" t="s">
        <v>3783</v>
      </c>
      <c r="C1228" s="30" t="s">
        <v>9</v>
      </c>
      <c r="D1228" s="30" t="s">
        <v>339</v>
      </c>
      <c r="E1228" s="30" t="s">
        <v>2300</v>
      </c>
      <c r="F1228" s="30">
        <v>0</v>
      </c>
      <c r="G1228" s="30" t="s">
        <v>298</v>
      </c>
      <c r="H1228" s="30">
        <v>0</v>
      </c>
      <c r="I1228" s="30">
        <v>0</v>
      </c>
      <c r="J1228" s="30" t="s">
        <v>276</v>
      </c>
      <c r="K1228" s="30">
        <v>0</v>
      </c>
      <c r="L1228" s="30">
        <v>0</v>
      </c>
      <c r="M1228" s="30">
        <v>0</v>
      </c>
      <c r="N1228" s="30">
        <v>0</v>
      </c>
      <c r="O1228" s="30">
        <v>0</v>
      </c>
      <c r="P1228" s="30">
        <v>0</v>
      </c>
      <c r="Q1228" s="30">
        <v>0</v>
      </c>
      <c r="R1228" s="30">
        <v>0</v>
      </c>
      <c r="S1228" s="30">
        <v>0</v>
      </c>
      <c r="T1228">
        <v>5.5</v>
      </c>
      <c r="U1228">
        <v>0</v>
      </c>
      <c r="V1228">
        <v>0</v>
      </c>
    </row>
    <row r="1229" spans="1:22" hidden="1" x14ac:dyDescent="0.25">
      <c r="A1229" s="30" t="s">
        <v>4416</v>
      </c>
      <c r="B1229" s="30" t="s">
        <v>3783</v>
      </c>
      <c r="C1229" s="30" t="s">
        <v>9</v>
      </c>
      <c r="D1229" s="30" t="s">
        <v>339</v>
      </c>
      <c r="E1229" s="30" t="s">
        <v>2300</v>
      </c>
      <c r="F1229" s="30">
        <v>0</v>
      </c>
      <c r="G1229" s="30" t="s">
        <v>299</v>
      </c>
      <c r="H1229" s="30">
        <v>118.99103782232299</v>
      </c>
      <c r="I1229" s="30">
        <v>4.4999999999999998E-2</v>
      </c>
      <c r="J1229" s="30" t="s">
        <v>332</v>
      </c>
      <c r="K1229" s="30">
        <v>5.3545967020045504</v>
      </c>
      <c r="L1229" s="30">
        <v>0</v>
      </c>
      <c r="M1229" s="30">
        <v>4.4999999999999998E-2</v>
      </c>
      <c r="N1229" s="30">
        <v>0</v>
      </c>
      <c r="O1229" s="30">
        <v>0</v>
      </c>
      <c r="P1229" s="30">
        <v>0</v>
      </c>
      <c r="Q1229" s="30">
        <v>0</v>
      </c>
      <c r="R1229" s="30">
        <v>0</v>
      </c>
      <c r="S1229" s="30">
        <v>0</v>
      </c>
      <c r="T1229">
        <v>5.5</v>
      </c>
      <c r="U1229">
        <v>118.99103782232299</v>
      </c>
      <c r="V1229">
        <v>7.25806451612903E-3</v>
      </c>
    </row>
    <row r="1230" spans="1:22" hidden="1" x14ac:dyDescent="0.25">
      <c r="A1230" s="30" t="s">
        <v>4417</v>
      </c>
      <c r="B1230" s="30" t="s">
        <v>3783</v>
      </c>
      <c r="C1230" s="30" t="s">
        <v>9</v>
      </c>
      <c r="D1230" s="30" t="s">
        <v>339</v>
      </c>
      <c r="E1230" s="30" t="s">
        <v>2300</v>
      </c>
      <c r="F1230" s="30">
        <v>0</v>
      </c>
      <c r="G1230" s="30" t="s">
        <v>300</v>
      </c>
      <c r="H1230" s="30">
        <v>0</v>
      </c>
      <c r="I1230" s="30">
        <v>0</v>
      </c>
      <c r="J1230" s="30" t="s">
        <v>336</v>
      </c>
      <c r="K1230" s="30">
        <v>0</v>
      </c>
      <c r="L1230" s="30">
        <v>0</v>
      </c>
      <c r="M1230" s="30">
        <v>0</v>
      </c>
      <c r="N1230" s="30">
        <v>0</v>
      </c>
      <c r="O1230" s="30">
        <v>0</v>
      </c>
      <c r="P1230" s="30">
        <v>0</v>
      </c>
      <c r="Q1230" s="30">
        <v>0</v>
      </c>
      <c r="R1230" s="30">
        <v>0</v>
      </c>
      <c r="S1230" s="30">
        <v>0</v>
      </c>
      <c r="T1230">
        <v>5.5</v>
      </c>
      <c r="U1230">
        <v>0</v>
      </c>
      <c r="V1230">
        <v>0</v>
      </c>
    </row>
    <row r="1231" spans="1:22" hidden="1" x14ac:dyDescent="0.25">
      <c r="A1231" s="30" t="s">
        <v>4418</v>
      </c>
      <c r="B1231" s="30" t="s">
        <v>3783</v>
      </c>
      <c r="C1231" s="30" t="s">
        <v>9</v>
      </c>
      <c r="D1231" s="30" t="s">
        <v>339</v>
      </c>
      <c r="E1231" s="30" t="s">
        <v>2300</v>
      </c>
      <c r="F1231" s="30">
        <v>0</v>
      </c>
      <c r="G1231" s="30" t="s">
        <v>301</v>
      </c>
      <c r="H1231" s="30">
        <v>82.655235840243904</v>
      </c>
      <c r="I1231" s="30">
        <v>1.875</v>
      </c>
      <c r="J1231" s="30" t="s">
        <v>333</v>
      </c>
      <c r="K1231" s="30">
        <v>154.97856720045701</v>
      </c>
      <c r="L1231" s="30">
        <v>0</v>
      </c>
      <c r="M1231" s="30">
        <v>0</v>
      </c>
      <c r="N1231" s="30">
        <v>1.875</v>
      </c>
      <c r="O1231" s="30">
        <v>0</v>
      </c>
      <c r="P1231" s="30">
        <v>0</v>
      </c>
      <c r="Q1231" s="30">
        <v>0</v>
      </c>
      <c r="R1231" s="30">
        <v>0</v>
      </c>
      <c r="S1231" s="30">
        <v>0</v>
      </c>
      <c r="T1231">
        <v>5.5</v>
      </c>
      <c r="U1231">
        <v>82.655235840243904</v>
      </c>
      <c r="V1231">
        <v>0.68807339449541305</v>
      </c>
    </row>
    <row r="1232" spans="1:22" hidden="1" x14ac:dyDescent="0.25">
      <c r="A1232" s="30" t="s">
        <v>4419</v>
      </c>
      <c r="B1232" s="30" t="s">
        <v>3783</v>
      </c>
      <c r="C1232" s="30" t="s">
        <v>9</v>
      </c>
      <c r="D1232" s="30" t="s">
        <v>339</v>
      </c>
      <c r="E1232" s="30" t="s">
        <v>2300</v>
      </c>
      <c r="F1232" s="30">
        <v>0</v>
      </c>
      <c r="G1232" s="30" t="s">
        <v>302</v>
      </c>
      <c r="H1232" s="30">
        <v>105.051093892775</v>
      </c>
      <c r="I1232" s="30">
        <v>0.37</v>
      </c>
      <c r="J1232" s="30" t="s">
        <v>332</v>
      </c>
      <c r="K1232" s="30">
        <v>38.868904740326698</v>
      </c>
      <c r="L1232" s="30">
        <v>0</v>
      </c>
      <c r="M1232" s="30">
        <v>0.37</v>
      </c>
      <c r="N1232" s="30">
        <v>0</v>
      </c>
      <c r="O1232" s="30">
        <v>0</v>
      </c>
      <c r="P1232" s="30">
        <v>0</v>
      </c>
      <c r="Q1232" s="30">
        <v>0</v>
      </c>
      <c r="R1232" s="30">
        <v>0</v>
      </c>
      <c r="S1232" s="30">
        <v>0</v>
      </c>
      <c r="T1232">
        <v>5.5</v>
      </c>
      <c r="U1232">
        <v>105.051093892775</v>
      </c>
      <c r="V1232">
        <v>5.9677419354838702E-2</v>
      </c>
    </row>
    <row r="1233" spans="1:22" hidden="1" x14ac:dyDescent="0.25">
      <c r="A1233" s="30" t="s">
        <v>4420</v>
      </c>
      <c r="B1233" s="30" t="s">
        <v>3783</v>
      </c>
      <c r="C1233" s="30" t="s">
        <v>9</v>
      </c>
      <c r="D1233" s="30" t="s">
        <v>339</v>
      </c>
      <c r="E1233" s="30" t="s">
        <v>2300</v>
      </c>
      <c r="F1233" s="30">
        <v>0</v>
      </c>
      <c r="G1233" s="30" t="s">
        <v>303</v>
      </c>
      <c r="H1233" s="30">
        <v>263.57069506548402</v>
      </c>
      <c r="I1233" s="30">
        <v>0.13500000000000001</v>
      </c>
      <c r="J1233" s="30" t="s">
        <v>336</v>
      </c>
      <c r="K1233" s="30">
        <v>35.582043833840302</v>
      </c>
      <c r="L1233" s="30">
        <v>0</v>
      </c>
      <c r="M1233" s="30">
        <v>0</v>
      </c>
      <c r="N1233" s="30">
        <v>0</v>
      </c>
      <c r="O1233" s="30">
        <v>0</v>
      </c>
      <c r="P1233" s="30">
        <v>0</v>
      </c>
      <c r="Q1233" s="30">
        <v>0.13500000000000001</v>
      </c>
      <c r="R1233" s="30">
        <v>35.582043833840302</v>
      </c>
      <c r="S1233" s="30">
        <v>0</v>
      </c>
      <c r="T1233">
        <v>5.5</v>
      </c>
      <c r="U1233">
        <v>263.57069506548402</v>
      </c>
      <c r="V1233">
        <v>7.1618037135278506E-2</v>
      </c>
    </row>
    <row r="1234" spans="1:22" hidden="1" x14ac:dyDescent="0.25">
      <c r="A1234" s="30" t="s">
        <v>4421</v>
      </c>
      <c r="B1234" s="30" t="s">
        <v>3783</v>
      </c>
      <c r="C1234" s="30" t="s">
        <v>9</v>
      </c>
      <c r="D1234" s="30" t="s">
        <v>339</v>
      </c>
      <c r="E1234" s="30" t="s">
        <v>2300</v>
      </c>
      <c r="F1234" s="30">
        <v>0</v>
      </c>
      <c r="G1234" s="30" t="s">
        <v>304</v>
      </c>
      <c r="H1234" s="30">
        <v>86.738377064551301</v>
      </c>
      <c r="I1234" s="30">
        <v>1</v>
      </c>
      <c r="J1234" s="30" t="s">
        <v>336</v>
      </c>
      <c r="K1234" s="30">
        <v>86.738377064551301</v>
      </c>
      <c r="L1234" s="30">
        <v>0</v>
      </c>
      <c r="M1234" s="30">
        <v>0</v>
      </c>
      <c r="N1234" s="30">
        <v>0</v>
      </c>
      <c r="O1234" s="30">
        <v>0</v>
      </c>
      <c r="P1234" s="30">
        <v>0</v>
      </c>
      <c r="Q1234" s="30">
        <v>1</v>
      </c>
      <c r="R1234" s="30">
        <v>86.738377064551301</v>
      </c>
      <c r="S1234" s="30">
        <v>0</v>
      </c>
      <c r="T1234">
        <v>5.5</v>
      </c>
      <c r="U1234">
        <v>86.738377064551301</v>
      </c>
      <c r="V1234">
        <v>0.53050397877984101</v>
      </c>
    </row>
    <row r="1235" spans="1:22" hidden="1" x14ac:dyDescent="0.25">
      <c r="A1235" s="30" t="s">
        <v>4422</v>
      </c>
      <c r="B1235" s="30" t="s">
        <v>3783</v>
      </c>
      <c r="C1235" s="30" t="s">
        <v>9</v>
      </c>
      <c r="D1235" s="30" t="s">
        <v>339</v>
      </c>
      <c r="E1235" s="30" t="s">
        <v>2300</v>
      </c>
      <c r="F1235" s="30">
        <v>0</v>
      </c>
      <c r="G1235" s="30" t="s">
        <v>305</v>
      </c>
      <c r="H1235" s="30">
        <v>164.35778619265199</v>
      </c>
      <c r="I1235" s="30">
        <v>1.89</v>
      </c>
      <c r="J1235" s="30" t="s">
        <v>332</v>
      </c>
      <c r="K1235" s="30">
        <v>310.63621590411299</v>
      </c>
      <c r="L1235" s="30">
        <v>0</v>
      </c>
      <c r="M1235" s="30">
        <v>1.89</v>
      </c>
      <c r="N1235" s="30">
        <v>0</v>
      </c>
      <c r="O1235" s="30">
        <v>0</v>
      </c>
      <c r="P1235" s="30">
        <v>0</v>
      </c>
      <c r="Q1235" s="30">
        <v>0</v>
      </c>
      <c r="R1235" s="30">
        <v>0</v>
      </c>
      <c r="S1235" s="30">
        <v>0</v>
      </c>
      <c r="T1235">
        <v>5.5</v>
      </c>
      <c r="U1235">
        <v>164.35778619265199</v>
      </c>
      <c r="V1235">
        <v>0.304838709677419</v>
      </c>
    </row>
    <row r="1236" spans="1:22" hidden="1" x14ac:dyDescent="0.25">
      <c r="A1236" s="30" t="s">
        <v>4423</v>
      </c>
      <c r="B1236" s="30" t="s">
        <v>3783</v>
      </c>
      <c r="C1236" s="30" t="s">
        <v>9</v>
      </c>
      <c r="D1236" s="30" t="s">
        <v>339</v>
      </c>
      <c r="E1236" s="30" t="s">
        <v>2300</v>
      </c>
      <c r="F1236" s="30">
        <v>0</v>
      </c>
      <c r="G1236" s="30" t="s">
        <v>306</v>
      </c>
      <c r="H1236" s="30">
        <v>119.408376313112</v>
      </c>
      <c r="I1236" s="30">
        <v>1.53</v>
      </c>
      <c r="J1236" s="30" t="s">
        <v>332</v>
      </c>
      <c r="K1236" s="30">
        <v>182.69481575906099</v>
      </c>
      <c r="L1236" s="30">
        <v>0</v>
      </c>
      <c r="M1236" s="30">
        <v>1.53</v>
      </c>
      <c r="N1236" s="30">
        <v>0</v>
      </c>
      <c r="O1236" s="30">
        <v>0</v>
      </c>
      <c r="P1236" s="30">
        <v>0</v>
      </c>
      <c r="Q1236" s="30">
        <v>0</v>
      </c>
      <c r="R1236" s="30">
        <v>0</v>
      </c>
      <c r="S1236" s="30">
        <v>0</v>
      </c>
      <c r="T1236">
        <v>5.5</v>
      </c>
      <c r="U1236">
        <v>119.408376313112</v>
      </c>
      <c r="V1236">
        <v>0.24677419354838701</v>
      </c>
    </row>
    <row r="1237" spans="1:22" hidden="1" x14ac:dyDescent="0.25">
      <c r="A1237" s="30" t="s">
        <v>4424</v>
      </c>
      <c r="B1237" s="30" t="s">
        <v>3783</v>
      </c>
      <c r="C1237" s="30" t="s">
        <v>9</v>
      </c>
      <c r="D1237" s="30" t="s">
        <v>339</v>
      </c>
      <c r="E1237" s="30" t="s">
        <v>2300</v>
      </c>
      <c r="F1237" s="30">
        <v>0</v>
      </c>
      <c r="G1237" s="30" t="s">
        <v>307</v>
      </c>
      <c r="H1237" s="30">
        <v>66.899579849671994</v>
      </c>
      <c r="I1237" s="30">
        <v>0.59</v>
      </c>
      <c r="J1237" s="30" t="s">
        <v>336</v>
      </c>
      <c r="K1237" s="30">
        <v>39.470752111306503</v>
      </c>
      <c r="L1237" s="30">
        <v>0</v>
      </c>
      <c r="M1237" s="30">
        <v>0</v>
      </c>
      <c r="N1237" s="30">
        <v>0</v>
      </c>
      <c r="O1237" s="30">
        <v>0</v>
      </c>
      <c r="P1237" s="30">
        <v>0</v>
      </c>
      <c r="Q1237" s="30">
        <v>0.59</v>
      </c>
      <c r="R1237" s="30">
        <v>39.470752111306503</v>
      </c>
      <c r="S1237" s="30">
        <v>0</v>
      </c>
      <c r="T1237">
        <v>5.5</v>
      </c>
      <c r="U1237">
        <v>66.899579849671994</v>
      </c>
      <c r="V1237">
        <v>0.31299734748010599</v>
      </c>
    </row>
    <row r="1238" spans="1:22" hidden="1" x14ac:dyDescent="0.25">
      <c r="A1238" s="30" t="s">
        <v>4425</v>
      </c>
      <c r="B1238" s="30" t="s">
        <v>3783</v>
      </c>
      <c r="C1238" s="30" t="s">
        <v>9</v>
      </c>
      <c r="D1238" s="30" t="s">
        <v>339</v>
      </c>
      <c r="E1238" s="30" t="s">
        <v>2300</v>
      </c>
      <c r="F1238" s="30">
        <v>0</v>
      </c>
      <c r="G1238" s="30" t="s">
        <v>308</v>
      </c>
      <c r="H1238" s="30">
        <v>140.55366123517501</v>
      </c>
      <c r="I1238" s="30">
        <v>1.71</v>
      </c>
      <c r="J1238" s="30" t="s">
        <v>332</v>
      </c>
      <c r="K1238" s="30">
        <v>240.34676071214901</v>
      </c>
      <c r="L1238" s="30">
        <v>0</v>
      </c>
      <c r="M1238" s="30">
        <v>1.71</v>
      </c>
      <c r="N1238" s="30">
        <v>0</v>
      </c>
      <c r="O1238" s="30">
        <v>0</v>
      </c>
      <c r="P1238" s="30">
        <v>0</v>
      </c>
      <c r="Q1238" s="30">
        <v>0</v>
      </c>
      <c r="R1238" s="30">
        <v>0</v>
      </c>
      <c r="S1238" s="30">
        <v>0</v>
      </c>
      <c r="T1238">
        <v>5.5</v>
      </c>
      <c r="U1238">
        <v>140.55366123517501</v>
      </c>
      <c r="V1238">
        <v>0.27580645161290301</v>
      </c>
    </row>
    <row r="1239" spans="1:22" hidden="1" x14ac:dyDescent="0.25">
      <c r="A1239" s="30" t="s">
        <v>4426</v>
      </c>
      <c r="B1239" s="30" t="s">
        <v>3783</v>
      </c>
      <c r="C1239" s="30" t="s">
        <v>9</v>
      </c>
      <c r="D1239" s="30" t="s">
        <v>339</v>
      </c>
      <c r="E1239" s="30" t="s">
        <v>2300</v>
      </c>
      <c r="F1239" s="30">
        <v>0</v>
      </c>
      <c r="G1239" s="30" t="s">
        <v>309</v>
      </c>
      <c r="H1239" s="30">
        <v>523.74631593894696</v>
      </c>
      <c r="I1239" s="30">
        <v>0.02</v>
      </c>
      <c r="J1239" s="30" t="s">
        <v>336</v>
      </c>
      <c r="K1239" s="30">
        <v>10.4749263187789</v>
      </c>
      <c r="L1239" s="30">
        <v>0</v>
      </c>
      <c r="M1239" s="30">
        <v>0</v>
      </c>
      <c r="N1239" s="30">
        <v>0</v>
      </c>
      <c r="O1239" s="30">
        <v>0</v>
      </c>
      <c r="P1239" s="30">
        <v>0</v>
      </c>
      <c r="Q1239" s="30">
        <v>0.02</v>
      </c>
      <c r="R1239" s="30">
        <v>10.4749263187789</v>
      </c>
      <c r="S1239" s="30">
        <v>0</v>
      </c>
      <c r="T1239">
        <v>5.5</v>
      </c>
      <c r="U1239">
        <v>523.74631593894696</v>
      </c>
      <c r="V1239">
        <v>1.0610079575596801E-2</v>
      </c>
    </row>
    <row r="1240" spans="1:22" hidden="1" x14ac:dyDescent="0.25">
      <c r="A1240" s="30" t="s">
        <v>4427</v>
      </c>
      <c r="B1240" s="30" t="s">
        <v>3783</v>
      </c>
      <c r="C1240" s="30" t="s">
        <v>9</v>
      </c>
      <c r="D1240" s="30" t="s">
        <v>339</v>
      </c>
      <c r="E1240" s="30" t="s">
        <v>2300</v>
      </c>
      <c r="F1240" s="30">
        <v>0</v>
      </c>
      <c r="G1240" s="30" t="s">
        <v>310</v>
      </c>
      <c r="H1240" s="30">
        <v>251.596997695233</v>
      </c>
      <c r="I1240" s="30">
        <v>0.39</v>
      </c>
      <c r="J1240" s="30" t="s">
        <v>333</v>
      </c>
      <c r="K1240" s="30">
        <v>98.122829101140994</v>
      </c>
      <c r="L1240" s="30">
        <v>0</v>
      </c>
      <c r="M1240" s="30">
        <v>0</v>
      </c>
      <c r="N1240" s="30">
        <v>0.39</v>
      </c>
      <c r="O1240" s="30">
        <v>0</v>
      </c>
      <c r="P1240" s="30">
        <v>0</v>
      </c>
      <c r="Q1240" s="30">
        <v>0</v>
      </c>
      <c r="R1240" s="30">
        <v>0</v>
      </c>
      <c r="S1240" s="30">
        <v>0</v>
      </c>
      <c r="T1240">
        <v>5.5</v>
      </c>
      <c r="U1240">
        <v>251.596997695233</v>
      </c>
      <c r="V1240">
        <v>0.14311926605504599</v>
      </c>
    </row>
    <row r="1241" spans="1:22" hidden="1" x14ac:dyDescent="0.25">
      <c r="A1241" s="30" t="s">
        <v>4428</v>
      </c>
      <c r="B1241" s="30" t="s">
        <v>3783</v>
      </c>
      <c r="C1241" s="30" t="s">
        <v>9</v>
      </c>
      <c r="D1241" s="30" t="s">
        <v>339</v>
      </c>
      <c r="E1241" s="30" t="s">
        <v>2300</v>
      </c>
      <c r="F1241" s="30">
        <v>0</v>
      </c>
      <c r="G1241" s="30" t="s">
        <v>311</v>
      </c>
      <c r="H1241" s="30">
        <v>118.959937206828</v>
      </c>
      <c r="I1241" s="30">
        <v>0.245</v>
      </c>
      <c r="J1241" s="30" t="s">
        <v>333</v>
      </c>
      <c r="K1241" s="30">
        <v>29.1451846156728</v>
      </c>
      <c r="L1241" s="30">
        <v>0</v>
      </c>
      <c r="M1241" s="30">
        <v>0</v>
      </c>
      <c r="N1241" s="30">
        <v>0.245</v>
      </c>
      <c r="O1241" s="30">
        <v>0</v>
      </c>
      <c r="P1241" s="30">
        <v>0</v>
      </c>
      <c r="Q1241" s="30">
        <v>0</v>
      </c>
      <c r="R1241" s="30">
        <v>0</v>
      </c>
      <c r="S1241" s="30">
        <v>0</v>
      </c>
      <c r="T1241">
        <v>5.5</v>
      </c>
      <c r="U1241">
        <v>118.959937206828</v>
      </c>
      <c r="V1241">
        <v>8.9908256880733894E-2</v>
      </c>
    </row>
    <row r="1242" spans="1:22" hidden="1" x14ac:dyDescent="0.25">
      <c r="A1242" s="30" t="s">
        <v>4429</v>
      </c>
      <c r="B1242" s="30" t="s">
        <v>3783</v>
      </c>
      <c r="C1242" s="30" t="s">
        <v>9</v>
      </c>
      <c r="D1242" s="30" t="s">
        <v>339</v>
      </c>
      <c r="E1242" s="30" t="s">
        <v>2300</v>
      </c>
      <c r="F1242" s="30">
        <v>0</v>
      </c>
      <c r="G1242" s="30" t="s">
        <v>312</v>
      </c>
      <c r="H1242" s="30">
        <v>26.8012582310777</v>
      </c>
      <c r="I1242" s="30">
        <v>8.6199999999999992</v>
      </c>
      <c r="J1242" s="30" t="s">
        <v>334</v>
      </c>
      <c r="K1242" s="30">
        <v>231.02684595189001</v>
      </c>
      <c r="L1242" s="30">
        <v>0</v>
      </c>
      <c r="M1242" s="30">
        <v>0</v>
      </c>
      <c r="N1242" s="30">
        <v>0</v>
      </c>
      <c r="O1242" s="30">
        <v>8.6199999999999992</v>
      </c>
      <c r="P1242" s="30">
        <v>0</v>
      </c>
      <c r="Q1242" s="30">
        <v>0</v>
      </c>
      <c r="R1242" s="30">
        <v>0</v>
      </c>
      <c r="S1242" s="30">
        <v>0</v>
      </c>
      <c r="T1242">
        <v>5.5</v>
      </c>
      <c r="U1242">
        <v>26.8012582310777</v>
      </c>
      <c r="V1242">
        <v>0.777276825969342</v>
      </c>
    </row>
    <row r="1243" spans="1:22" hidden="1" x14ac:dyDescent="0.25">
      <c r="A1243" s="30" t="s">
        <v>4430</v>
      </c>
      <c r="B1243" s="30" t="s">
        <v>3783</v>
      </c>
      <c r="C1243" s="30" t="s">
        <v>9</v>
      </c>
      <c r="D1243" s="30" t="s">
        <v>339</v>
      </c>
      <c r="E1243" s="30" t="s">
        <v>2300</v>
      </c>
      <c r="F1243" s="30">
        <v>0</v>
      </c>
      <c r="G1243" s="30" t="s">
        <v>2688</v>
      </c>
      <c r="H1243" s="30">
        <v>181.96879666260199</v>
      </c>
      <c r="I1243" s="30">
        <v>0.31174006097000001</v>
      </c>
      <c r="J1243" s="30" t="s">
        <v>334</v>
      </c>
      <c r="K1243" s="30">
        <v>56.726963766236999</v>
      </c>
      <c r="L1243" s="30">
        <v>0</v>
      </c>
      <c r="M1243" s="30">
        <v>0</v>
      </c>
      <c r="N1243" s="30">
        <v>0</v>
      </c>
      <c r="O1243" s="30">
        <v>0.31174006097000001</v>
      </c>
      <c r="P1243" s="30">
        <v>0</v>
      </c>
      <c r="Q1243" s="30">
        <v>0</v>
      </c>
      <c r="R1243" s="30">
        <v>0</v>
      </c>
      <c r="S1243" s="30">
        <v>0</v>
      </c>
      <c r="T1243">
        <v>5.5</v>
      </c>
      <c r="U1243">
        <v>181.96879666260199</v>
      </c>
      <c r="V1243">
        <v>2.8110014514878299E-2</v>
      </c>
    </row>
    <row r="1244" spans="1:22" hidden="1" x14ac:dyDescent="0.25">
      <c r="A1244" s="30" t="s">
        <v>4431</v>
      </c>
      <c r="B1244" s="30" t="s">
        <v>3783</v>
      </c>
      <c r="C1244" s="30" t="s">
        <v>9</v>
      </c>
      <c r="D1244" s="30" t="s">
        <v>339</v>
      </c>
      <c r="E1244" s="30" t="s">
        <v>2300</v>
      </c>
      <c r="F1244" s="30">
        <v>0</v>
      </c>
      <c r="G1244" s="30" t="s">
        <v>2687</v>
      </c>
      <c r="H1244" s="30">
        <v>112.93359439739</v>
      </c>
      <c r="I1244" s="30">
        <v>2.1582599390300001</v>
      </c>
      <c r="J1244" s="30" t="s">
        <v>334</v>
      </c>
      <c r="K1244" s="30">
        <v>243.74005255854999</v>
      </c>
      <c r="L1244" s="30">
        <v>0</v>
      </c>
      <c r="M1244" s="30">
        <v>0</v>
      </c>
      <c r="N1244" s="30">
        <v>0</v>
      </c>
      <c r="O1244" s="30">
        <v>2.1582599390300001</v>
      </c>
      <c r="P1244" s="30">
        <v>0</v>
      </c>
      <c r="Q1244" s="30">
        <v>0</v>
      </c>
      <c r="R1244" s="30">
        <v>0</v>
      </c>
      <c r="S1244" s="30">
        <v>0</v>
      </c>
      <c r="T1244">
        <v>5.5</v>
      </c>
      <c r="U1244">
        <v>112.93359439739</v>
      </c>
      <c r="V1244">
        <v>0.19461315951578001</v>
      </c>
    </row>
    <row r="1245" spans="1:22" hidden="1" x14ac:dyDescent="0.25">
      <c r="A1245" s="30" t="s">
        <v>4432</v>
      </c>
      <c r="B1245" s="30" t="s">
        <v>3783</v>
      </c>
      <c r="C1245" s="30" t="s">
        <v>9</v>
      </c>
      <c r="D1245" s="30" t="s">
        <v>339</v>
      </c>
      <c r="E1245" s="30" t="s">
        <v>2300</v>
      </c>
      <c r="F1245" s="30">
        <v>0</v>
      </c>
      <c r="G1245" s="30" t="s">
        <v>313</v>
      </c>
      <c r="H1245" s="30">
        <v>0</v>
      </c>
      <c r="I1245" s="30">
        <v>0</v>
      </c>
      <c r="J1245" s="30" t="s">
        <v>334</v>
      </c>
      <c r="K1245" s="30">
        <v>0</v>
      </c>
      <c r="L1245" s="30">
        <v>0</v>
      </c>
      <c r="M1245" s="30">
        <v>0</v>
      </c>
      <c r="N1245" s="30">
        <v>0</v>
      </c>
      <c r="O1245" s="30">
        <v>0</v>
      </c>
      <c r="P1245" s="30">
        <v>0</v>
      </c>
      <c r="Q1245" s="30">
        <v>0</v>
      </c>
      <c r="R1245" s="30">
        <v>0</v>
      </c>
      <c r="S1245" s="30">
        <v>0</v>
      </c>
      <c r="T1245">
        <v>5.5</v>
      </c>
      <c r="U1245">
        <v>0</v>
      </c>
      <c r="V1245">
        <v>0</v>
      </c>
    </row>
    <row r="1246" spans="1:22" hidden="1" x14ac:dyDescent="0.25">
      <c r="A1246" s="30" t="s">
        <v>4433</v>
      </c>
      <c r="B1246" s="30" t="s">
        <v>3783</v>
      </c>
      <c r="C1246" s="30" t="s">
        <v>9</v>
      </c>
      <c r="D1246" s="30" t="s">
        <v>339</v>
      </c>
      <c r="E1246" s="30" t="s">
        <v>281</v>
      </c>
      <c r="F1246" s="30">
        <v>7275</v>
      </c>
      <c r="G1246" s="30" t="s">
        <v>289</v>
      </c>
      <c r="H1246" s="30">
        <v>0</v>
      </c>
      <c r="I1246" s="30">
        <v>0</v>
      </c>
      <c r="J1246" s="30" t="s">
        <v>335</v>
      </c>
      <c r="K1246" s="30">
        <v>0</v>
      </c>
      <c r="L1246" s="30">
        <v>0</v>
      </c>
      <c r="M1246" s="30">
        <v>0</v>
      </c>
      <c r="N1246" s="30">
        <v>0</v>
      </c>
      <c r="O1246" s="30">
        <v>0</v>
      </c>
      <c r="P1246" s="30">
        <v>0</v>
      </c>
      <c r="Q1246" s="30">
        <v>0</v>
      </c>
      <c r="R1246" s="30">
        <v>0</v>
      </c>
      <c r="S1246" s="30">
        <v>0</v>
      </c>
      <c r="T1246">
        <v>6</v>
      </c>
      <c r="U1246">
        <v>443.47263841197201</v>
      </c>
      <c r="V1246">
        <v>1</v>
      </c>
    </row>
    <row r="1247" spans="1:22" hidden="1" x14ac:dyDescent="0.25">
      <c r="A1247" s="30" t="s">
        <v>4434</v>
      </c>
      <c r="B1247" s="30" t="s">
        <v>3783</v>
      </c>
      <c r="C1247" s="30" t="s">
        <v>9</v>
      </c>
      <c r="D1247" s="30" t="s">
        <v>339</v>
      </c>
      <c r="E1247" s="30" t="s">
        <v>281</v>
      </c>
      <c r="F1247" s="30">
        <v>7275</v>
      </c>
      <c r="G1247" s="30" t="s">
        <v>290</v>
      </c>
      <c r="H1247" s="30">
        <v>0</v>
      </c>
      <c r="I1247" s="30">
        <v>0</v>
      </c>
      <c r="J1247" s="30" t="s">
        <v>363</v>
      </c>
      <c r="K1247" s="30">
        <v>0</v>
      </c>
      <c r="L1247" s="30">
        <v>0</v>
      </c>
      <c r="M1247" s="30">
        <v>0</v>
      </c>
      <c r="N1247" s="30">
        <v>0</v>
      </c>
      <c r="O1247" s="30">
        <v>0</v>
      </c>
      <c r="P1247" s="30">
        <v>0</v>
      </c>
      <c r="Q1247" s="30">
        <v>0</v>
      </c>
      <c r="R1247" s="30">
        <v>0</v>
      </c>
      <c r="S1247" s="30">
        <v>0</v>
      </c>
      <c r="T1247">
        <v>6</v>
      </c>
      <c r="U1247">
        <v>1402.73721315018</v>
      </c>
      <c r="V1247">
        <v>1</v>
      </c>
    </row>
    <row r="1248" spans="1:22" hidden="1" x14ac:dyDescent="0.25">
      <c r="A1248" s="30" t="s">
        <v>4435</v>
      </c>
      <c r="B1248" s="30" t="s">
        <v>3783</v>
      </c>
      <c r="C1248" s="30" t="s">
        <v>9</v>
      </c>
      <c r="D1248" s="30" t="s">
        <v>339</v>
      </c>
      <c r="E1248" s="30" t="s">
        <v>281</v>
      </c>
      <c r="F1248" s="30">
        <v>7275</v>
      </c>
      <c r="G1248" s="30" t="s">
        <v>291</v>
      </c>
      <c r="H1248" s="30">
        <v>0</v>
      </c>
      <c r="I1248" s="30">
        <v>0</v>
      </c>
      <c r="J1248" s="30" t="s">
        <v>336</v>
      </c>
      <c r="K1248" s="30">
        <v>0</v>
      </c>
      <c r="L1248" s="30">
        <v>0</v>
      </c>
      <c r="M1248" s="30">
        <v>0</v>
      </c>
      <c r="N1248" s="30">
        <v>0</v>
      </c>
      <c r="O1248" s="30">
        <v>0</v>
      </c>
      <c r="P1248" s="30">
        <v>0</v>
      </c>
      <c r="Q1248" s="30">
        <v>0</v>
      </c>
      <c r="R1248" s="30">
        <v>0</v>
      </c>
      <c r="S1248" s="30">
        <v>0</v>
      </c>
      <c r="T1248">
        <v>6</v>
      </c>
      <c r="U1248">
        <v>0</v>
      </c>
      <c r="V1248">
        <v>0</v>
      </c>
    </row>
    <row r="1249" spans="1:22" hidden="1" x14ac:dyDescent="0.25">
      <c r="A1249" s="30" t="s">
        <v>4436</v>
      </c>
      <c r="B1249" s="30" t="s">
        <v>3783</v>
      </c>
      <c r="C1249" s="30" t="s">
        <v>9</v>
      </c>
      <c r="D1249" s="30" t="s">
        <v>339</v>
      </c>
      <c r="E1249" s="30" t="s">
        <v>281</v>
      </c>
      <c r="F1249" s="30">
        <v>7275</v>
      </c>
      <c r="G1249" s="30" t="s">
        <v>292</v>
      </c>
      <c r="H1249" s="30">
        <v>48.922080003534496</v>
      </c>
      <c r="I1249" s="30">
        <v>0.8</v>
      </c>
      <c r="J1249" s="30" t="s">
        <v>332</v>
      </c>
      <c r="K1249" s="30">
        <v>39.137664002827599</v>
      </c>
      <c r="L1249" s="30">
        <v>284726.50562057103</v>
      </c>
      <c r="M1249" s="30">
        <v>0.8</v>
      </c>
      <c r="N1249" s="30">
        <v>0</v>
      </c>
      <c r="O1249" s="30">
        <v>0</v>
      </c>
      <c r="P1249" s="30">
        <v>0</v>
      </c>
      <c r="Q1249" s="30">
        <v>0</v>
      </c>
      <c r="R1249" s="30">
        <v>0</v>
      </c>
      <c r="S1249" s="30">
        <v>5820</v>
      </c>
      <c r="T1249">
        <v>6</v>
      </c>
      <c r="U1249">
        <v>48.922080003534496</v>
      </c>
      <c r="V1249">
        <v>0.113960113960114</v>
      </c>
    </row>
    <row r="1250" spans="1:22" hidden="1" x14ac:dyDescent="0.25">
      <c r="A1250" s="30" t="s">
        <v>4437</v>
      </c>
      <c r="B1250" s="30" t="s">
        <v>3783</v>
      </c>
      <c r="C1250" s="30" t="s">
        <v>9</v>
      </c>
      <c r="D1250" s="30" t="s">
        <v>339</v>
      </c>
      <c r="E1250" s="30" t="s">
        <v>281</v>
      </c>
      <c r="F1250" s="30">
        <v>7275</v>
      </c>
      <c r="G1250" s="30" t="s">
        <v>293</v>
      </c>
      <c r="H1250" s="30">
        <v>651.41173896762098</v>
      </c>
      <c r="I1250" s="30">
        <v>7.0000000000000007E-2</v>
      </c>
      <c r="J1250" s="30" t="s">
        <v>333</v>
      </c>
      <c r="K1250" s="30">
        <v>45.598821727733501</v>
      </c>
      <c r="L1250" s="30">
        <v>331731.42806926102</v>
      </c>
      <c r="M1250" s="30">
        <v>0</v>
      </c>
      <c r="N1250" s="30">
        <v>7.0000000000000007E-2</v>
      </c>
      <c r="O1250" s="30">
        <v>0</v>
      </c>
      <c r="P1250" s="30">
        <v>0</v>
      </c>
      <c r="Q1250" s="30">
        <v>0</v>
      </c>
      <c r="R1250" s="30">
        <v>0</v>
      </c>
      <c r="S1250" s="30">
        <v>509.25</v>
      </c>
      <c r="T1250">
        <v>6</v>
      </c>
      <c r="U1250">
        <v>651.41173896762098</v>
      </c>
      <c r="V1250">
        <v>2.25806451612903E-2</v>
      </c>
    </row>
    <row r="1251" spans="1:22" hidden="1" x14ac:dyDescent="0.25">
      <c r="A1251" s="30" t="s">
        <v>4438</v>
      </c>
      <c r="B1251" s="30" t="s">
        <v>3783</v>
      </c>
      <c r="C1251" s="30" t="s">
        <v>9</v>
      </c>
      <c r="D1251" s="30" t="s">
        <v>339</v>
      </c>
      <c r="E1251" s="30" t="s">
        <v>281</v>
      </c>
      <c r="F1251" s="30">
        <v>7275</v>
      </c>
      <c r="G1251" s="30" t="s">
        <v>294</v>
      </c>
      <c r="H1251" s="30">
        <v>159.62762321628</v>
      </c>
      <c r="I1251" s="30">
        <v>0.19</v>
      </c>
      <c r="J1251" s="30" t="s">
        <v>333</v>
      </c>
      <c r="K1251" s="30">
        <v>30.3292484110933</v>
      </c>
      <c r="L1251" s="30">
        <v>220645.28219070399</v>
      </c>
      <c r="M1251" s="30">
        <v>0</v>
      </c>
      <c r="N1251" s="30">
        <v>0.19</v>
      </c>
      <c r="O1251" s="30">
        <v>0</v>
      </c>
      <c r="P1251" s="30">
        <v>0</v>
      </c>
      <c r="Q1251" s="30">
        <v>0</v>
      </c>
      <c r="R1251" s="30">
        <v>0</v>
      </c>
      <c r="S1251" s="30">
        <v>1382.25</v>
      </c>
      <c r="T1251">
        <v>6</v>
      </c>
      <c r="U1251">
        <v>159.62762321628</v>
      </c>
      <c r="V1251">
        <v>6.12903225806452E-2</v>
      </c>
    </row>
    <row r="1252" spans="1:22" hidden="1" x14ac:dyDescent="0.25">
      <c r="A1252" s="30" t="s">
        <v>4439</v>
      </c>
      <c r="B1252" s="30" t="s">
        <v>3783</v>
      </c>
      <c r="C1252" s="30" t="s">
        <v>9</v>
      </c>
      <c r="D1252" s="30" t="s">
        <v>339</v>
      </c>
      <c r="E1252" s="30" t="s">
        <v>281</v>
      </c>
      <c r="F1252" s="30">
        <v>7275</v>
      </c>
      <c r="G1252" s="30" t="s">
        <v>295</v>
      </c>
      <c r="H1252" s="30">
        <v>0</v>
      </c>
      <c r="I1252" s="30">
        <v>0</v>
      </c>
      <c r="J1252" s="30" t="s">
        <v>336</v>
      </c>
      <c r="K1252" s="30">
        <v>0</v>
      </c>
      <c r="L1252" s="30">
        <v>0</v>
      </c>
      <c r="M1252" s="30">
        <v>0</v>
      </c>
      <c r="N1252" s="30">
        <v>0</v>
      </c>
      <c r="O1252" s="30">
        <v>0</v>
      </c>
      <c r="P1252" s="30">
        <v>0</v>
      </c>
      <c r="Q1252" s="30">
        <v>0</v>
      </c>
      <c r="R1252" s="30">
        <v>0</v>
      </c>
      <c r="S1252" s="30">
        <v>0</v>
      </c>
      <c r="T1252">
        <v>6</v>
      </c>
      <c r="U1252">
        <v>0</v>
      </c>
      <c r="V1252">
        <v>0</v>
      </c>
    </row>
    <row r="1253" spans="1:22" hidden="1" x14ac:dyDescent="0.25">
      <c r="A1253" s="30" t="s">
        <v>4440</v>
      </c>
      <c r="B1253" s="30" t="s">
        <v>3783</v>
      </c>
      <c r="C1253" s="30" t="s">
        <v>9</v>
      </c>
      <c r="D1253" s="30" t="s">
        <v>339</v>
      </c>
      <c r="E1253" s="30" t="s">
        <v>281</v>
      </c>
      <c r="F1253" s="30">
        <v>7275</v>
      </c>
      <c r="G1253" s="30" t="s">
        <v>296</v>
      </c>
      <c r="H1253" s="30">
        <v>101.10969388446</v>
      </c>
      <c r="I1253" s="30">
        <v>0.03</v>
      </c>
      <c r="J1253" s="30" t="s">
        <v>336</v>
      </c>
      <c r="K1253" s="30">
        <v>3.03329081653379</v>
      </c>
      <c r="L1253" s="30">
        <v>22067.1906902833</v>
      </c>
      <c r="M1253" s="30">
        <v>0</v>
      </c>
      <c r="N1253" s="30">
        <v>0</v>
      </c>
      <c r="O1253" s="30">
        <v>0</v>
      </c>
      <c r="P1253" s="30">
        <v>0</v>
      </c>
      <c r="Q1253" s="30">
        <v>0.03</v>
      </c>
      <c r="R1253" s="30">
        <v>3.03329081653379</v>
      </c>
      <c r="S1253" s="30">
        <v>218.25</v>
      </c>
      <c r="T1253">
        <v>6</v>
      </c>
      <c r="U1253">
        <v>101.10969388446</v>
      </c>
      <c r="V1253">
        <v>1.4018691588785E-2</v>
      </c>
    </row>
    <row r="1254" spans="1:22" hidden="1" x14ac:dyDescent="0.25">
      <c r="A1254" s="30" t="s">
        <v>4441</v>
      </c>
      <c r="B1254" s="30" t="s">
        <v>3783</v>
      </c>
      <c r="C1254" s="30" t="s">
        <v>9</v>
      </c>
      <c r="D1254" s="30" t="s">
        <v>339</v>
      </c>
      <c r="E1254" s="30" t="s">
        <v>281</v>
      </c>
      <c r="F1254" s="30">
        <v>7275</v>
      </c>
      <c r="G1254" s="30" t="s">
        <v>297</v>
      </c>
      <c r="H1254" s="30">
        <v>1228.2717598215399</v>
      </c>
      <c r="I1254" s="30">
        <v>0.16</v>
      </c>
      <c r="J1254" s="30" t="s">
        <v>336</v>
      </c>
      <c r="K1254" s="30">
        <v>196.52348157144601</v>
      </c>
      <c r="L1254" s="30">
        <v>1429708.3284322701</v>
      </c>
      <c r="M1254" s="30">
        <v>0</v>
      </c>
      <c r="N1254" s="30">
        <v>0</v>
      </c>
      <c r="O1254" s="30">
        <v>0</v>
      </c>
      <c r="P1254" s="30">
        <v>0</v>
      </c>
      <c r="Q1254" s="30">
        <v>0.16</v>
      </c>
      <c r="R1254" s="30">
        <v>196.52348157144601</v>
      </c>
      <c r="S1254" s="30">
        <v>1164</v>
      </c>
      <c r="T1254">
        <v>6</v>
      </c>
      <c r="U1254">
        <v>1228.2717598215399</v>
      </c>
      <c r="V1254">
        <v>7.4766355140186896E-2</v>
      </c>
    </row>
    <row r="1255" spans="1:22" hidden="1" x14ac:dyDescent="0.25">
      <c r="A1255" s="30" t="s">
        <v>4442</v>
      </c>
      <c r="B1255" s="30" t="s">
        <v>3783</v>
      </c>
      <c r="C1255" s="30" t="s">
        <v>9</v>
      </c>
      <c r="D1255" s="30" t="s">
        <v>339</v>
      </c>
      <c r="E1255" s="30" t="s">
        <v>281</v>
      </c>
      <c r="F1255" s="30">
        <v>7275</v>
      </c>
      <c r="G1255" s="30" t="s">
        <v>298</v>
      </c>
      <c r="H1255" s="30">
        <v>0</v>
      </c>
      <c r="I1255" s="30">
        <v>0</v>
      </c>
      <c r="J1255" s="30" t="s">
        <v>276</v>
      </c>
      <c r="K1255" s="30">
        <v>0</v>
      </c>
      <c r="L1255" s="30">
        <v>0</v>
      </c>
      <c r="M1255" s="30">
        <v>0</v>
      </c>
      <c r="N1255" s="30">
        <v>0</v>
      </c>
      <c r="O1255" s="30">
        <v>0</v>
      </c>
      <c r="P1255" s="30">
        <v>0</v>
      </c>
      <c r="Q1255" s="30">
        <v>0</v>
      </c>
      <c r="R1255" s="30">
        <v>0</v>
      </c>
      <c r="S1255" s="30">
        <v>0</v>
      </c>
      <c r="T1255">
        <v>6</v>
      </c>
      <c r="U1255">
        <v>0</v>
      </c>
      <c r="V1255">
        <v>0</v>
      </c>
    </row>
    <row r="1256" spans="1:22" hidden="1" x14ac:dyDescent="0.25">
      <c r="A1256" s="30" t="s">
        <v>4443</v>
      </c>
      <c r="B1256" s="30" t="s">
        <v>3783</v>
      </c>
      <c r="C1256" s="30" t="s">
        <v>9</v>
      </c>
      <c r="D1256" s="30" t="s">
        <v>339</v>
      </c>
      <c r="E1256" s="30" t="s">
        <v>281</v>
      </c>
      <c r="F1256" s="30">
        <v>7275</v>
      </c>
      <c r="G1256" s="30" t="s">
        <v>299</v>
      </c>
      <c r="H1256" s="30">
        <v>114.472796746588</v>
      </c>
      <c r="I1256" s="30">
        <v>0.05</v>
      </c>
      <c r="J1256" s="30" t="s">
        <v>332</v>
      </c>
      <c r="K1256" s="30">
        <v>5.7236398373294</v>
      </c>
      <c r="L1256" s="30">
        <v>41639.479816571402</v>
      </c>
      <c r="M1256" s="30">
        <v>0.05</v>
      </c>
      <c r="N1256" s="30">
        <v>0</v>
      </c>
      <c r="O1256" s="30">
        <v>0</v>
      </c>
      <c r="P1256" s="30">
        <v>0</v>
      </c>
      <c r="Q1256" s="30">
        <v>0</v>
      </c>
      <c r="R1256" s="30">
        <v>0</v>
      </c>
      <c r="S1256" s="30">
        <v>363.75</v>
      </c>
      <c r="T1256">
        <v>6</v>
      </c>
      <c r="U1256">
        <v>114.472796746588</v>
      </c>
      <c r="V1256">
        <v>7.12250712250712E-3</v>
      </c>
    </row>
    <row r="1257" spans="1:22" hidden="1" x14ac:dyDescent="0.25">
      <c r="A1257" s="30" t="s">
        <v>4444</v>
      </c>
      <c r="B1257" s="30" t="s">
        <v>3783</v>
      </c>
      <c r="C1257" s="30" t="s">
        <v>9</v>
      </c>
      <c r="D1257" s="30" t="s">
        <v>339</v>
      </c>
      <c r="E1257" s="30" t="s">
        <v>281</v>
      </c>
      <c r="F1257" s="30">
        <v>7275</v>
      </c>
      <c r="G1257" s="30" t="s">
        <v>300</v>
      </c>
      <c r="H1257" s="30">
        <v>0</v>
      </c>
      <c r="I1257" s="30">
        <v>0</v>
      </c>
      <c r="J1257" s="30" t="s">
        <v>336</v>
      </c>
      <c r="K1257" s="30">
        <v>0</v>
      </c>
      <c r="L1257" s="30">
        <v>0</v>
      </c>
      <c r="M1257" s="30">
        <v>0</v>
      </c>
      <c r="N1257" s="30">
        <v>0</v>
      </c>
      <c r="O1257" s="30">
        <v>0</v>
      </c>
      <c r="P1257" s="30">
        <v>0</v>
      </c>
      <c r="Q1257" s="30">
        <v>0</v>
      </c>
      <c r="R1257" s="30">
        <v>0</v>
      </c>
      <c r="S1257" s="30">
        <v>0</v>
      </c>
      <c r="T1257">
        <v>6</v>
      </c>
      <c r="U1257">
        <v>0</v>
      </c>
      <c r="V1257">
        <v>0</v>
      </c>
    </row>
    <row r="1258" spans="1:22" hidden="1" x14ac:dyDescent="0.25">
      <c r="A1258" s="30" t="s">
        <v>4445</v>
      </c>
      <c r="B1258" s="30" t="s">
        <v>3783</v>
      </c>
      <c r="C1258" s="30" t="s">
        <v>9</v>
      </c>
      <c r="D1258" s="30" t="s">
        <v>339</v>
      </c>
      <c r="E1258" s="30" t="s">
        <v>281</v>
      </c>
      <c r="F1258" s="30">
        <v>7275</v>
      </c>
      <c r="G1258" s="30" t="s">
        <v>301</v>
      </c>
      <c r="H1258" s="30">
        <v>90.507551906985398</v>
      </c>
      <c r="I1258" s="30">
        <v>2.09</v>
      </c>
      <c r="J1258" s="30" t="s">
        <v>333</v>
      </c>
      <c r="K1258" s="30">
        <v>189.16078348560001</v>
      </c>
      <c r="L1258" s="30">
        <v>1376144.69985774</v>
      </c>
      <c r="M1258" s="30">
        <v>0</v>
      </c>
      <c r="N1258" s="30">
        <v>2.09</v>
      </c>
      <c r="O1258" s="30">
        <v>0</v>
      </c>
      <c r="P1258" s="30">
        <v>0</v>
      </c>
      <c r="Q1258" s="30">
        <v>0</v>
      </c>
      <c r="R1258" s="30">
        <v>0</v>
      </c>
      <c r="S1258" s="30">
        <v>15204.75</v>
      </c>
      <c r="T1258">
        <v>6</v>
      </c>
      <c r="U1258">
        <v>90.507551906985398</v>
      </c>
      <c r="V1258">
        <v>0.674193548387097</v>
      </c>
    </row>
    <row r="1259" spans="1:22" hidden="1" x14ac:dyDescent="0.25">
      <c r="A1259" s="30" t="s">
        <v>4446</v>
      </c>
      <c r="B1259" s="30" t="s">
        <v>3783</v>
      </c>
      <c r="C1259" s="30" t="s">
        <v>9</v>
      </c>
      <c r="D1259" s="30" t="s">
        <v>339</v>
      </c>
      <c r="E1259" s="30" t="s">
        <v>281</v>
      </c>
      <c r="F1259" s="30">
        <v>7275</v>
      </c>
      <c r="G1259" s="30" t="s">
        <v>302</v>
      </c>
      <c r="H1259" s="30">
        <v>105.94604187235601</v>
      </c>
      <c r="I1259" s="30">
        <v>0.5</v>
      </c>
      <c r="J1259" s="30" t="s">
        <v>332</v>
      </c>
      <c r="K1259" s="30">
        <v>52.973020936177903</v>
      </c>
      <c r="L1259" s="30">
        <v>385378.72731069499</v>
      </c>
      <c r="M1259" s="30">
        <v>0.5</v>
      </c>
      <c r="N1259" s="30">
        <v>0</v>
      </c>
      <c r="O1259" s="30">
        <v>0</v>
      </c>
      <c r="P1259" s="30">
        <v>0</v>
      </c>
      <c r="Q1259" s="30">
        <v>0</v>
      </c>
      <c r="R1259" s="30">
        <v>0</v>
      </c>
      <c r="S1259" s="30">
        <v>3637.5</v>
      </c>
      <c r="T1259">
        <v>6</v>
      </c>
      <c r="U1259">
        <v>105.94604187235601</v>
      </c>
      <c r="V1259">
        <v>7.1225071225071199E-2</v>
      </c>
    </row>
    <row r="1260" spans="1:22" hidden="1" x14ac:dyDescent="0.25">
      <c r="A1260" s="30" t="s">
        <v>4447</v>
      </c>
      <c r="B1260" s="30" t="s">
        <v>3783</v>
      </c>
      <c r="C1260" s="30" t="s">
        <v>9</v>
      </c>
      <c r="D1260" s="30" t="s">
        <v>339</v>
      </c>
      <c r="E1260" s="30" t="s">
        <v>281</v>
      </c>
      <c r="F1260" s="30">
        <v>7275</v>
      </c>
      <c r="G1260" s="30" t="s">
        <v>303</v>
      </c>
      <c r="H1260" s="30">
        <v>289.612241000594</v>
      </c>
      <c r="I1260" s="30">
        <v>0.16</v>
      </c>
      <c r="J1260" s="30" t="s">
        <v>336</v>
      </c>
      <c r="K1260" s="30">
        <v>46.337958560094997</v>
      </c>
      <c r="L1260" s="30">
        <v>337108.648524691</v>
      </c>
      <c r="M1260" s="30">
        <v>0</v>
      </c>
      <c r="N1260" s="30">
        <v>0</v>
      </c>
      <c r="O1260" s="30">
        <v>0</v>
      </c>
      <c r="P1260" s="30">
        <v>0</v>
      </c>
      <c r="Q1260" s="30">
        <v>0.16</v>
      </c>
      <c r="R1260" s="30">
        <v>46.337958560094997</v>
      </c>
      <c r="S1260" s="30">
        <v>1164</v>
      </c>
      <c r="T1260">
        <v>6</v>
      </c>
      <c r="U1260">
        <v>289.612241000594</v>
      </c>
      <c r="V1260">
        <v>7.4766355140186896E-2</v>
      </c>
    </row>
    <row r="1261" spans="1:22" hidden="1" x14ac:dyDescent="0.25">
      <c r="A1261" s="30" t="s">
        <v>4448</v>
      </c>
      <c r="B1261" s="30" t="s">
        <v>3783</v>
      </c>
      <c r="C1261" s="30" t="s">
        <v>9</v>
      </c>
      <c r="D1261" s="30" t="s">
        <v>339</v>
      </c>
      <c r="E1261" s="30" t="s">
        <v>281</v>
      </c>
      <c r="F1261" s="30">
        <v>7275</v>
      </c>
      <c r="G1261" s="30" t="s">
        <v>304</v>
      </c>
      <c r="H1261" s="30">
        <v>105.20504768289101</v>
      </c>
      <c r="I1261" s="30">
        <v>1</v>
      </c>
      <c r="J1261" s="30" t="s">
        <v>336</v>
      </c>
      <c r="K1261" s="30">
        <v>105.20504768289101</v>
      </c>
      <c r="L1261" s="30">
        <v>765366.72189302905</v>
      </c>
      <c r="M1261" s="30">
        <v>0</v>
      </c>
      <c r="N1261" s="30">
        <v>0</v>
      </c>
      <c r="O1261" s="30">
        <v>0</v>
      </c>
      <c r="P1261" s="30">
        <v>0</v>
      </c>
      <c r="Q1261" s="30">
        <v>1</v>
      </c>
      <c r="R1261" s="30">
        <v>105.20504768289101</v>
      </c>
      <c r="S1261" s="30">
        <v>7275</v>
      </c>
      <c r="T1261">
        <v>6</v>
      </c>
      <c r="U1261">
        <v>105.20504768289101</v>
      </c>
      <c r="V1261">
        <v>0.467289719626168</v>
      </c>
    </row>
    <row r="1262" spans="1:22" hidden="1" x14ac:dyDescent="0.25">
      <c r="A1262" s="30" t="s">
        <v>4449</v>
      </c>
      <c r="B1262" s="30" t="s">
        <v>3783</v>
      </c>
      <c r="C1262" s="30" t="s">
        <v>9</v>
      </c>
      <c r="D1262" s="30" t="s">
        <v>339</v>
      </c>
      <c r="E1262" s="30" t="s">
        <v>281</v>
      </c>
      <c r="F1262" s="30">
        <v>7275</v>
      </c>
      <c r="G1262" s="30" t="s">
        <v>305</v>
      </c>
      <c r="H1262" s="30">
        <v>164.84472317319799</v>
      </c>
      <c r="I1262" s="30">
        <v>2.0299999999999998</v>
      </c>
      <c r="J1262" s="30" t="s">
        <v>332</v>
      </c>
      <c r="K1262" s="30">
        <v>334.63478804159098</v>
      </c>
      <c r="L1262" s="30">
        <v>2434468.0830025799</v>
      </c>
      <c r="M1262" s="30">
        <v>2.0299999999999998</v>
      </c>
      <c r="N1262" s="30">
        <v>0</v>
      </c>
      <c r="O1262" s="30">
        <v>0</v>
      </c>
      <c r="P1262" s="30">
        <v>0</v>
      </c>
      <c r="Q1262" s="30">
        <v>0</v>
      </c>
      <c r="R1262" s="30">
        <v>0</v>
      </c>
      <c r="S1262" s="30">
        <v>14768.25</v>
      </c>
      <c r="T1262">
        <v>6</v>
      </c>
      <c r="U1262">
        <v>164.84472317319799</v>
      </c>
      <c r="V1262">
        <v>0.289173789173789</v>
      </c>
    </row>
    <row r="1263" spans="1:22" hidden="1" x14ac:dyDescent="0.25">
      <c r="A1263" s="30" t="s">
        <v>4450</v>
      </c>
      <c r="B1263" s="30" t="s">
        <v>3783</v>
      </c>
      <c r="C1263" s="30" t="s">
        <v>9</v>
      </c>
      <c r="D1263" s="30" t="s">
        <v>339</v>
      </c>
      <c r="E1263" s="30" t="s">
        <v>281</v>
      </c>
      <c r="F1263" s="30">
        <v>7275</v>
      </c>
      <c r="G1263" s="30" t="s">
        <v>306</v>
      </c>
      <c r="H1263" s="30">
        <v>120.49717822315</v>
      </c>
      <c r="I1263" s="30">
        <v>1.66</v>
      </c>
      <c r="J1263" s="30" t="s">
        <v>332</v>
      </c>
      <c r="K1263" s="30">
        <v>200.025315850429</v>
      </c>
      <c r="L1263" s="30">
        <v>1455184.17281187</v>
      </c>
      <c r="M1263" s="30">
        <v>1.66</v>
      </c>
      <c r="N1263" s="30">
        <v>0</v>
      </c>
      <c r="O1263" s="30">
        <v>0</v>
      </c>
      <c r="P1263" s="30">
        <v>0</v>
      </c>
      <c r="Q1263" s="30">
        <v>0</v>
      </c>
      <c r="R1263" s="30">
        <v>0</v>
      </c>
      <c r="S1263" s="30">
        <v>12076.5</v>
      </c>
      <c r="T1263">
        <v>6</v>
      </c>
      <c r="U1263">
        <v>120.49717822315</v>
      </c>
      <c r="V1263">
        <v>0.236467236467236</v>
      </c>
    </row>
    <row r="1264" spans="1:22" hidden="1" x14ac:dyDescent="0.25">
      <c r="A1264" s="30" t="s">
        <v>4451</v>
      </c>
      <c r="B1264" s="30" t="s">
        <v>3783</v>
      </c>
      <c r="C1264" s="30" t="s">
        <v>9</v>
      </c>
      <c r="D1264" s="30" t="s">
        <v>339</v>
      </c>
      <c r="E1264" s="30" t="s">
        <v>281</v>
      </c>
      <c r="F1264" s="30">
        <v>7275</v>
      </c>
      <c r="G1264" s="30" t="s">
        <v>307</v>
      </c>
      <c r="H1264" s="30">
        <v>69.920577709380794</v>
      </c>
      <c r="I1264" s="30">
        <v>0.76</v>
      </c>
      <c r="J1264" s="30" t="s">
        <v>336</v>
      </c>
      <c r="K1264" s="30">
        <v>53.139639059129401</v>
      </c>
      <c r="L1264" s="30">
        <v>386590.87415516598</v>
      </c>
      <c r="M1264" s="30">
        <v>0</v>
      </c>
      <c r="N1264" s="30">
        <v>0</v>
      </c>
      <c r="O1264" s="30">
        <v>0</v>
      </c>
      <c r="P1264" s="30">
        <v>0</v>
      </c>
      <c r="Q1264" s="30">
        <v>0.76</v>
      </c>
      <c r="R1264" s="30">
        <v>53.139639059129401</v>
      </c>
      <c r="S1264" s="30">
        <v>5529</v>
      </c>
      <c r="T1264">
        <v>6</v>
      </c>
      <c r="U1264">
        <v>69.920577709380794</v>
      </c>
      <c r="V1264">
        <v>0.355140186915888</v>
      </c>
    </row>
    <row r="1265" spans="1:22" hidden="1" x14ac:dyDescent="0.25">
      <c r="A1265" s="30" t="s">
        <v>4452</v>
      </c>
      <c r="B1265" s="30" t="s">
        <v>3783</v>
      </c>
      <c r="C1265" s="30" t="s">
        <v>9</v>
      </c>
      <c r="D1265" s="30" t="s">
        <v>339</v>
      </c>
      <c r="E1265" s="30" t="s">
        <v>281</v>
      </c>
      <c r="F1265" s="30">
        <v>7275</v>
      </c>
      <c r="G1265" s="30" t="s">
        <v>308</v>
      </c>
      <c r="H1265" s="30">
        <v>144.79827950235901</v>
      </c>
      <c r="I1265" s="30">
        <v>1.98</v>
      </c>
      <c r="J1265" s="30" t="s">
        <v>332</v>
      </c>
      <c r="K1265" s="30">
        <v>286.700593414671</v>
      </c>
      <c r="L1265" s="30">
        <v>2085746.81709173</v>
      </c>
      <c r="M1265" s="30">
        <v>1.98</v>
      </c>
      <c r="N1265" s="30">
        <v>0</v>
      </c>
      <c r="O1265" s="30">
        <v>0</v>
      </c>
      <c r="P1265" s="30">
        <v>0</v>
      </c>
      <c r="Q1265" s="30">
        <v>0</v>
      </c>
      <c r="R1265" s="30">
        <v>0</v>
      </c>
      <c r="S1265" s="30">
        <v>14404.5</v>
      </c>
      <c r="T1265">
        <v>6</v>
      </c>
      <c r="U1265">
        <v>144.79827950235901</v>
      </c>
      <c r="V1265">
        <v>0.28205128205128199</v>
      </c>
    </row>
    <row r="1266" spans="1:22" hidden="1" x14ac:dyDescent="0.25">
      <c r="A1266" s="30" t="s">
        <v>4453</v>
      </c>
      <c r="B1266" s="30" t="s">
        <v>3783</v>
      </c>
      <c r="C1266" s="30" t="s">
        <v>9</v>
      </c>
      <c r="D1266" s="30" t="s">
        <v>339</v>
      </c>
      <c r="E1266" s="30" t="s">
        <v>281</v>
      </c>
      <c r="F1266" s="30">
        <v>7275</v>
      </c>
      <c r="G1266" s="30" t="s">
        <v>309</v>
      </c>
      <c r="H1266" s="30">
        <v>563.84557463352598</v>
      </c>
      <c r="I1266" s="30">
        <v>0.03</v>
      </c>
      <c r="J1266" s="30" t="s">
        <v>336</v>
      </c>
      <c r="K1266" s="30">
        <v>16.9153672390058</v>
      </c>
      <c r="L1266" s="30">
        <v>123059.296663767</v>
      </c>
      <c r="M1266" s="30">
        <v>0</v>
      </c>
      <c r="N1266" s="30">
        <v>0</v>
      </c>
      <c r="O1266" s="30">
        <v>0</v>
      </c>
      <c r="P1266" s="30">
        <v>0</v>
      </c>
      <c r="Q1266" s="30">
        <v>0.03</v>
      </c>
      <c r="R1266" s="30">
        <v>16.9153672390058</v>
      </c>
      <c r="S1266" s="30">
        <v>218.25</v>
      </c>
      <c r="T1266">
        <v>6</v>
      </c>
      <c r="U1266">
        <v>563.84557463352598</v>
      </c>
      <c r="V1266">
        <v>1.4018691588785E-2</v>
      </c>
    </row>
    <row r="1267" spans="1:22" hidden="1" x14ac:dyDescent="0.25">
      <c r="A1267" s="30" t="s">
        <v>4454</v>
      </c>
      <c r="B1267" s="30" t="s">
        <v>3783</v>
      </c>
      <c r="C1267" s="30" t="s">
        <v>9</v>
      </c>
      <c r="D1267" s="30" t="s">
        <v>339</v>
      </c>
      <c r="E1267" s="30" t="s">
        <v>281</v>
      </c>
      <c r="F1267" s="30">
        <v>7275</v>
      </c>
      <c r="G1267" s="30" t="s">
        <v>310</v>
      </c>
      <c r="H1267" s="30">
        <v>262.63847688905599</v>
      </c>
      <c r="I1267" s="30">
        <v>0.46</v>
      </c>
      <c r="J1267" s="30" t="s">
        <v>333</v>
      </c>
      <c r="K1267" s="30">
        <v>120.813699368966</v>
      </c>
      <c r="L1267" s="30">
        <v>878919.66290922696</v>
      </c>
      <c r="M1267" s="30">
        <v>0</v>
      </c>
      <c r="N1267" s="30">
        <v>0.46</v>
      </c>
      <c r="O1267" s="30">
        <v>0</v>
      </c>
      <c r="P1267" s="30">
        <v>0</v>
      </c>
      <c r="Q1267" s="30">
        <v>0</v>
      </c>
      <c r="R1267" s="30">
        <v>0</v>
      </c>
      <c r="S1267" s="30">
        <v>3346.5</v>
      </c>
      <c r="T1267">
        <v>6</v>
      </c>
      <c r="U1267">
        <v>262.63847688905599</v>
      </c>
      <c r="V1267">
        <v>0.14838709677419401</v>
      </c>
    </row>
    <row r="1268" spans="1:22" hidden="1" x14ac:dyDescent="0.25">
      <c r="A1268" s="30" t="s">
        <v>4455</v>
      </c>
      <c r="B1268" s="30" t="s">
        <v>3783</v>
      </c>
      <c r="C1268" s="30" t="s">
        <v>9</v>
      </c>
      <c r="D1268" s="30" t="s">
        <v>339</v>
      </c>
      <c r="E1268" s="30" t="s">
        <v>281</v>
      </c>
      <c r="F1268" s="30">
        <v>7275</v>
      </c>
      <c r="G1268" s="30" t="s">
        <v>311</v>
      </c>
      <c r="H1268" s="30">
        <v>121.71670216358299</v>
      </c>
      <c r="I1268" s="30">
        <v>0.28999999999999998</v>
      </c>
      <c r="J1268" s="30" t="s">
        <v>333</v>
      </c>
      <c r="K1268" s="30">
        <v>35.297843627438901</v>
      </c>
      <c r="L1268" s="30">
        <v>256791.81238961799</v>
      </c>
      <c r="M1268" s="30">
        <v>0</v>
      </c>
      <c r="N1268" s="30">
        <v>0.28999999999999998</v>
      </c>
      <c r="O1268" s="30">
        <v>0</v>
      </c>
      <c r="P1268" s="30">
        <v>0</v>
      </c>
      <c r="Q1268" s="30">
        <v>0</v>
      </c>
      <c r="R1268" s="30">
        <v>0</v>
      </c>
      <c r="S1268" s="30">
        <v>2109.75</v>
      </c>
      <c r="T1268">
        <v>6</v>
      </c>
      <c r="U1268">
        <v>121.71670216358299</v>
      </c>
      <c r="V1268">
        <v>9.3548387096774197E-2</v>
      </c>
    </row>
    <row r="1269" spans="1:22" hidden="1" x14ac:dyDescent="0.25">
      <c r="A1269" s="30" t="s">
        <v>4456</v>
      </c>
      <c r="B1269" s="30" t="s">
        <v>3783</v>
      </c>
      <c r="C1269" s="30" t="s">
        <v>9</v>
      </c>
      <c r="D1269" s="30" t="s">
        <v>339</v>
      </c>
      <c r="E1269" s="30" t="s">
        <v>281</v>
      </c>
      <c r="F1269" s="30">
        <v>7275</v>
      </c>
      <c r="G1269" s="30" t="s">
        <v>312</v>
      </c>
      <c r="H1269" s="30">
        <v>27.5469121376102</v>
      </c>
      <c r="I1269" s="30">
        <v>9.3800000000000008</v>
      </c>
      <c r="J1269" s="30" t="s">
        <v>334</v>
      </c>
      <c r="K1269" s="30">
        <v>258.39003585078399</v>
      </c>
      <c r="L1269" s="30">
        <v>1879787.51081445</v>
      </c>
      <c r="M1269" s="30">
        <v>0</v>
      </c>
      <c r="N1269" s="30">
        <v>0</v>
      </c>
      <c r="O1269" s="30">
        <v>9.3800000000000008</v>
      </c>
      <c r="P1269" s="30">
        <v>0</v>
      </c>
      <c r="Q1269" s="30">
        <v>0</v>
      </c>
      <c r="R1269" s="30">
        <v>0</v>
      </c>
      <c r="S1269" s="30">
        <v>68239.5</v>
      </c>
      <c r="T1269">
        <v>6</v>
      </c>
      <c r="U1269">
        <v>27.5469121376102</v>
      </c>
      <c r="V1269">
        <v>0.77392739273927402</v>
      </c>
    </row>
    <row r="1270" spans="1:22" hidden="1" x14ac:dyDescent="0.25">
      <c r="A1270" s="30" t="s">
        <v>4457</v>
      </c>
      <c r="B1270" s="30" t="s">
        <v>3783</v>
      </c>
      <c r="C1270" s="30" t="s">
        <v>9</v>
      </c>
      <c r="D1270" s="30" t="s">
        <v>339</v>
      </c>
      <c r="E1270" s="30" t="s">
        <v>281</v>
      </c>
      <c r="F1270" s="30">
        <v>7275</v>
      </c>
      <c r="G1270" s="30" t="s">
        <v>2688</v>
      </c>
      <c r="H1270" s="30">
        <v>197.38547725628399</v>
      </c>
      <c r="I1270" s="30">
        <v>0.34581690974000001</v>
      </c>
      <c r="J1270" s="30" t="s">
        <v>334</v>
      </c>
      <c r="K1270" s="30">
        <v>68.259235772323095</v>
      </c>
      <c r="L1270" s="30">
        <v>496585.94024365098</v>
      </c>
      <c r="M1270" s="30">
        <v>0</v>
      </c>
      <c r="N1270" s="30">
        <v>0</v>
      </c>
      <c r="O1270" s="30">
        <v>0.34581690974000001</v>
      </c>
      <c r="P1270" s="30">
        <v>0</v>
      </c>
      <c r="Q1270" s="30">
        <v>0</v>
      </c>
      <c r="R1270" s="30">
        <v>0</v>
      </c>
      <c r="S1270" s="30">
        <v>2515.8180183585</v>
      </c>
      <c r="T1270">
        <v>6</v>
      </c>
      <c r="U1270">
        <v>197.38547725628399</v>
      </c>
      <c r="V1270">
        <v>2.85327483283828E-2</v>
      </c>
    </row>
    <row r="1271" spans="1:22" hidden="1" x14ac:dyDescent="0.25">
      <c r="A1271" s="30" t="s">
        <v>4458</v>
      </c>
      <c r="B1271" s="30" t="s">
        <v>3783</v>
      </c>
      <c r="C1271" s="30" t="s">
        <v>9</v>
      </c>
      <c r="D1271" s="30" t="s">
        <v>339</v>
      </c>
      <c r="E1271" s="30" t="s">
        <v>281</v>
      </c>
      <c r="F1271" s="30">
        <v>7275</v>
      </c>
      <c r="G1271" s="30" t="s">
        <v>2687</v>
      </c>
      <c r="H1271" s="30">
        <v>122.501504858155</v>
      </c>
      <c r="I1271" s="30">
        <v>2.3941830902599999</v>
      </c>
      <c r="J1271" s="30" t="s">
        <v>334</v>
      </c>
      <c r="K1271" s="30">
        <v>293.29103146279903</v>
      </c>
      <c r="L1271" s="30">
        <v>2133692.2538918601</v>
      </c>
      <c r="M1271" s="30">
        <v>0</v>
      </c>
      <c r="N1271" s="30">
        <v>0</v>
      </c>
      <c r="O1271" s="30">
        <v>2.3941830902599999</v>
      </c>
      <c r="P1271" s="30">
        <v>0</v>
      </c>
      <c r="Q1271" s="30">
        <v>0</v>
      </c>
      <c r="R1271" s="30">
        <v>0</v>
      </c>
      <c r="S1271" s="30">
        <v>17417.681981641501</v>
      </c>
      <c r="T1271">
        <v>6</v>
      </c>
      <c r="U1271">
        <v>122.501504858155</v>
      </c>
      <c r="V1271">
        <v>0.19753985893234299</v>
      </c>
    </row>
    <row r="1272" spans="1:22" hidden="1" x14ac:dyDescent="0.25">
      <c r="A1272" s="30" t="s">
        <v>4459</v>
      </c>
      <c r="B1272" s="30" t="s">
        <v>3783</v>
      </c>
      <c r="C1272" s="30" t="s">
        <v>9</v>
      </c>
      <c r="D1272" s="30" t="s">
        <v>339</v>
      </c>
      <c r="E1272" s="30" t="s">
        <v>281</v>
      </c>
      <c r="F1272" s="30">
        <v>7275</v>
      </c>
      <c r="G1272" s="30" t="s">
        <v>313</v>
      </c>
      <c r="H1272" s="30">
        <v>0</v>
      </c>
      <c r="I1272" s="30">
        <v>0</v>
      </c>
      <c r="J1272" s="30" t="s">
        <v>334</v>
      </c>
      <c r="K1272" s="30">
        <v>0</v>
      </c>
      <c r="L1272" s="30">
        <v>0</v>
      </c>
      <c r="M1272" s="30">
        <v>0</v>
      </c>
      <c r="N1272" s="30">
        <v>0</v>
      </c>
      <c r="O1272" s="30">
        <v>0</v>
      </c>
      <c r="P1272" s="30">
        <v>0</v>
      </c>
      <c r="Q1272" s="30">
        <v>0</v>
      </c>
      <c r="R1272" s="30">
        <v>0</v>
      </c>
      <c r="S1272" s="30">
        <v>0</v>
      </c>
      <c r="T1272">
        <v>6</v>
      </c>
      <c r="U1272">
        <v>0</v>
      </c>
      <c r="V1272">
        <v>0</v>
      </c>
    </row>
    <row r="1273" spans="1:22" hidden="1" x14ac:dyDescent="0.25">
      <c r="A1273" s="30" t="s">
        <v>4460</v>
      </c>
      <c r="B1273" s="30" t="s">
        <v>3783</v>
      </c>
      <c r="C1273" s="30" t="s">
        <v>9</v>
      </c>
      <c r="D1273" s="30" t="s">
        <v>339</v>
      </c>
      <c r="E1273" s="30" t="s">
        <v>282</v>
      </c>
      <c r="F1273" s="30">
        <v>7275</v>
      </c>
      <c r="G1273" s="30" t="s">
        <v>289</v>
      </c>
      <c r="H1273" s="30">
        <v>443.47263841197201</v>
      </c>
      <c r="I1273" s="30">
        <v>0.01</v>
      </c>
      <c r="J1273" s="30" t="s">
        <v>335</v>
      </c>
      <c r="K1273" s="30">
        <v>4.4347263841197204</v>
      </c>
      <c r="L1273" s="30">
        <v>32262.634444470899</v>
      </c>
      <c r="M1273" s="30">
        <v>0</v>
      </c>
      <c r="N1273" s="30">
        <v>0</v>
      </c>
      <c r="O1273" s="30">
        <v>0</v>
      </c>
      <c r="P1273" s="30">
        <v>0.01</v>
      </c>
      <c r="Q1273" s="30">
        <v>0</v>
      </c>
      <c r="R1273" s="30">
        <v>0</v>
      </c>
      <c r="S1273" s="30">
        <v>72.75</v>
      </c>
      <c r="T1273">
        <v>7</v>
      </c>
      <c r="U1273">
        <v>443.47263841197201</v>
      </c>
      <c r="V1273">
        <v>1</v>
      </c>
    </row>
    <row r="1274" spans="1:22" hidden="1" x14ac:dyDescent="0.25">
      <c r="A1274" s="30" t="s">
        <v>4461</v>
      </c>
      <c r="B1274" s="30" t="s">
        <v>3783</v>
      </c>
      <c r="C1274" s="30" t="s">
        <v>9</v>
      </c>
      <c r="D1274" s="30" t="s">
        <v>339</v>
      </c>
      <c r="E1274" s="30" t="s">
        <v>282</v>
      </c>
      <c r="F1274" s="30">
        <v>7275</v>
      </c>
      <c r="G1274" s="30" t="s">
        <v>290</v>
      </c>
      <c r="H1274" s="30">
        <v>1402.73721315018</v>
      </c>
      <c r="I1274" s="30">
        <v>0.01</v>
      </c>
      <c r="J1274" s="30" t="s">
        <v>363</v>
      </c>
      <c r="K1274" s="30">
        <v>14.027372131501799</v>
      </c>
      <c r="L1274" s="30">
        <v>102049.132256675</v>
      </c>
      <c r="M1274" s="30">
        <v>0</v>
      </c>
      <c r="N1274" s="30">
        <v>0</v>
      </c>
      <c r="O1274" s="30">
        <v>0</v>
      </c>
      <c r="P1274" s="30">
        <v>0</v>
      </c>
      <c r="Q1274" s="30">
        <v>0</v>
      </c>
      <c r="R1274" s="30">
        <v>0</v>
      </c>
      <c r="S1274" s="30">
        <v>72.75</v>
      </c>
      <c r="T1274">
        <v>7</v>
      </c>
      <c r="U1274">
        <v>1402.73721315018</v>
      </c>
      <c r="V1274">
        <v>1</v>
      </c>
    </row>
    <row r="1275" spans="1:22" hidden="1" x14ac:dyDescent="0.25">
      <c r="A1275" s="30" t="s">
        <v>4462</v>
      </c>
      <c r="B1275" s="30" t="s">
        <v>3783</v>
      </c>
      <c r="C1275" s="30" t="s">
        <v>9</v>
      </c>
      <c r="D1275" s="30" t="s">
        <v>339</v>
      </c>
      <c r="E1275" s="30" t="s">
        <v>282</v>
      </c>
      <c r="F1275" s="30">
        <v>7275</v>
      </c>
      <c r="G1275" s="30" t="s">
        <v>291</v>
      </c>
      <c r="H1275" s="30">
        <v>800.87323522568204</v>
      </c>
      <c r="I1275" s="30">
        <v>0.01</v>
      </c>
      <c r="J1275" s="30" t="s">
        <v>336</v>
      </c>
      <c r="K1275" s="30">
        <v>8.0087323522568195</v>
      </c>
      <c r="L1275" s="30">
        <v>58263.527862668401</v>
      </c>
      <c r="M1275" s="30">
        <v>0</v>
      </c>
      <c r="N1275" s="30">
        <v>0</v>
      </c>
      <c r="O1275" s="30">
        <v>0</v>
      </c>
      <c r="P1275" s="30">
        <v>0</v>
      </c>
      <c r="Q1275" s="30">
        <v>0.01</v>
      </c>
      <c r="R1275" s="30">
        <v>8.0087323522568195</v>
      </c>
      <c r="S1275" s="30">
        <v>72.75</v>
      </c>
      <c r="T1275">
        <v>7</v>
      </c>
      <c r="U1275">
        <v>800.87323522568204</v>
      </c>
      <c r="V1275">
        <v>3.26797385620915E-3</v>
      </c>
    </row>
    <row r="1276" spans="1:22" hidden="1" x14ac:dyDescent="0.25">
      <c r="A1276" s="30" t="s">
        <v>4463</v>
      </c>
      <c r="B1276" s="30" t="s">
        <v>3783</v>
      </c>
      <c r="C1276" s="30" t="s">
        <v>9</v>
      </c>
      <c r="D1276" s="30" t="s">
        <v>339</v>
      </c>
      <c r="E1276" s="30" t="s">
        <v>282</v>
      </c>
      <c r="F1276" s="30">
        <v>7275</v>
      </c>
      <c r="G1276" s="30" t="s">
        <v>292</v>
      </c>
      <c r="H1276" s="30">
        <v>50.210499024628199</v>
      </c>
      <c r="I1276" s="30">
        <v>1.23</v>
      </c>
      <c r="J1276" s="30" t="s">
        <v>332</v>
      </c>
      <c r="K1276" s="30">
        <v>61.758913800292703</v>
      </c>
      <c r="L1276" s="30">
        <v>449296.09789713001</v>
      </c>
      <c r="M1276" s="30">
        <v>1.23</v>
      </c>
      <c r="N1276" s="30">
        <v>0</v>
      </c>
      <c r="O1276" s="30">
        <v>0</v>
      </c>
      <c r="P1276" s="30">
        <v>0</v>
      </c>
      <c r="Q1276" s="30">
        <v>0</v>
      </c>
      <c r="R1276" s="30">
        <v>0</v>
      </c>
      <c r="S1276" s="30">
        <v>8948.25</v>
      </c>
      <c r="T1276">
        <v>7</v>
      </c>
      <c r="U1276">
        <v>50.210499024628199</v>
      </c>
      <c r="V1276">
        <v>0.13326110509209099</v>
      </c>
    </row>
    <row r="1277" spans="1:22" hidden="1" x14ac:dyDescent="0.25">
      <c r="A1277" s="30" t="s">
        <v>4464</v>
      </c>
      <c r="B1277" s="30" t="s">
        <v>3783</v>
      </c>
      <c r="C1277" s="30" t="s">
        <v>9</v>
      </c>
      <c r="D1277" s="30" t="s">
        <v>339</v>
      </c>
      <c r="E1277" s="30" t="s">
        <v>282</v>
      </c>
      <c r="F1277" s="30">
        <v>7275</v>
      </c>
      <c r="G1277" s="30" t="s">
        <v>293</v>
      </c>
      <c r="H1277" s="30">
        <v>918.04230330985399</v>
      </c>
      <c r="I1277" s="30">
        <v>0.14000000000000001</v>
      </c>
      <c r="J1277" s="30" t="s">
        <v>333</v>
      </c>
      <c r="K1277" s="30">
        <v>128.52592246338</v>
      </c>
      <c r="L1277" s="30">
        <v>935026.08592108602</v>
      </c>
      <c r="M1277" s="30">
        <v>0</v>
      </c>
      <c r="N1277" s="30">
        <v>0.14000000000000001</v>
      </c>
      <c r="O1277" s="30">
        <v>0</v>
      </c>
      <c r="P1277" s="30">
        <v>0</v>
      </c>
      <c r="Q1277" s="30">
        <v>0</v>
      </c>
      <c r="R1277" s="30">
        <v>0</v>
      </c>
      <c r="S1277" s="30">
        <v>1018.5</v>
      </c>
      <c r="T1277">
        <v>7</v>
      </c>
      <c r="U1277">
        <v>918.04230330985399</v>
      </c>
      <c r="V1277">
        <v>3.4229828850855799E-2</v>
      </c>
    </row>
    <row r="1278" spans="1:22" hidden="1" x14ac:dyDescent="0.25">
      <c r="A1278" s="30" t="s">
        <v>4465</v>
      </c>
      <c r="B1278" s="30" t="s">
        <v>3783</v>
      </c>
      <c r="C1278" s="30" t="s">
        <v>9</v>
      </c>
      <c r="D1278" s="30" t="s">
        <v>339</v>
      </c>
      <c r="E1278" s="30" t="s">
        <v>282</v>
      </c>
      <c r="F1278" s="30">
        <v>7275</v>
      </c>
      <c r="G1278" s="30" t="s">
        <v>294</v>
      </c>
      <c r="H1278" s="30">
        <v>214.18714058159699</v>
      </c>
      <c r="I1278" s="30">
        <v>0.28000000000000003</v>
      </c>
      <c r="J1278" s="30" t="s">
        <v>333</v>
      </c>
      <c r="K1278" s="30">
        <v>59.972399362847298</v>
      </c>
      <c r="L1278" s="30">
        <v>436299.20536471403</v>
      </c>
      <c r="M1278" s="30">
        <v>0</v>
      </c>
      <c r="N1278" s="30">
        <v>0.28000000000000003</v>
      </c>
      <c r="O1278" s="30">
        <v>0</v>
      </c>
      <c r="P1278" s="30">
        <v>0</v>
      </c>
      <c r="Q1278" s="30">
        <v>0</v>
      </c>
      <c r="R1278" s="30">
        <v>0</v>
      </c>
      <c r="S1278" s="30">
        <v>2037</v>
      </c>
      <c r="T1278">
        <v>7</v>
      </c>
      <c r="U1278">
        <v>214.18714058159699</v>
      </c>
      <c r="V1278">
        <v>6.8459657701711502E-2</v>
      </c>
    </row>
    <row r="1279" spans="1:22" hidden="1" x14ac:dyDescent="0.25">
      <c r="A1279" s="30" t="s">
        <v>4466</v>
      </c>
      <c r="B1279" s="30" t="s">
        <v>3783</v>
      </c>
      <c r="C1279" s="30" t="s">
        <v>9</v>
      </c>
      <c r="D1279" s="30" t="s">
        <v>339</v>
      </c>
      <c r="E1279" s="30" t="s">
        <v>282</v>
      </c>
      <c r="F1279" s="30">
        <v>7275</v>
      </c>
      <c r="G1279" s="30" t="s">
        <v>295</v>
      </c>
      <c r="H1279" s="30">
        <v>0</v>
      </c>
      <c r="I1279" s="30">
        <v>0</v>
      </c>
      <c r="J1279" s="30" t="s">
        <v>336</v>
      </c>
      <c r="K1279" s="30">
        <v>0</v>
      </c>
      <c r="L1279" s="30">
        <v>0</v>
      </c>
      <c r="M1279" s="30">
        <v>0</v>
      </c>
      <c r="N1279" s="30">
        <v>0</v>
      </c>
      <c r="O1279" s="30">
        <v>0</v>
      </c>
      <c r="P1279" s="30">
        <v>0</v>
      </c>
      <c r="Q1279" s="30">
        <v>0</v>
      </c>
      <c r="R1279" s="30">
        <v>0</v>
      </c>
      <c r="S1279" s="30">
        <v>0</v>
      </c>
      <c r="T1279">
        <v>7</v>
      </c>
      <c r="U1279">
        <v>0</v>
      </c>
      <c r="V1279">
        <v>0</v>
      </c>
    </row>
    <row r="1280" spans="1:22" hidden="1" x14ac:dyDescent="0.25">
      <c r="A1280" s="30" t="s">
        <v>4467</v>
      </c>
      <c r="B1280" s="30" t="s">
        <v>3783</v>
      </c>
      <c r="C1280" s="30" t="s">
        <v>9</v>
      </c>
      <c r="D1280" s="30" t="s">
        <v>339</v>
      </c>
      <c r="E1280" s="30" t="s">
        <v>282</v>
      </c>
      <c r="F1280" s="30">
        <v>7275</v>
      </c>
      <c r="G1280" s="30" t="s">
        <v>296</v>
      </c>
      <c r="H1280" s="30">
        <v>129.243166822153</v>
      </c>
      <c r="I1280" s="30">
        <v>0.05</v>
      </c>
      <c r="J1280" s="30" t="s">
        <v>336</v>
      </c>
      <c r="K1280" s="30">
        <v>6.4621583411076298</v>
      </c>
      <c r="L1280" s="30">
        <v>47012.201931557996</v>
      </c>
      <c r="M1280" s="30">
        <v>0</v>
      </c>
      <c r="N1280" s="30">
        <v>0</v>
      </c>
      <c r="O1280" s="30">
        <v>0</v>
      </c>
      <c r="P1280" s="30">
        <v>0</v>
      </c>
      <c r="Q1280" s="30">
        <v>0.05</v>
      </c>
      <c r="R1280" s="30">
        <v>6.4621583411076298</v>
      </c>
      <c r="S1280" s="30">
        <v>363.75</v>
      </c>
      <c r="T1280">
        <v>7</v>
      </c>
      <c r="U1280">
        <v>129.243166822153</v>
      </c>
      <c r="V1280">
        <v>1.6339869281045801E-2</v>
      </c>
    </row>
    <row r="1281" spans="1:22" hidden="1" x14ac:dyDescent="0.25">
      <c r="A1281" s="30" t="s">
        <v>4468</v>
      </c>
      <c r="B1281" s="30" t="s">
        <v>3783</v>
      </c>
      <c r="C1281" s="30" t="s">
        <v>9</v>
      </c>
      <c r="D1281" s="30" t="s">
        <v>339</v>
      </c>
      <c r="E1281" s="30" t="s">
        <v>282</v>
      </c>
      <c r="F1281" s="30">
        <v>7275</v>
      </c>
      <c r="G1281" s="30" t="s">
        <v>297</v>
      </c>
      <c r="H1281" s="30">
        <v>1588.724252857</v>
      </c>
      <c r="I1281" s="30">
        <v>0.28999999999999998</v>
      </c>
      <c r="J1281" s="30" t="s">
        <v>336</v>
      </c>
      <c r="K1281" s="30">
        <v>460.73003332853102</v>
      </c>
      <c r="L1281" s="30">
        <v>3351810.9924650602</v>
      </c>
      <c r="M1281" s="30">
        <v>0</v>
      </c>
      <c r="N1281" s="30">
        <v>0</v>
      </c>
      <c r="O1281" s="30">
        <v>0</v>
      </c>
      <c r="P1281" s="30">
        <v>0</v>
      </c>
      <c r="Q1281" s="30">
        <v>0.28999999999999998</v>
      </c>
      <c r="R1281" s="30">
        <v>460.73003332853102</v>
      </c>
      <c r="S1281" s="30">
        <v>2109.75</v>
      </c>
      <c r="T1281">
        <v>7</v>
      </c>
      <c r="U1281">
        <v>1588.724252857</v>
      </c>
      <c r="V1281">
        <v>9.4771241830065397E-2</v>
      </c>
    </row>
    <row r="1282" spans="1:22" hidden="1" x14ac:dyDescent="0.25">
      <c r="A1282" s="30" t="s">
        <v>4469</v>
      </c>
      <c r="B1282" s="30" t="s">
        <v>3783</v>
      </c>
      <c r="C1282" s="30" t="s">
        <v>9</v>
      </c>
      <c r="D1282" s="30" t="s">
        <v>339</v>
      </c>
      <c r="E1282" s="30" t="s">
        <v>282</v>
      </c>
      <c r="F1282" s="30">
        <v>7275</v>
      </c>
      <c r="G1282" s="30" t="s">
        <v>298</v>
      </c>
      <c r="H1282" s="30">
        <v>0</v>
      </c>
      <c r="I1282" s="30">
        <v>0</v>
      </c>
      <c r="J1282" s="30" t="s">
        <v>276</v>
      </c>
      <c r="K1282" s="30">
        <v>0</v>
      </c>
      <c r="L1282" s="30">
        <v>0</v>
      </c>
      <c r="M1282" s="30">
        <v>0</v>
      </c>
      <c r="N1282" s="30">
        <v>0</v>
      </c>
      <c r="O1282" s="30">
        <v>0</v>
      </c>
      <c r="P1282" s="30">
        <v>0</v>
      </c>
      <c r="Q1282" s="30">
        <v>0</v>
      </c>
      <c r="R1282" s="30">
        <v>0</v>
      </c>
      <c r="S1282" s="30">
        <v>0</v>
      </c>
      <c r="T1282">
        <v>7</v>
      </c>
      <c r="U1282">
        <v>0</v>
      </c>
      <c r="V1282">
        <v>0</v>
      </c>
    </row>
    <row r="1283" spans="1:22" hidden="1" x14ac:dyDescent="0.25">
      <c r="A1283" s="30" t="s">
        <v>4470</v>
      </c>
      <c r="B1283" s="30" t="s">
        <v>3783</v>
      </c>
      <c r="C1283" s="30" t="s">
        <v>9</v>
      </c>
      <c r="D1283" s="30" t="s">
        <v>339</v>
      </c>
      <c r="E1283" s="30" t="s">
        <v>282</v>
      </c>
      <c r="F1283" s="30">
        <v>7275</v>
      </c>
      <c r="G1283" s="30" t="s">
        <v>299</v>
      </c>
      <c r="H1283" s="30">
        <v>122.42077006790799</v>
      </c>
      <c r="I1283" s="30">
        <v>0.06</v>
      </c>
      <c r="J1283" s="30" t="s">
        <v>332</v>
      </c>
      <c r="K1283" s="30">
        <v>7.3452462040744804</v>
      </c>
      <c r="L1283" s="30">
        <v>53436.666134641899</v>
      </c>
      <c r="M1283" s="30">
        <v>0.06</v>
      </c>
      <c r="N1283" s="30">
        <v>0</v>
      </c>
      <c r="O1283" s="30">
        <v>0</v>
      </c>
      <c r="P1283" s="30">
        <v>0</v>
      </c>
      <c r="Q1283" s="30">
        <v>0</v>
      </c>
      <c r="R1283" s="30">
        <v>0</v>
      </c>
      <c r="S1283" s="30">
        <v>436.5</v>
      </c>
      <c r="T1283">
        <v>7</v>
      </c>
      <c r="U1283">
        <v>122.42077006790799</v>
      </c>
      <c r="V1283">
        <v>6.5005417118093201E-3</v>
      </c>
    </row>
    <row r="1284" spans="1:22" hidden="1" x14ac:dyDescent="0.25">
      <c r="A1284" s="30" t="s">
        <v>4471</v>
      </c>
      <c r="B1284" s="30" t="s">
        <v>3783</v>
      </c>
      <c r="C1284" s="30" t="s">
        <v>9</v>
      </c>
      <c r="D1284" s="30" t="s">
        <v>339</v>
      </c>
      <c r="E1284" s="30" t="s">
        <v>282</v>
      </c>
      <c r="F1284" s="30">
        <v>7275</v>
      </c>
      <c r="G1284" s="30" t="s">
        <v>300</v>
      </c>
      <c r="H1284" s="30">
        <v>0</v>
      </c>
      <c r="I1284" s="30">
        <v>0</v>
      </c>
      <c r="J1284" s="30" t="s">
        <v>336</v>
      </c>
      <c r="K1284" s="30">
        <v>0</v>
      </c>
      <c r="L1284" s="30">
        <v>0</v>
      </c>
      <c r="M1284" s="30">
        <v>0</v>
      </c>
      <c r="N1284" s="30">
        <v>0</v>
      </c>
      <c r="O1284" s="30">
        <v>0</v>
      </c>
      <c r="P1284" s="30">
        <v>0</v>
      </c>
      <c r="Q1284" s="30">
        <v>0</v>
      </c>
      <c r="R1284" s="30">
        <v>0</v>
      </c>
      <c r="S1284" s="30">
        <v>0</v>
      </c>
      <c r="T1284">
        <v>7</v>
      </c>
      <c r="U1284">
        <v>0</v>
      </c>
      <c r="V1284">
        <v>0</v>
      </c>
    </row>
    <row r="1285" spans="1:22" hidden="1" x14ac:dyDescent="0.25">
      <c r="A1285" s="30" t="s">
        <v>4472</v>
      </c>
      <c r="B1285" s="30" t="s">
        <v>3783</v>
      </c>
      <c r="C1285" s="30" t="s">
        <v>9</v>
      </c>
      <c r="D1285" s="30" t="s">
        <v>339</v>
      </c>
      <c r="E1285" s="30" t="s">
        <v>282</v>
      </c>
      <c r="F1285" s="30">
        <v>7275</v>
      </c>
      <c r="G1285" s="30" t="s">
        <v>301</v>
      </c>
      <c r="H1285" s="30">
        <v>120.70402063311499</v>
      </c>
      <c r="I1285" s="30">
        <v>2.61</v>
      </c>
      <c r="J1285" s="30" t="s">
        <v>333</v>
      </c>
      <c r="K1285" s="30">
        <v>315.037493852431</v>
      </c>
      <c r="L1285" s="30">
        <v>2291897.7677764301</v>
      </c>
      <c r="M1285" s="30">
        <v>0</v>
      </c>
      <c r="N1285" s="30">
        <v>2.61</v>
      </c>
      <c r="O1285" s="30">
        <v>0</v>
      </c>
      <c r="P1285" s="30">
        <v>0</v>
      </c>
      <c r="Q1285" s="30">
        <v>0</v>
      </c>
      <c r="R1285" s="30">
        <v>0</v>
      </c>
      <c r="S1285" s="30">
        <v>18987.75</v>
      </c>
      <c r="T1285">
        <v>7</v>
      </c>
      <c r="U1285">
        <v>120.70402063311499</v>
      </c>
      <c r="V1285">
        <v>0.63814180929095399</v>
      </c>
    </row>
    <row r="1286" spans="1:22" hidden="1" x14ac:dyDescent="0.25">
      <c r="A1286" s="30" t="s">
        <v>4473</v>
      </c>
      <c r="B1286" s="30" t="s">
        <v>3783</v>
      </c>
      <c r="C1286" s="30" t="s">
        <v>9</v>
      </c>
      <c r="D1286" s="30" t="s">
        <v>339</v>
      </c>
      <c r="E1286" s="30" t="s">
        <v>282</v>
      </c>
      <c r="F1286" s="30">
        <v>7275</v>
      </c>
      <c r="G1286" s="30" t="s">
        <v>302</v>
      </c>
      <c r="H1286" s="30">
        <v>108.74127530637</v>
      </c>
      <c r="I1286" s="30">
        <v>1.02</v>
      </c>
      <c r="J1286" s="30" t="s">
        <v>332</v>
      </c>
      <c r="K1286" s="30">
        <v>110.916100812498</v>
      </c>
      <c r="L1286" s="30">
        <v>806914.63341092097</v>
      </c>
      <c r="M1286" s="30">
        <v>1.02</v>
      </c>
      <c r="N1286" s="30">
        <v>0</v>
      </c>
      <c r="O1286" s="30">
        <v>0</v>
      </c>
      <c r="P1286" s="30">
        <v>0</v>
      </c>
      <c r="Q1286" s="30">
        <v>0</v>
      </c>
      <c r="R1286" s="30">
        <v>0</v>
      </c>
      <c r="S1286" s="30">
        <v>7420.5</v>
      </c>
      <c r="T1286">
        <v>7</v>
      </c>
      <c r="U1286">
        <v>108.74127530637</v>
      </c>
      <c r="V1286">
        <v>0.110509209100758</v>
      </c>
    </row>
    <row r="1287" spans="1:22" hidden="1" x14ac:dyDescent="0.25">
      <c r="A1287" s="30" t="s">
        <v>4474</v>
      </c>
      <c r="B1287" s="30" t="s">
        <v>3783</v>
      </c>
      <c r="C1287" s="30" t="s">
        <v>9</v>
      </c>
      <c r="D1287" s="30" t="s">
        <v>339</v>
      </c>
      <c r="E1287" s="30" t="s">
        <v>282</v>
      </c>
      <c r="F1287" s="30">
        <v>7275</v>
      </c>
      <c r="G1287" s="30" t="s">
        <v>303</v>
      </c>
      <c r="H1287" s="30">
        <v>367.90922228860597</v>
      </c>
      <c r="I1287" s="30">
        <v>0.28999999999999998</v>
      </c>
      <c r="J1287" s="30" t="s">
        <v>336</v>
      </c>
      <c r="K1287" s="30">
        <v>106.693674463696</v>
      </c>
      <c r="L1287" s="30">
        <v>776196.48172338703</v>
      </c>
      <c r="M1287" s="30">
        <v>0</v>
      </c>
      <c r="N1287" s="30">
        <v>0</v>
      </c>
      <c r="O1287" s="30">
        <v>0</v>
      </c>
      <c r="P1287" s="30">
        <v>0</v>
      </c>
      <c r="Q1287" s="30">
        <v>0.28999999999999998</v>
      </c>
      <c r="R1287" s="30">
        <v>106.693674463696</v>
      </c>
      <c r="S1287" s="30">
        <v>2109.75</v>
      </c>
      <c r="T1287">
        <v>7</v>
      </c>
      <c r="U1287">
        <v>367.90922228860597</v>
      </c>
      <c r="V1287">
        <v>9.4771241830065397E-2</v>
      </c>
    </row>
    <row r="1288" spans="1:22" hidden="1" x14ac:dyDescent="0.25">
      <c r="A1288" s="30" t="s">
        <v>4475</v>
      </c>
      <c r="B1288" s="30" t="s">
        <v>3783</v>
      </c>
      <c r="C1288" s="30" t="s">
        <v>9</v>
      </c>
      <c r="D1288" s="30" t="s">
        <v>339</v>
      </c>
      <c r="E1288" s="30" t="s">
        <v>282</v>
      </c>
      <c r="F1288" s="30">
        <v>7275</v>
      </c>
      <c r="G1288" s="30" t="s">
        <v>304</v>
      </c>
      <c r="H1288" s="30">
        <v>183.09313828647001</v>
      </c>
      <c r="I1288" s="30">
        <v>1</v>
      </c>
      <c r="J1288" s="30" t="s">
        <v>336</v>
      </c>
      <c r="K1288" s="30">
        <v>183.09313828647001</v>
      </c>
      <c r="L1288" s="30">
        <v>1332002.5810340701</v>
      </c>
      <c r="M1288" s="30">
        <v>0</v>
      </c>
      <c r="N1288" s="30">
        <v>0</v>
      </c>
      <c r="O1288" s="30">
        <v>0</v>
      </c>
      <c r="P1288" s="30">
        <v>0</v>
      </c>
      <c r="Q1288" s="30">
        <v>1</v>
      </c>
      <c r="R1288" s="30">
        <v>183.09313828647001</v>
      </c>
      <c r="S1288" s="30">
        <v>7275</v>
      </c>
      <c r="T1288">
        <v>7</v>
      </c>
      <c r="U1288">
        <v>183.09313828647001</v>
      </c>
      <c r="V1288">
        <v>0.32679738562091498</v>
      </c>
    </row>
    <row r="1289" spans="1:22" hidden="1" x14ac:dyDescent="0.25">
      <c r="A1289" s="30" t="s">
        <v>4476</v>
      </c>
      <c r="B1289" s="30" t="s">
        <v>3783</v>
      </c>
      <c r="C1289" s="30" t="s">
        <v>9</v>
      </c>
      <c r="D1289" s="30" t="s">
        <v>339</v>
      </c>
      <c r="E1289" s="30" t="s">
        <v>282</v>
      </c>
      <c r="F1289" s="30">
        <v>7275</v>
      </c>
      <c r="G1289" s="30" t="s">
        <v>305</v>
      </c>
      <c r="H1289" s="30">
        <v>164.52854833393701</v>
      </c>
      <c r="I1289" s="30">
        <v>2.29</v>
      </c>
      <c r="J1289" s="30" t="s">
        <v>332</v>
      </c>
      <c r="K1289" s="30">
        <v>376.77037568471599</v>
      </c>
      <c r="L1289" s="30">
        <v>2741004.48310631</v>
      </c>
      <c r="M1289" s="30">
        <v>2.29</v>
      </c>
      <c r="N1289" s="30">
        <v>0</v>
      </c>
      <c r="O1289" s="30">
        <v>0</v>
      </c>
      <c r="P1289" s="30">
        <v>0</v>
      </c>
      <c r="Q1289" s="30">
        <v>0</v>
      </c>
      <c r="R1289" s="30">
        <v>0</v>
      </c>
      <c r="S1289" s="30">
        <v>16659.75</v>
      </c>
      <c r="T1289">
        <v>7</v>
      </c>
      <c r="U1289">
        <v>164.52854833393701</v>
      </c>
      <c r="V1289">
        <v>0.24810400866738899</v>
      </c>
    </row>
    <row r="1290" spans="1:22" hidden="1" x14ac:dyDescent="0.25">
      <c r="A1290" s="30" t="s">
        <v>4477</v>
      </c>
      <c r="B1290" s="30" t="s">
        <v>3783</v>
      </c>
      <c r="C1290" s="30" t="s">
        <v>9</v>
      </c>
      <c r="D1290" s="30" t="s">
        <v>339</v>
      </c>
      <c r="E1290" s="30" t="s">
        <v>282</v>
      </c>
      <c r="F1290" s="30">
        <v>7275</v>
      </c>
      <c r="G1290" s="30" t="s">
        <v>306</v>
      </c>
      <c r="H1290" s="30">
        <v>122.60153996717401</v>
      </c>
      <c r="I1290" s="30">
        <v>1.94</v>
      </c>
      <c r="J1290" s="30" t="s">
        <v>332</v>
      </c>
      <c r="K1290" s="30">
        <v>237.84698753631801</v>
      </c>
      <c r="L1290" s="30">
        <v>1730336.8343267101</v>
      </c>
      <c r="M1290" s="30">
        <v>1.94</v>
      </c>
      <c r="N1290" s="30">
        <v>0</v>
      </c>
      <c r="O1290" s="30">
        <v>0</v>
      </c>
      <c r="P1290" s="30">
        <v>0</v>
      </c>
      <c r="Q1290" s="30">
        <v>0</v>
      </c>
      <c r="R1290" s="30">
        <v>0</v>
      </c>
      <c r="S1290" s="30">
        <v>14113.5</v>
      </c>
      <c r="T1290">
        <v>7</v>
      </c>
      <c r="U1290">
        <v>122.60153996717401</v>
      </c>
      <c r="V1290">
        <v>0.210184182015168</v>
      </c>
    </row>
    <row r="1291" spans="1:22" hidden="1" x14ac:dyDescent="0.25">
      <c r="A1291" s="30" t="s">
        <v>4478</v>
      </c>
      <c r="B1291" s="30" t="s">
        <v>3783</v>
      </c>
      <c r="C1291" s="30" t="s">
        <v>9</v>
      </c>
      <c r="D1291" s="30" t="s">
        <v>339</v>
      </c>
      <c r="E1291" s="30" t="s">
        <v>282</v>
      </c>
      <c r="F1291" s="30">
        <v>7275</v>
      </c>
      <c r="G1291" s="30" t="s">
        <v>307</v>
      </c>
      <c r="H1291" s="30">
        <v>81.929798096779507</v>
      </c>
      <c r="I1291" s="30">
        <v>1.34</v>
      </c>
      <c r="J1291" s="30" t="s">
        <v>336</v>
      </c>
      <c r="K1291" s="30">
        <v>109.78592944968401</v>
      </c>
      <c r="L1291" s="30">
        <v>798692.63674645498</v>
      </c>
      <c r="M1291" s="30">
        <v>0</v>
      </c>
      <c r="N1291" s="30">
        <v>0</v>
      </c>
      <c r="O1291" s="30">
        <v>0</v>
      </c>
      <c r="P1291" s="30">
        <v>0</v>
      </c>
      <c r="Q1291" s="30">
        <v>1.34</v>
      </c>
      <c r="R1291" s="30">
        <v>109.78592944968401</v>
      </c>
      <c r="S1291" s="30">
        <v>9748.5</v>
      </c>
      <c r="T1291">
        <v>7</v>
      </c>
      <c r="U1291">
        <v>81.929798096779507</v>
      </c>
      <c r="V1291">
        <v>0.43790849673202598</v>
      </c>
    </row>
    <row r="1292" spans="1:22" hidden="1" x14ac:dyDescent="0.25">
      <c r="A1292" s="30" t="s">
        <v>4479</v>
      </c>
      <c r="B1292" s="30" t="s">
        <v>3783</v>
      </c>
      <c r="C1292" s="30" t="s">
        <v>9</v>
      </c>
      <c r="D1292" s="30" t="s">
        <v>339</v>
      </c>
      <c r="E1292" s="30" t="s">
        <v>282</v>
      </c>
      <c r="F1292" s="30">
        <v>7275</v>
      </c>
      <c r="G1292" s="30" t="s">
        <v>308</v>
      </c>
      <c r="H1292" s="30">
        <v>154.68728394182699</v>
      </c>
      <c r="I1292" s="30">
        <v>2.69</v>
      </c>
      <c r="J1292" s="30" t="s">
        <v>332</v>
      </c>
      <c r="K1292" s="30">
        <v>416.108793803514</v>
      </c>
      <c r="L1292" s="30">
        <v>3027191.4749205699</v>
      </c>
      <c r="M1292" s="30">
        <v>2.69</v>
      </c>
      <c r="N1292" s="30">
        <v>0</v>
      </c>
      <c r="O1292" s="30">
        <v>0</v>
      </c>
      <c r="P1292" s="30">
        <v>0</v>
      </c>
      <c r="Q1292" s="30">
        <v>0</v>
      </c>
      <c r="R1292" s="30">
        <v>0</v>
      </c>
      <c r="S1292" s="30">
        <v>19569.75</v>
      </c>
      <c r="T1292">
        <v>7</v>
      </c>
      <c r="U1292">
        <v>154.68728394182699</v>
      </c>
      <c r="V1292">
        <v>0.29144095341278398</v>
      </c>
    </row>
    <row r="1293" spans="1:22" hidden="1" x14ac:dyDescent="0.25">
      <c r="A1293" s="30" t="s">
        <v>4480</v>
      </c>
      <c r="B1293" s="30" t="s">
        <v>3783</v>
      </c>
      <c r="C1293" s="30" t="s">
        <v>9</v>
      </c>
      <c r="D1293" s="30" t="s">
        <v>339</v>
      </c>
      <c r="E1293" s="30" t="s">
        <v>282</v>
      </c>
      <c r="F1293" s="30">
        <v>7275</v>
      </c>
      <c r="G1293" s="30" t="s">
        <v>309</v>
      </c>
      <c r="H1293" s="30">
        <v>973.01319237775203</v>
      </c>
      <c r="I1293" s="30">
        <v>0.08</v>
      </c>
      <c r="J1293" s="30" t="s">
        <v>336</v>
      </c>
      <c r="K1293" s="30">
        <v>77.841055390220106</v>
      </c>
      <c r="L1293" s="30">
        <v>566293.67796385102</v>
      </c>
      <c r="M1293" s="30">
        <v>0</v>
      </c>
      <c r="N1293" s="30">
        <v>0</v>
      </c>
      <c r="O1293" s="30">
        <v>0</v>
      </c>
      <c r="P1293" s="30">
        <v>0</v>
      </c>
      <c r="Q1293" s="30">
        <v>0.08</v>
      </c>
      <c r="R1293" s="30">
        <v>77.841055390220106</v>
      </c>
      <c r="S1293" s="30">
        <v>582</v>
      </c>
      <c r="T1293">
        <v>7</v>
      </c>
      <c r="U1293">
        <v>973.01319237775203</v>
      </c>
      <c r="V1293">
        <v>2.61437908496732E-2</v>
      </c>
    </row>
    <row r="1294" spans="1:22" hidden="1" x14ac:dyDescent="0.25">
      <c r="A1294" s="30" t="s">
        <v>4481</v>
      </c>
      <c r="B1294" s="30" t="s">
        <v>3783</v>
      </c>
      <c r="C1294" s="30" t="s">
        <v>9</v>
      </c>
      <c r="D1294" s="30" t="s">
        <v>339</v>
      </c>
      <c r="E1294" s="30" t="s">
        <v>282</v>
      </c>
      <c r="F1294" s="30">
        <v>7275</v>
      </c>
      <c r="G1294" s="30" t="s">
        <v>310</v>
      </c>
      <c r="H1294" s="30">
        <v>289.04108916777102</v>
      </c>
      <c r="I1294" s="30">
        <v>0.68</v>
      </c>
      <c r="J1294" s="30" t="s">
        <v>333</v>
      </c>
      <c r="K1294" s="30">
        <v>196.547940634084</v>
      </c>
      <c r="L1294" s="30">
        <v>1429886.26811296</v>
      </c>
      <c r="M1294" s="30">
        <v>0</v>
      </c>
      <c r="N1294" s="30">
        <v>0.68</v>
      </c>
      <c r="O1294" s="30">
        <v>0</v>
      </c>
      <c r="P1294" s="30">
        <v>0</v>
      </c>
      <c r="Q1294" s="30">
        <v>0</v>
      </c>
      <c r="R1294" s="30">
        <v>0</v>
      </c>
      <c r="S1294" s="30">
        <v>4947</v>
      </c>
      <c r="T1294">
        <v>7</v>
      </c>
      <c r="U1294">
        <v>289.04108916777102</v>
      </c>
      <c r="V1294">
        <v>0.166259168704157</v>
      </c>
    </row>
    <row r="1295" spans="1:22" hidden="1" x14ac:dyDescent="0.25">
      <c r="A1295" s="30" t="s">
        <v>4482</v>
      </c>
      <c r="B1295" s="30" t="s">
        <v>3783</v>
      </c>
      <c r="C1295" s="30" t="s">
        <v>9</v>
      </c>
      <c r="D1295" s="30" t="s">
        <v>339</v>
      </c>
      <c r="E1295" s="30" t="s">
        <v>282</v>
      </c>
      <c r="F1295" s="30">
        <v>7275</v>
      </c>
      <c r="G1295" s="30" t="s">
        <v>311</v>
      </c>
      <c r="H1295" s="30">
        <v>118.668851495738</v>
      </c>
      <c r="I1295" s="30">
        <v>0.38</v>
      </c>
      <c r="J1295" s="30" t="s">
        <v>333</v>
      </c>
      <c r="K1295" s="30">
        <v>45.094163568380601</v>
      </c>
      <c r="L1295" s="30">
        <v>328060.039959969</v>
      </c>
      <c r="M1295" s="30">
        <v>0</v>
      </c>
      <c r="N1295" s="30">
        <v>0.38</v>
      </c>
      <c r="O1295" s="30">
        <v>0</v>
      </c>
      <c r="P1295" s="30">
        <v>0</v>
      </c>
      <c r="Q1295" s="30">
        <v>0</v>
      </c>
      <c r="R1295" s="30">
        <v>0</v>
      </c>
      <c r="S1295" s="30">
        <v>2764.5</v>
      </c>
      <c r="T1295">
        <v>7</v>
      </c>
      <c r="U1295">
        <v>118.668851495738</v>
      </c>
      <c r="V1295">
        <v>9.2909535452322695E-2</v>
      </c>
    </row>
    <row r="1296" spans="1:22" hidden="1" x14ac:dyDescent="0.25">
      <c r="A1296" s="30" t="s">
        <v>4483</v>
      </c>
      <c r="B1296" s="30" t="s">
        <v>3783</v>
      </c>
      <c r="C1296" s="30" t="s">
        <v>9</v>
      </c>
      <c r="D1296" s="30" t="s">
        <v>339</v>
      </c>
      <c r="E1296" s="30" t="s">
        <v>282</v>
      </c>
      <c r="F1296" s="30">
        <v>7275</v>
      </c>
      <c r="G1296" s="30" t="s">
        <v>312</v>
      </c>
      <c r="H1296" s="30">
        <v>31.380775779703701</v>
      </c>
      <c r="I1296" s="30">
        <v>11.39</v>
      </c>
      <c r="J1296" s="30" t="s">
        <v>334</v>
      </c>
      <c r="K1296" s="30">
        <v>357.427036130825</v>
      </c>
      <c r="L1296" s="30">
        <v>2600281.6878517498</v>
      </c>
      <c r="M1296" s="30">
        <v>0</v>
      </c>
      <c r="N1296" s="30">
        <v>0</v>
      </c>
      <c r="O1296" s="30">
        <v>11.39</v>
      </c>
      <c r="P1296" s="30">
        <v>0</v>
      </c>
      <c r="Q1296" s="30">
        <v>0</v>
      </c>
      <c r="R1296" s="30">
        <v>0</v>
      </c>
      <c r="S1296" s="30">
        <v>82862.25</v>
      </c>
      <c r="T1296">
        <v>7</v>
      </c>
      <c r="U1296">
        <v>31.380775779703701</v>
      </c>
      <c r="V1296">
        <v>0.79042331714087399</v>
      </c>
    </row>
    <row r="1297" spans="1:22" hidden="1" x14ac:dyDescent="0.25">
      <c r="A1297" s="30" t="s">
        <v>4484</v>
      </c>
      <c r="B1297" s="30" t="s">
        <v>3783</v>
      </c>
      <c r="C1297" s="30" t="s">
        <v>9</v>
      </c>
      <c r="D1297" s="30" t="s">
        <v>339</v>
      </c>
      <c r="E1297" s="30" t="s">
        <v>282</v>
      </c>
      <c r="F1297" s="30">
        <v>7275</v>
      </c>
      <c r="G1297" s="30" t="s">
        <v>2688</v>
      </c>
      <c r="H1297" s="30">
        <v>236.52691754095699</v>
      </c>
      <c r="I1297" s="30">
        <v>0.37989375851000001</v>
      </c>
      <c r="J1297" s="30" t="s">
        <v>334</v>
      </c>
      <c r="K1297" s="30">
        <v>89.855099693419106</v>
      </c>
      <c r="L1297" s="30">
        <v>653695.85026962403</v>
      </c>
      <c r="M1297" s="30">
        <v>0</v>
      </c>
      <c r="N1297" s="30">
        <v>0</v>
      </c>
      <c r="O1297" s="30">
        <v>0.37989375851000001</v>
      </c>
      <c r="P1297" s="30">
        <v>0</v>
      </c>
      <c r="Q1297" s="30">
        <v>0</v>
      </c>
      <c r="R1297" s="30">
        <v>0</v>
      </c>
      <c r="S1297" s="30">
        <v>2763.7270931602502</v>
      </c>
      <c r="T1297">
        <v>7</v>
      </c>
      <c r="U1297">
        <v>236.52691754095699</v>
      </c>
      <c r="V1297">
        <v>2.6363203227619699E-2</v>
      </c>
    </row>
    <row r="1298" spans="1:22" hidden="1" x14ac:dyDescent="0.25">
      <c r="A1298" s="30" t="s">
        <v>4485</v>
      </c>
      <c r="B1298" s="30" t="s">
        <v>3783</v>
      </c>
      <c r="C1298" s="30" t="s">
        <v>9</v>
      </c>
      <c r="D1298" s="30" t="s">
        <v>339</v>
      </c>
      <c r="E1298" s="30" t="s">
        <v>282</v>
      </c>
      <c r="F1298" s="30">
        <v>7275</v>
      </c>
      <c r="G1298" s="30" t="s">
        <v>2687</v>
      </c>
      <c r="H1298" s="30">
        <v>146.79349129929801</v>
      </c>
      <c r="I1298" s="30">
        <v>2.6301062414900001</v>
      </c>
      <c r="J1298" s="30" t="s">
        <v>334</v>
      </c>
      <c r="K1298" s="30">
        <v>386.08247767639102</v>
      </c>
      <c r="L1298" s="30">
        <v>2808750.0250957501</v>
      </c>
      <c r="M1298" s="30">
        <v>0</v>
      </c>
      <c r="N1298" s="30">
        <v>0</v>
      </c>
      <c r="O1298" s="30">
        <v>2.6301062414900001</v>
      </c>
      <c r="P1298" s="30">
        <v>0</v>
      </c>
      <c r="Q1298" s="30">
        <v>0</v>
      </c>
      <c r="R1298" s="30">
        <v>0</v>
      </c>
      <c r="S1298" s="30">
        <v>19134.022906839698</v>
      </c>
      <c r="T1298">
        <v>7</v>
      </c>
      <c r="U1298">
        <v>146.79349129929801</v>
      </c>
      <c r="V1298">
        <v>0.182519517105482</v>
      </c>
    </row>
    <row r="1299" spans="1:22" hidden="1" x14ac:dyDescent="0.25">
      <c r="A1299" s="30" t="s">
        <v>4486</v>
      </c>
      <c r="B1299" s="30" t="s">
        <v>3783</v>
      </c>
      <c r="C1299" s="30" t="s">
        <v>9</v>
      </c>
      <c r="D1299" s="30" t="s">
        <v>339</v>
      </c>
      <c r="E1299" s="30" t="s">
        <v>282</v>
      </c>
      <c r="F1299" s="30">
        <v>7275</v>
      </c>
      <c r="G1299" s="30" t="s">
        <v>313</v>
      </c>
      <c r="H1299" s="30">
        <v>1306.4628527728701</v>
      </c>
      <c r="I1299" s="30">
        <v>0.01</v>
      </c>
      <c r="J1299" s="30" t="s">
        <v>334</v>
      </c>
      <c r="K1299" s="30">
        <v>13.064628527728701</v>
      </c>
      <c r="L1299" s="30">
        <v>95045.1725392261</v>
      </c>
      <c r="M1299" s="30">
        <v>0</v>
      </c>
      <c r="N1299" s="30">
        <v>0</v>
      </c>
      <c r="O1299" s="30">
        <v>0.01</v>
      </c>
      <c r="P1299" s="30">
        <v>0</v>
      </c>
      <c r="Q1299" s="30">
        <v>0</v>
      </c>
      <c r="R1299" s="30">
        <v>0</v>
      </c>
      <c r="S1299" s="30">
        <v>72.75</v>
      </c>
      <c r="T1299">
        <v>7</v>
      </c>
      <c r="U1299">
        <v>1306.4628527728701</v>
      </c>
      <c r="V1299">
        <v>6.9396252602359502E-4</v>
      </c>
    </row>
    <row r="1300" spans="1:22" hidden="1" x14ac:dyDescent="0.25">
      <c r="A1300" s="30" t="s">
        <v>4487</v>
      </c>
      <c r="B1300" s="30" t="s">
        <v>3783</v>
      </c>
      <c r="C1300" s="30" t="s">
        <v>9</v>
      </c>
      <c r="D1300" s="30" t="s">
        <v>339</v>
      </c>
      <c r="E1300" s="30" t="s">
        <v>283</v>
      </c>
      <c r="F1300" s="30">
        <v>7275</v>
      </c>
      <c r="G1300" s="30" t="s">
        <v>289</v>
      </c>
      <c r="H1300" s="30">
        <v>1849.49664078402</v>
      </c>
      <c r="I1300" s="30">
        <v>0.11</v>
      </c>
      <c r="J1300" s="30" t="s">
        <v>335</v>
      </c>
      <c r="K1300" s="30">
        <v>203.444630486242</v>
      </c>
      <c r="L1300" s="30">
        <v>1480059.6867874099</v>
      </c>
      <c r="M1300" s="30">
        <v>0</v>
      </c>
      <c r="N1300" s="30">
        <v>0</v>
      </c>
      <c r="O1300" s="30">
        <v>0</v>
      </c>
      <c r="P1300" s="30">
        <v>0.11</v>
      </c>
      <c r="Q1300" s="30">
        <v>0</v>
      </c>
      <c r="R1300" s="30">
        <v>0</v>
      </c>
      <c r="S1300" s="30">
        <v>800.25</v>
      </c>
      <c r="T1300">
        <v>8</v>
      </c>
      <c r="U1300">
        <v>1849.49664078402</v>
      </c>
      <c r="V1300">
        <v>1</v>
      </c>
    </row>
    <row r="1301" spans="1:22" hidden="1" x14ac:dyDescent="0.25">
      <c r="A1301" s="30" t="s">
        <v>4488</v>
      </c>
      <c r="B1301" s="30" t="s">
        <v>3783</v>
      </c>
      <c r="C1301" s="30" t="s">
        <v>9</v>
      </c>
      <c r="D1301" s="30" t="s">
        <v>339</v>
      </c>
      <c r="E1301" s="30" t="s">
        <v>283</v>
      </c>
      <c r="F1301" s="30">
        <v>7275</v>
      </c>
      <c r="G1301" s="30" t="s">
        <v>290</v>
      </c>
      <c r="H1301" s="30">
        <v>2669.9843898454801</v>
      </c>
      <c r="I1301" s="30">
        <v>0.06</v>
      </c>
      <c r="J1301" s="30" t="s">
        <v>363</v>
      </c>
      <c r="K1301" s="30">
        <v>160.19906339072901</v>
      </c>
      <c r="L1301" s="30">
        <v>1165448.18616755</v>
      </c>
      <c r="M1301" s="30">
        <v>0</v>
      </c>
      <c r="N1301" s="30">
        <v>0</v>
      </c>
      <c r="O1301" s="30">
        <v>0</v>
      </c>
      <c r="P1301" s="30">
        <v>0</v>
      </c>
      <c r="Q1301" s="30">
        <v>0</v>
      </c>
      <c r="R1301" s="30">
        <v>0</v>
      </c>
      <c r="S1301" s="30">
        <v>436.5</v>
      </c>
      <c r="T1301">
        <v>8</v>
      </c>
      <c r="U1301">
        <v>2669.9843898454801</v>
      </c>
      <c r="V1301">
        <v>0.54545454545454497</v>
      </c>
    </row>
    <row r="1302" spans="1:22" hidden="1" x14ac:dyDescent="0.25">
      <c r="A1302" s="30" t="s">
        <v>4489</v>
      </c>
      <c r="B1302" s="30" t="s">
        <v>3783</v>
      </c>
      <c r="C1302" s="30" t="s">
        <v>9</v>
      </c>
      <c r="D1302" s="30" t="s">
        <v>339</v>
      </c>
      <c r="E1302" s="30" t="s">
        <v>283</v>
      </c>
      <c r="F1302" s="30">
        <v>7275</v>
      </c>
      <c r="G1302" s="30" t="s">
        <v>291</v>
      </c>
      <c r="H1302" s="30">
        <v>960.39422800055297</v>
      </c>
      <c r="I1302" s="30">
        <v>0.03</v>
      </c>
      <c r="J1302" s="30" t="s">
        <v>336</v>
      </c>
      <c r="K1302" s="30">
        <v>28.8118268400166</v>
      </c>
      <c r="L1302" s="30">
        <v>209606.040261121</v>
      </c>
      <c r="M1302" s="30">
        <v>0</v>
      </c>
      <c r="N1302" s="30">
        <v>0</v>
      </c>
      <c r="O1302" s="30">
        <v>0</v>
      </c>
      <c r="P1302" s="30">
        <v>0</v>
      </c>
      <c r="Q1302" s="30">
        <v>0.03</v>
      </c>
      <c r="R1302" s="30">
        <v>28.8118268400166</v>
      </c>
      <c r="S1302" s="30">
        <v>218.25</v>
      </c>
      <c r="T1302">
        <v>8</v>
      </c>
      <c r="U1302">
        <v>960.39422800055297</v>
      </c>
      <c r="V1302">
        <v>6.8027210884353704E-3</v>
      </c>
    </row>
    <row r="1303" spans="1:22" hidden="1" x14ac:dyDescent="0.25">
      <c r="A1303" s="30" t="s">
        <v>4490</v>
      </c>
      <c r="B1303" s="30" t="s">
        <v>3783</v>
      </c>
      <c r="C1303" s="30" t="s">
        <v>9</v>
      </c>
      <c r="D1303" s="30" t="s">
        <v>339</v>
      </c>
      <c r="E1303" s="30" t="s">
        <v>283</v>
      </c>
      <c r="F1303" s="30">
        <v>7275</v>
      </c>
      <c r="G1303" s="30" t="s">
        <v>292</v>
      </c>
      <c r="H1303" s="30">
        <v>55.048137827353102</v>
      </c>
      <c r="I1303" s="30">
        <v>1.36</v>
      </c>
      <c r="J1303" s="30" t="s">
        <v>332</v>
      </c>
      <c r="K1303" s="30">
        <v>74.865467445200196</v>
      </c>
      <c r="L1303" s="30">
        <v>544646.27566383104</v>
      </c>
      <c r="M1303" s="30">
        <v>1.36</v>
      </c>
      <c r="N1303" s="30">
        <v>0</v>
      </c>
      <c r="O1303" s="30">
        <v>0</v>
      </c>
      <c r="P1303" s="30">
        <v>0</v>
      </c>
      <c r="Q1303" s="30">
        <v>0</v>
      </c>
      <c r="R1303" s="30">
        <v>0</v>
      </c>
      <c r="S1303" s="30">
        <v>9894</v>
      </c>
      <c r="T1303">
        <v>8</v>
      </c>
      <c r="U1303">
        <v>55.048137827353102</v>
      </c>
      <c r="V1303">
        <v>0.115351993214589</v>
      </c>
    </row>
    <row r="1304" spans="1:22" hidden="1" x14ac:dyDescent="0.25">
      <c r="A1304" s="30" t="s">
        <v>4491</v>
      </c>
      <c r="B1304" s="30" t="s">
        <v>3783</v>
      </c>
      <c r="C1304" s="30" t="s">
        <v>9</v>
      </c>
      <c r="D1304" s="30" t="s">
        <v>339</v>
      </c>
      <c r="E1304" s="30" t="s">
        <v>283</v>
      </c>
      <c r="F1304" s="30">
        <v>7275</v>
      </c>
      <c r="G1304" s="30" t="s">
        <v>293</v>
      </c>
      <c r="H1304" s="30">
        <v>1086.35026601032</v>
      </c>
      <c r="I1304" s="30">
        <v>0.24</v>
      </c>
      <c r="J1304" s="30" t="s">
        <v>333</v>
      </c>
      <c r="K1304" s="30">
        <v>260.72406384247603</v>
      </c>
      <c r="L1304" s="30">
        <v>1896767.56445401</v>
      </c>
      <c r="M1304" s="30">
        <v>0</v>
      </c>
      <c r="N1304" s="30">
        <v>0.24</v>
      </c>
      <c r="O1304" s="30">
        <v>0</v>
      </c>
      <c r="P1304" s="30">
        <v>0</v>
      </c>
      <c r="Q1304" s="30">
        <v>0</v>
      </c>
      <c r="R1304" s="30">
        <v>0</v>
      </c>
      <c r="S1304" s="30">
        <v>1746</v>
      </c>
      <c r="T1304">
        <v>8</v>
      </c>
      <c r="U1304">
        <v>1086.35026601032</v>
      </c>
      <c r="V1304">
        <v>4.2105263157894701E-2</v>
      </c>
    </row>
    <row r="1305" spans="1:22" hidden="1" x14ac:dyDescent="0.25">
      <c r="A1305" s="30" t="s">
        <v>4492</v>
      </c>
      <c r="B1305" s="30" t="s">
        <v>3783</v>
      </c>
      <c r="C1305" s="30" t="s">
        <v>9</v>
      </c>
      <c r="D1305" s="30" t="s">
        <v>339</v>
      </c>
      <c r="E1305" s="30" t="s">
        <v>283</v>
      </c>
      <c r="F1305" s="30">
        <v>7275</v>
      </c>
      <c r="G1305" s="30" t="s">
        <v>294</v>
      </c>
      <c r="H1305" s="30">
        <v>268.25771715250602</v>
      </c>
      <c r="I1305" s="30">
        <v>0.44</v>
      </c>
      <c r="J1305" s="30" t="s">
        <v>333</v>
      </c>
      <c r="K1305" s="30">
        <v>118.033395547103</v>
      </c>
      <c r="L1305" s="30">
        <v>858692.95260517194</v>
      </c>
      <c r="M1305" s="30">
        <v>0</v>
      </c>
      <c r="N1305" s="30">
        <v>0.44</v>
      </c>
      <c r="O1305" s="30">
        <v>0</v>
      </c>
      <c r="P1305" s="30">
        <v>0</v>
      </c>
      <c r="Q1305" s="30">
        <v>0</v>
      </c>
      <c r="R1305" s="30">
        <v>0</v>
      </c>
      <c r="S1305" s="30">
        <v>3201</v>
      </c>
      <c r="T1305">
        <v>8</v>
      </c>
      <c r="U1305">
        <v>268.25771715250602</v>
      </c>
      <c r="V1305">
        <v>7.7192982456140397E-2</v>
      </c>
    </row>
    <row r="1306" spans="1:22" hidden="1" x14ac:dyDescent="0.25">
      <c r="A1306" s="30" t="s">
        <v>4493</v>
      </c>
      <c r="B1306" s="30" t="s">
        <v>3783</v>
      </c>
      <c r="C1306" s="30" t="s">
        <v>9</v>
      </c>
      <c r="D1306" s="30" t="s">
        <v>339</v>
      </c>
      <c r="E1306" s="30" t="s">
        <v>283</v>
      </c>
      <c r="F1306" s="30">
        <v>7275</v>
      </c>
      <c r="G1306" s="30" t="s">
        <v>295</v>
      </c>
      <c r="H1306" s="30">
        <v>0</v>
      </c>
      <c r="I1306" s="30">
        <v>0</v>
      </c>
      <c r="J1306" s="30" t="s">
        <v>336</v>
      </c>
      <c r="K1306" s="30">
        <v>0</v>
      </c>
      <c r="L1306" s="30">
        <v>0</v>
      </c>
      <c r="M1306" s="30">
        <v>0</v>
      </c>
      <c r="N1306" s="30">
        <v>0</v>
      </c>
      <c r="O1306" s="30">
        <v>0</v>
      </c>
      <c r="P1306" s="30">
        <v>0</v>
      </c>
      <c r="Q1306" s="30">
        <v>0</v>
      </c>
      <c r="R1306" s="30">
        <v>0</v>
      </c>
      <c r="S1306" s="30">
        <v>0</v>
      </c>
      <c r="T1306">
        <v>8</v>
      </c>
      <c r="U1306">
        <v>0</v>
      </c>
      <c r="V1306">
        <v>0</v>
      </c>
    </row>
    <row r="1307" spans="1:22" hidden="1" x14ac:dyDescent="0.25">
      <c r="A1307" s="30" t="s">
        <v>4494</v>
      </c>
      <c r="B1307" s="30" t="s">
        <v>3783</v>
      </c>
      <c r="C1307" s="30" t="s">
        <v>9</v>
      </c>
      <c r="D1307" s="30" t="s">
        <v>339</v>
      </c>
      <c r="E1307" s="30" t="s">
        <v>283</v>
      </c>
      <c r="F1307" s="30">
        <v>7275</v>
      </c>
      <c r="G1307" s="30" t="s">
        <v>296</v>
      </c>
      <c r="H1307" s="30">
        <v>241.47418431347199</v>
      </c>
      <c r="I1307" s="30">
        <v>0.08</v>
      </c>
      <c r="J1307" s="30" t="s">
        <v>336</v>
      </c>
      <c r="K1307" s="30">
        <v>19.3179347450778</v>
      </c>
      <c r="L1307" s="30">
        <v>140537.97527044101</v>
      </c>
      <c r="M1307" s="30">
        <v>0</v>
      </c>
      <c r="N1307" s="30">
        <v>0</v>
      </c>
      <c r="O1307" s="30">
        <v>0</v>
      </c>
      <c r="P1307" s="30">
        <v>0</v>
      </c>
      <c r="Q1307" s="30">
        <v>0.08</v>
      </c>
      <c r="R1307" s="30">
        <v>19.3179347450778</v>
      </c>
      <c r="S1307" s="30">
        <v>582</v>
      </c>
      <c r="T1307">
        <v>8</v>
      </c>
      <c r="U1307">
        <v>241.47418431347199</v>
      </c>
      <c r="V1307">
        <v>1.8140589569161002E-2</v>
      </c>
    </row>
    <row r="1308" spans="1:22" hidden="1" x14ac:dyDescent="0.25">
      <c r="A1308" s="30" t="s">
        <v>4495</v>
      </c>
      <c r="B1308" s="30" t="s">
        <v>3783</v>
      </c>
      <c r="C1308" s="30" t="s">
        <v>9</v>
      </c>
      <c r="D1308" s="30" t="s">
        <v>339</v>
      </c>
      <c r="E1308" s="30" t="s">
        <v>283</v>
      </c>
      <c r="F1308" s="30">
        <v>7275</v>
      </c>
      <c r="G1308" s="30" t="s">
        <v>297</v>
      </c>
      <c r="H1308" s="30">
        <v>2064.7626643250201</v>
      </c>
      <c r="I1308" s="30">
        <v>0.46</v>
      </c>
      <c r="J1308" s="30" t="s">
        <v>336</v>
      </c>
      <c r="K1308" s="30">
        <v>949.79082558951097</v>
      </c>
      <c r="L1308" s="30">
        <v>6909728.2561636902</v>
      </c>
      <c r="M1308" s="30">
        <v>0</v>
      </c>
      <c r="N1308" s="30">
        <v>0</v>
      </c>
      <c r="O1308" s="30">
        <v>0</v>
      </c>
      <c r="P1308" s="30">
        <v>0</v>
      </c>
      <c r="Q1308" s="30">
        <v>0.46</v>
      </c>
      <c r="R1308" s="30">
        <v>949.79082558951097</v>
      </c>
      <c r="S1308" s="30">
        <v>3346.5</v>
      </c>
      <c r="T1308">
        <v>8</v>
      </c>
      <c r="U1308">
        <v>2064.7626643250201</v>
      </c>
      <c r="V1308">
        <v>0.104308390022676</v>
      </c>
    </row>
    <row r="1309" spans="1:22" hidden="1" x14ac:dyDescent="0.25">
      <c r="A1309" s="30" t="s">
        <v>4496</v>
      </c>
      <c r="B1309" s="30" t="s">
        <v>3783</v>
      </c>
      <c r="C1309" s="30" t="s">
        <v>9</v>
      </c>
      <c r="D1309" s="30" t="s">
        <v>339</v>
      </c>
      <c r="E1309" s="30" t="s">
        <v>283</v>
      </c>
      <c r="F1309" s="30">
        <v>7275</v>
      </c>
      <c r="G1309" s="30" t="s">
        <v>298</v>
      </c>
      <c r="H1309" s="30">
        <v>0</v>
      </c>
      <c r="I1309" s="30">
        <v>0</v>
      </c>
      <c r="J1309" s="30" t="s">
        <v>276</v>
      </c>
      <c r="K1309" s="30">
        <v>0</v>
      </c>
      <c r="L1309" s="30">
        <v>0</v>
      </c>
      <c r="M1309" s="30">
        <v>0</v>
      </c>
      <c r="N1309" s="30">
        <v>0</v>
      </c>
      <c r="O1309" s="30">
        <v>0</v>
      </c>
      <c r="P1309" s="30">
        <v>0</v>
      </c>
      <c r="Q1309" s="30">
        <v>0</v>
      </c>
      <c r="R1309" s="30">
        <v>0</v>
      </c>
      <c r="S1309" s="30">
        <v>0</v>
      </c>
      <c r="T1309">
        <v>8</v>
      </c>
      <c r="U1309">
        <v>0</v>
      </c>
      <c r="V1309">
        <v>0</v>
      </c>
    </row>
    <row r="1310" spans="1:22" hidden="1" x14ac:dyDescent="0.25">
      <c r="A1310" s="30" t="s">
        <v>4497</v>
      </c>
      <c r="B1310" s="30" t="s">
        <v>3783</v>
      </c>
      <c r="C1310" s="30" t="s">
        <v>9</v>
      </c>
      <c r="D1310" s="30" t="s">
        <v>339</v>
      </c>
      <c r="E1310" s="30" t="s">
        <v>283</v>
      </c>
      <c r="F1310" s="30">
        <v>7275</v>
      </c>
      <c r="G1310" s="30" t="s">
        <v>299</v>
      </c>
      <c r="H1310" s="30">
        <v>136.85116232290801</v>
      </c>
      <c r="I1310" s="30">
        <v>7.0000000000000007E-2</v>
      </c>
      <c r="J1310" s="30" t="s">
        <v>332</v>
      </c>
      <c r="K1310" s="30">
        <v>9.5795813626035606</v>
      </c>
      <c r="L1310" s="30">
        <v>69691.454412940904</v>
      </c>
      <c r="M1310" s="30">
        <v>7.0000000000000007E-2</v>
      </c>
      <c r="N1310" s="30">
        <v>0</v>
      </c>
      <c r="O1310" s="30">
        <v>0</v>
      </c>
      <c r="P1310" s="30">
        <v>0</v>
      </c>
      <c r="Q1310" s="30">
        <v>0</v>
      </c>
      <c r="R1310" s="30">
        <v>0</v>
      </c>
      <c r="S1310" s="30">
        <v>509.25</v>
      </c>
      <c r="T1310">
        <v>8</v>
      </c>
      <c r="U1310">
        <v>136.85116232290801</v>
      </c>
      <c r="V1310">
        <v>5.9372349448685302E-3</v>
      </c>
    </row>
    <row r="1311" spans="1:22" hidden="1" x14ac:dyDescent="0.25">
      <c r="A1311" s="30" t="s">
        <v>4498</v>
      </c>
      <c r="B1311" s="30" t="s">
        <v>3783</v>
      </c>
      <c r="C1311" s="30" t="s">
        <v>9</v>
      </c>
      <c r="D1311" s="30" t="s">
        <v>339</v>
      </c>
      <c r="E1311" s="30" t="s">
        <v>283</v>
      </c>
      <c r="F1311" s="30">
        <v>7275</v>
      </c>
      <c r="G1311" s="30" t="s">
        <v>300</v>
      </c>
      <c r="H1311" s="30">
        <v>46.622494164512098</v>
      </c>
      <c r="I1311" s="30">
        <v>0.01</v>
      </c>
      <c r="J1311" s="30" t="s">
        <v>336</v>
      </c>
      <c r="K1311" s="30">
        <v>0.46622494164512102</v>
      </c>
      <c r="L1311" s="30">
        <v>3391.7864504682602</v>
      </c>
      <c r="M1311" s="30">
        <v>0</v>
      </c>
      <c r="N1311" s="30">
        <v>0</v>
      </c>
      <c r="O1311" s="30">
        <v>0</v>
      </c>
      <c r="P1311" s="30">
        <v>0</v>
      </c>
      <c r="Q1311" s="30">
        <v>0.01</v>
      </c>
      <c r="R1311" s="30">
        <v>0.46622494164512102</v>
      </c>
      <c r="S1311" s="30">
        <v>72.75</v>
      </c>
      <c r="T1311">
        <v>8</v>
      </c>
      <c r="U1311">
        <v>46.622494164512098</v>
      </c>
      <c r="V1311">
        <v>2.26757369614512E-3</v>
      </c>
    </row>
    <row r="1312" spans="1:22" hidden="1" x14ac:dyDescent="0.25">
      <c r="A1312" s="30" t="s">
        <v>4499</v>
      </c>
      <c r="B1312" s="30" t="s">
        <v>3783</v>
      </c>
      <c r="C1312" s="30" t="s">
        <v>9</v>
      </c>
      <c r="D1312" s="30" t="s">
        <v>339</v>
      </c>
      <c r="E1312" s="30" t="s">
        <v>283</v>
      </c>
      <c r="F1312" s="30">
        <v>7275</v>
      </c>
      <c r="G1312" s="30" t="s">
        <v>301</v>
      </c>
      <c r="H1312" s="30">
        <v>157.20030725876299</v>
      </c>
      <c r="I1312" s="30">
        <v>3.46</v>
      </c>
      <c r="J1312" s="30" t="s">
        <v>333</v>
      </c>
      <c r="K1312" s="30">
        <v>543.91306311532196</v>
      </c>
      <c r="L1312" s="30">
        <v>3956967.5341639598</v>
      </c>
      <c r="M1312" s="30">
        <v>0</v>
      </c>
      <c r="N1312" s="30">
        <v>3.46</v>
      </c>
      <c r="O1312" s="30">
        <v>0</v>
      </c>
      <c r="P1312" s="30">
        <v>0</v>
      </c>
      <c r="Q1312" s="30">
        <v>0</v>
      </c>
      <c r="R1312" s="30">
        <v>0</v>
      </c>
      <c r="S1312" s="30">
        <v>25171.5</v>
      </c>
      <c r="T1312">
        <v>8</v>
      </c>
      <c r="U1312">
        <v>157.20030725876299</v>
      </c>
      <c r="V1312">
        <v>0.60701754385964901</v>
      </c>
    </row>
    <row r="1313" spans="1:22" hidden="1" x14ac:dyDescent="0.25">
      <c r="A1313" s="30" t="s">
        <v>4500</v>
      </c>
      <c r="B1313" s="30" t="s">
        <v>3783</v>
      </c>
      <c r="C1313" s="30" t="s">
        <v>9</v>
      </c>
      <c r="D1313" s="30" t="s">
        <v>339</v>
      </c>
      <c r="E1313" s="30" t="s">
        <v>283</v>
      </c>
      <c r="F1313" s="30">
        <v>7275</v>
      </c>
      <c r="G1313" s="30" t="s">
        <v>302</v>
      </c>
      <c r="H1313" s="30">
        <v>121.787921138532</v>
      </c>
      <c r="I1313" s="30">
        <v>1.62</v>
      </c>
      <c r="J1313" s="30" t="s">
        <v>332</v>
      </c>
      <c r="K1313" s="30">
        <v>197.296432244421</v>
      </c>
      <c r="L1313" s="30">
        <v>1435331.5445781699</v>
      </c>
      <c r="M1313" s="30">
        <v>1.62</v>
      </c>
      <c r="N1313" s="30">
        <v>0</v>
      </c>
      <c r="O1313" s="30">
        <v>0</v>
      </c>
      <c r="P1313" s="30">
        <v>0</v>
      </c>
      <c r="Q1313" s="30">
        <v>0</v>
      </c>
      <c r="R1313" s="30">
        <v>0</v>
      </c>
      <c r="S1313" s="30">
        <v>11785.5</v>
      </c>
      <c r="T1313">
        <v>8</v>
      </c>
      <c r="U1313">
        <v>121.787921138532</v>
      </c>
      <c r="V1313">
        <v>0.13740458015267201</v>
      </c>
    </row>
    <row r="1314" spans="1:22" hidden="1" x14ac:dyDescent="0.25">
      <c r="A1314" s="30" t="s">
        <v>4501</v>
      </c>
      <c r="B1314" s="30" t="s">
        <v>3783</v>
      </c>
      <c r="C1314" s="30" t="s">
        <v>9</v>
      </c>
      <c r="D1314" s="30" t="s">
        <v>339</v>
      </c>
      <c r="E1314" s="30" t="s">
        <v>283</v>
      </c>
      <c r="F1314" s="30">
        <v>7275</v>
      </c>
      <c r="G1314" s="30" t="s">
        <v>303</v>
      </c>
      <c r="H1314" s="30">
        <v>608.30256389990996</v>
      </c>
      <c r="I1314" s="30">
        <v>0.6</v>
      </c>
      <c r="J1314" s="30" t="s">
        <v>336</v>
      </c>
      <c r="K1314" s="30">
        <v>364.98153833994598</v>
      </c>
      <c r="L1314" s="30">
        <v>2655240.6914231102</v>
      </c>
      <c r="M1314" s="30">
        <v>0</v>
      </c>
      <c r="N1314" s="30">
        <v>0</v>
      </c>
      <c r="O1314" s="30">
        <v>0</v>
      </c>
      <c r="P1314" s="30">
        <v>0</v>
      </c>
      <c r="Q1314" s="30">
        <v>0.6</v>
      </c>
      <c r="R1314" s="30">
        <v>364.98153833994598</v>
      </c>
      <c r="S1314" s="30">
        <v>4365</v>
      </c>
      <c r="T1314">
        <v>8</v>
      </c>
      <c r="U1314">
        <v>608.30256389990996</v>
      </c>
      <c r="V1314">
        <v>0.136054421768707</v>
      </c>
    </row>
    <row r="1315" spans="1:22" hidden="1" x14ac:dyDescent="0.25">
      <c r="A1315" s="30" t="s">
        <v>4502</v>
      </c>
      <c r="B1315" s="30" t="s">
        <v>3783</v>
      </c>
      <c r="C1315" s="30" t="s">
        <v>9</v>
      </c>
      <c r="D1315" s="30" t="s">
        <v>339</v>
      </c>
      <c r="E1315" s="30" t="s">
        <v>283</v>
      </c>
      <c r="F1315" s="30">
        <v>7275</v>
      </c>
      <c r="G1315" s="30" t="s">
        <v>304</v>
      </c>
      <c r="H1315" s="30">
        <v>402.51242875222999</v>
      </c>
      <c r="I1315" s="30">
        <v>1</v>
      </c>
      <c r="J1315" s="30" t="s">
        <v>336</v>
      </c>
      <c r="K1315" s="30">
        <v>402.51242875222999</v>
      </c>
      <c r="L1315" s="30">
        <v>2928277.9191724798</v>
      </c>
      <c r="M1315" s="30">
        <v>0</v>
      </c>
      <c r="N1315" s="30">
        <v>0</v>
      </c>
      <c r="O1315" s="30">
        <v>0</v>
      </c>
      <c r="P1315" s="30">
        <v>0</v>
      </c>
      <c r="Q1315" s="30">
        <v>1</v>
      </c>
      <c r="R1315" s="30">
        <v>402.51242875222999</v>
      </c>
      <c r="S1315" s="30">
        <v>7275</v>
      </c>
      <c r="T1315">
        <v>8</v>
      </c>
      <c r="U1315">
        <v>402.51242875222999</v>
      </c>
      <c r="V1315">
        <v>0.22675736961451201</v>
      </c>
    </row>
    <row r="1316" spans="1:22" hidden="1" x14ac:dyDescent="0.25">
      <c r="A1316" s="30" t="s">
        <v>4503</v>
      </c>
      <c r="B1316" s="30" t="s">
        <v>3783</v>
      </c>
      <c r="C1316" s="30" t="s">
        <v>9</v>
      </c>
      <c r="D1316" s="30" t="s">
        <v>339</v>
      </c>
      <c r="E1316" s="30" t="s">
        <v>283</v>
      </c>
      <c r="F1316" s="30">
        <v>7275</v>
      </c>
      <c r="G1316" s="30" t="s">
        <v>305</v>
      </c>
      <c r="H1316" s="30">
        <v>165.829575770265</v>
      </c>
      <c r="I1316" s="30">
        <v>2.71</v>
      </c>
      <c r="J1316" s="30" t="s">
        <v>332</v>
      </c>
      <c r="K1316" s="30">
        <v>449.39815033741701</v>
      </c>
      <c r="L1316" s="30">
        <v>3269371.54370471</v>
      </c>
      <c r="M1316" s="30">
        <v>2.71</v>
      </c>
      <c r="N1316" s="30">
        <v>0</v>
      </c>
      <c r="O1316" s="30">
        <v>0</v>
      </c>
      <c r="P1316" s="30">
        <v>0</v>
      </c>
      <c r="Q1316" s="30">
        <v>0</v>
      </c>
      <c r="R1316" s="30">
        <v>0</v>
      </c>
      <c r="S1316" s="30">
        <v>19715.25</v>
      </c>
      <c r="T1316">
        <v>8</v>
      </c>
      <c r="U1316">
        <v>165.829575770265</v>
      </c>
      <c r="V1316">
        <v>0.22985581000848199</v>
      </c>
    </row>
    <row r="1317" spans="1:22" hidden="1" x14ac:dyDescent="0.25">
      <c r="A1317" s="30" t="s">
        <v>4504</v>
      </c>
      <c r="B1317" s="30" t="s">
        <v>3783</v>
      </c>
      <c r="C1317" s="30" t="s">
        <v>9</v>
      </c>
      <c r="D1317" s="30" t="s">
        <v>339</v>
      </c>
      <c r="E1317" s="30" t="s">
        <v>283</v>
      </c>
      <c r="F1317" s="30">
        <v>7275</v>
      </c>
      <c r="G1317" s="30" t="s">
        <v>306</v>
      </c>
      <c r="H1317" s="30">
        <v>123.41781153174399</v>
      </c>
      <c r="I1317" s="30">
        <v>2.2799999999999998</v>
      </c>
      <c r="J1317" s="30" t="s">
        <v>332</v>
      </c>
      <c r="K1317" s="30">
        <v>281.39261029237701</v>
      </c>
      <c r="L1317" s="30">
        <v>2047131.23987704</v>
      </c>
      <c r="M1317" s="30">
        <v>2.2799999999999998</v>
      </c>
      <c r="N1317" s="30">
        <v>0</v>
      </c>
      <c r="O1317" s="30">
        <v>0</v>
      </c>
      <c r="P1317" s="30">
        <v>0</v>
      </c>
      <c r="Q1317" s="30">
        <v>0</v>
      </c>
      <c r="R1317" s="30">
        <v>0</v>
      </c>
      <c r="S1317" s="30">
        <v>16587</v>
      </c>
      <c r="T1317">
        <v>8</v>
      </c>
      <c r="U1317">
        <v>123.41781153174399</v>
      </c>
      <c r="V1317">
        <v>0.19338422391857499</v>
      </c>
    </row>
    <row r="1318" spans="1:22" hidden="1" x14ac:dyDescent="0.25">
      <c r="A1318" s="30" t="s">
        <v>4505</v>
      </c>
      <c r="B1318" s="30" t="s">
        <v>3783</v>
      </c>
      <c r="C1318" s="30" t="s">
        <v>9</v>
      </c>
      <c r="D1318" s="30" t="s">
        <v>339</v>
      </c>
      <c r="E1318" s="30" t="s">
        <v>283</v>
      </c>
      <c r="F1318" s="30">
        <v>7275</v>
      </c>
      <c r="G1318" s="30" t="s">
        <v>307</v>
      </c>
      <c r="H1318" s="30">
        <v>105.25662382796401</v>
      </c>
      <c r="I1318" s="30">
        <v>2</v>
      </c>
      <c r="J1318" s="30" t="s">
        <v>336</v>
      </c>
      <c r="K1318" s="30">
        <v>210.51324765592801</v>
      </c>
      <c r="L1318" s="30">
        <v>1531483.87669687</v>
      </c>
      <c r="M1318" s="30">
        <v>0</v>
      </c>
      <c r="N1318" s="30">
        <v>0</v>
      </c>
      <c r="O1318" s="30">
        <v>0</v>
      </c>
      <c r="P1318" s="30">
        <v>0</v>
      </c>
      <c r="Q1318" s="30">
        <v>2</v>
      </c>
      <c r="R1318" s="30">
        <v>210.51324765592801</v>
      </c>
      <c r="S1318" s="30">
        <v>14550</v>
      </c>
      <c r="T1318">
        <v>8</v>
      </c>
      <c r="U1318">
        <v>105.25662382796401</v>
      </c>
      <c r="V1318">
        <v>0.45351473922902502</v>
      </c>
    </row>
    <row r="1319" spans="1:22" hidden="1" x14ac:dyDescent="0.25">
      <c r="A1319" s="30" t="s">
        <v>4506</v>
      </c>
      <c r="B1319" s="30" t="s">
        <v>3783</v>
      </c>
      <c r="C1319" s="30" t="s">
        <v>9</v>
      </c>
      <c r="D1319" s="30" t="s">
        <v>339</v>
      </c>
      <c r="E1319" s="30" t="s">
        <v>283</v>
      </c>
      <c r="F1319" s="30">
        <v>7275</v>
      </c>
      <c r="G1319" s="30" t="s">
        <v>308</v>
      </c>
      <c r="H1319" s="30">
        <v>164.62040755769101</v>
      </c>
      <c r="I1319" s="30">
        <v>3.75</v>
      </c>
      <c r="J1319" s="30" t="s">
        <v>332</v>
      </c>
      <c r="K1319" s="30">
        <v>617.32652834134103</v>
      </c>
      <c r="L1319" s="30">
        <v>4491050.4936832599</v>
      </c>
      <c r="M1319" s="30">
        <v>3.75</v>
      </c>
      <c r="N1319" s="30">
        <v>0</v>
      </c>
      <c r="O1319" s="30">
        <v>0</v>
      </c>
      <c r="P1319" s="30">
        <v>0</v>
      </c>
      <c r="Q1319" s="30">
        <v>0</v>
      </c>
      <c r="R1319" s="30">
        <v>0</v>
      </c>
      <c r="S1319" s="30">
        <v>27281.25</v>
      </c>
      <c r="T1319">
        <v>8</v>
      </c>
      <c r="U1319">
        <v>164.62040755769101</v>
      </c>
      <c r="V1319">
        <v>0.31806615776081398</v>
      </c>
    </row>
    <row r="1320" spans="1:22" hidden="1" x14ac:dyDescent="0.25">
      <c r="A1320" s="30" t="s">
        <v>4507</v>
      </c>
      <c r="B1320" s="30" t="s">
        <v>3783</v>
      </c>
      <c r="C1320" s="30" t="s">
        <v>9</v>
      </c>
      <c r="D1320" s="30" t="s">
        <v>339</v>
      </c>
      <c r="E1320" s="30" t="s">
        <v>283</v>
      </c>
      <c r="F1320" s="30">
        <v>7275</v>
      </c>
      <c r="G1320" s="30" t="s">
        <v>309</v>
      </c>
      <c r="H1320" s="30">
        <v>1765.4635511461599</v>
      </c>
      <c r="I1320" s="30">
        <v>0.23</v>
      </c>
      <c r="J1320" s="30" t="s">
        <v>336</v>
      </c>
      <c r="K1320" s="30">
        <v>406.056616763617</v>
      </c>
      <c r="L1320" s="30">
        <v>2954061.8869553101</v>
      </c>
      <c r="M1320" s="30">
        <v>0</v>
      </c>
      <c r="N1320" s="30">
        <v>0</v>
      </c>
      <c r="O1320" s="30">
        <v>0</v>
      </c>
      <c r="P1320" s="30">
        <v>0</v>
      </c>
      <c r="Q1320" s="30">
        <v>0.23</v>
      </c>
      <c r="R1320" s="30">
        <v>406.056616763617</v>
      </c>
      <c r="S1320" s="30">
        <v>1673.25</v>
      </c>
      <c r="T1320">
        <v>8</v>
      </c>
      <c r="U1320">
        <v>1765.4635511461599</v>
      </c>
      <c r="V1320">
        <v>5.2154195011337903E-2</v>
      </c>
    </row>
    <row r="1321" spans="1:22" hidden="1" x14ac:dyDescent="0.25">
      <c r="A1321" s="30" t="s">
        <v>4508</v>
      </c>
      <c r="B1321" s="30" t="s">
        <v>3783</v>
      </c>
      <c r="C1321" s="30" t="s">
        <v>9</v>
      </c>
      <c r="D1321" s="30" t="s">
        <v>339</v>
      </c>
      <c r="E1321" s="30" t="s">
        <v>283</v>
      </c>
      <c r="F1321" s="30">
        <v>7275</v>
      </c>
      <c r="G1321" s="30" t="s">
        <v>310</v>
      </c>
      <c r="H1321" s="30">
        <v>295.46570284818699</v>
      </c>
      <c r="I1321" s="30">
        <v>1.05</v>
      </c>
      <c r="J1321" s="30" t="s">
        <v>333</v>
      </c>
      <c r="K1321" s="30">
        <v>310.238987990596</v>
      </c>
      <c r="L1321" s="30">
        <v>2256988.63763159</v>
      </c>
      <c r="M1321" s="30">
        <v>0</v>
      </c>
      <c r="N1321" s="30">
        <v>1.05</v>
      </c>
      <c r="O1321" s="30">
        <v>0</v>
      </c>
      <c r="P1321" s="30">
        <v>0</v>
      </c>
      <c r="Q1321" s="30">
        <v>0</v>
      </c>
      <c r="R1321" s="30">
        <v>0</v>
      </c>
      <c r="S1321" s="30">
        <v>7638.75</v>
      </c>
      <c r="T1321">
        <v>8</v>
      </c>
      <c r="U1321">
        <v>295.46570284818699</v>
      </c>
      <c r="V1321">
        <v>0.18421052631578899</v>
      </c>
    </row>
    <row r="1322" spans="1:22" hidden="1" x14ac:dyDescent="0.25">
      <c r="A1322" s="30" t="s">
        <v>4509</v>
      </c>
      <c r="B1322" s="30" t="s">
        <v>3783</v>
      </c>
      <c r="C1322" s="30" t="s">
        <v>9</v>
      </c>
      <c r="D1322" s="30" t="s">
        <v>339</v>
      </c>
      <c r="E1322" s="30" t="s">
        <v>283</v>
      </c>
      <c r="F1322" s="30">
        <v>7275</v>
      </c>
      <c r="G1322" s="30" t="s">
        <v>311</v>
      </c>
      <c r="H1322" s="30">
        <v>135.813721830123</v>
      </c>
      <c r="I1322" s="30">
        <v>0.51</v>
      </c>
      <c r="J1322" s="30" t="s">
        <v>333</v>
      </c>
      <c r="K1322" s="30">
        <v>69.264998133362795</v>
      </c>
      <c r="L1322" s="30">
        <v>503902.86142021499</v>
      </c>
      <c r="M1322" s="30">
        <v>0</v>
      </c>
      <c r="N1322" s="30">
        <v>0.51</v>
      </c>
      <c r="O1322" s="30">
        <v>0</v>
      </c>
      <c r="P1322" s="30">
        <v>0</v>
      </c>
      <c r="Q1322" s="30">
        <v>0</v>
      </c>
      <c r="R1322" s="30">
        <v>0</v>
      </c>
      <c r="S1322" s="30">
        <v>3710.25</v>
      </c>
      <c r="T1322">
        <v>8</v>
      </c>
      <c r="U1322">
        <v>135.813721830123</v>
      </c>
      <c r="V1322">
        <v>8.9473684210526302E-2</v>
      </c>
    </row>
    <row r="1323" spans="1:22" hidden="1" x14ac:dyDescent="0.25">
      <c r="A1323" s="30" t="s">
        <v>4510</v>
      </c>
      <c r="B1323" s="30" t="s">
        <v>3783</v>
      </c>
      <c r="C1323" s="30" t="s">
        <v>9</v>
      </c>
      <c r="D1323" s="30" t="s">
        <v>339</v>
      </c>
      <c r="E1323" s="30" t="s">
        <v>283</v>
      </c>
      <c r="F1323" s="30">
        <v>7275</v>
      </c>
      <c r="G1323" s="30" t="s">
        <v>312</v>
      </c>
      <c r="H1323" s="30">
        <v>34.900267883888603</v>
      </c>
      <c r="I1323" s="30">
        <v>13.57</v>
      </c>
      <c r="J1323" s="30" t="s">
        <v>334</v>
      </c>
      <c r="K1323" s="30">
        <v>473.59663518436798</v>
      </c>
      <c r="L1323" s="30">
        <v>3445415.5209662798</v>
      </c>
      <c r="M1323" s="30">
        <v>0</v>
      </c>
      <c r="N1323" s="30">
        <v>0</v>
      </c>
      <c r="O1323" s="30">
        <v>13.57</v>
      </c>
      <c r="P1323" s="30">
        <v>0</v>
      </c>
      <c r="Q1323" s="30">
        <v>0</v>
      </c>
      <c r="R1323" s="30">
        <v>0</v>
      </c>
      <c r="S1323" s="30">
        <v>98721.75</v>
      </c>
      <c r="T1323">
        <v>8</v>
      </c>
      <c r="U1323">
        <v>34.900267883888603</v>
      </c>
      <c r="V1323">
        <v>0.79310344827586199</v>
      </c>
    </row>
    <row r="1324" spans="1:22" hidden="1" x14ac:dyDescent="0.25">
      <c r="A1324" s="30" t="s">
        <v>4511</v>
      </c>
      <c r="B1324" s="30" t="s">
        <v>3783</v>
      </c>
      <c r="C1324" s="30" t="s">
        <v>9</v>
      </c>
      <c r="D1324" s="30" t="s">
        <v>339</v>
      </c>
      <c r="E1324" s="30" t="s">
        <v>283</v>
      </c>
      <c r="F1324" s="30">
        <v>7275</v>
      </c>
      <c r="G1324" s="30" t="s">
        <v>2688</v>
      </c>
      <c r="H1324" s="30">
        <v>307.60592257328398</v>
      </c>
      <c r="I1324" s="30">
        <v>0.44426113952000001</v>
      </c>
      <c r="J1324" s="30" t="s">
        <v>334</v>
      </c>
      <c r="K1324" s="30">
        <v>136.657357685508</v>
      </c>
      <c r="L1324" s="30">
        <v>994182.27716207004</v>
      </c>
      <c r="M1324" s="30">
        <v>0</v>
      </c>
      <c r="N1324" s="30">
        <v>0</v>
      </c>
      <c r="O1324" s="30">
        <v>0.44426113952000001</v>
      </c>
      <c r="P1324" s="30">
        <v>0</v>
      </c>
      <c r="Q1324" s="30">
        <v>0</v>
      </c>
      <c r="R1324" s="30">
        <v>0</v>
      </c>
      <c r="S1324" s="30">
        <v>3231.9997900080002</v>
      </c>
      <c r="T1324">
        <v>8</v>
      </c>
      <c r="U1324">
        <v>307.60592257328398</v>
      </c>
      <c r="V1324">
        <v>2.59649993874927E-2</v>
      </c>
    </row>
    <row r="1325" spans="1:22" hidden="1" x14ac:dyDescent="0.25">
      <c r="A1325" s="30" t="s">
        <v>4512</v>
      </c>
      <c r="B1325" s="30" t="s">
        <v>3783</v>
      </c>
      <c r="C1325" s="30" t="s">
        <v>9</v>
      </c>
      <c r="D1325" s="30" t="s">
        <v>339</v>
      </c>
      <c r="E1325" s="30" t="s">
        <v>283</v>
      </c>
      <c r="F1325" s="30">
        <v>7275</v>
      </c>
      <c r="G1325" s="30" t="s">
        <v>2687</v>
      </c>
      <c r="H1325" s="30">
        <v>190.90659020259201</v>
      </c>
      <c r="I1325" s="30">
        <v>3.07573886048</v>
      </c>
      <c r="J1325" s="30" t="s">
        <v>334</v>
      </c>
      <c r="K1325" s="30">
        <v>587.17881820784305</v>
      </c>
      <c r="L1325" s="30">
        <v>4271725.9024620596</v>
      </c>
      <c r="M1325" s="30">
        <v>0</v>
      </c>
      <c r="N1325" s="30">
        <v>0</v>
      </c>
      <c r="O1325" s="30">
        <v>3.07573886048</v>
      </c>
      <c r="P1325" s="30">
        <v>0</v>
      </c>
      <c r="Q1325" s="30">
        <v>0</v>
      </c>
      <c r="R1325" s="30">
        <v>0</v>
      </c>
      <c r="S1325" s="30">
        <v>22376.000209991998</v>
      </c>
      <c r="T1325">
        <v>8</v>
      </c>
      <c r="U1325">
        <v>190.90659020259201</v>
      </c>
      <c r="V1325">
        <v>0.17976264526475699</v>
      </c>
    </row>
    <row r="1326" spans="1:22" hidden="1" x14ac:dyDescent="0.25">
      <c r="A1326" s="30" t="s">
        <v>4513</v>
      </c>
      <c r="B1326" s="30" t="s">
        <v>3783</v>
      </c>
      <c r="C1326" s="30" t="s">
        <v>9</v>
      </c>
      <c r="D1326" s="30" t="s">
        <v>339</v>
      </c>
      <c r="E1326" s="30" t="s">
        <v>283</v>
      </c>
      <c r="F1326" s="30">
        <v>7275</v>
      </c>
      <c r="G1326" s="30" t="s">
        <v>313</v>
      </c>
      <c r="H1326" s="30">
        <v>2524.9806480631501</v>
      </c>
      <c r="I1326" s="30">
        <v>0.02</v>
      </c>
      <c r="J1326" s="30" t="s">
        <v>334</v>
      </c>
      <c r="K1326" s="30">
        <v>50.499612961262997</v>
      </c>
      <c r="L1326" s="30">
        <v>367384.68429318798</v>
      </c>
      <c r="M1326" s="30">
        <v>0</v>
      </c>
      <c r="N1326" s="30">
        <v>0</v>
      </c>
      <c r="O1326" s="30">
        <v>0.02</v>
      </c>
      <c r="P1326" s="30">
        <v>0</v>
      </c>
      <c r="Q1326" s="30">
        <v>0</v>
      </c>
      <c r="R1326" s="30">
        <v>0</v>
      </c>
      <c r="S1326" s="30">
        <v>145.5</v>
      </c>
      <c r="T1326">
        <v>8</v>
      </c>
      <c r="U1326">
        <v>2524.9806480631501</v>
      </c>
      <c r="V1326">
        <v>1.1689070718877901E-3</v>
      </c>
    </row>
    <row r="1327" spans="1:22" hidden="1" x14ac:dyDescent="0.25">
      <c r="A1327" s="30" t="s">
        <v>4514</v>
      </c>
      <c r="B1327" s="30" t="s">
        <v>3783</v>
      </c>
      <c r="C1327" s="30" t="s">
        <v>9</v>
      </c>
      <c r="D1327" s="30" t="s">
        <v>339</v>
      </c>
      <c r="E1327" s="30" t="s">
        <v>284</v>
      </c>
      <c r="F1327" s="30">
        <v>7275</v>
      </c>
      <c r="G1327" s="30" t="s">
        <v>289</v>
      </c>
      <c r="H1327" s="30">
        <v>3596.5984560663801</v>
      </c>
      <c r="I1327" s="30">
        <v>1.1100000000000001</v>
      </c>
      <c r="J1327" s="30" t="s">
        <v>335</v>
      </c>
      <c r="K1327" s="30">
        <v>3992.2242862336798</v>
      </c>
      <c r="L1327" s="30">
        <v>29043431.682349999</v>
      </c>
      <c r="M1327" s="30">
        <v>0</v>
      </c>
      <c r="N1327" s="30">
        <v>0</v>
      </c>
      <c r="O1327" s="30">
        <v>0</v>
      </c>
      <c r="P1327" s="30">
        <v>1.1100000000000001</v>
      </c>
      <c r="Q1327" s="30">
        <v>0</v>
      </c>
      <c r="R1327" s="30">
        <v>0</v>
      </c>
      <c r="S1327" s="30">
        <v>8075.25</v>
      </c>
      <c r="T1327">
        <v>9</v>
      </c>
      <c r="U1327">
        <v>3596.5984560663801</v>
      </c>
      <c r="V1327">
        <v>1</v>
      </c>
    </row>
    <row r="1328" spans="1:22" hidden="1" x14ac:dyDescent="0.25">
      <c r="A1328" s="30" t="s">
        <v>4515</v>
      </c>
      <c r="B1328" s="30" t="s">
        <v>3783</v>
      </c>
      <c r="C1328" s="30" t="s">
        <v>9</v>
      </c>
      <c r="D1328" s="30" t="s">
        <v>339</v>
      </c>
      <c r="E1328" s="30" t="s">
        <v>284</v>
      </c>
      <c r="F1328" s="30">
        <v>7275</v>
      </c>
      <c r="G1328" s="30" t="s">
        <v>290</v>
      </c>
      <c r="H1328" s="30">
        <v>3908.4302594119799</v>
      </c>
      <c r="I1328" s="30">
        <v>0.52</v>
      </c>
      <c r="J1328" s="30" t="s">
        <v>363</v>
      </c>
      <c r="K1328" s="30">
        <v>2032.38373489423</v>
      </c>
      <c r="L1328" s="30">
        <v>14785591.671355501</v>
      </c>
      <c r="M1328" s="30">
        <v>0</v>
      </c>
      <c r="N1328" s="30">
        <v>0</v>
      </c>
      <c r="O1328" s="30">
        <v>0</v>
      </c>
      <c r="P1328" s="30">
        <v>0</v>
      </c>
      <c r="Q1328" s="30">
        <v>0</v>
      </c>
      <c r="R1328" s="30">
        <v>0</v>
      </c>
      <c r="S1328" s="30">
        <v>3783</v>
      </c>
      <c r="T1328">
        <v>9</v>
      </c>
      <c r="U1328">
        <v>3908.4302594119799</v>
      </c>
      <c r="V1328">
        <v>0.46846846846846801</v>
      </c>
    </row>
    <row r="1329" spans="1:22" hidden="1" x14ac:dyDescent="0.25">
      <c r="A1329" s="30" t="s">
        <v>4516</v>
      </c>
      <c r="B1329" s="30" t="s">
        <v>3783</v>
      </c>
      <c r="C1329" s="30" t="s">
        <v>9</v>
      </c>
      <c r="D1329" s="30" t="s">
        <v>339</v>
      </c>
      <c r="E1329" s="30" t="s">
        <v>284</v>
      </c>
      <c r="F1329" s="30">
        <v>7275</v>
      </c>
      <c r="G1329" s="30" t="s">
        <v>291</v>
      </c>
      <c r="H1329" s="30">
        <v>1096.15610873675</v>
      </c>
      <c r="I1329" s="30">
        <v>0.03</v>
      </c>
      <c r="J1329" s="30" t="s">
        <v>336</v>
      </c>
      <c r="K1329" s="30">
        <v>32.884683262102499</v>
      </c>
      <c r="L1329" s="30">
        <v>239236.070731796</v>
      </c>
      <c r="M1329" s="30">
        <v>0</v>
      </c>
      <c r="N1329" s="30">
        <v>0</v>
      </c>
      <c r="O1329" s="30">
        <v>0</v>
      </c>
      <c r="P1329" s="30">
        <v>0</v>
      </c>
      <c r="Q1329" s="30">
        <v>0.03</v>
      </c>
      <c r="R1329" s="30">
        <v>32.884683262102499</v>
      </c>
      <c r="S1329" s="30">
        <v>218.25</v>
      </c>
      <c r="T1329">
        <v>9</v>
      </c>
      <c r="U1329">
        <v>1096.15610873675</v>
      </c>
      <c r="V1329">
        <v>6.7720090293453697E-3</v>
      </c>
    </row>
    <row r="1330" spans="1:22" hidden="1" x14ac:dyDescent="0.25">
      <c r="A1330" s="30" t="s">
        <v>4517</v>
      </c>
      <c r="B1330" s="30" t="s">
        <v>3783</v>
      </c>
      <c r="C1330" s="30" t="s">
        <v>9</v>
      </c>
      <c r="D1330" s="30" t="s">
        <v>339</v>
      </c>
      <c r="E1330" s="30" t="s">
        <v>284</v>
      </c>
      <c r="F1330" s="30">
        <v>7275</v>
      </c>
      <c r="G1330" s="30" t="s">
        <v>292</v>
      </c>
      <c r="H1330" s="30">
        <v>56.532183439563703</v>
      </c>
      <c r="I1330" s="30">
        <v>1.1299999999999999</v>
      </c>
      <c r="J1330" s="30" t="s">
        <v>332</v>
      </c>
      <c r="K1330" s="30">
        <v>63.881367286706897</v>
      </c>
      <c r="L1330" s="30">
        <v>464736.94701079302</v>
      </c>
      <c r="M1330" s="30">
        <v>1.1299999999999999</v>
      </c>
      <c r="N1330" s="30">
        <v>0</v>
      </c>
      <c r="O1330" s="30">
        <v>0</v>
      </c>
      <c r="P1330" s="30">
        <v>0</v>
      </c>
      <c r="Q1330" s="30">
        <v>0</v>
      </c>
      <c r="R1330" s="30">
        <v>0</v>
      </c>
      <c r="S1330" s="30">
        <v>8220.75</v>
      </c>
      <c r="T1330">
        <v>9</v>
      </c>
      <c r="U1330">
        <v>56.532183439563703</v>
      </c>
      <c r="V1330">
        <v>0.10008857395925599</v>
      </c>
    </row>
    <row r="1331" spans="1:22" hidden="1" x14ac:dyDescent="0.25">
      <c r="A1331" s="30" t="s">
        <v>4518</v>
      </c>
      <c r="B1331" s="30" t="s">
        <v>3783</v>
      </c>
      <c r="C1331" s="30" t="s">
        <v>9</v>
      </c>
      <c r="D1331" s="30" t="s">
        <v>339</v>
      </c>
      <c r="E1331" s="30" t="s">
        <v>284</v>
      </c>
      <c r="F1331" s="30">
        <v>7275</v>
      </c>
      <c r="G1331" s="30" t="s">
        <v>293</v>
      </c>
      <c r="H1331" s="30">
        <v>1172.1543772754401</v>
      </c>
      <c r="I1331" s="30">
        <v>0.22</v>
      </c>
      <c r="J1331" s="30" t="s">
        <v>333</v>
      </c>
      <c r="K1331" s="30">
        <v>257.873963000598</v>
      </c>
      <c r="L1331" s="30">
        <v>1876033.08082935</v>
      </c>
      <c r="M1331" s="30">
        <v>0</v>
      </c>
      <c r="N1331" s="30">
        <v>0.22</v>
      </c>
      <c r="O1331" s="30">
        <v>0</v>
      </c>
      <c r="P1331" s="30">
        <v>0</v>
      </c>
      <c r="Q1331" s="30">
        <v>0</v>
      </c>
      <c r="R1331" s="30">
        <v>0</v>
      </c>
      <c r="S1331" s="30">
        <v>1600.5</v>
      </c>
      <c r="T1331">
        <v>9</v>
      </c>
      <c r="U1331">
        <v>1172.1543772754401</v>
      </c>
      <c r="V1331">
        <v>3.0178326474622801E-2</v>
      </c>
    </row>
    <row r="1332" spans="1:22" hidden="1" x14ac:dyDescent="0.25">
      <c r="A1332" s="30" t="s">
        <v>4519</v>
      </c>
      <c r="B1332" s="30" t="s">
        <v>3783</v>
      </c>
      <c r="C1332" s="30" t="s">
        <v>9</v>
      </c>
      <c r="D1332" s="30" t="s">
        <v>339</v>
      </c>
      <c r="E1332" s="30" t="s">
        <v>284</v>
      </c>
      <c r="F1332" s="30">
        <v>7275</v>
      </c>
      <c r="G1332" s="30" t="s">
        <v>294</v>
      </c>
      <c r="H1332" s="30">
        <v>278.22810810379298</v>
      </c>
      <c r="I1332" s="30">
        <v>0.39</v>
      </c>
      <c r="J1332" s="30" t="s">
        <v>333</v>
      </c>
      <c r="K1332" s="30">
        <v>108.508962160479</v>
      </c>
      <c r="L1332" s="30">
        <v>789402.69971748604</v>
      </c>
      <c r="M1332" s="30">
        <v>0</v>
      </c>
      <c r="N1332" s="30">
        <v>0.39</v>
      </c>
      <c r="O1332" s="30">
        <v>0</v>
      </c>
      <c r="P1332" s="30">
        <v>0</v>
      </c>
      <c r="Q1332" s="30">
        <v>0</v>
      </c>
      <c r="R1332" s="30">
        <v>0</v>
      </c>
      <c r="S1332" s="30">
        <v>2837.25</v>
      </c>
      <c r="T1332">
        <v>9</v>
      </c>
      <c r="U1332">
        <v>278.22810810379298</v>
      </c>
      <c r="V1332">
        <v>5.3497942386831303E-2</v>
      </c>
    </row>
    <row r="1333" spans="1:22" hidden="1" x14ac:dyDescent="0.25">
      <c r="A1333" s="30" t="s">
        <v>4520</v>
      </c>
      <c r="B1333" s="30" t="s">
        <v>3783</v>
      </c>
      <c r="C1333" s="30" t="s">
        <v>9</v>
      </c>
      <c r="D1333" s="30" t="s">
        <v>339</v>
      </c>
      <c r="E1333" s="30" t="s">
        <v>284</v>
      </c>
      <c r="F1333" s="30">
        <v>7275</v>
      </c>
      <c r="G1333" s="30" t="s">
        <v>295</v>
      </c>
      <c r="H1333" s="30">
        <v>70.822891676037699</v>
      </c>
      <c r="I1333" s="30">
        <v>0.03</v>
      </c>
      <c r="J1333" s="30" t="s">
        <v>336</v>
      </c>
      <c r="K1333" s="30">
        <v>2.1246867502811302</v>
      </c>
      <c r="L1333" s="30">
        <v>15457.0961082952</v>
      </c>
      <c r="M1333" s="30">
        <v>0</v>
      </c>
      <c r="N1333" s="30">
        <v>0</v>
      </c>
      <c r="O1333" s="30">
        <v>0</v>
      </c>
      <c r="P1333" s="30">
        <v>0</v>
      </c>
      <c r="Q1333" s="30">
        <v>0.03</v>
      </c>
      <c r="R1333" s="30">
        <v>2.1246867502811302</v>
      </c>
      <c r="S1333" s="30">
        <v>218.25</v>
      </c>
      <c r="T1333">
        <v>9</v>
      </c>
      <c r="U1333">
        <v>70.822891676037699</v>
      </c>
      <c r="V1333">
        <v>6.7720090293453697E-3</v>
      </c>
    </row>
    <row r="1334" spans="1:22" hidden="1" x14ac:dyDescent="0.25">
      <c r="A1334" s="30" t="s">
        <v>4521</v>
      </c>
      <c r="B1334" s="30" t="s">
        <v>3783</v>
      </c>
      <c r="C1334" s="30" t="s">
        <v>9</v>
      </c>
      <c r="D1334" s="30" t="s">
        <v>339</v>
      </c>
      <c r="E1334" s="30" t="s">
        <v>284</v>
      </c>
      <c r="F1334" s="30">
        <v>7275</v>
      </c>
      <c r="G1334" s="30" t="s">
        <v>296</v>
      </c>
      <c r="H1334" s="30">
        <v>398.42735356303803</v>
      </c>
      <c r="I1334" s="30">
        <v>0.09</v>
      </c>
      <c r="J1334" s="30" t="s">
        <v>336</v>
      </c>
      <c r="K1334" s="30">
        <v>35.858461820673398</v>
      </c>
      <c r="L1334" s="30">
        <v>260870.30974539899</v>
      </c>
      <c r="M1334" s="30">
        <v>0</v>
      </c>
      <c r="N1334" s="30">
        <v>0</v>
      </c>
      <c r="O1334" s="30">
        <v>0</v>
      </c>
      <c r="P1334" s="30">
        <v>0</v>
      </c>
      <c r="Q1334" s="30">
        <v>0.09</v>
      </c>
      <c r="R1334" s="30">
        <v>35.858461820673398</v>
      </c>
      <c r="S1334" s="30">
        <v>654.75</v>
      </c>
      <c r="T1334">
        <v>9</v>
      </c>
      <c r="U1334">
        <v>398.42735356303803</v>
      </c>
      <c r="V1334">
        <v>2.03160270880361E-2</v>
      </c>
    </row>
    <row r="1335" spans="1:22" hidden="1" x14ac:dyDescent="0.25">
      <c r="A1335" s="30" t="s">
        <v>4522</v>
      </c>
      <c r="B1335" s="30" t="s">
        <v>3783</v>
      </c>
      <c r="C1335" s="30" t="s">
        <v>9</v>
      </c>
      <c r="D1335" s="30" t="s">
        <v>339</v>
      </c>
      <c r="E1335" s="30" t="s">
        <v>284</v>
      </c>
      <c r="F1335" s="30">
        <v>7275</v>
      </c>
      <c r="G1335" s="30" t="s">
        <v>297</v>
      </c>
      <c r="H1335" s="30">
        <v>2476.02341638293</v>
      </c>
      <c r="I1335" s="30">
        <v>0.42</v>
      </c>
      <c r="J1335" s="30" t="s">
        <v>336</v>
      </c>
      <c r="K1335" s="30">
        <v>1039.92983488083</v>
      </c>
      <c r="L1335" s="30">
        <v>7565489.5487580504</v>
      </c>
      <c r="M1335" s="30">
        <v>0</v>
      </c>
      <c r="N1335" s="30">
        <v>0</v>
      </c>
      <c r="O1335" s="30">
        <v>0</v>
      </c>
      <c r="P1335" s="30">
        <v>0</v>
      </c>
      <c r="Q1335" s="30">
        <v>0.42</v>
      </c>
      <c r="R1335" s="30">
        <v>1039.92983488083</v>
      </c>
      <c r="S1335" s="30">
        <v>3055.5</v>
      </c>
      <c r="T1335">
        <v>9</v>
      </c>
      <c r="U1335">
        <v>2476.02341638293</v>
      </c>
      <c r="V1335">
        <v>9.4808126410835206E-2</v>
      </c>
    </row>
    <row r="1336" spans="1:22" hidden="1" x14ac:dyDescent="0.25">
      <c r="A1336" s="30" t="s">
        <v>4523</v>
      </c>
      <c r="B1336" s="30" t="s">
        <v>3783</v>
      </c>
      <c r="C1336" s="30" t="s">
        <v>9</v>
      </c>
      <c r="D1336" s="30" t="s">
        <v>339</v>
      </c>
      <c r="E1336" s="30" t="s">
        <v>284</v>
      </c>
      <c r="F1336" s="30">
        <v>7275</v>
      </c>
      <c r="G1336" s="30" t="s">
        <v>298</v>
      </c>
      <c r="H1336" s="30">
        <v>0</v>
      </c>
      <c r="I1336" s="30">
        <v>0</v>
      </c>
      <c r="J1336" s="30" t="s">
        <v>276</v>
      </c>
      <c r="K1336" s="30">
        <v>0</v>
      </c>
      <c r="L1336" s="30">
        <v>0</v>
      </c>
      <c r="M1336" s="30">
        <v>0</v>
      </c>
      <c r="N1336" s="30">
        <v>0</v>
      </c>
      <c r="O1336" s="30">
        <v>0</v>
      </c>
      <c r="P1336" s="30">
        <v>0</v>
      </c>
      <c r="Q1336" s="30">
        <v>0</v>
      </c>
      <c r="R1336" s="30">
        <v>0</v>
      </c>
      <c r="S1336" s="30">
        <v>0</v>
      </c>
      <c r="T1336">
        <v>9</v>
      </c>
      <c r="U1336">
        <v>0</v>
      </c>
      <c r="V1336">
        <v>0</v>
      </c>
    </row>
    <row r="1337" spans="1:22" hidden="1" x14ac:dyDescent="0.25">
      <c r="A1337" s="30" t="s">
        <v>4524</v>
      </c>
      <c r="B1337" s="30" t="s">
        <v>3783</v>
      </c>
      <c r="C1337" s="30" t="s">
        <v>9</v>
      </c>
      <c r="D1337" s="30" t="s">
        <v>339</v>
      </c>
      <c r="E1337" s="30" t="s">
        <v>284</v>
      </c>
      <c r="F1337" s="30">
        <v>7275</v>
      </c>
      <c r="G1337" s="30" t="s">
        <v>299</v>
      </c>
      <c r="H1337" s="30">
        <v>127.203071722495</v>
      </c>
      <c r="I1337" s="30">
        <v>0.05</v>
      </c>
      <c r="J1337" s="30" t="s">
        <v>332</v>
      </c>
      <c r="K1337" s="30">
        <v>6.36015358612475</v>
      </c>
      <c r="L1337" s="30">
        <v>46270.117339057499</v>
      </c>
      <c r="M1337" s="30">
        <v>0.05</v>
      </c>
      <c r="N1337" s="30">
        <v>0</v>
      </c>
      <c r="O1337" s="30">
        <v>0</v>
      </c>
      <c r="P1337" s="30">
        <v>0</v>
      </c>
      <c r="Q1337" s="30">
        <v>0</v>
      </c>
      <c r="R1337" s="30">
        <v>0</v>
      </c>
      <c r="S1337" s="30">
        <v>363.75</v>
      </c>
      <c r="T1337">
        <v>9</v>
      </c>
      <c r="U1337">
        <v>127.203071722495</v>
      </c>
      <c r="V1337">
        <v>4.4286979627989401E-3</v>
      </c>
    </row>
    <row r="1338" spans="1:22" hidden="1" x14ac:dyDescent="0.25">
      <c r="A1338" s="30" t="s">
        <v>4525</v>
      </c>
      <c r="B1338" s="30" t="s">
        <v>3783</v>
      </c>
      <c r="C1338" s="30" t="s">
        <v>9</v>
      </c>
      <c r="D1338" s="30" t="s">
        <v>339</v>
      </c>
      <c r="E1338" s="30" t="s">
        <v>284</v>
      </c>
      <c r="F1338" s="30">
        <v>7275</v>
      </c>
      <c r="G1338" s="30" t="s">
        <v>300</v>
      </c>
      <c r="H1338" s="30">
        <v>0</v>
      </c>
      <c r="I1338" s="30">
        <v>0</v>
      </c>
      <c r="J1338" s="30" t="s">
        <v>336</v>
      </c>
      <c r="K1338" s="30">
        <v>0</v>
      </c>
      <c r="L1338" s="30">
        <v>0</v>
      </c>
      <c r="M1338" s="30">
        <v>0</v>
      </c>
      <c r="N1338" s="30">
        <v>0</v>
      </c>
      <c r="O1338" s="30">
        <v>0</v>
      </c>
      <c r="P1338" s="30">
        <v>0</v>
      </c>
      <c r="Q1338" s="30">
        <v>0</v>
      </c>
      <c r="R1338" s="30">
        <v>0</v>
      </c>
      <c r="S1338" s="30">
        <v>0</v>
      </c>
      <c r="T1338">
        <v>9</v>
      </c>
      <c r="U1338">
        <v>0</v>
      </c>
      <c r="V1338">
        <v>0</v>
      </c>
    </row>
    <row r="1339" spans="1:22" hidden="1" x14ac:dyDescent="0.25">
      <c r="A1339" s="30" t="s">
        <v>4526</v>
      </c>
      <c r="B1339" s="30" t="s">
        <v>3783</v>
      </c>
      <c r="C1339" s="30" t="s">
        <v>9</v>
      </c>
      <c r="D1339" s="30" t="s">
        <v>339</v>
      </c>
      <c r="E1339" s="30" t="s">
        <v>284</v>
      </c>
      <c r="F1339" s="30">
        <v>7275</v>
      </c>
      <c r="G1339" s="30" t="s">
        <v>301</v>
      </c>
      <c r="H1339" s="30">
        <v>144.15430181246001</v>
      </c>
      <c r="I1339" s="30">
        <v>4.38</v>
      </c>
      <c r="J1339" s="30" t="s">
        <v>333</v>
      </c>
      <c r="K1339" s="30">
        <v>631.39584193857502</v>
      </c>
      <c r="L1339" s="30">
        <v>4593404.7501031402</v>
      </c>
      <c r="M1339" s="30">
        <v>0</v>
      </c>
      <c r="N1339" s="30">
        <v>4.38</v>
      </c>
      <c r="O1339" s="30">
        <v>0</v>
      </c>
      <c r="P1339" s="30">
        <v>0</v>
      </c>
      <c r="Q1339" s="30">
        <v>0</v>
      </c>
      <c r="R1339" s="30">
        <v>0</v>
      </c>
      <c r="S1339" s="30">
        <v>31864.5</v>
      </c>
      <c r="T1339">
        <v>9</v>
      </c>
      <c r="U1339">
        <v>144.15430181246001</v>
      </c>
      <c r="V1339">
        <v>0.60082304526748997</v>
      </c>
    </row>
    <row r="1340" spans="1:22" hidden="1" x14ac:dyDescent="0.25">
      <c r="A1340" s="30" t="s">
        <v>4527</v>
      </c>
      <c r="B1340" s="30" t="s">
        <v>3783</v>
      </c>
      <c r="C1340" s="30" t="s">
        <v>9</v>
      </c>
      <c r="D1340" s="30" t="s">
        <v>339</v>
      </c>
      <c r="E1340" s="30" t="s">
        <v>284</v>
      </c>
      <c r="F1340" s="30">
        <v>7275</v>
      </c>
      <c r="G1340" s="30" t="s">
        <v>302</v>
      </c>
      <c r="H1340" s="30">
        <v>130.603385718211</v>
      </c>
      <c r="I1340" s="30">
        <v>1.1200000000000001</v>
      </c>
      <c r="J1340" s="30" t="s">
        <v>332</v>
      </c>
      <c r="K1340" s="30">
        <v>146.275792004397</v>
      </c>
      <c r="L1340" s="30">
        <v>1064156.38683199</v>
      </c>
      <c r="M1340" s="30">
        <v>1.1200000000000001</v>
      </c>
      <c r="N1340" s="30">
        <v>0</v>
      </c>
      <c r="O1340" s="30">
        <v>0</v>
      </c>
      <c r="P1340" s="30">
        <v>0</v>
      </c>
      <c r="Q1340" s="30">
        <v>0</v>
      </c>
      <c r="R1340" s="30">
        <v>0</v>
      </c>
      <c r="S1340" s="30">
        <v>8148</v>
      </c>
      <c r="T1340">
        <v>9</v>
      </c>
      <c r="U1340">
        <v>130.603385718211</v>
      </c>
      <c r="V1340">
        <v>9.9202834366696205E-2</v>
      </c>
    </row>
    <row r="1341" spans="1:22" hidden="1" x14ac:dyDescent="0.25">
      <c r="A1341" s="30" t="s">
        <v>4528</v>
      </c>
      <c r="B1341" s="30" t="s">
        <v>3783</v>
      </c>
      <c r="C1341" s="30" t="s">
        <v>9</v>
      </c>
      <c r="D1341" s="30" t="s">
        <v>339</v>
      </c>
      <c r="E1341" s="30" t="s">
        <v>284</v>
      </c>
      <c r="F1341" s="30">
        <v>7275</v>
      </c>
      <c r="G1341" s="30" t="s">
        <v>303</v>
      </c>
      <c r="H1341" s="30">
        <v>858.76017539898203</v>
      </c>
      <c r="I1341" s="30">
        <v>0.84</v>
      </c>
      <c r="J1341" s="30" t="s">
        <v>336</v>
      </c>
      <c r="K1341" s="30">
        <v>721.35854733514498</v>
      </c>
      <c r="L1341" s="30">
        <v>5247883.4318631804</v>
      </c>
      <c r="M1341" s="30">
        <v>0</v>
      </c>
      <c r="N1341" s="30">
        <v>0</v>
      </c>
      <c r="O1341" s="30">
        <v>0</v>
      </c>
      <c r="P1341" s="30">
        <v>0</v>
      </c>
      <c r="Q1341" s="30">
        <v>0.84</v>
      </c>
      <c r="R1341" s="30">
        <v>721.35854733514498</v>
      </c>
      <c r="S1341" s="30">
        <v>6111</v>
      </c>
      <c r="T1341">
        <v>9</v>
      </c>
      <c r="U1341">
        <v>858.76017539898203</v>
      </c>
      <c r="V1341">
        <v>0.18961625282166999</v>
      </c>
    </row>
    <row r="1342" spans="1:22" hidden="1" x14ac:dyDescent="0.25">
      <c r="A1342" s="30" t="s">
        <v>4529</v>
      </c>
      <c r="B1342" s="30" t="s">
        <v>3783</v>
      </c>
      <c r="C1342" s="30" t="s">
        <v>9</v>
      </c>
      <c r="D1342" s="30" t="s">
        <v>339</v>
      </c>
      <c r="E1342" s="30" t="s">
        <v>284</v>
      </c>
      <c r="F1342" s="30">
        <v>7275</v>
      </c>
      <c r="G1342" s="30" t="s">
        <v>304</v>
      </c>
      <c r="H1342" s="30">
        <v>582.79207902073097</v>
      </c>
      <c r="I1342" s="30">
        <v>1</v>
      </c>
      <c r="J1342" s="30" t="s">
        <v>336</v>
      </c>
      <c r="K1342" s="30">
        <v>582.79207902073097</v>
      </c>
      <c r="L1342" s="30">
        <v>4239812.3748758202</v>
      </c>
      <c r="M1342" s="30">
        <v>0</v>
      </c>
      <c r="N1342" s="30">
        <v>0</v>
      </c>
      <c r="O1342" s="30">
        <v>0</v>
      </c>
      <c r="P1342" s="30">
        <v>0</v>
      </c>
      <c r="Q1342" s="30">
        <v>1</v>
      </c>
      <c r="R1342" s="30">
        <v>582.79207902073097</v>
      </c>
      <c r="S1342" s="30">
        <v>7275</v>
      </c>
      <c r="T1342">
        <v>9</v>
      </c>
      <c r="U1342">
        <v>582.79207902073097</v>
      </c>
      <c r="V1342">
        <v>0.225733634311512</v>
      </c>
    </row>
    <row r="1343" spans="1:22" hidden="1" x14ac:dyDescent="0.25">
      <c r="A1343" s="30" t="s">
        <v>4530</v>
      </c>
      <c r="B1343" s="30" t="s">
        <v>3783</v>
      </c>
      <c r="C1343" s="30" t="s">
        <v>9</v>
      </c>
      <c r="D1343" s="30" t="s">
        <v>339</v>
      </c>
      <c r="E1343" s="30" t="s">
        <v>284</v>
      </c>
      <c r="F1343" s="30">
        <v>7275</v>
      </c>
      <c r="G1343" s="30" t="s">
        <v>305</v>
      </c>
      <c r="H1343" s="30">
        <v>152.03285756113101</v>
      </c>
      <c r="I1343" s="30">
        <v>3.4</v>
      </c>
      <c r="J1343" s="30" t="s">
        <v>332</v>
      </c>
      <c r="K1343" s="30">
        <v>516.91171570784502</v>
      </c>
      <c r="L1343" s="30">
        <v>3760532.73177457</v>
      </c>
      <c r="M1343" s="30">
        <v>3.4</v>
      </c>
      <c r="N1343" s="30">
        <v>0</v>
      </c>
      <c r="O1343" s="30">
        <v>0</v>
      </c>
      <c r="P1343" s="30">
        <v>0</v>
      </c>
      <c r="Q1343" s="30">
        <v>0</v>
      </c>
      <c r="R1343" s="30">
        <v>0</v>
      </c>
      <c r="S1343" s="30">
        <v>24735</v>
      </c>
      <c r="T1343">
        <v>9</v>
      </c>
      <c r="U1343">
        <v>152.03285756113101</v>
      </c>
      <c r="V1343">
        <v>0.30115146147032801</v>
      </c>
    </row>
    <row r="1344" spans="1:22" hidden="1" x14ac:dyDescent="0.25">
      <c r="A1344" s="30" t="s">
        <v>4531</v>
      </c>
      <c r="B1344" s="30" t="s">
        <v>3783</v>
      </c>
      <c r="C1344" s="30" t="s">
        <v>9</v>
      </c>
      <c r="D1344" s="30" t="s">
        <v>339</v>
      </c>
      <c r="E1344" s="30" t="s">
        <v>284</v>
      </c>
      <c r="F1344" s="30">
        <v>7275</v>
      </c>
      <c r="G1344" s="30" t="s">
        <v>306</v>
      </c>
      <c r="H1344" s="30">
        <v>122.69330668790499</v>
      </c>
      <c r="I1344" s="30">
        <v>1.79</v>
      </c>
      <c r="J1344" s="30" t="s">
        <v>332</v>
      </c>
      <c r="K1344" s="30">
        <v>219.621018971349</v>
      </c>
      <c r="L1344" s="30">
        <v>1597742.91301657</v>
      </c>
      <c r="M1344" s="30">
        <v>1.79</v>
      </c>
      <c r="N1344" s="30">
        <v>0</v>
      </c>
      <c r="O1344" s="30">
        <v>0</v>
      </c>
      <c r="P1344" s="30">
        <v>0</v>
      </c>
      <c r="Q1344" s="30">
        <v>0</v>
      </c>
      <c r="R1344" s="30">
        <v>0</v>
      </c>
      <c r="S1344" s="30">
        <v>13022.25</v>
      </c>
      <c r="T1344">
        <v>9</v>
      </c>
      <c r="U1344">
        <v>122.69330668790499</v>
      </c>
      <c r="V1344">
        <v>0.15854738706820201</v>
      </c>
    </row>
    <row r="1345" spans="1:22" hidden="1" x14ac:dyDescent="0.25">
      <c r="A1345" s="30" t="s">
        <v>4532</v>
      </c>
      <c r="B1345" s="30" t="s">
        <v>3783</v>
      </c>
      <c r="C1345" s="30" t="s">
        <v>9</v>
      </c>
      <c r="D1345" s="30" t="s">
        <v>339</v>
      </c>
      <c r="E1345" s="30" t="s">
        <v>284</v>
      </c>
      <c r="F1345" s="30">
        <v>7275</v>
      </c>
      <c r="G1345" s="30" t="s">
        <v>307</v>
      </c>
      <c r="H1345" s="30">
        <v>116.838585427955</v>
      </c>
      <c r="I1345" s="30">
        <v>1.6</v>
      </c>
      <c r="J1345" s="30" t="s">
        <v>336</v>
      </c>
      <c r="K1345" s="30">
        <v>186.941736684728</v>
      </c>
      <c r="L1345" s="30">
        <v>1360001.1343814</v>
      </c>
      <c r="M1345" s="30">
        <v>0</v>
      </c>
      <c r="N1345" s="30">
        <v>0</v>
      </c>
      <c r="O1345" s="30">
        <v>0</v>
      </c>
      <c r="P1345" s="30">
        <v>0</v>
      </c>
      <c r="Q1345" s="30">
        <v>1.6</v>
      </c>
      <c r="R1345" s="30">
        <v>186.941736684728</v>
      </c>
      <c r="S1345" s="30">
        <v>11640</v>
      </c>
      <c r="T1345">
        <v>9</v>
      </c>
      <c r="U1345">
        <v>116.838585427955</v>
      </c>
      <c r="V1345">
        <v>0.36117381489841999</v>
      </c>
    </row>
    <row r="1346" spans="1:22" hidden="1" x14ac:dyDescent="0.25">
      <c r="A1346" s="30" t="s">
        <v>4533</v>
      </c>
      <c r="B1346" s="30" t="s">
        <v>3783</v>
      </c>
      <c r="C1346" s="30" t="s">
        <v>9</v>
      </c>
      <c r="D1346" s="30" t="s">
        <v>339</v>
      </c>
      <c r="E1346" s="30" t="s">
        <v>284</v>
      </c>
      <c r="F1346" s="30">
        <v>7275</v>
      </c>
      <c r="G1346" s="30" t="s">
        <v>308</v>
      </c>
      <c r="H1346" s="30">
        <v>169.81806748694001</v>
      </c>
      <c r="I1346" s="30">
        <v>3.8</v>
      </c>
      <c r="J1346" s="30" t="s">
        <v>332</v>
      </c>
      <c r="K1346" s="30">
        <v>645.30865645037102</v>
      </c>
      <c r="L1346" s="30">
        <v>4694620.4756764499</v>
      </c>
      <c r="M1346" s="30">
        <v>3.8</v>
      </c>
      <c r="N1346" s="30">
        <v>0</v>
      </c>
      <c r="O1346" s="30">
        <v>0</v>
      </c>
      <c r="P1346" s="30">
        <v>0</v>
      </c>
      <c r="Q1346" s="30">
        <v>0</v>
      </c>
      <c r="R1346" s="30">
        <v>0</v>
      </c>
      <c r="S1346" s="30">
        <v>27645</v>
      </c>
      <c r="T1346">
        <v>9</v>
      </c>
      <c r="U1346">
        <v>169.81806748694001</v>
      </c>
      <c r="V1346">
        <v>0.33658104517271897</v>
      </c>
    </row>
    <row r="1347" spans="1:22" hidden="1" x14ac:dyDescent="0.25">
      <c r="A1347" s="30" t="s">
        <v>4534</v>
      </c>
      <c r="B1347" s="30" t="s">
        <v>3783</v>
      </c>
      <c r="C1347" s="30" t="s">
        <v>9</v>
      </c>
      <c r="D1347" s="30" t="s">
        <v>339</v>
      </c>
      <c r="E1347" s="30" t="s">
        <v>284</v>
      </c>
      <c r="F1347" s="30">
        <v>7275</v>
      </c>
      <c r="G1347" s="30" t="s">
        <v>309</v>
      </c>
      <c r="H1347" s="30">
        <v>2275.0388343432201</v>
      </c>
      <c r="I1347" s="30">
        <v>0.42</v>
      </c>
      <c r="J1347" s="30" t="s">
        <v>336</v>
      </c>
      <c r="K1347" s="30">
        <v>955.51631042415397</v>
      </c>
      <c r="L1347" s="30">
        <v>6951381.1583357202</v>
      </c>
      <c r="M1347" s="30">
        <v>0</v>
      </c>
      <c r="N1347" s="30">
        <v>0</v>
      </c>
      <c r="O1347" s="30">
        <v>0</v>
      </c>
      <c r="P1347" s="30">
        <v>0</v>
      </c>
      <c r="Q1347" s="30">
        <v>0.42</v>
      </c>
      <c r="R1347" s="30">
        <v>955.51631042415397</v>
      </c>
      <c r="S1347" s="30">
        <v>3055.5</v>
      </c>
      <c r="T1347">
        <v>9</v>
      </c>
      <c r="U1347">
        <v>2275.0388343432201</v>
      </c>
      <c r="V1347">
        <v>9.4808126410835206E-2</v>
      </c>
    </row>
    <row r="1348" spans="1:22" hidden="1" x14ac:dyDescent="0.25">
      <c r="A1348" s="30" t="s">
        <v>4535</v>
      </c>
      <c r="B1348" s="30" t="s">
        <v>3783</v>
      </c>
      <c r="C1348" s="30" t="s">
        <v>9</v>
      </c>
      <c r="D1348" s="30" t="s">
        <v>339</v>
      </c>
      <c r="E1348" s="30" t="s">
        <v>284</v>
      </c>
      <c r="F1348" s="30">
        <v>7275</v>
      </c>
      <c r="G1348" s="30" t="s">
        <v>310</v>
      </c>
      <c r="H1348" s="30">
        <v>274.399991367366</v>
      </c>
      <c r="I1348" s="30">
        <v>1.87</v>
      </c>
      <c r="J1348" s="30" t="s">
        <v>333</v>
      </c>
      <c r="K1348" s="30">
        <v>513.12798385697397</v>
      </c>
      <c r="L1348" s="30">
        <v>3733006.0825594799</v>
      </c>
      <c r="M1348" s="30">
        <v>0</v>
      </c>
      <c r="N1348" s="30">
        <v>1.87</v>
      </c>
      <c r="O1348" s="30">
        <v>0</v>
      </c>
      <c r="P1348" s="30">
        <v>0</v>
      </c>
      <c r="Q1348" s="30">
        <v>0</v>
      </c>
      <c r="R1348" s="30">
        <v>0</v>
      </c>
      <c r="S1348" s="30">
        <v>13604.25</v>
      </c>
      <c r="T1348">
        <v>9</v>
      </c>
      <c r="U1348">
        <v>274.399991367366</v>
      </c>
      <c r="V1348">
        <v>0.25651577503429401</v>
      </c>
    </row>
    <row r="1349" spans="1:22" hidden="1" x14ac:dyDescent="0.25">
      <c r="A1349" s="30" t="s">
        <v>4536</v>
      </c>
      <c r="B1349" s="30" t="s">
        <v>3783</v>
      </c>
      <c r="C1349" s="30" t="s">
        <v>9</v>
      </c>
      <c r="D1349" s="30" t="s">
        <v>339</v>
      </c>
      <c r="E1349" s="30" t="s">
        <v>284</v>
      </c>
      <c r="F1349" s="30">
        <v>7275</v>
      </c>
      <c r="G1349" s="30" t="s">
        <v>311</v>
      </c>
      <c r="H1349" s="30">
        <v>136.90253886426299</v>
      </c>
      <c r="I1349" s="30">
        <v>0.43</v>
      </c>
      <c r="J1349" s="30" t="s">
        <v>333</v>
      </c>
      <c r="K1349" s="30">
        <v>58.868091711633099</v>
      </c>
      <c r="L1349" s="30">
        <v>428265.36720213102</v>
      </c>
      <c r="M1349" s="30">
        <v>0</v>
      </c>
      <c r="N1349" s="30">
        <v>0.43</v>
      </c>
      <c r="O1349" s="30">
        <v>0</v>
      </c>
      <c r="P1349" s="30">
        <v>0</v>
      </c>
      <c r="Q1349" s="30">
        <v>0</v>
      </c>
      <c r="R1349" s="30">
        <v>0</v>
      </c>
      <c r="S1349" s="30">
        <v>3128.25</v>
      </c>
      <c r="T1349">
        <v>9</v>
      </c>
      <c r="U1349">
        <v>136.90253886426299</v>
      </c>
      <c r="V1349">
        <v>5.8984910836762702E-2</v>
      </c>
    </row>
    <row r="1350" spans="1:22" hidden="1" x14ac:dyDescent="0.25">
      <c r="A1350" s="30" t="s">
        <v>4537</v>
      </c>
      <c r="B1350" s="30" t="s">
        <v>3783</v>
      </c>
      <c r="C1350" s="30" t="s">
        <v>9</v>
      </c>
      <c r="D1350" s="30" t="s">
        <v>339</v>
      </c>
      <c r="E1350" s="30" t="s">
        <v>284</v>
      </c>
      <c r="F1350" s="30">
        <v>7275</v>
      </c>
      <c r="G1350" s="30" t="s">
        <v>312</v>
      </c>
      <c r="H1350" s="30">
        <v>33.761501464233902</v>
      </c>
      <c r="I1350" s="30">
        <v>12.03</v>
      </c>
      <c r="J1350" s="30" t="s">
        <v>334</v>
      </c>
      <c r="K1350" s="30">
        <v>406.15086261473402</v>
      </c>
      <c r="L1350" s="30">
        <v>2954747.5255221901</v>
      </c>
      <c r="M1350" s="30">
        <v>0</v>
      </c>
      <c r="N1350" s="30">
        <v>0</v>
      </c>
      <c r="O1350" s="30">
        <v>12.03</v>
      </c>
      <c r="P1350" s="30">
        <v>0</v>
      </c>
      <c r="Q1350" s="30">
        <v>0</v>
      </c>
      <c r="R1350" s="30">
        <v>0</v>
      </c>
      <c r="S1350" s="30">
        <v>87518.25</v>
      </c>
      <c r="T1350">
        <v>9</v>
      </c>
      <c r="U1350">
        <v>33.761501464233902</v>
      </c>
      <c r="V1350">
        <v>0.79301252471984196</v>
      </c>
    </row>
    <row r="1351" spans="1:22" hidden="1" x14ac:dyDescent="0.25">
      <c r="A1351" s="30" t="s">
        <v>4538</v>
      </c>
      <c r="B1351" s="30" t="s">
        <v>3783</v>
      </c>
      <c r="C1351" s="30" t="s">
        <v>9</v>
      </c>
      <c r="D1351" s="30" t="s">
        <v>339</v>
      </c>
      <c r="E1351" s="30" t="s">
        <v>284</v>
      </c>
      <c r="F1351" s="30">
        <v>7275</v>
      </c>
      <c r="G1351" s="30" t="s">
        <v>2688</v>
      </c>
      <c r="H1351" s="30">
        <v>357.61169615185401</v>
      </c>
      <c r="I1351" s="30">
        <v>0.38872849708000001</v>
      </c>
      <c r="J1351" s="30" t="s">
        <v>334</v>
      </c>
      <c r="K1351" s="30">
        <v>139.01385718334001</v>
      </c>
      <c r="L1351" s="30">
        <v>1011325.8110088001</v>
      </c>
      <c r="M1351" s="30">
        <v>0</v>
      </c>
      <c r="N1351" s="30">
        <v>0</v>
      </c>
      <c r="O1351" s="30">
        <v>0.38872849708000001</v>
      </c>
      <c r="P1351" s="30">
        <v>0</v>
      </c>
      <c r="Q1351" s="30">
        <v>0</v>
      </c>
      <c r="R1351" s="30">
        <v>0</v>
      </c>
      <c r="S1351" s="30">
        <v>2827.999816257</v>
      </c>
      <c r="T1351">
        <v>9</v>
      </c>
      <c r="U1351">
        <v>357.61169615185401</v>
      </c>
      <c r="V1351">
        <v>2.5624818528675E-2</v>
      </c>
    </row>
    <row r="1352" spans="1:22" hidden="1" x14ac:dyDescent="0.25">
      <c r="A1352" s="30" t="s">
        <v>4539</v>
      </c>
      <c r="B1352" s="30" t="s">
        <v>3783</v>
      </c>
      <c r="C1352" s="30" t="s">
        <v>9</v>
      </c>
      <c r="D1352" s="30" t="s">
        <v>339</v>
      </c>
      <c r="E1352" s="30" t="s">
        <v>284</v>
      </c>
      <c r="F1352" s="30">
        <v>7275</v>
      </c>
      <c r="G1352" s="30" t="s">
        <v>2687</v>
      </c>
      <c r="H1352" s="30">
        <v>221.941206325932</v>
      </c>
      <c r="I1352" s="30">
        <v>2.6912715029199998</v>
      </c>
      <c r="J1352" s="30" t="s">
        <v>334</v>
      </c>
      <c r="K1352" s="30">
        <v>597.30404390866897</v>
      </c>
      <c r="L1352" s="30">
        <v>4345386.91943557</v>
      </c>
      <c r="M1352" s="30">
        <v>0</v>
      </c>
      <c r="N1352" s="30">
        <v>0</v>
      </c>
      <c r="O1352" s="30">
        <v>2.6912715029199998</v>
      </c>
      <c r="P1352" s="30">
        <v>0</v>
      </c>
      <c r="Q1352" s="30">
        <v>0</v>
      </c>
      <c r="R1352" s="30">
        <v>0</v>
      </c>
      <c r="S1352" s="30">
        <v>19579.000183742999</v>
      </c>
      <c r="T1352">
        <v>9</v>
      </c>
      <c r="U1352">
        <v>221.941206325932</v>
      </c>
      <c r="V1352">
        <v>0.177407482064601</v>
      </c>
    </row>
    <row r="1353" spans="1:22" hidden="1" x14ac:dyDescent="0.25">
      <c r="A1353" s="30" t="s">
        <v>4540</v>
      </c>
      <c r="B1353" s="30" t="s">
        <v>3783</v>
      </c>
      <c r="C1353" s="30" t="s">
        <v>9</v>
      </c>
      <c r="D1353" s="30" t="s">
        <v>339</v>
      </c>
      <c r="E1353" s="30" t="s">
        <v>284</v>
      </c>
      <c r="F1353" s="30">
        <v>7275</v>
      </c>
      <c r="G1353" s="30" t="s">
        <v>313</v>
      </c>
      <c r="H1353" s="30">
        <v>2878.2960072183801</v>
      </c>
      <c r="I1353" s="30">
        <v>0.06</v>
      </c>
      <c r="J1353" s="30" t="s">
        <v>334</v>
      </c>
      <c r="K1353" s="30">
        <v>172.69776043310301</v>
      </c>
      <c r="L1353" s="30">
        <v>1256376.2071508199</v>
      </c>
      <c r="M1353" s="30">
        <v>0</v>
      </c>
      <c r="N1353" s="30">
        <v>0</v>
      </c>
      <c r="O1353" s="30">
        <v>0.06</v>
      </c>
      <c r="P1353" s="30">
        <v>0</v>
      </c>
      <c r="Q1353" s="30">
        <v>0</v>
      </c>
      <c r="R1353" s="30">
        <v>0</v>
      </c>
      <c r="S1353" s="30">
        <v>436.5</v>
      </c>
      <c r="T1353">
        <v>9</v>
      </c>
      <c r="U1353">
        <v>2878.2960072183801</v>
      </c>
      <c r="V1353">
        <v>3.9551746868819997E-3</v>
      </c>
    </row>
    <row r="1354" spans="1:22" hidden="1" x14ac:dyDescent="0.25">
      <c r="A1354" s="30" t="s">
        <v>4541</v>
      </c>
      <c r="B1354" s="30" t="s">
        <v>3783</v>
      </c>
      <c r="C1354" s="30" t="s">
        <v>9</v>
      </c>
      <c r="D1354" s="30" t="s">
        <v>339</v>
      </c>
      <c r="E1354" s="30" t="s">
        <v>285</v>
      </c>
      <c r="F1354" s="30">
        <v>7276</v>
      </c>
      <c r="G1354" s="30" t="s">
        <v>289</v>
      </c>
      <c r="H1354" s="30">
        <v>4986.6748755308699</v>
      </c>
      <c r="I1354" s="30">
        <v>2.4900000000000002</v>
      </c>
      <c r="J1354" s="30" t="s">
        <v>335</v>
      </c>
      <c r="K1354" s="30">
        <v>12416.820440071901</v>
      </c>
      <c r="L1354" s="30">
        <v>90344785.521962896</v>
      </c>
      <c r="M1354" s="30">
        <v>0</v>
      </c>
      <c r="N1354" s="30">
        <v>0</v>
      </c>
      <c r="O1354" s="30">
        <v>0</v>
      </c>
      <c r="P1354" s="30">
        <v>2.4900000000000002</v>
      </c>
      <c r="Q1354" s="30">
        <v>0</v>
      </c>
      <c r="R1354" s="30">
        <v>0</v>
      </c>
      <c r="S1354" s="30">
        <v>18117.240000000002</v>
      </c>
      <c r="T1354">
        <v>10</v>
      </c>
      <c r="U1354">
        <v>4986.6748755308699</v>
      </c>
      <c r="V1354">
        <v>1</v>
      </c>
    </row>
    <row r="1355" spans="1:22" hidden="1" x14ac:dyDescent="0.25">
      <c r="A1355" s="30" t="s">
        <v>4542</v>
      </c>
      <c r="B1355" s="30" t="s">
        <v>3783</v>
      </c>
      <c r="C1355" s="30" t="s">
        <v>9</v>
      </c>
      <c r="D1355" s="30" t="s">
        <v>339</v>
      </c>
      <c r="E1355" s="30" t="s">
        <v>285</v>
      </c>
      <c r="F1355" s="30">
        <v>7276</v>
      </c>
      <c r="G1355" s="30" t="s">
        <v>290</v>
      </c>
      <c r="H1355" s="30">
        <v>5014.8906656688396</v>
      </c>
      <c r="I1355" s="30">
        <v>0.75</v>
      </c>
      <c r="J1355" s="30" t="s">
        <v>363</v>
      </c>
      <c r="K1355" s="30">
        <v>3761.1679992516301</v>
      </c>
      <c r="L1355" s="30">
        <v>27366258.3625549</v>
      </c>
      <c r="M1355" s="30">
        <v>0</v>
      </c>
      <c r="N1355" s="30">
        <v>0</v>
      </c>
      <c r="O1355" s="30">
        <v>0</v>
      </c>
      <c r="P1355" s="30">
        <v>0</v>
      </c>
      <c r="Q1355" s="30">
        <v>0</v>
      </c>
      <c r="R1355" s="30">
        <v>0</v>
      </c>
      <c r="S1355" s="30">
        <v>5457</v>
      </c>
      <c r="T1355">
        <v>10</v>
      </c>
      <c r="U1355">
        <v>5014.8906656688396</v>
      </c>
      <c r="V1355">
        <v>0.30120481927710802</v>
      </c>
    </row>
    <row r="1356" spans="1:22" hidden="1" x14ac:dyDescent="0.25">
      <c r="A1356" s="30" t="s">
        <v>4543</v>
      </c>
      <c r="B1356" s="30" t="s">
        <v>3783</v>
      </c>
      <c r="C1356" s="30" t="s">
        <v>9</v>
      </c>
      <c r="D1356" s="30" t="s">
        <v>339</v>
      </c>
      <c r="E1356" s="30" t="s">
        <v>285</v>
      </c>
      <c r="F1356" s="30">
        <v>7276</v>
      </c>
      <c r="G1356" s="30" t="s">
        <v>291</v>
      </c>
      <c r="H1356" s="30">
        <v>1306.18884247393</v>
      </c>
      <c r="I1356" s="30">
        <v>0.09</v>
      </c>
      <c r="J1356" s="30" t="s">
        <v>336</v>
      </c>
      <c r="K1356" s="30">
        <v>117.55699582265299</v>
      </c>
      <c r="L1356" s="30">
        <v>855344.70160562603</v>
      </c>
      <c r="M1356" s="30">
        <v>0</v>
      </c>
      <c r="N1356" s="30">
        <v>0</v>
      </c>
      <c r="O1356" s="30">
        <v>0</v>
      </c>
      <c r="P1356" s="30">
        <v>0</v>
      </c>
      <c r="Q1356" s="30">
        <v>0.09</v>
      </c>
      <c r="R1356" s="30">
        <v>117.55699582265299</v>
      </c>
      <c r="S1356" s="30">
        <v>654.84</v>
      </c>
      <c r="T1356">
        <v>10</v>
      </c>
      <c r="U1356">
        <v>1306.18884247393</v>
      </c>
      <c r="V1356">
        <v>1.3024602026049201E-2</v>
      </c>
    </row>
    <row r="1357" spans="1:22" hidden="1" x14ac:dyDescent="0.25">
      <c r="A1357" s="30" t="s">
        <v>4544</v>
      </c>
      <c r="B1357" s="30" t="s">
        <v>3783</v>
      </c>
      <c r="C1357" s="30" t="s">
        <v>9</v>
      </c>
      <c r="D1357" s="30" t="s">
        <v>339</v>
      </c>
      <c r="E1357" s="30" t="s">
        <v>285</v>
      </c>
      <c r="F1357" s="30">
        <v>7276</v>
      </c>
      <c r="G1357" s="30" t="s">
        <v>292</v>
      </c>
      <c r="H1357" s="30">
        <v>58.515479838181001</v>
      </c>
      <c r="I1357" s="30">
        <v>1.04</v>
      </c>
      <c r="J1357" s="30" t="s">
        <v>332</v>
      </c>
      <c r="K1357" s="30">
        <v>60.856099031708297</v>
      </c>
      <c r="L1357" s="30">
        <v>442788.97655470902</v>
      </c>
      <c r="M1357" s="30">
        <v>1.04</v>
      </c>
      <c r="N1357" s="30">
        <v>0</v>
      </c>
      <c r="O1357" s="30">
        <v>0</v>
      </c>
      <c r="P1357" s="30">
        <v>0</v>
      </c>
      <c r="Q1357" s="30">
        <v>0</v>
      </c>
      <c r="R1357" s="30">
        <v>0</v>
      </c>
      <c r="S1357" s="30">
        <v>7567.04</v>
      </c>
      <c r="T1357">
        <v>10</v>
      </c>
      <c r="U1357">
        <v>58.515479838181001</v>
      </c>
      <c r="V1357">
        <v>6.9148936170212796E-2</v>
      </c>
    </row>
    <row r="1358" spans="1:22" hidden="1" x14ac:dyDescent="0.25">
      <c r="A1358" s="30" t="s">
        <v>4545</v>
      </c>
      <c r="B1358" s="30" t="s">
        <v>3783</v>
      </c>
      <c r="C1358" s="30" t="s">
        <v>9</v>
      </c>
      <c r="D1358" s="30" t="s">
        <v>339</v>
      </c>
      <c r="E1358" s="30" t="s">
        <v>285</v>
      </c>
      <c r="F1358" s="30">
        <v>7276</v>
      </c>
      <c r="G1358" s="30" t="s">
        <v>293</v>
      </c>
      <c r="H1358" s="30">
        <v>1246.7842144143101</v>
      </c>
      <c r="I1358" s="30">
        <v>0.45</v>
      </c>
      <c r="J1358" s="30" t="s">
        <v>333</v>
      </c>
      <c r="K1358" s="30">
        <v>561.05289648643895</v>
      </c>
      <c r="L1358" s="30">
        <v>4082220.8748353301</v>
      </c>
      <c r="M1358" s="30">
        <v>0</v>
      </c>
      <c r="N1358" s="30">
        <v>0.45</v>
      </c>
      <c r="O1358" s="30">
        <v>0</v>
      </c>
      <c r="P1358" s="30">
        <v>0</v>
      </c>
      <c r="Q1358" s="30">
        <v>0</v>
      </c>
      <c r="R1358" s="30">
        <v>0</v>
      </c>
      <c r="S1358" s="30">
        <v>3274.2</v>
      </c>
      <c r="T1358">
        <v>10</v>
      </c>
      <c r="U1358">
        <v>1246.7842144143101</v>
      </c>
      <c r="V1358">
        <v>3.90625E-2</v>
      </c>
    </row>
    <row r="1359" spans="1:22" hidden="1" x14ac:dyDescent="0.25">
      <c r="A1359" s="30" t="s">
        <v>4546</v>
      </c>
      <c r="B1359" s="30" t="s">
        <v>3783</v>
      </c>
      <c r="C1359" s="30" t="s">
        <v>9</v>
      </c>
      <c r="D1359" s="30" t="s">
        <v>339</v>
      </c>
      <c r="E1359" s="30" t="s">
        <v>285</v>
      </c>
      <c r="F1359" s="30">
        <v>7276</v>
      </c>
      <c r="G1359" s="30" t="s">
        <v>294</v>
      </c>
      <c r="H1359" s="30">
        <v>405.73465806661397</v>
      </c>
      <c r="I1359" s="30">
        <v>0.7</v>
      </c>
      <c r="J1359" s="30" t="s">
        <v>333</v>
      </c>
      <c r="K1359" s="30">
        <v>284.01426064663002</v>
      </c>
      <c r="L1359" s="30">
        <v>2066487.7604648799</v>
      </c>
      <c r="M1359" s="30">
        <v>0</v>
      </c>
      <c r="N1359" s="30">
        <v>0.7</v>
      </c>
      <c r="O1359" s="30">
        <v>0</v>
      </c>
      <c r="P1359" s="30">
        <v>0</v>
      </c>
      <c r="Q1359" s="30">
        <v>0</v>
      </c>
      <c r="R1359" s="30">
        <v>0</v>
      </c>
      <c r="S1359" s="30">
        <v>5093.2</v>
      </c>
      <c r="T1359">
        <v>10</v>
      </c>
      <c r="U1359">
        <v>405.73465806661397</v>
      </c>
      <c r="V1359">
        <v>6.0763888888888902E-2</v>
      </c>
    </row>
    <row r="1360" spans="1:22" hidden="1" x14ac:dyDescent="0.25">
      <c r="A1360" s="30" t="s">
        <v>4547</v>
      </c>
      <c r="B1360" s="30" t="s">
        <v>3783</v>
      </c>
      <c r="C1360" s="30" t="s">
        <v>9</v>
      </c>
      <c r="D1360" s="30" t="s">
        <v>339</v>
      </c>
      <c r="E1360" s="30" t="s">
        <v>285</v>
      </c>
      <c r="F1360" s="30">
        <v>7276</v>
      </c>
      <c r="G1360" s="30" t="s">
        <v>295</v>
      </c>
      <c r="H1360" s="30">
        <v>1716.0488342389301</v>
      </c>
      <c r="I1360" s="30">
        <v>0.11</v>
      </c>
      <c r="J1360" s="30" t="s">
        <v>336</v>
      </c>
      <c r="K1360" s="30">
        <v>188.76537176628301</v>
      </c>
      <c r="L1360" s="30">
        <v>1373456.8449714701</v>
      </c>
      <c r="M1360" s="30">
        <v>0</v>
      </c>
      <c r="N1360" s="30">
        <v>0</v>
      </c>
      <c r="O1360" s="30">
        <v>0</v>
      </c>
      <c r="P1360" s="30">
        <v>0</v>
      </c>
      <c r="Q1360" s="30">
        <v>0.11</v>
      </c>
      <c r="R1360" s="30">
        <v>188.76537176628301</v>
      </c>
      <c r="S1360" s="30">
        <v>800.36</v>
      </c>
      <c r="T1360">
        <v>10</v>
      </c>
      <c r="U1360">
        <v>1716.0488342389301</v>
      </c>
      <c r="V1360">
        <v>1.5918958031837901E-2</v>
      </c>
    </row>
    <row r="1361" spans="1:22" hidden="1" x14ac:dyDescent="0.25">
      <c r="A1361" s="30" t="s">
        <v>4548</v>
      </c>
      <c r="B1361" s="30" t="s">
        <v>3783</v>
      </c>
      <c r="C1361" s="30" t="s">
        <v>9</v>
      </c>
      <c r="D1361" s="30" t="s">
        <v>339</v>
      </c>
      <c r="E1361" s="30" t="s">
        <v>285</v>
      </c>
      <c r="F1361" s="30">
        <v>7276</v>
      </c>
      <c r="G1361" s="30" t="s">
        <v>296</v>
      </c>
      <c r="H1361" s="30">
        <v>457.31242513610698</v>
      </c>
      <c r="I1361" s="30">
        <v>0.21</v>
      </c>
      <c r="J1361" s="30" t="s">
        <v>336</v>
      </c>
      <c r="K1361" s="30">
        <v>96.035609278582399</v>
      </c>
      <c r="L1361" s="30">
        <v>698755.09311096498</v>
      </c>
      <c r="M1361" s="30">
        <v>0</v>
      </c>
      <c r="N1361" s="30">
        <v>0</v>
      </c>
      <c r="O1361" s="30">
        <v>0</v>
      </c>
      <c r="P1361" s="30">
        <v>0</v>
      </c>
      <c r="Q1361" s="30">
        <v>0.21</v>
      </c>
      <c r="R1361" s="30">
        <v>96.035609278582399</v>
      </c>
      <c r="S1361" s="30">
        <v>1527.96</v>
      </c>
      <c r="T1361">
        <v>10</v>
      </c>
      <c r="U1361">
        <v>457.31242513610698</v>
      </c>
      <c r="V1361">
        <v>3.0390738060781498E-2</v>
      </c>
    </row>
    <row r="1362" spans="1:22" hidden="1" x14ac:dyDescent="0.25">
      <c r="A1362" s="30" t="s">
        <v>4549</v>
      </c>
      <c r="B1362" s="30" t="s">
        <v>3783</v>
      </c>
      <c r="C1362" s="30" t="s">
        <v>9</v>
      </c>
      <c r="D1362" s="30" t="s">
        <v>339</v>
      </c>
      <c r="E1362" s="30" t="s">
        <v>285</v>
      </c>
      <c r="F1362" s="30">
        <v>7276</v>
      </c>
      <c r="G1362" s="30" t="s">
        <v>297</v>
      </c>
      <c r="H1362" s="30">
        <v>3049.50532402096</v>
      </c>
      <c r="I1362" s="30">
        <v>0.73</v>
      </c>
      <c r="J1362" s="30" t="s">
        <v>336</v>
      </c>
      <c r="K1362" s="30">
        <v>2226.1388865353001</v>
      </c>
      <c r="L1362" s="30">
        <v>16197386.538430801</v>
      </c>
      <c r="M1362" s="30">
        <v>0</v>
      </c>
      <c r="N1362" s="30">
        <v>0</v>
      </c>
      <c r="O1362" s="30">
        <v>0</v>
      </c>
      <c r="P1362" s="30">
        <v>0</v>
      </c>
      <c r="Q1362" s="30">
        <v>0.73</v>
      </c>
      <c r="R1362" s="30">
        <v>2226.1388865353001</v>
      </c>
      <c r="S1362" s="30">
        <v>5311.48</v>
      </c>
      <c r="T1362">
        <v>10</v>
      </c>
      <c r="U1362">
        <v>3049.50532402096</v>
      </c>
      <c r="V1362">
        <v>0.10564399421128801</v>
      </c>
    </row>
    <row r="1363" spans="1:22" hidden="1" x14ac:dyDescent="0.25">
      <c r="A1363" s="30" t="s">
        <v>4550</v>
      </c>
      <c r="B1363" s="30" t="s">
        <v>3783</v>
      </c>
      <c r="C1363" s="30" t="s">
        <v>9</v>
      </c>
      <c r="D1363" s="30" t="s">
        <v>339</v>
      </c>
      <c r="E1363" s="30" t="s">
        <v>285</v>
      </c>
      <c r="F1363" s="30">
        <v>7276</v>
      </c>
      <c r="G1363" s="30" t="s">
        <v>298</v>
      </c>
      <c r="H1363" s="30">
        <v>0</v>
      </c>
      <c r="I1363" s="30">
        <v>0</v>
      </c>
      <c r="J1363" s="30" t="s">
        <v>276</v>
      </c>
      <c r="K1363" s="30">
        <v>0</v>
      </c>
      <c r="L1363" s="30">
        <v>0</v>
      </c>
      <c r="M1363" s="30">
        <v>0</v>
      </c>
      <c r="N1363" s="30">
        <v>0</v>
      </c>
      <c r="O1363" s="30">
        <v>0</v>
      </c>
      <c r="P1363" s="30">
        <v>0</v>
      </c>
      <c r="Q1363" s="30">
        <v>0</v>
      </c>
      <c r="R1363" s="30">
        <v>0</v>
      </c>
      <c r="S1363" s="30">
        <v>0</v>
      </c>
      <c r="T1363">
        <v>10</v>
      </c>
      <c r="U1363">
        <v>0</v>
      </c>
      <c r="V1363">
        <v>0</v>
      </c>
    </row>
    <row r="1364" spans="1:22" hidden="1" x14ac:dyDescent="0.25">
      <c r="A1364" s="30" t="s">
        <v>4551</v>
      </c>
      <c r="B1364" s="30" t="s">
        <v>3783</v>
      </c>
      <c r="C1364" s="30" t="s">
        <v>9</v>
      </c>
      <c r="D1364" s="30" t="s">
        <v>339</v>
      </c>
      <c r="E1364" s="30" t="s">
        <v>285</v>
      </c>
      <c r="F1364" s="30">
        <v>7276</v>
      </c>
      <c r="G1364" s="30" t="s">
        <v>299</v>
      </c>
      <c r="H1364" s="30">
        <v>137.70384366692599</v>
      </c>
      <c r="I1364" s="30">
        <v>7.0000000000000007E-2</v>
      </c>
      <c r="J1364" s="30" t="s">
        <v>332</v>
      </c>
      <c r="K1364" s="30">
        <v>9.6392690566848298</v>
      </c>
      <c r="L1364" s="30">
        <v>70135.321656438799</v>
      </c>
      <c r="M1364" s="30">
        <v>7.0000000000000007E-2</v>
      </c>
      <c r="N1364" s="30">
        <v>0</v>
      </c>
      <c r="O1364" s="30">
        <v>0</v>
      </c>
      <c r="P1364" s="30">
        <v>0</v>
      </c>
      <c r="Q1364" s="30">
        <v>0</v>
      </c>
      <c r="R1364" s="30">
        <v>0</v>
      </c>
      <c r="S1364" s="30">
        <v>509.32</v>
      </c>
      <c r="T1364">
        <v>10</v>
      </c>
      <c r="U1364">
        <v>137.70384366692599</v>
      </c>
      <c r="V1364">
        <v>4.6542553191489403E-3</v>
      </c>
    </row>
    <row r="1365" spans="1:22" hidden="1" x14ac:dyDescent="0.25">
      <c r="A1365" s="30" t="s">
        <v>4552</v>
      </c>
      <c r="B1365" s="30" t="s">
        <v>3783</v>
      </c>
      <c r="C1365" s="30" t="s">
        <v>9</v>
      </c>
      <c r="D1365" s="30" t="s">
        <v>339</v>
      </c>
      <c r="E1365" s="30" t="s">
        <v>285</v>
      </c>
      <c r="F1365" s="30">
        <v>7276</v>
      </c>
      <c r="G1365" s="30" t="s">
        <v>300</v>
      </c>
      <c r="H1365" s="30">
        <v>6675.4985900392003</v>
      </c>
      <c r="I1365" s="30">
        <v>7.0000000000000007E-2</v>
      </c>
      <c r="J1365" s="30" t="s">
        <v>336</v>
      </c>
      <c r="K1365" s="30">
        <v>467.284901302744</v>
      </c>
      <c r="L1365" s="30">
        <v>3399964.9418787598</v>
      </c>
      <c r="M1365" s="30">
        <v>0</v>
      </c>
      <c r="N1365" s="30">
        <v>0</v>
      </c>
      <c r="O1365" s="30">
        <v>0</v>
      </c>
      <c r="P1365" s="30">
        <v>0</v>
      </c>
      <c r="Q1365" s="30">
        <v>7.0000000000000007E-2</v>
      </c>
      <c r="R1365" s="30">
        <v>467.284901302744</v>
      </c>
      <c r="S1365" s="30">
        <v>509.32</v>
      </c>
      <c r="T1365">
        <v>10</v>
      </c>
      <c r="U1365">
        <v>6675.4985900392003</v>
      </c>
      <c r="V1365">
        <v>1.0130246020260501E-2</v>
      </c>
    </row>
    <row r="1366" spans="1:22" hidden="1" x14ac:dyDescent="0.25">
      <c r="A1366" s="30" t="s">
        <v>4553</v>
      </c>
      <c r="B1366" s="30" t="s">
        <v>3783</v>
      </c>
      <c r="C1366" s="30" t="s">
        <v>9</v>
      </c>
      <c r="D1366" s="30" t="s">
        <v>339</v>
      </c>
      <c r="E1366" s="30" t="s">
        <v>285</v>
      </c>
      <c r="F1366" s="30">
        <v>7276</v>
      </c>
      <c r="G1366" s="30" t="s">
        <v>301</v>
      </c>
      <c r="H1366" s="30">
        <v>198.54684230831899</v>
      </c>
      <c r="I1366" s="30">
        <v>6.48</v>
      </c>
      <c r="J1366" s="30" t="s">
        <v>333</v>
      </c>
      <c r="K1366" s="30">
        <v>1286.58353815791</v>
      </c>
      <c r="L1366" s="30">
        <v>9361181.8236369304</v>
      </c>
      <c r="M1366" s="30">
        <v>0</v>
      </c>
      <c r="N1366" s="30">
        <v>6.48</v>
      </c>
      <c r="O1366" s="30">
        <v>0</v>
      </c>
      <c r="P1366" s="30">
        <v>0</v>
      </c>
      <c r="Q1366" s="30">
        <v>0</v>
      </c>
      <c r="R1366" s="30">
        <v>0</v>
      </c>
      <c r="S1366" s="30">
        <v>47148.480000000003</v>
      </c>
      <c r="T1366">
        <v>10</v>
      </c>
      <c r="U1366">
        <v>198.54684230831899</v>
      </c>
      <c r="V1366">
        <v>0.5625</v>
      </c>
    </row>
    <row r="1367" spans="1:22" hidden="1" x14ac:dyDescent="0.25">
      <c r="A1367" s="30" t="s">
        <v>4554</v>
      </c>
      <c r="B1367" s="30" t="s">
        <v>3783</v>
      </c>
      <c r="C1367" s="30" t="s">
        <v>9</v>
      </c>
      <c r="D1367" s="30" t="s">
        <v>339</v>
      </c>
      <c r="E1367" s="30" t="s">
        <v>285</v>
      </c>
      <c r="F1367" s="30">
        <v>7276</v>
      </c>
      <c r="G1367" s="30" t="s">
        <v>302</v>
      </c>
      <c r="H1367" s="30">
        <v>134.56476488317901</v>
      </c>
      <c r="I1367" s="30">
        <v>1.43</v>
      </c>
      <c r="J1367" s="30" t="s">
        <v>332</v>
      </c>
      <c r="K1367" s="30">
        <v>192.427613782946</v>
      </c>
      <c r="L1367" s="30">
        <v>1400103.3178847199</v>
      </c>
      <c r="M1367" s="30">
        <v>1.43</v>
      </c>
      <c r="N1367" s="30">
        <v>0</v>
      </c>
      <c r="O1367" s="30">
        <v>0</v>
      </c>
      <c r="P1367" s="30">
        <v>0</v>
      </c>
      <c r="Q1367" s="30">
        <v>0</v>
      </c>
      <c r="R1367" s="30">
        <v>0</v>
      </c>
      <c r="S1367" s="30">
        <v>10404.68</v>
      </c>
      <c r="T1367">
        <v>10</v>
      </c>
      <c r="U1367">
        <v>134.56476488317901</v>
      </c>
      <c r="V1367">
        <v>9.5079787234042507E-2</v>
      </c>
    </row>
    <row r="1368" spans="1:22" hidden="1" x14ac:dyDescent="0.25">
      <c r="A1368" s="30" t="s">
        <v>4555</v>
      </c>
      <c r="B1368" s="30" t="s">
        <v>3783</v>
      </c>
      <c r="C1368" s="30" t="s">
        <v>9</v>
      </c>
      <c r="D1368" s="30" t="s">
        <v>339</v>
      </c>
      <c r="E1368" s="30" t="s">
        <v>285</v>
      </c>
      <c r="F1368" s="30">
        <v>7276</v>
      </c>
      <c r="G1368" s="30" t="s">
        <v>303</v>
      </c>
      <c r="H1368" s="30">
        <v>1898.4129864663901</v>
      </c>
      <c r="I1368" s="30">
        <v>1.89</v>
      </c>
      <c r="J1368" s="30" t="s">
        <v>336</v>
      </c>
      <c r="K1368" s="30">
        <v>3588.0005444214698</v>
      </c>
      <c r="L1368" s="30">
        <v>26106291.961210601</v>
      </c>
      <c r="M1368" s="30">
        <v>0</v>
      </c>
      <c r="N1368" s="30">
        <v>0</v>
      </c>
      <c r="O1368" s="30">
        <v>0</v>
      </c>
      <c r="P1368" s="30">
        <v>0</v>
      </c>
      <c r="Q1368" s="30">
        <v>1.89</v>
      </c>
      <c r="R1368" s="30">
        <v>3588.0005444214698</v>
      </c>
      <c r="S1368" s="30">
        <v>13751.64</v>
      </c>
      <c r="T1368">
        <v>10</v>
      </c>
      <c r="U1368">
        <v>1898.4129864663901</v>
      </c>
      <c r="V1368">
        <v>0.27351664254703301</v>
      </c>
    </row>
    <row r="1369" spans="1:22" hidden="1" x14ac:dyDescent="0.25">
      <c r="A1369" s="30" t="s">
        <v>4556</v>
      </c>
      <c r="B1369" s="30" t="s">
        <v>3783</v>
      </c>
      <c r="C1369" s="30" t="s">
        <v>9</v>
      </c>
      <c r="D1369" s="30" t="s">
        <v>339</v>
      </c>
      <c r="E1369" s="30" t="s">
        <v>285</v>
      </c>
      <c r="F1369" s="30">
        <v>7276</v>
      </c>
      <c r="G1369" s="30" t="s">
        <v>304</v>
      </c>
      <c r="H1369" s="30">
        <v>2427.8168040813098</v>
      </c>
      <c r="I1369" s="30">
        <v>1</v>
      </c>
      <c r="J1369" s="30" t="s">
        <v>336</v>
      </c>
      <c r="K1369" s="30">
        <v>2427.8168040813098</v>
      </c>
      <c r="L1369" s="30">
        <v>17664795.066495601</v>
      </c>
      <c r="M1369" s="30">
        <v>0</v>
      </c>
      <c r="N1369" s="30">
        <v>0</v>
      </c>
      <c r="O1369" s="30">
        <v>0</v>
      </c>
      <c r="P1369" s="30">
        <v>0</v>
      </c>
      <c r="Q1369" s="30">
        <v>1</v>
      </c>
      <c r="R1369" s="30">
        <v>2427.8168040813098</v>
      </c>
      <c r="S1369" s="30">
        <v>7276</v>
      </c>
      <c r="T1369">
        <v>10</v>
      </c>
      <c r="U1369">
        <v>2427.8168040813098</v>
      </c>
      <c r="V1369">
        <v>0.14471780028943601</v>
      </c>
    </row>
    <row r="1370" spans="1:22" hidden="1" x14ac:dyDescent="0.25">
      <c r="A1370" s="30" t="s">
        <v>4557</v>
      </c>
      <c r="B1370" s="30" t="s">
        <v>3783</v>
      </c>
      <c r="C1370" s="30" t="s">
        <v>9</v>
      </c>
      <c r="D1370" s="30" t="s">
        <v>339</v>
      </c>
      <c r="E1370" s="30" t="s">
        <v>285</v>
      </c>
      <c r="F1370" s="30">
        <v>7276</v>
      </c>
      <c r="G1370" s="30" t="s">
        <v>305</v>
      </c>
      <c r="H1370" s="30">
        <v>164.56210934510699</v>
      </c>
      <c r="I1370" s="30">
        <v>4.3099999999999996</v>
      </c>
      <c r="J1370" s="30" t="s">
        <v>332</v>
      </c>
      <c r="K1370" s="30">
        <v>709.26269127741</v>
      </c>
      <c r="L1370" s="30">
        <v>5160595.3417344401</v>
      </c>
      <c r="M1370" s="30">
        <v>4.3099999999999996</v>
      </c>
      <c r="N1370" s="30">
        <v>0</v>
      </c>
      <c r="O1370" s="30">
        <v>0</v>
      </c>
      <c r="P1370" s="30">
        <v>0</v>
      </c>
      <c r="Q1370" s="30">
        <v>0</v>
      </c>
      <c r="R1370" s="30">
        <v>0</v>
      </c>
      <c r="S1370" s="30">
        <v>31359.56</v>
      </c>
      <c r="T1370">
        <v>10</v>
      </c>
      <c r="U1370">
        <v>164.56210934510699</v>
      </c>
      <c r="V1370">
        <v>0.28656914893617003</v>
      </c>
    </row>
    <row r="1371" spans="1:22" hidden="1" x14ac:dyDescent="0.25">
      <c r="A1371" s="30" t="s">
        <v>4558</v>
      </c>
      <c r="B1371" s="30" t="s">
        <v>3783</v>
      </c>
      <c r="C1371" s="30" t="s">
        <v>9</v>
      </c>
      <c r="D1371" s="30" t="s">
        <v>339</v>
      </c>
      <c r="E1371" s="30" t="s">
        <v>285</v>
      </c>
      <c r="F1371" s="30">
        <v>7276</v>
      </c>
      <c r="G1371" s="30" t="s">
        <v>306</v>
      </c>
      <c r="H1371" s="30">
        <v>129.63571324436799</v>
      </c>
      <c r="I1371" s="30">
        <v>2.2599999999999998</v>
      </c>
      <c r="J1371" s="30" t="s">
        <v>332</v>
      </c>
      <c r="K1371" s="30">
        <v>292.976711932272</v>
      </c>
      <c r="L1371" s="30">
        <v>2131698.5560192098</v>
      </c>
      <c r="M1371" s="30">
        <v>2.2599999999999998</v>
      </c>
      <c r="N1371" s="30">
        <v>0</v>
      </c>
      <c r="O1371" s="30">
        <v>0</v>
      </c>
      <c r="P1371" s="30">
        <v>0</v>
      </c>
      <c r="Q1371" s="30">
        <v>0</v>
      </c>
      <c r="R1371" s="30">
        <v>0</v>
      </c>
      <c r="S1371" s="30">
        <v>16443.759999999998</v>
      </c>
      <c r="T1371">
        <v>10</v>
      </c>
      <c r="U1371">
        <v>129.63571324436799</v>
      </c>
      <c r="V1371">
        <v>0.15026595744680901</v>
      </c>
    </row>
    <row r="1372" spans="1:22" hidden="1" x14ac:dyDescent="0.25">
      <c r="A1372" s="30" t="s">
        <v>4559</v>
      </c>
      <c r="B1372" s="30" t="s">
        <v>3783</v>
      </c>
      <c r="C1372" s="30" t="s">
        <v>9</v>
      </c>
      <c r="D1372" s="30" t="s">
        <v>339</v>
      </c>
      <c r="E1372" s="30" t="s">
        <v>285</v>
      </c>
      <c r="F1372" s="30">
        <v>7276</v>
      </c>
      <c r="G1372" s="30" t="s">
        <v>307</v>
      </c>
      <c r="H1372" s="30">
        <v>139.85328084853001</v>
      </c>
      <c r="I1372" s="30">
        <v>1.93</v>
      </c>
      <c r="J1372" s="30" t="s">
        <v>336</v>
      </c>
      <c r="K1372" s="30">
        <v>269.91683203766303</v>
      </c>
      <c r="L1372" s="30">
        <v>1963914.8699060399</v>
      </c>
      <c r="M1372" s="30">
        <v>0</v>
      </c>
      <c r="N1372" s="30">
        <v>0</v>
      </c>
      <c r="O1372" s="30">
        <v>0</v>
      </c>
      <c r="P1372" s="30">
        <v>0</v>
      </c>
      <c r="Q1372" s="30">
        <v>1.93</v>
      </c>
      <c r="R1372" s="30">
        <v>269.91683203766303</v>
      </c>
      <c r="S1372" s="30">
        <v>14042.68</v>
      </c>
      <c r="T1372">
        <v>10</v>
      </c>
      <c r="U1372">
        <v>139.85328084853001</v>
      </c>
      <c r="V1372">
        <v>0.279305354558611</v>
      </c>
    </row>
    <row r="1373" spans="1:22" hidden="1" x14ac:dyDescent="0.25">
      <c r="A1373" s="30" t="s">
        <v>4560</v>
      </c>
      <c r="B1373" s="30" t="s">
        <v>3783</v>
      </c>
      <c r="C1373" s="30" t="s">
        <v>9</v>
      </c>
      <c r="D1373" s="30" t="s">
        <v>339</v>
      </c>
      <c r="E1373" s="30" t="s">
        <v>285</v>
      </c>
      <c r="F1373" s="30">
        <v>7276</v>
      </c>
      <c r="G1373" s="30" t="s">
        <v>308</v>
      </c>
      <c r="H1373" s="30">
        <v>187.29790545824801</v>
      </c>
      <c r="I1373" s="30">
        <v>5.93</v>
      </c>
      <c r="J1373" s="30" t="s">
        <v>332</v>
      </c>
      <c r="K1373" s="30">
        <v>1110.6765793674101</v>
      </c>
      <c r="L1373" s="30">
        <v>8081282.79147729</v>
      </c>
      <c r="M1373" s="30">
        <v>5.93</v>
      </c>
      <c r="N1373" s="30">
        <v>0</v>
      </c>
      <c r="O1373" s="30">
        <v>0</v>
      </c>
      <c r="P1373" s="30">
        <v>0</v>
      </c>
      <c r="Q1373" s="30">
        <v>0</v>
      </c>
      <c r="R1373" s="30">
        <v>0</v>
      </c>
      <c r="S1373" s="30">
        <v>43146.68</v>
      </c>
      <c r="T1373">
        <v>10</v>
      </c>
      <c r="U1373">
        <v>187.29790545824801</v>
      </c>
      <c r="V1373">
        <v>0.39428191489361702</v>
      </c>
    </row>
    <row r="1374" spans="1:22" hidden="1" x14ac:dyDescent="0.25">
      <c r="A1374" s="30" t="s">
        <v>4561</v>
      </c>
      <c r="B1374" s="30" t="s">
        <v>3783</v>
      </c>
      <c r="C1374" s="30" t="s">
        <v>9</v>
      </c>
      <c r="D1374" s="30" t="s">
        <v>339</v>
      </c>
      <c r="E1374" s="30" t="s">
        <v>285</v>
      </c>
      <c r="F1374" s="30">
        <v>7276</v>
      </c>
      <c r="G1374" s="30" t="s">
        <v>309</v>
      </c>
      <c r="H1374" s="30">
        <v>2846.8657881372201</v>
      </c>
      <c r="I1374" s="30">
        <v>0.88</v>
      </c>
      <c r="J1374" s="30" t="s">
        <v>336</v>
      </c>
      <c r="K1374" s="30">
        <v>2505.2418935607502</v>
      </c>
      <c r="L1374" s="30">
        <v>18228140.017547999</v>
      </c>
      <c r="M1374" s="30">
        <v>0</v>
      </c>
      <c r="N1374" s="30">
        <v>0</v>
      </c>
      <c r="O1374" s="30">
        <v>0</v>
      </c>
      <c r="P1374" s="30">
        <v>0</v>
      </c>
      <c r="Q1374" s="30">
        <v>0.88</v>
      </c>
      <c r="R1374" s="30">
        <v>2505.2418935607502</v>
      </c>
      <c r="S1374" s="30">
        <v>6402.88</v>
      </c>
      <c r="T1374">
        <v>10</v>
      </c>
      <c r="U1374">
        <v>2846.8657881372201</v>
      </c>
      <c r="V1374">
        <v>0.12735166425470301</v>
      </c>
    </row>
    <row r="1375" spans="1:22" hidden="1" x14ac:dyDescent="0.25">
      <c r="A1375" s="30" t="s">
        <v>4562</v>
      </c>
      <c r="B1375" s="30" t="s">
        <v>3783</v>
      </c>
      <c r="C1375" s="30" t="s">
        <v>9</v>
      </c>
      <c r="D1375" s="30" t="s">
        <v>339</v>
      </c>
      <c r="E1375" s="30" t="s">
        <v>285</v>
      </c>
      <c r="F1375" s="30">
        <v>7276</v>
      </c>
      <c r="G1375" s="30" t="s">
        <v>310</v>
      </c>
      <c r="H1375" s="30">
        <v>344.83192191940498</v>
      </c>
      <c r="I1375" s="30">
        <v>3.21</v>
      </c>
      <c r="J1375" s="30" t="s">
        <v>333</v>
      </c>
      <c r="K1375" s="30">
        <v>1106.9104693612901</v>
      </c>
      <c r="L1375" s="30">
        <v>8053880.5750727402</v>
      </c>
      <c r="M1375" s="30">
        <v>0</v>
      </c>
      <c r="N1375" s="30">
        <v>3.21</v>
      </c>
      <c r="O1375" s="30">
        <v>0</v>
      </c>
      <c r="P1375" s="30">
        <v>0</v>
      </c>
      <c r="Q1375" s="30">
        <v>0</v>
      </c>
      <c r="R1375" s="30">
        <v>0</v>
      </c>
      <c r="S1375" s="30">
        <v>23355.96</v>
      </c>
      <c r="T1375">
        <v>10</v>
      </c>
      <c r="U1375">
        <v>344.83192191940498</v>
      </c>
      <c r="V1375">
        <v>0.27864583333333298</v>
      </c>
    </row>
    <row r="1376" spans="1:22" hidden="1" x14ac:dyDescent="0.25">
      <c r="A1376" s="30" t="s">
        <v>4563</v>
      </c>
      <c r="B1376" s="30" t="s">
        <v>3783</v>
      </c>
      <c r="C1376" s="30" t="s">
        <v>9</v>
      </c>
      <c r="D1376" s="30" t="s">
        <v>339</v>
      </c>
      <c r="E1376" s="30" t="s">
        <v>285</v>
      </c>
      <c r="F1376" s="30">
        <v>7276</v>
      </c>
      <c r="G1376" s="30" t="s">
        <v>311</v>
      </c>
      <c r="H1376" s="30">
        <v>162.395509325858</v>
      </c>
      <c r="I1376" s="30">
        <v>0.68</v>
      </c>
      <c r="J1376" s="30" t="s">
        <v>333</v>
      </c>
      <c r="K1376" s="30">
        <v>110.42894634158399</v>
      </c>
      <c r="L1376" s="30">
        <v>803481.01358136197</v>
      </c>
      <c r="M1376" s="30">
        <v>0</v>
      </c>
      <c r="N1376" s="30">
        <v>0.68</v>
      </c>
      <c r="O1376" s="30">
        <v>0</v>
      </c>
      <c r="P1376" s="30">
        <v>0</v>
      </c>
      <c r="Q1376" s="30">
        <v>0</v>
      </c>
      <c r="R1376" s="30">
        <v>0</v>
      </c>
      <c r="S1376" s="30">
        <v>4947.68</v>
      </c>
      <c r="T1376">
        <v>10</v>
      </c>
      <c r="U1376">
        <v>162.395509325858</v>
      </c>
      <c r="V1376">
        <v>5.9027777777777797E-2</v>
      </c>
    </row>
    <row r="1377" spans="1:22" hidden="1" x14ac:dyDescent="0.25">
      <c r="A1377" s="30" t="s">
        <v>4564</v>
      </c>
      <c r="B1377" s="30" t="s">
        <v>3783</v>
      </c>
      <c r="C1377" s="30" t="s">
        <v>9</v>
      </c>
      <c r="D1377" s="30" t="s">
        <v>339</v>
      </c>
      <c r="E1377" s="30" t="s">
        <v>285</v>
      </c>
      <c r="F1377" s="30">
        <v>7276</v>
      </c>
      <c r="G1377" s="30" t="s">
        <v>312</v>
      </c>
      <c r="H1377" s="30">
        <v>43.044814010810398</v>
      </c>
      <c r="I1377" s="30">
        <v>16.96</v>
      </c>
      <c r="J1377" s="30" t="s">
        <v>334</v>
      </c>
      <c r="K1377" s="30">
        <v>730.04004562334501</v>
      </c>
      <c r="L1377" s="30">
        <v>5311771.3719554599</v>
      </c>
      <c r="M1377" s="30">
        <v>0</v>
      </c>
      <c r="N1377" s="30">
        <v>0</v>
      </c>
      <c r="O1377" s="30">
        <v>16.96</v>
      </c>
      <c r="P1377" s="30">
        <v>0</v>
      </c>
      <c r="Q1377" s="30">
        <v>0</v>
      </c>
      <c r="R1377" s="30">
        <v>0</v>
      </c>
      <c r="S1377" s="30">
        <v>123400.96000000001</v>
      </c>
      <c r="T1377">
        <v>10</v>
      </c>
      <c r="U1377">
        <v>43.044814010810398</v>
      </c>
      <c r="V1377">
        <v>0.79030754892823896</v>
      </c>
    </row>
    <row r="1378" spans="1:22" hidden="1" x14ac:dyDescent="0.25">
      <c r="A1378" s="30" t="s">
        <v>4565</v>
      </c>
      <c r="B1378" s="30" t="s">
        <v>3783</v>
      </c>
      <c r="C1378" s="30" t="s">
        <v>9</v>
      </c>
      <c r="D1378" s="30" t="s">
        <v>339</v>
      </c>
      <c r="E1378" s="30" t="s">
        <v>285</v>
      </c>
      <c r="F1378" s="30">
        <v>7276</v>
      </c>
      <c r="G1378" s="30" t="s">
        <v>2688</v>
      </c>
      <c r="H1378" s="30">
        <v>632.47226998030499</v>
      </c>
      <c r="I1378" s="30">
        <v>0.48591062135000002</v>
      </c>
      <c r="J1378" s="30" t="s">
        <v>334</v>
      </c>
      <c r="K1378" s="30">
        <v>307.32499369277502</v>
      </c>
      <c r="L1378" s="30">
        <v>2236096.65410863</v>
      </c>
      <c r="M1378" s="30">
        <v>0</v>
      </c>
      <c r="N1378" s="30">
        <v>0</v>
      </c>
      <c r="O1378" s="30">
        <v>0.48591062135000002</v>
      </c>
      <c r="P1378" s="30">
        <v>0</v>
      </c>
      <c r="Q1378" s="30">
        <v>0</v>
      </c>
      <c r="R1378" s="30">
        <v>0</v>
      </c>
      <c r="S1378" s="30">
        <v>3535.4856809426001</v>
      </c>
      <c r="T1378">
        <v>10</v>
      </c>
      <c r="U1378">
        <v>632.47226998030499</v>
      </c>
      <c r="V1378">
        <v>2.26426198205965E-2</v>
      </c>
    </row>
    <row r="1379" spans="1:22" hidden="1" x14ac:dyDescent="0.25">
      <c r="A1379" s="30" t="s">
        <v>4566</v>
      </c>
      <c r="B1379" s="30" t="s">
        <v>3783</v>
      </c>
      <c r="C1379" s="30" t="s">
        <v>9</v>
      </c>
      <c r="D1379" s="30" t="s">
        <v>339</v>
      </c>
      <c r="E1379" s="30" t="s">
        <v>285</v>
      </c>
      <c r="F1379" s="30">
        <v>7276</v>
      </c>
      <c r="G1379" s="30" t="s">
        <v>2687</v>
      </c>
      <c r="H1379" s="30">
        <v>392.52535663017898</v>
      </c>
      <c r="I1379" s="30">
        <v>3.3640893786500001</v>
      </c>
      <c r="J1379" s="30" t="s">
        <v>334</v>
      </c>
      <c r="K1379" s="30">
        <v>1320.49038309039</v>
      </c>
      <c r="L1379" s="30">
        <v>9607888.0273656603</v>
      </c>
      <c r="M1379" s="30">
        <v>0</v>
      </c>
      <c r="N1379" s="30">
        <v>0</v>
      </c>
      <c r="O1379" s="30">
        <v>3.3640893786500001</v>
      </c>
      <c r="P1379" s="30">
        <v>0</v>
      </c>
      <c r="Q1379" s="30">
        <v>0</v>
      </c>
      <c r="R1379" s="30">
        <v>0</v>
      </c>
      <c r="S1379" s="30">
        <v>24477.1143190574</v>
      </c>
      <c r="T1379">
        <v>10</v>
      </c>
      <c r="U1379">
        <v>392.52535663017898</v>
      </c>
      <c r="V1379">
        <v>0.15676092165191099</v>
      </c>
    </row>
    <row r="1380" spans="1:22" hidden="1" x14ac:dyDescent="0.25">
      <c r="A1380" s="30" t="s">
        <v>4567</v>
      </c>
      <c r="B1380" s="30" t="s">
        <v>3783</v>
      </c>
      <c r="C1380" s="30" t="s">
        <v>9</v>
      </c>
      <c r="D1380" s="30" t="s">
        <v>339</v>
      </c>
      <c r="E1380" s="30" t="s">
        <v>285</v>
      </c>
      <c r="F1380" s="30">
        <v>7276</v>
      </c>
      <c r="G1380" s="30" t="s">
        <v>313</v>
      </c>
      <c r="H1380" s="30">
        <v>5624.0502717193303</v>
      </c>
      <c r="I1380" s="30">
        <v>0.65</v>
      </c>
      <c r="J1380" s="30" t="s">
        <v>334</v>
      </c>
      <c r="K1380" s="30">
        <v>3655.6326766175598</v>
      </c>
      <c r="L1380" s="30">
        <v>26598383.355069399</v>
      </c>
      <c r="M1380" s="30">
        <v>0</v>
      </c>
      <c r="N1380" s="30">
        <v>0</v>
      </c>
      <c r="O1380" s="30">
        <v>0.65</v>
      </c>
      <c r="P1380" s="30">
        <v>0</v>
      </c>
      <c r="Q1380" s="30">
        <v>0</v>
      </c>
      <c r="R1380" s="30">
        <v>0</v>
      </c>
      <c r="S1380" s="30">
        <v>4729.3999999999996</v>
      </c>
      <c r="T1380">
        <v>10</v>
      </c>
      <c r="U1380">
        <v>5624.0502717193303</v>
      </c>
      <c r="V1380">
        <v>3.0288909599254399E-2</v>
      </c>
    </row>
    <row r="1381" spans="1:22" hidden="1" x14ac:dyDescent="0.25">
      <c r="A1381" s="30" t="s">
        <v>4568</v>
      </c>
      <c r="B1381" s="30" t="s">
        <v>3783</v>
      </c>
      <c r="C1381" s="30" t="s">
        <v>5</v>
      </c>
      <c r="D1381" s="30" t="s">
        <v>591</v>
      </c>
      <c r="E1381" s="30" t="s">
        <v>278</v>
      </c>
      <c r="F1381" s="30">
        <v>19032</v>
      </c>
      <c r="G1381" s="30" t="s">
        <v>289</v>
      </c>
      <c r="H1381" s="30">
        <v>0</v>
      </c>
      <c r="I1381" s="30">
        <v>0</v>
      </c>
      <c r="J1381" s="30" t="s">
        <v>335</v>
      </c>
      <c r="K1381" s="30">
        <v>0</v>
      </c>
      <c r="L1381" s="30">
        <v>0</v>
      </c>
      <c r="M1381" s="30">
        <v>0</v>
      </c>
      <c r="N1381" s="30">
        <v>0</v>
      </c>
      <c r="O1381" s="30">
        <v>0</v>
      </c>
      <c r="P1381" s="30">
        <v>0</v>
      </c>
      <c r="Q1381" s="30">
        <v>0</v>
      </c>
      <c r="R1381" s="30">
        <v>0</v>
      </c>
      <c r="S1381" s="30">
        <v>0</v>
      </c>
      <c r="T1381">
        <v>3</v>
      </c>
      <c r="U1381">
        <v>1899.1959035340601</v>
      </c>
      <c r="V1381">
        <v>1</v>
      </c>
    </row>
    <row r="1382" spans="1:22" hidden="1" x14ac:dyDescent="0.25">
      <c r="A1382" s="30" t="s">
        <v>4569</v>
      </c>
      <c r="B1382" s="30" t="s">
        <v>3783</v>
      </c>
      <c r="C1382" s="30" t="s">
        <v>5</v>
      </c>
      <c r="D1382" s="30" t="s">
        <v>591</v>
      </c>
      <c r="E1382" s="30" t="s">
        <v>278</v>
      </c>
      <c r="F1382" s="30">
        <v>19032</v>
      </c>
      <c r="G1382" s="30" t="s">
        <v>290</v>
      </c>
      <c r="H1382" s="30">
        <v>0</v>
      </c>
      <c r="I1382" s="30">
        <v>0</v>
      </c>
      <c r="J1382" s="30" t="s">
        <v>363</v>
      </c>
      <c r="K1382" s="30">
        <v>0</v>
      </c>
      <c r="L1382" s="30">
        <v>0</v>
      </c>
      <c r="M1382" s="30">
        <v>0</v>
      </c>
      <c r="N1382" s="30">
        <v>0</v>
      </c>
      <c r="O1382" s="30">
        <v>0</v>
      </c>
      <c r="P1382" s="30">
        <v>0</v>
      </c>
      <c r="Q1382" s="30">
        <v>0</v>
      </c>
      <c r="R1382" s="30">
        <v>0</v>
      </c>
      <c r="S1382" s="30">
        <v>0</v>
      </c>
      <c r="T1382">
        <v>3</v>
      </c>
      <c r="U1382">
        <v>288.673542978809</v>
      </c>
      <c r="V1382">
        <v>1</v>
      </c>
    </row>
    <row r="1383" spans="1:22" hidden="1" x14ac:dyDescent="0.25">
      <c r="A1383" s="30" t="s">
        <v>4570</v>
      </c>
      <c r="B1383" s="30" t="s">
        <v>3783</v>
      </c>
      <c r="C1383" s="30" t="s">
        <v>5</v>
      </c>
      <c r="D1383" s="30" t="s">
        <v>591</v>
      </c>
      <c r="E1383" s="30" t="s">
        <v>278</v>
      </c>
      <c r="F1383" s="30">
        <v>19032</v>
      </c>
      <c r="G1383" s="30" t="s">
        <v>291</v>
      </c>
      <c r="H1383" s="30">
        <v>0</v>
      </c>
      <c r="I1383" s="30">
        <v>0</v>
      </c>
      <c r="J1383" s="30" t="s">
        <v>336</v>
      </c>
      <c r="K1383" s="30">
        <v>0</v>
      </c>
      <c r="L1383" s="30">
        <v>0</v>
      </c>
      <c r="M1383" s="30">
        <v>0</v>
      </c>
      <c r="N1383" s="30">
        <v>0</v>
      </c>
      <c r="O1383" s="30">
        <v>0</v>
      </c>
      <c r="P1383" s="30">
        <v>0</v>
      </c>
      <c r="Q1383" s="30">
        <v>0</v>
      </c>
      <c r="R1383" s="30">
        <v>0</v>
      </c>
      <c r="S1383" s="30">
        <v>0</v>
      </c>
      <c r="T1383">
        <v>3</v>
      </c>
      <c r="U1383">
        <v>0</v>
      </c>
      <c r="V1383">
        <v>0</v>
      </c>
    </row>
    <row r="1384" spans="1:22" hidden="1" x14ac:dyDescent="0.25">
      <c r="A1384" s="30" t="s">
        <v>4571</v>
      </c>
      <c r="B1384" s="30" t="s">
        <v>3783</v>
      </c>
      <c r="C1384" s="30" t="s">
        <v>5</v>
      </c>
      <c r="D1384" s="30" t="s">
        <v>591</v>
      </c>
      <c r="E1384" s="30" t="s">
        <v>278</v>
      </c>
      <c r="F1384" s="30">
        <v>19032</v>
      </c>
      <c r="G1384" s="30" t="s">
        <v>292</v>
      </c>
      <c r="H1384" s="30">
        <v>0</v>
      </c>
      <c r="I1384" s="30">
        <v>0</v>
      </c>
      <c r="J1384" s="30" t="s">
        <v>332</v>
      </c>
      <c r="K1384" s="30">
        <v>0</v>
      </c>
      <c r="L1384" s="30">
        <v>0</v>
      </c>
      <c r="M1384" s="30">
        <v>0</v>
      </c>
      <c r="N1384" s="30">
        <v>0</v>
      </c>
      <c r="O1384" s="30">
        <v>0</v>
      </c>
      <c r="P1384" s="30">
        <v>0</v>
      </c>
      <c r="Q1384" s="30">
        <v>0</v>
      </c>
      <c r="R1384" s="30">
        <v>0</v>
      </c>
      <c r="S1384" s="30">
        <v>0</v>
      </c>
      <c r="T1384">
        <v>3</v>
      </c>
      <c r="U1384">
        <v>0</v>
      </c>
      <c r="V1384">
        <v>0</v>
      </c>
    </row>
    <row r="1385" spans="1:22" hidden="1" x14ac:dyDescent="0.25">
      <c r="A1385" s="30" t="s">
        <v>4572</v>
      </c>
      <c r="B1385" s="30" t="s">
        <v>3783</v>
      </c>
      <c r="C1385" s="30" t="s">
        <v>5</v>
      </c>
      <c r="D1385" s="30" t="s">
        <v>591</v>
      </c>
      <c r="E1385" s="30" t="s">
        <v>278</v>
      </c>
      <c r="F1385" s="30">
        <v>19032</v>
      </c>
      <c r="G1385" s="30" t="s">
        <v>293</v>
      </c>
      <c r="H1385" s="30">
        <v>0</v>
      </c>
      <c r="I1385" s="30">
        <v>0</v>
      </c>
      <c r="J1385" s="30" t="s">
        <v>333</v>
      </c>
      <c r="K1385" s="30">
        <v>0</v>
      </c>
      <c r="L1385" s="30">
        <v>0</v>
      </c>
      <c r="M1385" s="30">
        <v>0</v>
      </c>
      <c r="N1385" s="30">
        <v>0</v>
      </c>
      <c r="O1385" s="30">
        <v>0</v>
      </c>
      <c r="P1385" s="30">
        <v>0</v>
      </c>
      <c r="Q1385" s="30">
        <v>0</v>
      </c>
      <c r="R1385" s="30">
        <v>0</v>
      </c>
      <c r="S1385" s="30">
        <v>0</v>
      </c>
      <c r="T1385">
        <v>3</v>
      </c>
      <c r="U1385">
        <v>0</v>
      </c>
      <c r="V1385">
        <v>0</v>
      </c>
    </row>
    <row r="1386" spans="1:22" hidden="1" x14ac:dyDescent="0.25">
      <c r="A1386" s="30" t="s">
        <v>4573</v>
      </c>
      <c r="B1386" s="30" t="s">
        <v>3783</v>
      </c>
      <c r="C1386" s="30" t="s">
        <v>5</v>
      </c>
      <c r="D1386" s="30" t="s">
        <v>591</v>
      </c>
      <c r="E1386" s="30" t="s">
        <v>278</v>
      </c>
      <c r="F1386" s="30">
        <v>19032</v>
      </c>
      <c r="G1386" s="30" t="s">
        <v>294</v>
      </c>
      <c r="H1386" s="30">
        <v>0</v>
      </c>
      <c r="I1386" s="30">
        <v>0</v>
      </c>
      <c r="J1386" s="30" t="s">
        <v>333</v>
      </c>
      <c r="K1386" s="30">
        <v>0</v>
      </c>
      <c r="L1386" s="30">
        <v>0</v>
      </c>
      <c r="M1386" s="30">
        <v>0</v>
      </c>
      <c r="N1386" s="30">
        <v>0</v>
      </c>
      <c r="O1386" s="30">
        <v>0</v>
      </c>
      <c r="P1386" s="30">
        <v>0</v>
      </c>
      <c r="Q1386" s="30">
        <v>0</v>
      </c>
      <c r="R1386" s="30">
        <v>0</v>
      </c>
      <c r="S1386" s="30">
        <v>0</v>
      </c>
      <c r="T1386">
        <v>3</v>
      </c>
      <c r="U1386">
        <v>0</v>
      </c>
      <c r="V1386">
        <v>0</v>
      </c>
    </row>
    <row r="1387" spans="1:22" hidden="1" x14ac:dyDescent="0.25">
      <c r="A1387" s="30" t="s">
        <v>4574</v>
      </c>
      <c r="B1387" s="30" t="s">
        <v>3783</v>
      </c>
      <c r="C1387" s="30" t="s">
        <v>5</v>
      </c>
      <c r="D1387" s="30" t="s">
        <v>591</v>
      </c>
      <c r="E1387" s="30" t="s">
        <v>278</v>
      </c>
      <c r="F1387" s="30">
        <v>19032</v>
      </c>
      <c r="G1387" s="30" t="s">
        <v>295</v>
      </c>
      <c r="H1387" s="30">
        <v>0</v>
      </c>
      <c r="I1387" s="30">
        <v>0</v>
      </c>
      <c r="J1387" s="30" t="s">
        <v>336</v>
      </c>
      <c r="K1387" s="30">
        <v>0</v>
      </c>
      <c r="L1387" s="30">
        <v>0</v>
      </c>
      <c r="M1387" s="30">
        <v>0</v>
      </c>
      <c r="N1387" s="30">
        <v>0</v>
      </c>
      <c r="O1387" s="30">
        <v>0</v>
      </c>
      <c r="P1387" s="30">
        <v>0</v>
      </c>
      <c r="Q1387" s="30">
        <v>0</v>
      </c>
      <c r="R1387" s="30">
        <v>0</v>
      </c>
      <c r="S1387" s="30">
        <v>0</v>
      </c>
      <c r="T1387">
        <v>3</v>
      </c>
      <c r="U1387">
        <v>0</v>
      </c>
      <c r="V1387">
        <v>0</v>
      </c>
    </row>
    <row r="1388" spans="1:22" hidden="1" x14ac:dyDescent="0.25">
      <c r="A1388" s="30" t="s">
        <v>4575</v>
      </c>
      <c r="B1388" s="30" t="s">
        <v>3783</v>
      </c>
      <c r="C1388" s="30" t="s">
        <v>5</v>
      </c>
      <c r="D1388" s="30" t="s">
        <v>591</v>
      </c>
      <c r="E1388" s="30" t="s">
        <v>278</v>
      </c>
      <c r="F1388" s="30">
        <v>19032</v>
      </c>
      <c r="G1388" s="30" t="s">
        <v>296</v>
      </c>
      <c r="H1388" s="30">
        <v>0</v>
      </c>
      <c r="I1388" s="30">
        <v>0</v>
      </c>
      <c r="J1388" s="30" t="s">
        <v>336</v>
      </c>
      <c r="K1388" s="30">
        <v>0</v>
      </c>
      <c r="L1388" s="30">
        <v>0</v>
      </c>
      <c r="M1388" s="30">
        <v>0</v>
      </c>
      <c r="N1388" s="30">
        <v>0</v>
      </c>
      <c r="O1388" s="30">
        <v>0</v>
      </c>
      <c r="P1388" s="30">
        <v>0</v>
      </c>
      <c r="Q1388" s="30">
        <v>0</v>
      </c>
      <c r="R1388" s="30">
        <v>0</v>
      </c>
      <c r="S1388" s="30">
        <v>0</v>
      </c>
      <c r="T1388">
        <v>3</v>
      </c>
      <c r="U1388">
        <v>0</v>
      </c>
      <c r="V1388">
        <v>0</v>
      </c>
    </row>
    <row r="1389" spans="1:22" hidden="1" x14ac:dyDescent="0.25">
      <c r="A1389" s="30" t="s">
        <v>4576</v>
      </c>
      <c r="B1389" s="30" t="s">
        <v>3783</v>
      </c>
      <c r="C1389" s="30" t="s">
        <v>5</v>
      </c>
      <c r="D1389" s="30" t="s">
        <v>591</v>
      </c>
      <c r="E1389" s="30" t="s">
        <v>278</v>
      </c>
      <c r="F1389" s="30">
        <v>19032</v>
      </c>
      <c r="G1389" s="30" t="s">
        <v>297</v>
      </c>
      <c r="H1389" s="30">
        <v>0</v>
      </c>
      <c r="I1389" s="30">
        <v>0</v>
      </c>
      <c r="J1389" s="30" t="s">
        <v>336</v>
      </c>
      <c r="K1389" s="30">
        <v>0</v>
      </c>
      <c r="L1389" s="30">
        <v>0</v>
      </c>
      <c r="M1389" s="30">
        <v>0</v>
      </c>
      <c r="N1389" s="30">
        <v>0</v>
      </c>
      <c r="O1389" s="30">
        <v>0</v>
      </c>
      <c r="P1389" s="30">
        <v>0</v>
      </c>
      <c r="Q1389" s="30">
        <v>0</v>
      </c>
      <c r="R1389" s="30">
        <v>0</v>
      </c>
      <c r="S1389" s="30">
        <v>0</v>
      </c>
      <c r="T1389">
        <v>3</v>
      </c>
      <c r="U1389">
        <v>0</v>
      </c>
      <c r="V1389">
        <v>0</v>
      </c>
    </row>
    <row r="1390" spans="1:22" hidden="1" x14ac:dyDescent="0.25">
      <c r="A1390" s="30" t="s">
        <v>4577</v>
      </c>
      <c r="B1390" s="30" t="s">
        <v>3783</v>
      </c>
      <c r="C1390" s="30" t="s">
        <v>5</v>
      </c>
      <c r="D1390" s="30" t="s">
        <v>591</v>
      </c>
      <c r="E1390" s="30" t="s">
        <v>278</v>
      </c>
      <c r="F1390" s="30">
        <v>19032</v>
      </c>
      <c r="G1390" s="30" t="s">
        <v>298</v>
      </c>
      <c r="H1390" s="30">
        <v>0</v>
      </c>
      <c r="I1390" s="30">
        <v>0</v>
      </c>
      <c r="J1390" s="30" t="s">
        <v>276</v>
      </c>
      <c r="K1390" s="30">
        <v>0</v>
      </c>
      <c r="L1390" s="30">
        <v>0</v>
      </c>
      <c r="M1390" s="30">
        <v>0</v>
      </c>
      <c r="N1390" s="30">
        <v>0</v>
      </c>
      <c r="O1390" s="30">
        <v>0</v>
      </c>
      <c r="P1390" s="30">
        <v>0</v>
      </c>
      <c r="Q1390" s="30">
        <v>0</v>
      </c>
      <c r="R1390" s="30">
        <v>0</v>
      </c>
      <c r="S1390" s="30">
        <v>0</v>
      </c>
      <c r="T1390">
        <v>3</v>
      </c>
      <c r="U1390">
        <v>0</v>
      </c>
      <c r="V1390">
        <v>0</v>
      </c>
    </row>
    <row r="1391" spans="1:22" hidden="1" x14ac:dyDescent="0.25">
      <c r="A1391" s="30" t="s">
        <v>4578</v>
      </c>
      <c r="B1391" s="30" t="s">
        <v>3783</v>
      </c>
      <c r="C1391" s="30" t="s">
        <v>5</v>
      </c>
      <c r="D1391" s="30" t="s">
        <v>591</v>
      </c>
      <c r="E1391" s="30" t="s">
        <v>278</v>
      </c>
      <c r="F1391" s="30">
        <v>19032</v>
      </c>
      <c r="G1391" s="30" t="s">
        <v>299</v>
      </c>
      <c r="H1391" s="30">
        <v>0</v>
      </c>
      <c r="I1391" s="30">
        <v>0</v>
      </c>
      <c r="J1391" s="30" t="s">
        <v>332</v>
      </c>
      <c r="K1391" s="30">
        <v>0</v>
      </c>
      <c r="L1391" s="30">
        <v>0</v>
      </c>
      <c r="M1391" s="30">
        <v>0</v>
      </c>
      <c r="N1391" s="30">
        <v>0</v>
      </c>
      <c r="O1391" s="30">
        <v>0</v>
      </c>
      <c r="P1391" s="30">
        <v>0</v>
      </c>
      <c r="Q1391" s="30">
        <v>0</v>
      </c>
      <c r="R1391" s="30">
        <v>0</v>
      </c>
      <c r="S1391" s="30">
        <v>0</v>
      </c>
      <c r="T1391">
        <v>3</v>
      </c>
      <c r="U1391">
        <v>0</v>
      </c>
      <c r="V1391">
        <v>0</v>
      </c>
    </row>
    <row r="1392" spans="1:22" hidden="1" x14ac:dyDescent="0.25">
      <c r="A1392" s="30" t="s">
        <v>4579</v>
      </c>
      <c r="B1392" s="30" t="s">
        <v>3783</v>
      </c>
      <c r="C1392" s="30" t="s">
        <v>5</v>
      </c>
      <c r="D1392" s="30" t="s">
        <v>591</v>
      </c>
      <c r="E1392" s="30" t="s">
        <v>278</v>
      </c>
      <c r="F1392" s="30">
        <v>19032</v>
      </c>
      <c r="G1392" s="30" t="s">
        <v>300</v>
      </c>
      <c r="H1392" s="30">
        <v>0</v>
      </c>
      <c r="I1392" s="30">
        <v>0</v>
      </c>
      <c r="J1392" s="30" t="s">
        <v>336</v>
      </c>
      <c r="K1392" s="30">
        <v>0</v>
      </c>
      <c r="L1392" s="30">
        <v>0</v>
      </c>
      <c r="M1392" s="30">
        <v>0</v>
      </c>
      <c r="N1392" s="30">
        <v>0</v>
      </c>
      <c r="O1392" s="30">
        <v>0</v>
      </c>
      <c r="P1392" s="30">
        <v>0</v>
      </c>
      <c r="Q1392" s="30">
        <v>0</v>
      </c>
      <c r="R1392" s="30">
        <v>0</v>
      </c>
      <c r="S1392" s="30">
        <v>0</v>
      </c>
      <c r="T1392">
        <v>3</v>
      </c>
      <c r="U1392">
        <v>0</v>
      </c>
      <c r="V1392">
        <v>0</v>
      </c>
    </row>
    <row r="1393" spans="1:22" hidden="1" x14ac:dyDescent="0.25">
      <c r="A1393" s="30" t="s">
        <v>4580</v>
      </c>
      <c r="B1393" s="30" t="s">
        <v>3783</v>
      </c>
      <c r="C1393" s="30" t="s">
        <v>5</v>
      </c>
      <c r="D1393" s="30" t="s">
        <v>591</v>
      </c>
      <c r="E1393" s="30" t="s">
        <v>278</v>
      </c>
      <c r="F1393" s="30">
        <v>19032</v>
      </c>
      <c r="G1393" s="30" t="s">
        <v>301</v>
      </c>
      <c r="H1393" s="30">
        <v>27.817998306008398</v>
      </c>
      <c r="I1393" s="30">
        <v>0.01</v>
      </c>
      <c r="J1393" s="30" t="s">
        <v>333</v>
      </c>
      <c r="K1393" s="30">
        <v>0.27817998306008401</v>
      </c>
      <c r="L1393" s="30">
        <v>5294.3214375995203</v>
      </c>
      <c r="M1393" s="30">
        <v>0</v>
      </c>
      <c r="N1393" s="30">
        <v>0.01</v>
      </c>
      <c r="O1393" s="30">
        <v>0</v>
      </c>
      <c r="P1393" s="30">
        <v>0</v>
      </c>
      <c r="Q1393" s="30">
        <v>0</v>
      </c>
      <c r="R1393" s="30">
        <v>0</v>
      </c>
      <c r="S1393" s="30">
        <v>190.32</v>
      </c>
      <c r="T1393">
        <v>3</v>
      </c>
      <c r="U1393">
        <v>27.817998306008398</v>
      </c>
      <c r="V1393">
        <v>1</v>
      </c>
    </row>
    <row r="1394" spans="1:22" hidden="1" x14ac:dyDescent="0.25">
      <c r="A1394" s="30" t="s">
        <v>4581</v>
      </c>
      <c r="B1394" s="30" t="s">
        <v>3783</v>
      </c>
      <c r="C1394" s="30" t="s">
        <v>5</v>
      </c>
      <c r="D1394" s="30" t="s">
        <v>591</v>
      </c>
      <c r="E1394" s="30" t="s">
        <v>278</v>
      </c>
      <c r="F1394" s="30">
        <v>19032</v>
      </c>
      <c r="G1394" s="30" t="s">
        <v>302</v>
      </c>
      <c r="H1394" s="30">
        <v>0</v>
      </c>
      <c r="I1394" s="30">
        <v>0</v>
      </c>
      <c r="J1394" s="30" t="s">
        <v>332</v>
      </c>
      <c r="K1394" s="30">
        <v>0</v>
      </c>
      <c r="L1394" s="30">
        <v>0</v>
      </c>
      <c r="M1394" s="30">
        <v>0</v>
      </c>
      <c r="N1394" s="30">
        <v>0</v>
      </c>
      <c r="O1394" s="30">
        <v>0</v>
      </c>
      <c r="P1394" s="30">
        <v>0</v>
      </c>
      <c r="Q1394" s="30">
        <v>0</v>
      </c>
      <c r="R1394" s="30">
        <v>0</v>
      </c>
      <c r="S1394" s="30">
        <v>0</v>
      </c>
      <c r="T1394">
        <v>3</v>
      </c>
      <c r="U1394">
        <v>0</v>
      </c>
      <c r="V1394">
        <v>0</v>
      </c>
    </row>
    <row r="1395" spans="1:22" hidden="1" x14ac:dyDescent="0.25">
      <c r="A1395" s="30" t="s">
        <v>4582</v>
      </c>
      <c r="B1395" s="30" t="s">
        <v>3783</v>
      </c>
      <c r="C1395" s="30" t="s">
        <v>5</v>
      </c>
      <c r="D1395" s="30" t="s">
        <v>591</v>
      </c>
      <c r="E1395" s="30" t="s">
        <v>278</v>
      </c>
      <c r="F1395" s="30">
        <v>19032</v>
      </c>
      <c r="G1395" s="30" t="s">
        <v>303</v>
      </c>
      <c r="H1395" s="30">
        <v>0</v>
      </c>
      <c r="I1395" s="30">
        <v>0</v>
      </c>
      <c r="J1395" s="30" t="s">
        <v>336</v>
      </c>
      <c r="K1395" s="30">
        <v>0</v>
      </c>
      <c r="L1395" s="30">
        <v>0</v>
      </c>
      <c r="M1395" s="30">
        <v>0</v>
      </c>
      <c r="N1395" s="30">
        <v>0</v>
      </c>
      <c r="O1395" s="30">
        <v>0</v>
      </c>
      <c r="P1395" s="30">
        <v>0</v>
      </c>
      <c r="Q1395" s="30">
        <v>0</v>
      </c>
      <c r="R1395" s="30">
        <v>0</v>
      </c>
      <c r="S1395" s="30">
        <v>0</v>
      </c>
      <c r="T1395">
        <v>3</v>
      </c>
      <c r="U1395">
        <v>0</v>
      </c>
      <c r="V1395">
        <v>0</v>
      </c>
    </row>
    <row r="1396" spans="1:22" hidden="1" x14ac:dyDescent="0.25">
      <c r="A1396" s="30" t="s">
        <v>4583</v>
      </c>
      <c r="B1396" s="30" t="s">
        <v>3783</v>
      </c>
      <c r="C1396" s="30" t="s">
        <v>5</v>
      </c>
      <c r="D1396" s="30" t="s">
        <v>591</v>
      </c>
      <c r="E1396" s="30" t="s">
        <v>278</v>
      </c>
      <c r="F1396" s="30">
        <v>19032</v>
      </c>
      <c r="G1396" s="30" t="s">
        <v>304</v>
      </c>
      <c r="H1396" s="30">
        <v>0.48531246231232</v>
      </c>
      <c r="I1396" s="30">
        <v>1</v>
      </c>
      <c r="J1396" s="30" t="s">
        <v>336</v>
      </c>
      <c r="K1396" s="30">
        <v>0.48531246231232</v>
      </c>
      <c r="L1396" s="30">
        <v>9236.4667827280591</v>
      </c>
      <c r="M1396" s="30">
        <v>0</v>
      </c>
      <c r="N1396" s="30">
        <v>0</v>
      </c>
      <c r="O1396" s="30">
        <v>0</v>
      </c>
      <c r="P1396" s="30">
        <v>0</v>
      </c>
      <c r="Q1396" s="30">
        <v>1</v>
      </c>
      <c r="R1396" s="30">
        <v>0.48531246231232</v>
      </c>
      <c r="S1396" s="30">
        <v>19032</v>
      </c>
      <c r="T1396">
        <v>3</v>
      </c>
      <c r="U1396">
        <v>0.48531246231232</v>
      </c>
      <c r="V1396">
        <v>1</v>
      </c>
    </row>
    <row r="1397" spans="1:22" hidden="1" x14ac:dyDescent="0.25">
      <c r="A1397" s="30" t="s">
        <v>4584</v>
      </c>
      <c r="B1397" s="30" t="s">
        <v>3783</v>
      </c>
      <c r="C1397" s="30" t="s">
        <v>5</v>
      </c>
      <c r="D1397" s="30" t="s">
        <v>591</v>
      </c>
      <c r="E1397" s="30" t="s">
        <v>278</v>
      </c>
      <c r="F1397" s="30">
        <v>19032</v>
      </c>
      <c r="G1397" s="30" t="s">
        <v>305</v>
      </c>
      <c r="H1397" s="30">
        <v>40.347396279827301</v>
      </c>
      <c r="I1397" s="30">
        <v>0.04</v>
      </c>
      <c r="J1397" s="30" t="s">
        <v>332</v>
      </c>
      <c r="K1397" s="30">
        <v>1.6138958511930901</v>
      </c>
      <c r="L1397" s="30">
        <v>30715.665839906898</v>
      </c>
      <c r="M1397" s="30">
        <v>0.04</v>
      </c>
      <c r="N1397" s="30">
        <v>0</v>
      </c>
      <c r="O1397" s="30">
        <v>0</v>
      </c>
      <c r="P1397" s="30">
        <v>0</v>
      </c>
      <c r="Q1397" s="30">
        <v>0</v>
      </c>
      <c r="R1397" s="30">
        <v>0</v>
      </c>
      <c r="S1397" s="30">
        <v>761.28</v>
      </c>
      <c r="T1397">
        <v>3</v>
      </c>
      <c r="U1397">
        <v>40.347396279827301</v>
      </c>
      <c r="V1397">
        <v>0.57142857142857195</v>
      </c>
    </row>
    <row r="1398" spans="1:22" hidden="1" x14ac:dyDescent="0.25">
      <c r="A1398" s="30" t="s">
        <v>4585</v>
      </c>
      <c r="B1398" s="30" t="s">
        <v>3783</v>
      </c>
      <c r="C1398" s="30" t="s">
        <v>5</v>
      </c>
      <c r="D1398" s="30" t="s">
        <v>591</v>
      </c>
      <c r="E1398" s="30" t="s">
        <v>278</v>
      </c>
      <c r="F1398" s="30">
        <v>19032</v>
      </c>
      <c r="G1398" s="30" t="s">
        <v>306</v>
      </c>
      <c r="H1398" s="30">
        <v>66.793454737457793</v>
      </c>
      <c r="I1398" s="30">
        <v>0.02</v>
      </c>
      <c r="J1398" s="30" t="s">
        <v>332</v>
      </c>
      <c r="K1398" s="30">
        <v>1.33586909474916</v>
      </c>
      <c r="L1398" s="30">
        <v>25424.260611265901</v>
      </c>
      <c r="M1398" s="30">
        <v>0.02</v>
      </c>
      <c r="N1398" s="30">
        <v>0</v>
      </c>
      <c r="O1398" s="30">
        <v>0</v>
      </c>
      <c r="P1398" s="30">
        <v>0</v>
      </c>
      <c r="Q1398" s="30">
        <v>0</v>
      </c>
      <c r="R1398" s="30">
        <v>0</v>
      </c>
      <c r="S1398" s="30">
        <v>380.64</v>
      </c>
      <c r="T1398">
        <v>3</v>
      </c>
      <c r="U1398">
        <v>66.793454737457793</v>
      </c>
      <c r="V1398">
        <v>0.28571428571428598</v>
      </c>
    </row>
    <row r="1399" spans="1:22" hidden="1" x14ac:dyDescent="0.25">
      <c r="A1399" s="30" t="s">
        <v>4586</v>
      </c>
      <c r="B1399" s="30" t="s">
        <v>3783</v>
      </c>
      <c r="C1399" s="30" t="s">
        <v>5</v>
      </c>
      <c r="D1399" s="30" t="s">
        <v>591</v>
      </c>
      <c r="E1399" s="30" t="s">
        <v>278</v>
      </c>
      <c r="F1399" s="30">
        <v>19032</v>
      </c>
      <c r="G1399" s="30" t="s">
        <v>307</v>
      </c>
      <c r="H1399" s="30">
        <v>0</v>
      </c>
      <c r="I1399" s="30">
        <v>0</v>
      </c>
      <c r="J1399" s="30" t="s">
        <v>336</v>
      </c>
      <c r="K1399" s="30">
        <v>0</v>
      </c>
      <c r="L1399" s="30">
        <v>0</v>
      </c>
      <c r="M1399" s="30">
        <v>0</v>
      </c>
      <c r="N1399" s="30">
        <v>0</v>
      </c>
      <c r="O1399" s="30">
        <v>0</v>
      </c>
      <c r="P1399" s="30">
        <v>0</v>
      </c>
      <c r="Q1399" s="30">
        <v>0</v>
      </c>
      <c r="R1399" s="30">
        <v>0</v>
      </c>
      <c r="S1399" s="30">
        <v>0</v>
      </c>
      <c r="T1399">
        <v>3</v>
      </c>
      <c r="U1399">
        <v>0</v>
      </c>
      <c r="V1399">
        <v>0</v>
      </c>
    </row>
    <row r="1400" spans="1:22" hidden="1" x14ac:dyDescent="0.25">
      <c r="A1400" s="30" t="s">
        <v>4587</v>
      </c>
      <c r="B1400" s="30" t="s">
        <v>3783</v>
      </c>
      <c r="C1400" s="30" t="s">
        <v>5</v>
      </c>
      <c r="D1400" s="30" t="s">
        <v>591</v>
      </c>
      <c r="E1400" s="30" t="s">
        <v>278</v>
      </c>
      <c r="F1400" s="30">
        <v>19032</v>
      </c>
      <c r="G1400" s="30" t="s">
        <v>308</v>
      </c>
      <c r="H1400" s="30">
        <v>82.987172047339897</v>
      </c>
      <c r="I1400" s="30">
        <v>0.01</v>
      </c>
      <c r="J1400" s="30" t="s">
        <v>332</v>
      </c>
      <c r="K1400" s="30">
        <v>0.82987172047339897</v>
      </c>
      <c r="L1400" s="30">
        <v>15794.1185840497</v>
      </c>
      <c r="M1400" s="30">
        <v>0.01</v>
      </c>
      <c r="N1400" s="30">
        <v>0</v>
      </c>
      <c r="O1400" s="30">
        <v>0</v>
      </c>
      <c r="P1400" s="30">
        <v>0</v>
      </c>
      <c r="Q1400" s="30">
        <v>0</v>
      </c>
      <c r="R1400" s="30">
        <v>0</v>
      </c>
      <c r="S1400" s="30">
        <v>190.32</v>
      </c>
      <c r="T1400">
        <v>3</v>
      </c>
      <c r="U1400">
        <v>82.987172047339897</v>
      </c>
      <c r="V1400">
        <v>0.14285714285714299</v>
      </c>
    </row>
    <row r="1401" spans="1:22" hidden="1" x14ac:dyDescent="0.25">
      <c r="A1401" s="30" t="s">
        <v>4588</v>
      </c>
      <c r="B1401" s="30" t="s">
        <v>3783</v>
      </c>
      <c r="C1401" s="30" t="s">
        <v>5</v>
      </c>
      <c r="D1401" s="30" t="s">
        <v>591</v>
      </c>
      <c r="E1401" s="30" t="s">
        <v>278</v>
      </c>
      <c r="F1401" s="30">
        <v>19032</v>
      </c>
      <c r="G1401" s="30" t="s">
        <v>309</v>
      </c>
      <c r="H1401" s="30">
        <v>0</v>
      </c>
      <c r="I1401" s="30">
        <v>0</v>
      </c>
      <c r="J1401" s="30" t="s">
        <v>336</v>
      </c>
      <c r="K1401" s="30">
        <v>0</v>
      </c>
      <c r="L1401" s="30">
        <v>0</v>
      </c>
      <c r="M1401" s="30">
        <v>0</v>
      </c>
      <c r="N1401" s="30">
        <v>0</v>
      </c>
      <c r="O1401" s="30">
        <v>0</v>
      </c>
      <c r="P1401" s="30">
        <v>0</v>
      </c>
      <c r="Q1401" s="30">
        <v>0</v>
      </c>
      <c r="R1401" s="30">
        <v>0</v>
      </c>
      <c r="S1401" s="30">
        <v>0</v>
      </c>
      <c r="T1401">
        <v>3</v>
      </c>
      <c r="U1401">
        <v>0</v>
      </c>
      <c r="V1401">
        <v>0</v>
      </c>
    </row>
    <row r="1402" spans="1:22" hidden="1" x14ac:dyDescent="0.25">
      <c r="A1402" s="30" t="s">
        <v>4589</v>
      </c>
      <c r="B1402" s="30" t="s">
        <v>3783</v>
      </c>
      <c r="C1402" s="30" t="s">
        <v>5</v>
      </c>
      <c r="D1402" s="30" t="s">
        <v>591</v>
      </c>
      <c r="E1402" s="30" t="s">
        <v>278</v>
      </c>
      <c r="F1402" s="30">
        <v>19032</v>
      </c>
      <c r="G1402" s="30" t="s">
        <v>310</v>
      </c>
      <c r="H1402" s="30">
        <v>0</v>
      </c>
      <c r="I1402" s="30">
        <v>0</v>
      </c>
      <c r="J1402" s="30" t="s">
        <v>333</v>
      </c>
      <c r="K1402" s="30">
        <v>0</v>
      </c>
      <c r="L1402" s="30">
        <v>0</v>
      </c>
      <c r="M1402" s="30">
        <v>0</v>
      </c>
      <c r="N1402" s="30">
        <v>0</v>
      </c>
      <c r="O1402" s="30">
        <v>0</v>
      </c>
      <c r="P1402" s="30">
        <v>0</v>
      </c>
      <c r="Q1402" s="30">
        <v>0</v>
      </c>
      <c r="R1402" s="30">
        <v>0</v>
      </c>
      <c r="S1402" s="30">
        <v>0</v>
      </c>
      <c r="T1402">
        <v>3</v>
      </c>
      <c r="U1402">
        <v>0</v>
      </c>
      <c r="V1402">
        <v>0</v>
      </c>
    </row>
    <row r="1403" spans="1:22" hidden="1" x14ac:dyDescent="0.25">
      <c r="A1403" s="30" t="s">
        <v>4590</v>
      </c>
      <c r="B1403" s="30" t="s">
        <v>3783</v>
      </c>
      <c r="C1403" s="30" t="s">
        <v>5</v>
      </c>
      <c r="D1403" s="30" t="s">
        <v>591</v>
      </c>
      <c r="E1403" s="30" t="s">
        <v>278</v>
      </c>
      <c r="F1403" s="30">
        <v>19032</v>
      </c>
      <c r="G1403" s="30" t="s">
        <v>311</v>
      </c>
      <c r="H1403" s="30">
        <v>0</v>
      </c>
      <c r="I1403" s="30">
        <v>0</v>
      </c>
      <c r="J1403" s="30" t="s">
        <v>333</v>
      </c>
      <c r="K1403" s="30">
        <v>0</v>
      </c>
      <c r="L1403" s="30">
        <v>0</v>
      </c>
      <c r="M1403" s="30">
        <v>0</v>
      </c>
      <c r="N1403" s="30">
        <v>0</v>
      </c>
      <c r="O1403" s="30">
        <v>0</v>
      </c>
      <c r="P1403" s="30">
        <v>0</v>
      </c>
      <c r="Q1403" s="30">
        <v>0</v>
      </c>
      <c r="R1403" s="30">
        <v>0</v>
      </c>
      <c r="S1403" s="30">
        <v>0</v>
      </c>
      <c r="T1403">
        <v>3</v>
      </c>
      <c r="U1403">
        <v>0</v>
      </c>
      <c r="V1403">
        <v>0</v>
      </c>
    </row>
    <row r="1404" spans="1:22" hidden="1" x14ac:dyDescent="0.25">
      <c r="A1404" s="30" t="s">
        <v>4591</v>
      </c>
      <c r="B1404" s="30" t="s">
        <v>3783</v>
      </c>
      <c r="C1404" s="30" t="s">
        <v>5</v>
      </c>
      <c r="D1404" s="30" t="s">
        <v>591</v>
      </c>
      <c r="E1404" s="30" t="s">
        <v>278</v>
      </c>
      <c r="F1404" s="30">
        <v>19032</v>
      </c>
      <c r="G1404" s="30" t="s">
        <v>312</v>
      </c>
      <c r="H1404" s="30">
        <v>9.3297386772274393</v>
      </c>
      <c r="I1404" s="30">
        <v>0.26</v>
      </c>
      <c r="J1404" s="30" t="s">
        <v>334</v>
      </c>
      <c r="K1404" s="30">
        <v>2.42573205607914</v>
      </c>
      <c r="L1404" s="30">
        <v>46166.532491298101</v>
      </c>
      <c r="M1404" s="30">
        <v>0</v>
      </c>
      <c r="N1404" s="30">
        <v>0</v>
      </c>
      <c r="O1404" s="30">
        <v>0.26</v>
      </c>
      <c r="P1404" s="30">
        <v>0</v>
      </c>
      <c r="Q1404" s="30">
        <v>0</v>
      </c>
      <c r="R1404" s="30">
        <v>0</v>
      </c>
      <c r="S1404" s="30">
        <v>4948.32</v>
      </c>
      <c r="T1404">
        <v>3</v>
      </c>
      <c r="U1404">
        <v>9.3297386772274393</v>
      </c>
      <c r="V1404">
        <v>0.92857142857142805</v>
      </c>
    </row>
    <row r="1405" spans="1:22" hidden="1" x14ac:dyDescent="0.25">
      <c r="A1405" s="30" t="s">
        <v>4592</v>
      </c>
      <c r="B1405" s="30" t="s">
        <v>3783</v>
      </c>
      <c r="C1405" s="30" t="s">
        <v>5</v>
      </c>
      <c r="D1405" s="30" t="s">
        <v>591</v>
      </c>
      <c r="E1405" s="30" t="s">
        <v>278</v>
      </c>
      <c r="F1405" s="30">
        <v>19032</v>
      </c>
      <c r="G1405" s="30" t="s">
        <v>2688</v>
      </c>
      <c r="H1405" s="30">
        <v>57.968140261653801</v>
      </c>
      <c r="I1405" s="30">
        <v>2.5242110200000001E-3</v>
      </c>
      <c r="J1405" s="30" t="s">
        <v>334</v>
      </c>
      <c r="K1405" s="30">
        <v>0.146323818457372</v>
      </c>
      <c r="L1405" s="30">
        <v>2784.8349128807099</v>
      </c>
      <c r="M1405" s="30">
        <v>0</v>
      </c>
      <c r="N1405" s="30">
        <v>0</v>
      </c>
      <c r="O1405" s="30">
        <v>2.5242110200000001E-3</v>
      </c>
      <c r="P1405" s="30">
        <v>0</v>
      </c>
      <c r="Q1405" s="30">
        <v>0</v>
      </c>
      <c r="R1405" s="30">
        <v>0</v>
      </c>
      <c r="S1405" s="30">
        <v>48.040784132639999</v>
      </c>
      <c r="T1405">
        <v>3</v>
      </c>
      <c r="U1405">
        <v>57.968140261653801</v>
      </c>
      <c r="V1405">
        <v>9.0150393571428594E-3</v>
      </c>
    </row>
    <row r="1406" spans="1:22" hidden="1" x14ac:dyDescent="0.25">
      <c r="A1406" s="30" t="s">
        <v>4593</v>
      </c>
      <c r="B1406" s="30" t="s">
        <v>3783</v>
      </c>
      <c r="C1406" s="30" t="s">
        <v>5</v>
      </c>
      <c r="D1406" s="30" t="s">
        <v>591</v>
      </c>
      <c r="E1406" s="30" t="s">
        <v>278</v>
      </c>
      <c r="F1406" s="30">
        <v>19032</v>
      </c>
      <c r="G1406" s="30" t="s">
        <v>2687</v>
      </c>
      <c r="H1406" s="30">
        <v>35.976225376809701</v>
      </c>
      <c r="I1406" s="30">
        <v>1.747578898E-2</v>
      </c>
      <c r="J1406" s="30" t="s">
        <v>334</v>
      </c>
      <c r="K1406" s="30">
        <v>0.62871292298204695</v>
      </c>
      <c r="L1406" s="30">
        <v>11965.6643501943</v>
      </c>
      <c r="M1406" s="30">
        <v>0</v>
      </c>
      <c r="N1406" s="30">
        <v>0</v>
      </c>
      <c r="O1406" s="30">
        <v>1.747578898E-2</v>
      </c>
      <c r="P1406" s="30">
        <v>0</v>
      </c>
      <c r="Q1406" s="30">
        <v>0</v>
      </c>
      <c r="R1406" s="30">
        <v>0</v>
      </c>
      <c r="S1406" s="30">
        <v>332.59921586735999</v>
      </c>
      <c r="T1406">
        <v>3</v>
      </c>
      <c r="U1406">
        <v>35.976225376809701</v>
      </c>
      <c r="V1406">
        <v>6.24135320714286E-2</v>
      </c>
    </row>
    <row r="1407" spans="1:22" hidden="1" x14ac:dyDescent="0.25">
      <c r="A1407" s="30" t="s">
        <v>4594</v>
      </c>
      <c r="B1407" s="30" t="s">
        <v>3783</v>
      </c>
      <c r="C1407" s="30" t="s">
        <v>5</v>
      </c>
      <c r="D1407" s="30" t="s">
        <v>591</v>
      </c>
      <c r="E1407" s="30" t="s">
        <v>278</v>
      </c>
      <c r="F1407" s="30">
        <v>19032</v>
      </c>
      <c r="G1407" s="30" t="s">
        <v>313</v>
      </c>
      <c r="H1407" s="30">
        <v>0</v>
      </c>
      <c r="I1407" s="30">
        <v>0</v>
      </c>
      <c r="J1407" s="30" t="s">
        <v>334</v>
      </c>
      <c r="K1407" s="30">
        <v>0</v>
      </c>
      <c r="L1407" s="30">
        <v>0</v>
      </c>
      <c r="M1407" s="30">
        <v>0</v>
      </c>
      <c r="N1407" s="30">
        <v>0</v>
      </c>
      <c r="O1407" s="30">
        <v>0</v>
      </c>
      <c r="P1407" s="30">
        <v>0</v>
      </c>
      <c r="Q1407" s="30">
        <v>0</v>
      </c>
      <c r="R1407" s="30">
        <v>0</v>
      </c>
      <c r="S1407" s="30">
        <v>0</v>
      </c>
      <c r="T1407">
        <v>3</v>
      </c>
      <c r="U1407">
        <v>0</v>
      </c>
      <c r="V1407">
        <v>0</v>
      </c>
    </row>
    <row r="1408" spans="1:22" hidden="1" x14ac:dyDescent="0.25">
      <c r="A1408" s="30" t="s">
        <v>4595</v>
      </c>
      <c r="B1408" s="30" t="s">
        <v>3783</v>
      </c>
      <c r="C1408" s="30" t="s">
        <v>5</v>
      </c>
      <c r="D1408" s="30" t="s">
        <v>591</v>
      </c>
      <c r="E1408" s="30" t="s">
        <v>279</v>
      </c>
      <c r="F1408" s="30">
        <v>6344</v>
      </c>
      <c r="G1408" s="30" t="s">
        <v>289</v>
      </c>
      <c r="H1408" s="30">
        <v>0</v>
      </c>
      <c r="I1408" s="30">
        <v>0</v>
      </c>
      <c r="J1408" s="30" t="s">
        <v>335</v>
      </c>
      <c r="K1408" s="30">
        <v>0</v>
      </c>
      <c r="L1408" s="30">
        <v>0</v>
      </c>
      <c r="M1408" s="30">
        <v>0</v>
      </c>
      <c r="N1408" s="30">
        <v>0</v>
      </c>
      <c r="O1408" s="30">
        <v>0</v>
      </c>
      <c r="P1408" s="30">
        <v>0</v>
      </c>
      <c r="Q1408" s="30">
        <v>0</v>
      </c>
      <c r="R1408" s="30">
        <v>0</v>
      </c>
      <c r="S1408" s="30">
        <v>0</v>
      </c>
      <c r="T1408">
        <v>4</v>
      </c>
      <c r="U1408">
        <v>1899.1959035340601</v>
      </c>
      <c r="V1408">
        <v>1</v>
      </c>
    </row>
    <row r="1409" spans="1:22" hidden="1" x14ac:dyDescent="0.25">
      <c r="A1409" s="30" t="s">
        <v>4596</v>
      </c>
      <c r="B1409" s="30" t="s">
        <v>3783</v>
      </c>
      <c r="C1409" s="30" t="s">
        <v>5</v>
      </c>
      <c r="D1409" s="30" t="s">
        <v>591</v>
      </c>
      <c r="E1409" s="30" t="s">
        <v>279</v>
      </c>
      <c r="F1409" s="30">
        <v>6344</v>
      </c>
      <c r="G1409" s="30" t="s">
        <v>290</v>
      </c>
      <c r="H1409" s="30">
        <v>0</v>
      </c>
      <c r="I1409" s="30">
        <v>0</v>
      </c>
      <c r="J1409" s="30" t="s">
        <v>363</v>
      </c>
      <c r="K1409" s="30">
        <v>0</v>
      </c>
      <c r="L1409" s="30">
        <v>0</v>
      </c>
      <c r="M1409" s="30">
        <v>0</v>
      </c>
      <c r="N1409" s="30">
        <v>0</v>
      </c>
      <c r="O1409" s="30">
        <v>0</v>
      </c>
      <c r="P1409" s="30">
        <v>0</v>
      </c>
      <c r="Q1409" s="30">
        <v>0</v>
      </c>
      <c r="R1409" s="30">
        <v>0</v>
      </c>
      <c r="S1409" s="30">
        <v>0</v>
      </c>
      <c r="T1409">
        <v>4</v>
      </c>
      <c r="U1409">
        <v>288.673542978809</v>
      </c>
      <c r="V1409">
        <v>1</v>
      </c>
    </row>
    <row r="1410" spans="1:22" hidden="1" x14ac:dyDescent="0.25">
      <c r="A1410" s="30" t="s">
        <v>4597</v>
      </c>
      <c r="B1410" s="30" t="s">
        <v>3783</v>
      </c>
      <c r="C1410" s="30" t="s">
        <v>5</v>
      </c>
      <c r="D1410" s="30" t="s">
        <v>591</v>
      </c>
      <c r="E1410" s="30" t="s">
        <v>279</v>
      </c>
      <c r="F1410" s="30">
        <v>6344</v>
      </c>
      <c r="G1410" s="30" t="s">
        <v>291</v>
      </c>
      <c r="H1410" s="30">
        <v>0</v>
      </c>
      <c r="I1410" s="30">
        <v>0</v>
      </c>
      <c r="J1410" s="30" t="s">
        <v>336</v>
      </c>
      <c r="K1410" s="30">
        <v>0</v>
      </c>
      <c r="L1410" s="30">
        <v>0</v>
      </c>
      <c r="M1410" s="30">
        <v>0</v>
      </c>
      <c r="N1410" s="30">
        <v>0</v>
      </c>
      <c r="O1410" s="30">
        <v>0</v>
      </c>
      <c r="P1410" s="30">
        <v>0</v>
      </c>
      <c r="Q1410" s="30">
        <v>0</v>
      </c>
      <c r="R1410" s="30">
        <v>0</v>
      </c>
      <c r="S1410" s="30">
        <v>0</v>
      </c>
      <c r="T1410">
        <v>4</v>
      </c>
      <c r="U1410">
        <v>0</v>
      </c>
      <c r="V1410">
        <v>0</v>
      </c>
    </row>
    <row r="1411" spans="1:22" hidden="1" x14ac:dyDescent="0.25">
      <c r="A1411" s="30" t="s">
        <v>4598</v>
      </c>
      <c r="B1411" s="30" t="s">
        <v>3783</v>
      </c>
      <c r="C1411" s="30" t="s">
        <v>5</v>
      </c>
      <c r="D1411" s="30" t="s">
        <v>591</v>
      </c>
      <c r="E1411" s="30" t="s">
        <v>279</v>
      </c>
      <c r="F1411" s="30">
        <v>6344</v>
      </c>
      <c r="G1411" s="30" t="s">
        <v>292</v>
      </c>
      <c r="H1411" s="30">
        <v>37.687839141888603</v>
      </c>
      <c r="I1411" s="30">
        <v>0.08</v>
      </c>
      <c r="J1411" s="30" t="s">
        <v>332</v>
      </c>
      <c r="K1411" s="30">
        <v>3.0150271313510899</v>
      </c>
      <c r="L1411" s="30">
        <v>19127.3321212913</v>
      </c>
      <c r="M1411" s="30">
        <v>0.08</v>
      </c>
      <c r="N1411" s="30">
        <v>0</v>
      </c>
      <c r="O1411" s="30">
        <v>0</v>
      </c>
      <c r="P1411" s="30">
        <v>0</v>
      </c>
      <c r="Q1411" s="30">
        <v>0</v>
      </c>
      <c r="R1411" s="30">
        <v>0</v>
      </c>
      <c r="S1411" s="30">
        <v>507.52</v>
      </c>
      <c r="T1411">
        <v>4</v>
      </c>
      <c r="U1411">
        <v>37.687839141888603</v>
      </c>
      <c r="V1411">
        <v>7.1428571428571397E-2</v>
      </c>
    </row>
    <row r="1412" spans="1:22" hidden="1" x14ac:dyDescent="0.25">
      <c r="A1412" s="30" t="s">
        <v>4599</v>
      </c>
      <c r="B1412" s="30" t="s">
        <v>3783</v>
      </c>
      <c r="C1412" s="30" t="s">
        <v>5</v>
      </c>
      <c r="D1412" s="30" t="s">
        <v>591</v>
      </c>
      <c r="E1412" s="30" t="s">
        <v>279</v>
      </c>
      <c r="F1412" s="30">
        <v>6344</v>
      </c>
      <c r="G1412" s="30" t="s">
        <v>293</v>
      </c>
      <c r="H1412" s="30">
        <v>0</v>
      </c>
      <c r="I1412" s="30">
        <v>0</v>
      </c>
      <c r="J1412" s="30" t="s">
        <v>333</v>
      </c>
      <c r="K1412" s="30">
        <v>0</v>
      </c>
      <c r="L1412" s="30">
        <v>0</v>
      </c>
      <c r="M1412" s="30">
        <v>0</v>
      </c>
      <c r="N1412" s="30">
        <v>0</v>
      </c>
      <c r="O1412" s="30">
        <v>0</v>
      </c>
      <c r="P1412" s="30">
        <v>0</v>
      </c>
      <c r="Q1412" s="30">
        <v>0</v>
      </c>
      <c r="R1412" s="30">
        <v>0</v>
      </c>
      <c r="S1412" s="30">
        <v>0</v>
      </c>
      <c r="T1412">
        <v>4</v>
      </c>
      <c r="U1412">
        <v>0</v>
      </c>
      <c r="V1412">
        <v>0</v>
      </c>
    </row>
    <row r="1413" spans="1:22" hidden="1" x14ac:dyDescent="0.25">
      <c r="A1413" s="30" t="s">
        <v>4600</v>
      </c>
      <c r="B1413" s="30" t="s">
        <v>3783</v>
      </c>
      <c r="C1413" s="30" t="s">
        <v>5</v>
      </c>
      <c r="D1413" s="30" t="s">
        <v>591</v>
      </c>
      <c r="E1413" s="30" t="s">
        <v>279</v>
      </c>
      <c r="F1413" s="30">
        <v>6344</v>
      </c>
      <c r="G1413" s="30" t="s">
        <v>294</v>
      </c>
      <c r="H1413" s="30">
        <v>61.2047299392881</v>
      </c>
      <c r="I1413" s="30">
        <v>0.02</v>
      </c>
      <c r="J1413" s="30" t="s">
        <v>333</v>
      </c>
      <c r="K1413" s="30">
        <v>1.2240945987857601</v>
      </c>
      <c r="L1413" s="30">
        <v>7765.6561346968801</v>
      </c>
      <c r="M1413" s="30">
        <v>0</v>
      </c>
      <c r="N1413" s="30">
        <v>0.02</v>
      </c>
      <c r="O1413" s="30">
        <v>0</v>
      </c>
      <c r="P1413" s="30">
        <v>0</v>
      </c>
      <c r="Q1413" s="30">
        <v>0</v>
      </c>
      <c r="R1413" s="30">
        <v>0</v>
      </c>
      <c r="S1413" s="30">
        <v>126.88</v>
      </c>
      <c r="T1413">
        <v>4</v>
      </c>
      <c r="U1413">
        <v>61.2047299392881</v>
      </c>
      <c r="V1413">
        <v>6.0606060606060601E-2</v>
      </c>
    </row>
    <row r="1414" spans="1:22" hidden="1" x14ac:dyDescent="0.25">
      <c r="A1414" s="30" t="s">
        <v>4601</v>
      </c>
      <c r="B1414" s="30" t="s">
        <v>3783</v>
      </c>
      <c r="C1414" s="30" t="s">
        <v>5</v>
      </c>
      <c r="D1414" s="30" t="s">
        <v>591</v>
      </c>
      <c r="E1414" s="30" t="s">
        <v>279</v>
      </c>
      <c r="F1414" s="30">
        <v>6344</v>
      </c>
      <c r="G1414" s="30" t="s">
        <v>295</v>
      </c>
      <c r="H1414" s="30">
        <v>0</v>
      </c>
      <c r="I1414" s="30">
        <v>0</v>
      </c>
      <c r="J1414" s="30" t="s">
        <v>336</v>
      </c>
      <c r="K1414" s="30">
        <v>0</v>
      </c>
      <c r="L1414" s="30">
        <v>0</v>
      </c>
      <c r="M1414" s="30">
        <v>0</v>
      </c>
      <c r="N1414" s="30">
        <v>0</v>
      </c>
      <c r="O1414" s="30">
        <v>0</v>
      </c>
      <c r="P1414" s="30">
        <v>0</v>
      </c>
      <c r="Q1414" s="30">
        <v>0</v>
      </c>
      <c r="R1414" s="30">
        <v>0</v>
      </c>
      <c r="S1414" s="30">
        <v>0</v>
      </c>
      <c r="T1414">
        <v>4</v>
      </c>
      <c r="U1414">
        <v>0</v>
      </c>
      <c r="V1414">
        <v>0</v>
      </c>
    </row>
    <row r="1415" spans="1:22" hidden="1" x14ac:dyDescent="0.25">
      <c r="A1415" s="30" t="s">
        <v>4602</v>
      </c>
      <c r="B1415" s="30" t="s">
        <v>3783</v>
      </c>
      <c r="C1415" s="30" t="s">
        <v>5</v>
      </c>
      <c r="D1415" s="30" t="s">
        <v>591</v>
      </c>
      <c r="E1415" s="30" t="s">
        <v>279</v>
      </c>
      <c r="F1415" s="30">
        <v>6344</v>
      </c>
      <c r="G1415" s="30" t="s">
        <v>296</v>
      </c>
      <c r="H1415" s="30">
        <v>60.845117935268902</v>
      </c>
      <c r="I1415" s="30">
        <v>0.01</v>
      </c>
      <c r="J1415" s="30" t="s">
        <v>336</v>
      </c>
      <c r="K1415" s="30">
        <v>0.608451179352689</v>
      </c>
      <c r="L1415" s="30">
        <v>3860.01428181346</v>
      </c>
      <c r="M1415" s="30">
        <v>0</v>
      </c>
      <c r="N1415" s="30">
        <v>0</v>
      </c>
      <c r="O1415" s="30">
        <v>0</v>
      </c>
      <c r="P1415" s="30">
        <v>0</v>
      </c>
      <c r="Q1415" s="30">
        <v>0.01</v>
      </c>
      <c r="R1415" s="30">
        <v>0.608451179352689</v>
      </c>
      <c r="S1415" s="30">
        <v>63.44</v>
      </c>
      <c r="T1415">
        <v>4</v>
      </c>
      <c r="U1415">
        <v>60.845117935268902</v>
      </c>
      <c r="V1415">
        <v>9.4339622641509396E-3</v>
      </c>
    </row>
    <row r="1416" spans="1:22" hidden="1" x14ac:dyDescent="0.25">
      <c r="A1416" s="30" t="s">
        <v>4603</v>
      </c>
      <c r="B1416" s="30" t="s">
        <v>3783</v>
      </c>
      <c r="C1416" s="30" t="s">
        <v>5</v>
      </c>
      <c r="D1416" s="30" t="s">
        <v>591</v>
      </c>
      <c r="E1416" s="30" t="s">
        <v>279</v>
      </c>
      <c r="F1416" s="30">
        <v>6344</v>
      </c>
      <c r="G1416" s="30" t="s">
        <v>297</v>
      </c>
      <c r="H1416" s="30">
        <v>116.535331548147</v>
      </c>
      <c r="I1416" s="30">
        <v>0.01</v>
      </c>
      <c r="J1416" s="30" t="s">
        <v>336</v>
      </c>
      <c r="K1416" s="30">
        <v>1.1653533154814699</v>
      </c>
      <c r="L1416" s="30">
        <v>7393.0014334144798</v>
      </c>
      <c r="M1416" s="30">
        <v>0</v>
      </c>
      <c r="N1416" s="30">
        <v>0</v>
      </c>
      <c r="O1416" s="30">
        <v>0</v>
      </c>
      <c r="P1416" s="30">
        <v>0</v>
      </c>
      <c r="Q1416" s="30">
        <v>0.01</v>
      </c>
      <c r="R1416" s="30">
        <v>1.1653533154814699</v>
      </c>
      <c r="S1416" s="30">
        <v>63.44</v>
      </c>
      <c r="T1416">
        <v>4</v>
      </c>
      <c r="U1416">
        <v>116.535331548147</v>
      </c>
      <c r="V1416">
        <v>9.4339622641509396E-3</v>
      </c>
    </row>
    <row r="1417" spans="1:22" hidden="1" x14ac:dyDescent="0.25">
      <c r="A1417" s="30" t="s">
        <v>4604</v>
      </c>
      <c r="B1417" s="30" t="s">
        <v>3783</v>
      </c>
      <c r="C1417" s="30" t="s">
        <v>5</v>
      </c>
      <c r="D1417" s="30" t="s">
        <v>591</v>
      </c>
      <c r="E1417" s="30" t="s">
        <v>279</v>
      </c>
      <c r="F1417" s="30">
        <v>6344</v>
      </c>
      <c r="G1417" s="30" t="s">
        <v>298</v>
      </c>
      <c r="H1417" s="30">
        <v>0</v>
      </c>
      <c r="I1417" s="30">
        <v>0</v>
      </c>
      <c r="J1417" s="30" t="s">
        <v>276</v>
      </c>
      <c r="K1417" s="30">
        <v>0</v>
      </c>
      <c r="L1417" s="30">
        <v>0</v>
      </c>
      <c r="M1417" s="30">
        <v>0</v>
      </c>
      <c r="N1417" s="30">
        <v>0</v>
      </c>
      <c r="O1417" s="30">
        <v>0</v>
      </c>
      <c r="P1417" s="30">
        <v>0</v>
      </c>
      <c r="Q1417" s="30">
        <v>0</v>
      </c>
      <c r="R1417" s="30">
        <v>0</v>
      </c>
      <c r="S1417" s="30">
        <v>0</v>
      </c>
      <c r="T1417">
        <v>4</v>
      </c>
      <c r="U1417">
        <v>0</v>
      </c>
      <c r="V1417">
        <v>0</v>
      </c>
    </row>
    <row r="1418" spans="1:22" hidden="1" x14ac:dyDescent="0.25">
      <c r="A1418" s="30" t="s">
        <v>4605</v>
      </c>
      <c r="B1418" s="30" t="s">
        <v>3783</v>
      </c>
      <c r="C1418" s="30" t="s">
        <v>5</v>
      </c>
      <c r="D1418" s="30" t="s">
        <v>591</v>
      </c>
      <c r="E1418" s="30" t="s">
        <v>279</v>
      </c>
      <c r="F1418" s="30">
        <v>6344</v>
      </c>
      <c r="G1418" s="30" t="s">
        <v>299</v>
      </c>
      <c r="H1418" s="30">
        <v>120.899924459026</v>
      </c>
      <c r="I1418" s="30">
        <v>0.02</v>
      </c>
      <c r="J1418" s="30" t="s">
        <v>332</v>
      </c>
      <c r="K1418" s="30">
        <v>2.4179984891805102</v>
      </c>
      <c r="L1418" s="30">
        <v>15339.7824153612</v>
      </c>
      <c r="M1418" s="30">
        <v>0.02</v>
      </c>
      <c r="N1418" s="30">
        <v>0</v>
      </c>
      <c r="O1418" s="30">
        <v>0</v>
      </c>
      <c r="P1418" s="30">
        <v>0</v>
      </c>
      <c r="Q1418" s="30">
        <v>0</v>
      </c>
      <c r="R1418" s="30">
        <v>0</v>
      </c>
      <c r="S1418" s="30">
        <v>126.88</v>
      </c>
      <c r="T1418">
        <v>4</v>
      </c>
      <c r="U1418">
        <v>120.899924459026</v>
      </c>
      <c r="V1418">
        <v>1.7857142857142901E-2</v>
      </c>
    </row>
    <row r="1419" spans="1:22" hidden="1" x14ac:dyDescent="0.25">
      <c r="A1419" s="30" t="s">
        <v>4606</v>
      </c>
      <c r="B1419" s="30" t="s">
        <v>3783</v>
      </c>
      <c r="C1419" s="30" t="s">
        <v>5</v>
      </c>
      <c r="D1419" s="30" t="s">
        <v>591</v>
      </c>
      <c r="E1419" s="30" t="s">
        <v>279</v>
      </c>
      <c r="F1419" s="30">
        <v>6344</v>
      </c>
      <c r="G1419" s="30" t="s">
        <v>300</v>
      </c>
      <c r="H1419" s="30">
        <v>0</v>
      </c>
      <c r="I1419" s="30">
        <v>0</v>
      </c>
      <c r="J1419" s="30" t="s">
        <v>336</v>
      </c>
      <c r="K1419" s="30">
        <v>0</v>
      </c>
      <c r="L1419" s="30">
        <v>0</v>
      </c>
      <c r="M1419" s="30">
        <v>0</v>
      </c>
      <c r="N1419" s="30">
        <v>0</v>
      </c>
      <c r="O1419" s="30">
        <v>0</v>
      </c>
      <c r="P1419" s="30">
        <v>0</v>
      </c>
      <c r="Q1419" s="30">
        <v>0</v>
      </c>
      <c r="R1419" s="30">
        <v>0</v>
      </c>
      <c r="S1419" s="30">
        <v>0</v>
      </c>
      <c r="T1419">
        <v>4</v>
      </c>
      <c r="U1419">
        <v>0</v>
      </c>
      <c r="V1419">
        <v>0</v>
      </c>
    </row>
    <row r="1420" spans="1:22" hidden="1" x14ac:dyDescent="0.25">
      <c r="A1420" s="30" t="s">
        <v>4607</v>
      </c>
      <c r="B1420" s="30" t="s">
        <v>3783</v>
      </c>
      <c r="C1420" s="30" t="s">
        <v>5</v>
      </c>
      <c r="D1420" s="30" t="s">
        <v>591</v>
      </c>
      <c r="E1420" s="30" t="s">
        <v>279</v>
      </c>
      <c r="F1420" s="30">
        <v>6344</v>
      </c>
      <c r="G1420" s="30" t="s">
        <v>301</v>
      </c>
      <c r="H1420" s="30">
        <v>29.684030661967899</v>
      </c>
      <c r="I1420" s="30">
        <v>0.26</v>
      </c>
      <c r="J1420" s="30" t="s">
        <v>333</v>
      </c>
      <c r="K1420" s="30">
        <v>7.7178479721116702</v>
      </c>
      <c r="L1420" s="30">
        <v>48962.027535076399</v>
      </c>
      <c r="M1420" s="30">
        <v>0</v>
      </c>
      <c r="N1420" s="30">
        <v>0.26</v>
      </c>
      <c r="O1420" s="30">
        <v>0</v>
      </c>
      <c r="P1420" s="30">
        <v>0</v>
      </c>
      <c r="Q1420" s="30">
        <v>0</v>
      </c>
      <c r="R1420" s="30">
        <v>0</v>
      </c>
      <c r="S1420" s="30">
        <v>1649.44</v>
      </c>
      <c r="T1420">
        <v>4</v>
      </c>
      <c r="U1420">
        <v>29.684030661967899</v>
      </c>
      <c r="V1420">
        <v>0.78787878787878796</v>
      </c>
    </row>
    <row r="1421" spans="1:22" hidden="1" x14ac:dyDescent="0.25">
      <c r="A1421" s="30" t="s">
        <v>4608</v>
      </c>
      <c r="B1421" s="30" t="s">
        <v>3783</v>
      </c>
      <c r="C1421" s="30" t="s">
        <v>5</v>
      </c>
      <c r="D1421" s="30" t="s">
        <v>591</v>
      </c>
      <c r="E1421" s="30" t="s">
        <v>279</v>
      </c>
      <c r="F1421" s="30">
        <v>6344</v>
      </c>
      <c r="G1421" s="30" t="s">
        <v>302</v>
      </c>
      <c r="H1421" s="30">
        <v>97.964394236045294</v>
      </c>
      <c r="I1421" s="30">
        <v>0.01</v>
      </c>
      <c r="J1421" s="30" t="s">
        <v>332</v>
      </c>
      <c r="K1421" s="30">
        <v>0.97964394236045305</v>
      </c>
      <c r="L1421" s="30">
        <v>6214.8611703347196</v>
      </c>
      <c r="M1421" s="30">
        <v>0.01</v>
      </c>
      <c r="N1421" s="30">
        <v>0</v>
      </c>
      <c r="O1421" s="30">
        <v>0</v>
      </c>
      <c r="P1421" s="30">
        <v>0</v>
      </c>
      <c r="Q1421" s="30">
        <v>0</v>
      </c>
      <c r="R1421" s="30">
        <v>0</v>
      </c>
      <c r="S1421" s="30">
        <v>63.44</v>
      </c>
      <c r="T1421">
        <v>4</v>
      </c>
      <c r="U1421">
        <v>97.964394236045294</v>
      </c>
      <c r="V1421">
        <v>8.9285714285714298E-3</v>
      </c>
    </row>
    <row r="1422" spans="1:22" hidden="1" x14ac:dyDescent="0.25">
      <c r="A1422" s="30" t="s">
        <v>4609</v>
      </c>
      <c r="B1422" s="30" t="s">
        <v>3783</v>
      </c>
      <c r="C1422" s="30" t="s">
        <v>5</v>
      </c>
      <c r="D1422" s="30" t="s">
        <v>591</v>
      </c>
      <c r="E1422" s="30" t="s">
        <v>279</v>
      </c>
      <c r="F1422" s="30">
        <v>6344</v>
      </c>
      <c r="G1422" s="30" t="s">
        <v>303</v>
      </c>
      <c r="H1422" s="30">
        <v>61.110393998311203</v>
      </c>
      <c r="I1422" s="30">
        <v>0.01</v>
      </c>
      <c r="J1422" s="30" t="s">
        <v>336</v>
      </c>
      <c r="K1422" s="30">
        <v>0.61110393998311197</v>
      </c>
      <c r="L1422" s="30">
        <v>3876.8433952528599</v>
      </c>
      <c r="M1422" s="30">
        <v>0</v>
      </c>
      <c r="N1422" s="30">
        <v>0</v>
      </c>
      <c r="O1422" s="30">
        <v>0</v>
      </c>
      <c r="P1422" s="30">
        <v>0</v>
      </c>
      <c r="Q1422" s="30">
        <v>0.01</v>
      </c>
      <c r="R1422" s="30">
        <v>0.61110393998311197</v>
      </c>
      <c r="S1422" s="30">
        <v>63.44</v>
      </c>
      <c r="T1422">
        <v>4</v>
      </c>
      <c r="U1422">
        <v>61.110393998311203</v>
      </c>
      <c r="V1422">
        <v>9.4339622641509396E-3</v>
      </c>
    </row>
    <row r="1423" spans="1:22" hidden="1" x14ac:dyDescent="0.25">
      <c r="A1423" s="30" t="s">
        <v>4610</v>
      </c>
      <c r="B1423" s="30" t="s">
        <v>3783</v>
      </c>
      <c r="C1423" s="30" t="s">
        <v>5</v>
      </c>
      <c r="D1423" s="30" t="s">
        <v>591</v>
      </c>
      <c r="E1423" s="30" t="s">
        <v>279</v>
      </c>
      <c r="F1423" s="30">
        <v>6344</v>
      </c>
      <c r="G1423" s="30" t="s">
        <v>304</v>
      </c>
      <c r="H1423" s="30">
        <v>15.3501007206686</v>
      </c>
      <c r="I1423" s="30">
        <v>1</v>
      </c>
      <c r="J1423" s="30" t="s">
        <v>336</v>
      </c>
      <c r="K1423" s="30">
        <v>15.3501007206686</v>
      </c>
      <c r="L1423" s="30">
        <v>97381.038971921502</v>
      </c>
      <c r="M1423" s="30">
        <v>0</v>
      </c>
      <c r="N1423" s="30">
        <v>0</v>
      </c>
      <c r="O1423" s="30">
        <v>0</v>
      </c>
      <c r="P1423" s="30">
        <v>0</v>
      </c>
      <c r="Q1423" s="30">
        <v>1</v>
      </c>
      <c r="R1423" s="30">
        <v>15.3501007206686</v>
      </c>
      <c r="S1423" s="30">
        <v>6344</v>
      </c>
      <c r="T1423">
        <v>4</v>
      </c>
      <c r="U1423">
        <v>15.3501007206686</v>
      </c>
      <c r="V1423">
        <v>0.94339622641509402</v>
      </c>
    </row>
    <row r="1424" spans="1:22" hidden="1" x14ac:dyDescent="0.25">
      <c r="A1424" s="30" t="s">
        <v>4611</v>
      </c>
      <c r="B1424" s="30" t="s">
        <v>3783</v>
      </c>
      <c r="C1424" s="30" t="s">
        <v>5</v>
      </c>
      <c r="D1424" s="30" t="s">
        <v>591</v>
      </c>
      <c r="E1424" s="30" t="s">
        <v>279</v>
      </c>
      <c r="F1424" s="30">
        <v>6344</v>
      </c>
      <c r="G1424" s="30" t="s">
        <v>305</v>
      </c>
      <c r="H1424" s="30">
        <v>81.896145021288106</v>
      </c>
      <c r="I1424" s="30">
        <v>0.3</v>
      </c>
      <c r="J1424" s="30" t="s">
        <v>332</v>
      </c>
      <c r="K1424" s="30">
        <v>24.568843506386401</v>
      </c>
      <c r="L1424" s="30">
        <v>155864.74320451601</v>
      </c>
      <c r="M1424" s="30">
        <v>0.3</v>
      </c>
      <c r="N1424" s="30">
        <v>0</v>
      </c>
      <c r="O1424" s="30">
        <v>0</v>
      </c>
      <c r="P1424" s="30">
        <v>0</v>
      </c>
      <c r="Q1424" s="30">
        <v>0</v>
      </c>
      <c r="R1424" s="30">
        <v>0</v>
      </c>
      <c r="S1424" s="30">
        <v>1903.2</v>
      </c>
      <c r="T1424">
        <v>4</v>
      </c>
      <c r="U1424">
        <v>81.896145021288106</v>
      </c>
      <c r="V1424">
        <v>0.26785714285714302</v>
      </c>
    </row>
    <row r="1425" spans="1:22" hidden="1" x14ac:dyDescent="0.25">
      <c r="A1425" s="30" t="s">
        <v>4612</v>
      </c>
      <c r="B1425" s="30" t="s">
        <v>3783</v>
      </c>
      <c r="C1425" s="30" t="s">
        <v>5</v>
      </c>
      <c r="D1425" s="30" t="s">
        <v>591</v>
      </c>
      <c r="E1425" s="30" t="s">
        <v>279</v>
      </c>
      <c r="F1425" s="30">
        <v>6344</v>
      </c>
      <c r="G1425" s="30" t="s">
        <v>306</v>
      </c>
      <c r="H1425" s="30">
        <v>110.047999117731</v>
      </c>
      <c r="I1425" s="30">
        <v>0.46</v>
      </c>
      <c r="J1425" s="30" t="s">
        <v>332</v>
      </c>
      <c r="K1425" s="30">
        <v>50.622079594155998</v>
      </c>
      <c r="L1425" s="30">
        <v>321146.47294532601</v>
      </c>
      <c r="M1425" s="30">
        <v>0.46</v>
      </c>
      <c r="N1425" s="30">
        <v>0</v>
      </c>
      <c r="O1425" s="30">
        <v>0</v>
      </c>
      <c r="P1425" s="30">
        <v>0</v>
      </c>
      <c r="Q1425" s="30">
        <v>0</v>
      </c>
      <c r="R1425" s="30">
        <v>0</v>
      </c>
      <c r="S1425" s="30">
        <v>2918.24</v>
      </c>
      <c r="T1425">
        <v>4</v>
      </c>
      <c r="U1425">
        <v>110.047999117731</v>
      </c>
      <c r="V1425">
        <v>0.41071428571428598</v>
      </c>
    </row>
    <row r="1426" spans="1:22" hidden="1" x14ac:dyDescent="0.25">
      <c r="A1426" s="30" t="s">
        <v>4613</v>
      </c>
      <c r="B1426" s="30" t="s">
        <v>3783</v>
      </c>
      <c r="C1426" s="30" t="s">
        <v>5</v>
      </c>
      <c r="D1426" s="30" t="s">
        <v>591</v>
      </c>
      <c r="E1426" s="30" t="s">
        <v>279</v>
      </c>
      <c r="F1426" s="30">
        <v>6344</v>
      </c>
      <c r="G1426" s="30" t="s">
        <v>307</v>
      </c>
      <c r="H1426" s="30">
        <v>37.255932646607398</v>
      </c>
      <c r="I1426" s="30">
        <v>0.03</v>
      </c>
      <c r="J1426" s="30" t="s">
        <v>336</v>
      </c>
      <c r="K1426" s="30">
        <v>1.1176779793982199</v>
      </c>
      <c r="L1426" s="30">
        <v>7090.5491013023202</v>
      </c>
      <c r="M1426" s="30">
        <v>0</v>
      </c>
      <c r="N1426" s="30">
        <v>0</v>
      </c>
      <c r="O1426" s="30">
        <v>0</v>
      </c>
      <c r="P1426" s="30">
        <v>0</v>
      </c>
      <c r="Q1426" s="30">
        <v>0.03</v>
      </c>
      <c r="R1426" s="30">
        <v>1.1176779793982199</v>
      </c>
      <c r="S1426" s="30">
        <v>190.32</v>
      </c>
      <c r="T1426">
        <v>4</v>
      </c>
      <c r="U1426">
        <v>37.255932646607398</v>
      </c>
      <c r="V1426">
        <v>2.83018867924528E-2</v>
      </c>
    </row>
    <row r="1427" spans="1:22" hidden="1" x14ac:dyDescent="0.25">
      <c r="A1427" s="30" t="s">
        <v>4614</v>
      </c>
      <c r="B1427" s="30" t="s">
        <v>3783</v>
      </c>
      <c r="C1427" s="30" t="s">
        <v>5</v>
      </c>
      <c r="D1427" s="30" t="s">
        <v>591</v>
      </c>
      <c r="E1427" s="30" t="s">
        <v>279</v>
      </c>
      <c r="F1427" s="30">
        <v>6344</v>
      </c>
      <c r="G1427" s="30" t="s">
        <v>308</v>
      </c>
      <c r="H1427" s="30">
        <v>108.95843086116101</v>
      </c>
      <c r="I1427" s="30">
        <v>0.25</v>
      </c>
      <c r="J1427" s="30" t="s">
        <v>332</v>
      </c>
      <c r="K1427" s="30">
        <v>27.239607715290099</v>
      </c>
      <c r="L1427" s="30">
        <v>172808.071345801</v>
      </c>
      <c r="M1427" s="30">
        <v>0.25</v>
      </c>
      <c r="N1427" s="30">
        <v>0</v>
      </c>
      <c r="O1427" s="30">
        <v>0</v>
      </c>
      <c r="P1427" s="30">
        <v>0</v>
      </c>
      <c r="Q1427" s="30">
        <v>0</v>
      </c>
      <c r="R1427" s="30">
        <v>0</v>
      </c>
      <c r="S1427" s="30">
        <v>1586</v>
      </c>
      <c r="T1427">
        <v>4</v>
      </c>
      <c r="U1427">
        <v>108.95843086116101</v>
      </c>
      <c r="V1427">
        <v>0.223214285714286</v>
      </c>
    </row>
    <row r="1428" spans="1:22" hidden="1" x14ac:dyDescent="0.25">
      <c r="A1428" s="30" t="s">
        <v>4615</v>
      </c>
      <c r="B1428" s="30" t="s">
        <v>3783</v>
      </c>
      <c r="C1428" s="30" t="s">
        <v>5</v>
      </c>
      <c r="D1428" s="30" t="s">
        <v>591</v>
      </c>
      <c r="E1428" s="30" t="s">
        <v>279</v>
      </c>
      <c r="F1428" s="30">
        <v>6344</v>
      </c>
      <c r="G1428" s="30" t="s">
        <v>309</v>
      </c>
      <c r="H1428" s="30">
        <v>0</v>
      </c>
      <c r="I1428" s="30">
        <v>0</v>
      </c>
      <c r="J1428" s="30" t="s">
        <v>336</v>
      </c>
      <c r="K1428" s="30">
        <v>0</v>
      </c>
      <c r="L1428" s="30">
        <v>0</v>
      </c>
      <c r="M1428" s="30">
        <v>0</v>
      </c>
      <c r="N1428" s="30">
        <v>0</v>
      </c>
      <c r="O1428" s="30">
        <v>0</v>
      </c>
      <c r="P1428" s="30">
        <v>0</v>
      </c>
      <c r="Q1428" s="30">
        <v>0</v>
      </c>
      <c r="R1428" s="30">
        <v>0</v>
      </c>
      <c r="S1428" s="30">
        <v>0</v>
      </c>
      <c r="T1428">
        <v>4</v>
      </c>
      <c r="U1428">
        <v>0</v>
      </c>
      <c r="V1428">
        <v>0</v>
      </c>
    </row>
    <row r="1429" spans="1:22" hidden="1" x14ac:dyDescent="0.25">
      <c r="A1429" s="30" t="s">
        <v>4616</v>
      </c>
      <c r="B1429" s="30" t="s">
        <v>3783</v>
      </c>
      <c r="C1429" s="30" t="s">
        <v>5</v>
      </c>
      <c r="D1429" s="30" t="s">
        <v>591</v>
      </c>
      <c r="E1429" s="30" t="s">
        <v>279</v>
      </c>
      <c r="F1429" s="30">
        <v>6344</v>
      </c>
      <c r="G1429" s="30" t="s">
        <v>310</v>
      </c>
      <c r="H1429" s="30">
        <v>0</v>
      </c>
      <c r="I1429" s="30">
        <v>0</v>
      </c>
      <c r="J1429" s="30" t="s">
        <v>333</v>
      </c>
      <c r="K1429" s="30">
        <v>0</v>
      </c>
      <c r="L1429" s="30">
        <v>0</v>
      </c>
      <c r="M1429" s="30">
        <v>0</v>
      </c>
      <c r="N1429" s="30">
        <v>0</v>
      </c>
      <c r="O1429" s="30">
        <v>0</v>
      </c>
      <c r="P1429" s="30">
        <v>0</v>
      </c>
      <c r="Q1429" s="30">
        <v>0</v>
      </c>
      <c r="R1429" s="30">
        <v>0</v>
      </c>
      <c r="S1429" s="30">
        <v>0</v>
      </c>
      <c r="T1429">
        <v>4</v>
      </c>
      <c r="U1429">
        <v>0</v>
      </c>
      <c r="V1429">
        <v>0</v>
      </c>
    </row>
    <row r="1430" spans="1:22" hidden="1" x14ac:dyDescent="0.25">
      <c r="A1430" s="30" t="s">
        <v>4617</v>
      </c>
      <c r="B1430" s="30" t="s">
        <v>3783</v>
      </c>
      <c r="C1430" s="30" t="s">
        <v>5</v>
      </c>
      <c r="D1430" s="30" t="s">
        <v>591</v>
      </c>
      <c r="E1430" s="30" t="s">
        <v>279</v>
      </c>
      <c r="F1430" s="30">
        <v>6344</v>
      </c>
      <c r="G1430" s="30" t="s">
        <v>311</v>
      </c>
      <c r="H1430" s="30">
        <v>52.1455748307582</v>
      </c>
      <c r="I1430" s="30">
        <v>0.05</v>
      </c>
      <c r="J1430" s="30" t="s">
        <v>333</v>
      </c>
      <c r="K1430" s="30">
        <v>2.6072787415379102</v>
      </c>
      <c r="L1430" s="30">
        <v>16540.576336316499</v>
      </c>
      <c r="M1430" s="30">
        <v>0</v>
      </c>
      <c r="N1430" s="30">
        <v>0.05</v>
      </c>
      <c r="O1430" s="30">
        <v>0</v>
      </c>
      <c r="P1430" s="30">
        <v>0</v>
      </c>
      <c r="Q1430" s="30">
        <v>0</v>
      </c>
      <c r="R1430" s="30">
        <v>0</v>
      </c>
      <c r="S1430" s="30">
        <v>317.2</v>
      </c>
      <c r="T1430">
        <v>4</v>
      </c>
      <c r="U1430">
        <v>52.1455748307582</v>
      </c>
      <c r="V1430">
        <v>0.15151515151515199</v>
      </c>
    </row>
    <row r="1431" spans="1:22" hidden="1" x14ac:dyDescent="0.25">
      <c r="A1431" s="30" t="s">
        <v>4618</v>
      </c>
      <c r="B1431" s="30" t="s">
        <v>3783</v>
      </c>
      <c r="C1431" s="30" t="s">
        <v>5</v>
      </c>
      <c r="D1431" s="30" t="s">
        <v>591</v>
      </c>
      <c r="E1431" s="30" t="s">
        <v>279</v>
      </c>
      <c r="F1431" s="30">
        <v>6344</v>
      </c>
      <c r="G1431" s="30" t="s">
        <v>312</v>
      </c>
      <c r="H1431" s="30">
        <v>14.2081311227209</v>
      </c>
      <c r="I1431" s="30">
        <v>1.29</v>
      </c>
      <c r="J1431" s="30" t="s">
        <v>334</v>
      </c>
      <c r="K1431" s="30">
        <v>18.328489148309998</v>
      </c>
      <c r="L1431" s="30">
        <v>116275.935156878</v>
      </c>
      <c r="M1431" s="30">
        <v>0</v>
      </c>
      <c r="N1431" s="30">
        <v>0</v>
      </c>
      <c r="O1431" s="30">
        <v>1.29</v>
      </c>
      <c r="P1431" s="30">
        <v>0</v>
      </c>
      <c r="Q1431" s="30">
        <v>0</v>
      </c>
      <c r="R1431" s="30">
        <v>0</v>
      </c>
      <c r="S1431" s="30">
        <v>8183.76</v>
      </c>
      <c r="T1431">
        <v>4</v>
      </c>
      <c r="U1431">
        <v>14.2081311227209</v>
      </c>
      <c r="V1431">
        <v>0.92805755395683498</v>
      </c>
    </row>
    <row r="1432" spans="1:22" hidden="1" x14ac:dyDescent="0.25">
      <c r="A1432" s="30" t="s">
        <v>4619</v>
      </c>
      <c r="B1432" s="30" t="s">
        <v>3783</v>
      </c>
      <c r="C1432" s="30" t="s">
        <v>5</v>
      </c>
      <c r="D1432" s="30" t="s">
        <v>591</v>
      </c>
      <c r="E1432" s="30" t="s">
        <v>279</v>
      </c>
      <c r="F1432" s="30">
        <v>6344</v>
      </c>
      <c r="G1432" s="30" t="s">
        <v>2688</v>
      </c>
      <c r="H1432" s="30">
        <v>81.843315381251401</v>
      </c>
      <c r="I1432" s="30">
        <v>1.26210551E-2</v>
      </c>
      <c r="J1432" s="30" t="s">
        <v>334</v>
      </c>
      <c r="K1432" s="30">
        <v>1.0329489929934501</v>
      </c>
      <c r="L1432" s="30">
        <v>6553.0284115504501</v>
      </c>
      <c r="M1432" s="30">
        <v>0</v>
      </c>
      <c r="N1432" s="30">
        <v>0</v>
      </c>
      <c r="O1432" s="30">
        <v>1.26210551E-2</v>
      </c>
      <c r="P1432" s="30">
        <v>0</v>
      </c>
      <c r="Q1432" s="30">
        <v>0</v>
      </c>
      <c r="R1432" s="30">
        <v>0</v>
      </c>
      <c r="S1432" s="30">
        <v>80.067973554399998</v>
      </c>
      <c r="T1432">
        <v>4</v>
      </c>
      <c r="U1432">
        <v>81.843315381251401</v>
      </c>
      <c r="V1432">
        <v>9.0798957553956793E-3</v>
      </c>
    </row>
    <row r="1433" spans="1:22" hidden="1" x14ac:dyDescent="0.25">
      <c r="A1433" s="30" t="s">
        <v>4620</v>
      </c>
      <c r="B1433" s="30" t="s">
        <v>3783</v>
      </c>
      <c r="C1433" s="30" t="s">
        <v>5</v>
      </c>
      <c r="D1433" s="30" t="s">
        <v>591</v>
      </c>
      <c r="E1433" s="30" t="s">
        <v>279</v>
      </c>
      <c r="F1433" s="30">
        <v>6344</v>
      </c>
      <c r="G1433" s="30" t="s">
        <v>2687</v>
      </c>
      <c r="H1433" s="30">
        <v>50.793652279525702</v>
      </c>
      <c r="I1433" s="30">
        <v>8.7378944900000005E-2</v>
      </c>
      <c r="J1433" s="30" t="s">
        <v>334</v>
      </c>
      <c r="K1433" s="30">
        <v>4.4382957438024304</v>
      </c>
      <c r="L1433" s="30">
        <v>28156.548198682602</v>
      </c>
      <c r="M1433" s="30">
        <v>0</v>
      </c>
      <c r="N1433" s="30">
        <v>0</v>
      </c>
      <c r="O1433" s="30">
        <v>8.7378944900000005E-2</v>
      </c>
      <c r="P1433" s="30">
        <v>0</v>
      </c>
      <c r="Q1433" s="30">
        <v>0</v>
      </c>
      <c r="R1433" s="30">
        <v>0</v>
      </c>
      <c r="S1433" s="30">
        <v>554.33202644560004</v>
      </c>
      <c r="T1433">
        <v>4</v>
      </c>
      <c r="U1433">
        <v>50.793652279525702</v>
      </c>
      <c r="V1433">
        <v>6.2862550287769797E-2</v>
      </c>
    </row>
    <row r="1434" spans="1:22" hidden="1" x14ac:dyDescent="0.25">
      <c r="A1434" s="30" t="s">
        <v>4621</v>
      </c>
      <c r="B1434" s="30" t="s">
        <v>3783</v>
      </c>
      <c r="C1434" s="30" t="s">
        <v>5</v>
      </c>
      <c r="D1434" s="30" t="s">
        <v>591</v>
      </c>
      <c r="E1434" s="30" t="s">
        <v>279</v>
      </c>
      <c r="F1434" s="30">
        <v>6344</v>
      </c>
      <c r="G1434" s="30" t="s">
        <v>313</v>
      </c>
      <c r="H1434" s="30">
        <v>0</v>
      </c>
      <c r="I1434" s="30">
        <v>0</v>
      </c>
      <c r="J1434" s="30" t="s">
        <v>334</v>
      </c>
      <c r="K1434" s="30">
        <v>0</v>
      </c>
      <c r="L1434" s="30">
        <v>0</v>
      </c>
      <c r="M1434" s="30">
        <v>0</v>
      </c>
      <c r="N1434" s="30">
        <v>0</v>
      </c>
      <c r="O1434" s="30">
        <v>0</v>
      </c>
      <c r="P1434" s="30">
        <v>0</v>
      </c>
      <c r="Q1434" s="30">
        <v>0</v>
      </c>
      <c r="R1434" s="30">
        <v>0</v>
      </c>
      <c r="S1434" s="30">
        <v>0</v>
      </c>
      <c r="T1434">
        <v>4</v>
      </c>
      <c r="U1434">
        <v>0</v>
      </c>
      <c r="V1434">
        <v>0</v>
      </c>
    </row>
    <row r="1435" spans="1:22" hidden="1" x14ac:dyDescent="0.25">
      <c r="A1435" s="30" t="s">
        <v>4622</v>
      </c>
      <c r="B1435" s="30" t="s">
        <v>3783</v>
      </c>
      <c r="C1435" s="30" t="s">
        <v>5</v>
      </c>
      <c r="D1435" s="30" t="s">
        <v>591</v>
      </c>
      <c r="E1435" s="30" t="s">
        <v>280</v>
      </c>
      <c r="F1435" s="30">
        <v>6344</v>
      </c>
      <c r="G1435" s="30" t="s">
        <v>289</v>
      </c>
      <c r="H1435" s="30">
        <v>0</v>
      </c>
      <c r="I1435" s="30">
        <v>0</v>
      </c>
      <c r="J1435" s="30" t="s">
        <v>335</v>
      </c>
      <c r="K1435" s="30">
        <v>0</v>
      </c>
      <c r="L1435" s="30">
        <v>0</v>
      </c>
      <c r="M1435" s="30">
        <v>0</v>
      </c>
      <c r="N1435" s="30">
        <v>0</v>
      </c>
      <c r="O1435" s="30">
        <v>0</v>
      </c>
      <c r="P1435" s="30">
        <v>0</v>
      </c>
      <c r="Q1435" s="30">
        <v>0</v>
      </c>
      <c r="R1435" s="30">
        <v>0</v>
      </c>
      <c r="S1435" s="30">
        <v>0</v>
      </c>
      <c r="T1435">
        <v>5</v>
      </c>
      <c r="U1435">
        <v>1899.1959035340601</v>
      </c>
      <c r="V1435">
        <v>1</v>
      </c>
    </row>
    <row r="1436" spans="1:22" hidden="1" x14ac:dyDescent="0.25">
      <c r="A1436" s="30" t="s">
        <v>4623</v>
      </c>
      <c r="B1436" s="30" t="s">
        <v>3783</v>
      </c>
      <c r="C1436" s="30" t="s">
        <v>5</v>
      </c>
      <c r="D1436" s="30" t="s">
        <v>591</v>
      </c>
      <c r="E1436" s="30" t="s">
        <v>280</v>
      </c>
      <c r="F1436" s="30">
        <v>6344</v>
      </c>
      <c r="G1436" s="30" t="s">
        <v>290</v>
      </c>
      <c r="H1436" s="30">
        <v>0</v>
      </c>
      <c r="I1436" s="30">
        <v>0</v>
      </c>
      <c r="J1436" s="30" t="s">
        <v>363</v>
      </c>
      <c r="K1436" s="30">
        <v>0</v>
      </c>
      <c r="L1436" s="30">
        <v>0</v>
      </c>
      <c r="M1436" s="30">
        <v>0</v>
      </c>
      <c r="N1436" s="30">
        <v>0</v>
      </c>
      <c r="O1436" s="30">
        <v>0</v>
      </c>
      <c r="P1436" s="30">
        <v>0</v>
      </c>
      <c r="Q1436" s="30">
        <v>0</v>
      </c>
      <c r="R1436" s="30">
        <v>0</v>
      </c>
      <c r="S1436" s="30">
        <v>0</v>
      </c>
      <c r="T1436">
        <v>5</v>
      </c>
      <c r="U1436">
        <v>288.673542978809</v>
      </c>
      <c r="V1436">
        <v>1</v>
      </c>
    </row>
    <row r="1437" spans="1:22" hidden="1" x14ac:dyDescent="0.25">
      <c r="A1437" s="30" t="s">
        <v>4624</v>
      </c>
      <c r="B1437" s="30" t="s">
        <v>3783</v>
      </c>
      <c r="C1437" s="30" t="s">
        <v>5</v>
      </c>
      <c r="D1437" s="30" t="s">
        <v>591</v>
      </c>
      <c r="E1437" s="30" t="s">
        <v>280</v>
      </c>
      <c r="F1437" s="30">
        <v>6344</v>
      </c>
      <c r="G1437" s="30" t="s">
        <v>291</v>
      </c>
      <c r="H1437" s="30">
        <v>0</v>
      </c>
      <c r="I1437" s="30">
        <v>0</v>
      </c>
      <c r="J1437" s="30" t="s">
        <v>336</v>
      </c>
      <c r="K1437" s="30">
        <v>0</v>
      </c>
      <c r="L1437" s="30">
        <v>0</v>
      </c>
      <c r="M1437" s="30">
        <v>0</v>
      </c>
      <c r="N1437" s="30">
        <v>0</v>
      </c>
      <c r="O1437" s="30">
        <v>0</v>
      </c>
      <c r="P1437" s="30">
        <v>0</v>
      </c>
      <c r="Q1437" s="30">
        <v>0</v>
      </c>
      <c r="R1437" s="30">
        <v>0</v>
      </c>
      <c r="S1437" s="30">
        <v>0</v>
      </c>
      <c r="T1437">
        <v>5</v>
      </c>
      <c r="U1437">
        <v>0</v>
      </c>
      <c r="V1437">
        <v>0</v>
      </c>
    </row>
    <row r="1438" spans="1:22" hidden="1" x14ac:dyDescent="0.25">
      <c r="A1438" s="30" t="s">
        <v>4625</v>
      </c>
      <c r="B1438" s="30" t="s">
        <v>3783</v>
      </c>
      <c r="C1438" s="30" t="s">
        <v>5</v>
      </c>
      <c r="D1438" s="30" t="s">
        <v>591</v>
      </c>
      <c r="E1438" s="30" t="s">
        <v>280</v>
      </c>
      <c r="F1438" s="30">
        <v>6344</v>
      </c>
      <c r="G1438" s="30" t="s">
        <v>292</v>
      </c>
      <c r="H1438" s="30">
        <v>41.680799040487202</v>
      </c>
      <c r="I1438" s="30">
        <v>0.14000000000000001</v>
      </c>
      <c r="J1438" s="30" t="s">
        <v>332</v>
      </c>
      <c r="K1438" s="30">
        <v>5.8353118656682001</v>
      </c>
      <c r="L1438" s="30">
        <v>37019.218475799098</v>
      </c>
      <c r="M1438" s="30">
        <v>0.14000000000000001</v>
      </c>
      <c r="N1438" s="30">
        <v>0</v>
      </c>
      <c r="O1438" s="30">
        <v>0</v>
      </c>
      <c r="P1438" s="30">
        <v>0</v>
      </c>
      <c r="Q1438" s="30">
        <v>0</v>
      </c>
      <c r="R1438" s="30">
        <v>0</v>
      </c>
      <c r="S1438" s="30">
        <v>888.16</v>
      </c>
      <c r="T1438">
        <v>5</v>
      </c>
      <c r="U1438">
        <v>41.680799040487202</v>
      </c>
      <c r="V1438">
        <v>7.7348066298342497E-2</v>
      </c>
    </row>
    <row r="1439" spans="1:22" hidden="1" x14ac:dyDescent="0.25">
      <c r="A1439" s="30" t="s">
        <v>4626</v>
      </c>
      <c r="B1439" s="30" t="s">
        <v>3783</v>
      </c>
      <c r="C1439" s="30" t="s">
        <v>5</v>
      </c>
      <c r="D1439" s="30" t="s">
        <v>591</v>
      </c>
      <c r="E1439" s="30" t="s">
        <v>280</v>
      </c>
      <c r="F1439" s="30">
        <v>6344</v>
      </c>
      <c r="G1439" s="30" t="s">
        <v>293</v>
      </c>
      <c r="H1439" s="30">
        <v>0</v>
      </c>
      <c r="I1439" s="30">
        <v>0</v>
      </c>
      <c r="J1439" s="30" t="s">
        <v>333</v>
      </c>
      <c r="K1439" s="30">
        <v>0</v>
      </c>
      <c r="L1439" s="30">
        <v>0</v>
      </c>
      <c r="M1439" s="30">
        <v>0</v>
      </c>
      <c r="N1439" s="30">
        <v>0</v>
      </c>
      <c r="O1439" s="30">
        <v>0</v>
      </c>
      <c r="P1439" s="30">
        <v>0</v>
      </c>
      <c r="Q1439" s="30">
        <v>0</v>
      </c>
      <c r="R1439" s="30">
        <v>0</v>
      </c>
      <c r="S1439" s="30">
        <v>0</v>
      </c>
      <c r="T1439">
        <v>5</v>
      </c>
      <c r="U1439">
        <v>0</v>
      </c>
      <c r="V1439">
        <v>0</v>
      </c>
    </row>
    <row r="1440" spans="1:22" hidden="1" x14ac:dyDescent="0.25">
      <c r="A1440" s="30" t="s">
        <v>4627</v>
      </c>
      <c r="B1440" s="30" t="s">
        <v>3783</v>
      </c>
      <c r="C1440" s="30" t="s">
        <v>5</v>
      </c>
      <c r="D1440" s="30" t="s">
        <v>591</v>
      </c>
      <c r="E1440" s="30" t="s">
        <v>280</v>
      </c>
      <c r="F1440" s="30">
        <v>6344</v>
      </c>
      <c r="G1440" s="30" t="s">
        <v>294</v>
      </c>
      <c r="H1440" s="30">
        <v>68.290465337502198</v>
      </c>
      <c r="I1440" s="30">
        <v>0.06</v>
      </c>
      <c r="J1440" s="30" t="s">
        <v>333</v>
      </c>
      <c r="K1440" s="30">
        <v>4.09742792025013</v>
      </c>
      <c r="L1440" s="30">
        <v>25994.082726066801</v>
      </c>
      <c r="M1440" s="30">
        <v>0</v>
      </c>
      <c r="N1440" s="30">
        <v>0.06</v>
      </c>
      <c r="O1440" s="30">
        <v>0</v>
      </c>
      <c r="P1440" s="30">
        <v>0</v>
      </c>
      <c r="Q1440" s="30">
        <v>0</v>
      </c>
      <c r="R1440" s="30">
        <v>0</v>
      </c>
      <c r="S1440" s="30">
        <v>380.64</v>
      </c>
      <c r="T1440">
        <v>5</v>
      </c>
      <c r="U1440">
        <v>68.290465337502198</v>
      </c>
      <c r="V1440">
        <v>8.8235294117647106E-2</v>
      </c>
    </row>
    <row r="1441" spans="1:22" hidden="1" x14ac:dyDescent="0.25">
      <c r="A1441" s="30" t="s">
        <v>4628</v>
      </c>
      <c r="B1441" s="30" t="s">
        <v>3783</v>
      </c>
      <c r="C1441" s="30" t="s">
        <v>5</v>
      </c>
      <c r="D1441" s="30" t="s">
        <v>591</v>
      </c>
      <c r="E1441" s="30" t="s">
        <v>280</v>
      </c>
      <c r="F1441" s="30">
        <v>6344</v>
      </c>
      <c r="G1441" s="30" t="s">
        <v>295</v>
      </c>
      <c r="H1441" s="30">
        <v>0</v>
      </c>
      <c r="I1441" s="30">
        <v>0</v>
      </c>
      <c r="J1441" s="30" t="s">
        <v>336</v>
      </c>
      <c r="K1441" s="30">
        <v>0</v>
      </c>
      <c r="L1441" s="30">
        <v>0</v>
      </c>
      <c r="M1441" s="30">
        <v>0</v>
      </c>
      <c r="N1441" s="30">
        <v>0</v>
      </c>
      <c r="O1441" s="30">
        <v>0</v>
      </c>
      <c r="P1441" s="30">
        <v>0</v>
      </c>
      <c r="Q1441" s="30">
        <v>0</v>
      </c>
      <c r="R1441" s="30">
        <v>0</v>
      </c>
      <c r="S1441" s="30">
        <v>0</v>
      </c>
      <c r="T1441">
        <v>5</v>
      </c>
      <c r="U1441">
        <v>0</v>
      </c>
      <c r="V1441">
        <v>0</v>
      </c>
    </row>
    <row r="1442" spans="1:22" hidden="1" x14ac:dyDescent="0.25">
      <c r="A1442" s="30" t="s">
        <v>4629</v>
      </c>
      <c r="B1442" s="30" t="s">
        <v>3783</v>
      </c>
      <c r="C1442" s="30" t="s">
        <v>5</v>
      </c>
      <c r="D1442" s="30" t="s">
        <v>591</v>
      </c>
      <c r="E1442" s="30" t="s">
        <v>280</v>
      </c>
      <c r="F1442" s="30">
        <v>6344</v>
      </c>
      <c r="G1442" s="30" t="s">
        <v>296</v>
      </c>
      <c r="H1442" s="30">
        <v>95.598496115814001</v>
      </c>
      <c r="I1442" s="30">
        <v>0.01</v>
      </c>
      <c r="J1442" s="30" t="s">
        <v>336</v>
      </c>
      <c r="K1442" s="30">
        <v>0.95598496115814002</v>
      </c>
      <c r="L1442" s="30">
        <v>6064.7685935872396</v>
      </c>
      <c r="M1442" s="30">
        <v>0</v>
      </c>
      <c r="N1442" s="30">
        <v>0</v>
      </c>
      <c r="O1442" s="30">
        <v>0</v>
      </c>
      <c r="P1442" s="30">
        <v>0</v>
      </c>
      <c r="Q1442" s="30">
        <v>0.01</v>
      </c>
      <c r="R1442" s="30">
        <v>0.95598496115814002</v>
      </c>
      <c r="S1442" s="30">
        <v>63.44</v>
      </c>
      <c r="T1442">
        <v>5</v>
      </c>
      <c r="U1442">
        <v>95.598496115814001</v>
      </c>
      <c r="V1442">
        <v>8.8495575221238902E-3</v>
      </c>
    </row>
    <row r="1443" spans="1:22" hidden="1" x14ac:dyDescent="0.25">
      <c r="A1443" s="30" t="s">
        <v>4630</v>
      </c>
      <c r="B1443" s="30" t="s">
        <v>3783</v>
      </c>
      <c r="C1443" s="30" t="s">
        <v>5</v>
      </c>
      <c r="D1443" s="30" t="s">
        <v>591</v>
      </c>
      <c r="E1443" s="30" t="s">
        <v>280</v>
      </c>
      <c r="F1443" s="30">
        <v>6344</v>
      </c>
      <c r="G1443" s="30" t="s">
        <v>297</v>
      </c>
      <c r="H1443" s="30">
        <v>279.75945458789198</v>
      </c>
      <c r="I1443" s="30">
        <v>0.02</v>
      </c>
      <c r="J1443" s="30" t="s">
        <v>336</v>
      </c>
      <c r="K1443" s="30">
        <v>5.59518909175784</v>
      </c>
      <c r="L1443" s="30">
        <v>35495.8795981117</v>
      </c>
      <c r="M1443" s="30">
        <v>0</v>
      </c>
      <c r="N1443" s="30">
        <v>0</v>
      </c>
      <c r="O1443" s="30">
        <v>0</v>
      </c>
      <c r="P1443" s="30">
        <v>0</v>
      </c>
      <c r="Q1443" s="30">
        <v>0.02</v>
      </c>
      <c r="R1443" s="30">
        <v>5.59518909175784</v>
      </c>
      <c r="S1443" s="30">
        <v>126.88</v>
      </c>
      <c r="T1443">
        <v>5</v>
      </c>
      <c r="U1443">
        <v>279.75945458789198</v>
      </c>
      <c r="V1443">
        <v>1.7699115044247801E-2</v>
      </c>
    </row>
    <row r="1444" spans="1:22" hidden="1" x14ac:dyDescent="0.25">
      <c r="A1444" s="30" t="s">
        <v>4631</v>
      </c>
      <c r="B1444" s="30" t="s">
        <v>3783</v>
      </c>
      <c r="C1444" s="30" t="s">
        <v>5</v>
      </c>
      <c r="D1444" s="30" t="s">
        <v>591</v>
      </c>
      <c r="E1444" s="30" t="s">
        <v>280</v>
      </c>
      <c r="F1444" s="30">
        <v>6344</v>
      </c>
      <c r="G1444" s="30" t="s">
        <v>298</v>
      </c>
      <c r="H1444" s="30">
        <v>0</v>
      </c>
      <c r="I1444" s="30">
        <v>0</v>
      </c>
      <c r="J1444" s="30" t="s">
        <v>276</v>
      </c>
      <c r="K1444" s="30">
        <v>0</v>
      </c>
      <c r="L1444" s="30">
        <v>0</v>
      </c>
      <c r="M1444" s="30">
        <v>0</v>
      </c>
      <c r="N1444" s="30">
        <v>0</v>
      </c>
      <c r="O1444" s="30">
        <v>0</v>
      </c>
      <c r="P1444" s="30">
        <v>0</v>
      </c>
      <c r="Q1444" s="30">
        <v>0</v>
      </c>
      <c r="R1444" s="30">
        <v>0</v>
      </c>
      <c r="S1444" s="30">
        <v>0</v>
      </c>
      <c r="T1444">
        <v>5</v>
      </c>
      <c r="U1444">
        <v>0</v>
      </c>
      <c r="V1444">
        <v>0</v>
      </c>
    </row>
    <row r="1445" spans="1:22" hidden="1" x14ac:dyDescent="0.25">
      <c r="A1445" s="30" t="s">
        <v>4632</v>
      </c>
      <c r="B1445" s="30" t="s">
        <v>3783</v>
      </c>
      <c r="C1445" s="30" t="s">
        <v>5</v>
      </c>
      <c r="D1445" s="30" t="s">
        <v>591</v>
      </c>
      <c r="E1445" s="30" t="s">
        <v>280</v>
      </c>
      <c r="F1445" s="30">
        <v>6344</v>
      </c>
      <c r="G1445" s="30" t="s">
        <v>299</v>
      </c>
      <c r="H1445" s="30">
        <v>142.130579653827</v>
      </c>
      <c r="I1445" s="30">
        <v>0.02</v>
      </c>
      <c r="J1445" s="30" t="s">
        <v>332</v>
      </c>
      <c r="K1445" s="30">
        <v>2.8426115930765499</v>
      </c>
      <c r="L1445" s="30">
        <v>18033.527946477599</v>
      </c>
      <c r="M1445" s="30">
        <v>0.02</v>
      </c>
      <c r="N1445" s="30">
        <v>0</v>
      </c>
      <c r="O1445" s="30">
        <v>0</v>
      </c>
      <c r="P1445" s="30">
        <v>0</v>
      </c>
      <c r="Q1445" s="30">
        <v>0</v>
      </c>
      <c r="R1445" s="30">
        <v>0</v>
      </c>
      <c r="S1445" s="30">
        <v>126.88</v>
      </c>
      <c r="T1445">
        <v>5</v>
      </c>
      <c r="U1445">
        <v>142.130579653827</v>
      </c>
      <c r="V1445">
        <v>1.1049723756906099E-2</v>
      </c>
    </row>
    <row r="1446" spans="1:22" hidden="1" x14ac:dyDescent="0.25">
      <c r="A1446" s="30" t="s">
        <v>4633</v>
      </c>
      <c r="B1446" s="30" t="s">
        <v>3783</v>
      </c>
      <c r="C1446" s="30" t="s">
        <v>5</v>
      </c>
      <c r="D1446" s="30" t="s">
        <v>591</v>
      </c>
      <c r="E1446" s="30" t="s">
        <v>280</v>
      </c>
      <c r="F1446" s="30">
        <v>6344</v>
      </c>
      <c r="G1446" s="30" t="s">
        <v>300</v>
      </c>
      <c r="H1446" s="30">
        <v>0</v>
      </c>
      <c r="I1446" s="30">
        <v>0</v>
      </c>
      <c r="J1446" s="30" t="s">
        <v>336</v>
      </c>
      <c r="K1446" s="30">
        <v>0</v>
      </c>
      <c r="L1446" s="30">
        <v>0</v>
      </c>
      <c r="M1446" s="30">
        <v>0</v>
      </c>
      <c r="N1446" s="30">
        <v>0</v>
      </c>
      <c r="O1446" s="30">
        <v>0</v>
      </c>
      <c r="P1446" s="30">
        <v>0</v>
      </c>
      <c r="Q1446" s="30">
        <v>0</v>
      </c>
      <c r="R1446" s="30">
        <v>0</v>
      </c>
      <c r="S1446" s="30">
        <v>0</v>
      </c>
      <c r="T1446">
        <v>5</v>
      </c>
      <c r="U1446">
        <v>0</v>
      </c>
      <c r="V1446">
        <v>0</v>
      </c>
    </row>
    <row r="1447" spans="1:22" hidden="1" x14ac:dyDescent="0.25">
      <c r="A1447" s="30" t="s">
        <v>4634</v>
      </c>
      <c r="B1447" s="30" t="s">
        <v>3783</v>
      </c>
      <c r="C1447" s="30" t="s">
        <v>5</v>
      </c>
      <c r="D1447" s="30" t="s">
        <v>591</v>
      </c>
      <c r="E1447" s="30" t="s">
        <v>280</v>
      </c>
      <c r="F1447" s="30">
        <v>6344</v>
      </c>
      <c r="G1447" s="30" t="s">
        <v>301</v>
      </c>
      <c r="H1447" s="30">
        <v>46.551322987883999</v>
      </c>
      <c r="I1447" s="30">
        <v>0.52</v>
      </c>
      <c r="J1447" s="30" t="s">
        <v>333</v>
      </c>
      <c r="K1447" s="30">
        <v>24.206687953699699</v>
      </c>
      <c r="L1447" s="30">
        <v>153567.22837827099</v>
      </c>
      <c r="M1447" s="30">
        <v>0</v>
      </c>
      <c r="N1447" s="30">
        <v>0.52</v>
      </c>
      <c r="O1447" s="30">
        <v>0</v>
      </c>
      <c r="P1447" s="30">
        <v>0</v>
      </c>
      <c r="Q1447" s="30">
        <v>0</v>
      </c>
      <c r="R1447" s="30">
        <v>0</v>
      </c>
      <c r="S1447" s="30">
        <v>3298.88</v>
      </c>
      <c r="T1447">
        <v>5</v>
      </c>
      <c r="U1447">
        <v>46.551322987883999</v>
      </c>
      <c r="V1447">
        <v>0.76470588235294101</v>
      </c>
    </row>
    <row r="1448" spans="1:22" hidden="1" x14ac:dyDescent="0.25">
      <c r="A1448" s="30" t="s">
        <v>4635</v>
      </c>
      <c r="B1448" s="30" t="s">
        <v>3783</v>
      </c>
      <c r="C1448" s="30" t="s">
        <v>5</v>
      </c>
      <c r="D1448" s="30" t="s">
        <v>591</v>
      </c>
      <c r="E1448" s="30" t="s">
        <v>280</v>
      </c>
      <c r="F1448" s="30">
        <v>6344</v>
      </c>
      <c r="G1448" s="30" t="s">
        <v>302</v>
      </c>
      <c r="H1448" s="30">
        <v>92.983826661395796</v>
      </c>
      <c r="I1448" s="30">
        <v>0.03</v>
      </c>
      <c r="J1448" s="30" t="s">
        <v>332</v>
      </c>
      <c r="K1448" s="30">
        <v>2.7895147998418701</v>
      </c>
      <c r="L1448" s="30">
        <v>17696.6818901968</v>
      </c>
      <c r="M1448" s="30">
        <v>0.03</v>
      </c>
      <c r="N1448" s="30">
        <v>0</v>
      </c>
      <c r="O1448" s="30">
        <v>0</v>
      </c>
      <c r="P1448" s="30">
        <v>0</v>
      </c>
      <c r="Q1448" s="30">
        <v>0</v>
      </c>
      <c r="R1448" s="30">
        <v>0</v>
      </c>
      <c r="S1448" s="30">
        <v>190.32</v>
      </c>
      <c r="T1448">
        <v>5</v>
      </c>
      <c r="U1448">
        <v>92.983826661395796</v>
      </c>
      <c r="V1448">
        <v>1.6574585635359101E-2</v>
      </c>
    </row>
    <row r="1449" spans="1:22" hidden="1" x14ac:dyDescent="0.25">
      <c r="A1449" s="30" t="s">
        <v>4636</v>
      </c>
      <c r="B1449" s="30" t="s">
        <v>3783</v>
      </c>
      <c r="C1449" s="30" t="s">
        <v>5</v>
      </c>
      <c r="D1449" s="30" t="s">
        <v>591</v>
      </c>
      <c r="E1449" s="30" t="s">
        <v>280</v>
      </c>
      <c r="F1449" s="30">
        <v>6344</v>
      </c>
      <c r="G1449" s="30" t="s">
        <v>303</v>
      </c>
      <c r="H1449" s="30">
        <v>130.70303684963599</v>
      </c>
      <c r="I1449" s="30">
        <v>0.02</v>
      </c>
      <c r="J1449" s="30" t="s">
        <v>336</v>
      </c>
      <c r="K1449" s="30">
        <v>2.61406073699272</v>
      </c>
      <c r="L1449" s="30">
        <v>16583.601315481799</v>
      </c>
      <c r="M1449" s="30">
        <v>0</v>
      </c>
      <c r="N1449" s="30">
        <v>0</v>
      </c>
      <c r="O1449" s="30">
        <v>0</v>
      </c>
      <c r="P1449" s="30">
        <v>0</v>
      </c>
      <c r="Q1449" s="30">
        <v>0.02</v>
      </c>
      <c r="R1449" s="30">
        <v>2.61406073699272</v>
      </c>
      <c r="S1449" s="30">
        <v>126.88</v>
      </c>
      <c r="T1449">
        <v>5</v>
      </c>
      <c r="U1449">
        <v>130.70303684963599</v>
      </c>
      <c r="V1449">
        <v>1.7699115044247801E-2</v>
      </c>
    </row>
    <row r="1450" spans="1:22" hidden="1" x14ac:dyDescent="0.25">
      <c r="A1450" s="30" t="s">
        <v>4637</v>
      </c>
      <c r="B1450" s="30" t="s">
        <v>3783</v>
      </c>
      <c r="C1450" s="30" t="s">
        <v>5</v>
      </c>
      <c r="D1450" s="30" t="s">
        <v>591</v>
      </c>
      <c r="E1450" s="30" t="s">
        <v>280</v>
      </c>
      <c r="F1450" s="30">
        <v>6344</v>
      </c>
      <c r="G1450" s="30" t="s">
        <v>304</v>
      </c>
      <c r="H1450" s="30">
        <v>24.2783994456654</v>
      </c>
      <c r="I1450" s="30">
        <v>1</v>
      </c>
      <c r="J1450" s="30" t="s">
        <v>336</v>
      </c>
      <c r="K1450" s="30">
        <v>24.2783994456654</v>
      </c>
      <c r="L1450" s="30">
        <v>154022.16608330101</v>
      </c>
      <c r="M1450" s="30">
        <v>0</v>
      </c>
      <c r="N1450" s="30">
        <v>0</v>
      </c>
      <c r="O1450" s="30">
        <v>0</v>
      </c>
      <c r="P1450" s="30">
        <v>0</v>
      </c>
      <c r="Q1450" s="30">
        <v>1</v>
      </c>
      <c r="R1450" s="30">
        <v>24.2783994456654</v>
      </c>
      <c r="S1450" s="30">
        <v>6344</v>
      </c>
      <c r="T1450">
        <v>5</v>
      </c>
      <c r="U1450">
        <v>24.2783994456654</v>
      </c>
      <c r="V1450">
        <v>0.88495575221238898</v>
      </c>
    </row>
    <row r="1451" spans="1:22" hidden="1" x14ac:dyDescent="0.25">
      <c r="A1451" s="30" t="s">
        <v>4638</v>
      </c>
      <c r="B1451" s="30" t="s">
        <v>3783</v>
      </c>
      <c r="C1451" s="30" t="s">
        <v>5</v>
      </c>
      <c r="D1451" s="30" t="s">
        <v>591</v>
      </c>
      <c r="E1451" s="30" t="s">
        <v>280</v>
      </c>
      <c r="F1451" s="30">
        <v>6344</v>
      </c>
      <c r="G1451" s="30" t="s">
        <v>305</v>
      </c>
      <c r="H1451" s="30">
        <v>111.368739169805</v>
      </c>
      <c r="I1451" s="30">
        <v>0.54</v>
      </c>
      <c r="J1451" s="30" t="s">
        <v>332</v>
      </c>
      <c r="K1451" s="30">
        <v>60.1391191516947</v>
      </c>
      <c r="L1451" s="30">
        <v>381522.57189835102</v>
      </c>
      <c r="M1451" s="30">
        <v>0.54</v>
      </c>
      <c r="N1451" s="30">
        <v>0</v>
      </c>
      <c r="O1451" s="30">
        <v>0</v>
      </c>
      <c r="P1451" s="30">
        <v>0</v>
      </c>
      <c r="Q1451" s="30">
        <v>0</v>
      </c>
      <c r="R1451" s="30">
        <v>0</v>
      </c>
      <c r="S1451" s="30">
        <v>3425.76</v>
      </c>
      <c r="T1451">
        <v>5</v>
      </c>
      <c r="U1451">
        <v>111.368739169805</v>
      </c>
      <c r="V1451">
        <v>0.29834254143646399</v>
      </c>
    </row>
    <row r="1452" spans="1:22" hidden="1" x14ac:dyDescent="0.25">
      <c r="A1452" s="30" t="s">
        <v>4639</v>
      </c>
      <c r="B1452" s="30" t="s">
        <v>3783</v>
      </c>
      <c r="C1452" s="30" t="s">
        <v>5</v>
      </c>
      <c r="D1452" s="30" t="s">
        <v>591</v>
      </c>
      <c r="E1452" s="30" t="s">
        <v>280</v>
      </c>
      <c r="F1452" s="30">
        <v>6344</v>
      </c>
      <c r="G1452" s="30" t="s">
        <v>306</v>
      </c>
      <c r="H1452" s="30">
        <v>116.02582969375599</v>
      </c>
      <c r="I1452" s="30">
        <v>0.68</v>
      </c>
      <c r="J1452" s="30" t="s">
        <v>332</v>
      </c>
      <c r="K1452" s="30">
        <v>78.897564191754</v>
      </c>
      <c r="L1452" s="30">
        <v>500526.14723248698</v>
      </c>
      <c r="M1452" s="30">
        <v>0.68</v>
      </c>
      <c r="N1452" s="30">
        <v>0</v>
      </c>
      <c r="O1452" s="30">
        <v>0</v>
      </c>
      <c r="P1452" s="30">
        <v>0</v>
      </c>
      <c r="Q1452" s="30">
        <v>0</v>
      </c>
      <c r="R1452" s="30">
        <v>0</v>
      </c>
      <c r="S1452" s="30">
        <v>4313.92</v>
      </c>
      <c r="T1452">
        <v>5</v>
      </c>
      <c r="U1452">
        <v>116.02582969375599</v>
      </c>
      <c r="V1452">
        <v>0.375690607734807</v>
      </c>
    </row>
    <row r="1453" spans="1:22" hidden="1" x14ac:dyDescent="0.25">
      <c r="A1453" s="30" t="s">
        <v>4640</v>
      </c>
      <c r="B1453" s="30" t="s">
        <v>3783</v>
      </c>
      <c r="C1453" s="30" t="s">
        <v>5</v>
      </c>
      <c r="D1453" s="30" t="s">
        <v>591</v>
      </c>
      <c r="E1453" s="30" t="s">
        <v>280</v>
      </c>
      <c r="F1453" s="30">
        <v>6344</v>
      </c>
      <c r="G1453" s="30" t="s">
        <v>307</v>
      </c>
      <c r="H1453" s="30">
        <v>40.6805606630681</v>
      </c>
      <c r="I1453" s="30">
        <v>0.08</v>
      </c>
      <c r="J1453" s="30" t="s">
        <v>336</v>
      </c>
      <c r="K1453" s="30">
        <v>3.2544448530454502</v>
      </c>
      <c r="L1453" s="30">
        <v>20646.198147720301</v>
      </c>
      <c r="M1453" s="30">
        <v>0</v>
      </c>
      <c r="N1453" s="30">
        <v>0</v>
      </c>
      <c r="O1453" s="30">
        <v>0</v>
      </c>
      <c r="P1453" s="30">
        <v>0</v>
      </c>
      <c r="Q1453" s="30">
        <v>0.08</v>
      </c>
      <c r="R1453" s="30">
        <v>3.2544448530454502</v>
      </c>
      <c r="S1453" s="30">
        <v>507.52</v>
      </c>
      <c r="T1453">
        <v>5</v>
      </c>
      <c r="U1453">
        <v>40.6805606630681</v>
      </c>
      <c r="V1453">
        <v>7.0796460176991094E-2</v>
      </c>
    </row>
    <row r="1454" spans="1:22" hidden="1" x14ac:dyDescent="0.25">
      <c r="A1454" s="30" t="s">
        <v>4641</v>
      </c>
      <c r="B1454" s="30" t="s">
        <v>3783</v>
      </c>
      <c r="C1454" s="30" t="s">
        <v>5</v>
      </c>
      <c r="D1454" s="30" t="s">
        <v>591</v>
      </c>
      <c r="E1454" s="30" t="s">
        <v>280</v>
      </c>
      <c r="F1454" s="30">
        <v>6344</v>
      </c>
      <c r="G1454" s="30" t="s">
        <v>308</v>
      </c>
      <c r="H1454" s="30">
        <v>125.547243498459</v>
      </c>
      <c r="I1454" s="30">
        <v>0.4</v>
      </c>
      <c r="J1454" s="30" t="s">
        <v>332</v>
      </c>
      <c r="K1454" s="30">
        <v>50.218897399383501</v>
      </c>
      <c r="L1454" s="30">
        <v>318588.68510168901</v>
      </c>
      <c r="M1454" s="30">
        <v>0.4</v>
      </c>
      <c r="N1454" s="30">
        <v>0</v>
      </c>
      <c r="O1454" s="30">
        <v>0</v>
      </c>
      <c r="P1454" s="30">
        <v>0</v>
      </c>
      <c r="Q1454" s="30">
        <v>0</v>
      </c>
      <c r="R1454" s="30">
        <v>0</v>
      </c>
      <c r="S1454" s="30">
        <v>2537.6</v>
      </c>
      <c r="T1454">
        <v>5</v>
      </c>
      <c r="U1454">
        <v>125.547243498459</v>
      </c>
      <c r="V1454">
        <v>0.22099447513812201</v>
      </c>
    </row>
    <row r="1455" spans="1:22" hidden="1" x14ac:dyDescent="0.25">
      <c r="A1455" s="30" t="s">
        <v>4642</v>
      </c>
      <c r="B1455" s="30" t="s">
        <v>3783</v>
      </c>
      <c r="C1455" s="30" t="s">
        <v>5</v>
      </c>
      <c r="D1455" s="30" t="s">
        <v>591</v>
      </c>
      <c r="E1455" s="30" t="s">
        <v>280</v>
      </c>
      <c r="F1455" s="30">
        <v>6344</v>
      </c>
      <c r="G1455" s="30" t="s">
        <v>309</v>
      </c>
      <c r="H1455" s="30">
        <v>0</v>
      </c>
      <c r="I1455" s="30">
        <v>0</v>
      </c>
      <c r="J1455" s="30" t="s">
        <v>336</v>
      </c>
      <c r="K1455" s="30">
        <v>0</v>
      </c>
      <c r="L1455" s="30">
        <v>0</v>
      </c>
      <c r="M1455" s="30">
        <v>0</v>
      </c>
      <c r="N1455" s="30">
        <v>0</v>
      </c>
      <c r="O1455" s="30">
        <v>0</v>
      </c>
      <c r="P1455" s="30">
        <v>0</v>
      </c>
      <c r="Q1455" s="30">
        <v>0</v>
      </c>
      <c r="R1455" s="30">
        <v>0</v>
      </c>
      <c r="S1455" s="30">
        <v>0</v>
      </c>
      <c r="T1455">
        <v>5</v>
      </c>
      <c r="U1455">
        <v>0</v>
      </c>
      <c r="V1455">
        <v>0</v>
      </c>
    </row>
    <row r="1456" spans="1:22" hidden="1" x14ac:dyDescent="0.25">
      <c r="A1456" s="30" t="s">
        <v>4643</v>
      </c>
      <c r="B1456" s="30" t="s">
        <v>3783</v>
      </c>
      <c r="C1456" s="30" t="s">
        <v>5</v>
      </c>
      <c r="D1456" s="30" t="s">
        <v>591</v>
      </c>
      <c r="E1456" s="30" t="s">
        <v>280</v>
      </c>
      <c r="F1456" s="30">
        <v>6344</v>
      </c>
      <c r="G1456" s="30" t="s">
        <v>310</v>
      </c>
      <c r="H1456" s="30">
        <v>0</v>
      </c>
      <c r="I1456" s="30">
        <v>0</v>
      </c>
      <c r="J1456" s="30" t="s">
        <v>333</v>
      </c>
      <c r="K1456" s="30">
        <v>0</v>
      </c>
      <c r="L1456" s="30">
        <v>0</v>
      </c>
      <c r="M1456" s="30">
        <v>0</v>
      </c>
      <c r="N1456" s="30">
        <v>0</v>
      </c>
      <c r="O1456" s="30">
        <v>0</v>
      </c>
      <c r="P1456" s="30">
        <v>0</v>
      </c>
      <c r="Q1456" s="30">
        <v>0</v>
      </c>
      <c r="R1456" s="30">
        <v>0</v>
      </c>
      <c r="S1456" s="30">
        <v>0</v>
      </c>
      <c r="T1456">
        <v>5</v>
      </c>
      <c r="U1456">
        <v>0</v>
      </c>
      <c r="V1456">
        <v>0</v>
      </c>
    </row>
    <row r="1457" spans="1:22" hidden="1" x14ac:dyDescent="0.25">
      <c r="A1457" s="30" t="s">
        <v>4644</v>
      </c>
      <c r="B1457" s="30" t="s">
        <v>3783</v>
      </c>
      <c r="C1457" s="30" t="s">
        <v>5</v>
      </c>
      <c r="D1457" s="30" t="s">
        <v>591</v>
      </c>
      <c r="E1457" s="30" t="s">
        <v>280</v>
      </c>
      <c r="F1457" s="30">
        <v>6344</v>
      </c>
      <c r="G1457" s="30" t="s">
        <v>311</v>
      </c>
      <c r="H1457" s="30">
        <v>75.861777960112903</v>
      </c>
      <c r="I1457" s="30">
        <v>0.1</v>
      </c>
      <c r="J1457" s="30" t="s">
        <v>333</v>
      </c>
      <c r="K1457" s="30">
        <v>7.5861777960112899</v>
      </c>
      <c r="L1457" s="30">
        <v>48126.711937895598</v>
      </c>
      <c r="M1457" s="30">
        <v>0</v>
      </c>
      <c r="N1457" s="30">
        <v>0.1</v>
      </c>
      <c r="O1457" s="30">
        <v>0</v>
      </c>
      <c r="P1457" s="30">
        <v>0</v>
      </c>
      <c r="Q1457" s="30">
        <v>0</v>
      </c>
      <c r="R1457" s="30">
        <v>0</v>
      </c>
      <c r="S1457" s="30">
        <v>634.4</v>
      </c>
      <c r="T1457">
        <v>5</v>
      </c>
      <c r="U1457">
        <v>75.861777960112903</v>
      </c>
      <c r="V1457">
        <v>0.14705882352941199</v>
      </c>
    </row>
    <row r="1458" spans="1:22" hidden="1" x14ac:dyDescent="0.25">
      <c r="A1458" s="30" t="s">
        <v>4645</v>
      </c>
      <c r="B1458" s="30" t="s">
        <v>3783</v>
      </c>
      <c r="C1458" s="30" t="s">
        <v>5</v>
      </c>
      <c r="D1458" s="30" t="s">
        <v>591</v>
      </c>
      <c r="E1458" s="30" t="s">
        <v>280</v>
      </c>
      <c r="F1458" s="30">
        <v>6344</v>
      </c>
      <c r="G1458" s="30" t="s">
        <v>312</v>
      </c>
      <c r="H1458" s="30">
        <v>16.4387370874392</v>
      </c>
      <c r="I1458" s="30">
        <v>2.0099999999999998</v>
      </c>
      <c r="J1458" s="30" t="s">
        <v>334</v>
      </c>
      <c r="K1458" s="30">
        <v>33.041861545752802</v>
      </c>
      <c r="L1458" s="30">
        <v>209617.56964625599</v>
      </c>
      <c r="M1458" s="30">
        <v>0</v>
      </c>
      <c r="N1458" s="30">
        <v>0</v>
      </c>
      <c r="O1458" s="30">
        <v>2.0099999999999998</v>
      </c>
      <c r="P1458" s="30">
        <v>0</v>
      </c>
      <c r="Q1458" s="30">
        <v>0</v>
      </c>
      <c r="R1458" s="30">
        <v>0</v>
      </c>
      <c r="S1458" s="30">
        <v>12751.44</v>
      </c>
      <c r="T1458">
        <v>5</v>
      </c>
      <c r="U1458">
        <v>16.4387370874392</v>
      </c>
      <c r="V1458">
        <v>0.91363636363636402</v>
      </c>
    </row>
    <row r="1459" spans="1:22" hidden="1" x14ac:dyDescent="0.25">
      <c r="A1459" s="30" t="s">
        <v>4646</v>
      </c>
      <c r="B1459" s="30" t="s">
        <v>3783</v>
      </c>
      <c r="C1459" s="30" t="s">
        <v>5</v>
      </c>
      <c r="D1459" s="30" t="s">
        <v>591</v>
      </c>
      <c r="E1459" s="30" t="s">
        <v>280</v>
      </c>
      <c r="F1459" s="30">
        <v>6344</v>
      </c>
      <c r="G1459" s="30" t="s">
        <v>2688</v>
      </c>
      <c r="H1459" s="30">
        <v>117.11052076303299</v>
      </c>
      <c r="I1459" s="30">
        <v>2.3980004690000001E-2</v>
      </c>
      <c r="J1459" s="30" t="s">
        <v>334</v>
      </c>
      <c r="K1459" s="30">
        <v>2.80831083714587</v>
      </c>
      <c r="L1459" s="30">
        <v>17815.923950853401</v>
      </c>
      <c r="M1459" s="30">
        <v>0</v>
      </c>
      <c r="N1459" s="30">
        <v>0</v>
      </c>
      <c r="O1459" s="30">
        <v>2.3980004690000001E-2</v>
      </c>
      <c r="P1459" s="30">
        <v>0</v>
      </c>
      <c r="Q1459" s="30">
        <v>0</v>
      </c>
      <c r="R1459" s="30">
        <v>0</v>
      </c>
      <c r="S1459" s="30">
        <v>152.12914975336</v>
      </c>
      <c r="T1459">
        <v>5</v>
      </c>
      <c r="U1459">
        <v>117.11052076303299</v>
      </c>
      <c r="V1459">
        <v>1.0900002131818199E-2</v>
      </c>
    </row>
    <row r="1460" spans="1:22" hidden="1" x14ac:dyDescent="0.25">
      <c r="A1460" s="30" t="s">
        <v>4647</v>
      </c>
      <c r="B1460" s="30" t="s">
        <v>3783</v>
      </c>
      <c r="C1460" s="30" t="s">
        <v>5</v>
      </c>
      <c r="D1460" s="30" t="s">
        <v>591</v>
      </c>
      <c r="E1460" s="30" t="s">
        <v>280</v>
      </c>
      <c r="F1460" s="30">
        <v>6344</v>
      </c>
      <c r="G1460" s="30" t="s">
        <v>2687</v>
      </c>
      <c r="H1460" s="30">
        <v>72.681208504345904</v>
      </c>
      <c r="I1460" s="30">
        <v>0.16601999531</v>
      </c>
      <c r="J1460" s="30" t="s">
        <v>334</v>
      </c>
      <c r="K1460" s="30">
        <v>12.066533895016599</v>
      </c>
      <c r="L1460" s="30">
        <v>76550.091029985604</v>
      </c>
      <c r="M1460" s="30">
        <v>0</v>
      </c>
      <c r="N1460" s="30">
        <v>0</v>
      </c>
      <c r="O1460" s="30">
        <v>0.16601999531</v>
      </c>
      <c r="P1460" s="30">
        <v>0</v>
      </c>
      <c r="Q1460" s="30">
        <v>0</v>
      </c>
      <c r="R1460" s="30">
        <v>0</v>
      </c>
      <c r="S1460" s="30">
        <v>1053.2308502466401</v>
      </c>
      <c r="T1460">
        <v>5</v>
      </c>
      <c r="U1460">
        <v>72.681208504345904</v>
      </c>
      <c r="V1460">
        <v>7.5463634231818205E-2</v>
      </c>
    </row>
    <row r="1461" spans="1:22" hidden="1" x14ac:dyDescent="0.25">
      <c r="A1461" s="30" t="s">
        <v>4648</v>
      </c>
      <c r="B1461" s="30" t="s">
        <v>3783</v>
      </c>
      <c r="C1461" s="30" t="s">
        <v>5</v>
      </c>
      <c r="D1461" s="30" t="s">
        <v>591</v>
      </c>
      <c r="E1461" s="30" t="s">
        <v>280</v>
      </c>
      <c r="F1461" s="30">
        <v>6344</v>
      </c>
      <c r="G1461" s="30" t="s">
        <v>313</v>
      </c>
      <c r="H1461" s="30">
        <v>0</v>
      </c>
      <c r="I1461" s="30">
        <v>0</v>
      </c>
      <c r="J1461" s="30" t="s">
        <v>334</v>
      </c>
      <c r="K1461" s="30">
        <v>0</v>
      </c>
      <c r="L1461" s="30">
        <v>0</v>
      </c>
      <c r="M1461" s="30">
        <v>0</v>
      </c>
      <c r="N1461" s="30">
        <v>0</v>
      </c>
      <c r="O1461" s="30">
        <v>0</v>
      </c>
      <c r="P1461" s="30">
        <v>0</v>
      </c>
      <c r="Q1461" s="30">
        <v>0</v>
      </c>
      <c r="R1461" s="30">
        <v>0</v>
      </c>
      <c r="S1461" s="30">
        <v>0</v>
      </c>
      <c r="T1461">
        <v>5</v>
      </c>
      <c r="U1461">
        <v>0</v>
      </c>
      <c r="V1461">
        <v>0</v>
      </c>
    </row>
    <row r="1462" spans="1:22" hidden="1" x14ac:dyDescent="0.25">
      <c r="A1462" s="30" t="s">
        <v>4649</v>
      </c>
      <c r="B1462" s="30" t="s">
        <v>3783</v>
      </c>
      <c r="C1462" s="30" t="s">
        <v>5</v>
      </c>
      <c r="D1462" s="30" t="s">
        <v>591</v>
      </c>
      <c r="E1462" s="30" t="s">
        <v>2300</v>
      </c>
      <c r="F1462" s="30">
        <v>0</v>
      </c>
      <c r="G1462" s="30" t="s">
        <v>289</v>
      </c>
      <c r="H1462" s="30">
        <v>0</v>
      </c>
      <c r="I1462" s="30">
        <v>0</v>
      </c>
      <c r="J1462" s="30" t="s">
        <v>335</v>
      </c>
      <c r="K1462" s="30">
        <v>0</v>
      </c>
      <c r="L1462" s="30">
        <v>0</v>
      </c>
      <c r="M1462" s="30">
        <v>0</v>
      </c>
      <c r="N1462" s="30">
        <v>0</v>
      </c>
      <c r="O1462" s="30">
        <v>0</v>
      </c>
      <c r="P1462" s="30">
        <v>0</v>
      </c>
      <c r="Q1462" s="30">
        <v>0</v>
      </c>
      <c r="R1462" s="30">
        <v>0</v>
      </c>
      <c r="S1462" s="30">
        <v>0</v>
      </c>
      <c r="T1462">
        <v>5.5</v>
      </c>
      <c r="U1462">
        <v>1899.1959035340601</v>
      </c>
      <c r="V1462">
        <v>1</v>
      </c>
    </row>
    <row r="1463" spans="1:22" hidden="1" x14ac:dyDescent="0.25">
      <c r="A1463" s="30" t="s">
        <v>4650</v>
      </c>
      <c r="B1463" s="30" t="s">
        <v>3783</v>
      </c>
      <c r="C1463" s="30" t="s">
        <v>5</v>
      </c>
      <c r="D1463" s="30" t="s">
        <v>591</v>
      </c>
      <c r="E1463" s="30" t="s">
        <v>2300</v>
      </c>
      <c r="F1463" s="30">
        <v>0</v>
      </c>
      <c r="G1463" s="30" t="s">
        <v>290</v>
      </c>
      <c r="H1463" s="30">
        <v>0</v>
      </c>
      <c r="I1463" s="30">
        <v>0</v>
      </c>
      <c r="J1463" s="30" t="s">
        <v>363</v>
      </c>
      <c r="K1463" s="30">
        <v>0</v>
      </c>
      <c r="L1463" s="30">
        <v>0</v>
      </c>
      <c r="M1463" s="30">
        <v>0</v>
      </c>
      <c r="N1463" s="30">
        <v>0</v>
      </c>
      <c r="O1463" s="30">
        <v>0</v>
      </c>
      <c r="P1463" s="30">
        <v>0</v>
      </c>
      <c r="Q1463" s="30">
        <v>0</v>
      </c>
      <c r="R1463" s="30">
        <v>0</v>
      </c>
      <c r="S1463" s="30">
        <v>0</v>
      </c>
      <c r="T1463">
        <v>5.5</v>
      </c>
      <c r="U1463">
        <v>288.673542978809</v>
      </c>
      <c r="V1463">
        <v>1</v>
      </c>
    </row>
    <row r="1464" spans="1:22" hidden="1" x14ac:dyDescent="0.25">
      <c r="A1464" s="30" t="s">
        <v>4651</v>
      </c>
      <c r="B1464" s="30" t="s">
        <v>3783</v>
      </c>
      <c r="C1464" s="30" t="s">
        <v>5</v>
      </c>
      <c r="D1464" s="30" t="s">
        <v>591</v>
      </c>
      <c r="E1464" s="30" t="s">
        <v>2300</v>
      </c>
      <c r="F1464" s="30">
        <v>0</v>
      </c>
      <c r="G1464" s="30" t="s">
        <v>291</v>
      </c>
      <c r="H1464" s="30">
        <v>0</v>
      </c>
      <c r="I1464" s="30">
        <v>0</v>
      </c>
      <c r="J1464" s="30" t="s">
        <v>336</v>
      </c>
      <c r="K1464" s="30">
        <v>0</v>
      </c>
      <c r="L1464" s="30">
        <v>0</v>
      </c>
      <c r="M1464" s="30">
        <v>0</v>
      </c>
      <c r="N1464" s="30">
        <v>0</v>
      </c>
      <c r="O1464" s="30">
        <v>0</v>
      </c>
      <c r="P1464" s="30">
        <v>0</v>
      </c>
      <c r="Q1464" s="30">
        <v>0</v>
      </c>
      <c r="R1464" s="30">
        <v>0</v>
      </c>
      <c r="S1464" s="30">
        <v>0</v>
      </c>
      <c r="T1464">
        <v>5.5</v>
      </c>
      <c r="U1464">
        <v>0</v>
      </c>
      <c r="V1464">
        <v>0</v>
      </c>
    </row>
    <row r="1465" spans="1:22" hidden="1" x14ac:dyDescent="0.25">
      <c r="A1465" s="30" t="s">
        <v>4652</v>
      </c>
      <c r="B1465" s="30" t="s">
        <v>3783</v>
      </c>
      <c r="C1465" s="30" t="s">
        <v>5</v>
      </c>
      <c r="D1465" s="30" t="s">
        <v>591</v>
      </c>
      <c r="E1465" s="30" t="s">
        <v>2300</v>
      </c>
      <c r="F1465" s="30">
        <v>0</v>
      </c>
      <c r="G1465" s="30" t="s">
        <v>292</v>
      </c>
      <c r="H1465" s="30">
        <v>42.299870104269402</v>
      </c>
      <c r="I1465" s="30">
        <v>0.20499999999999999</v>
      </c>
      <c r="J1465" s="30" t="s">
        <v>332</v>
      </c>
      <c r="K1465" s="30">
        <v>8.6714733713752192</v>
      </c>
      <c r="L1465" s="30">
        <v>0</v>
      </c>
      <c r="M1465" s="30">
        <v>0.20499999999999999</v>
      </c>
      <c r="N1465" s="30">
        <v>0</v>
      </c>
      <c r="O1465" s="30">
        <v>0</v>
      </c>
      <c r="P1465" s="30">
        <v>0</v>
      </c>
      <c r="Q1465" s="30">
        <v>0</v>
      </c>
      <c r="R1465" s="30">
        <v>0</v>
      </c>
      <c r="S1465" s="30">
        <v>0</v>
      </c>
      <c r="T1465">
        <v>5.5</v>
      </c>
      <c r="U1465">
        <v>42.299870104269402</v>
      </c>
      <c r="V1465">
        <v>9.0109890109890095E-2</v>
      </c>
    </row>
    <row r="1466" spans="1:22" hidden="1" x14ac:dyDescent="0.25">
      <c r="A1466" s="30" t="s">
        <v>4653</v>
      </c>
      <c r="B1466" s="30" t="s">
        <v>3783</v>
      </c>
      <c r="C1466" s="30" t="s">
        <v>5</v>
      </c>
      <c r="D1466" s="30" t="s">
        <v>591</v>
      </c>
      <c r="E1466" s="30" t="s">
        <v>2300</v>
      </c>
      <c r="F1466" s="30">
        <v>0</v>
      </c>
      <c r="G1466" s="30" t="s">
        <v>293</v>
      </c>
      <c r="H1466" s="30">
        <v>180.604590173578</v>
      </c>
      <c r="I1466" s="30">
        <v>5.0000000000000001E-3</v>
      </c>
      <c r="J1466" s="30" t="s">
        <v>333</v>
      </c>
      <c r="K1466" s="30">
        <v>0.90302295086789097</v>
      </c>
      <c r="L1466" s="30">
        <v>0</v>
      </c>
      <c r="M1466" s="30">
        <v>0</v>
      </c>
      <c r="N1466" s="30">
        <v>5.0000000000000001E-3</v>
      </c>
      <c r="O1466" s="30">
        <v>0</v>
      </c>
      <c r="P1466" s="30">
        <v>0</v>
      </c>
      <c r="Q1466" s="30">
        <v>0</v>
      </c>
      <c r="R1466" s="30">
        <v>0</v>
      </c>
      <c r="S1466" s="30">
        <v>0</v>
      </c>
      <c r="T1466">
        <v>5.5</v>
      </c>
      <c r="U1466">
        <v>180.604590173578</v>
      </c>
      <c r="V1466">
        <v>5.8139534883720903E-3</v>
      </c>
    </row>
    <row r="1467" spans="1:22" hidden="1" x14ac:dyDescent="0.25">
      <c r="A1467" s="30" t="s">
        <v>4654</v>
      </c>
      <c r="B1467" s="30" t="s">
        <v>3783</v>
      </c>
      <c r="C1467" s="30" t="s">
        <v>5</v>
      </c>
      <c r="D1467" s="30" t="s">
        <v>591</v>
      </c>
      <c r="E1467" s="30" t="s">
        <v>2300</v>
      </c>
      <c r="F1467" s="30">
        <v>0</v>
      </c>
      <c r="G1467" s="30" t="s">
        <v>294</v>
      </c>
      <c r="H1467" s="30">
        <v>78.463136349295596</v>
      </c>
      <c r="I1467" s="30">
        <v>0.08</v>
      </c>
      <c r="J1467" s="30" t="s">
        <v>333</v>
      </c>
      <c r="K1467" s="30">
        <v>6.2770509079436501</v>
      </c>
      <c r="L1467" s="30">
        <v>0</v>
      </c>
      <c r="M1467" s="30">
        <v>0</v>
      </c>
      <c r="N1467" s="30">
        <v>0.08</v>
      </c>
      <c r="O1467" s="30">
        <v>0</v>
      </c>
      <c r="P1467" s="30">
        <v>0</v>
      </c>
      <c r="Q1467" s="30">
        <v>0</v>
      </c>
      <c r="R1467" s="30">
        <v>0</v>
      </c>
      <c r="S1467" s="30">
        <v>0</v>
      </c>
      <c r="T1467">
        <v>5.5</v>
      </c>
      <c r="U1467">
        <v>78.463136349295596</v>
      </c>
      <c r="V1467">
        <v>9.3023255813953501E-2</v>
      </c>
    </row>
    <row r="1468" spans="1:22" hidden="1" x14ac:dyDescent="0.25">
      <c r="A1468" s="30" t="s">
        <v>4655</v>
      </c>
      <c r="B1468" s="30" t="s">
        <v>3783</v>
      </c>
      <c r="C1468" s="30" t="s">
        <v>5</v>
      </c>
      <c r="D1468" s="30" t="s">
        <v>591</v>
      </c>
      <c r="E1468" s="30" t="s">
        <v>2300</v>
      </c>
      <c r="F1468" s="30">
        <v>0</v>
      </c>
      <c r="G1468" s="30" t="s">
        <v>295</v>
      </c>
      <c r="H1468" s="30">
        <v>0</v>
      </c>
      <c r="I1468" s="30">
        <v>0</v>
      </c>
      <c r="J1468" s="30" t="s">
        <v>336</v>
      </c>
      <c r="K1468" s="30">
        <v>0</v>
      </c>
      <c r="L1468" s="30">
        <v>0</v>
      </c>
      <c r="M1468" s="30">
        <v>0</v>
      </c>
      <c r="N1468" s="30">
        <v>0</v>
      </c>
      <c r="O1468" s="30">
        <v>0</v>
      </c>
      <c r="P1468" s="30">
        <v>0</v>
      </c>
      <c r="Q1468" s="30">
        <v>0</v>
      </c>
      <c r="R1468" s="30">
        <v>0</v>
      </c>
      <c r="S1468" s="30">
        <v>0</v>
      </c>
      <c r="T1468">
        <v>5.5</v>
      </c>
      <c r="U1468">
        <v>0</v>
      </c>
      <c r="V1468">
        <v>0</v>
      </c>
    </row>
    <row r="1469" spans="1:22" hidden="1" x14ac:dyDescent="0.25">
      <c r="A1469" s="30" t="s">
        <v>4656</v>
      </c>
      <c r="B1469" s="30" t="s">
        <v>3783</v>
      </c>
      <c r="C1469" s="30" t="s">
        <v>5</v>
      </c>
      <c r="D1469" s="30" t="s">
        <v>591</v>
      </c>
      <c r="E1469" s="30" t="s">
        <v>2300</v>
      </c>
      <c r="F1469" s="30">
        <v>0</v>
      </c>
      <c r="G1469" s="30" t="s">
        <v>296</v>
      </c>
      <c r="H1469" s="30">
        <v>102.459542744114</v>
      </c>
      <c r="I1469" s="30">
        <v>0.01</v>
      </c>
      <c r="J1469" s="30" t="s">
        <v>336</v>
      </c>
      <c r="K1469" s="30">
        <v>1.02459542744114</v>
      </c>
      <c r="L1469" s="30">
        <v>0</v>
      </c>
      <c r="M1469" s="30">
        <v>0</v>
      </c>
      <c r="N1469" s="30">
        <v>0</v>
      </c>
      <c r="O1469" s="30">
        <v>0</v>
      </c>
      <c r="P1469" s="30">
        <v>0</v>
      </c>
      <c r="Q1469" s="30">
        <v>0.01</v>
      </c>
      <c r="R1469" s="30">
        <v>1.02459542744114</v>
      </c>
      <c r="S1469" s="30">
        <v>0</v>
      </c>
      <c r="T1469">
        <v>5.5</v>
      </c>
      <c r="U1469">
        <v>102.459542744114</v>
      </c>
      <c r="V1469">
        <v>8.2644628099173608E-3</v>
      </c>
    </row>
    <row r="1470" spans="1:22" hidden="1" x14ac:dyDescent="0.25">
      <c r="A1470" s="30" t="s">
        <v>4657</v>
      </c>
      <c r="B1470" s="30" t="s">
        <v>3783</v>
      </c>
      <c r="C1470" s="30" t="s">
        <v>5</v>
      </c>
      <c r="D1470" s="30" t="s">
        <v>591</v>
      </c>
      <c r="E1470" s="30" t="s">
        <v>2300</v>
      </c>
      <c r="F1470" s="30">
        <v>0</v>
      </c>
      <c r="G1470" s="30" t="s">
        <v>297</v>
      </c>
      <c r="H1470" s="30">
        <v>401.23766306068802</v>
      </c>
      <c r="I1470" s="30">
        <v>3.5000000000000003E-2</v>
      </c>
      <c r="J1470" s="30" t="s">
        <v>336</v>
      </c>
      <c r="K1470" s="30">
        <v>14.0433182071241</v>
      </c>
      <c r="L1470" s="30">
        <v>0</v>
      </c>
      <c r="M1470" s="30">
        <v>0</v>
      </c>
      <c r="N1470" s="30">
        <v>0</v>
      </c>
      <c r="O1470" s="30">
        <v>0</v>
      </c>
      <c r="P1470" s="30">
        <v>0</v>
      </c>
      <c r="Q1470" s="30">
        <v>3.5000000000000003E-2</v>
      </c>
      <c r="R1470" s="30">
        <v>14.0433182071241</v>
      </c>
      <c r="S1470" s="30">
        <v>0</v>
      </c>
      <c r="T1470">
        <v>5.5</v>
      </c>
      <c r="U1470">
        <v>401.23766306068802</v>
      </c>
      <c r="V1470">
        <v>2.89256198347107E-2</v>
      </c>
    </row>
    <row r="1471" spans="1:22" hidden="1" x14ac:dyDescent="0.25">
      <c r="A1471" s="30" t="s">
        <v>4658</v>
      </c>
      <c r="B1471" s="30" t="s">
        <v>3783</v>
      </c>
      <c r="C1471" s="30" t="s">
        <v>5</v>
      </c>
      <c r="D1471" s="30" t="s">
        <v>591</v>
      </c>
      <c r="E1471" s="30" t="s">
        <v>2300</v>
      </c>
      <c r="F1471" s="30">
        <v>0</v>
      </c>
      <c r="G1471" s="30" t="s">
        <v>298</v>
      </c>
      <c r="H1471" s="30">
        <v>0</v>
      </c>
      <c r="I1471" s="30">
        <v>0</v>
      </c>
      <c r="J1471" s="30" t="s">
        <v>276</v>
      </c>
      <c r="K1471" s="30">
        <v>0</v>
      </c>
      <c r="L1471" s="30">
        <v>0</v>
      </c>
      <c r="M1471" s="30">
        <v>0</v>
      </c>
      <c r="N1471" s="30">
        <v>0</v>
      </c>
      <c r="O1471" s="30">
        <v>0</v>
      </c>
      <c r="P1471" s="30">
        <v>0</v>
      </c>
      <c r="Q1471" s="30">
        <v>0</v>
      </c>
      <c r="R1471" s="30">
        <v>0</v>
      </c>
      <c r="S1471" s="30">
        <v>0</v>
      </c>
      <c r="T1471">
        <v>5.5</v>
      </c>
      <c r="U1471">
        <v>0</v>
      </c>
      <c r="V1471">
        <v>0</v>
      </c>
    </row>
    <row r="1472" spans="1:22" hidden="1" x14ac:dyDescent="0.25">
      <c r="A1472" s="30" t="s">
        <v>4659</v>
      </c>
      <c r="B1472" s="30" t="s">
        <v>3783</v>
      </c>
      <c r="C1472" s="30" t="s">
        <v>5</v>
      </c>
      <c r="D1472" s="30" t="s">
        <v>591</v>
      </c>
      <c r="E1472" s="30" t="s">
        <v>2300</v>
      </c>
      <c r="F1472" s="30">
        <v>0</v>
      </c>
      <c r="G1472" s="30" t="s">
        <v>299</v>
      </c>
      <c r="H1472" s="30">
        <v>124.75823865026101</v>
      </c>
      <c r="I1472" s="30">
        <v>0.03</v>
      </c>
      <c r="J1472" s="30" t="s">
        <v>332</v>
      </c>
      <c r="K1472" s="30">
        <v>3.7427471595078301</v>
      </c>
      <c r="L1472" s="30">
        <v>0</v>
      </c>
      <c r="M1472" s="30">
        <v>0.03</v>
      </c>
      <c r="N1472" s="30">
        <v>0</v>
      </c>
      <c r="O1472" s="30">
        <v>0</v>
      </c>
      <c r="P1472" s="30">
        <v>0</v>
      </c>
      <c r="Q1472" s="30">
        <v>0</v>
      </c>
      <c r="R1472" s="30">
        <v>0</v>
      </c>
      <c r="S1472" s="30">
        <v>0</v>
      </c>
      <c r="T1472">
        <v>5.5</v>
      </c>
      <c r="U1472">
        <v>124.75823865026101</v>
      </c>
      <c r="V1472">
        <v>1.3186813186813201E-2</v>
      </c>
    </row>
    <row r="1473" spans="1:22" hidden="1" x14ac:dyDescent="0.25">
      <c r="A1473" s="30" t="s">
        <v>4660</v>
      </c>
      <c r="B1473" s="30" t="s">
        <v>3783</v>
      </c>
      <c r="C1473" s="30" t="s">
        <v>5</v>
      </c>
      <c r="D1473" s="30" t="s">
        <v>591</v>
      </c>
      <c r="E1473" s="30" t="s">
        <v>2300</v>
      </c>
      <c r="F1473" s="30">
        <v>0</v>
      </c>
      <c r="G1473" s="30" t="s">
        <v>300</v>
      </c>
      <c r="H1473" s="30">
        <v>0</v>
      </c>
      <c r="I1473" s="30">
        <v>0</v>
      </c>
      <c r="J1473" s="30" t="s">
        <v>336</v>
      </c>
      <c r="K1473" s="30">
        <v>0</v>
      </c>
      <c r="L1473" s="30">
        <v>0</v>
      </c>
      <c r="M1473" s="30">
        <v>0</v>
      </c>
      <c r="N1473" s="30">
        <v>0</v>
      </c>
      <c r="O1473" s="30">
        <v>0</v>
      </c>
      <c r="P1473" s="30">
        <v>0</v>
      </c>
      <c r="Q1473" s="30">
        <v>0</v>
      </c>
      <c r="R1473" s="30">
        <v>0</v>
      </c>
      <c r="S1473" s="30">
        <v>0</v>
      </c>
      <c r="T1473">
        <v>5.5</v>
      </c>
      <c r="U1473">
        <v>0</v>
      </c>
      <c r="V1473">
        <v>0</v>
      </c>
    </row>
    <row r="1474" spans="1:22" hidden="1" x14ac:dyDescent="0.25">
      <c r="A1474" s="30" t="s">
        <v>4661</v>
      </c>
      <c r="B1474" s="30" t="s">
        <v>3783</v>
      </c>
      <c r="C1474" s="30" t="s">
        <v>5</v>
      </c>
      <c r="D1474" s="30" t="s">
        <v>591</v>
      </c>
      <c r="E1474" s="30" t="s">
        <v>2300</v>
      </c>
      <c r="F1474" s="30">
        <v>0</v>
      </c>
      <c r="G1474" s="30" t="s">
        <v>301</v>
      </c>
      <c r="H1474" s="30">
        <v>55.0621899105751</v>
      </c>
      <c r="I1474" s="30">
        <v>0.625</v>
      </c>
      <c r="J1474" s="30" t="s">
        <v>333</v>
      </c>
      <c r="K1474" s="30">
        <v>34.413868694109503</v>
      </c>
      <c r="L1474" s="30">
        <v>0</v>
      </c>
      <c r="M1474" s="30">
        <v>0</v>
      </c>
      <c r="N1474" s="30">
        <v>0.625</v>
      </c>
      <c r="O1474" s="30">
        <v>0</v>
      </c>
      <c r="P1474" s="30">
        <v>0</v>
      </c>
      <c r="Q1474" s="30">
        <v>0</v>
      </c>
      <c r="R1474" s="30">
        <v>0</v>
      </c>
      <c r="S1474" s="30">
        <v>0</v>
      </c>
      <c r="T1474">
        <v>5.5</v>
      </c>
      <c r="U1474">
        <v>55.0621899105751</v>
      </c>
      <c r="V1474">
        <v>0.72674418604651203</v>
      </c>
    </row>
    <row r="1475" spans="1:22" hidden="1" x14ac:dyDescent="0.25">
      <c r="A1475" s="30" t="s">
        <v>4662</v>
      </c>
      <c r="B1475" s="30" t="s">
        <v>3783</v>
      </c>
      <c r="C1475" s="30" t="s">
        <v>5</v>
      </c>
      <c r="D1475" s="30" t="s">
        <v>591</v>
      </c>
      <c r="E1475" s="30" t="s">
        <v>2300</v>
      </c>
      <c r="F1475" s="30">
        <v>0</v>
      </c>
      <c r="G1475" s="30" t="s">
        <v>302</v>
      </c>
      <c r="H1475" s="30">
        <v>97.688085182214806</v>
      </c>
      <c r="I1475" s="30">
        <v>0.05</v>
      </c>
      <c r="J1475" s="30" t="s">
        <v>332</v>
      </c>
      <c r="K1475" s="30">
        <v>4.8844042591107399</v>
      </c>
      <c r="L1475" s="30">
        <v>0</v>
      </c>
      <c r="M1475" s="30">
        <v>0.05</v>
      </c>
      <c r="N1475" s="30">
        <v>0</v>
      </c>
      <c r="O1475" s="30">
        <v>0</v>
      </c>
      <c r="P1475" s="30">
        <v>0</v>
      </c>
      <c r="Q1475" s="30">
        <v>0</v>
      </c>
      <c r="R1475" s="30">
        <v>0</v>
      </c>
      <c r="S1475" s="30">
        <v>0</v>
      </c>
      <c r="T1475">
        <v>5.5</v>
      </c>
      <c r="U1475">
        <v>97.688085182214806</v>
      </c>
      <c r="V1475">
        <v>2.1978021978022001E-2</v>
      </c>
    </row>
    <row r="1476" spans="1:22" hidden="1" x14ac:dyDescent="0.25">
      <c r="A1476" s="30" t="s">
        <v>4663</v>
      </c>
      <c r="B1476" s="30" t="s">
        <v>3783</v>
      </c>
      <c r="C1476" s="30" t="s">
        <v>5</v>
      </c>
      <c r="D1476" s="30" t="s">
        <v>591</v>
      </c>
      <c r="E1476" s="30" t="s">
        <v>2300</v>
      </c>
      <c r="F1476" s="30">
        <v>0</v>
      </c>
      <c r="G1476" s="30" t="s">
        <v>303</v>
      </c>
      <c r="H1476" s="30">
        <v>143.18020014717001</v>
      </c>
      <c r="I1476" s="30">
        <v>0.03</v>
      </c>
      <c r="J1476" s="30" t="s">
        <v>336</v>
      </c>
      <c r="K1476" s="30">
        <v>4.2954060044151099</v>
      </c>
      <c r="L1476" s="30">
        <v>0</v>
      </c>
      <c r="M1476" s="30">
        <v>0</v>
      </c>
      <c r="N1476" s="30">
        <v>0</v>
      </c>
      <c r="O1476" s="30">
        <v>0</v>
      </c>
      <c r="P1476" s="30">
        <v>0</v>
      </c>
      <c r="Q1476" s="30">
        <v>0.03</v>
      </c>
      <c r="R1476" s="30">
        <v>4.2954060044151099</v>
      </c>
      <c r="S1476" s="30">
        <v>0</v>
      </c>
      <c r="T1476">
        <v>5.5</v>
      </c>
      <c r="U1476">
        <v>143.18020014717001</v>
      </c>
      <c r="V1476">
        <v>2.4793388429752101E-2</v>
      </c>
    </row>
    <row r="1477" spans="1:22" hidden="1" x14ac:dyDescent="0.25">
      <c r="A1477" s="30" t="s">
        <v>4664</v>
      </c>
      <c r="B1477" s="30" t="s">
        <v>3783</v>
      </c>
      <c r="C1477" s="30" t="s">
        <v>5</v>
      </c>
      <c r="D1477" s="30" t="s">
        <v>591</v>
      </c>
      <c r="E1477" s="30" t="s">
        <v>2300</v>
      </c>
      <c r="F1477" s="30">
        <v>0</v>
      </c>
      <c r="G1477" s="30" t="s">
        <v>304</v>
      </c>
      <c r="H1477" s="30">
        <v>31.280625841750901</v>
      </c>
      <c r="I1477" s="30">
        <v>1</v>
      </c>
      <c r="J1477" s="30" t="s">
        <v>336</v>
      </c>
      <c r="K1477" s="30">
        <v>31.280625841750901</v>
      </c>
      <c r="L1477" s="30">
        <v>0</v>
      </c>
      <c r="M1477" s="30">
        <v>0</v>
      </c>
      <c r="N1477" s="30">
        <v>0</v>
      </c>
      <c r="O1477" s="30">
        <v>0</v>
      </c>
      <c r="P1477" s="30">
        <v>0</v>
      </c>
      <c r="Q1477" s="30">
        <v>1</v>
      </c>
      <c r="R1477" s="30">
        <v>31.280625841750901</v>
      </c>
      <c r="S1477" s="30">
        <v>0</v>
      </c>
      <c r="T1477">
        <v>5.5</v>
      </c>
      <c r="U1477">
        <v>31.280625841750901</v>
      </c>
      <c r="V1477">
        <v>0.826446280991736</v>
      </c>
    </row>
    <row r="1478" spans="1:22" hidden="1" x14ac:dyDescent="0.25">
      <c r="A1478" s="30" t="s">
        <v>4665</v>
      </c>
      <c r="B1478" s="30" t="s">
        <v>3783</v>
      </c>
      <c r="C1478" s="30" t="s">
        <v>5</v>
      </c>
      <c r="D1478" s="30" t="s">
        <v>591</v>
      </c>
      <c r="E1478" s="30" t="s">
        <v>2300</v>
      </c>
      <c r="F1478" s="30">
        <v>0</v>
      </c>
      <c r="G1478" s="30" t="s">
        <v>305</v>
      </c>
      <c r="H1478" s="30">
        <v>117.61516377718399</v>
      </c>
      <c r="I1478" s="30">
        <v>0.62</v>
      </c>
      <c r="J1478" s="30" t="s">
        <v>332</v>
      </c>
      <c r="K1478" s="30">
        <v>72.921401541854294</v>
      </c>
      <c r="L1478" s="30">
        <v>0</v>
      </c>
      <c r="M1478" s="30">
        <v>0.62</v>
      </c>
      <c r="N1478" s="30">
        <v>0</v>
      </c>
      <c r="O1478" s="30">
        <v>0</v>
      </c>
      <c r="P1478" s="30">
        <v>0</v>
      </c>
      <c r="Q1478" s="30">
        <v>0</v>
      </c>
      <c r="R1478" s="30">
        <v>0</v>
      </c>
      <c r="S1478" s="30">
        <v>0</v>
      </c>
      <c r="T1478">
        <v>5.5</v>
      </c>
      <c r="U1478">
        <v>117.61516377718399</v>
      </c>
      <c r="V1478">
        <v>0.272527472527473</v>
      </c>
    </row>
    <row r="1479" spans="1:22" hidden="1" x14ac:dyDescent="0.25">
      <c r="A1479" s="30" t="s">
        <v>4666</v>
      </c>
      <c r="B1479" s="30" t="s">
        <v>3783</v>
      </c>
      <c r="C1479" s="30" t="s">
        <v>5</v>
      </c>
      <c r="D1479" s="30" t="s">
        <v>591</v>
      </c>
      <c r="E1479" s="30" t="s">
        <v>2300</v>
      </c>
      <c r="F1479" s="30">
        <v>0</v>
      </c>
      <c r="G1479" s="30" t="s">
        <v>306</v>
      </c>
      <c r="H1479" s="30">
        <v>117.730406283992</v>
      </c>
      <c r="I1479" s="30">
        <v>0.84499999999999997</v>
      </c>
      <c r="J1479" s="30" t="s">
        <v>332</v>
      </c>
      <c r="K1479" s="30">
        <v>99.482193309972999</v>
      </c>
      <c r="L1479" s="30">
        <v>0</v>
      </c>
      <c r="M1479" s="30">
        <v>0.84499999999999997</v>
      </c>
      <c r="N1479" s="30">
        <v>0</v>
      </c>
      <c r="O1479" s="30">
        <v>0</v>
      </c>
      <c r="P1479" s="30">
        <v>0</v>
      </c>
      <c r="Q1479" s="30">
        <v>0</v>
      </c>
      <c r="R1479" s="30">
        <v>0</v>
      </c>
      <c r="S1479" s="30">
        <v>0</v>
      </c>
      <c r="T1479">
        <v>5.5</v>
      </c>
      <c r="U1479">
        <v>117.730406283992</v>
      </c>
      <c r="V1479">
        <v>0.371428571428571</v>
      </c>
    </row>
    <row r="1480" spans="1:22" hidden="1" x14ac:dyDescent="0.25">
      <c r="A1480" s="30" t="s">
        <v>4667</v>
      </c>
      <c r="B1480" s="30" t="s">
        <v>3783</v>
      </c>
      <c r="C1480" s="30" t="s">
        <v>5</v>
      </c>
      <c r="D1480" s="30" t="s">
        <v>591</v>
      </c>
      <c r="E1480" s="30" t="s">
        <v>2300</v>
      </c>
      <c r="F1480" s="30">
        <v>0</v>
      </c>
      <c r="G1480" s="30" t="s">
        <v>307</v>
      </c>
      <c r="H1480" s="30">
        <v>41.471099798188902</v>
      </c>
      <c r="I1480" s="30">
        <v>0.13500000000000001</v>
      </c>
      <c r="J1480" s="30" t="s">
        <v>336</v>
      </c>
      <c r="K1480" s="30">
        <v>5.5985984727554996</v>
      </c>
      <c r="L1480" s="30">
        <v>0</v>
      </c>
      <c r="M1480" s="30">
        <v>0</v>
      </c>
      <c r="N1480" s="30">
        <v>0</v>
      </c>
      <c r="O1480" s="30">
        <v>0</v>
      </c>
      <c r="P1480" s="30">
        <v>0</v>
      </c>
      <c r="Q1480" s="30">
        <v>0.13500000000000001</v>
      </c>
      <c r="R1480" s="30">
        <v>5.5985984727554996</v>
      </c>
      <c r="S1480" s="30">
        <v>0</v>
      </c>
      <c r="T1480">
        <v>5.5</v>
      </c>
      <c r="U1480">
        <v>41.471099798188902</v>
      </c>
      <c r="V1480">
        <v>0.111570247933884</v>
      </c>
    </row>
    <row r="1481" spans="1:22" hidden="1" x14ac:dyDescent="0.25">
      <c r="A1481" s="30" t="s">
        <v>4668</v>
      </c>
      <c r="B1481" s="30" t="s">
        <v>3783</v>
      </c>
      <c r="C1481" s="30" t="s">
        <v>5</v>
      </c>
      <c r="D1481" s="30" t="s">
        <v>591</v>
      </c>
      <c r="E1481" s="30" t="s">
        <v>2300</v>
      </c>
      <c r="F1481" s="30">
        <v>0</v>
      </c>
      <c r="G1481" s="30" t="s">
        <v>308</v>
      </c>
      <c r="H1481" s="30">
        <v>132.54478459530901</v>
      </c>
      <c r="I1481" s="30">
        <v>0.52500000000000002</v>
      </c>
      <c r="J1481" s="30" t="s">
        <v>332</v>
      </c>
      <c r="K1481" s="30">
        <v>69.586011912537302</v>
      </c>
      <c r="L1481" s="30">
        <v>0</v>
      </c>
      <c r="M1481" s="30">
        <v>0.52500000000000002</v>
      </c>
      <c r="N1481" s="30">
        <v>0</v>
      </c>
      <c r="O1481" s="30">
        <v>0</v>
      </c>
      <c r="P1481" s="30">
        <v>0</v>
      </c>
      <c r="Q1481" s="30">
        <v>0</v>
      </c>
      <c r="R1481" s="30">
        <v>0</v>
      </c>
      <c r="S1481" s="30">
        <v>0</v>
      </c>
      <c r="T1481">
        <v>5.5</v>
      </c>
      <c r="U1481">
        <v>132.54478459530901</v>
      </c>
      <c r="V1481">
        <v>0.230769230769231</v>
      </c>
    </row>
    <row r="1482" spans="1:22" hidden="1" x14ac:dyDescent="0.25">
      <c r="A1482" s="30" t="s">
        <v>4669</v>
      </c>
      <c r="B1482" s="30" t="s">
        <v>3783</v>
      </c>
      <c r="C1482" s="30" t="s">
        <v>5</v>
      </c>
      <c r="D1482" s="30" t="s">
        <v>591</v>
      </c>
      <c r="E1482" s="30" t="s">
        <v>2300</v>
      </c>
      <c r="F1482" s="30">
        <v>0</v>
      </c>
      <c r="G1482" s="30" t="s">
        <v>309</v>
      </c>
      <c r="H1482" s="30">
        <v>0</v>
      </c>
      <c r="I1482" s="30">
        <v>0</v>
      </c>
      <c r="J1482" s="30" t="s">
        <v>336</v>
      </c>
      <c r="K1482" s="30">
        <v>0</v>
      </c>
      <c r="L1482" s="30">
        <v>0</v>
      </c>
      <c r="M1482" s="30">
        <v>0</v>
      </c>
      <c r="N1482" s="30">
        <v>0</v>
      </c>
      <c r="O1482" s="30">
        <v>0</v>
      </c>
      <c r="P1482" s="30">
        <v>0</v>
      </c>
      <c r="Q1482" s="30">
        <v>0</v>
      </c>
      <c r="R1482" s="30">
        <v>0</v>
      </c>
      <c r="S1482" s="30">
        <v>0</v>
      </c>
      <c r="T1482">
        <v>5.5</v>
      </c>
      <c r="U1482">
        <v>0</v>
      </c>
      <c r="V1482">
        <v>0</v>
      </c>
    </row>
    <row r="1483" spans="1:22" hidden="1" x14ac:dyDescent="0.25">
      <c r="A1483" s="30" t="s">
        <v>4670</v>
      </c>
      <c r="B1483" s="30" t="s">
        <v>3783</v>
      </c>
      <c r="C1483" s="30" t="s">
        <v>5</v>
      </c>
      <c r="D1483" s="30" t="s">
        <v>591</v>
      </c>
      <c r="E1483" s="30" t="s">
        <v>2300</v>
      </c>
      <c r="F1483" s="30">
        <v>0</v>
      </c>
      <c r="G1483" s="30" t="s">
        <v>310</v>
      </c>
      <c r="H1483" s="30">
        <v>256.53576458543802</v>
      </c>
      <c r="I1483" s="30">
        <v>5.0000000000000001E-3</v>
      </c>
      <c r="J1483" s="30" t="s">
        <v>333</v>
      </c>
      <c r="K1483" s="30">
        <v>1.2826788229271899</v>
      </c>
      <c r="L1483" s="30">
        <v>0</v>
      </c>
      <c r="M1483" s="30">
        <v>0</v>
      </c>
      <c r="N1483" s="30">
        <v>5.0000000000000001E-3</v>
      </c>
      <c r="O1483" s="30">
        <v>0</v>
      </c>
      <c r="P1483" s="30">
        <v>0</v>
      </c>
      <c r="Q1483" s="30">
        <v>0</v>
      </c>
      <c r="R1483" s="30">
        <v>0</v>
      </c>
      <c r="S1483" s="30">
        <v>0</v>
      </c>
      <c r="T1483">
        <v>5.5</v>
      </c>
      <c r="U1483">
        <v>256.53576458543802</v>
      </c>
      <c r="V1483">
        <v>5.8139534883720903E-3</v>
      </c>
    </row>
    <row r="1484" spans="1:22" hidden="1" x14ac:dyDescent="0.25">
      <c r="A1484" s="30" t="s">
        <v>4671</v>
      </c>
      <c r="B1484" s="30" t="s">
        <v>3783</v>
      </c>
      <c r="C1484" s="30" t="s">
        <v>5</v>
      </c>
      <c r="D1484" s="30" t="s">
        <v>591</v>
      </c>
      <c r="E1484" s="30" t="s">
        <v>2300</v>
      </c>
      <c r="F1484" s="30">
        <v>0</v>
      </c>
      <c r="G1484" s="30" t="s">
        <v>311</v>
      </c>
      <c r="H1484" s="30">
        <v>84.924681315756104</v>
      </c>
      <c r="I1484" s="30">
        <v>0.14499999999999999</v>
      </c>
      <c r="J1484" s="30" t="s">
        <v>333</v>
      </c>
      <c r="K1484" s="30">
        <v>12.314078790784601</v>
      </c>
      <c r="L1484" s="30">
        <v>0</v>
      </c>
      <c r="M1484" s="30">
        <v>0</v>
      </c>
      <c r="N1484" s="30">
        <v>0.14499999999999999</v>
      </c>
      <c r="O1484" s="30">
        <v>0</v>
      </c>
      <c r="P1484" s="30">
        <v>0</v>
      </c>
      <c r="Q1484" s="30">
        <v>0</v>
      </c>
      <c r="R1484" s="30">
        <v>0</v>
      </c>
      <c r="S1484" s="30">
        <v>0</v>
      </c>
      <c r="T1484">
        <v>5.5</v>
      </c>
      <c r="U1484">
        <v>84.924681315756104</v>
      </c>
      <c r="V1484">
        <v>0.168604651162791</v>
      </c>
    </row>
    <row r="1485" spans="1:22" hidden="1" x14ac:dyDescent="0.25">
      <c r="A1485" s="30" t="s">
        <v>4672</v>
      </c>
      <c r="B1485" s="30" t="s">
        <v>3783</v>
      </c>
      <c r="C1485" s="30" t="s">
        <v>5</v>
      </c>
      <c r="D1485" s="30" t="s">
        <v>591</v>
      </c>
      <c r="E1485" s="30" t="s">
        <v>2300</v>
      </c>
      <c r="F1485" s="30">
        <v>0</v>
      </c>
      <c r="G1485" s="30" t="s">
        <v>312</v>
      </c>
      <c r="H1485" s="30">
        <v>18.1659716302314</v>
      </c>
      <c r="I1485" s="30">
        <v>2.56</v>
      </c>
      <c r="J1485" s="30" t="s">
        <v>334</v>
      </c>
      <c r="K1485" s="30">
        <v>46.5048873733923</v>
      </c>
      <c r="L1485" s="30">
        <v>0</v>
      </c>
      <c r="M1485" s="30">
        <v>0</v>
      </c>
      <c r="N1485" s="30">
        <v>0</v>
      </c>
      <c r="O1485" s="30">
        <v>2.56</v>
      </c>
      <c r="P1485" s="30">
        <v>0</v>
      </c>
      <c r="Q1485" s="30">
        <v>0</v>
      </c>
      <c r="R1485" s="30">
        <v>0</v>
      </c>
      <c r="S1485" s="30">
        <v>0</v>
      </c>
      <c r="T1485">
        <v>5.5</v>
      </c>
      <c r="U1485">
        <v>18.1659716302314</v>
      </c>
      <c r="V1485">
        <v>0.91265597147950095</v>
      </c>
    </row>
    <row r="1486" spans="1:22" hidden="1" x14ac:dyDescent="0.25">
      <c r="A1486" s="30" t="s">
        <v>4673</v>
      </c>
      <c r="B1486" s="30" t="s">
        <v>3783</v>
      </c>
      <c r="C1486" s="30" t="s">
        <v>5</v>
      </c>
      <c r="D1486" s="30" t="s">
        <v>591</v>
      </c>
      <c r="E1486" s="30" t="s">
        <v>2300</v>
      </c>
      <c r="F1486" s="30">
        <v>0</v>
      </c>
      <c r="G1486" s="30" t="s">
        <v>2688</v>
      </c>
      <c r="H1486" s="30">
        <v>140.172828674589</v>
      </c>
      <c r="I1486" s="30">
        <v>3.0921584995000001E-2</v>
      </c>
      <c r="J1486" s="30" t="s">
        <v>334</v>
      </c>
      <c r="K1486" s="30">
        <v>4.3343660358508904</v>
      </c>
      <c r="L1486" s="30">
        <v>0</v>
      </c>
      <c r="M1486" s="30">
        <v>0</v>
      </c>
      <c r="N1486" s="30">
        <v>0</v>
      </c>
      <c r="O1486" s="30">
        <v>3.0921584995000001E-2</v>
      </c>
      <c r="P1486" s="30">
        <v>0</v>
      </c>
      <c r="Q1486" s="30">
        <v>0</v>
      </c>
      <c r="R1486" s="30">
        <v>0</v>
      </c>
      <c r="S1486" s="30">
        <v>0</v>
      </c>
      <c r="T1486">
        <v>5.5</v>
      </c>
      <c r="U1486">
        <v>140.172828674589</v>
      </c>
      <c r="V1486">
        <v>1.1023737966131901E-2</v>
      </c>
    </row>
    <row r="1487" spans="1:22" hidden="1" x14ac:dyDescent="0.25">
      <c r="A1487" s="30" t="s">
        <v>4674</v>
      </c>
      <c r="B1487" s="30" t="s">
        <v>3783</v>
      </c>
      <c r="C1487" s="30" t="s">
        <v>5</v>
      </c>
      <c r="D1487" s="30" t="s">
        <v>591</v>
      </c>
      <c r="E1487" s="30" t="s">
        <v>2300</v>
      </c>
      <c r="F1487" s="30">
        <v>0</v>
      </c>
      <c r="G1487" s="30" t="s">
        <v>2687</v>
      </c>
      <c r="H1487" s="30">
        <v>86.994153225196001</v>
      </c>
      <c r="I1487" s="30">
        <v>0.21407841500499999</v>
      </c>
      <c r="J1487" s="30" t="s">
        <v>334</v>
      </c>
      <c r="K1487" s="30">
        <v>18.6235704371521</v>
      </c>
      <c r="L1487" s="30">
        <v>0</v>
      </c>
      <c r="M1487" s="30">
        <v>0</v>
      </c>
      <c r="N1487" s="30">
        <v>0</v>
      </c>
      <c r="O1487" s="30">
        <v>0.21407841500499999</v>
      </c>
      <c r="P1487" s="30">
        <v>0</v>
      </c>
      <c r="Q1487" s="30">
        <v>0</v>
      </c>
      <c r="R1487" s="30">
        <v>0</v>
      </c>
      <c r="S1487" s="30">
        <v>0</v>
      </c>
      <c r="T1487">
        <v>5.5</v>
      </c>
      <c r="U1487">
        <v>86.994153225196001</v>
      </c>
      <c r="V1487">
        <v>7.6320290554367204E-2</v>
      </c>
    </row>
    <row r="1488" spans="1:22" hidden="1" x14ac:dyDescent="0.25">
      <c r="A1488" s="30" t="s">
        <v>4675</v>
      </c>
      <c r="B1488" s="30" t="s">
        <v>3783</v>
      </c>
      <c r="C1488" s="30" t="s">
        <v>5</v>
      </c>
      <c r="D1488" s="30" t="s">
        <v>591</v>
      </c>
      <c r="E1488" s="30" t="s">
        <v>2300</v>
      </c>
      <c r="F1488" s="30">
        <v>0</v>
      </c>
      <c r="G1488" s="30" t="s">
        <v>313</v>
      </c>
      <c r="H1488" s="30">
        <v>0</v>
      </c>
      <c r="I1488" s="30">
        <v>0</v>
      </c>
      <c r="J1488" s="30" t="s">
        <v>334</v>
      </c>
      <c r="K1488" s="30">
        <v>0</v>
      </c>
      <c r="L1488" s="30">
        <v>0</v>
      </c>
      <c r="M1488" s="30">
        <v>0</v>
      </c>
      <c r="N1488" s="30">
        <v>0</v>
      </c>
      <c r="O1488" s="30">
        <v>0</v>
      </c>
      <c r="P1488" s="30">
        <v>0</v>
      </c>
      <c r="Q1488" s="30">
        <v>0</v>
      </c>
      <c r="R1488" s="30">
        <v>0</v>
      </c>
      <c r="S1488" s="30">
        <v>0</v>
      </c>
      <c r="T1488">
        <v>5.5</v>
      </c>
      <c r="U1488">
        <v>0</v>
      </c>
      <c r="V1488">
        <v>0</v>
      </c>
    </row>
    <row r="1489" spans="1:22" hidden="1" x14ac:dyDescent="0.25">
      <c r="A1489" s="30" t="s">
        <v>4676</v>
      </c>
      <c r="B1489" s="30" t="s">
        <v>3783</v>
      </c>
      <c r="C1489" s="30" t="s">
        <v>5</v>
      </c>
      <c r="D1489" s="30" t="s">
        <v>591</v>
      </c>
      <c r="E1489" s="30" t="s">
        <v>281</v>
      </c>
      <c r="F1489" s="30">
        <v>6344</v>
      </c>
      <c r="G1489" s="30" t="s">
        <v>289</v>
      </c>
      <c r="H1489" s="30">
        <v>0</v>
      </c>
      <c r="I1489" s="30">
        <v>0</v>
      </c>
      <c r="J1489" s="30" t="s">
        <v>335</v>
      </c>
      <c r="K1489" s="30">
        <v>0</v>
      </c>
      <c r="L1489" s="30">
        <v>0</v>
      </c>
      <c r="M1489" s="30">
        <v>0</v>
      </c>
      <c r="N1489" s="30">
        <v>0</v>
      </c>
      <c r="O1489" s="30">
        <v>0</v>
      </c>
      <c r="P1489" s="30">
        <v>0</v>
      </c>
      <c r="Q1489" s="30">
        <v>0</v>
      </c>
      <c r="R1489" s="30">
        <v>0</v>
      </c>
      <c r="S1489" s="30">
        <v>0</v>
      </c>
      <c r="T1489">
        <v>6</v>
      </c>
      <c r="U1489">
        <v>1899.1959035340601</v>
      </c>
      <c r="V1489">
        <v>1</v>
      </c>
    </row>
    <row r="1490" spans="1:22" hidden="1" x14ac:dyDescent="0.25">
      <c r="A1490" s="30" t="s">
        <v>4677</v>
      </c>
      <c r="B1490" s="30" t="s">
        <v>3783</v>
      </c>
      <c r="C1490" s="30" t="s">
        <v>5</v>
      </c>
      <c r="D1490" s="30" t="s">
        <v>591</v>
      </c>
      <c r="E1490" s="30" t="s">
        <v>281</v>
      </c>
      <c r="F1490" s="30">
        <v>6344</v>
      </c>
      <c r="G1490" s="30" t="s">
        <v>290</v>
      </c>
      <c r="H1490" s="30">
        <v>0</v>
      </c>
      <c r="I1490" s="30">
        <v>0</v>
      </c>
      <c r="J1490" s="30" t="s">
        <v>363</v>
      </c>
      <c r="K1490" s="30">
        <v>0</v>
      </c>
      <c r="L1490" s="30">
        <v>0</v>
      </c>
      <c r="M1490" s="30">
        <v>0</v>
      </c>
      <c r="N1490" s="30">
        <v>0</v>
      </c>
      <c r="O1490" s="30">
        <v>0</v>
      </c>
      <c r="P1490" s="30">
        <v>0</v>
      </c>
      <c r="Q1490" s="30">
        <v>0</v>
      </c>
      <c r="R1490" s="30">
        <v>0</v>
      </c>
      <c r="S1490" s="30">
        <v>0</v>
      </c>
      <c r="T1490">
        <v>6</v>
      </c>
      <c r="U1490">
        <v>288.673542978809</v>
      </c>
      <c r="V1490">
        <v>1</v>
      </c>
    </row>
    <row r="1491" spans="1:22" hidden="1" x14ac:dyDescent="0.25">
      <c r="A1491" s="30" t="s">
        <v>4678</v>
      </c>
      <c r="B1491" s="30" t="s">
        <v>3783</v>
      </c>
      <c r="C1491" s="30" t="s">
        <v>5</v>
      </c>
      <c r="D1491" s="30" t="s">
        <v>591</v>
      </c>
      <c r="E1491" s="30" t="s">
        <v>281</v>
      </c>
      <c r="F1491" s="30">
        <v>6344</v>
      </c>
      <c r="G1491" s="30" t="s">
        <v>291</v>
      </c>
      <c r="H1491" s="30">
        <v>0</v>
      </c>
      <c r="I1491" s="30">
        <v>0</v>
      </c>
      <c r="J1491" s="30" t="s">
        <v>336</v>
      </c>
      <c r="K1491" s="30">
        <v>0</v>
      </c>
      <c r="L1491" s="30">
        <v>0</v>
      </c>
      <c r="M1491" s="30">
        <v>0</v>
      </c>
      <c r="N1491" s="30">
        <v>0</v>
      </c>
      <c r="O1491" s="30">
        <v>0</v>
      </c>
      <c r="P1491" s="30">
        <v>0</v>
      </c>
      <c r="Q1491" s="30">
        <v>0</v>
      </c>
      <c r="R1491" s="30">
        <v>0</v>
      </c>
      <c r="S1491" s="30">
        <v>0</v>
      </c>
      <c r="T1491">
        <v>6</v>
      </c>
      <c r="U1491">
        <v>0</v>
      </c>
      <c r="V1491">
        <v>0</v>
      </c>
    </row>
    <row r="1492" spans="1:22" hidden="1" x14ac:dyDescent="0.25">
      <c r="A1492" s="30" t="s">
        <v>4679</v>
      </c>
      <c r="B1492" s="30" t="s">
        <v>3783</v>
      </c>
      <c r="C1492" s="30" t="s">
        <v>5</v>
      </c>
      <c r="D1492" s="30" t="s">
        <v>591</v>
      </c>
      <c r="E1492" s="30" t="s">
        <v>281</v>
      </c>
      <c r="F1492" s="30">
        <v>6344</v>
      </c>
      <c r="G1492" s="30" t="s">
        <v>292</v>
      </c>
      <c r="H1492" s="30">
        <v>42.6208699151194</v>
      </c>
      <c r="I1492" s="30">
        <v>0.27</v>
      </c>
      <c r="J1492" s="30" t="s">
        <v>332</v>
      </c>
      <c r="K1492" s="30">
        <v>11.5076348770822</v>
      </c>
      <c r="L1492" s="30">
        <v>73004.435660209798</v>
      </c>
      <c r="M1492" s="30">
        <v>0.27</v>
      </c>
      <c r="N1492" s="30">
        <v>0</v>
      </c>
      <c r="O1492" s="30">
        <v>0</v>
      </c>
      <c r="P1492" s="30">
        <v>0</v>
      </c>
      <c r="Q1492" s="30">
        <v>0</v>
      </c>
      <c r="R1492" s="30">
        <v>0</v>
      </c>
      <c r="S1492" s="30">
        <v>1712.88</v>
      </c>
      <c r="T1492">
        <v>6</v>
      </c>
      <c r="U1492">
        <v>42.6208699151194</v>
      </c>
      <c r="V1492">
        <v>9.8540145985401506E-2</v>
      </c>
    </row>
    <row r="1493" spans="1:22" hidden="1" x14ac:dyDescent="0.25">
      <c r="A1493" s="30" t="s">
        <v>4680</v>
      </c>
      <c r="B1493" s="30" t="s">
        <v>3783</v>
      </c>
      <c r="C1493" s="30" t="s">
        <v>5</v>
      </c>
      <c r="D1493" s="30" t="s">
        <v>591</v>
      </c>
      <c r="E1493" s="30" t="s">
        <v>281</v>
      </c>
      <c r="F1493" s="30">
        <v>6344</v>
      </c>
      <c r="G1493" s="30" t="s">
        <v>293</v>
      </c>
      <c r="H1493" s="30">
        <v>170.04786671284799</v>
      </c>
      <c r="I1493" s="30">
        <v>0.01</v>
      </c>
      <c r="J1493" s="30" t="s">
        <v>333</v>
      </c>
      <c r="K1493" s="30">
        <v>1.7004786671284799</v>
      </c>
      <c r="L1493" s="30">
        <v>10787.836664263001</v>
      </c>
      <c r="M1493" s="30">
        <v>0</v>
      </c>
      <c r="N1493" s="30">
        <v>0.01</v>
      </c>
      <c r="O1493" s="30">
        <v>0</v>
      </c>
      <c r="P1493" s="30">
        <v>0</v>
      </c>
      <c r="Q1493" s="30">
        <v>0</v>
      </c>
      <c r="R1493" s="30">
        <v>0</v>
      </c>
      <c r="S1493" s="30">
        <v>63.44</v>
      </c>
      <c r="T1493">
        <v>6</v>
      </c>
      <c r="U1493">
        <v>170.04786671284799</v>
      </c>
      <c r="V1493">
        <v>9.6153846153846194E-3</v>
      </c>
    </row>
    <row r="1494" spans="1:22" hidden="1" x14ac:dyDescent="0.25">
      <c r="A1494" s="30" t="s">
        <v>4681</v>
      </c>
      <c r="B1494" s="30" t="s">
        <v>3783</v>
      </c>
      <c r="C1494" s="30" t="s">
        <v>5</v>
      </c>
      <c r="D1494" s="30" t="s">
        <v>591</v>
      </c>
      <c r="E1494" s="30" t="s">
        <v>281</v>
      </c>
      <c r="F1494" s="30">
        <v>6344</v>
      </c>
      <c r="G1494" s="30" t="s">
        <v>294</v>
      </c>
      <c r="H1494" s="30">
        <v>84.566738956371694</v>
      </c>
      <c r="I1494" s="30">
        <v>0.1</v>
      </c>
      <c r="J1494" s="30" t="s">
        <v>333</v>
      </c>
      <c r="K1494" s="30">
        <v>8.4566738956371701</v>
      </c>
      <c r="L1494" s="30">
        <v>53649.139193922201</v>
      </c>
      <c r="M1494" s="30">
        <v>0</v>
      </c>
      <c r="N1494" s="30">
        <v>0.1</v>
      </c>
      <c r="O1494" s="30">
        <v>0</v>
      </c>
      <c r="P1494" s="30">
        <v>0</v>
      </c>
      <c r="Q1494" s="30">
        <v>0</v>
      </c>
      <c r="R1494" s="30">
        <v>0</v>
      </c>
      <c r="S1494" s="30">
        <v>634.4</v>
      </c>
      <c r="T1494">
        <v>6</v>
      </c>
      <c r="U1494">
        <v>84.566738956371694</v>
      </c>
      <c r="V1494">
        <v>9.6153846153846201E-2</v>
      </c>
    </row>
    <row r="1495" spans="1:22" hidden="1" x14ac:dyDescent="0.25">
      <c r="A1495" s="30" t="s">
        <v>4682</v>
      </c>
      <c r="B1495" s="30" t="s">
        <v>3783</v>
      </c>
      <c r="C1495" s="30" t="s">
        <v>5</v>
      </c>
      <c r="D1495" s="30" t="s">
        <v>591</v>
      </c>
      <c r="E1495" s="30" t="s">
        <v>281</v>
      </c>
      <c r="F1495" s="30">
        <v>6344</v>
      </c>
      <c r="G1495" s="30" t="s">
        <v>295</v>
      </c>
      <c r="H1495" s="30">
        <v>0</v>
      </c>
      <c r="I1495" s="30">
        <v>0</v>
      </c>
      <c r="J1495" s="30" t="s">
        <v>336</v>
      </c>
      <c r="K1495" s="30">
        <v>0</v>
      </c>
      <c r="L1495" s="30">
        <v>0</v>
      </c>
      <c r="M1495" s="30">
        <v>0</v>
      </c>
      <c r="N1495" s="30">
        <v>0</v>
      </c>
      <c r="O1495" s="30">
        <v>0</v>
      </c>
      <c r="P1495" s="30">
        <v>0</v>
      </c>
      <c r="Q1495" s="30">
        <v>0</v>
      </c>
      <c r="R1495" s="30">
        <v>0</v>
      </c>
      <c r="S1495" s="30">
        <v>0</v>
      </c>
      <c r="T1495">
        <v>6</v>
      </c>
      <c r="U1495">
        <v>0</v>
      </c>
      <c r="V1495">
        <v>0</v>
      </c>
    </row>
    <row r="1496" spans="1:22" hidden="1" x14ac:dyDescent="0.25">
      <c r="A1496" s="30" t="s">
        <v>4683</v>
      </c>
      <c r="B1496" s="30" t="s">
        <v>3783</v>
      </c>
      <c r="C1496" s="30" t="s">
        <v>5</v>
      </c>
      <c r="D1496" s="30" t="s">
        <v>591</v>
      </c>
      <c r="E1496" s="30" t="s">
        <v>281</v>
      </c>
      <c r="F1496" s="30">
        <v>6344</v>
      </c>
      <c r="G1496" s="30" t="s">
        <v>296</v>
      </c>
      <c r="H1496" s="30">
        <v>109.32058937241401</v>
      </c>
      <c r="I1496" s="30">
        <v>0.01</v>
      </c>
      <c r="J1496" s="30" t="s">
        <v>336</v>
      </c>
      <c r="K1496" s="30">
        <v>1.09320589372414</v>
      </c>
      <c r="L1496" s="30">
        <v>6935.2981897859599</v>
      </c>
      <c r="M1496" s="30">
        <v>0</v>
      </c>
      <c r="N1496" s="30">
        <v>0</v>
      </c>
      <c r="O1496" s="30">
        <v>0</v>
      </c>
      <c r="P1496" s="30">
        <v>0</v>
      </c>
      <c r="Q1496" s="30">
        <v>0.01</v>
      </c>
      <c r="R1496" s="30">
        <v>1.09320589372414</v>
      </c>
      <c r="S1496" s="30">
        <v>63.44</v>
      </c>
      <c r="T1496">
        <v>6</v>
      </c>
      <c r="U1496">
        <v>109.32058937241401</v>
      </c>
      <c r="V1496">
        <v>7.7519379844961196E-3</v>
      </c>
    </row>
    <row r="1497" spans="1:22" hidden="1" x14ac:dyDescent="0.25">
      <c r="A1497" s="30" t="s">
        <v>4684</v>
      </c>
      <c r="B1497" s="30" t="s">
        <v>3783</v>
      </c>
      <c r="C1497" s="30" t="s">
        <v>5</v>
      </c>
      <c r="D1497" s="30" t="s">
        <v>591</v>
      </c>
      <c r="E1497" s="30" t="s">
        <v>281</v>
      </c>
      <c r="F1497" s="30">
        <v>6344</v>
      </c>
      <c r="G1497" s="30" t="s">
        <v>297</v>
      </c>
      <c r="H1497" s="30">
        <v>449.82894644980701</v>
      </c>
      <c r="I1497" s="30">
        <v>0.05</v>
      </c>
      <c r="J1497" s="30" t="s">
        <v>336</v>
      </c>
      <c r="K1497" s="30">
        <v>22.491447322490298</v>
      </c>
      <c r="L1497" s="30">
        <v>142685.74181387899</v>
      </c>
      <c r="M1497" s="30">
        <v>0</v>
      </c>
      <c r="N1497" s="30">
        <v>0</v>
      </c>
      <c r="O1497" s="30">
        <v>0</v>
      </c>
      <c r="P1497" s="30">
        <v>0</v>
      </c>
      <c r="Q1497" s="30">
        <v>0.05</v>
      </c>
      <c r="R1497" s="30">
        <v>22.491447322490298</v>
      </c>
      <c r="S1497" s="30">
        <v>317.2</v>
      </c>
      <c r="T1497">
        <v>6</v>
      </c>
      <c r="U1497">
        <v>449.82894644980701</v>
      </c>
      <c r="V1497">
        <v>3.8759689922480599E-2</v>
      </c>
    </row>
    <row r="1498" spans="1:22" hidden="1" x14ac:dyDescent="0.25">
      <c r="A1498" s="30" t="s">
        <v>4685</v>
      </c>
      <c r="B1498" s="30" t="s">
        <v>3783</v>
      </c>
      <c r="C1498" s="30" t="s">
        <v>5</v>
      </c>
      <c r="D1498" s="30" t="s">
        <v>591</v>
      </c>
      <c r="E1498" s="30" t="s">
        <v>281</v>
      </c>
      <c r="F1498" s="30">
        <v>6344</v>
      </c>
      <c r="G1498" s="30" t="s">
        <v>298</v>
      </c>
      <c r="H1498" s="30">
        <v>0</v>
      </c>
      <c r="I1498" s="30">
        <v>0</v>
      </c>
      <c r="J1498" s="30" t="s">
        <v>276</v>
      </c>
      <c r="K1498" s="30">
        <v>0</v>
      </c>
      <c r="L1498" s="30">
        <v>0</v>
      </c>
      <c r="M1498" s="30">
        <v>0</v>
      </c>
      <c r="N1498" s="30">
        <v>0</v>
      </c>
      <c r="O1498" s="30">
        <v>0</v>
      </c>
      <c r="P1498" s="30">
        <v>0</v>
      </c>
      <c r="Q1498" s="30">
        <v>0</v>
      </c>
      <c r="R1498" s="30">
        <v>0</v>
      </c>
      <c r="S1498" s="30">
        <v>0</v>
      </c>
      <c r="T1498">
        <v>6</v>
      </c>
      <c r="U1498">
        <v>0</v>
      </c>
      <c r="V1498">
        <v>0</v>
      </c>
    </row>
    <row r="1499" spans="1:22" hidden="1" x14ac:dyDescent="0.25">
      <c r="A1499" s="30" t="s">
        <v>4686</v>
      </c>
      <c r="B1499" s="30" t="s">
        <v>3783</v>
      </c>
      <c r="C1499" s="30" t="s">
        <v>5</v>
      </c>
      <c r="D1499" s="30" t="s">
        <v>591</v>
      </c>
      <c r="E1499" s="30" t="s">
        <v>281</v>
      </c>
      <c r="F1499" s="30">
        <v>6344</v>
      </c>
      <c r="G1499" s="30" t="s">
        <v>299</v>
      </c>
      <c r="H1499" s="30">
        <v>116.072068148478</v>
      </c>
      <c r="I1499" s="30">
        <v>0.04</v>
      </c>
      <c r="J1499" s="30" t="s">
        <v>332</v>
      </c>
      <c r="K1499" s="30">
        <v>4.6428827259391099</v>
      </c>
      <c r="L1499" s="30">
        <v>29454.448013357702</v>
      </c>
      <c r="M1499" s="30">
        <v>0.04</v>
      </c>
      <c r="N1499" s="30">
        <v>0</v>
      </c>
      <c r="O1499" s="30">
        <v>0</v>
      </c>
      <c r="P1499" s="30">
        <v>0</v>
      </c>
      <c r="Q1499" s="30">
        <v>0</v>
      </c>
      <c r="R1499" s="30">
        <v>0</v>
      </c>
      <c r="S1499" s="30">
        <v>253.76</v>
      </c>
      <c r="T1499">
        <v>6</v>
      </c>
      <c r="U1499">
        <v>116.072068148478</v>
      </c>
      <c r="V1499">
        <v>1.4598540145985399E-2</v>
      </c>
    </row>
    <row r="1500" spans="1:22" hidden="1" x14ac:dyDescent="0.25">
      <c r="A1500" s="30" t="s">
        <v>4687</v>
      </c>
      <c r="B1500" s="30" t="s">
        <v>3783</v>
      </c>
      <c r="C1500" s="30" t="s">
        <v>5</v>
      </c>
      <c r="D1500" s="30" t="s">
        <v>591</v>
      </c>
      <c r="E1500" s="30" t="s">
        <v>281</v>
      </c>
      <c r="F1500" s="30">
        <v>6344</v>
      </c>
      <c r="G1500" s="30" t="s">
        <v>300</v>
      </c>
      <c r="H1500" s="30">
        <v>0</v>
      </c>
      <c r="I1500" s="30">
        <v>0</v>
      </c>
      <c r="J1500" s="30" t="s">
        <v>336</v>
      </c>
      <c r="K1500" s="30">
        <v>0</v>
      </c>
      <c r="L1500" s="30">
        <v>0</v>
      </c>
      <c r="M1500" s="30">
        <v>0</v>
      </c>
      <c r="N1500" s="30">
        <v>0</v>
      </c>
      <c r="O1500" s="30">
        <v>0</v>
      </c>
      <c r="P1500" s="30">
        <v>0</v>
      </c>
      <c r="Q1500" s="30">
        <v>0</v>
      </c>
      <c r="R1500" s="30">
        <v>0</v>
      </c>
      <c r="S1500" s="30">
        <v>0</v>
      </c>
      <c r="T1500">
        <v>6</v>
      </c>
      <c r="U1500">
        <v>0</v>
      </c>
      <c r="V1500">
        <v>0</v>
      </c>
    </row>
    <row r="1501" spans="1:22" hidden="1" x14ac:dyDescent="0.25">
      <c r="A1501" s="30" t="s">
        <v>4688</v>
      </c>
      <c r="B1501" s="30" t="s">
        <v>3783</v>
      </c>
      <c r="C1501" s="30" t="s">
        <v>5</v>
      </c>
      <c r="D1501" s="30" t="s">
        <v>591</v>
      </c>
      <c r="E1501" s="30" t="s">
        <v>281</v>
      </c>
      <c r="F1501" s="30">
        <v>6344</v>
      </c>
      <c r="G1501" s="30" t="s">
        <v>301</v>
      </c>
      <c r="H1501" s="30">
        <v>61.124725252766098</v>
      </c>
      <c r="I1501" s="30">
        <v>0.73</v>
      </c>
      <c r="J1501" s="30" t="s">
        <v>333</v>
      </c>
      <c r="K1501" s="30">
        <v>44.6210494345192</v>
      </c>
      <c r="L1501" s="30">
        <v>283075.93761258997</v>
      </c>
      <c r="M1501" s="30">
        <v>0</v>
      </c>
      <c r="N1501" s="30">
        <v>0.73</v>
      </c>
      <c r="O1501" s="30">
        <v>0</v>
      </c>
      <c r="P1501" s="30">
        <v>0</v>
      </c>
      <c r="Q1501" s="30">
        <v>0</v>
      </c>
      <c r="R1501" s="30">
        <v>0</v>
      </c>
      <c r="S1501" s="30">
        <v>4631.12</v>
      </c>
      <c r="T1501">
        <v>6</v>
      </c>
      <c r="U1501">
        <v>61.124725252766098</v>
      </c>
      <c r="V1501">
        <v>0.70192307692307698</v>
      </c>
    </row>
    <row r="1502" spans="1:22" hidden="1" x14ac:dyDescent="0.25">
      <c r="A1502" s="30" t="s">
        <v>4689</v>
      </c>
      <c r="B1502" s="30" t="s">
        <v>3783</v>
      </c>
      <c r="C1502" s="30" t="s">
        <v>5</v>
      </c>
      <c r="D1502" s="30" t="s">
        <v>591</v>
      </c>
      <c r="E1502" s="30" t="s">
        <v>281</v>
      </c>
      <c r="F1502" s="30">
        <v>6344</v>
      </c>
      <c r="G1502" s="30" t="s">
        <v>302</v>
      </c>
      <c r="H1502" s="30">
        <v>99.704195976851494</v>
      </c>
      <c r="I1502" s="30">
        <v>7.0000000000000007E-2</v>
      </c>
      <c r="J1502" s="30" t="s">
        <v>332</v>
      </c>
      <c r="K1502" s="30">
        <v>6.9792937183796004</v>
      </c>
      <c r="L1502" s="30">
        <v>44276.639349400197</v>
      </c>
      <c r="M1502" s="30">
        <v>7.0000000000000007E-2</v>
      </c>
      <c r="N1502" s="30">
        <v>0</v>
      </c>
      <c r="O1502" s="30">
        <v>0</v>
      </c>
      <c r="P1502" s="30">
        <v>0</v>
      </c>
      <c r="Q1502" s="30">
        <v>0</v>
      </c>
      <c r="R1502" s="30">
        <v>0</v>
      </c>
      <c r="S1502" s="30">
        <v>444.08</v>
      </c>
      <c r="T1502">
        <v>6</v>
      </c>
      <c r="U1502">
        <v>99.704195976851494</v>
      </c>
      <c r="V1502">
        <v>2.5547445255474501E-2</v>
      </c>
    </row>
    <row r="1503" spans="1:22" hidden="1" x14ac:dyDescent="0.25">
      <c r="A1503" s="30" t="s">
        <v>4690</v>
      </c>
      <c r="B1503" s="30" t="s">
        <v>3783</v>
      </c>
      <c r="C1503" s="30" t="s">
        <v>5</v>
      </c>
      <c r="D1503" s="30" t="s">
        <v>591</v>
      </c>
      <c r="E1503" s="30" t="s">
        <v>281</v>
      </c>
      <c r="F1503" s="30">
        <v>6344</v>
      </c>
      <c r="G1503" s="30" t="s">
        <v>303</v>
      </c>
      <c r="H1503" s="30">
        <v>149.41878179593701</v>
      </c>
      <c r="I1503" s="30">
        <v>0.04</v>
      </c>
      <c r="J1503" s="30" t="s">
        <v>336</v>
      </c>
      <c r="K1503" s="30">
        <v>5.9767512718375002</v>
      </c>
      <c r="L1503" s="30">
        <v>37916.5100685371</v>
      </c>
      <c r="M1503" s="30">
        <v>0</v>
      </c>
      <c r="N1503" s="30">
        <v>0</v>
      </c>
      <c r="O1503" s="30">
        <v>0</v>
      </c>
      <c r="P1503" s="30">
        <v>0</v>
      </c>
      <c r="Q1503" s="30">
        <v>0.04</v>
      </c>
      <c r="R1503" s="30">
        <v>5.9767512718375002</v>
      </c>
      <c r="S1503" s="30">
        <v>253.76</v>
      </c>
      <c r="T1503">
        <v>6</v>
      </c>
      <c r="U1503">
        <v>149.41878179593701</v>
      </c>
      <c r="V1503">
        <v>3.1007751937984499E-2</v>
      </c>
    </row>
    <row r="1504" spans="1:22" hidden="1" x14ac:dyDescent="0.25">
      <c r="A1504" s="30" t="s">
        <v>4691</v>
      </c>
      <c r="B1504" s="30" t="s">
        <v>3783</v>
      </c>
      <c r="C1504" s="30" t="s">
        <v>5</v>
      </c>
      <c r="D1504" s="30" t="s">
        <v>591</v>
      </c>
      <c r="E1504" s="30" t="s">
        <v>281</v>
      </c>
      <c r="F1504" s="30">
        <v>6344</v>
      </c>
      <c r="G1504" s="30" t="s">
        <v>304</v>
      </c>
      <c r="H1504" s="30">
        <v>38.282852237836501</v>
      </c>
      <c r="I1504" s="30">
        <v>1</v>
      </c>
      <c r="J1504" s="30" t="s">
        <v>336</v>
      </c>
      <c r="K1504" s="30">
        <v>38.282852237836501</v>
      </c>
      <c r="L1504" s="30">
        <v>242866.41459683399</v>
      </c>
      <c r="M1504" s="30">
        <v>0</v>
      </c>
      <c r="N1504" s="30">
        <v>0</v>
      </c>
      <c r="O1504" s="30">
        <v>0</v>
      </c>
      <c r="P1504" s="30">
        <v>0</v>
      </c>
      <c r="Q1504" s="30">
        <v>1</v>
      </c>
      <c r="R1504" s="30">
        <v>38.282852237836501</v>
      </c>
      <c r="S1504" s="30">
        <v>6344</v>
      </c>
      <c r="T1504">
        <v>6</v>
      </c>
      <c r="U1504">
        <v>38.282852237836501</v>
      </c>
      <c r="V1504">
        <v>0.775193798449612</v>
      </c>
    </row>
    <row r="1505" spans="1:22" hidden="1" x14ac:dyDescent="0.25">
      <c r="A1505" s="30" t="s">
        <v>4692</v>
      </c>
      <c r="B1505" s="30" t="s">
        <v>3783</v>
      </c>
      <c r="C1505" s="30" t="s">
        <v>5</v>
      </c>
      <c r="D1505" s="30" t="s">
        <v>591</v>
      </c>
      <c r="E1505" s="30" t="s">
        <v>281</v>
      </c>
      <c r="F1505" s="30">
        <v>6344</v>
      </c>
      <c r="G1505" s="30" t="s">
        <v>305</v>
      </c>
      <c r="H1505" s="30">
        <v>122.43383418859101</v>
      </c>
      <c r="I1505" s="30">
        <v>0.7</v>
      </c>
      <c r="J1505" s="30" t="s">
        <v>332</v>
      </c>
      <c r="K1505" s="30">
        <v>85.703683932013902</v>
      </c>
      <c r="L1505" s="30">
        <v>543704.17086469603</v>
      </c>
      <c r="M1505" s="30">
        <v>0.7</v>
      </c>
      <c r="N1505" s="30">
        <v>0</v>
      </c>
      <c r="O1505" s="30">
        <v>0</v>
      </c>
      <c r="P1505" s="30">
        <v>0</v>
      </c>
      <c r="Q1505" s="30">
        <v>0</v>
      </c>
      <c r="R1505" s="30">
        <v>0</v>
      </c>
      <c r="S1505" s="30">
        <v>4440.8</v>
      </c>
      <c r="T1505">
        <v>6</v>
      </c>
      <c r="U1505">
        <v>122.43383418859101</v>
      </c>
      <c r="V1505">
        <v>0.25547445255474499</v>
      </c>
    </row>
    <row r="1506" spans="1:22" hidden="1" x14ac:dyDescent="0.25">
      <c r="A1506" s="30" t="s">
        <v>4693</v>
      </c>
      <c r="B1506" s="30" t="s">
        <v>3783</v>
      </c>
      <c r="C1506" s="30" t="s">
        <v>5</v>
      </c>
      <c r="D1506" s="30" t="s">
        <v>591</v>
      </c>
      <c r="E1506" s="30" t="s">
        <v>281</v>
      </c>
      <c r="F1506" s="30">
        <v>6344</v>
      </c>
      <c r="G1506" s="30" t="s">
        <v>306</v>
      </c>
      <c r="H1506" s="30">
        <v>118.878042008111</v>
      </c>
      <c r="I1506" s="30">
        <v>1.01</v>
      </c>
      <c r="J1506" s="30" t="s">
        <v>332</v>
      </c>
      <c r="K1506" s="30">
        <v>120.066822428192</v>
      </c>
      <c r="L1506" s="30">
        <v>761703.92148444999</v>
      </c>
      <c r="M1506" s="30">
        <v>1.01</v>
      </c>
      <c r="N1506" s="30">
        <v>0</v>
      </c>
      <c r="O1506" s="30">
        <v>0</v>
      </c>
      <c r="P1506" s="30">
        <v>0</v>
      </c>
      <c r="Q1506" s="30">
        <v>0</v>
      </c>
      <c r="R1506" s="30">
        <v>0</v>
      </c>
      <c r="S1506" s="30">
        <v>6407.44</v>
      </c>
      <c r="T1506">
        <v>6</v>
      </c>
      <c r="U1506">
        <v>118.878042008111</v>
      </c>
      <c r="V1506">
        <v>0.36861313868613099</v>
      </c>
    </row>
    <row r="1507" spans="1:22" hidden="1" x14ac:dyDescent="0.25">
      <c r="A1507" s="30" t="s">
        <v>4694</v>
      </c>
      <c r="B1507" s="30" t="s">
        <v>3783</v>
      </c>
      <c r="C1507" s="30" t="s">
        <v>5</v>
      </c>
      <c r="D1507" s="30" t="s">
        <v>591</v>
      </c>
      <c r="E1507" s="30" t="s">
        <v>281</v>
      </c>
      <c r="F1507" s="30">
        <v>6344</v>
      </c>
      <c r="G1507" s="30" t="s">
        <v>307</v>
      </c>
      <c r="H1507" s="30">
        <v>41.803958381397599</v>
      </c>
      <c r="I1507" s="30">
        <v>0.19</v>
      </c>
      <c r="J1507" s="30" t="s">
        <v>336</v>
      </c>
      <c r="K1507" s="30">
        <v>7.9427520924655504</v>
      </c>
      <c r="L1507" s="30">
        <v>50388.819274601497</v>
      </c>
      <c r="M1507" s="30">
        <v>0</v>
      </c>
      <c r="N1507" s="30">
        <v>0</v>
      </c>
      <c r="O1507" s="30">
        <v>0</v>
      </c>
      <c r="P1507" s="30">
        <v>0</v>
      </c>
      <c r="Q1507" s="30">
        <v>0.19</v>
      </c>
      <c r="R1507" s="30">
        <v>7.9427520924655504</v>
      </c>
      <c r="S1507" s="30">
        <v>1205.3599999999999</v>
      </c>
      <c r="T1507">
        <v>6</v>
      </c>
      <c r="U1507">
        <v>41.803958381397599</v>
      </c>
      <c r="V1507">
        <v>0.14728682170542601</v>
      </c>
    </row>
    <row r="1508" spans="1:22" hidden="1" x14ac:dyDescent="0.25">
      <c r="A1508" s="30" t="s">
        <v>4695</v>
      </c>
      <c r="B1508" s="30" t="s">
        <v>3783</v>
      </c>
      <c r="C1508" s="30" t="s">
        <v>5</v>
      </c>
      <c r="D1508" s="30" t="s">
        <v>591</v>
      </c>
      <c r="E1508" s="30" t="s">
        <v>281</v>
      </c>
      <c r="F1508" s="30">
        <v>6344</v>
      </c>
      <c r="G1508" s="30" t="s">
        <v>308</v>
      </c>
      <c r="H1508" s="30">
        <v>136.85096373183299</v>
      </c>
      <c r="I1508" s="30">
        <v>0.65</v>
      </c>
      <c r="J1508" s="30" t="s">
        <v>332</v>
      </c>
      <c r="K1508" s="30">
        <v>88.953126425691096</v>
      </c>
      <c r="L1508" s="30">
        <v>564318.63404458505</v>
      </c>
      <c r="M1508" s="30">
        <v>0.65</v>
      </c>
      <c r="N1508" s="30">
        <v>0</v>
      </c>
      <c r="O1508" s="30">
        <v>0</v>
      </c>
      <c r="P1508" s="30">
        <v>0</v>
      </c>
      <c r="Q1508" s="30">
        <v>0</v>
      </c>
      <c r="R1508" s="30">
        <v>0</v>
      </c>
      <c r="S1508" s="30">
        <v>4123.6000000000004</v>
      </c>
      <c r="T1508">
        <v>6</v>
      </c>
      <c r="U1508">
        <v>136.85096373183299</v>
      </c>
      <c r="V1508">
        <v>0.23722627737226301</v>
      </c>
    </row>
    <row r="1509" spans="1:22" hidden="1" x14ac:dyDescent="0.25">
      <c r="A1509" s="30" t="s">
        <v>4696</v>
      </c>
      <c r="B1509" s="30" t="s">
        <v>3783</v>
      </c>
      <c r="C1509" s="30" t="s">
        <v>5</v>
      </c>
      <c r="D1509" s="30" t="s">
        <v>591</v>
      </c>
      <c r="E1509" s="30" t="s">
        <v>281</v>
      </c>
      <c r="F1509" s="30">
        <v>6344</v>
      </c>
      <c r="G1509" s="30" t="s">
        <v>309</v>
      </c>
      <c r="H1509" s="30">
        <v>0</v>
      </c>
      <c r="I1509" s="30">
        <v>0</v>
      </c>
      <c r="J1509" s="30" t="s">
        <v>336</v>
      </c>
      <c r="K1509" s="30">
        <v>0</v>
      </c>
      <c r="L1509" s="30">
        <v>0</v>
      </c>
      <c r="M1509" s="30">
        <v>0</v>
      </c>
      <c r="N1509" s="30">
        <v>0</v>
      </c>
      <c r="O1509" s="30">
        <v>0</v>
      </c>
      <c r="P1509" s="30">
        <v>0</v>
      </c>
      <c r="Q1509" s="30">
        <v>0</v>
      </c>
      <c r="R1509" s="30">
        <v>0</v>
      </c>
      <c r="S1509" s="30">
        <v>0</v>
      </c>
      <c r="T1509">
        <v>6</v>
      </c>
      <c r="U1509">
        <v>0</v>
      </c>
      <c r="V1509">
        <v>0</v>
      </c>
    </row>
    <row r="1510" spans="1:22" hidden="1" x14ac:dyDescent="0.25">
      <c r="A1510" s="30" t="s">
        <v>4697</v>
      </c>
      <c r="B1510" s="30" t="s">
        <v>3783</v>
      </c>
      <c r="C1510" s="30" t="s">
        <v>5</v>
      </c>
      <c r="D1510" s="30" t="s">
        <v>591</v>
      </c>
      <c r="E1510" s="30" t="s">
        <v>281</v>
      </c>
      <c r="F1510" s="30">
        <v>6344</v>
      </c>
      <c r="G1510" s="30" t="s">
        <v>310</v>
      </c>
      <c r="H1510" s="30">
        <v>205.984799199176</v>
      </c>
      <c r="I1510" s="30">
        <v>0.01</v>
      </c>
      <c r="J1510" s="30" t="s">
        <v>333</v>
      </c>
      <c r="K1510" s="30">
        <v>2.0598479919917598</v>
      </c>
      <c r="L1510" s="30">
        <v>13067.675661195701</v>
      </c>
      <c r="M1510" s="30">
        <v>0</v>
      </c>
      <c r="N1510" s="30">
        <v>0.01</v>
      </c>
      <c r="O1510" s="30">
        <v>0</v>
      </c>
      <c r="P1510" s="30">
        <v>0</v>
      </c>
      <c r="Q1510" s="30">
        <v>0</v>
      </c>
      <c r="R1510" s="30">
        <v>0</v>
      </c>
      <c r="S1510" s="30">
        <v>63.44</v>
      </c>
      <c r="T1510">
        <v>6</v>
      </c>
      <c r="U1510">
        <v>205.984799199176</v>
      </c>
      <c r="V1510">
        <v>9.6153846153846194E-3</v>
      </c>
    </row>
    <row r="1511" spans="1:22" hidden="1" x14ac:dyDescent="0.25">
      <c r="A1511" s="30" t="s">
        <v>4698</v>
      </c>
      <c r="B1511" s="30" t="s">
        <v>3783</v>
      </c>
      <c r="C1511" s="30" t="s">
        <v>5</v>
      </c>
      <c r="D1511" s="30" t="s">
        <v>591</v>
      </c>
      <c r="E1511" s="30" t="s">
        <v>281</v>
      </c>
      <c r="F1511" s="30">
        <v>6344</v>
      </c>
      <c r="G1511" s="30" t="s">
        <v>311</v>
      </c>
      <c r="H1511" s="30">
        <v>89.694630450305198</v>
      </c>
      <c r="I1511" s="30">
        <v>0.19</v>
      </c>
      <c r="J1511" s="30" t="s">
        <v>333</v>
      </c>
      <c r="K1511" s="30">
        <v>17.041979785557999</v>
      </c>
      <c r="L1511" s="30">
        <v>108114.31975958</v>
      </c>
      <c r="M1511" s="30">
        <v>0</v>
      </c>
      <c r="N1511" s="30">
        <v>0.19</v>
      </c>
      <c r="O1511" s="30">
        <v>0</v>
      </c>
      <c r="P1511" s="30">
        <v>0</v>
      </c>
      <c r="Q1511" s="30">
        <v>0</v>
      </c>
      <c r="R1511" s="30">
        <v>0</v>
      </c>
      <c r="S1511" s="30">
        <v>1205.3599999999999</v>
      </c>
      <c r="T1511">
        <v>6</v>
      </c>
      <c r="U1511">
        <v>89.694630450305198</v>
      </c>
      <c r="V1511">
        <v>0.18269230769230799</v>
      </c>
    </row>
    <row r="1512" spans="1:22" hidden="1" x14ac:dyDescent="0.25">
      <c r="A1512" s="30" t="s">
        <v>4699</v>
      </c>
      <c r="B1512" s="30" t="s">
        <v>3783</v>
      </c>
      <c r="C1512" s="30" t="s">
        <v>5</v>
      </c>
      <c r="D1512" s="30" t="s">
        <v>591</v>
      </c>
      <c r="E1512" s="30" t="s">
        <v>281</v>
      </c>
      <c r="F1512" s="30">
        <v>6344</v>
      </c>
      <c r="G1512" s="30" t="s">
        <v>312</v>
      </c>
      <c r="H1512" s="30">
        <v>19.282287202904101</v>
      </c>
      <c r="I1512" s="30">
        <v>3.11</v>
      </c>
      <c r="J1512" s="30" t="s">
        <v>334</v>
      </c>
      <c r="K1512" s="30">
        <v>59.967913201031799</v>
      </c>
      <c r="L1512" s="30">
        <v>380436.441347346</v>
      </c>
      <c r="M1512" s="30">
        <v>0</v>
      </c>
      <c r="N1512" s="30">
        <v>0</v>
      </c>
      <c r="O1512" s="30">
        <v>3.11</v>
      </c>
      <c r="P1512" s="30">
        <v>0</v>
      </c>
      <c r="Q1512" s="30">
        <v>0</v>
      </c>
      <c r="R1512" s="30">
        <v>0</v>
      </c>
      <c r="S1512" s="30">
        <v>19729.84</v>
      </c>
      <c r="T1512">
        <v>6</v>
      </c>
      <c r="U1512">
        <v>19.282287202904101</v>
      </c>
      <c r="V1512">
        <v>0.91202346041055704</v>
      </c>
    </row>
    <row r="1513" spans="1:22" hidden="1" x14ac:dyDescent="0.25">
      <c r="A1513" s="30" t="s">
        <v>4700</v>
      </c>
      <c r="B1513" s="30" t="s">
        <v>3783</v>
      </c>
      <c r="C1513" s="30" t="s">
        <v>5</v>
      </c>
      <c r="D1513" s="30" t="s">
        <v>591</v>
      </c>
      <c r="E1513" s="30" t="s">
        <v>281</v>
      </c>
      <c r="F1513" s="30">
        <v>6344</v>
      </c>
      <c r="G1513" s="30" t="s">
        <v>2688</v>
      </c>
      <c r="H1513" s="30">
        <v>154.778957018575</v>
      </c>
      <c r="I1513" s="30">
        <v>3.7863165300000001E-2</v>
      </c>
      <c r="J1513" s="30" t="s">
        <v>334</v>
      </c>
      <c r="K1513" s="30">
        <v>5.8604212345559104</v>
      </c>
      <c r="L1513" s="30">
        <v>37178.5123120227</v>
      </c>
      <c r="M1513" s="30">
        <v>0</v>
      </c>
      <c r="N1513" s="30">
        <v>0</v>
      </c>
      <c r="O1513" s="30">
        <v>3.7863165300000001E-2</v>
      </c>
      <c r="P1513" s="30">
        <v>0</v>
      </c>
      <c r="Q1513" s="30">
        <v>0</v>
      </c>
      <c r="R1513" s="30">
        <v>0</v>
      </c>
      <c r="S1513" s="30">
        <v>240.20392066319999</v>
      </c>
      <c r="T1513">
        <v>6</v>
      </c>
      <c r="U1513">
        <v>154.778957018575</v>
      </c>
      <c r="V1513">
        <v>1.1103567536656899E-2</v>
      </c>
    </row>
    <row r="1514" spans="1:22" hidden="1" x14ac:dyDescent="0.25">
      <c r="A1514" s="30" t="s">
        <v>4701</v>
      </c>
      <c r="B1514" s="30" t="s">
        <v>3783</v>
      </c>
      <c r="C1514" s="30" t="s">
        <v>5</v>
      </c>
      <c r="D1514" s="30" t="s">
        <v>591</v>
      </c>
      <c r="E1514" s="30" t="s">
        <v>281</v>
      </c>
      <c r="F1514" s="30">
        <v>6344</v>
      </c>
      <c r="G1514" s="30" t="s">
        <v>2687</v>
      </c>
      <c r="H1514" s="30">
        <v>96.059018215067695</v>
      </c>
      <c r="I1514" s="30">
        <v>0.26213683469999999</v>
      </c>
      <c r="J1514" s="30" t="s">
        <v>334</v>
      </c>
      <c r="K1514" s="30">
        <v>25.1806069792875</v>
      </c>
      <c r="L1514" s="30">
        <v>159745.77067659999</v>
      </c>
      <c r="M1514" s="30">
        <v>0</v>
      </c>
      <c r="N1514" s="30">
        <v>0</v>
      </c>
      <c r="O1514" s="30">
        <v>0.26213683469999999</v>
      </c>
      <c r="P1514" s="30">
        <v>0</v>
      </c>
      <c r="Q1514" s="30">
        <v>0</v>
      </c>
      <c r="R1514" s="30">
        <v>0</v>
      </c>
      <c r="S1514" s="30">
        <v>1662.9960793368</v>
      </c>
      <c r="T1514">
        <v>6</v>
      </c>
      <c r="U1514">
        <v>96.059018215067695</v>
      </c>
      <c r="V1514">
        <v>7.6872972052785898E-2</v>
      </c>
    </row>
    <row r="1515" spans="1:22" hidden="1" x14ac:dyDescent="0.25">
      <c r="A1515" s="30" t="s">
        <v>4702</v>
      </c>
      <c r="B1515" s="30" t="s">
        <v>3783</v>
      </c>
      <c r="C1515" s="30" t="s">
        <v>5</v>
      </c>
      <c r="D1515" s="30" t="s">
        <v>591</v>
      </c>
      <c r="E1515" s="30" t="s">
        <v>281</v>
      </c>
      <c r="F1515" s="30">
        <v>6344</v>
      </c>
      <c r="G1515" s="30" t="s">
        <v>313</v>
      </c>
      <c r="H1515" s="30">
        <v>0</v>
      </c>
      <c r="I1515" s="30">
        <v>0</v>
      </c>
      <c r="J1515" s="30" t="s">
        <v>334</v>
      </c>
      <c r="K1515" s="30">
        <v>0</v>
      </c>
      <c r="L1515" s="30">
        <v>0</v>
      </c>
      <c r="M1515" s="30">
        <v>0</v>
      </c>
      <c r="N1515" s="30">
        <v>0</v>
      </c>
      <c r="O1515" s="30">
        <v>0</v>
      </c>
      <c r="P1515" s="30">
        <v>0</v>
      </c>
      <c r="Q1515" s="30">
        <v>0</v>
      </c>
      <c r="R1515" s="30">
        <v>0</v>
      </c>
      <c r="S1515" s="30">
        <v>0</v>
      </c>
      <c r="T1515">
        <v>6</v>
      </c>
      <c r="U1515">
        <v>0</v>
      </c>
      <c r="V1515">
        <v>0</v>
      </c>
    </row>
    <row r="1516" spans="1:22" hidden="1" x14ac:dyDescent="0.25">
      <c r="A1516" s="30" t="s">
        <v>4703</v>
      </c>
      <c r="B1516" s="30" t="s">
        <v>3783</v>
      </c>
      <c r="C1516" s="30" t="s">
        <v>5</v>
      </c>
      <c r="D1516" s="30" t="s">
        <v>591</v>
      </c>
      <c r="E1516" s="30" t="s">
        <v>282</v>
      </c>
      <c r="F1516" s="30">
        <v>6344</v>
      </c>
      <c r="G1516" s="30" t="s">
        <v>289</v>
      </c>
      <c r="H1516" s="30">
        <v>0</v>
      </c>
      <c r="I1516" s="30">
        <v>0</v>
      </c>
      <c r="J1516" s="30" t="s">
        <v>335</v>
      </c>
      <c r="K1516" s="30">
        <v>0</v>
      </c>
      <c r="L1516" s="30">
        <v>0</v>
      </c>
      <c r="M1516" s="30">
        <v>0</v>
      </c>
      <c r="N1516" s="30">
        <v>0</v>
      </c>
      <c r="O1516" s="30">
        <v>0</v>
      </c>
      <c r="P1516" s="30">
        <v>0</v>
      </c>
      <c r="Q1516" s="30">
        <v>0</v>
      </c>
      <c r="R1516" s="30">
        <v>0</v>
      </c>
      <c r="S1516" s="30">
        <v>0</v>
      </c>
      <c r="T1516">
        <v>7</v>
      </c>
      <c r="U1516">
        <v>1899.1959035340601</v>
      </c>
      <c r="V1516">
        <v>1</v>
      </c>
    </row>
    <row r="1517" spans="1:22" hidden="1" x14ac:dyDescent="0.25">
      <c r="A1517" s="30" t="s">
        <v>4704</v>
      </c>
      <c r="B1517" s="30" t="s">
        <v>3783</v>
      </c>
      <c r="C1517" s="30" t="s">
        <v>5</v>
      </c>
      <c r="D1517" s="30" t="s">
        <v>591</v>
      </c>
      <c r="E1517" s="30" t="s">
        <v>282</v>
      </c>
      <c r="F1517" s="30">
        <v>6344</v>
      </c>
      <c r="G1517" s="30" t="s">
        <v>290</v>
      </c>
      <c r="H1517" s="30">
        <v>0</v>
      </c>
      <c r="I1517" s="30">
        <v>0</v>
      </c>
      <c r="J1517" s="30" t="s">
        <v>363</v>
      </c>
      <c r="K1517" s="30">
        <v>0</v>
      </c>
      <c r="L1517" s="30">
        <v>0</v>
      </c>
      <c r="M1517" s="30">
        <v>0</v>
      </c>
      <c r="N1517" s="30">
        <v>0</v>
      </c>
      <c r="O1517" s="30">
        <v>0</v>
      </c>
      <c r="P1517" s="30">
        <v>0</v>
      </c>
      <c r="Q1517" s="30">
        <v>0</v>
      </c>
      <c r="R1517" s="30">
        <v>0</v>
      </c>
      <c r="S1517" s="30">
        <v>0</v>
      </c>
      <c r="T1517">
        <v>7</v>
      </c>
      <c r="U1517">
        <v>288.673542978809</v>
      </c>
      <c r="V1517">
        <v>1</v>
      </c>
    </row>
    <row r="1518" spans="1:22" hidden="1" x14ac:dyDescent="0.25">
      <c r="A1518" s="30" t="s">
        <v>4705</v>
      </c>
      <c r="B1518" s="30" t="s">
        <v>3783</v>
      </c>
      <c r="C1518" s="30" t="s">
        <v>5</v>
      </c>
      <c r="D1518" s="30" t="s">
        <v>591</v>
      </c>
      <c r="E1518" s="30" t="s">
        <v>282</v>
      </c>
      <c r="F1518" s="30">
        <v>6344</v>
      </c>
      <c r="G1518" s="30" t="s">
        <v>291</v>
      </c>
      <c r="H1518" s="30">
        <v>0</v>
      </c>
      <c r="I1518" s="30">
        <v>0</v>
      </c>
      <c r="J1518" s="30" t="s">
        <v>336</v>
      </c>
      <c r="K1518" s="30">
        <v>0</v>
      </c>
      <c r="L1518" s="30">
        <v>0</v>
      </c>
      <c r="M1518" s="30">
        <v>0</v>
      </c>
      <c r="N1518" s="30">
        <v>0</v>
      </c>
      <c r="O1518" s="30">
        <v>0</v>
      </c>
      <c r="P1518" s="30">
        <v>0</v>
      </c>
      <c r="Q1518" s="30">
        <v>0</v>
      </c>
      <c r="R1518" s="30">
        <v>0</v>
      </c>
      <c r="S1518" s="30">
        <v>0</v>
      </c>
      <c r="T1518">
        <v>7</v>
      </c>
      <c r="U1518">
        <v>0</v>
      </c>
      <c r="V1518">
        <v>0</v>
      </c>
    </row>
    <row r="1519" spans="1:22" hidden="1" x14ac:dyDescent="0.25">
      <c r="A1519" s="30" t="s">
        <v>4706</v>
      </c>
      <c r="B1519" s="30" t="s">
        <v>3783</v>
      </c>
      <c r="C1519" s="30" t="s">
        <v>5</v>
      </c>
      <c r="D1519" s="30" t="s">
        <v>591</v>
      </c>
      <c r="E1519" s="30" t="s">
        <v>282</v>
      </c>
      <c r="F1519" s="30">
        <v>6344</v>
      </c>
      <c r="G1519" s="30" t="s">
        <v>292</v>
      </c>
      <c r="H1519" s="30">
        <v>44.256138088562103</v>
      </c>
      <c r="I1519" s="30">
        <v>0.56000000000000005</v>
      </c>
      <c r="J1519" s="30" t="s">
        <v>332</v>
      </c>
      <c r="K1519" s="30">
        <v>24.783437329594801</v>
      </c>
      <c r="L1519" s="30">
        <v>157226.12641894899</v>
      </c>
      <c r="M1519" s="30">
        <v>0.56000000000000005</v>
      </c>
      <c r="N1519" s="30">
        <v>0</v>
      </c>
      <c r="O1519" s="30">
        <v>0</v>
      </c>
      <c r="P1519" s="30">
        <v>0</v>
      </c>
      <c r="Q1519" s="30">
        <v>0</v>
      </c>
      <c r="R1519" s="30">
        <v>0</v>
      </c>
      <c r="S1519" s="30">
        <v>3552.64</v>
      </c>
      <c r="T1519">
        <v>7</v>
      </c>
      <c r="U1519">
        <v>44.256138088562103</v>
      </c>
      <c r="V1519">
        <v>0.143589743589744</v>
      </c>
    </row>
    <row r="1520" spans="1:22" hidden="1" x14ac:dyDescent="0.25">
      <c r="A1520" s="30" t="s">
        <v>4707</v>
      </c>
      <c r="B1520" s="30" t="s">
        <v>3783</v>
      </c>
      <c r="C1520" s="30" t="s">
        <v>5</v>
      </c>
      <c r="D1520" s="30" t="s">
        <v>591</v>
      </c>
      <c r="E1520" s="30" t="s">
        <v>282</v>
      </c>
      <c r="F1520" s="30">
        <v>6344</v>
      </c>
      <c r="G1520" s="30" t="s">
        <v>293</v>
      </c>
      <c r="H1520" s="30">
        <v>524.88862200155802</v>
      </c>
      <c r="I1520" s="30">
        <v>0.03</v>
      </c>
      <c r="J1520" s="30" t="s">
        <v>333</v>
      </c>
      <c r="K1520" s="30">
        <v>15.7466586600467</v>
      </c>
      <c r="L1520" s="30">
        <v>99896.802539336495</v>
      </c>
      <c r="M1520" s="30">
        <v>0</v>
      </c>
      <c r="N1520" s="30">
        <v>0.03</v>
      </c>
      <c r="O1520" s="30">
        <v>0</v>
      </c>
      <c r="P1520" s="30">
        <v>0</v>
      </c>
      <c r="Q1520" s="30">
        <v>0</v>
      </c>
      <c r="R1520" s="30">
        <v>0</v>
      </c>
      <c r="S1520" s="30">
        <v>190.32</v>
      </c>
      <c r="T1520">
        <v>7</v>
      </c>
      <c r="U1520">
        <v>524.88862200155802</v>
      </c>
      <c r="V1520">
        <v>2.1276595744680799E-2</v>
      </c>
    </row>
    <row r="1521" spans="1:22" hidden="1" x14ac:dyDescent="0.25">
      <c r="A1521" s="30" t="s">
        <v>4708</v>
      </c>
      <c r="B1521" s="30" t="s">
        <v>3783</v>
      </c>
      <c r="C1521" s="30" t="s">
        <v>5</v>
      </c>
      <c r="D1521" s="30" t="s">
        <v>591</v>
      </c>
      <c r="E1521" s="30" t="s">
        <v>282</v>
      </c>
      <c r="F1521" s="30">
        <v>6344</v>
      </c>
      <c r="G1521" s="30" t="s">
        <v>294</v>
      </c>
      <c r="H1521" s="30">
        <v>113.048077834187</v>
      </c>
      <c r="I1521" s="30">
        <v>0.17</v>
      </c>
      <c r="J1521" s="30" t="s">
        <v>333</v>
      </c>
      <c r="K1521" s="30">
        <v>19.218173231811701</v>
      </c>
      <c r="L1521" s="30">
        <v>121920.09098261299</v>
      </c>
      <c r="M1521" s="30">
        <v>0</v>
      </c>
      <c r="N1521" s="30">
        <v>0.17</v>
      </c>
      <c r="O1521" s="30">
        <v>0</v>
      </c>
      <c r="P1521" s="30">
        <v>0</v>
      </c>
      <c r="Q1521" s="30">
        <v>0</v>
      </c>
      <c r="R1521" s="30">
        <v>0</v>
      </c>
      <c r="S1521" s="30">
        <v>1078.48</v>
      </c>
      <c r="T1521">
        <v>7</v>
      </c>
      <c r="U1521">
        <v>113.048077834187</v>
      </c>
      <c r="V1521">
        <v>0.120567375886525</v>
      </c>
    </row>
    <row r="1522" spans="1:22" hidden="1" x14ac:dyDescent="0.25">
      <c r="A1522" s="30" t="s">
        <v>4709</v>
      </c>
      <c r="B1522" s="30" t="s">
        <v>3783</v>
      </c>
      <c r="C1522" s="30" t="s">
        <v>5</v>
      </c>
      <c r="D1522" s="30" t="s">
        <v>591</v>
      </c>
      <c r="E1522" s="30" t="s">
        <v>282</v>
      </c>
      <c r="F1522" s="30">
        <v>6344</v>
      </c>
      <c r="G1522" s="30" t="s">
        <v>295</v>
      </c>
      <c r="H1522" s="30">
        <v>0</v>
      </c>
      <c r="I1522" s="30">
        <v>0</v>
      </c>
      <c r="J1522" s="30" t="s">
        <v>336</v>
      </c>
      <c r="K1522" s="30">
        <v>0</v>
      </c>
      <c r="L1522" s="30">
        <v>0</v>
      </c>
      <c r="M1522" s="30">
        <v>0</v>
      </c>
      <c r="N1522" s="30">
        <v>0</v>
      </c>
      <c r="O1522" s="30">
        <v>0</v>
      </c>
      <c r="P1522" s="30">
        <v>0</v>
      </c>
      <c r="Q1522" s="30">
        <v>0</v>
      </c>
      <c r="R1522" s="30">
        <v>0</v>
      </c>
      <c r="S1522" s="30">
        <v>0</v>
      </c>
      <c r="T1522">
        <v>7</v>
      </c>
      <c r="U1522">
        <v>0</v>
      </c>
      <c r="V1522">
        <v>0</v>
      </c>
    </row>
    <row r="1523" spans="1:22" hidden="1" x14ac:dyDescent="0.25">
      <c r="A1523" s="30" t="s">
        <v>4710</v>
      </c>
      <c r="B1523" s="30" t="s">
        <v>3783</v>
      </c>
      <c r="C1523" s="30" t="s">
        <v>5</v>
      </c>
      <c r="D1523" s="30" t="s">
        <v>591</v>
      </c>
      <c r="E1523" s="30" t="s">
        <v>282</v>
      </c>
      <c r="F1523" s="30">
        <v>6344</v>
      </c>
      <c r="G1523" s="30" t="s">
        <v>296</v>
      </c>
      <c r="H1523" s="30">
        <v>89.923105199540103</v>
      </c>
      <c r="I1523" s="30">
        <v>0.03</v>
      </c>
      <c r="J1523" s="30" t="s">
        <v>336</v>
      </c>
      <c r="K1523" s="30">
        <v>2.6976931559862001</v>
      </c>
      <c r="L1523" s="30">
        <v>17114.165381576498</v>
      </c>
      <c r="M1523" s="30">
        <v>0</v>
      </c>
      <c r="N1523" s="30">
        <v>0</v>
      </c>
      <c r="O1523" s="30">
        <v>0</v>
      </c>
      <c r="P1523" s="30">
        <v>0</v>
      </c>
      <c r="Q1523" s="30">
        <v>0.03</v>
      </c>
      <c r="R1523" s="30">
        <v>2.6976931559862001</v>
      </c>
      <c r="S1523" s="30">
        <v>190.32</v>
      </c>
      <c r="T1523">
        <v>7</v>
      </c>
      <c r="U1523">
        <v>89.923105199540103</v>
      </c>
      <c r="V1523">
        <v>1.84049079754601E-2</v>
      </c>
    </row>
    <row r="1524" spans="1:22" hidden="1" x14ac:dyDescent="0.25">
      <c r="A1524" s="30" t="s">
        <v>4711</v>
      </c>
      <c r="B1524" s="30" t="s">
        <v>3783</v>
      </c>
      <c r="C1524" s="30" t="s">
        <v>5</v>
      </c>
      <c r="D1524" s="30" t="s">
        <v>591</v>
      </c>
      <c r="E1524" s="30" t="s">
        <v>282</v>
      </c>
      <c r="F1524" s="30">
        <v>6344</v>
      </c>
      <c r="G1524" s="30" t="s">
        <v>297</v>
      </c>
      <c r="H1524" s="30">
        <v>760.02650255657295</v>
      </c>
      <c r="I1524" s="30">
        <v>0.1</v>
      </c>
      <c r="J1524" s="30" t="s">
        <v>336</v>
      </c>
      <c r="K1524" s="30">
        <v>76.002650255657301</v>
      </c>
      <c r="L1524" s="30">
        <v>482160.81322189001</v>
      </c>
      <c r="M1524" s="30">
        <v>0</v>
      </c>
      <c r="N1524" s="30">
        <v>0</v>
      </c>
      <c r="O1524" s="30">
        <v>0</v>
      </c>
      <c r="P1524" s="30">
        <v>0</v>
      </c>
      <c r="Q1524" s="30">
        <v>0.1</v>
      </c>
      <c r="R1524" s="30">
        <v>76.002650255657301</v>
      </c>
      <c r="S1524" s="30">
        <v>634.4</v>
      </c>
      <c r="T1524">
        <v>7</v>
      </c>
      <c r="U1524">
        <v>760.02650255657295</v>
      </c>
      <c r="V1524">
        <v>6.13496932515337E-2</v>
      </c>
    </row>
    <row r="1525" spans="1:22" hidden="1" x14ac:dyDescent="0.25">
      <c r="A1525" s="30" t="s">
        <v>4712</v>
      </c>
      <c r="B1525" s="30" t="s">
        <v>3783</v>
      </c>
      <c r="C1525" s="30" t="s">
        <v>5</v>
      </c>
      <c r="D1525" s="30" t="s">
        <v>591</v>
      </c>
      <c r="E1525" s="30" t="s">
        <v>282</v>
      </c>
      <c r="F1525" s="30">
        <v>6344</v>
      </c>
      <c r="G1525" s="30" t="s">
        <v>298</v>
      </c>
      <c r="H1525" s="30">
        <v>0</v>
      </c>
      <c r="I1525" s="30">
        <v>0</v>
      </c>
      <c r="J1525" s="30" t="s">
        <v>276</v>
      </c>
      <c r="K1525" s="30">
        <v>0</v>
      </c>
      <c r="L1525" s="30">
        <v>0</v>
      </c>
      <c r="M1525" s="30">
        <v>0</v>
      </c>
      <c r="N1525" s="30">
        <v>0</v>
      </c>
      <c r="O1525" s="30">
        <v>0</v>
      </c>
      <c r="P1525" s="30">
        <v>0</v>
      </c>
      <c r="Q1525" s="30">
        <v>0</v>
      </c>
      <c r="R1525" s="30">
        <v>0</v>
      </c>
      <c r="S1525" s="30">
        <v>0</v>
      </c>
      <c r="T1525">
        <v>7</v>
      </c>
      <c r="U1525">
        <v>0</v>
      </c>
      <c r="V1525">
        <v>0</v>
      </c>
    </row>
    <row r="1526" spans="1:22" hidden="1" x14ac:dyDescent="0.25">
      <c r="A1526" s="30" t="s">
        <v>4713</v>
      </c>
      <c r="B1526" s="30" t="s">
        <v>3783</v>
      </c>
      <c r="C1526" s="30" t="s">
        <v>5</v>
      </c>
      <c r="D1526" s="30" t="s">
        <v>591</v>
      </c>
      <c r="E1526" s="30" t="s">
        <v>282</v>
      </c>
      <c r="F1526" s="30">
        <v>6344</v>
      </c>
      <c r="G1526" s="30" t="s">
        <v>299</v>
      </c>
      <c r="H1526" s="30">
        <v>136.86451489703899</v>
      </c>
      <c r="I1526" s="30">
        <v>0.04</v>
      </c>
      <c r="J1526" s="30" t="s">
        <v>332</v>
      </c>
      <c r="K1526" s="30">
        <v>5.4745805958815401</v>
      </c>
      <c r="L1526" s="30">
        <v>34730.7393002725</v>
      </c>
      <c r="M1526" s="30">
        <v>0.04</v>
      </c>
      <c r="N1526" s="30">
        <v>0</v>
      </c>
      <c r="O1526" s="30">
        <v>0</v>
      </c>
      <c r="P1526" s="30">
        <v>0</v>
      </c>
      <c r="Q1526" s="30">
        <v>0</v>
      </c>
      <c r="R1526" s="30">
        <v>0</v>
      </c>
      <c r="S1526" s="30">
        <v>253.76</v>
      </c>
      <c r="T1526">
        <v>7</v>
      </c>
      <c r="U1526">
        <v>136.86451489703899</v>
      </c>
      <c r="V1526">
        <v>1.02564102564103E-2</v>
      </c>
    </row>
    <row r="1527" spans="1:22" hidden="1" x14ac:dyDescent="0.25">
      <c r="A1527" s="30" t="s">
        <v>4714</v>
      </c>
      <c r="B1527" s="30" t="s">
        <v>3783</v>
      </c>
      <c r="C1527" s="30" t="s">
        <v>5</v>
      </c>
      <c r="D1527" s="30" t="s">
        <v>591</v>
      </c>
      <c r="E1527" s="30" t="s">
        <v>282</v>
      </c>
      <c r="F1527" s="30">
        <v>6344</v>
      </c>
      <c r="G1527" s="30" t="s">
        <v>300</v>
      </c>
      <c r="H1527" s="30">
        <v>0</v>
      </c>
      <c r="I1527" s="30">
        <v>0</v>
      </c>
      <c r="J1527" s="30" t="s">
        <v>336</v>
      </c>
      <c r="K1527" s="30">
        <v>0</v>
      </c>
      <c r="L1527" s="30">
        <v>0</v>
      </c>
      <c r="M1527" s="30">
        <v>0</v>
      </c>
      <c r="N1527" s="30">
        <v>0</v>
      </c>
      <c r="O1527" s="30">
        <v>0</v>
      </c>
      <c r="P1527" s="30">
        <v>0</v>
      </c>
      <c r="Q1527" s="30">
        <v>0</v>
      </c>
      <c r="R1527" s="30">
        <v>0</v>
      </c>
      <c r="S1527" s="30">
        <v>0</v>
      </c>
      <c r="T1527">
        <v>7</v>
      </c>
      <c r="U1527">
        <v>0</v>
      </c>
      <c r="V1527">
        <v>0</v>
      </c>
    </row>
    <row r="1528" spans="1:22" hidden="1" x14ac:dyDescent="0.25">
      <c r="A1528" s="30" t="s">
        <v>4715</v>
      </c>
      <c r="B1528" s="30" t="s">
        <v>3783</v>
      </c>
      <c r="C1528" s="30" t="s">
        <v>5</v>
      </c>
      <c r="D1528" s="30" t="s">
        <v>591</v>
      </c>
      <c r="E1528" s="30" t="s">
        <v>282</v>
      </c>
      <c r="F1528" s="30">
        <v>6344</v>
      </c>
      <c r="G1528" s="30" t="s">
        <v>301</v>
      </c>
      <c r="H1528" s="30">
        <v>78.674595297209905</v>
      </c>
      <c r="I1528" s="30">
        <v>0.93</v>
      </c>
      <c r="J1528" s="30" t="s">
        <v>333</v>
      </c>
      <c r="K1528" s="30">
        <v>73.167373626405194</v>
      </c>
      <c r="L1528" s="30">
        <v>464173.81828591501</v>
      </c>
      <c r="M1528" s="30">
        <v>0</v>
      </c>
      <c r="N1528" s="30">
        <v>0.93</v>
      </c>
      <c r="O1528" s="30">
        <v>0</v>
      </c>
      <c r="P1528" s="30">
        <v>0</v>
      </c>
      <c r="Q1528" s="30">
        <v>0</v>
      </c>
      <c r="R1528" s="30">
        <v>0</v>
      </c>
      <c r="S1528" s="30">
        <v>5899.92</v>
      </c>
      <c r="T1528">
        <v>7</v>
      </c>
      <c r="U1528">
        <v>78.674595297209905</v>
      </c>
      <c r="V1528">
        <v>0.659574468085106</v>
      </c>
    </row>
    <row r="1529" spans="1:22" hidden="1" x14ac:dyDescent="0.25">
      <c r="A1529" s="30" t="s">
        <v>4716</v>
      </c>
      <c r="B1529" s="30" t="s">
        <v>3783</v>
      </c>
      <c r="C1529" s="30" t="s">
        <v>5</v>
      </c>
      <c r="D1529" s="30" t="s">
        <v>591</v>
      </c>
      <c r="E1529" s="30" t="s">
        <v>282</v>
      </c>
      <c r="F1529" s="30">
        <v>6344</v>
      </c>
      <c r="G1529" s="30" t="s">
        <v>302</v>
      </c>
      <c r="H1529" s="30">
        <v>103.030156487223</v>
      </c>
      <c r="I1529" s="30">
        <v>0.17</v>
      </c>
      <c r="J1529" s="30" t="s">
        <v>332</v>
      </c>
      <c r="K1529" s="30">
        <v>17.515126602827898</v>
      </c>
      <c r="L1529" s="30">
        <v>111115.96316833999</v>
      </c>
      <c r="M1529" s="30">
        <v>0.17</v>
      </c>
      <c r="N1529" s="30">
        <v>0</v>
      </c>
      <c r="O1529" s="30">
        <v>0</v>
      </c>
      <c r="P1529" s="30">
        <v>0</v>
      </c>
      <c r="Q1529" s="30">
        <v>0</v>
      </c>
      <c r="R1529" s="30">
        <v>0</v>
      </c>
      <c r="S1529" s="30">
        <v>1078.48</v>
      </c>
      <c r="T1529">
        <v>7</v>
      </c>
      <c r="U1529">
        <v>103.030156487223</v>
      </c>
      <c r="V1529">
        <v>4.3589743589743601E-2</v>
      </c>
    </row>
    <row r="1530" spans="1:22" hidden="1" x14ac:dyDescent="0.25">
      <c r="A1530" s="30" t="s">
        <v>4717</v>
      </c>
      <c r="B1530" s="30" t="s">
        <v>3783</v>
      </c>
      <c r="C1530" s="30" t="s">
        <v>5</v>
      </c>
      <c r="D1530" s="30" t="s">
        <v>591</v>
      </c>
      <c r="E1530" s="30" t="s">
        <v>282</v>
      </c>
      <c r="F1530" s="30">
        <v>6344</v>
      </c>
      <c r="G1530" s="30" t="s">
        <v>303</v>
      </c>
      <c r="H1530" s="30">
        <v>220.779964773693</v>
      </c>
      <c r="I1530" s="30">
        <v>0.08</v>
      </c>
      <c r="J1530" s="30" t="s">
        <v>336</v>
      </c>
      <c r="K1530" s="30">
        <v>17.6623971818954</v>
      </c>
      <c r="L1530" s="30">
        <v>112050.24772194499</v>
      </c>
      <c r="M1530" s="30">
        <v>0</v>
      </c>
      <c r="N1530" s="30">
        <v>0</v>
      </c>
      <c r="O1530" s="30">
        <v>0</v>
      </c>
      <c r="P1530" s="30">
        <v>0</v>
      </c>
      <c r="Q1530" s="30">
        <v>0.08</v>
      </c>
      <c r="R1530" s="30">
        <v>17.6623971818954</v>
      </c>
      <c r="S1530" s="30">
        <v>507.52</v>
      </c>
      <c r="T1530">
        <v>7</v>
      </c>
      <c r="U1530">
        <v>220.779964773693</v>
      </c>
      <c r="V1530">
        <v>4.9079754601227002E-2</v>
      </c>
    </row>
    <row r="1531" spans="1:22" hidden="1" x14ac:dyDescent="0.25">
      <c r="A1531" s="30" t="s">
        <v>4718</v>
      </c>
      <c r="B1531" s="30" t="s">
        <v>3783</v>
      </c>
      <c r="C1531" s="30" t="s">
        <v>5</v>
      </c>
      <c r="D1531" s="30" t="s">
        <v>591</v>
      </c>
      <c r="E1531" s="30" t="s">
        <v>282</v>
      </c>
      <c r="F1531" s="30">
        <v>6344</v>
      </c>
      <c r="G1531" s="30" t="s">
        <v>304</v>
      </c>
      <c r="H1531" s="30">
        <v>56.3794763039079</v>
      </c>
      <c r="I1531" s="30">
        <v>1</v>
      </c>
      <c r="J1531" s="30" t="s">
        <v>336</v>
      </c>
      <c r="K1531" s="30">
        <v>56.3794763039079</v>
      </c>
      <c r="L1531" s="30">
        <v>357671.39767199202</v>
      </c>
      <c r="M1531" s="30">
        <v>0</v>
      </c>
      <c r="N1531" s="30">
        <v>0</v>
      </c>
      <c r="O1531" s="30">
        <v>0</v>
      </c>
      <c r="P1531" s="30">
        <v>0</v>
      </c>
      <c r="Q1531" s="30">
        <v>1</v>
      </c>
      <c r="R1531" s="30">
        <v>56.3794763039079</v>
      </c>
      <c r="S1531" s="30">
        <v>6344</v>
      </c>
      <c r="T1531">
        <v>7</v>
      </c>
      <c r="U1531">
        <v>56.3794763039079</v>
      </c>
      <c r="V1531">
        <v>0.61349693251533699</v>
      </c>
    </row>
    <row r="1532" spans="1:22" hidden="1" x14ac:dyDescent="0.25">
      <c r="A1532" s="30" t="s">
        <v>4719</v>
      </c>
      <c r="B1532" s="30" t="s">
        <v>3783</v>
      </c>
      <c r="C1532" s="30" t="s">
        <v>5</v>
      </c>
      <c r="D1532" s="30" t="s">
        <v>591</v>
      </c>
      <c r="E1532" s="30" t="s">
        <v>282</v>
      </c>
      <c r="F1532" s="30">
        <v>6344</v>
      </c>
      <c r="G1532" s="30" t="s">
        <v>305</v>
      </c>
      <c r="H1532" s="30">
        <v>122.06994456824501</v>
      </c>
      <c r="I1532" s="30">
        <v>0.84</v>
      </c>
      <c r="J1532" s="30" t="s">
        <v>332</v>
      </c>
      <c r="K1532" s="30">
        <v>102.53875343732599</v>
      </c>
      <c r="L1532" s="30">
        <v>650505.85180639406</v>
      </c>
      <c r="M1532" s="30">
        <v>0.84</v>
      </c>
      <c r="N1532" s="30">
        <v>0</v>
      </c>
      <c r="O1532" s="30">
        <v>0</v>
      </c>
      <c r="P1532" s="30">
        <v>0</v>
      </c>
      <c r="Q1532" s="30">
        <v>0</v>
      </c>
      <c r="R1532" s="30">
        <v>0</v>
      </c>
      <c r="S1532" s="30">
        <v>5328.96</v>
      </c>
      <c r="T1532">
        <v>7</v>
      </c>
      <c r="U1532">
        <v>122.06994456824501</v>
      </c>
      <c r="V1532">
        <v>0.21538461538461501</v>
      </c>
    </row>
    <row r="1533" spans="1:22" hidden="1" x14ac:dyDescent="0.25">
      <c r="A1533" s="30" t="s">
        <v>4720</v>
      </c>
      <c r="B1533" s="30" t="s">
        <v>3783</v>
      </c>
      <c r="C1533" s="30" t="s">
        <v>5</v>
      </c>
      <c r="D1533" s="30" t="s">
        <v>591</v>
      </c>
      <c r="E1533" s="30" t="s">
        <v>282</v>
      </c>
      <c r="F1533" s="30">
        <v>6344</v>
      </c>
      <c r="G1533" s="30" t="s">
        <v>306</v>
      </c>
      <c r="H1533" s="30">
        <v>121.55924485203499</v>
      </c>
      <c r="I1533" s="30">
        <v>1.29</v>
      </c>
      <c r="J1533" s="30" t="s">
        <v>332</v>
      </c>
      <c r="K1533" s="30">
        <v>156.81142585912499</v>
      </c>
      <c r="L1533" s="30">
        <v>994811.68565028894</v>
      </c>
      <c r="M1533" s="30">
        <v>1.29</v>
      </c>
      <c r="N1533" s="30">
        <v>0</v>
      </c>
      <c r="O1533" s="30">
        <v>0</v>
      </c>
      <c r="P1533" s="30">
        <v>0</v>
      </c>
      <c r="Q1533" s="30">
        <v>0</v>
      </c>
      <c r="R1533" s="30">
        <v>0</v>
      </c>
      <c r="S1533" s="30">
        <v>8183.76</v>
      </c>
      <c r="T1533">
        <v>7</v>
      </c>
      <c r="U1533">
        <v>121.55924485203499</v>
      </c>
      <c r="V1533">
        <v>0.33076923076923098</v>
      </c>
    </row>
    <row r="1534" spans="1:22" hidden="1" x14ac:dyDescent="0.25">
      <c r="A1534" s="30" t="s">
        <v>4721</v>
      </c>
      <c r="B1534" s="30" t="s">
        <v>3783</v>
      </c>
      <c r="C1534" s="30" t="s">
        <v>5</v>
      </c>
      <c r="D1534" s="30" t="s">
        <v>591</v>
      </c>
      <c r="E1534" s="30" t="s">
        <v>282</v>
      </c>
      <c r="F1534" s="30">
        <v>6344</v>
      </c>
      <c r="G1534" s="30" t="s">
        <v>307</v>
      </c>
      <c r="H1534" s="30">
        <v>54.154669412611199</v>
      </c>
      <c r="I1534" s="30">
        <v>0.41</v>
      </c>
      <c r="J1534" s="30" t="s">
        <v>336</v>
      </c>
      <c r="K1534" s="30">
        <v>22.203414459170599</v>
      </c>
      <c r="L1534" s="30">
        <v>140858.46132897801</v>
      </c>
      <c r="M1534" s="30">
        <v>0</v>
      </c>
      <c r="N1534" s="30">
        <v>0</v>
      </c>
      <c r="O1534" s="30">
        <v>0</v>
      </c>
      <c r="P1534" s="30">
        <v>0</v>
      </c>
      <c r="Q1534" s="30">
        <v>0.41</v>
      </c>
      <c r="R1534" s="30">
        <v>22.203414459170599</v>
      </c>
      <c r="S1534" s="30">
        <v>2601.04</v>
      </c>
      <c r="T1534">
        <v>7</v>
      </c>
      <c r="U1534">
        <v>54.154669412611199</v>
      </c>
      <c r="V1534">
        <v>0.251533742331288</v>
      </c>
    </row>
    <row r="1535" spans="1:22" hidden="1" x14ac:dyDescent="0.25">
      <c r="A1535" s="30" t="s">
        <v>4722</v>
      </c>
      <c r="B1535" s="30" t="s">
        <v>3783</v>
      </c>
      <c r="C1535" s="30" t="s">
        <v>5</v>
      </c>
      <c r="D1535" s="30" t="s">
        <v>591</v>
      </c>
      <c r="E1535" s="30" t="s">
        <v>282</v>
      </c>
      <c r="F1535" s="30">
        <v>6344</v>
      </c>
      <c r="G1535" s="30" t="s">
        <v>308</v>
      </c>
      <c r="H1535" s="30">
        <v>162.32774322071501</v>
      </c>
      <c r="I1535" s="30">
        <v>1</v>
      </c>
      <c r="J1535" s="30" t="s">
        <v>332</v>
      </c>
      <c r="K1535" s="30">
        <v>162.32774322071501</v>
      </c>
      <c r="L1535" s="30">
        <v>1029807.2029922199</v>
      </c>
      <c r="M1535" s="30">
        <v>1</v>
      </c>
      <c r="N1535" s="30">
        <v>0</v>
      </c>
      <c r="O1535" s="30">
        <v>0</v>
      </c>
      <c r="P1535" s="30">
        <v>0</v>
      </c>
      <c r="Q1535" s="30">
        <v>0</v>
      </c>
      <c r="R1535" s="30">
        <v>0</v>
      </c>
      <c r="S1535" s="30">
        <v>6344</v>
      </c>
      <c r="T1535">
        <v>7</v>
      </c>
      <c r="U1535">
        <v>162.32774322071501</v>
      </c>
      <c r="V1535">
        <v>0.256410256410256</v>
      </c>
    </row>
    <row r="1536" spans="1:22" hidden="1" x14ac:dyDescent="0.25">
      <c r="A1536" s="30" t="s">
        <v>4723</v>
      </c>
      <c r="B1536" s="30" t="s">
        <v>3783</v>
      </c>
      <c r="C1536" s="30" t="s">
        <v>5</v>
      </c>
      <c r="D1536" s="30" t="s">
        <v>591</v>
      </c>
      <c r="E1536" s="30" t="s">
        <v>282</v>
      </c>
      <c r="F1536" s="30">
        <v>6344</v>
      </c>
      <c r="G1536" s="30" t="s">
        <v>309</v>
      </c>
      <c r="H1536" s="30">
        <v>224.644908947917</v>
      </c>
      <c r="I1536" s="30">
        <v>0.01</v>
      </c>
      <c r="J1536" s="30" t="s">
        <v>336</v>
      </c>
      <c r="K1536" s="30">
        <v>2.24644908947917</v>
      </c>
      <c r="L1536" s="30">
        <v>14251.473023655801</v>
      </c>
      <c r="M1536" s="30">
        <v>0</v>
      </c>
      <c r="N1536" s="30">
        <v>0</v>
      </c>
      <c r="O1536" s="30">
        <v>0</v>
      </c>
      <c r="P1536" s="30">
        <v>0</v>
      </c>
      <c r="Q1536" s="30">
        <v>0.01</v>
      </c>
      <c r="R1536" s="30">
        <v>2.24644908947917</v>
      </c>
      <c r="S1536" s="30">
        <v>63.44</v>
      </c>
      <c r="T1536">
        <v>7</v>
      </c>
      <c r="U1536">
        <v>224.644908947917</v>
      </c>
      <c r="V1536">
        <v>6.13496932515337E-3</v>
      </c>
    </row>
    <row r="1537" spans="1:22" hidden="1" x14ac:dyDescent="0.25">
      <c r="A1537" s="30" t="s">
        <v>4724</v>
      </c>
      <c r="B1537" s="30" t="s">
        <v>3783</v>
      </c>
      <c r="C1537" s="30" t="s">
        <v>5</v>
      </c>
      <c r="D1537" s="30" t="s">
        <v>591</v>
      </c>
      <c r="E1537" s="30" t="s">
        <v>282</v>
      </c>
      <c r="F1537" s="30">
        <v>6344</v>
      </c>
      <c r="G1537" s="30" t="s">
        <v>310</v>
      </c>
      <c r="H1537" s="30">
        <v>158.327928562502</v>
      </c>
      <c r="I1537" s="30">
        <v>0.03</v>
      </c>
      <c r="J1537" s="30" t="s">
        <v>333</v>
      </c>
      <c r="K1537" s="30">
        <v>4.7498378568750699</v>
      </c>
      <c r="L1537" s="30">
        <v>30132.9713640154</v>
      </c>
      <c r="M1537" s="30">
        <v>0</v>
      </c>
      <c r="N1537" s="30">
        <v>0.03</v>
      </c>
      <c r="O1537" s="30">
        <v>0</v>
      </c>
      <c r="P1537" s="30">
        <v>0</v>
      </c>
      <c r="Q1537" s="30">
        <v>0</v>
      </c>
      <c r="R1537" s="30">
        <v>0</v>
      </c>
      <c r="S1537" s="30">
        <v>190.32</v>
      </c>
      <c r="T1537">
        <v>7</v>
      </c>
      <c r="U1537">
        <v>158.327928562502</v>
      </c>
      <c r="V1537">
        <v>2.1276595744680799E-2</v>
      </c>
    </row>
    <row r="1538" spans="1:22" hidden="1" x14ac:dyDescent="0.25">
      <c r="A1538" s="30" t="s">
        <v>4725</v>
      </c>
      <c r="B1538" s="30" t="s">
        <v>3783</v>
      </c>
      <c r="C1538" s="30" t="s">
        <v>5</v>
      </c>
      <c r="D1538" s="30" t="s">
        <v>591</v>
      </c>
      <c r="E1538" s="30" t="s">
        <v>282</v>
      </c>
      <c r="F1538" s="30">
        <v>6344</v>
      </c>
      <c r="G1538" s="30" t="s">
        <v>311</v>
      </c>
      <c r="H1538" s="30">
        <v>107.518139731236</v>
      </c>
      <c r="I1538" s="30">
        <v>0.25</v>
      </c>
      <c r="J1538" s="30" t="s">
        <v>333</v>
      </c>
      <c r="K1538" s="30">
        <v>26.879534932809001</v>
      </c>
      <c r="L1538" s="30">
        <v>170523.76961374001</v>
      </c>
      <c r="M1538" s="30">
        <v>0</v>
      </c>
      <c r="N1538" s="30">
        <v>0.25</v>
      </c>
      <c r="O1538" s="30">
        <v>0</v>
      </c>
      <c r="P1538" s="30">
        <v>0</v>
      </c>
      <c r="Q1538" s="30">
        <v>0</v>
      </c>
      <c r="R1538" s="30">
        <v>0</v>
      </c>
      <c r="S1538" s="30">
        <v>1586</v>
      </c>
      <c r="T1538">
        <v>7</v>
      </c>
      <c r="U1538">
        <v>107.518139731236</v>
      </c>
      <c r="V1538">
        <v>0.17730496453900699</v>
      </c>
    </row>
    <row r="1539" spans="1:22" hidden="1" x14ac:dyDescent="0.25">
      <c r="A1539" s="30" t="s">
        <v>4726</v>
      </c>
      <c r="B1539" s="30" t="s">
        <v>3783</v>
      </c>
      <c r="C1539" s="30" t="s">
        <v>5</v>
      </c>
      <c r="D1539" s="30" t="s">
        <v>591</v>
      </c>
      <c r="E1539" s="30" t="s">
        <v>282</v>
      </c>
      <c r="F1539" s="30">
        <v>6344</v>
      </c>
      <c r="G1539" s="30" t="s">
        <v>312</v>
      </c>
      <c r="H1539" s="30">
        <v>23.909410677236099</v>
      </c>
      <c r="I1539" s="30">
        <v>4.41</v>
      </c>
      <c r="J1539" s="30" t="s">
        <v>334</v>
      </c>
      <c r="K1539" s="30">
        <v>105.44050108661099</v>
      </c>
      <c r="L1539" s="30">
        <v>668914.53889346204</v>
      </c>
      <c r="M1539" s="30">
        <v>0</v>
      </c>
      <c r="N1539" s="30">
        <v>0</v>
      </c>
      <c r="O1539" s="30">
        <v>4.41</v>
      </c>
      <c r="P1539" s="30">
        <v>0</v>
      </c>
      <c r="Q1539" s="30">
        <v>0</v>
      </c>
      <c r="R1539" s="30">
        <v>0</v>
      </c>
      <c r="S1539" s="30">
        <v>27977.040000000001</v>
      </c>
      <c r="T1539">
        <v>7</v>
      </c>
      <c r="U1539">
        <v>23.909410677236099</v>
      </c>
      <c r="V1539">
        <v>0.89452332657200795</v>
      </c>
    </row>
    <row r="1540" spans="1:22" hidden="1" x14ac:dyDescent="0.25">
      <c r="A1540" s="30" t="s">
        <v>4727</v>
      </c>
      <c r="B1540" s="30" t="s">
        <v>3783</v>
      </c>
      <c r="C1540" s="30" t="s">
        <v>5</v>
      </c>
      <c r="D1540" s="30" t="s">
        <v>591</v>
      </c>
      <c r="E1540" s="30" t="s">
        <v>282</v>
      </c>
      <c r="F1540" s="30">
        <v>6344</v>
      </c>
      <c r="G1540" s="30" t="s">
        <v>2688</v>
      </c>
      <c r="H1540" s="30">
        <v>193.13295745656001</v>
      </c>
      <c r="I1540" s="30">
        <v>6.5629486520000002E-2</v>
      </c>
      <c r="J1540" s="30" t="s">
        <v>334</v>
      </c>
      <c r="K1540" s="30">
        <v>12.675216827963</v>
      </c>
      <c r="L1540" s="30">
        <v>80411.575556597498</v>
      </c>
      <c r="M1540" s="30">
        <v>0</v>
      </c>
      <c r="N1540" s="30">
        <v>0</v>
      </c>
      <c r="O1540" s="30">
        <v>6.5629486520000002E-2</v>
      </c>
      <c r="P1540" s="30">
        <v>0</v>
      </c>
      <c r="Q1540" s="30">
        <v>0</v>
      </c>
      <c r="R1540" s="30">
        <v>0</v>
      </c>
      <c r="S1540" s="30">
        <v>416.35346248287999</v>
      </c>
      <c r="T1540">
        <v>7</v>
      </c>
      <c r="U1540">
        <v>193.13295745656001</v>
      </c>
      <c r="V1540">
        <v>1.33122690709939E-2</v>
      </c>
    </row>
    <row r="1541" spans="1:22" hidden="1" x14ac:dyDescent="0.25">
      <c r="A1541" s="30" t="s">
        <v>4728</v>
      </c>
      <c r="B1541" s="30" t="s">
        <v>3783</v>
      </c>
      <c r="C1541" s="30" t="s">
        <v>5</v>
      </c>
      <c r="D1541" s="30" t="s">
        <v>591</v>
      </c>
      <c r="E1541" s="30" t="s">
        <v>282</v>
      </c>
      <c r="F1541" s="30">
        <v>6344</v>
      </c>
      <c r="G1541" s="30" t="s">
        <v>2687</v>
      </c>
      <c r="H1541" s="30">
        <v>119.862303220089</v>
      </c>
      <c r="I1541" s="30">
        <v>0.45437051348000002</v>
      </c>
      <c r="J1541" s="30" t="s">
        <v>334</v>
      </c>
      <c r="K1541" s="30">
        <v>54.461896261007297</v>
      </c>
      <c r="L1541" s="30">
        <v>345506.269879831</v>
      </c>
      <c r="M1541" s="30">
        <v>0</v>
      </c>
      <c r="N1541" s="30">
        <v>0</v>
      </c>
      <c r="O1541" s="30">
        <v>0.45437051348000002</v>
      </c>
      <c r="P1541" s="30">
        <v>0</v>
      </c>
      <c r="Q1541" s="30">
        <v>0</v>
      </c>
      <c r="R1541" s="30">
        <v>0</v>
      </c>
      <c r="S1541" s="30">
        <v>2882.5265375171198</v>
      </c>
      <c r="T1541">
        <v>7</v>
      </c>
      <c r="U1541">
        <v>119.862303220089</v>
      </c>
      <c r="V1541">
        <v>9.2164404356998006E-2</v>
      </c>
    </row>
    <row r="1542" spans="1:22" hidden="1" x14ac:dyDescent="0.25">
      <c r="A1542" s="30" t="s">
        <v>4729</v>
      </c>
      <c r="B1542" s="30" t="s">
        <v>3783</v>
      </c>
      <c r="C1542" s="30" t="s">
        <v>5</v>
      </c>
      <c r="D1542" s="30" t="s">
        <v>591</v>
      </c>
      <c r="E1542" s="30" t="s">
        <v>282</v>
      </c>
      <c r="F1542" s="30">
        <v>6344</v>
      </c>
      <c r="G1542" s="30" t="s">
        <v>313</v>
      </c>
      <c r="H1542" s="30">
        <v>0</v>
      </c>
      <c r="I1542" s="30">
        <v>0</v>
      </c>
      <c r="J1542" s="30" t="s">
        <v>334</v>
      </c>
      <c r="K1542" s="30">
        <v>0</v>
      </c>
      <c r="L1542" s="30">
        <v>0</v>
      </c>
      <c r="M1542" s="30">
        <v>0</v>
      </c>
      <c r="N1542" s="30">
        <v>0</v>
      </c>
      <c r="O1542" s="30">
        <v>0</v>
      </c>
      <c r="P1542" s="30">
        <v>0</v>
      </c>
      <c r="Q1542" s="30">
        <v>0</v>
      </c>
      <c r="R1542" s="30">
        <v>0</v>
      </c>
      <c r="S1542" s="30">
        <v>0</v>
      </c>
      <c r="T1542">
        <v>7</v>
      </c>
      <c r="U1542">
        <v>0</v>
      </c>
      <c r="V1542">
        <v>0</v>
      </c>
    </row>
    <row r="1543" spans="1:22" hidden="1" x14ac:dyDescent="0.25">
      <c r="A1543" s="30" t="s">
        <v>4730</v>
      </c>
      <c r="B1543" s="30" t="s">
        <v>3783</v>
      </c>
      <c r="C1543" s="30" t="s">
        <v>5</v>
      </c>
      <c r="D1543" s="30" t="s">
        <v>591</v>
      </c>
      <c r="E1543" s="30" t="s">
        <v>283</v>
      </c>
      <c r="F1543" s="30">
        <v>6344</v>
      </c>
      <c r="G1543" s="30" t="s">
        <v>289</v>
      </c>
      <c r="H1543" s="30">
        <v>0</v>
      </c>
      <c r="I1543" s="30">
        <v>0</v>
      </c>
      <c r="J1543" s="30" t="s">
        <v>335</v>
      </c>
      <c r="K1543" s="30">
        <v>0</v>
      </c>
      <c r="L1543" s="30">
        <v>0</v>
      </c>
      <c r="M1543" s="30">
        <v>0</v>
      </c>
      <c r="N1543" s="30">
        <v>0</v>
      </c>
      <c r="O1543" s="30">
        <v>0</v>
      </c>
      <c r="P1543" s="30">
        <v>0</v>
      </c>
      <c r="Q1543" s="30">
        <v>0</v>
      </c>
      <c r="R1543" s="30">
        <v>0</v>
      </c>
      <c r="S1543" s="30">
        <v>0</v>
      </c>
      <c r="T1543">
        <v>8</v>
      </c>
      <c r="U1543">
        <v>1899.1959035340601</v>
      </c>
      <c r="V1543">
        <v>1</v>
      </c>
    </row>
    <row r="1544" spans="1:22" hidden="1" x14ac:dyDescent="0.25">
      <c r="A1544" s="30" t="s">
        <v>4731</v>
      </c>
      <c r="B1544" s="30" t="s">
        <v>3783</v>
      </c>
      <c r="C1544" s="30" t="s">
        <v>5</v>
      </c>
      <c r="D1544" s="30" t="s">
        <v>591</v>
      </c>
      <c r="E1544" s="30" t="s">
        <v>283</v>
      </c>
      <c r="F1544" s="30">
        <v>6344</v>
      </c>
      <c r="G1544" s="30" t="s">
        <v>290</v>
      </c>
      <c r="H1544" s="30">
        <v>0</v>
      </c>
      <c r="I1544" s="30">
        <v>0</v>
      </c>
      <c r="J1544" s="30" t="s">
        <v>363</v>
      </c>
      <c r="K1544" s="30">
        <v>0</v>
      </c>
      <c r="L1544" s="30">
        <v>0</v>
      </c>
      <c r="M1544" s="30">
        <v>0</v>
      </c>
      <c r="N1544" s="30">
        <v>0</v>
      </c>
      <c r="O1544" s="30">
        <v>0</v>
      </c>
      <c r="P1544" s="30">
        <v>0</v>
      </c>
      <c r="Q1544" s="30">
        <v>0</v>
      </c>
      <c r="R1544" s="30">
        <v>0</v>
      </c>
      <c r="S1544" s="30">
        <v>0</v>
      </c>
      <c r="T1544">
        <v>8</v>
      </c>
      <c r="U1544">
        <v>288.673542978809</v>
      </c>
      <c r="V1544">
        <v>1</v>
      </c>
    </row>
    <row r="1545" spans="1:22" hidden="1" x14ac:dyDescent="0.25">
      <c r="A1545" s="30" t="s">
        <v>4732</v>
      </c>
      <c r="B1545" s="30" t="s">
        <v>3783</v>
      </c>
      <c r="C1545" s="30" t="s">
        <v>5</v>
      </c>
      <c r="D1545" s="30" t="s">
        <v>591</v>
      </c>
      <c r="E1545" s="30" t="s">
        <v>283</v>
      </c>
      <c r="F1545" s="30">
        <v>6344</v>
      </c>
      <c r="G1545" s="30" t="s">
        <v>291</v>
      </c>
      <c r="H1545" s="30">
        <v>0</v>
      </c>
      <c r="I1545" s="30">
        <v>0</v>
      </c>
      <c r="J1545" s="30" t="s">
        <v>336</v>
      </c>
      <c r="K1545" s="30">
        <v>0</v>
      </c>
      <c r="L1545" s="30">
        <v>0</v>
      </c>
      <c r="M1545" s="30">
        <v>0</v>
      </c>
      <c r="N1545" s="30">
        <v>0</v>
      </c>
      <c r="O1545" s="30">
        <v>0</v>
      </c>
      <c r="P1545" s="30">
        <v>0</v>
      </c>
      <c r="Q1545" s="30">
        <v>0</v>
      </c>
      <c r="R1545" s="30">
        <v>0</v>
      </c>
      <c r="S1545" s="30">
        <v>0</v>
      </c>
      <c r="T1545">
        <v>8</v>
      </c>
      <c r="U1545">
        <v>0</v>
      </c>
      <c r="V1545">
        <v>0</v>
      </c>
    </row>
    <row r="1546" spans="1:22" hidden="1" x14ac:dyDescent="0.25">
      <c r="A1546" s="30" t="s">
        <v>4733</v>
      </c>
      <c r="B1546" s="30" t="s">
        <v>3783</v>
      </c>
      <c r="C1546" s="30" t="s">
        <v>5</v>
      </c>
      <c r="D1546" s="30" t="s">
        <v>591</v>
      </c>
      <c r="E1546" s="30" t="s">
        <v>283</v>
      </c>
      <c r="F1546" s="30">
        <v>6344</v>
      </c>
      <c r="G1546" s="30" t="s">
        <v>292</v>
      </c>
      <c r="H1546" s="30">
        <v>48.692932193378702</v>
      </c>
      <c r="I1546" s="30">
        <v>0.84</v>
      </c>
      <c r="J1546" s="30" t="s">
        <v>332</v>
      </c>
      <c r="K1546" s="30">
        <v>40.902063042438101</v>
      </c>
      <c r="L1546" s="30">
        <v>259482.68794122699</v>
      </c>
      <c r="M1546" s="30">
        <v>0.84</v>
      </c>
      <c r="N1546" s="30">
        <v>0</v>
      </c>
      <c r="O1546" s="30">
        <v>0</v>
      </c>
      <c r="P1546" s="30">
        <v>0</v>
      </c>
      <c r="Q1546" s="30">
        <v>0</v>
      </c>
      <c r="R1546" s="30">
        <v>0</v>
      </c>
      <c r="S1546" s="30">
        <v>5328.96</v>
      </c>
      <c r="T1546">
        <v>8</v>
      </c>
      <c r="U1546">
        <v>48.692932193378702</v>
      </c>
      <c r="V1546">
        <v>0.16247582205028999</v>
      </c>
    </row>
    <row r="1547" spans="1:22" hidden="1" x14ac:dyDescent="0.25">
      <c r="A1547" s="30" t="s">
        <v>4734</v>
      </c>
      <c r="B1547" s="30" t="s">
        <v>3783</v>
      </c>
      <c r="C1547" s="30" t="s">
        <v>5</v>
      </c>
      <c r="D1547" s="30" t="s">
        <v>591</v>
      </c>
      <c r="E1547" s="30" t="s">
        <v>283</v>
      </c>
      <c r="F1547" s="30">
        <v>6344</v>
      </c>
      <c r="G1547" s="30" t="s">
        <v>293</v>
      </c>
      <c r="H1547" s="30">
        <v>639.91847353761796</v>
      </c>
      <c r="I1547" s="30">
        <v>0.1</v>
      </c>
      <c r="J1547" s="30" t="s">
        <v>333</v>
      </c>
      <c r="K1547" s="30">
        <v>63.991847353761798</v>
      </c>
      <c r="L1547" s="30">
        <v>405964.279612265</v>
      </c>
      <c r="M1547" s="30">
        <v>0</v>
      </c>
      <c r="N1547" s="30">
        <v>0.1</v>
      </c>
      <c r="O1547" s="30">
        <v>0</v>
      </c>
      <c r="P1547" s="30">
        <v>0</v>
      </c>
      <c r="Q1547" s="30">
        <v>0</v>
      </c>
      <c r="R1547" s="30">
        <v>0</v>
      </c>
      <c r="S1547" s="30">
        <v>634.4</v>
      </c>
      <c r="T1547">
        <v>8</v>
      </c>
      <c r="U1547">
        <v>639.91847353761796</v>
      </c>
      <c r="V1547">
        <v>5.4054054054054099E-2</v>
      </c>
    </row>
    <row r="1548" spans="1:22" hidden="1" x14ac:dyDescent="0.25">
      <c r="A1548" s="30" t="s">
        <v>4735</v>
      </c>
      <c r="B1548" s="30" t="s">
        <v>3783</v>
      </c>
      <c r="C1548" s="30" t="s">
        <v>5</v>
      </c>
      <c r="D1548" s="30" t="s">
        <v>591</v>
      </c>
      <c r="E1548" s="30" t="s">
        <v>283</v>
      </c>
      <c r="F1548" s="30">
        <v>6344</v>
      </c>
      <c r="G1548" s="30" t="s">
        <v>294</v>
      </c>
      <c r="H1548" s="30">
        <v>192.13414009330299</v>
      </c>
      <c r="I1548" s="30">
        <v>0.24</v>
      </c>
      <c r="J1548" s="30" t="s">
        <v>333</v>
      </c>
      <c r="K1548" s="30">
        <v>46.112193622392603</v>
      </c>
      <c r="L1548" s="30">
        <v>292535.75634045899</v>
      </c>
      <c r="M1548" s="30">
        <v>0</v>
      </c>
      <c r="N1548" s="30">
        <v>0.24</v>
      </c>
      <c r="O1548" s="30">
        <v>0</v>
      </c>
      <c r="P1548" s="30">
        <v>0</v>
      </c>
      <c r="Q1548" s="30">
        <v>0</v>
      </c>
      <c r="R1548" s="30">
        <v>0</v>
      </c>
      <c r="S1548" s="30">
        <v>1522.56</v>
      </c>
      <c r="T1548">
        <v>8</v>
      </c>
      <c r="U1548">
        <v>192.13414009330299</v>
      </c>
      <c r="V1548">
        <v>0.12972972972972999</v>
      </c>
    </row>
    <row r="1549" spans="1:22" hidden="1" x14ac:dyDescent="0.25">
      <c r="A1549" s="30" t="s">
        <v>4736</v>
      </c>
      <c r="B1549" s="30" t="s">
        <v>3783</v>
      </c>
      <c r="C1549" s="30" t="s">
        <v>5</v>
      </c>
      <c r="D1549" s="30" t="s">
        <v>591</v>
      </c>
      <c r="E1549" s="30" t="s">
        <v>283</v>
      </c>
      <c r="F1549" s="30">
        <v>6344</v>
      </c>
      <c r="G1549" s="30" t="s">
        <v>295</v>
      </c>
      <c r="H1549" s="30">
        <v>0</v>
      </c>
      <c r="I1549" s="30">
        <v>0</v>
      </c>
      <c r="J1549" s="30" t="s">
        <v>336</v>
      </c>
      <c r="K1549" s="30">
        <v>0</v>
      </c>
      <c r="L1549" s="30">
        <v>0</v>
      </c>
      <c r="M1549" s="30">
        <v>0</v>
      </c>
      <c r="N1549" s="30">
        <v>0</v>
      </c>
      <c r="O1549" s="30">
        <v>0</v>
      </c>
      <c r="P1549" s="30">
        <v>0</v>
      </c>
      <c r="Q1549" s="30">
        <v>0</v>
      </c>
      <c r="R1549" s="30">
        <v>0</v>
      </c>
      <c r="S1549" s="30">
        <v>0</v>
      </c>
      <c r="T1549">
        <v>8</v>
      </c>
      <c r="U1549">
        <v>0</v>
      </c>
      <c r="V1549">
        <v>0</v>
      </c>
    </row>
    <row r="1550" spans="1:22" hidden="1" x14ac:dyDescent="0.25">
      <c r="A1550" s="30" t="s">
        <v>4737</v>
      </c>
      <c r="B1550" s="30" t="s">
        <v>3783</v>
      </c>
      <c r="C1550" s="30" t="s">
        <v>5</v>
      </c>
      <c r="D1550" s="30" t="s">
        <v>591</v>
      </c>
      <c r="E1550" s="30" t="s">
        <v>283</v>
      </c>
      <c r="F1550" s="30">
        <v>6344</v>
      </c>
      <c r="G1550" s="30" t="s">
        <v>296</v>
      </c>
      <c r="H1550" s="30">
        <v>102.825387193491</v>
      </c>
      <c r="I1550" s="30">
        <v>0.06</v>
      </c>
      <c r="J1550" s="30" t="s">
        <v>336</v>
      </c>
      <c r="K1550" s="30">
        <v>6.1695232316094701</v>
      </c>
      <c r="L1550" s="30">
        <v>39139.455381330503</v>
      </c>
      <c r="M1550" s="30">
        <v>0</v>
      </c>
      <c r="N1550" s="30">
        <v>0</v>
      </c>
      <c r="O1550" s="30">
        <v>0</v>
      </c>
      <c r="P1550" s="30">
        <v>0</v>
      </c>
      <c r="Q1550" s="30">
        <v>0.06</v>
      </c>
      <c r="R1550" s="30">
        <v>6.1695232316094701</v>
      </c>
      <c r="S1550" s="30">
        <v>380.64</v>
      </c>
      <c r="T1550">
        <v>8</v>
      </c>
      <c r="U1550">
        <v>102.825387193491</v>
      </c>
      <c r="V1550">
        <v>2.5423728813559299E-2</v>
      </c>
    </row>
    <row r="1551" spans="1:22" hidden="1" x14ac:dyDescent="0.25">
      <c r="A1551" s="30" t="s">
        <v>4738</v>
      </c>
      <c r="B1551" s="30" t="s">
        <v>3783</v>
      </c>
      <c r="C1551" s="30" t="s">
        <v>5</v>
      </c>
      <c r="D1551" s="30" t="s">
        <v>591</v>
      </c>
      <c r="E1551" s="30" t="s">
        <v>283</v>
      </c>
      <c r="F1551" s="30">
        <v>6344</v>
      </c>
      <c r="G1551" s="30" t="s">
        <v>297</v>
      </c>
      <c r="H1551" s="30">
        <v>1156.15066539943</v>
      </c>
      <c r="I1551" s="30">
        <v>0.23</v>
      </c>
      <c r="J1551" s="30" t="s">
        <v>336</v>
      </c>
      <c r="K1551" s="30">
        <v>265.91465304186897</v>
      </c>
      <c r="L1551" s="30">
        <v>1686962.5588976201</v>
      </c>
      <c r="M1551" s="30">
        <v>0</v>
      </c>
      <c r="N1551" s="30">
        <v>0</v>
      </c>
      <c r="O1551" s="30">
        <v>0</v>
      </c>
      <c r="P1551" s="30">
        <v>0</v>
      </c>
      <c r="Q1551" s="30">
        <v>0.23</v>
      </c>
      <c r="R1551" s="30">
        <v>265.91465304186897</v>
      </c>
      <c r="S1551" s="30">
        <v>1459.12</v>
      </c>
      <c r="T1551">
        <v>8</v>
      </c>
      <c r="U1551">
        <v>1156.15066539943</v>
      </c>
      <c r="V1551">
        <v>9.74576271186441E-2</v>
      </c>
    </row>
    <row r="1552" spans="1:22" hidden="1" x14ac:dyDescent="0.25">
      <c r="A1552" s="30" t="s">
        <v>4739</v>
      </c>
      <c r="B1552" s="30" t="s">
        <v>3783</v>
      </c>
      <c r="C1552" s="30" t="s">
        <v>5</v>
      </c>
      <c r="D1552" s="30" t="s">
        <v>591</v>
      </c>
      <c r="E1552" s="30" t="s">
        <v>283</v>
      </c>
      <c r="F1552" s="30">
        <v>6344</v>
      </c>
      <c r="G1552" s="30" t="s">
        <v>298</v>
      </c>
      <c r="H1552" s="30">
        <v>0</v>
      </c>
      <c r="I1552" s="30">
        <v>0</v>
      </c>
      <c r="J1552" s="30" t="s">
        <v>276</v>
      </c>
      <c r="K1552" s="30">
        <v>0</v>
      </c>
      <c r="L1552" s="30">
        <v>0</v>
      </c>
      <c r="M1552" s="30">
        <v>0</v>
      </c>
      <c r="N1552" s="30">
        <v>0</v>
      </c>
      <c r="O1552" s="30">
        <v>0</v>
      </c>
      <c r="P1552" s="30">
        <v>0</v>
      </c>
      <c r="Q1552" s="30">
        <v>0</v>
      </c>
      <c r="R1552" s="30">
        <v>0</v>
      </c>
      <c r="S1552" s="30">
        <v>0</v>
      </c>
      <c r="T1552">
        <v>8</v>
      </c>
      <c r="U1552">
        <v>0</v>
      </c>
      <c r="V1552">
        <v>0</v>
      </c>
    </row>
    <row r="1553" spans="1:22" hidden="1" x14ac:dyDescent="0.25">
      <c r="A1553" s="30" t="s">
        <v>4740</v>
      </c>
      <c r="B1553" s="30" t="s">
        <v>3783</v>
      </c>
      <c r="C1553" s="30" t="s">
        <v>5</v>
      </c>
      <c r="D1553" s="30" t="s">
        <v>591</v>
      </c>
      <c r="E1553" s="30" t="s">
        <v>283</v>
      </c>
      <c r="F1553" s="30">
        <v>6344</v>
      </c>
      <c r="G1553" s="30" t="s">
        <v>299</v>
      </c>
      <c r="H1553" s="30">
        <v>137.59160084757801</v>
      </c>
      <c r="I1553" s="30">
        <v>0.05</v>
      </c>
      <c r="J1553" s="30" t="s">
        <v>332</v>
      </c>
      <c r="K1553" s="30">
        <v>6.8795800423789197</v>
      </c>
      <c r="L1553" s="30">
        <v>43644.055788851903</v>
      </c>
      <c r="M1553" s="30">
        <v>0.05</v>
      </c>
      <c r="N1553" s="30">
        <v>0</v>
      </c>
      <c r="O1553" s="30">
        <v>0</v>
      </c>
      <c r="P1553" s="30">
        <v>0</v>
      </c>
      <c r="Q1553" s="30">
        <v>0</v>
      </c>
      <c r="R1553" s="30">
        <v>0</v>
      </c>
      <c r="S1553" s="30">
        <v>317.2</v>
      </c>
      <c r="T1553">
        <v>8</v>
      </c>
      <c r="U1553">
        <v>137.59160084757801</v>
      </c>
      <c r="V1553">
        <v>9.6711798839458404E-3</v>
      </c>
    </row>
    <row r="1554" spans="1:22" hidden="1" x14ac:dyDescent="0.25">
      <c r="A1554" s="30" t="s">
        <v>4741</v>
      </c>
      <c r="B1554" s="30" t="s">
        <v>3783</v>
      </c>
      <c r="C1554" s="30" t="s">
        <v>5</v>
      </c>
      <c r="D1554" s="30" t="s">
        <v>591</v>
      </c>
      <c r="E1554" s="30" t="s">
        <v>283</v>
      </c>
      <c r="F1554" s="30">
        <v>6344</v>
      </c>
      <c r="G1554" s="30" t="s">
        <v>300</v>
      </c>
      <c r="H1554" s="30">
        <v>0</v>
      </c>
      <c r="I1554" s="30">
        <v>0</v>
      </c>
      <c r="J1554" s="30" t="s">
        <v>336</v>
      </c>
      <c r="K1554" s="30">
        <v>0</v>
      </c>
      <c r="L1554" s="30">
        <v>0</v>
      </c>
      <c r="M1554" s="30">
        <v>0</v>
      </c>
      <c r="N1554" s="30">
        <v>0</v>
      </c>
      <c r="O1554" s="30">
        <v>0</v>
      </c>
      <c r="P1554" s="30">
        <v>0</v>
      </c>
      <c r="Q1554" s="30">
        <v>0</v>
      </c>
      <c r="R1554" s="30">
        <v>0</v>
      </c>
      <c r="S1554" s="30">
        <v>0</v>
      </c>
      <c r="T1554">
        <v>8</v>
      </c>
      <c r="U1554">
        <v>0</v>
      </c>
      <c r="V1554">
        <v>0</v>
      </c>
    </row>
    <row r="1555" spans="1:22" hidden="1" x14ac:dyDescent="0.25">
      <c r="A1555" s="30" t="s">
        <v>4742</v>
      </c>
      <c r="B1555" s="30" t="s">
        <v>3783</v>
      </c>
      <c r="C1555" s="30" t="s">
        <v>5</v>
      </c>
      <c r="D1555" s="30" t="s">
        <v>591</v>
      </c>
      <c r="E1555" s="30" t="s">
        <v>283</v>
      </c>
      <c r="F1555" s="30">
        <v>6344</v>
      </c>
      <c r="G1555" s="30" t="s">
        <v>301</v>
      </c>
      <c r="H1555" s="30">
        <v>100.329478885331</v>
      </c>
      <c r="I1555" s="30">
        <v>1.1299999999999999</v>
      </c>
      <c r="J1555" s="30" t="s">
        <v>333</v>
      </c>
      <c r="K1555" s="30">
        <v>113.372311140425</v>
      </c>
      <c r="L1555" s="30">
        <v>719233.94187485299</v>
      </c>
      <c r="M1555" s="30">
        <v>0</v>
      </c>
      <c r="N1555" s="30">
        <v>1.1299999999999999</v>
      </c>
      <c r="O1555" s="30">
        <v>0</v>
      </c>
      <c r="P1555" s="30">
        <v>0</v>
      </c>
      <c r="Q1555" s="30">
        <v>0</v>
      </c>
      <c r="R1555" s="30">
        <v>0</v>
      </c>
      <c r="S1555" s="30">
        <v>7168.72</v>
      </c>
      <c r="T1555">
        <v>8</v>
      </c>
      <c r="U1555">
        <v>100.329478885331</v>
      </c>
      <c r="V1555">
        <v>0.61081081081081101</v>
      </c>
    </row>
    <row r="1556" spans="1:22" hidden="1" x14ac:dyDescent="0.25">
      <c r="A1556" s="30" t="s">
        <v>4743</v>
      </c>
      <c r="B1556" s="30" t="s">
        <v>3783</v>
      </c>
      <c r="C1556" s="30" t="s">
        <v>5</v>
      </c>
      <c r="D1556" s="30" t="s">
        <v>591</v>
      </c>
      <c r="E1556" s="30" t="s">
        <v>283</v>
      </c>
      <c r="F1556" s="30">
        <v>6344</v>
      </c>
      <c r="G1556" s="30" t="s">
        <v>302</v>
      </c>
      <c r="H1556" s="30">
        <v>111.64918311210199</v>
      </c>
      <c r="I1556" s="30">
        <v>0.37</v>
      </c>
      <c r="J1556" s="30" t="s">
        <v>332</v>
      </c>
      <c r="K1556" s="30">
        <v>41.310197751477702</v>
      </c>
      <c r="L1556" s="30">
        <v>262071.894535375</v>
      </c>
      <c r="M1556" s="30">
        <v>0.37</v>
      </c>
      <c r="N1556" s="30">
        <v>0</v>
      </c>
      <c r="O1556" s="30">
        <v>0</v>
      </c>
      <c r="P1556" s="30">
        <v>0</v>
      </c>
      <c r="Q1556" s="30">
        <v>0</v>
      </c>
      <c r="R1556" s="30">
        <v>0</v>
      </c>
      <c r="S1556" s="30">
        <v>2347.2800000000002</v>
      </c>
      <c r="T1556">
        <v>8</v>
      </c>
      <c r="U1556">
        <v>111.64918311210199</v>
      </c>
      <c r="V1556">
        <v>7.15667311411992E-2</v>
      </c>
    </row>
    <row r="1557" spans="1:22" hidden="1" x14ac:dyDescent="0.25">
      <c r="A1557" s="30" t="s">
        <v>4744</v>
      </c>
      <c r="B1557" s="30" t="s">
        <v>3783</v>
      </c>
      <c r="C1557" s="30" t="s">
        <v>5</v>
      </c>
      <c r="D1557" s="30" t="s">
        <v>591</v>
      </c>
      <c r="E1557" s="30" t="s">
        <v>283</v>
      </c>
      <c r="F1557" s="30">
        <v>6344</v>
      </c>
      <c r="G1557" s="30" t="s">
        <v>303</v>
      </c>
      <c r="H1557" s="30">
        <v>300.50161784916202</v>
      </c>
      <c r="I1557" s="30">
        <v>0.14000000000000001</v>
      </c>
      <c r="J1557" s="30" t="s">
        <v>336</v>
      </c>
      <c r="K1557" s="30">
        <v>42.070226498882697</v>
      </c>
      <c r="L1557" s="30">
        <v>266893.51690891199</v>
      </c>
      <c r="M1557" s="30">
        <v>0</v>
      </c>
      <c r="N1557" s="30">
        <v>0</v>
      </c>
      <c r="O1557" s="30">
        <v>0</v>
      </c>
      <c r="P1557" s="30">
        <v>0</v>
      </c>
      <c r="Q1557" s="30">
        <v>0.14000000000000001</v>
      </c>
      <c r="R1557" s="30">
        <v>42.070226498882697</v>
      </c>
      <c r="S1557" s="30">
        <v>888.16</v>
      </c>
      <c r="T1557">
        <v>8</v>
      </c>
      <c r="U1557">
        <v>300.50161784916202</v>
      </c>
      <c r="V1557">
        <v>5.93220338983051E-2</v>
      </c>
    </row>
    <row r="1558" spans="1:22" hidden="1" x14ac:dyDescent="0.25">
      <c r="A1558" s="30" t="s">
        <v>4745</v>
      </c>
      <c r="B1558" s="30" t="s">
        <v>3783</v>
      </c>
      <c r="C1558" s="30" t="s">
        <v>5</v>
      </c>
      <c r="D1558" s="30" t="s">
        <v>591</v>
      </c>
      <c r="E1558" s="30" t="s">
        <v>283</v>
      </c>
      <c r="F1558" s="30">
        <v>6344</v>
      </c>
      <c r="G1558" s="30" t="s">
        <v>304</v>
      </c>
      <c r="H1558" s="30">
        <v>87.380023823419506</v>
      </c>
      <c r="I1558" s="30">
        <v>1</v>
      </c>
      <c r="J1558" s="30" t="s">
        <v>336</v>
      </c>
      <c r="K1558" s="30">
        <v>87.380023823419506</v>
      </c>
      <c r="L1558" s="30">
        <v>554338.87113577302</v>
      </c>
      <c r="M1558" s="30">
        <v>0</v>
      </c>
      <c r="N1558" s="30">
        <v>0</v>
      </c>
      <c r="O1558" s="30">
        <v>0</v>
      </c>
      <c r="P1558" s="30">
        <v>0</v>
      </c>
      <c r="Q1558" s="30">
        <v>1</v>
      </c>
      <c r="R1558" s="30">
        <v>87.380023823419506</v>
      </c>
      <c r="S1558" s="30">
        <v>6344</v>
      </c>
      <c r="T1558">
        <v>8</v>
      </c>
      <c r="U1558">
        <v>87.380023823419506</v>
      </c>
      <c r="V1558">
        <v>0.42372881355932202</v>
      </c>
    </row>
    <row r="1559" spans="1:22" hidden="1" x14ac:dyDescent="0.25">
      <c r="A1559" s="30" t="s">
        <v>4746</v>
      </c>
      <c r="B1559" s="30" t="s">
        <v>3783</v>
      </c>
      <c r="C1559" s="30" t="s">
        <v>5</v>
      </c>
      <c r="D1559" s="30" t="s">
        <v>591</v>
      </c>
      <c r="E1559" s="30" t="s">
        <v>283</v>
      </c>
      <c r="F1559" s="30">
        <v>6344</v>
      </c>
      <c r="G1559" s="30" t="s">
        <v>305</v>
      </c>
      <c r="H1559" s="30">
        <v>127.69914820713601</v>
      </c>
      <c r="I1559" s="30">
        <v>0.93</v>
      </c>
      <c r="J1559" s="30" t="s">
        <v>332</v>
      </c>
      <c r="K1559" s="30">
        <v>118.76020783263699</v>
      </c>
      <c r="L1559" s="30">
        <v>753414.758490248</v>
      </c>
      <c r="M1559" s="30">
        <v>0.93</v>
      </c>
      <c r="N1559" s="30">
        <v>0</v>
      </c>
      <c r="O1559" s="30">
        <v>0</v>
      </c>
      <c r="P1559" s="30">
        <v>0</v>
      </c>
      <c r="Q1559" s="30">
        <v>0</v>
      </c>
      <c r="R1559" s="30">
        <v>0</v>
      </c>
      <c r="S1559" s="30">
        <v>5899.92</v>
      </c>
      <c r="T1559">
        <v>8</v>
      </c>
      <c r="U1559">
        <v>127.69914820713601</v>
      </c>
      <c r="V1559">
        <v>0.179883945841393</v>
      </c>
    </row>
    <row r="1560" spans="1:22" hidden="1" x14ac:dyDescent="0.25">
      <c r="A1560" s="30" t="s">
        <v>4747</v>
      </c>
      <c r="B1560" s="30" t="s">
        <v>3783</v>
      </c>
      <c r="C1560" s="30" t="s">
        <v>5</v>
      </c>
      <c r="D1560" s="30" t="s">
        <v>591</v>
      </c>
      <c r="E1560" s="30" t="s">
        <v>283</v>
      </c>
      <c r="F1560" s="30">
        <v>6344</v>
      </c>
      <c r="G1560" s="30" t="s">
        <v>306</v>
      </c>
      <c r="H1560" s="30">
        <v>121.17474823234301</v>
      </c>
      <c r="I1560" s="30">
        <v>1.53</v>
      </c>
      <c r="J1560" s="30" t="s">
        <v>332</v>
      </c>
      <c r="K1560" s="30">
        <v>185.397364795485</v>
      </c>
      <c r="L1560" s="30">
        <v>1176160.8822625601</v>
      </c>
      <c r="M1560" s="30">
        <v>1.53</v>
      </c>
      <c r="N1560" s="30">
        <v>0</v>
      </c>
      <c r="O1560" s="30">
        <v>0</v>
      </c>
      <c r="P1560" s="30">
        <v>0</v>
      </c>
      <c r="Q1560" s="30">
        <v>0</v>
      </c>
      <c r="R1560" s="30">
        <v>0</v>
      </c>
      <c r="S1560" s="30">
        <v>9706.32</v>
      </c>
      <c r="T1560">
        <v>8</v>
      </c>
      <c r="U1560">
        <v>121.17474823234301</v>
      </c>
      <c r="V1560">
        <v>0.29593810444874302</v>
      </c>
    </row>
    <row r="1561" spans="1:22" hidden="1" x14ac:dyDescent="0.25">
      <c r="A1561" s="30" t="s">
        <v>4748</v>
      </c>
      <c r="B1561" s="30" t="s">
        <v>3783</v>
      </c>
      <c r="C1561" s="30" t="s">
        <v>5</v>
      </c>
      <c r="D1561" s="30" t="s">
        <v>591</v>
      </c>
      <c r="E1561" s="30" t="s">
        <v>283</v>
      </c>
      <c r="F1561" s="30">
        <v>6344</v>
      </c>
      <c r="G1561" s="30" t="s">
        <v>307</v>
      </c>
      <c r="H1561" s="30">
        <v>70.718599276419596</v>
      </c>
      <c r="I1561" s="30">
        <v>0.91</v>
      </c>
      <c r="J1561" s="30" t="s">
        <v>336</v>
      </c>
      <c r="K1561" s="30">
        <v>64.353925341541796</v>
      </c>
      <c r="L1561" s="30">
        <v>408261.302366741</v>
      </c>
      <c r="M1561" s="30">
        <v>0</v>
      </c>
      <c r="N1561" s="30">
        <v>0</v>
      </c>
      <c r="O1561" s="30">
        <v>0</v>
      </c>
      <c r="P1561" s="30">
        <v>0</v>
      </c>
      <c r="Q1561" s="30">
        <v>0.91</v>
      </c>
      <c r="R1561" s="30">
        <v>64.353925341541796</v>
      </c>
      <c r="S1561" s="30">
        <v>5773.04</v>
      </c>
      <c r="T1561">
        <v>8</v>
      </c>
      <c r="U1561">
        <v>70.718599276419596</v>
      </c>
      <c r="V1561">
        <v>0.38559322033898302</v>
      </c>
    </row>
    <row r="1562" spans="1:22" hidden="1" x14ac:dyDescent="0.25">
      <c r="A1562" s="30" t="s">
        <v>4749</v>
      </c>
      <c r="B1562" s="30" t="s">
        <v>3783</v>
      </c>
      <c r="C1562" s="30" t="s">
        <v>5</v>
      </c>
      <c r="D1562" s="30" t="s">
        <v>591</v>
      </c>
      <c r="E1562" s="30" t="s">
        <v>283</v>
      </c>
      <c r="F1562" s="30">
        <v>6344</v>
      </c>
      <c r="G1562" s="30" t="s">
        <v>308</v>
      </c>
      <c r="H1562" s="30">
        <v>169.32467083482601</v>
      </c>
      <c r="I1562" s="30">
        <v>1.45</v>
      </c>
      <c r="J1562" s="30" t="s">
        <v>332</v>
      </c>
      <c r="K1562" s="30">
        <v>245.52077271049799</v>
      </c>
      <c r="L1562" s="30">
        <v>1557583.7820754</v>
      </c>
      <c r="M1562" s="30">
        <v>1.45</v>
      </c>
      <c r="N1562" s="30">
        <v>0</v>
      </c>
      <c r="O1562" s="30">
        <v>0</v>
      </c>
      <c r="P1562" s="30">
        <v>0</v>
      </c>
      <c r="Q1562" s="30">
        <v>0</v>
      </c>
      <c r="R1562" s="30">
        <v>0</v>
      </c>
      <c r="S1562" s="30">
        <v>9198.7999999999993</v>
      </c>
      <c r="T1562">
        <v>8</v>
      </c>
      <c r="U1562">
        <v>169.32467083482601</v>
      </c>
      <c r="V1562">
        <v>0.280464216634429</v>
      </c>
    </row>
    <row r="1563" spans="1:22" hidden="1" x14ac:dyDescent="0.25">
      <c r="A1563" s="30" t="s">
        <v>4750</v>
      </c>
      <c r="B1563" s="30" t="s">
        <v>3783</v>
      </c>
      <c r="C1563" s="30" t="s">
        <v>5</v>
      </c>
      <c r="D1563" s="30" t="s">
        <v>591</v>
      </c>
      <c r="E1563" s="30" t="s">
        <v>283</v>
      </c>
      <c r="F1563" s="30">
        <v>6344</v>
      </c>
      <c r="G1563" s="30" t="s">
        <v>309</v>
      </c>
      <c r="H1563" s="30">
        <v>636.40880812900002</v>
      </c>
      <c r="I1563" s="30">
        <v>0.02</v>
      </c>
      <c r="J1563" s="30" t="s">
        <v>336</v>
      </c>
      <c r="K1563" s="30">
        <v>12.728176162580001</v>
      </c>
      <c r="L1563" s="30">
        <v>80747.549575407495</v>
      </c>
      <c r="M1563" s="30">
        <v>0</v>
      </c>
      <c r="N1563" s="30">
        <v>0</v>
      </c>
      <c r="O1563" s="30">
        <v>0</v>
      </c>
      <c r="P1563" s="30">
        <v>0</v>
      </c>
      <c r="Q1563" s="30">
        <v>0.02</v>
      </c>
      <c r="R1563" s="30">
        <v>12.728176162580001</v>
      </c>
      <c r="S1563" s="30">
        <v>126.88</v>
      </c>
      <c r="T1563">
        <v>8</v>
      </c>
      <c r="U1563">
        <v>636.40880812900002</v>
      </c>
      <c r="V1563">
        <v>8.4745762711864406E-3</v>
      </c>
    </row>
    <row r="1564" spans="1:22" hidden="1" x14ac:dyDescent="0.25">
      <c r="A1564" s="30" t="s">
        <v>4751</v>
      </c>
      <c r="B1564" s="30" t="s">
        <v>3783</v>
      </c>
      <c r="C1564" s="30" t="s">
        <v>5</v>
      </c>
      <c r="D1564" s="30" t="s">
        <v>591</v>
      </c>
      <c r="E1564" s="30" t="s">
        <v>283</v>
      </c>
      <c r="F1564" s="30">
        <v>6344</v>
      </c>
      <c r="G1564" s="30" t="s">
        <v>310</v>
      </c>
      <c r="H1564" s="30">
        <v>285.844822047207</v>
      </c>
      <c r="I1564" s="30">
        <v>0.03</v>
      </c>
      <c r="J1564" s="30" t="s">
        <v>333</v>
      </c>
      <c r="K1564" s="30">
        <v>8.5753446614162208</v>
      </c>
      <c r="L1564" s="30">
        <v>54401.986532024501</v>
      </c>
      <c r="M1564" s="30">
        <v>0</v>
      </c>
      <c r="N1564" s="30">
        <v>0.03</v>
      </c>
      <c r="O1564" s="30">
        <v>0</v>
      </c>
      <c r="P1564" s="30">
        <v>0</v>
      </c>
      <c r="Q1564" s="30">
        <v>0</v>
      </c>
      <c r="R1564" s="30">
        <v>0</v>
      </c>
      <c r="S1564" s="30">
        <v>190.32</v>
      </c>
      <c r="T1564">
        <v>8</v>
      </c>
      <c r="U1564">
        <v>285.844822047207</v>
      </c>
      <c r="V1564">
        <v>1.62162162162162E-2</v>
      </c>
    </row>
    <row r="1565" spans="1:22" hidden="1" x14ac:dyDescent="0.25">
      <c r="A1565" s="30" t="s">
        <v>4752</v>
      </c>
      <c r="B1565" s="30" t="s">
        <v>3783</v>
      </c>
      <c r="C1565" s="30" t="s">
        <v>5</v>
      </c>
      <c r="D1565" s="30" t="s">
        <v>591</v>
      </c>
      <c r="E1565" s="30" t="s">
        <v>283</v>
      </c>
      <c r="F1565" s="30">
        <v>6344</v>
      </c>
      <c r="G1565" s="30" t="s">
        <v>311</v>
      </c>
      <c r="H1565" s="30">
        <v>103.95555984239699</v>
      </c>
      <c r="I1565" s="30">
        <v>0.35</v>
      </c>
      <c r="J1565" s="30" t="s">
        <v>333</v>
      </c>
      <c r="K1565" s="30">
        <v>36.384445944838902</v>
      </c>
      <c r="L1565" s="30">
        <v>230822.925074058</v>
      </c>
      <c r="M1565" s="30">
        <v>0</v>
      </c>
      <c r="N1565" s="30">
        <v>0.35</v>
      </c>
      <c r="O1565" s="30">
        <v>0</v>
      </c>
      <c r="P1565" s="30">
        <v>0</v>
      </c>
      <c r="Q1565" s="30">
        <v>0</v>
      </c>
      <c r="R1565" s="30">
        <v>0</v>
      </c>
      <c r="S1565" s="30">
        <v>2220.4</v>
      </c>
      <c r="T1565">
        <v>8</v>
      </c>
      <c r="U1565">
        <v>103.95555984239699</v>
      </c>
      <c r="V1565">
        <v>0.18918918918918901</v>
      </c>
    </row>
    <row r="1566" spans="1:22" hidden="1" x14ac:dyDescent="0.25">
      <c r="A1566" s="30" t="s">
        <v>4753</v>
      </c>
      <c r="B1566" s="30" t="s">
        <v>3783</v>
      </c>
      <c r="C1566" s="30" t="s">
        <v>5</v>
      </c>
      <c r="D1566" s="30" t="s">
        <v>591</v>
      </c>
      <c r="E1566" s="30" t="s">
        <v>283</v>
      </c>
      <c r="F1566" s="30">
        <v>6344</v>
      </c>
      <c r="G1566" s="30" t="s">
        <v>312</v>
      </c>
      <c r="H1566" s="30">
        <v>29.828966447591199</v>
      </c>
      <c r="I1566" s="30">
        <v>6.08</v>
      </c>
      <c r="J1566" s="30" t="s">
        <v>334</v>
      </c>
      <c r="K1566" s="30">
        <v>181.36011600135501</v>
      </c>
      <c r="L1566" s="30">
        <v>1150548.5759125899</v>
      </c>
      <c r="M1566" s="30">
        <v>0</v>
      </c>
      <c r="N1566" s="30">
        <v>0</v>
      </c>
      <c r="O1566" s="30">
        <v>6.08</v>
      </c>
      <c r="P1566" s="30">
        <v>0</v>
      </c>
      <c r="Q1566" s="30">
        <v>0</v>
      </c>
      <c r="R1566" s="30">
        <v>0</v>
      </c>
      <c r="S1566" s="30">
        <v>38571.519999999997</v>
      </c>
      <c r="T1566">
        <v>8</v>
      </c>
      <c r="U1566">
        <v>29.828966447591199</v>
      </c>
      <c r="V1566">
        <v>0.86118980169971704</v>
      </c>
    </row>
    <row r="1567" spans="1:22" hidden="1" x14ac:dyDescent="0.25">
      <c r="A1567" s="30" t="s">
        <v>4754</v>
      </c>
      <c r="B1567" s="30" t="s">
        <v>3783</v>
      </c>
      <c r="C1567" s="30" t="s">
        <v>5</v>
      </c>
      <c r="D1567" s="30" t="s">
        <v>591</v>
      </c>
      <c r="E1567" s="30" t="s">
        <v>283</v>
      </c>
      <c r="F1567" s="30">
        <v>6344</v>
      </c>
      <c r="G1567" s="30" t="s">
        <v>2688</v>
      </c>
      <c r="H1567" s="30">
        <v>262.35233537902502</v>
      </c>
      <c r="I1567" s="30">
        <v>0.12368633998</v>
      </c>
      <c r="J1567" s="30" t="s">
        <v>334</v>
      </c>
      <c r="K1567" s="30">
        <v>32.449400148236997</v>
      </c>
      <c r="L1567" s="30">
        <v>205858.994540416</v>
      </c>
      <c r="M1567" s="30">
        <v>0</v>
      </c>
      <c r="N1567" s="30">
        <v>0</v>
      </c>
      <c r="O1567" s="30">
        <v>0.12368633998</v>
      </c>
      <c r="P1567" s="30">
        <v>0</v>
      </c>
      <c r="Q1567" s="30">
        <v>0</v>
      </c>
      <c r="R1567" s="30">
        <v>0</v>
      </c>
      <c r="S1567" s="30">
        <v>784.66614083312004</v>
      </c>
      <c r="T1567">
        <v>8</v>
      </c>
      <c r="U1567">
        <v>262.35233537902502</v>
      </c>
      <c r="V1567">
        <v>1.7519311611898E-2</v>
      </c>
    </row>
    <row r="1568" spans="1:22" hidden="1" x14ac:dyDescent="0.25">
      <c r="A1568" s="30" t="s">
        <v>4755</v>
      </c>
      <c r="B1568" s="30" t="s">
        <v>3783</v>
      </c>
      <c r="C1568" s="30" t="s">
        <v>5</v>
      </c>
      <c r="D1568" s="30" t="s">
        <v>591</v>
      </c>
      <c r="E1568" s="30" t="s">
        <v>283</v>
      </c>
      <c r="F1568" s="30">
        <v>6344</v>
      </c>
      <c r="G1568" s="30" t="s">
        <v>2687</v>
      </c>
      <c r="H1568" s="30">
        <v>162.82127912203799</v>
      </c>
      <c r="I1568" s="30">
        <v>0.85631366001999998</v>
      </c>
      <c r="J1568" s="30" t="s">
        <v>334</v>
      </c>
      <c r="K1568" s="30">
        <v>139.42608545413</v>
      </c>
      <c r="L1568" s="30">
        <v>884519.08612100105</v>
      </c>
      <c r="M1568" s="30">
        <v>0</v>
      </c>
      <c r="N1568" s="30">
        <v>0</v>
      </c>
      <c r="O1568" s="30">
        <v>0.85631366001999998</v>
      </c>
      <c r="P1568" s="30">
        <v>0</v>
      </c>
      <c r="Q1568" s="30">
        <v>0</v>
      </c>
      <c r="R1568" s="30">
        <v>0</v>
      </c>
      <c r="S1568" s="30">
        <v>5432.4538591668797</v>
      </c>
      <c r="T1568">
        <v>8</v>
      </c>
      <c r="U1568">
        <v>162.82127912203799</v>
      </c>
      <c r="V1568">
        <v>0.121290886688385</v>
      </c>
    </row>
    <row r="1569" spans="1:22" hidden="1" x14ac:dyDescent="0.25">
      <c r="A1569" s="30" t="s">
        <v>4756</v>
      </c>
      <c r="B1569" s="30" t="s">
        <v>3783</v>
      </c>
      <c r="C1569" s="30" t="s">
        <v>5</v>
      </c>
      <c r="D1569" s="30" t="s">
        <v>591</v>
      </c>
      <c r="E1569" s="30" t="s">
        <v>283</v>
      </c>
      <c r="F1569" s="30">
        <v>6344</v>
      </c>
      <c r="G1569" s="30" t="s">
        <v>313</v>
      </c>
      <c r="H1569" s="30">
        <v>0</v>
      </c>
      <c r="I1569" s="30">
        <v>0</v>
      </c>
      <c r="J1569" s="30" t="s">
        <v>334</v>
      </c>
      <c r="K1569" s="30">
        <v>0</v>
      </c>
      <c r="L1569" s="30">
        <v>0</v>
      </c>
      <c r="M1569" s="30">
        <v>0</v>
      </c>
      <c r="N1569" s="30">
        <v>0</v>
      </c>
      <c r="O1569" s="30">
        <v>0</v>
      </c>
      <c r="P1569" s="30">
        <v>0</v>
      </c>
      <c r="Q1569" s="30">
        <v>0</v>
      </c>
      <c r="R1569" s="30">
        <v>0</v>
      </c>
      <c r="S1569" s="30">
        <v>0</v>
      </c>
      <c r="T1569">
        <v>8</v>
      </c>
      <c r="U1569">
        <v>0</v>
      </c>
      <c r="V1569">
        <v>0</v>
      </c>
    </row>
    <row r="1570" spans="1:22" hidden="1" x14ac:dyDescent="0.25">
      <c r="A1570" s="30" t="s">
        <v>4757</v>
      </c>
      <c r="B1570" s="30" t="s">
        <v>3783</v>
      </c>
      <c r="C1570" s="30" t="s">
        <v>5</v>
      </c>
      <c r="D1570" s="30" t="s">
        <v>591</v>
      </c>
      <c r="E1570" s="30" t="s">
        <v>284</v>
      </c>
      <c r="F1570" s="30">
        <v>6344</v>
      </c>
      <c r="G1570" s="30" t="s">
        <v>289</v>
      </c>
      <c r="H1570" s="30">
        <v>1899.1959035340601</v>
      </c>
      <c r="I1570" s="30">
        <v>0.01</v>
      </c>
      <c r="J1570" s="30" t="s">
        <v>335</v>
      </c>
      <c r="K1570" s="30">
        <v>18.991959035340599</v>
      </c>
      <c r="L1570" s="30">
        <v>120484.988120201</v>
      </c>
      <c r="M1570" s="30">
        <v>0</v>
      </c>
      <c r="N1570" s="30">
        <v>0</v>
      </c>
      <c r="O1570" s="30">
        <v>0</v>
      </c>
      <c r="P1570" s="30">
        <v>0.01</v>
      </c>
      <c r="Q1570" s="30">
        <v>0</v>
      </c>
      <c r="R1570" s="30">
        <v>0</v>
      </c>
      <c r="S1570" s="30">
        <v>63.44</v>
      </c>
      <c r="T1570">
        <v>9</v>
      </c>
      <c r="U1570">
        <v>1899.1959035340601</v>
      </c>
      <c r="V1570">
        <v>1</v>
      </c>
    </row>
    <row r="1571" spans="1:22" hidden="1" x14ac:dyDescent="0.25">
      <c r="A1571" s="30" t="s">
        <v>4758</v>
      </c>
      <c r="B1571" s="30" t="s">
        <v>3783</v>
      </c>
      <c r="C1571" s="30" t="s">
        <v>5</v>
      </c>
      <c r="D1571" s="30" t="s">
        <v>591</v>
      </c>
      <c r="E1571" s="30" t="s">
        <v>284</v>
      </c>
      <c r="F1571" s="30">
        <v>6344</v>
      </c>
      <c r="G1571" s="30" t="s">
        <v>290</v>
      </c>
      <c r="H1571" s="30">
        <v>288.673542978809</v>
      </c>
      <c r="I1571" s="30">
        <v>0.01</v>
      </c>
      <c r="J1571" s="30" t="s">
        <v>363</v>
      </c>
      <c r="K1571" s="30">
        <v>2.8867354297880898</v>
      </c>
      <c r="L1571" s="30">
        <v>18313.449566575699</v>
      </c>
      <c r="M1571" s="30">
        <v>0</v>
      </c>
      <c r="N1571" s="30">
        <v>0</v>
      </c>
      <c r="O1571" s="30">
        <v>0</v>
      </c>
      <c r="P1571" s="30">
        <v>0</v>
      </c>
      <c r="Q1571" s="30">
        <v>0</v>
      </c>
      <c r="R1571" s="30">
        <v>0</v>
      </c>
      <c r="S1571" s="30">
        <v>63.44</v>
      </c>
      <c r="T1571">
        <v>9</v>
      </c>
      <c r="U1571">
        <v>288.673542978809</v>
      </c>
      <c r="V1571">
        <v>1</v>
      </c>
    </row>
    <row r="1572" spans="1:22" hidden="1" x14ac:dyDescent="0.25">
      <c r="A1572" s="30" t="s">
        <v>4759</v>
      </c>
      <c r="B1572" s="30" t="s">
        <v>3783</v>
      </c>
      <c r="C1572" s="30" t="s">
        <v>5</v>
      </c>
      <c r="D1572" s="30" t="s">
        <v>591</v>
      </c>
      <c r="E1572" s="30" t="s">
        <v>284</v>
      </c>
      <c r="F1572" s="30">
        <v>6344</v>
      </c>
      <c r="G1572" s="30" t="s">
        <v>291</v>
      </c>
      <c r="H1572" s="30">
        <v>843.62363167380397</v>
      </c>
      <c r="I1572" s="30">
        <v>0.03</v>
      </c>
      <c r="J1572" s="30" t="s">
        <v>336</v>
      </c>
      <c r="K1572" s="30">
        <v>25.3087089502141</v>
      </c>
      <c r="L1572" s="30">
        <v>160558.44958015799</v>
      </c>
      <c r="M1572" s="30">
        <v>0</v>
      </c>
      <c r="N1572" s="30">
        <v>0</v>
      </c>
      <c r="O1572" s="30">
        <v>0</v>
      </c>
      <c r="P1572" s="30">
        <v>0</v>
      </c>
      <c r="Q1572" s="30">
        <v>0.03</v>
      </c>
      <c r="R1572" s="30">
        <v>25.3087089502141</v>
      </c>
      <c r="S1572" s="30">
        <v>190.32</v>
      </c>
      <c r="T1572">
        <v>9</v>
      </c>
      <c r="U1572">
        <v>843.62363167380397</v>
      </c>
      <c r="V1572">
        <v>8.3565459610027894E-3</v>
      </c>
    </row>
    <row r="1573" spans="1:22" hidden="1" x14ac:dyDescent="0.25">
      <c r="A1573" s="30" t="s">
        <v>4760</v>
      </c>
      <c r="B1573" s="30" t="s">
        <v>3783</v>
      </c>
      <c r="C1573" s="30" t="s">
        <v>5</v>
      </c>
      <c r="D1573" s="30" t="s">
        <v>591</v>
      </c>
      <c r="E1573" s="30" t="s">
        <v>284</v>
      </c>
      <c r="F1573" s="30">
        <v>6344</v>
      </c>
      <c r="G1573" s="30" t="s">
        <v>292</v>
      </c>
      <c r="H1573" s="30">
        <v>51.930629679813798</v>
      </c>
      <c r="I1573" s="30">
        <v>1.18</v>
      </c>
      <c r="J1573" s="30" t="s">
        <v>332</v>
      </c>
      <c r="K1573" s="30">
        <v>61.278143022180203</v>
      </c>
      <c r="L1573" s="30">
        <v>388748.53933271102</v>
      </c>
      <c r="M1573" s="30">
        <v>1.18</v>
      </c>
      <c r="N1573" s="30">
        <v>0</v>
      </c>
      <c r="O1573" s="30">
        <v>0</v>
      </c>
      <c r="P1573" s="30">
        <v>0</v>
      </c>
      <c r="Q1573" s="30">
        <v>0</v>
      </c>
      <c r="R1573" s="30">
        <v>0</v>
      </c>
      <c r="S1573" s="30">
        <v>7485.92</v>
      </c>
      <c r="T1573">
        <v>9</v>
      </c>
      <c r="U1573">
        <v>51.930629679813798</v>
      </c>
      <c r="V1573">
        <v>0.16032608695652201</v>
      </c>
    </row>
    <row r="1574" spans="1:22" hidden="1" x14ac:dyDescent="0.25">
      <c r="A1574" s="30" t="s">
        <v>4761</v>
      </c>
      <c r="B1574" s="30" t="s">
        <v>3783</v>
      </c>
      <c r="C1574" s="30" t="s">
        <v>5</v>
      </c>
      <c r="D1574" s="30" t="s">
        <v>591</v>
      </c>
      <c r="E1574" s="30" t="s">
        <v>284</v>
      </c>
      <c r="F1574" s="30">
        <v>6344</v>
      </c>
      <c r="G1574" s="30" t="s">
        <v>293</v>
      </c>
      <c r="H1574" s="30">
        <v>967.46358975114299</v>
      </c>
      <c r="I1574" s="30">
        <v>0.2</v>
      </c>
      <c r="J1574" s="30" t="s">
        <v>333</v>
      </c>
      <c r="K1574" s="30">
        <v>193.49271795022901</v>
      </c>
      <c r="L1574" s="30">
        <v>1227517.80267625</v>
      </c>
      <c r="M1574" s="30">
        <v>0</v>
      </c>
      <c r="N1574" s="30">
        <v>0.2</v>
      </c>
      <c r="O1574" s="30">
        <v>0</v>
      </c>
      <c r="P1574" s="30">
        <v>0</v>
      </c>
      <c r="Q1574" s="30">
        <v>0</v>
      </c>
      <c r="R1574" s="30">
        <v>0</v>
      </c>
      <c r="S1574" s="30">
        <v>1268.8</v>
      </c>
      <c r="T1574">
        <v>9</v>
      </c>
      <c r="U1574">
        <v>967.46358975114299</v>
      </c>
      <c r="V1574">
        <v>8.0645161290322606E-2</v>
      </c>
    </row>
    <row r="1575" spans="1:22" hidden="1" x14ac:dyDescent="0.25">
      <c r="A1575" s="30" t="s">
        <v>4762</v>
      </c>
      <c r="B1575" s="30" t="s">
        <v>3783</v>
      </c>
      <c r="C1575" s="30" t="s">
        <v>5</v>
      </c>
      <c r="D1575" s="30" t="s">
        <v>591</v>
      </c>
      <c r="E1575" s="30" t="s">
        <v>284</v>
      </c>
      <c r="F1575" s="30">
        <v>6344</v>
      </c>
      <c r="G1575" s="30" t="s">
        <v>294</v>
      </c>
      <c r="H1575" s="30">
        <v>271.018233308589</v>
      </c>
      <c r="I1575" s="30">
        <v>0.39</v>
      </c>
      <c r="J1575" s="30" t="s">
        <v>333</v>
      </c>
      <c r="K1575" s="30">
        <v>105.69711099035</v>
      </c>
      <c r="L1575" s="30">
        <v>670542.47212277795</v>
      </c>
      <c r="M1575" s="30">
        <v>0</v>
      </c>
      <c r="N1575" s="30">
        <v>0.39</v>
      </c>
      <c r="O1575" s="30">
        <v>0</v>
      </c>
      <c r="P1575" s="30">
        <v>0</v>
      </c>
      <c r="Q1575" s="30">
        <v>0</v>
      </c>
      <c r="R1575" s="30">
        <v>0</v>
      </c>
      <c r="S1575" s="30">
        <v>2474.16</v>
      </c>
      <c r="T1575">
        <v>9</v>
      </c>
      <c r="U1575">
        <v>271.018233308589</v>
      </c>
      <c r="V1575">
        <v>0.157258064516129</v>
      </c>
    </row>
    <row r="1576" spans="1:22" hidden="1" x14ac:dyDescent="0.25">
      <c r="A1576" s="30" t="s">
        <v>4763</v>
      </c>
      <c r="B1576" s="30" t="s">
        <v>3783</v>
      </c>
      <c r="C1576" s="30" t="s">
        <v>5</v>
      </c>
      <c r="D1576" s="30" t="s">
        <v>591</v>
      </c>
      <c r="E1576" s="30" t="s">
        <v>284</v>
      </c>
      <c r="F1576" s="30">
        <v>6344</v>
      </c>
      <c r="G1576" s="30" t="s">
        <v>295</v>
      </c>
      <c r="H1576" s="30">
        <v>0</v>
      </c>
      <c r="I1576" s="30">
        <v>0</v>
      </c>
      <c r="J1576" s="30" t="s">
        <v>336</v>
      </c>
      <c r="K1576" s="30">
        <v>0</v>
      </c>
      <c r="L1576" s="30">
        <v>0</v>
      </c>
      <c r="M1576" s="30">
        <v>0</v>
      </c>
      <c r="N1576" s="30">
        <v>0</v>
      </c>
      <c r="O1576" s="30">
        <v>0</v>
      </c>
      <c r="P1576" s="30">
        <v>0</v>
      </c>
      <c r="Q1576" s="30">
        <v>0</v>
      </c>
      <c r="R1576" s="30">
        <v>0</v>
      </c>
      <c r="S1576" s="30">
        <v>0</v>
      </c>
      <c r="T1576">
        <v>9</v>
      </c>
      <c r="U1576">
        <v>0</v>
      </c>
      <c r="V1576">
        <v>0</v>
      </c>
    </row>
    <row r="1577" spans="1:22" hidden="1" x14ac:dyDescent="0.25">
      <c r="A1577" s="30" t="s">
        <v>4764</v>
      </c>
      <c r="B1577" s="30" t="s">
        <v>3783</v>
      </c>
      <c r="C1577" s="30" t="s">
        <v>5</v>
      </c>
      <c r="D1577" s="30" t="s">
        <v>591</v>
      </c>
      <c r="E1577" s="30" t="s">
        <v>284</v>
      </c>
      <c r="F1577" s="30">
        <v>6344</v>
      </c>
      <c r="G1577" s="30" t="s">
        <v>296</v>
      </c>
      <c r="H1577" s="30">
        <v>155.37043412959301</v>
      </c>
      <c r="I1577" s="30">
        <v>0.18</v>
      </c>
      <c r="J1577" s="30" t="s">
        <v>336</v>
      </c>
      <c r="K1577" s="30">
        <v>27.9666781433267</v>
      </c>
      <c r="L1577" s="30">
        <v>177420.60614126499</v>
      </c>
      <c r="M1577" s="30">
        <v>0</v>
      </c>
      <c r="N1577" s="30">
        <v>0</v>
      </c>
      <c r="O1577" s="30">
        <v>0</v>
      </c>
      <c r="P1577" s="30">
        <v>0</v>
      </c>
      <c r="Q1577" s="30">
        <v>0.18</v>
      </c>
      <c r="R1577" s="30">
        <v>27.9666781433267</v>
      </c>
      <c r="S1577" s="30">
        <v>1141.92</v>
      </c>
      <c r="T1577">
        <v>9</v>
      </c>
      <c r="U1577">
        <v>155.37043412959301</v>
      </c>
      <c r="V1577">
        <v>5.0139275766016698E-2</v>
      </c>
    </row>
    <row r="1578" spans="1:22" hidden="1" x14ac:dyDescent="0.25">
      <c r="A1578" s="30" t="s">
        <v>4765</v>
      </c>
      <c r="B1578" s="30" t="s">
        <v>3783</v>
      </c>
      <c r="C1578" s="30" t="s">
        <v>5</v>
      </c>
      <c r="D1578" s="30" t="s">
        <v>591</v>
      </c>
      <c r="E1578" s="30" t="s">
        <v>284</v>
      </c>
      <c r="F1578" s="30">
        <v>6344</v>
      </c>
      <c r="G1578" s="30" t="s">
        <v>297</v>
      </c>
      <c r="H1578" s="30">
        <v>1831.46505894805</v>
      </c>
      <c r="I1578" s="30">
        <v>0.38</v>
      </c>
      <c r="J1578" s="30" t="s">
        <v>336</v>
      </c>
      <c r="K1578" s="30">
        <v>695.95672240025897</v>
      </c>
      <c r="L1578" s="30">
        <v>4415149.44690724</v>
      </c>
      <c r="M1578" s="30">
        <v>0</v>
      </c>
      <c r="N1578" s="30">
        <v>0</v>
      </c>
      <c r="O1578" s="30">
        <v>0</v>
      </c>
      <c r="P1578" s="30">
        <v>0</v>
      </c>
      <c r="Q1578" s="30">
        <v>0.38</v>
      </c>
      <c r="R1578" s="30">
        <v>695.95672240025897</v>
      </c>
      <c r="S1578" s="30">
        <v>2410.7199999999998</v>
      </c>
      <c r="T1578">
        <v>9</v>
      </c>
      <c r="U1578">
        <v>1831.46505894805</v>
      </c>
      <c r="V1578">
        <v>0.105849582172702</v>
      </c>
    </row>
    <row r="1579" spans="1:22" hidden="1" x14ac:dyDescent="0.25">
      <c r="A1579" s="30" t="s">
        <v>4766</v>
      </c>
      <c r="B1579" s="30" t="s">
        <v>3783</v>
      </c>
      <c r="C1579" s="30" t="s">
        <v>5</v>
      </c>
      <c r="D1579" s="30" t="s">
        <v>591</v>
      </c>
      <c r="E1579" s="30" t="s">
        <v>284</v>
      </c>
      <c r="F1579" s="30">
        <v>6344</v>
      </c>
      <c r="G1579" s="30" t="s">
        <v>298</v>
      </c>
      <c r="H1579" s="30">
        <v>0</v>
      </c>
      <c r="I1579" s="30">
        <v>0</v>
      </c>
      <c r="J1579" s="30" t="s">
        <v>276</v>
      </c>
      <c r="K1579" s="30">
        <v>0</v>
      </c>
      <c r="L1579" s="30">
        <v>0</v>
      </c>
      <c r="M1579" s="30">
        <v>0</v>
      </c>
      <c r="N1579" s="30">
        <v>0</v>
      </c>
      <c r="O1579" s="30">
        <v>0</v>
      </c>
      <c r="P1579" s="30">
        <v>0</v>
      </c>
      <c r="Q1579" s="30">
        <v>0</v>
      </c>
      <c r="R1579" s="30">
        <v>0</v>
      </c>
      <c r="S1579" s="30">
        <v>0</v>
      </c>
      <c r="T1579">
        <v>9</v>
      </c>
      <c r="U1579">
        <v>0</v>
      </c>
      <c r="V1579">
        <v>0</v>
      </c>
    </row>
    <row r="1580" spans="1:22" hidden="1" x14ac:dyDescent="0.25">
      <c r="A1580" s="30" t="s">
        <v>4767</v>
      </c>
      <c r="B1580" s="30" t="s">
        <v>3783</v>
      </c>
      <c r="C1580" s="30" t="s">
        <v>5</v>
      </c>
      <c r="D1580" s="30" t="s">
        <v>591</v>
      </c>
      <c r="E1580" s="30" t="s">
        <v>284</v>
      </c>
      <c r="F1580" s="30">
        <v>6344</v>
      </c>
      <c r="G1580" s="30" t="s">
        <v>299</v>
      </c>
      <c r="H1580" s="30">
        <v>139.967042008085</v>
      </c>
      <c r="I1580" s="30">
        <v>0.05</v>
      </c>
      <c r="J1580" s="30" t="s">
        <v>332</v>
      </c>
      <c r="K1580" s="30">
        <v>6.9983521004042597</v>
      </c>
      <c r="L1580" s="30">
        <v>44397.545724964599</v>
      </c>
      <c r="M1580" s="30">
        <v>0.05</v>
      </c>
      <c r="N1580" s="30">
        <v>0</v>
      </c>
      <c r="O1580" s="30">
        <v>0</v>
      </c>
      <c r="P1580" s="30">
        <v>0</v>
      </c>
      <c r="Q1580" s="30">
        <v>0</v>
      </c>
      <c r="R1580" s="30">
        <v>0</v>
      </c>
      <c r="S1580" s="30">
        <v>317.2</v>
      </c>
      <c r="T1580">
        <v>9</v>
      </c>
      <c r="U1580">
        <v>139.967042008085</v>
      </c>
      <c r="V1580">
        <v>6.7934782608695702E-3</v>
      </c>
    </row>
    <row r="1581" spans="1:22" hidden="1" x14ac:dyDescent="0.25">
      <c r="A1581" s="30" t="s">
        <v>4768</v>
      </c>
      <c r="B1581" s="30" t="s">
        <v>3783</v>
      </c>
      <c r="C1581" s="30" t="s">
        <v>5</v>
      </c>
      <c r="D1581" s="30" t="s">
        <v>591</v>
      </c>
      <c r="E1581" s="30" t="s">
        <v>284</v>
      </c>
      <c r="F1581" s="30">
        <v>6344</v>
      </c>
      <c r="G1581" s="30" t="s">
        <v>300</v>
      </c>
      <c r="H1581" s="30">
        <v>0</v>
      </c>
      <c r="I1581" s="30">
        <v>0</v>
      </c>
      <c r="J1581" s="30" t="s">
        <v>336</v>
      </c>
      <c r="K1581" s="30">
        <v>0</v>
      </c>
      <c r="L1581" s="30">
        <v>0</v>
      </c>
      <c r="M1581" s="30">
        <v>0</v>
      </c>
      <c r="N1581" s="30">
        <v>0</v>
      </c>
      <c r="O1581" s="30">
        <v>0</v>
      </c>
      <c r="P1581" s="30">
        <v>0</v>
      </c>
      <c r="Q1581" s="30">
        <v>0</v>
      </c>
      <c r="R1581" s="30">
        <v>0</v>
      </c>
      <c r="S1581" s="30">
        <v>0</v>
      </c>
      <c r="T1581">
        <v>9</v>
      </c>
      <c r="U1581">
        <v>0</v>
      </c>
      <c r="V1581">
        <v>0</v>
      </c>
    </row>
    <row r="1582" spans="1:22" hidden="1" x14ac:dyDescent="0.25">
      <c r="A1582" s="30" t="s">
        <v>4769</v>
      </c>
      <c r="B1582" s="30" t="s">
        <v>3783</v>
      </c>
      <c r="C1582" s="30" t="s">
        <v>5</v>
      </c>
      <c r="D1582" s="30" t="s">
        <v>591</v>
      </c>
      <c r="E1582" s="30" t="s">
        <v>284</v>
      </c>
      <c r="F1582" s="30">
        <v>6344</v>
      </c>
      <c r="G1582" s="30" t="s">
        <v>301</v>
      </c>
      <c r="H1582" s="30">
        <v>140.37153079966399</v>
      </c>
      <c r="I1582" s="30">
        <v>1.38</v>
      </c>
      <c r="J1582" s="30" t="s">
        <v>333</v>
      </c>
      <c r="K1582" s="30">
        <v>193.71271250353701</v>
      </c>
      <c r="L1582" s="30">
        <v>1228913.4481224399</v>
      </c>
      <c r="M1582" s="30">
        <v>0</v>
      </c>
      <c r="N1582" s="30">
        <v>1.38</v>
      </c>
      <c r="O1582" s="30">
        <v>0</v>
      </c>
      <c r="P1582" s="30">
        <v>0</v>
      </c>
      <c r="Q1582" s="30">
        <v>0</v>
      </c>
      <c r="R1582" s="30">
        <v>0</v>
      </c>
      <c r="S1582" s="30">
        <v>8754.7199999999993</v>
      </c>
      <c r="T1582">
        <v>9</v>
      </c>
      <c r="U1582">
        <v>140.37153079966399</v>
      </c>
      <c r="V1582">
        <v>0.55645161290322598</v>
      </c>
    </row>
    <row r="1583" spans="1:22" hidden="1" x14ac:dyDescent="0.25">
      <c r="A1583" s="30" t="s">
        <v>4770</v>
      </c>
      <c r="B1583" s="30" t="s">
        <v>3783</v>
      </c>
      <c r="C1583" s="30" t="s">
        <v>5</v>
      </c>
      <c r="D1583" s="30" t="s">
        <v>591</v>
      </c>
      <c r="E1583" s="30" t="s">
        <v>284</v>
      </c>
      <c r="F1583" s="30">
        <v>6344</v>
      </c>
      <c r="G1583" s="30" t="s">
        <v>302</v>
      </c>
      <c r="H1583" s="30">
        <v>110.923226553356</v>
      </c>
      <c r="I1583" s="30">
        <v>0.96</v>
      </c>
      <c r="J1583" s="30" t="s">
        <v>332</v>
      </c>
      <c r="K1583" s="30">
        <v>106.486297491222</v>
      </c>
      <c r="L1583" s="30">
        <v>675549.07128430996</v>
      </c>
      <c r="M1583" s="30">
        <v>0.96</v>
      </c>
      <c r="N1583" s="30">
        <v>0</v>
      </c>
      <c r="O1583" s="30">
        <v>0</v>
      </c>
      <c r="P1583" s="30">
        <v>0</v>
      </c>
      <c r="Q1583" s="30">
        <v>0</v>
      </c>
      <c r="R1583" s="30">
        <v>0</v>
      </c>
      <c r="S1583" s="30">
        <v>6090.24</v>
      </c>
      <c r="T1583">
        <v>9</v>
      </c>
      <c r="U1583">
        <v>110.923226553356</v>
      </c>
      <c r="V1583">
        <v>0.13043478260869601</v>
      </c>
    </row>
    <row r="1584" spans="1:22" hidden="1" x14ac:dyDescent="0.25">
      <c r="A1584" s="30" t="s">
        <v>4771</v>
      </c>
      <c r="B1584" s="30" t="s">
        <v>3783</v>
      </c>
      <c r="C1584" s="30" t="s">
        <v>5</v>
      </c>
      <c r="D1584" s="30" t="s">
        <v>591</v>
      </c>
      <c r="E1584" s="30" t="s">
        <v>284</v>
      </c>
      <c r="F1584" s="30">
        <v>6344</v>
      </c>
      <c r="G1584" s="30" t="s">
        <v>303</v>
      </c>
      <c r="H1584" s="30">
        <v>529.91707546592397</v>
      </c>
      <c r="I1584" s="30">
        <v>0.28000000000000003</v>
      </c>
      <c r="J1584" s="30" t="s">
        <v>336</v>
      </c>
      <c r="K1584" s="30">
        <v>148.37678113045899</v>
      </c>
      <c r="L1584" s="30">
        <v>941302.299491629</v>
      </c>
      <c r="M1584" s="30">
        <v>0</v>
      </c>
      <c r="N1584" s="30">
        <v>0</v>
      </c>
      <c r="O1584" s="30">
        <v>0</v>
      </c>
      <c r="P1584" s="30">
        <v>0</v>
      </c>
      <c r="Q1584" s="30">
        <v>0.28000000000000003</v>
      </c>
      <c r="R1584" s="30">
        <v>148.37678113045899</v>
      </c>
      <c r="S1584" s="30">
        <v>1776.32</v>
      </c>
      <c r="T1584">
        <v>9</v>
      </c>
      <c r="U1584">
        <v>529.91707546592397</v>
      </c>
      <c r="V1584">
        <v>7.7994428969359306E-2</v>
      </c>
    </row>
    <row r="1585" spans="1:22" hidden="1" x14ac:dyDescent="0.25">
      <c r="A1585" s="30" t="s">
        <v>4772</v>
      </c>
      <c r="B1585" s="30" t="s">
        <v>3783</v>
      </c>
      <c r="C1585" s="30" t="s">
        <v>5</v>
      </c>
      <c r="D1585" s="30" t="s">
        <v>591</v>
      </c>
      <c r="E1585" s="30" t="s">
        <v>284</v>
      </c>
      <c r="F1585" s="30">
        <v>6344</v>
      </c>
      <c r="G1585" s="30" t="s">
        <v>304</v>
      </c>
      <c r="H1585" s="30">
        <v>198.938835253511</v>
      </c>
      <c r="I1585" s="30">
        <v>1</v>
      </c>
      <c r="J1585" s="30" t="s">
        <v>336</v>
      </c>
      <c r="K1585" s="30">
        <v>198.938835253511</v>
      </c>
      <c r="L1585" s="30">
        <v>1262067.97084827</v>
      </c>
      <c r="M1585" s="30">
        <v>0</v>
      </c>
      <c r="N1585" s="30">
        <v>0</v>
      </c>
      <c r="O1585" s="30">
        <v>0</v>
      </c>
      <c r="P1585" s="30">
        <v>0</v>
      </c>
      <c r="Q1585" s="30">
        <v>1</v>
      </c>
      <c r="R1585" s="30">
        <v>198.938835253511</v>
      </c>
      <c r="S1585" s="30">
        <v>6344</v>
      </c>
      <c r="T1585">
        <v>9</v>
      </c>
      <c r="U1585">
        <v>198.938835253511</v>
      </c>
      <c r="V1585">
        <v>0.27855153203342597</v>
      </c>
    </row>
    <row r="1586" spans="1:22" hidden="1" x14ac:dyDescent="0.25">
      <c r="A1586" s="30" t="s">
        <v>4773</v>
      </c>
      <c r="B1586" s="30" t="s">
        <v>3783</v>
      </c>
      <c r="C1586" s="30" t="s">
        <v>5</v>
      </c>
      <c r="D1586" s="30" t="s">
        <v>591</v>
      </c>
      <c r="E1586" s="30" t="s">
        <v>284</v>
      </c>
      <c r="F1586" s="30">
        <v>6344</v>
      </c>
      <c r="G1586" s="30" t="s">
        <v>305</v>
      </c>
      <c r="H1586" s="30">
        <v>144.720356199874</v>
      </c>
      <c r="I1586" s="30">
        <v>1.05</v>
      </c>
      <c r="J1586" s="30" t="s">
        <v>332</v>
      </c>
      <c r="K1586" s="30">
        <v>151.95637400986701</v>
      </c>
      <c r="L1586" s="30">
        <v>964011.23671859805</v>
      </c>
      <c r="M1586" s="30">
        <v>1.05</v>
      </c>
      <c r="N1586" s="30">
        <v>0</v>
      </c>
      <c r="O1586" s="30">
        <v>0</v>
      </c>
      <c r="P1586" s="30">
        <v>0</v>
      </c>
      <c r="Q1586" s="30">
        <v>0</v>
      </c>
      <c r="R1586" s="30">
        <v>0</v>
      </c>
      <c r="S1586" s="30">
        <v>6661.2</v>
      </c>
      <c r="T1586">
        <v>9</v>
      </c>
      <c r="U1586">
        <v>144.720356199874</v>
      </c>
      <c r="V1586">
        <v>0.142663043478261</v>
      </c>
    </row>
    <row r="1587" spans="1:22" hidden="1" x14ac:dyDescent="0.25">
      <c r="A1587" s="30" t="s">
        <v>4774</v>
      </c>
      <c r="B1587" s="30" t="s">
        <v>3783</v>
      </c>
      <c r="C1587" s="30" t="s">
        <v>5</v>
      </c>
      <c r="D1587" s="30" t="s">
        <v>591</v>
      </c>
      <c r="E1587" s="30" t="s">
        <v>284</v>
      </c>
      <c r="F1587" s="30">
        <v>6344</v>
      </c>
      <c r="G1587" s="30" t="s">
        <v>306</v>
      </c>
      <c r="H1587" s="30">
        <v>122.35936428240301</v>
      </c>
      <c r="I1587" s="30">
        <v>1.93</v>
      </c>
      <c r="J1587" s="30" t="s">
        <v>332</v>
      </c>
      <c r="K1587" s="30">
        <v>236.15357306503799</v>
      </c>
      <c r="L1587" s="30">
        <v>1498158.2675246</v>
      </c>
      <c r="M1587" s="30">
        <v>1.93</v>
      </c>
      <c r="N1587" s="30">
        <v>0</v>
      </c>
      <c r="O1587" s="30">
        <v>0</v>
      </c>
      <c r="P1587" s="30">
        <v>0</v>
      </c>
      <c r="Q1587" s="30">
        <v>0</v>
      </c>
      <c r="R1587" s="30">
        <v>0</v>
      </c>
      <c r="S1587" s="30">
        <v>12243.92</v>
      </c>
      <c r="T1587">
        <v>9</v>
      </c>
      <c r="U1587">
        <v>122.35936428240301</v>
      </c>
      <c r="V1587">
        <v>0.26222826086956502</v>
      </c>
    </row>
    <row r="1588" spans="1:22" hidden="1" x14ac:dyDescent="0.25">
      <c r="A1588" s="30" t="s">
        <v>4775</v>
      </c>
      <c r="B1588" s="30" t="s">
        <v>3783</v>
      </c>
      <c r="C1588" s="30" t="s">
        <v>5</v>
      </c>
      <c r="D1588" s="30" t="s">
        <v>591</v>
      </c>
      <c r="E1588" s="30" t="s">
        <v>284</v>
      </c>
      <c r="F1588" s="30">
        <v>6344</v>
      </c>
      <c r="G1588" s="30" t="s">
        <v>307</v>
      </c>
      <c r="H1588" s="30">
        <v>95.2870606734718</v>
      </c>
      <c r="I1588" s="30">
        <v>1.61</v>
      </c>
      <c r="J1588" s="30" t="s">
        <v>336</v>
      </c>
      <c r="K1588" s="30">
        <v>153.41216768429001</v>
      </c>
      <c r="L1588" s="30">
        <v>973246.79178913299</v>
      </c>
      <c r="M1588" s="30">
        <v>0</v>
      </c>
      <c r="N1588" s="30">
        <v>0</v>
      </c>
      <c r="O1588" s="30">
        <v>0</v>
      </c>
      <c r="P1588" s="30">
        <v>0</v>
      </c>
      <c r="Q1588" s="30">
        <v>1.61</v>
      </c>
      <c r="R1588" s="30">
        <v>153.41216768429001</v>
      </c>
      <c r="S1588" s="30">
        <v>10213.84</v>
      </c>
      <c r="T1588">
        <v>9</v>
      </c>
      <c r="U1588">
        <v>95.2870606734718</v>
      </c>
      <c r="V1588">
        <v>0.44846796657381599</v>
      </c>
    </row>
    <row r="1589" spans="1:22" hidden="1" x14ac:dyDescent="0.25">
      <c r="A1589" s="30" t="s">
        <v>4776</v>
      </c>
      <c r="B1589" s="30" t="s">
        <v>3783</v>
      </c>
      <c r="C1589" s="30" t="s">
        <v>5</v>
      </c>
      <c r="D1589" s="30" t="s">
        <v>591</v>
      </c>
      <c r="E1589" s="30" t="s">
        <v>284</v>
      </c>
      <c r="F1589" s="30">
        <v>6344</v>
      </c>
      <c r="G1589" s="30" t="s">
        <v>308</v>
      </c>
      <c r="H1589" s="30">
        <v>163.88886020830299</v>
      </c>
      <c r="I1589" s="30">
        <v>2.19</v>
      </c>
      <c r="J1589" s="30" t="s">
        <v>332</v>
      </c>
      <c r="K1589" s="30">
        <v>358.91660385618297</v>
      </c>
      <c r="L1589" s="30">
        <v>2276966.93486362</v>
      </c>
      <c r="M1589" s="30">
        <v>2.19</v>
      </c>
      <c r="N1589" s="30">
        <v>0</v>
      </c>
      <c r="O1589" s="30">
        <v>0</v>
      </c>
      <c r="P1589" s="30">
        <v>0</v>
      </c>
      <c r="Q1589" s="30">
        <v>0</v>
      </c>
      <c r="R1589" s="30">
        <v>0</v>
      </c>
      <c r="S1589" s="30">
        <v>13893.36</v>
      </c>
      <c r="T1589">
        <v>9</v>
      </c>
      <c r="U1589">
        <v>163.88886020830299</v>
      </c>
      <c r="V1589">
        <v>0.29755434782608697</v>
      </c>
    </row>
    <row r="1590" spans="1:22" hidden="1" x14ac:dyDescent="0.25">
      <c r="A1590" s="30" t="s">
        <v>4777</v>
      </c>
      <c r="B1590" s="30" t="s">
        <v>3783</v>
      </c>
      <c r="C1590" s="30" t="s">
        <v>5</v>
      </c>
      <c r="D1590" s="30" t="s">
        <v>591</v>
      </c>
      <c r="E1590" s="30" t="s">
        <v>284</v>
      </c>
      <c r="F1590" s="30">
        <v>6344</v>
      </c>
      <c r="G1590" s="30" t="s">
        <v>309</v>
      </c>
      <c r="H1590" s="30">
        <v>1277.3173960121401</v>
      </c>
      <c r="I1590" s="30">
        <v>0.11</v>
      </c>
      <c r="J1590" s="30" t="s">
        <v>336</v>
      </c>
      <c r="K1590" s="30">
        <v>140.504913561336</v>
      </c>
      <c r="L1590" s="30">
        <v>891363.17163311399</v>
      </c>
      <c r="M1590" s="30">
        <v>0</v>
      </c>
      <c r="N1590" s="30">
        <v>0</v>
      </c>
      <c r="O1590" s="30">
        <v>0</v>
      </c>
      <c r="P1590" s="30">
        <v>0</v>
      </c>
      <c r="Q1590" s="30">
        <v>0.11</v>
      </c>
      <c r="R1590" s="30">
        <v>140.504913561336</v>
      </c>
      <c r="S1590" s="30">
        <v>697.84</v>
      </c>
      <c r="T1590">
        <v>9</v>
      </c>
      <c r="U1590">
        <v>1277.3173960121401</v>
      </c>
      <c r="V1590">
        <v>3.06406685236769E-2</v>
      </c>
    </row>
    <row r="1591" spans="1:22" hidden="1" x14ac:dyDescent="0.25">
      <c r="A1591" s="30" t="s">
        <v>4778</v>
      </c>
      <c r="B1591" s="30" t="s">
        <v>3783</v>
      </c>
      <c r="C1591" s="30" t="s">
        <v>5</v>
      </c>
      <c r="D1591" s="30" t="s">
        <v>591</v>
      </c>
      <c r="E1591" s="30" t="s">
        <v>284</v>
      </c>
      <c r="F1591" s="30">
        <v>6344</v>
      </c>
      <c r="G1591" s="30" t="s">
        <v>310</v>
      </c>
      <c r="H1591" s="30">
        <v>294.98025895065098</v>
      </c>
      <c r="I1591" s="30">
        <v>0.05</v>
      </c>
      <c r="J1591" s="30" t="s">
        <v>333</v>
      </c>
      <c r="K1591" s="30">
        <v>14.749012947532499</v>
      </c>
      <c r="L1591" s="30">
        <v>93567.7381391464</v>
      </c>
      <c r="M1591" s="30">
        <v>0</v>
      </c>
      <c r="N1591" s="30">
        <v>0.05</v>
      </c>
      <c r="O1591" s="30">
        <v>0</v>
      </c>
      <c r="P1591" s="30">
        <v>0</v>
      </c>
      <c r="Q1591" s="30">
        <v>0</v>
      </c>
      <c r="R1591" s="30">
        <v>0</v>
      </c>
      <c r="S1591" s="30">
        <v>317.2</v>
      </c>
      <c r="T1591">
        <v>9</v>
      </c>
      <c r="U1591">
        <v>294.98025895065098</v>
      </c>
      <c r="V1591">
        <v>2.0161290322580599E-2</v>
      </c>
    </row>
    <row r="1592" spans="1:22" hidden="1" x14ac:dyDescent="0.25">
      <c r="A1592" s="30" t="s">
        <v>4779</v>
      </c>
      <c r="B1592" s="30" t="s">
        <v>3783</v>
      </c>
      <c r="C1592" s="30" t="s">
        <v>5</v>
      </c>
      <c r="D1592" s="30" t="s">
        <v>591</v>
      </c>
      <c r="E1592" s="30" t="s">
        <v>284</v>
      </c>
      <c r="F1592" s="30">
        <v>6344</v>
      </c>
      <c r="G1592" s="30" t="s">
        <v>311</v>
      </c>
      <c r="H1592" s="30">
        <v>113.52148790914001</v>
      </c>
      <c r="I1592" s="30">
        <v>0.46</v>
      </c>
      <c r="J1592" s="30" t="s">
        <v>333</v>
      </c>
      <c r="K1592" s="30">
        <v>52.219884438204303</v>
      </c>
      <c r="L1592" s="30">
        <v>331282.94687596802</v>
      </c>
      <c r="M1592" s="30">
        <v>0</v>
      </c>
      <c r="N1592" s="30">
        <v>0.46</v>
      </c>
      <c r="O1592" s="30">
        <v>0</v>
      </c>
      <c r="P1592" s="30">
        <v>0</v>
      </c>
      <c r="Q1592" s="30">
        <v>0</v>
      </c>
      <c r="R1592" s="30">
        <v>0</v>
      </c>
      <c r="S1592" s="30">
        <v>2918.24</v>
      </c>
      <c r="T1592">
        <v>9</v>
      </c>
      <c r="U1592">
        <v>113.52148790914001</v>
      </c>
      <c r="V1592">
        <v>0.18548387096774199</v>
      </c>
    </row>
    <row r="1593" spans="1:22" hidden="1" x14ac:dyDescent="0.25">
      <c r="A1593" s="30" t="s">
        <v>4780</v>
      </c>
      <c r="B1593" s="30" t="s">
        <v>3783</v>
      </c>
      <c r="C1593" s="30" t="s">
        <v>5</v>
      </c>
      <c r="D1593" s="30" t="s">
        <v>591</v>
      </c>
      <c r="E1593" s="30" t="s">
        <v>284</v>
      </c>
      <c r="F1593" s="30">
        <v>6344</v>
      </c>
      <c r="G1593" s="30" t="s">
        <v>312</v>
      </c>
      <c r="H1593" s="30">
        <v>36.523993518270103</v>
      </c>
      <c r="I1593" s="30">
        <v>8.98</v>
      </c>
      <c r="J1593" s="30" t="s">
        <v>334</v>
      </c>
      <c r="K1593" s="30">
        <v>327.985461794066</v>
      </c>
      <c r="L1593" s="30">
        <v>2080739.7696215501</v>
      </c>
      <c r="M1593" s="30">
        <v>0</v>
      </c>
      <c r="N1593" s="30">
        <v>0</v>
      </c>
      <c r="O1593" s="30">
        <v>8.98</v>
      </c>
      <c r="P1593" s="30">
        <v>0</v>
      </c>
      <c r="Q1593" s="30">
        <v>0</v>
      </c>
      <c r="R1593" s="30">
        <v>0</v>
      </c>
      <c r="S1593" s="30">
        <v>56969.120000000003</v>
      </c>
      <c r="T1593">
        <v>9</v>
      </c>
      <c r="U1593">
        <v>36.523993518270103</v>
      </c>
      <c r="V1593">
        <v>0.81562216167120805</v>
      </c>
    </row>
    <row r="1594" spans="1:22" hidden="1" x14ac:dyDescent="0.25">
      <c r="A1594" s="30" t="s">
        <v>4781</v>
      </c>
      <c r="B1594" s="30" t="s">
        <v>3783</v>
      </c>
      <c r="C1594" s="30" t="s">
        <v>5</v>
      </c>
      <c r="D1594" s="30" t="s">
        <v>591</v>
      </c>
      <c r="E1594" s="30" t="s">
        <v>284</v>
      </c>
      <c r="F1594" s="30">
        <v>6344</v>
      </c>
      <c r="G1594" s="30" t="s">
        <v>2688</v>
      </c>
      <c r="H1594" s="30">
        <v>363.05939278779101</v>
      </c>
      <c r="I1594" s="30">
        <v>0.25494531302000001</v>
      </c>
      <c r="J1594" s="30" t="s">
        <v>334</v>
      </c>
      <c r="K1594" s="30">
        <v>92.560290539134598</v>
      </c>
      <c r="L1594" s="30">
        <v>587202.48318026995</v>
      </c>
      <c r="M1594" s="30">
        <v>0</v>
      </c>
      <c r="N1594" s="30">
        <v>0</v>
      </c>
      <c r="O1594" s="30">
        <v>0.25494531302000001</v>
      </c>
      <c r="P1594" s="30">
        <v>0</v>
      </c>
      <c r="Q1594" s="30">
        <v>0</v>
      </c>
      <c r="R1594" s="30">
        <v>0</v>
      </c>
      <c r="S1594" s="30">
        <v>1617.3730657988799</v>
      </c>
      <c r="T1594">
        <v>9</v>
      </c>
      <c r="U1594">
        <v>363.05939278779101</v>
      </c>
      <c r="V1594">
        <v>2.3155795914623099E-2</v>
      </c>
    </row>
    <row r="1595" spans="1:22" hidden="1" x14ac:dyDescent="0.25">
      <c r="A1595" s="30" t="s">
        <v>4782</v>
      </c>
      <c r="B1595" s="30" t="s">
        <v>3783</v>
      </c>
      <c r="C1595" s="30" t="s">
        <v>5</v>
      </c>
      <c r="D1595" s="30" t="s">
        <v>591</v>
      </c>
      <c r="E1595" s="30" t="s">
        <v>284</v>
      </c>
      <c r="F1595" s="30">
        <v>6344</v>
      </c>
      <c r="G1595" s="30" t="s">
        <v>2687</v>
      </c>
      <c r="H1595" s="30">
        <v>225.32215939902301</v>
      </c>
      <c r="I1595" s="30">
        <v>1.7650546869799999</v>
      </c>
      <c r="J1595" s="30" t="s">
        <v>334</v>
      </c>
      <c r="K1595" s="30">
        <v>397.70593352769998</v>
      </c>
      <c r="L1595" s="30">
        <v>2523046.4422997301</v>
      </c>
      <c r="M1595" s="30">
        <v>0</v>
      </c>
      <c r="N1595" s="30">
        <v>0</v>
      </c>
      <c r="O1595" s="30">
        <v>1.7650546869799999</v>
      </c>
      <c r="P1595" s="30">
        <v>0</v>
      </c>
      <c r="Q1595" s="30">
        <v>0</v>
      </c>
      <c r="R1595" s="30">
        <v>0</v>
      </c>
      <c r="S1595" s="30">
        <v>11197.506934201099</v>
      </c>
      <c r="T1595">
        <v>9</v>
      </c>
      <c r="U1595">
        <v>225.32215939902301</v>
      </c>
      <c r="V1595">
        <v>0.16031377720072701</v>
      </c>
    </row>
    <row r="1596" spans="1:22" hidden="1" x14ac:dyDescent="0.25">
      <c r="A1596" s="30" t="s">
        <v>4783</v>
      </c>
      <c r="B1596" s="30" t="s">
        <v>3783</v>
      </c>
      <c r="C1596" s="30" t="s">
        <v>5</v>
      </c>
      <c r="D1596" s="30" t="s">
        <v>591</v>
      </c>
      <c r="E1596" s="30" t="s">
        <v>284</v>
      </c>
      <c r="F1596" s="30">
        <v>6344</v>
      </c>
      <c r="G1596" s="30" t="s">
        <v>313</v>
      </c>
      <c r="H1596" s="30">
        <v>2669.7426094463899</v>
      </c>
      <c r="I1596" s="30">
        <v>0.01</v>
      </c>
      <c r="J1596" s="30" t="s">
        <v>334</v>
      </c>
      <c r="K1596" s="30">
        <v>26.6974260944639</v>
      </c>
      <c r="L1596" s="30">
        <v>169368.47114327899</v>
      </c>
      <c r="M1596" s="30">
        <v>0</v>
      </c>
      <c r="N1596" s="30">
        <v>0</v>
      </c>
      <c r="O1596" s="30">
        <v>0.01</v>
      </c>
      <c r="P1596" s="30">
        <v>0</v>
      </c>
      <c r="Q1596" s="30">
        <v>0</v>
      </c>
      <c r="R1596" s="30">
        <v>0</v>
      </c>
      <c r="S1596" s="30">
        <v>63.44</v>
      </c>
      <c r="T1596">
        <v>9</v>
      </c>
      <c r="U1596">
        <v>2669.7426094463899</v>
      </c>
      <c r="V1596">
        <v>9.0826521344232502E-4</v>
      </c>
    </row>
    <row r="1597" spans="1:22" hidden="1" x14ac:dyDescent="0.25">
      <c r="A1597" s="30" t="s">
        <v>4784</v>
      </c>
      <c r="B1597" s="30" t="s">
        <v>3783</v>
      </c>
      <c r="C1597" s="30" t="s">
        <v>5</v>
      </c>
      <c r="D1597" s="30" t="s">
        <v>591</v>
      </c>
      <c r="E1597" s="30" t="s">
        <v>285</v>
      </c>
      <c r="F1597" s="30">
        <v>6345</v>
      </c>
      <c r="G1597" s="30" t="s">
        <v>289</v>
      </c>
      <c r="H1597" s="30">
        <v>5337.7697588527399</v>
      </c>
      <c r="I1597" s="30">
        <v>0.86</v>
      </c>
      <c r="J1597" s="30" t="s">
        <v>335</v>
      </c>
      <c r="K1597" s="30">
        <v>4590.4819926133596</v>
      </c>
      <c r="L1597" s="30">
        <v>29126608.243131701</v>
      </c>
      <c r="M1597" s="30">
        <v>0</v>
      </c>
      <c r="N1597" s="30">
        <v>0</v>
      </c>
      <c r="O1597" s="30">
        <v>0</v>
      </c>
      <c r="P1597" s="30">
        <v>0.86</v>
      </c>
      <c r="Q1597" s="30">
        <v>0</v>
      </c>
      <c r="R1597" s="30">
        <v>0</v>
      </c>
      <c r="S1597" s="30">
        <v>5456.7</v>
      </c>
      <c r="T1597">
        <v>10</v>
      </c>
      <c r="U1597">
        <v>5337.7697588527399</v>
      </c>
      <c r="V1597">
        <v>1</v>
      </c>
    </row>
    <row r="1598" spans="1:22" hidden="1" x14ac:dyDescent="0.25">
      <c r="A1598" s="30" t="s">
        <v>4785</v>
      </c>
      <c r="B1598" s="30" t="s">
        <v>3783</v>
      </c>
      <c r="C1598" s="30" t="s">
        <v>5</v>
      </c>
      <c r="D1598" s="30" t="s">
        <v>591</v>
      </c>
      <c r="E1598" s="30" t="s">
        <v>285</v>
      </c>
      <c r="F1598" s="30">
        <v>6345</v>
      </c>
      <c r="G1598" s="30" t="s">
        <v>290</v>
      </c>
      <c r="H1598" s="30">
        <v>3310.0640085427299</v>
      </c>
      <c r="I1598" s="30">
        <v>0.18</v>
      </c>
      <c r="J1598" s="30" t="s">
        <v>363</v>
      </c>
      <c r="K1598" s="30">
        <v>595.81152153769096</v>
      </c>
      <c r="L1598" s="30">
        <v>3780424.1041566501</v>
      </c>
      <c r="M1598" s="30">
        <v>0</v>
      </c>
      <c r="N1598" s="30">
        <v>0</v>
      </c>
      <c r="O1598" s="30">
        <v>0</v>
      </c>
      <c r="P1598" s="30">
        <v>0</v>
      </c>
      <c r="Q1598" s="30">
        <v>0</v>
      </c>
      <c r="R1598" s="30">
        <v>0</v>
      </c>
      <c r="S1598" s="30">
        <v>1142.0999999999999</v>
      </c>
      <c r="T1598">
        <v>10</v>
      </c>
      <c r="U1598">
        <v>3310.0640085427299</v>
      </c>
      <c r="V1598">
        <v>0.209302325581395</v>
      </c>
    </row>
    <row r="1599" spans="1:22" hidden="1" x14ac:dyDescent="0.25">
      <c r="A1599" s="30" t="s">
        <v>4786</v>
      </c>
      <c r="B1599" s="30" t="s">
        <v>3783</v>
      </c>
      <c r="C1599" s="30" t="s">
        <v>5</v>
      </c>
      <c r="D1599" s="30" t="s">
        <v>591</v>
      </c>
      <c r="E1599" s="30" t="s">
        <v>285</v>
      </c>
      <c r="F1599" s="30">
        <v>6345</v>
      </c>
      <c r="G1599" s="30" t="s">
        <v>291</v>
      </c>
      <c r="H1599" s="30">
        <v>1442.1773787694499</v>
      </c>
      <c r="I1599" s="30">
        <v>0.1</v>
      </c>
      <c r="J1599" s="30" t="s">
        <v>336</v>
      </c>
      <c r="K1599" s="30">
        <v>144.21773787694499</v>
      </c>
      <c r="L1599" s="30">
        <v>915061.54682921898</v>
      </c>
      <c r="M1599" s="30">
        <v>0</v>
      </c>
      <c r="N1599" s="30">
        <v>0</v>
      </c>
      <c r="O1599" s="30">
        <v>0</v>
      </c>
      <c r="P1599" s="30">
        <v>0</v>
      </c>
      <c r="Q1599" s="30">
        <v>0.1</v>
      </c>
      <c r="R1599" s="30">
        <v>144.21773787694499</v>
      </c>
      <c r="S1599" s="30">
        <v>634.5</v>
      </c>
      <c r="T1599">
        <v>10</v>
      </c>
      <c r="U1599">
        <v>1442.1773787694499</v>
      </c>
      <c r="V1599">
        <v>1.43472022955524E-2</v>
      </c>
    </row>
    <row r="1600" spans="1:22" hidden="1" x14ac:dyDescent="0.25">
      <c r="A1600" s="30" t="s">
        <v>4787</v>
      </c>
      <c r="B1600" s="30" t="s">
        <v>3783</v>
      </c>
      <c r="C1600" s="30" t="s">
        <v>5</v>
      </c>
      <c r="D1600" s="30" t="s">
        <v>591</v>
      </c>
      <c r="E1600" s="30" t="s">
        <v>285</v>
      </c>
      <c r="F1600" s="30">
        <v>6345</v>
      </c>
      <c r="G1600" s="30" t="s">
        <v>292</v>
      </c>
      <c r="H1600" s="30">
        <v>66.002142979599</v>
      </c>
      <c r="I1600" s="30">
        <v>1.1299999999999999</v>
      </c>
      <c r="J1600" s="30" t="s">
        <v>332</v>
      </c>
      <c r="K1600" s="30">
        <v>74.582421566946806</v>
      </c>
      <c r="L1600" s="30">
        <v>473225.46484227799</v>
      </c>
      <c r="M1600" s="30">
        <v>1.1299999999999999</v>
      </c>
      <c r="N1600" s="30">
        <v>0</v>
      </c>
      <c r="O1600" s="30">
        <v>0</v>
      </c>
      <c r="P1600" s="30">
        <v>0</v>
      </c>
      <c r="Q1600" s="30">
        <v>0</v>
      </c>
      <c r="R1600" s="30">
        <v>0</v>
      </c>
      <c r="S1600" s="30">
        <v>7169.85</v>
      </c>
      <c r="T1600">
        <v>10</v>
      </c>
      <c r="U1600">
        <v>66.002142979599</v>
      </c>
      <c r="V1600">
        <v>0.10291438979963601</v>
      </c>
    </row>
    <row r="1601" spans="1:22" hidden="1" x14ac:dyDescent="0.25">
      <c r="A1601" s="30" t="s">
        <v>4788</v>
      </c>
      <c r="B1601" s="30" t="s">
        <v>3783</v>
      </c>
      <c r="C1601" s="30" t="s">
        <v>5</v>
      </c>
      <c r="D1601" s="30" t="s">
        <v>591</v>
      </c>
      <c r="E1601" s="30" t="s">
        <v>285</v>
      </c>
      <c r="F1601" s="30">
        <v>6345</v>
      </c>
      <c r="G1601" s="30" t="s">
        <v>293</v>
      </c>
      <c r="H1601" s="30">
        <v>1260.7131362836101</v>
      </c>
      <c r="I1601" s="30">
        <v>0.5</v>
      </c>
      <c r="J1601" s="30" t="s">
        <v>333</v>
      </c>
      <c r="K1601" s="30">
        <v>630.35656814180595</v>
      </c>
      <c r="L1601" s="30">
        <v>3999612.4248597599</v>
      </c>
      <c r="M1601" s="30">
        <v>0</v>
      </c>
      <c r="N1601" s="30">
        <v>0.5</v>
      </c>
      <c r="O1601" s="30">
        <v>0</v>
      </c>
      <c r="P1601" s="30">
        <v>0</v>
      </c>
      <c r="Q1601" s="30">
        <v>0</v>
      </c>
      <c r="R1601" s="30">
        <v>0</v>
      </c>
      <c r="S1601" s="30">
        <v>3172.5</v>
      </c>
      <c r="T1601">
        <v>10</v>
      </c>
      <c r="U1601">
        <v>1260.7131362836101</v>
      </c>
      <c r="V1601">
        <v>0.10101010101010099</v>
      </c>
    </row>
    <row r="1602" spans="1:22" hidden="1" x14ac:dyDescent="0.25">
      <c r="A1602" s="30" t="s">
        <v>4789</v>
      </c>
      <c r="B1602" s="30" t="s">
        <v>3783</v>
      </c>
      <c r="C1602" s="30" t="s">
        <v>5</v>
      </c>
      <c r="D1602" s="30" t="s">
        <v>591</v>
      </c>
      <c r="E1602" s="30" t="s">
        <v>285</v>
      </c>
      <c r="F1602" s="30">
        <v>6345</v>
      </c>
      <c r="G1602" s="30" t="s">
        <v>294</v>
      </c>
      <c r="H1602" s="30">
        <v>441.748034182477</v>
      </c>
      <c r="I1602" s="30">
        <v>0.68</v>
      </c>
      <c r="J1602" s="30" t="s">
        <v>333</v>
      </c>
      <c r="K1602" s="30">
        <v>300.388663244084</v>
      </c>
      <c r="L1602" s="30">
        <v>1905966.0682837099</v>
      </c>
      <c r="M1602" s="30">
        <v>0</v>
      </c>
      <c r="N1602" s="30">
        <v>0.68</v>
      </c>
      <c r="O1602" s="30">
        <v>0</v>
      </c>
      <c r="P1602" s="30">
        <v>0</v>
      </c>
      <c r="Q1602" s="30">
        <v>0</v>
      </c>
      <c r="R1602" s="30">
        <v>0</v>
      </c>
      <c r="S1602" s="30">
        <v>4314.6000000000004</v>
      </c>
      <c r="T1602">
        <v>10</v>
      </c>
      <c r="U1602">
        <v>441.748034182477</v>
      </c>
      <c r="V1602">
        <v>0.13737373737373701</v>
      </c>
    </row>
    <row r="1603" spans="1:22" hidden="1" x14ac:dyDescent="0.25">
      <c r="A1603" s="30" t="s">
        <v>4790</v>
      </c>
      <c r="B1603" s="30" t="s">
        <v>3783</v>
      </c>
      <c r="C1603" s="30" t="s">
        <v>5</v>
      </c>
      <c r="D1603" s="30" t="s">
        <v>591</v>
      </c>
      <c r="E1603" s="30" t="s">
        <v>285</v>
      </c>
      <c r="F1603" s="30">
        <v>6345</v>
      </c>
      <c r="G1603" s="30" t="s">
        <v>295</v>
      </c>
      <c r="H1603" s="30">
        <v>1137.69737340085</v>
      </c>
      <c r="I1603" s="30">
        <v>0.09</v>
      </c>
      <c r="J1603" s="30" t="s">
        <v>336</v>
      </c>
      <c r="K1603" s="30">
        <v>102.392763606076</v>
      </c>
      <c r="L1603" s="30">
        <v>649682.08508055401</v>
      </c>
      <c r="M1603" s="30">
        <v>0</v>
      </c>
      <c r="N1603" s="30">
        <v>0</v>
      </c>
      <c r="O1603" s="30">
        <v>0</v>
      </c>
      <c r="P1603" s="30">
        <v>0</v>
      </c>
      <c r="Q1603" s="30">
        <v>0.09</v>
      </c>
      <c r="R1603" s="30">
        <v>102.392763606076</v>
      </c>
      <c r="S1603" s="30">
        <v>571.04999999999995</v>
      </c>
      <c r="T1603">
        <v>10</v>
      </c>
      <c r="U1603">
        <v>1137.69737340085</v>
      </c>
      <c r="V1603">
        <v>1.29124820659971E-2</v>
      </c>
    </row>
    <row r="1604" spans="1:22" hidden="1" x14ac:dyDescent="0.25">
      <c r="A1604" s="30" t="s">
        <v>4791</v>
      </c>
      <c r="B1604" s="30" t="s">
        <v>3783</v>
      </c>
      <c r="C1604" s="30" t="s">
        <v>5</v>
      </c>
      <c r="D1604" s="30" t="s">
        <v>591</v>
      </c>
      <c r="E1604" s="30" t="s">
        <v>285</v>
      </c>
      <c r="F1604" s="30">
        <v>6345</v>
      </c>
      <c r="G1604" s="30" t="s">
        <v>296</v>
      </c>
      <c r="H1604" s="30">
        <v>442.95270103426299</v>
      </c>
      <c r="I1604" s="30">
        <v>0.4</v>
      </c>
      <c r="J1604" s="30" t="s">
        <v>336</v>
      </c>
      <c r="K1604" s="30">
        <v>177.18108041370499</v>
      </c>
      <c r="L1604" s="30">
        <v>1124213.9552249601</v>
      </c>
      <c r="M1604" s="30">
        <v>0</v>
      </c>
      <c r="N1604" s="30">
        <v>0</v>
      </c>
      <c r="O1604" s="30">
        <v>0</v>
      </c>
      <c r="P1604" s="30">
        <v>0</v>
      </c>
      <c r="Q1604" s="30">
        <v>0.4</v>
      </c>
      <c r="R1604" s="30">
        <v>177.18108041370499</v>
      </c>
      <c r="S1604" s="30">
        <v>2538</v>
      </c>
      <c r="T1604">
        <v>10</v>
      </c>
      <c r="U1604">
        <v>442.95270103426299</v>
      </c>
      <c r="V1604">
        <v>5.7388809182209503E-2</v>
      </c>
    </row>
    <row r="1605" spans="1:22" hidden="1" x14ac:dyDescent="0.25">
      <c r="A1605" s="30" t="s">
        <v>4792</v>
      </c>
      <c r="B1605" s="30" t="s">
        <v>3783</v>
      </c>
      <c r="C1605" s="30" t="s">
        <v>5</v>
      </c>
      <c r="D1605" s="30" t="s">
        <v>591</v>
      </c>
      <c r="E1605" s="30" t="s">
        <v>285</v>
      </c>
      <c r="F1605" s="30">
        <v>6345</v>
      </c>
      <c r="G1605" s="30" t="s">
        <v>297</v>
      </c>
      <c r="H1605" s="30">
        <v>2996.8952611494901</v>
      </c>
      <c r="I1605" s="30">
        <v>0.62</v>
      </c>
      <c r="J1605" s="30" t="s">
        <v>336</v>
      </c>
      <c r="K1605" s="30">
        <v>1858.07506191268</v>
      </c>
      <c r="L1605" s="30">
        <v>11789486.267836001</v>
      </c>
      <c r="M1605" s="30">
        <v>0</v>
      </c>
      <c r="N1605" s="30">
        <v>0</v>
      </c>
      <c r="O1605" s="30">
        <v>0</v>
      </c>
      <c r="P1605" s="30">
        <v>0</v>
      </c>
      <c r="Q1605" s="30">
        <v>0.62</v>
      </c>
      <c r="R1605" s="30">
        <v>1858.07506191268</v>
      </c>
      <c r="S1605" s="30">
        <v>3933.9</v>
      </c>
      <c r="T1605">
        <v>10</v>
      </c>
      <c r="U1605">
        <v>2996.8952611494901</v>
      </c>
      <c r="V1605">
        <v>8.8952654232424697E-2</v>
      </c>
    </row>
    <row r="1606" spans="1:22" hidden="1" x14ac:dyDescent="0.25">
      <c r="A1606" s="30" t="s">
        <v>4793</v>
      </c>
      <c r="B1606" s="30" t="s">
        <v>3783</v>
      </c>
      <c r="C1606" s="30" t="s">
        <v>5</v>
      </c>
      <c r="D1606" s="30" t="s">
        <v>591</v>
      </c>
      <c r="E1606" s="30" t="s">
        <v>285</v>
      </c>
      <c r="F1606" s="30">
        <v>6345</v>
      </c>
      <c r="G1606" s="30" t="s">
        <v>298</v>
      </c>
      <c r="H1606" s="30">
        <v>0</v>
      </c>
      <c r="I1606" s="30">
        <v>0</v>
      </c>
      <c r="J1606" s="30" t="s">
        <v>276</v>
      </c>
      <c r="K1606" s="30">
        <v>0</v>
      </c>
      <c r="L1606" s="30">
        <v>0</v>
      </c>
      <c r="M1606" s="30">
        <v>0</v>
      </c>
      <c r="N1606" s="30">
        <v>0</v>
      </c>
      <c r="O1606" s="30">
        <v>0</v>
      </c>
      <c r="P1606" s="30">
        <v>0</v>
      </c>
      <c r="Q1606" s="30">
        <v>0</v>
      </c>
      <c r="R1606" s="30">
        <v>0</v>
      </c>
      <c r="S1606" s="30">
        <v>0</v>
      </c>
      <c r="T1606">
        <v>10</v>
      </c>
      <c r="U1606">
        <v>0</v>
      </c>
      <c r="V1606">
        <v>0</v>
      </c>
    </row>
    <row r="1607" spans="1:22" hidden="1" x14ac:dyDescent="0.25">
      <c r="A1607" s="30" t="s">
        <v>4794</v>
      </c>
      <c r="B1607" s="30" t="s">
        <v>3783</v>
      </c>
      <c r="C1607" s="30" t="s">
        <v>5</v>
      </c>
      <c r="D1607" s="30" t="s">
        <v>591</v>
      </c>
      <c r="E1607" s="30" t="s">
        <v>285</v>
      </c>
      <c r="F1607" s="30">
        <v>6345</v>
      </c>
      <c r="G1607" s="30" t="s">
        <v>299</v>
      </c>
      <c r="H1607" s="30">
        <v>136.58825628506401</v>
      </c>
      <c r="I1607" s="30">
        <v>7.0000000000000007E-2</v>
      </c>
      <c r="J1607" s="30" t="s">
        <v>332</v>
      </c>
      <c r="K1607" s="30">
        <v>9.5611779399544492</v>
      </c>
      <c r="L1607" s="30">
        <v>60665.674029011003</v>
      </c>
      <c r="M1607" s="30">
        <v>7.0000000000000007E-2</v>
      </c>
      <c r="N1607" s="30">
        <v>0</v>
      </c>
      <c r="O1607" s="30">
        <v>0</v>
      </c>
      <c r="P1607" s="30">
        <v>0</v>
      </c>
      <c r="Q1607" s="30">
        <v>0</v>
      </c>
      <c r="R1607" s="30">
        <v>0</v>
      </c>
      <c r="S1607" s="30">
        <v>444.15</v>
      </c>
      <c r="T1607">
        <v>10</v>
      </c>
      <c r="U1607">
        <v>136.58825628506401</v>
      </c>
      <c r="V1607">
        <v>6.3752276867030996E-3</v>
      </c>
    </row>
    <row r="1608" spans="1:22" hidden="1" x14ac:dyDescent="0.25">
      <c r="A1608" s="30" t="s">
        <v>4795</v>
      </c>
      <c r="B1608" s="30" t="s">
        <v>3783</v>
      </c>
      <c r="C1608" s="30" t="s">
        <v>5</v>
      </c>
      <c r="D1608" s="30" t="s">
        <v>591</v>
      </c>
      <c r="E1608" s="30" t="s">
        <v>285</v>
      </c>
      <c r="F1608" s="30">
        <v>6345</v>
      </c>
      <c r="G1608" s="30" t="s">
        <v>300</v>
      </c>
      <c r="H1608" s="30">
        <v>4629.1394397132899</v>
      </c>
      <c r="I1608" s="30">
        <v>0.03</v>
      </c>
      <c r="J1608" s="30" t="s">
        <v>336</v>
      </c>
      <c r="K1608" s="30">
        <v>138.874183191399</v>
      </c>
      <c r="L1608" s="30">
        <v>881156.69234942505</v>
      </c>
      <c r="M1608" s="30">
        <v>0</v>
      </c>
      <c r="N1608" s="30">
        <v>0</v>
      </c>
      <c r="O1608" s="30">
        <v>0</v>
      </c>
      <c r="P1608" s="30">
        <v>0</v>
      </c>
      <c r="Q1608" s="30">
        <v>0.03</v>
      </c>
      <c r="R1608" s="30">
        <v>138.874183191399</v>
      </c>
      <c r="S1608" s="30">
        <v>190.35</v>
      </c>
      <c r="T1608">
        <v>10</v>
      </c>
      <c r="U1608">
        <v>4629.1394397132899</v>
      </c>
      <c r="V1608">
        <v>4.30416068866571E-3</v>
      </c>
    </row>
    <row r="1609" spans="1:22" hidden="1" x14ac:dyDescent="0.25">
      <c r="A1609" s="30" t="s">
        <v>4796</v>
      </c>
      <c r="B1609" s="30" t="s">
        <v>3783</v>
      </c>
      <c r="C1609" s="30" t="s">
        <v>5</v>
      </c>
      <c r="D1609" s="30" t="s">
        <v>591</v>
      </c>
      <c r="E1609" s="30" t="s">
        <v>285</v>
      </c>
      <c r="F1609" s="30">
        <v>6345</v>
      </c>
      <c r="G1609" s="30" t="s">
        <v>301</v>
      </c>
      <c r="H1609" s="30">
        <v>252.26692081938401</v>
      </c>
      <c r="I1609" s="30">
        <v>2.75</v>
      </c>
      <c r="J1609" s="30" t="s">
        <v>333</v>
      </c>
      <c r="K1609" s="30">
        <v>693.73403225330503</v>
      </c>
      <c r="L1609" s="30">
        <v>4401742.4346472202</v>
      </c>
      <c r="M1609" s="30">
        <v>0</v>
      </c>
      <c r="N1609" s="30">
        <v>2.75</v>
      </c>
      <c r="O1609" s="30">
        <v>0</v>
      </c>
      <c r="P1609" s="30">
        <v>0</v>
      </c>
      <c r="Q1609" s="30">
        <v>0</v>
      </c>
      <c r="R1609" s="30">
        <v>0</v>
      </c>
      <c r="S1609" s="30">
        <v>17448.75</v>
      </c>
      <c r="T1609">
        <v>10</v>
      </c>
      <c r="U1609">
        <v>252.26692081938401</v>
      </c>
      <c r="V1609">
        <v>0.55555555555555602</v>
      </c>
    </row>
    <row r="1610" spans="1:22" hidden="1" x14ac:dyDescent="0.25">
      <c r="A1610" s="30" t="s">
        <v>4797</v>
      </c>
      <c r="B1610" s="30" t="s">
        <v>3783</v>
      </c>
      <c r="C1610" s="30" t="s">
        <v>5</v>
      </c>
      <c r="D1610" s="30" t="s">
        <v>591</v>
      </c>
      <c r="E1610" s="30" t="s">
        <v>285</v>
      </c>
      <c r="F1610" s="30">
        <v>6345</v>
      </c>
      <c r="G1610" s="30" t="s">
        <v>302</v>
      </c>
      <c r="H1610" s="30">
        <v>140.42617952185699</v>
      </c>
      <c r="I1610" s="30">
        <v>1.71</v>
      </c>
      <c r="J1610" s="30" t="s">
        <v>332</v>
      </c>
      <c r="K1610" s="30">
        <v>240.128766982375</v>
      </c>
      <c r="L1610" s="30">
        <v>1523617.0265031699</v>
      </c>
      <c r="M1610" s="30">
        <v>1.71</v>
      </c>
      <c r="N1610" s="30">
        <v>0</v>
      </c>
      <c r="O1610" s="30">
        <v>0</v>
      </c>
      <c r="P1610" s="30">
        <v>0</v>
      </c>
      <c r="Q1610" s="30">
        <v>0</v>
      </c>
      <c r="R1610" s="30">
        <v>0</v>
      </c>
      <c r="S1610" s="30">
        <v>10849.95</v>
      </c>
      <c r="T1610">
        <v>10</v>
      </c>
      <c r="U1610">
        <v>140.42617952185699</v>
      </c>
      <c r="V1610">
        <v>0.15573770491803299</v>
      </c>
    </row>
    <row r="1611" spans="1:22" hidden="1" x14ac:dyDescent="0.25">
      <c r="A1611" s="30" t="s">
        <v>4798</v>
      </c>
      <c r="B1611" s="30" t="s">
        <v>3783</v>
      </c>
      <c r="C1611" s="30" t="s">
        <v>5</v>
      </c>
      <c r="D1611" s="30" t="s">
        <v>591</v>
      </c>
      <c r="E1611" s="30" t="s">
        <v>285</v>
      </c>
      <c r="F1611" s="30">
        <v>6345</v>
      </c>
      <c r="G1611" s="30" t="s">
        <v>303</v>
      </c>
      <c r="H1611" s="30">
        <v>1961.67372098179</v>
      </c>
      <c r="I1611" s="30">
        <v>1.29</v>
      </c>
      <c r="J1611" s="30" t="s">
        <v>336</v>
      </c>
      <c r="K1611" s="30">
        <v>2530.5591000665099</v>
      </c>
      <c r="L1611" s="30">
        <v>16056397.489922</v>
      </c>
      <c r="M1611" s="30">
        <v>0</v>
      </c>
      <c r="N1611" s="30">
        <v>0</v>
      </c>
      <c r="O1611" s="30">
        <v>0</v>
      </c>
      <c r="P1611" s="30">
        <v>0</v>
      </c>
      <c r="Q1611" s="30">
        <v>1.29</v>
      </c>
      <c r="R1611" s="30">
        <v>2530.5591000665099</v>
      </c>
      <c r="S1611" s="30">
        <v>8185.05</v>
      </c>
      <c r="T1611">
        <v>10</v>
      </c>
      <c r="U1611">
        <v>1961.67372098179</v>
      </c>
      <c r="V1611">
        <v>0.18507890961262599</v>
      </c>
    </row>
    <row r="1612" spans="1:22" hidden="1" x14ac:dyDescent="0.25">
      <c r="A1612" s="30" t="s">
        <v>4799</v>
      </c>
      <c r="B1612" s="30" t="s">
        <v>3783</v>
      </c>
      <c r="C1612" s="30" t="s">
        <v>5</v>
      </c>
      <c r="D1612" s="30" t="s">
        <v>591</v>
      </c>
      <c r="E1612" s="30" t="s">
        <v>285</v>
      </c>
      <c r="F1612" s="30">
        <v>6345</v>
      </c>
      <c r="G1612" s="30" t="s">
        <v>304</v>
      </c>
      <c r="H1612" s="30">
        <v>2123.3578292194602</v>
      </c>
      <c r="I1612" s="30">
        <v>1</v>
      </c>
      <c r="J1612" s="30" t="s">
        <v>336</v>
      </c>
      <c r="K1612" s="30">
        <v>2123.3578292194602</v>
      </c>
      <c r="L1612" s="30">
        <v>13472705.4263974</v>
      </c>
      <c r="M1612" s="30">
        <v>0</v>
      </c>
      <c r="N1612" s="30">
        <v>0</v>
      </c>
      <c r="O1612" s="30">
        <v>0</v>
      </c>
      <c r="P1612" s="30">
        <v>0</v>
      </c>
      <c r="Q1612" s="30">
        <v>1</v>
      </c>
      <c r="R1612" s="30">
        <v>2123.3578292194602</v>
      </c>
      <c r="S1612" s="30">
        <v>6345</v>
      </c>
      <c r="T1612">
        <v>10</v>
      </c>
      <c r="U1612">
        <v>2123.3578292194602</v>
      </c>
      <c r="V1612">
        <v>0.143472022955524</v>
      </c>
    </row>
    <row r="1613" spans="1:22" hidden="1" x14ac:dyDescent="0.25">
      <c r="A1613" s="30" t="s">
        <v>4800</v>
      </c>
      <c r="B1613" s="30" t="s">
        <v>3783</v>
      </c>
      <c r="C1613" s="30" t="s">
        <v>5</v>
      </c>
      <c r="D1613" s="30" t="s">
        <v>591</v>
      </c>
      <c r="E1613" s="30" t="s">
        <v>285</v>
      </c>
      <c r="F1613" s="30">
        <v>6345</v>
      </c>
      <c r="G1613" s="30" t="s">
        <v>305</v>
      </c>
      <c r="H1613" s="30">
        <v>167.64888660296501</v>
      </c>
      <c r="I1613" s="30">
        <v>1.65</v>
      </c>
      <c r="J1613" s="30" t="s">
        <v>332</v>
      </c>
      <c r="K1613" s="30">
        <v>276.62066289489201</v>
      </c>
      <c r="L1613" s="30">
        <v>1755158.1060680901</v>
      </c>
      <c r="M1613" s="30">
        <v>1.65</v>
      </c>
      <c r="N1613" s="30">
        <v>0</v>
      </c>
      <c r="O1613" s="30">
        <v>0</v>
      </c>
      <c r="P1613" s="30">
        <v>0</v>
      </c>
      <c r="Q1613" s="30">
        <v>0</v>
      </c>
      <c r="R1613" s="30">
        <v>0</v>
      </c>
      <c r="S1613" s="30">
        <v>10469.25</v>
      </c>
      <c r="T1613">
        <v>10</v>
      </c>
      <c r="U1613">
        <v>167.64888660296501</v>
      </c>
      <c r="V1613">
        <v>0.15027322404371601</v>
      </c>
    </row>
    <row r="1614" spans="1:22" hidden="1" x14ac:dyDescent="0.25">
      <c r="A1614" s="30" t="s">
        <v>4801</v>
      </c>
      <c r="B1614" s="30" t="s">
        <v>3783</v>
      </c>
      <c r="C1614" s="30" t="s">
        <v>5</v>
      </c>
      <c r="D1614" s="30" t="s">
        <v>591</v>
      </c>
      <c r="E1614" s="30" t="s">
        <v>285</v>
      </c>
      <c r="F1614" s="30">
        <v>6345</v>
      </c>
      <c r="G1614" s="30" t="s">
        <v>306</v>
      </c>
      <c r="H1614" s="30">
        <v>126.939031938412</v>
      </c>
      <c r="I1614" s="30">
        <v>2.48</v>
      </c>
      <c r="J1614" s="30" t="s">
        <v>332</v>
      </c>
      <c r="K1614" s="30">
        <v>314.80879920726102</v>
      </c>
      <c r="L1614" s="30">
        <v>1997461.8309700701</v>
      </c>
      <c r="M1614" s="30">
        <v>2.48</v>
      </c>
      <c r="N1614" s="30">
        <v>0</v>
      </c>
      <c r="O1614" s="30">
        <v>0</v>
      </c>
      <c r="P1614" s="30">
        <v>0</v>
      </c>
      <c r="Q1614" s="30">
        <v>0</v>
      </c>
      <c r="R1614" s="30">
        <v>0</v>
      </c>
      <c r="S1614" s="30">
        <v>15735.6</v>
      </c>
      <c r="T1614">
        <v>10</v>
      </c>
      <c r="U1614">
        <v>126.939031938412</v>
      </c>
      <c r="V1614">
        <v>0.225865209471767</v>
      </c>
    </row>
    <row r="1615" spans="1:22" hidden="1" x14ac:dyDescent="0.25">
      <c r="A1615" s="30" t="s">
        <v>4802</v>
      </c>
      <c r="B1615" s="30" t="s">
        <v>3783</v>
      </c>
      <c r="C1615" s="30" t="s">
        <v>5</v>
      </c>
      <c r="D1615" s="30" t="s">
        <v>591</v>
      </c>
      <c r="E1615" s="30" t="s">
        <v>285</v>
      </c>
      <c r="F1615" s="30">
        <v>6345</v>
      </c>
      <c r="G1615" s="30" t="s">
        <v>307</v>
      </c>
      <c r="H1615" s="30">
        <v>144.003948750831</v>
      </c>
      <c r="I1615" s="30">
        <v>2.94</v>
      </c>
      <c r="J1615" s="30" t="s">
        <v>336</v>
      </c>
      <c r="K1615" s="30">
        <v>423.371609327442</v>
      </c>
      <c r="L1615" s="30">
        <v>2686292.8611826198</v>
      </c>
      <c r="M1615" s="30">
        <v>0</v>
      </c>
      <c r="N1615" s="30">
        <v>0</v>
      </c>
      <c r="O1615" s="30">
        <v>0</v>
      </c>
      <c r="P1615" s="30">
        <v>0</v>
      </c>
      <c r="Q1615" s="30">
        <v>2.94</v>
      </c>
      <c r="R1615" s="30">
        <v>423.371609327442</v>
      </c>
      <c r="S1615" s="30">
        <v>18654.3</v>
      </c>
      <c r="T1615">
        <v>10</v>
      </c>
      <c r="U1615">
        <v>144.003948750831</v>
      </c>
      <c r="V1615">
        <v>0.42180774748923999</v>
      </c>
    </row>
    <row r="1616" spans="1:22" hidden="1" x14ac:dyDescent="0.25">
      <c r="A1616" s="30" t="s">
        <v>4803</v>
      </c>
      <c r="B1616" s="30" t="s">
        <v>3783</v>
      </c>
      <c r="C1616" s="30" t="s">
        <v>5</v>
      </c>
      <c r="D1616" s="30" t="s">
        <v>591</v>
      </c>
      <c r="E1616" s="30" t="s">
        <v>285</v>
      </c>
      <c r="F1616" s="30">
        <v>6345</v>
      </c>
      <c r="G1616" s="30" t="s">
        <v>308</v>
      </c>
      <c r="H1616" s="30">
        <v>192.640331820158</v>
      </c>
      <c r="I1616" s="30">
        <v>3.94</v>
      </c>
      <c r="J1616" s="30" t="s">
        <v>332</v>
      </c>
      <c r="K1616" s="30">
        <v>759.00290737142097</v>
      </c>
      <c r="L1616" s="30">
        <v>4815873.4472716702</v>
      </c>
      <c r="M1616" s="30">
        <v>3.94</v>
      </c>
      <c r="N1616" s="30">
        <v>0</v>
      </c>
      <c r="O1616" s="30">
        <v>0</v>
      </c>
      <c r="P1616" s="30">
        <v>0</v>
      </c>
      <c r="Q1616" s="30">
        <v>0</v>
      </c>
      <c r="R1616" s="30">
        <v>0</v>
      </c>
      <c r="S1616" s="30">
        <v>24999.3</v>
      </c>
      <c r="T1616">
        <v>10</v>
      </c>
      <c r="U1616">
        <v>192.640331820158</v>
      </c>
      <c r="V1616">
        <v>0.35883424408014603</v>
      </c>
    </row>
    <row r="1617" spans="1:22" hidden="1" x14ac:dyDescent="0.25">
      <c r="A1617" s="30" t="s">
        <v>4804</v>
      </c>
      <c r="B1617" s="30" t="s">
        <v>3783</v>
      </c>
      <c r="C1617" s="30" t="s">
        <v>5</v>
      </c>
      <c r="D1617" s="30" t="s">
        <v>591</v>
      </c>
      <c r="E1617" s="30" t="s">
        <v>285</v>
      </c>
      <c r="F1617" s="30">
        <v>6345</v>
      </c>
      <c r="G1617" s="30" t="s">
        <v>309</v>
      </c>
      <c r="H1617" s="30">
        <v>4106.6666988967199</v>
      </c>
      <c r="I1617" s="30">
        <v>0.5</v>
      </c>
      <c r="J1617" s="30" t="s">
        <v>336</v>
      </c>
      <c r="K1617" s="30">
        <v>2053.33334944836</v>
      </c>
      <c r="L1617" s="30">
        <v>13028400.1022499</v>
      </c>
      <c r="M1617" s="30">
        <v>0</v>
      </c>
      <c r="N1617" s="30">
        <v>0</v>
      </c>
      <c r="O1617" s="30">
        <v>0</v>
      </c>
      <c r="P1617" s="30">
        <v>0</v>
      </c>
      <c r="Q1617" s="30">
        <v>0.5</v>
      </c>
      <c r="R1617" s="30">
        <v>2053.33334944836</v>
      </c>
      <c r="S1617" s="30">
        <v>3172.5</v>
      </c>
      <c r="T1617">
        <v>10</v>
      </c>
      <c r="U1617">
        <v>4106.6666988967199</v>
      </c>
      <c r="V1617">
        <v>7.1736011477761805E-2</v>
      </c>
    </row>
    <row r="1618" spans="1:22" hidden="1" x14ac:dyDescent="0.25">
      <c r="A1618" s="30" t="s">
        <v>4805</v>
      </c>
      <c r="B1618" s="30" t="s">
        <v>3783</v>
      </c>
      <c r="C1618" s="30" t="s">
        <v>5</v>
      </c>
      <c r="D1618" s="30" t="s">
        <v>591</v>
      </c>
      <c r="E1618" s="30" t="s">
        <v>285</v>
      </c>
      <c r="F1618" s="30">
        <v>6345</v>
      </c>
      <c r="G1618" s="30" t="s">
        <v>310</v>
      </c>
      <c r="H1618" s="30">
        <v>292.19211989061301</v>
      </c>
      <c r="I1618" s="30">
        <v>0.14000000000000001</v>
      </c>
      <c r="J1618" s="30" t="s">
        <v>333</v>
      </c>
      <c r="K1618" s="30">
        <v>40.906896784685799</v>
      </c>
      <c r="L1618" s="30">
        <v>259554.260098831</v>
      </c>
      <c r="M1618" s="30">
        <v>0</v>
      </c>
      <c r="N1618" s="30">
        <v>0.14000000000000001</v>
      </c>
      <c r="O1618" s="30">
        <v>0</v>
      </c>
      <c r="P1618" s="30">
        <v>0</v>
      </c>
      <c r="Q1618" s="30">
        <v>0</v>
      </c>
      <c r="R1618" s="30">
        <v>0</v>
      </c>
      <c r="S1618" s="30">
        <v>888.3</v>
      </c>
      <c r="T1618">
        <v>10</v>
      </c>
      <c r="U1618">
        <v>292.19211989061301</v>
      </c>
      <c r="V1618">
        <v>2.8282828282828298E-2</v>
      </c>
    </row>
    <row r="1619" spans="1:22" hidden="1" x14ac:dyDescent="0.25">
      <c r="A1619" s="30" t="s">
        <v>4806</v>
      </c>
      <c r="B1619" s="30" t="s">
        <v>3783</v>
      </c>
      <c r="C1619" s="30" t="s">
        <v>5</v>
      </c>
      <c r="D1619" s="30" t="s">
        <v>591</v>
      </c>
      <c r="E1619" s="30" t="s">
        <v>285</v>
      </c>
      <c r="F1619" s="30">
        <v>6345</v>
      </c>
      <c r="G1619" s="30" t="s">
        <v>311</v>
      </c>
      <c r="H1619" s="30">
        <v>142.75245248181099</v>
      </c>
      <c r="I1619" s="30">
        <v>0.88</v>
      </c>
      <c r="J1619" s="30" t="s">
        <v>333</v>
      </c>
      <c r="K1619" s="30">
        <v>125.622158183994</v>
      </c>
      <c r="L1619" s="30">
        <v>797072.59367744101</v>
      </c>
      <c r="M1619" s="30">
        <v>0</v>
      </c>
      <c r="N1619" s="30">
        <v>0.88</v>
      </c>
      <c r="O1619" s="30">
        <v>0</v>
      </c>
      <c r="P1619" s="30">
        <v>0</v>
      </c>
      <c r="Q1619" s="30">
        <v>0</v>
      </c>
      <c r="R1619" s="30">
        <v>0</v>
      </c>
      <c r="S1619" s="30">
        <v>5583.6</v>
      </c>
      <c r="T1619">
        <v>10</v>
      </c>
      <c r="U1619">
        <v>142.75245248181099</v>
      </c>
      <c r="V1619">
        <v>0.17777777777777801</v>
      </c>
    </row>
    <row r="1620" spans="1:22" hidden="1" x14ac:dyDescent="0.25">
      <c r="A1620" s="30" t="s">
        <v>4807</v>
      </c>
      <c r="B1620" s="30" t="s">
        <v>3783</v>
      </c>
      <c r="C1620" s="30" t="s">
        <v>5</v>
      </c>
      <c r="D1620" s="30" t="s">
        <v>591</v>
      </c>
      <c r="E1620" s="30" t="s">
        <v>285</v>
      </c>
      <c r="F1620" s="30">
        <v>6345</v>
      </c>
      <c r="G1620" s="30" t="s">
        <v>312</v>
      </c>
      <c r="H1620" s="30">
        <v>46.263077432696797</v>
      </c>
      <c r="I1620" s="30">
        <v>14.89</v>
      </c>
      <c r="J1620" s="30" t="s">
        <v>334</v>
      </c>
      <c r="K1620" s="30">
        <v>688.85722297285599</v>
      </c>
      <c r="L1620" s="30">
        <v>4370799.0797627699</v>
      </c>
      <c r="M1620" s="30">
        <v>0</v>
      </c>
      <c r="N1620" s="30">
        <v>0</v>
      </c>
      <c r="O1620" s="30">
        <v>14.89</v>
      </c>
      <c r="P1620" s="30">
        <v>0</v>
      </c>
      <c r="Q1620" s="30">
        <v>0</v>
      </c>
      <c r="R1620" s="30">
        <v>0</v>
      </c>
      <c r="S1620" s="30">
        <v>94477.05</v>
      </c>
      <c r="T1620">
        <v>10</v>
      </c>
      <c r="U1620">
        <v>46.263077432696797</v>
      </c>
      <c r="V1620">
        <v>0.77070393374741197</v>
      </c>
    </row>
    <row r="1621" spans="1:22" hidden="1" x14ac:dyDescent="0.25">
      <c r="A1621" s="30" t="s">
        <v>4808</v>
      </c>
      <c r="B1621" s="30" t="s">
        <v>3783</v>
      </c>
      <c r="C1621" s="30" t="s">
        <v>5</v>
      </c>
      <c r="D1621" s="30" t="s">
        <v>591</v>
      </c>
      <c r="E1621" s="30" t="s">
        <v>285</v>
      </c>
      <c r="F1621" s="30">
        <v>6345</v>
      </c>
      <c r="G1621" s="30" t="s">
        <v>2688</v>
      </c>
      <c r="H1621" s="30">
        <v>792.78198670125698</v>
      </c>
      <c r="I1621" s="30">
        <v>0.46697903870000002</v>
      </c>
      <c r="J1621" s="30" t="s">
        <v>334</v>
      </c>
      <c r="K1621" s="30">
        <v>370.21257004842897</v>
      </c>
      <c r="L1621" s="30">
        <v>2348998.75695728</v>
      </c>
      <c r="M1621" s="30">
        <v>0</v>
      </c>
      <c r="N1621" s="30">
        <v>0</v>
      </c>
      <c r="O1621" s="30">
        <v>0.46697903870000002</v>
      </c>
      <c r="P1621" s="30">
        <v>0</v>
      </c>
      <c r="Q1621" s="30">
        <v>0</v>
      </c>
      <c r="R1621" s="30">
        <v>0</v>
      </c>
      <c r="S1621" s="30">
        <v>2962.9820005514998</v>
      </c>
      <c r="T1621">
        <v>10</v>
      </c>
      <c r="U1621">
        <v>792.78198670125698</v>
      </c>
      <c r="V1621">
        <v>2.41707576966874E-2</v>
      </c>
    </row>
    <row r="1622" spans="1:22" hidden="1" x14ac:dyDescent="0.25">
      <c r="A1622" s="30" t="s">
        <v>4809</v>
      </c>
      <c r="B1622" s="30" t="s">
        <v>3783</v>
      </c>
      <c r="C1622" s="30" t="s">
        <v>5</v>
      </c>
      <c r="D1622" s="30" t="s">
        <v>591</v>
      </c>
      <c r="E1622" s="30" t="s">
        <v>285</v>
      </c>
      <c r="F1622" s="30">
        <v>6345</v>
      </c>
      <c r="G1622" s="30" t="s">
        <v>2687</v>
      </c>
      <c r="H1622" s="30">
        <v>492.01687857332098</v>
      </c>
      <c r="I1622" s="30">
        <v>3.2330209612999998</v>
      </c>
      <c r="J1622" s="30" t="s">
        <v>334</v>
      </c>
      <c r="K1622" s="30">
        <v>1590.7008817409401</v>
      </c>
      <c r="L1622" s="30">
        <v>10092997.094646299</v>
      </c>
      <c r="M1622" s="30">
        <v>0</v>
      </c>
      <c r="N1622" s="30">
        <v>0</v>
      </c>
      <c r="O1622" s="30">
        <v>3.2330209612999998</v>
      </c>
      <c r="P1622" s="30">
        <v>0</v>
      </c>
      <c r="Q1622" s="30">
        <v>0</v>
      </c>
      <c r="R1622" s="30">
        <v>0</v>
      </c>
      <c r="S1622" s="30">
        <v>20513.517999448501</v>
      </c>
      <c r="T1622">
        <v>10</v>
      </c>
      <c r="U1622">
        <v>492.01687857332098</v>
      </c>
      <c r="V1622">
        <v>0.167340629466874</v>
      </c>
    </row>
    <row r="1623" spans="1:22" hidden="1" x14ac:dyDescent="0.25">
      <c r="A1623" s="30" t="s">
        <v>4810</v>
      </c>
      <c r="B1623" s="30" t="s">
        <v>3783</v>
      </c>
      <c r="C1623" s="30" t="s">
        <v>5</v>
      </c>
      <c r="D1623" s="30" t="s">
        <v>591</v>
      </c>
      <c r="E1623" s="30" t="s">
        <v>285</v>
      </c>
      <c r="F1623" s="30">
        <v>6345</v>
      </c>
      <c r="G1623" s="30" t="s">
        <v>313</v>
      </c>
      <c r="H1623" s="30">
        <v>5528.9589020512703</v>
      </c>
      <c r="I1623" s="30">
        <v>0.73</v>
      </c>
      <c r="J1623" s="30" t="s">
        <v>334</v>
      </c>
      <c r="K1623" s="30">
        <v>4036.13999849743</v>
      </c>
      <c r="L1623" s="30">
        <v>25609308.290466201</v>
      </c>
      <c r="M1623" s="30">
        <v>0</v>
      </c>
      <c r="N1623" s="30">
        <v>0</v>
      </c>
      <c r="O1623" s="30">
        <v>0.73</v>
      </c>
      <c r="P1623" s="30">
        <v>0</v>
      </c>
      <c r="Q1623" s="30">
        <v>0</v>
      </c>
      <c r="R1623" s="30">
        <v>0</v>
      </c>
      <c r="S1623" s="30">
        <v>4631.8500000000004</v>
      </c>
      <c r="T1623">
        <v>10</v>
      </c>
      <c r="U1623">
        <v>5528.9589020512703</v>
      </c>
      <c r="V1623">
        <v>3.7784679089026899E-2</v>
      </c>
    </row>
    <row r="1624" spans="1:22" hidden="1" x14ac:dyDescent="0.25">
      <c r="A1624" s="30" t="s">
        <v>1315</v>
      </c>
      <c r="B1624" s="30" t="s">
        <v>273</v>
      </c>
      <c r="C1624" s="30" t="s">
        <v>9</v>
      </c>
      <c r="D1624" s="30" t="s">
        <v>339</v>
      </c>
      <c r="E1624" s="30" t="s">
        <v>275</v>
      </c>
      <c r="F1624" s="30">
        <v>10113</v>
      </c>
      <c r="G1624" s="30" t="s">
        <v>289</v>
      </c>
      <c r="H1624" s="30">
        <v>0</v>
      </c>
      <c r="I1624" s="30">
        <v>0</v>
      </c>
      <c r="J1624" s="30" t="s">
        <v>335</v>
      </c>
      <c r="K1624" s="30">
        <v>0</v>
      </c>
      <c r="L1624" s="30">
        <v>0</v>
      </c>
      <c r="M1624" s="30">
        <v>0</v>
      </c>
      <c r="N1624" s="30">
        <v>0</v>
      </c>
      <c r="O1624" s="30">
        <v>0</v>
      </c>
      <c r="P1624" s="30">
        <v>0</v>
      </c>
      <c r="Q1624" s="30">
        <v>0</v>
      </c>
      <c r="R1624" s="30">
        <v>0</v>
      </c>
      <c r="S1624" s="30">
        <v>0</v>
      </c>
      <c r="T1624">
        <v>1</v>
      </c>
      <c r="U1624">
        <v>817.12845320158499</v>
      </c>
      <c r="V1624">
        <v>1</v>
      </c>
    </row>
    <row r="1625" spans="1:22" hidden="1" x14ac:dyDescent="0.25">
      <c r="A1625" s="30" t="s">
        <v>1314</v>
      </c>
      <c r="B1625" s="30" t="s">
        <v>273</v>
      </c>
      <c r="C1625" s="30" t="s">
        <v>9</v>
      </c>
      <c r="D1625" s="30" t="s">
        <v>339</v>
      </c>
      <c r="E1625" s="30" t="s">
        <v>275</v>
      </c>
      <c r="F1625" s="30">
        <v>10113</v>
      </c>
      <c r="G1625" s="30" t="s">
        <v>290</v>
      </c>
      <c r="H1625" s="30">
        <v>0</v>
      </c>
      <c r="I1625" s="30">
        <v>0</v>
      </c>
      <c r="J1625" s="30" t="s">
        <v>363</v>
      </c>
      <c r="K1625" s="30">
        <v>0</v>
      </c>
      <c r="L1625" s="30">
        <v>0</v>
      </c>
      <c r="M1625" s="30">
        <v>0</v>
      </c>
      <c r="N1625" s="30">
        <v>0</v>
      </c>
      <c r="O1625" s="30">
        <v>0</v>
      </c>
      <c r="P1625" s="30">
        <v>0</v>
      </c>
      <c r="Q1625" s="30">
        <v>0</v>
      </c>
      <c r="R1625" s="30">
        <v>0</v>
      </c>
      <c r="S1625" s="30">
        <v>0</v>
      </c>
      <c r="T1625">
        <v>1</v>
      </c>
      <c r="U1625">
        <v>1536.20731378236</v>
      </c>
      <c r="V1625">
        <v>0.5</v>
      </c>
    </row>
    <row r="1626" spans="1:22" hidden="1" x14ac:dyDescent="0.25">
      <c r="A1626" s="30" t="s">
        <v>1291</v>
      </c>
      <c r="B1626" s="30" t="s">
        <v>273</v>
      </c>
      <c r="C1626" s="30" t="s">
        <v>9</v>
      </c>
      <c r="D1626" s="30" t="s">
        <v>339</v>
      </c>
      <c r="E1626" s="30" t="s">
        <v>275</v>
      </c>
      <c r="F1626" s="30">
        <v>10113</v>
      </c>
      <c r="G1626" s="30" t="s">
        <v>291</v>
      </c>
      <c r="H1626" s="30">
        <v>0</v>
      </c>
      <c r="I1626" s="30">
        <v>0</v>
      </c>
      <c r="J1626" s="30" t="s">
        <v>336</v>
      </c>
      <c r="K1626" s="30">
        <v>0</v>
      </c>
      <c r="L1626" s="30">
        <v>0</v>
      </c>
      <c r="M1626" s="30">
        <v>0</v>
      </c>
      <c r="N1626" s="30">
        <v>0</v>
      </c>
      <c r="O1626" s="30">
        <v>0</v>
      </c>
      <c r="P1626" s="30">
        <v>0</v>
      </c>
      <c r="Q1626" s="30">
        <v>0</v>
      </c>
      <c r="R1626" s="30">
        <v>0</v>
      </c>
      <c r="S1626" s="30">
        <v>0</v>
      </c>
      <c r="T1626">
        <v>1</v>
      </c>
      <c r="U1626">
        <v>0</v>
      </c>
      <c r="V1626">
        <v>0</v>
      </c>
    </row>
    <row r="1627" spans="1:22" hidden="1" x14ac:dyDescent="0.25">
      <c r="A1627" s="30" t="s">
        <v>1293</v>
      </c>
      <c r="B1627" s="30" t="s">
        <v>273</v>
      </c>
      <c r="C1627" s="30" t="s">
        <v>9</v>
      </c>
      <c r="D1627" s="30" t="s">
        <v>339</v>
      </c>
      <c r="E1627" s="30" t="s">
        <v>275</v>
      </c>
      <c r="F1627" s="30">
        <v>10113</v>
      </c>
      <c r="G1627" s="30" t="s">
        <v>292</v>
      </c>
      <c r="H1627" s="30">
        <v>36.409924255350099</v>
      </c>
      <c r="I1627" s="30">
        <v>0.01</v>
      </c>
      <c r="J1627" s="30" t="s">
        <v>332</v>
      </c>
      <c r="K1627" s="30">
        <v>0.36409924255350101</v>
      </c>
      <c r="L1627" s="30">
        <v>3682.1356399435499</v>
      </c>
      <c r="M1627" s="30">
        <v>0.01</v>
      </c>
      <c r="N1627" s="30">
        <v>0</v>
      </c>
      <c r="O1627" s="30">
        <v>0</v>
      </c>
      <c r="P1627" s="30">
        <v>0</v>
      </c>
      <c r="Q1627" s="30">
        <v>0</v>
      </c>
      <c r="R1627" s="30">
        <v>0</v>
      </c>
      <c r="S1627" s="30">
        <v>101.13</v>
      </c>
      <c r="T1627">
        <v>1</v>
      </c>
      <c r="U1627">
        <v>36.409924255350099</v>
      </c>
      <c r="V1627">
        <v>5.5555555555555601E-2</v>
      </c>
    </row>
    <row r="1628" spans="1:22" hidden="1" x14ac:dyDescent="0.25">
      <c r="A1628" s="30" t="s">
        <v>1294</v>
      </c>
      <c r="B1628" s="30" t="s">
        <v>273</v>
      </c>
      <c r="C1628" s="30" t="s">
        <v>9</v>
      </c>
      <c r="D1628" s="30" t="s">
        <v>339</v>
      </c>
      <c r="E1628" s="30" t="s">
        <v>275</v>
      </c>
      <c r="F1628" s="30">
        <v>10113</v>
      </c>
      <c r="G1628" s="30" t="s">
        <v>293</v>
      </c>
      <c r="H1628" s="30">
        <v>0</v>
      </c>
      <c r="I1628" s="30">
        <v>0</v>
      </c>
      <c r="J1628" s="30" t="s">
        <v>333</v>
      </c>
      <c r="K1628" s="30">
        <v>0</v>
      </c>
      <c r="L1628" s="30">
        <v>0</v>
      </c>
      <c r="M1628" s="30">
        <v>0</v>
      </c>
      <c r="N1628" s="30">
        <v>0</v>
      </c>
      <c r="O1628" s="30">
        <v>0</v>
      </c>
      <c r="P1628" s="30">
        <v>0</v>
      </c>
      <c r="Q1628" s="30">
        <v>0</v>
      </c>
      <c r="R1628" s="30">
        <v>0</v>
      </c>
      <c r="S1628" s="30">
        <v>0</v>
      </c>
      <c r="T1628">
        <v>1</v>
      </c>
      <c r="U1628">
        <v>0</v>
      </c>
      <c r="V1628">
        <v>0</v>
      </c>
    </row>
    <row r="1629" spans="1:22" hidden="1" x14ac:dyDescent="0.25">
      <c r="A1629" s="30" t="s">
        <v>1295</v>
      </c>
      <c r="B1629" s="30" t="s">
        <v>273</v>
      </c>
      <c r="C1629" s="30" t="s">
        <v>9</v>
      </c>
      <c r="D1629" s="30" t="s">
        <v>339</v>
      </c>
      <c r="E1629" s="30" t="s">
        <v>275</v>
      </c>
      <c r="F1629" s="30">
        <v>10113</v>
      </c>
      <c r="G1629" s="30" t="s">
        <v>294</v>
      </c>
      <c r="H1629" s="30">
        <v>0</v>
      </c>
      <c r="I1629" s="30">
        <v>0</v>
      </c>
      <c r="J1629" s="30" t="s">
        <v>333</v>
      </c>
      <c r="K1629" s="30">
        <v>0</v>
      </c>
      <c r="L1629" s="30">
        <v>0</v>
      </c>
      <c r="M1629" s="30">
        <v>0</v>
      </c>
      <c r="N1629" s="30">
        <v>0</v>
      </c>
      <c r="O1629" s="30">
        <v>0</v>
      </c>
      <c r="P1629" s="30">
        <v>0</v>
      </c>
      <c r="Q1629" s="30">
        <v>0</v>
      </c>
      <c r="R1629" s="30">
        <v>0</v>
      </c>
      <c r="S1629" s="30">
        <v>0</v>
      </c>
      <c r="T1629">
        <v>1</v>
      </c>
      <c r="U1629">
        <v>0</v>
      </c>
      <c r="V1629">
        <v>0</v>
      </c>
    </row>
    <row r="1630" spans="1:22" hidden="1" x14ac:dyDescent="0.25">
      <c r="A1630" s="30" t="s">
        <v>1296</v>
      </c>
      <c r="B1630" s="30" t="s">
        <v>273</v>
      </c>
      <c r="C1630" s="30" t="s">
        <v>9</v>
      </c>
      <c r="D1630" s="30" t="s">
        <v>339</v>
      </c>
      <c r="E1630" s="30" t="s">
        <v>275</v>
      </c>
      <c r="F1630" s="30">
        <v>10113</v>
      </c>
      <c r="G1630" s="30" t="s">
        <v>295</v>
      </c>
      <c r="H1630" s="30">
        <v>0</v>
      </c>
      <c r="I1630" s="30">
        <v>0</v>
      </c>
      <c r="J1630" s="30" t="s">
        <v>336</v>
      </c>
      <c r="K1630" s="30">
        <v>0</v>
      </c>
      <c r="L1630" s="30">
        <v>0</v>
      </c>
      <c r="M1630" s="30">
        <v>0</v>
      </c>
      <c r="N1630" s="30">
        <v>0</v>
      </c>
      <c r="O1630" s="30">
        <v>0</v>
      </c>
      <c r="P1630" s="30">
        <v>0</v>
      </c>
      <c r="Q1630" s="30">
        <v>0</v>
      </c>
      <c r="R1630" s="30">
        <v>0</v>
      </c>
      <c r="S1630" s="30">
        <v>0</v>
      </c>
      <c r="T1630">
        <v>1</v>
      </c>
      <c r="U1630">
        <v>0</v>
      </c>
      <c r="V1630">
        <v>0</v>
      </c>
    </row>
    <row r="1631" spans="1:22" hidden="1" x14ac:dyDescent="0.25">
      <c r="A1631" s="30" t="s">
        <v>1297</v>
      </c>
      <c r="B1631" s="30" t="s">
        <v>273</v>
      </c>
      <c r="C1631" s="30" t="s">
        <v>9</v>
      </c>
      <c r="D1631" s="30" t="s">
        <v>339</v>
      </c>
      <c r="E1631" s="30" t="s">
        <v>275</v>
      </c>
      <c r="F1631" s="30">
        <v>10113</v>
      </c>
      <c r="G1631" s="30" t="s">
        <v>296</v>
      </c>
      <c r="H1631" s="30">
        <v>0</v>
      </c>
      <c r="I1631" s="30">
        <v>0</v>
      </c>
      <c r="J1631" s="30" t="s">
        <v>336</v>
      </c>
      <c r="K1631" s="30">
        <v>0</v>
      </c>
      <c r="L1631" s="30">
        <v>0</v>
      </c>
      <c r="M1631" s="30">
        <v>0</v>
      </c>
      <c r="N1631" s="30">
        <v>0</v>
      </c>
      <c r="O1631" s="30">
        <v>0</v>
      </c>
      <c r="P1631" s="30">
        <v>0</v>
      </c>
      <c r="Q1631" s="30">
        <v>0</v>
      </c>
      <c r="R1631" s="30">
        <v>0</v>
      </c>
      <c r="S1631" s="30">
        <v>0</v>
      </c>
      <c r="T1631">
        <v>1</v>
      </c>
      <c r="U1631">
        <v>0</v>
      </c>
      <c r="V1631">
        <v>0</v>
      </c>
    </row>
    <row r="1632" spans="1:22" hidden="1" x14ac:dyDescent="0.25">
      <c r="A1632" s="30" t="s">
        <v>1298</v>
      </c>
      <c r="B1632" s="30" t="s">
        <v>273</v>
      </c>
      <c r="C1632" s="30" t="s">
        <v>9</v>
      </c>
      <c r="D1632" s="30" t="s">
        <v>339</v>
      </c>
      <c r="E1632" s="30" t="s">
        <v>275</v>
      </c>
      <c r="F1632" s="30">
        <v>10113</v>
      </c>
      <c r="G1632" s="30" t="s">
        <v>297</v>
      </c>
      <c r="H1632" s="30">
        <v>0</v>
      </c>
      <c r="I1632" s="30">
        <v>0</v>
      </c>
      <c r="J1632" s="30" t="s">
        <v>336</v>
      </c>
      <c r="K1632" s="30">
        <v>0</v>
      </c>
      <c r="L1632" s="30">
        <v>0</v>
      </c>
      <c r="M1632" s="30">
        <v>0</v>
      </c>
      <c r="N1632" s="30">
        <v>0</v>
      </c>
      <c r="O1632" s="30">
        <v>0</v>
      </c>
      <c r="P1632" s="30">
        <v>0</v>
      </c>
      <c r="Q1632" s="30">
        <v>0</v>
      </c>
      <c r="R1632" s="30">
        <v>0</v>
      </c>
      <c r="S1632" s="30">
        <v>0</v>
      </c>
      <c r="T1632">
        <v>1</v>
      </c>
      <c r="U1632">
        <v>0</v>
      </c>
      <c r="V1632">
        <v>0</v>
      </c>
    </row>
    <row r="1633" spans="1:22" hidden="1" x14ac:dyDescent="0.25">
      <c r="A1633" s="30" t="s">
        <v>1299</v>
      </c>
      <c r="B1633" s="30" t="s">
        <v>273</v>
      </c>
      <c r="C1633" s="30" t="s">
        <v>9</v>
      </c>
      <c r="D1633" s="30" t="s">
        <v>339</v>
      </c>
      <c r="E1633" s="30" t="s">
        <v>275</v>
      </c>
      <c r="F1633" s="30">
        <v>10113</v>
      </c>
      <c r="G1633" s="30" t="s">
        <v>298</v>
      </c>
      <c r="H1633" s="30">
        <v>0</v>
      </c>
      <c r="I1633" s="30">
        <v>0</v>
      </c>
      <c r="J1633" s="30" t="s">
        <v>276</v>
      </c>
      <c r="K1633" s="30">
        <v>0</v>
      </c>
      <c r="L1633" s="30">
        <v>0</v>
      </c>
      <c r="M1633" s="30">
        <v>0</v>
      </c>
      <c r="N1633" s="30">
        <v>0</v>
      </c>
      <c r="O1633" s="30">
        <v>0</v>
      </c>
      <c r="P1633" s="30">
        <v>0</v>
      </c>
      <c r="Q1633" s="30">
        <v>0</v>
      </c>
      <c r="R1633" s="30">
        <v>0</v>
      </c>
      <c r="S1633" s="30">
        <v>0</v>
      </c>
      <c r="T1633">
        <v>1</v>
      </c>
      <c r="U1633">
        <v>0</v>
      </c>
      <c r="V1633">
        <v>0</v>
      </c>
    </row>
    <row r="1634" spans="1:22" hidden="1" x14ac:dyDescent="0.25">
      <c r="A1634" s="30" t="s">
        <v>1300</v>
      </c>
      <c r="B1634" s="30" t="s">
        <v>273</v>
      </c>
      <c r="C1634" s="30" t="s">
        <v>9</v>
      </c>
      <c r="D1634" s="30" t="s">
        <v>339</v>
      </c>
      <c r="E1634" s="30" t="s">
        <v>275</v>
      </c>
      <c r="F1634" s="30">
        <v>10113</v>
      </c>
      <c r="G1634" s="30" t="s">
        <v>299</v>
      </c>
      <c r="H1634" s="30">
        <v>0</v>
      </c>
      <c r="I1634" s="30">
        <v>0</v>
      </c>
      <c r="J1634" s="30" t="s">
        <v>332</v>
      </c>
      <c r="K1634" s="30">
        <v>0</v>
      </c>
      <c r="L1634" s="30">
        <v>0</v>
      </c>
      <c r="M1634" s="30">
        <v>0</v>
      </c>
      <c r="N1634" s="30">
        <v>0</v>
      </c>
      <c r="O1634" s="30">
        <v>0</v>
      </c>
      <c r="P1634" s="30">
        <v>0</v>
      </c>
      <c r="Q1634" s="30">
        <v>0</v>
      </c>
      <c r="R1634" s="30">
        <v>0</v>
      </c>
      <c r="S1634" s="30">
        <v>0</v>
      </c>
      <c r="T1634">
        <v>1</v>
      </c>
      <c r="U1634">
        <v>0</v>
      </c>
      <c r="V1634">
        <v>0</v>
      </c>
    </row>
    <row r="1635" spans="1:22" hidden="1" x14ac:dyDescent="0.25">
      <c r="A1635" s="30" t="s">
        <v>1301</v>
      </c>
      <c r="B1635" s="30" t="s">
        <v>273</v>
      </c>
      <c r="C1635" s="30" t="s">
        <v>9</v>
      </c>
      <c r="D1635" s="30" t="s">
        <v>339</v>
      </c>
      <c r="E1635" s="30" t="s">
        <v>275</v>
      </c>
      <c r="F1635" s="30">
        <v>10113</v>
      </c>
      <c r="G1635" s="30" t="s">
        <v>300</v>
      </c>
      <c r="H1635" s="30">
        <v>0</v>
      </c>
      <c r="I1635" s="30">
        <v>0</v>
      </c>
      <c r="J1635" s="30" t="s">
        <v>336</v>
      </c>
      <c r="K1635" s="30">
        <v>0</v>
      </c>
      <c r="L1635" s="30">
        <v>0</v>
      </c>
      <c r="M1635" s="30">
        <v>0</v>
      </c>
      <c r="N1635" s="30">
        <v>0</v>
      </c>
      <c r="O1635" s="30">
        <v>0</v>
      </c>
      <c r="P1635" s="30">
        <v>0</v>
      </c>
      <c r="Q1635" s="30">
        <v>0</v>
      </c>
      <c r="R1635" s="30">
        <v>0</v>
      </c>
      <c r="S1635" s="30">
        <v>0</v>
      </c>
      <c r="T1635">
        <v>1</v>
      </c>
      <c r="U1635">
        <v>0</v>
      </c>
      <c r="V1635">
        <v>0</v>
      </c>
    </row>
    <row r="1636" spans="1:22" hidden="1" x14ac:dyDescent="0.25">
      <c r="A1636" s="30" t="s">
        <v>1302</v>
      </c>
      <c r="B1636" s="30" t="s">
        <v>273</v>
      </c>
      <c r="C1636" s="30" t="s">
        <v>9</v>
      </c>
      <c r="D1636" s="30" t="s">
        <v>339</v>
      </c>
      <c r="E1636" s="30" t="s">
        <v>275</v>
      </c>
      <c r="F1636" s="30">
        <v>10113</v>
      </c>
      <c r="G1636" s="30" t="s">
        <v>301</v>
      </c>
      <c r="H1636" s="30">
        <v>20.294012255594598</v>
      </c>
      <c r="I1636" s="30">
        <v>0.03</v>
      </c>
      <c r="J1636" s="30" t="s">
        <v>333</v>
      </c>
      <c r="K1636" s="30">
        <v>0.60882036766783798</v>
      </c>
      <c r="L1636" s="30">
        <v>6157.0003782248496</v>
      </c>
      <c r="M1636" s="30">
        <v>0</v>
      </c>
      <c r="N1636" s="30">
        <v>0.03</v>
      </c>
      <c r="O1636" s="30">
        <v>0</v>
      </c>
      <c r="P1636" s="30">
        <v>0</v>
      </c>
      <c r="Q1636" s="30">
        <v>0</v>
      </c>
      <c r="R1636" s="30">
        <v>0</v>
      </c>
      <c r="S1636" s="30">
        <v>303.39</v>
      </c>
      <c r="T1636">
        <v>1</v>
      </c>
      <c r="U1636">
        <v>20.294012255594598</v>
      </c>
      <c r="V1636">
        <v>1</v>
      </c>
    </row>
    <row r="1637" spans="1:22" hidden="1" x14ac:dyDescent="0.25">
      <c r="A1637" s="30" t="s">
        <v>1303</v>
      </c>
      <c r="B1637" s="30" t="s">
        <v>273</v>
      </c>
      <c r="C1637" s="30" t="s">
        <v>9</v>
      </c>
      <c r="D1637" s="30" t="s">
        <v>339</v>
      </c>
      <c r="E1637" s="30" t="s">
        <v>275</v>
      </c>
      <c r="F1637" s="30">
        <v>10113</v>
      </c>
      <c r="G1637" s="30" t="s">
        <v>302</v>
      </c>
      <c r="H1637" s="30">
        <v>0</v>
      </c>
      <c r="I1637" s="30">
        <v>0</v>
      </c>
      <c r="J1637" s="30" t="s">
        <v>332</v>
      </c>
      <c r="K1637" s="30">
        <v>0</v>
      </c>
      <c r="L1637" s="30">
        <v>0</v>
      </c>
      <c r="M1637" s="30">
        <v>0</v>
      </c>
      <c r="N1637" s="30">
        <v>0</v>
      </c>
      <c r="O1637" s="30">
        <v>0</v>
      </c>
      <c r="P1637" s="30">
        <v>0</v>
      </c>
      <c r="Q1637" s="30">
        <v>0</v>
      </c>
      <c r="R1637" s="30">
        <v>0</v>
      </c>
      <c r="S1637" s="30">
        <v>0</v>
      </c>
      <c r="T1637">
        <v>1</v>
      </c>
      <c r="U1637">
        <v>0</v>
      </c>
      <c r="V1637">
        <v>0</v>
      </c>
    </row>
    <row r="1638" spans="1:22" hidden="1" x14ac:dyDescent="0.25">
      <c r="A1638" s="30" t="s">
        <v>1304</v>
      </c>
      <c r="B1638" s="30" t="s">
        <v>273</v>
      </c>
      <c r="C1638" s="30" t="s">
        <v>9</v>
      </c>
      <c r="D1638" s="30" t="s">
        <v>339</v>
      </c>
      <c r="E1638" s="30" t="s">
        <v>275</v>
      </c>
      <c r="F1638" s="30">
        <v>10113</v>
      </c>
      <c r="G1638" s="30" t="s">
        <v>303</v>
      </c>
      <c r="H1638" s="30">
        <v>0</v>
      </c>
      <c r="I1638" s="30">
        <v>0</v>
      </c>
      <c r="J1638" s="30" t="s">
        <v>336</v>
      </c>
      <c r="K1638" s="30">
        <v>0</v>
      </c>
      <c r="L1638" s="30">
        <v>0</v>
      </c>
      <c r="M1638" s="30">
        <v>0</v>
      </c>
      <c r="N1638" s="30">
        <v>0</v>
      </c>
      <c r="O1638" s="30">
        <v>0</v>
      </c>
      <c r="P1638" s="30">
        <v>0</v>
      </c>
      <c r="Q1638" s="30">
        <v>0</v>
      </c>
      <c r="R1638" s="30">
        <v>0</v>
      </c>
      <c r="S1638" s="30">
        <v>0</v>
      </c>
      <c r="T1638">
        <v>1</v>
      </c>
      <c r="U1638">
        <v>0</v>
      </c>
      <c r="V1638">
        <v>0</v>
      </c>
    </row>
    <row r="1639" spans="1:22" hidden="1" x14ac:dyDescent="0.25">
      <c r="A1639" s="30" t="s">
        <v>1292</v>
      </c>
      <c r="B1639" s="30" t="s">
        <v>273</v>
      </c>
      <c r="C1639" s="30" t="s">
        <v>9</v>
      </c>
      <c r="D1639" s="30" t="s">
        <v>339</v>
      </c>
      <c r="E1639" s="30" t="s">
        <v>275</v>
      </c>
      <c r="F1639" s="30">
        <v>10113</v>
      </c>
      <c r="G1639" s="30" t="s">
        <v>304</v>
      </c>
      <c r="H1639" s="30">
        <v>1.51732690468749</v>
      </c>
      <c r="I1639" s="30">
        <v>1</v>
      </c>
      <c r="J1639" s="30" t="s">
        <v>336</v>
      </c>
      <c r="K1639" s="30">
        <v>1.51732690468749</v>
      </c>
      <c r="L1639" s="30">
        <v>15344.726987104599</v>
      </c>
      <c r="M1639" s="30">
        <v>0</v>
      </c>
      <c r="N1639" s="30">
        <v>0</v>
      </c>
      <c r="O1639" s="30">
        <v>0</v>
      </c>
      <c r="P1639" s="30">
        <v>0</v>
      </c>
      <c r="Q1639" s="30">
        <v>1</v>
      </c>
      <c r="R1639" s="30">
        <v>1.51732690468749</v>
      </c>
      <c r="S1639" s="30">
        <v>10113</v>
      </c>
      <c r="T1639">
        <v>1</v>
      </c>
      <c r="U1639">
        <v>1.51732690468749</v>
      </c>
      <c r="V1639">
        <v>1</v>
      </c>
    </row>
    <row r="1640" spans="1:22" hidden="1" x14ac:dyDescent="0.25">
      <c r="A1640" s="30" t="s">
        <v>1306</v>
      </c>
      <c r="B1640" s="30" t="s">
        <v>273</v>
      </c>
      <c r="C1640" s="30" t="s">
        <v>9</v>
      </c>
      <c r="D1640" s="30" t="s">
        <v>339</v>
      </c>
      <c r="E1640" s="30" t="s">
        <v>275</v>
      </c>
      <c r="F1640" s="30">
        <v>10113</v>
      </c>
      <c r="G1640" s="30" t="s">
        <v>305</v>
      </c>
      <c r="H1640" s="30">
        <v>43.882954189248103</v>
      </c>
      <c r="I1640" s="30">
        <v>7.0000000000000007E-2</v>
      </c>
      <c r="J1640" s="30" t="s">
        <v>332</v>
      </c>
      <c r="K1640" s="30">
        <v>3.07180679324737</v>
      </c>
      <c r="L1640" s="30">
        <v>31065.1821001106</v>
      </c>
      <c r="M1640" s="30">
        <v>7.0000000000000007E-2</v>
      </c>
      <c r="N1640" s="30">
        <v>0</v>
      </c>
      <c r="O1640" s="30">
        <v>0</v>
      </c>
      <c r="P1640" s="30">
        <v>0</v>
      </c>
      <c r="Q1640" s="30">
        <v>0</v>
      </c>
      <c r="R1640" s="30">
        <v>0</v>
      </c>
      <c r="S1640" s="30">
        <v>707.91</v>
      </c>
      <c r="T1640">
        <v>1</v>
      </c>
      <c r="U1640">
        <v>43.882954189248103</v>
      </c>
      <c r="V1640">
        <v>0.38888888888888901</v>
      </c>
    </row>
    <row r="1641" spans="1:22" hidden="1" x14ac:dyDescent="0.25">
      <c r="A1641" s="30" t="s">
        <v>1307</v>
      </c>
      <c r="B1641" s="30" t="s">
        <v>273</v>
      </c>
      <c r="C1641" s="30" t="s">
        <v>9</v>
      </c>
      <c r="D1641" s="30" t="s">
        <v>339</v>
      </c>
      <c r="E1641" s="30" t="s">
        <v>275</v>
      </c>
      <c r="F1641" s="30">
        <v>10113</v>
      </c>
      <c r="G1641" s="30" t="s">
        <v>306</v>
      </c>
      <c r="H1641" s="30">
        <v>88.306771110555701</v>
      </c>
      <c r="I1641" s="30">
        <v>0.06</v>
      </c>
      <c r="J1641" s="30" t="s">
        <v>332</v>
      </c>
      <c r="K1641" s="30">
        <v>5.2984062666333402</v>
      </c>
      <c r="L1641" s="30">
        <v>53582.782574463003</v>
      </c>
      <c r="M1641" s="30">
        <v>0.06</v>
      </c>
      <c r="N1641" s="30">
        <v>0</v>
      </c>
      <c r="O1641" s="30">
        <v>0</v>
      </c>
      <c r="P1641" s="30">
        <v>0</v>
      </c>
      <c r="Q1641" s="30">
        <v>0</v>
      </c>
      <c r="R1641" s="30">
        <v>0</v>
      </c>
      <c r="S1641" s="30">
        <v>606.78</v>
      </c>
      <c r="T1641">
        <v>1</v>
      </c>
      <c r="U1641">
        <v>88.306771110555701</v>
      </c>
      <c r="V1641">
        <v>0.33333333333333298</v>
      </c>
    </row>
    <row r="1642" spans="1:22" hidden="1" x14ac:dyDescent="0.25">
      <c r="A1642" s="30" t="s">
        <v>1308</v>
      </c>
      <c r="B1642" s="30" t="s">
        <v>273</v>
      </c>
      <c r="C1642" s="30" t="s">
        <v>9</v>
      </c>
      <c r="D1642" s="30" t="s">
        <v>339</v>
      </c>
      <c r="E1642" s="30" t="s">
        <v>275</v>
      </c>
      <c r="F1642" s="30">
        <v>10113</v>
      </c>
      <c r="G1642" s="30" t="s">
        <v>307</v>
      </c>
      <c r="H1642" s="30">
        <v>0</v>
      </c>
      <c r="I1642" s="30">
        <v>0</v>
      </c>
      <c r="J1642" s="30" t="s">
        <v>336</v>
      </c>
      <c r="K1642" s="30">
        <v>0</v>
      </c>
      <c r="L1642" s="30">
        <v>0</v>
      </c>
      <c r="M1642" s="30">
        <v>0</v>
      </c>
      <c r="N1642" s="30">
        <v>0</v>
      </c>
      <c r="O1642" s="30">
        <v>0</v>
      </c>
      <c r="P1642" s="30">
        <v>0</v>
      </c>
      <c r="Q1642" s="30">
        <v>0</v>
      </c>
      <c r="R1642" s="30">
        <v>0</v>
      </c>
      <c r="S1642" s="30">
        <v>0</v>
      </c>
      <c r="T1642">
        <v>1</v>
      </c>
      <c r="U1642">
        <v>0</v>
      </c>
      <c r="V1642">
        <v>0</v>
      </c>
    </row>
    <row r="1643" spans="1:22" hidden="1" x14ac:dyDescent="0.25">
      <c r="A1643" s="30" t="s">
        <v>1309</v>
      </c>
      <c r="B1643" s="30" t="s">
        <v>273</v>
      </c>
      <c r="C1643" s="30" t="s">
        <v>9</v>
      </c>
      <c r="D1643" s="30" t="s">
        <v>339</v>
      </c>
      <c r="E1643" s="30" t="s">
        <v>275</v>
      </c>
      <c r="F1643" s="30">
        <v>10113</v>
      </c>
      <c r="G1643" s="30" t="s">
        <v>308</v>
      </c>
      <c r="H1643" s="30">
        <v>75.313876270779403</v>
      </c>
      <c r="I1643" s="30">
        <v>0.04</v>
      </c>
      <c r="J1643" s="30" t="s">
        <v>332</v>
      </c>
      <c r="K1643" s="30">
        <v>3.0125550508311698</v>
      </c>
      <c r="L1643" s="30">
        <v>30465.9692290557</v>
      </c>
      <c r="M1643" s="30">
        <v>0.04</v>
      </c>
      <c r="N1643" s="30">
        <v>0</v>
      </c>
      <c r="O1643" s="30">
        <v>0</v>
      </c>
      <c r="P1643" s="30">
        <v>0</v>
      </c>
      <c r="Q1643" s="30">
        <v>0</v>
      </c>
      <c r="R1643" s="30">
        <v>0</v>
      </c>
      <c r="S1643" s="30">
        <v>404.52</v>
      </c>
      <c r="T1643">
        <v>1</v>
      </c>
      <c r="U1643">
        <v>75.313876270779403</v>
      </c>
      <c r="V1643">
        <v>0.22222222222222199</v>
      </c>
    </row>
    <row r="1644" spans="1:22" hidden="1" x14ac:dyDescent="0.25">
      <c r="A1644" s="30" t="s">
        <v>1305</v>
      </c>
      <c r="B1644" s="30" t="s">
        <v>273</v>
      </c>
      <c r="C1644" s="30" t="s">
        <v>9</v>
      </c>
      <c r="D1644" s="30" t="s">
        <v>339</v>
      </c>
      <c r="E1644" s="30" t="s">
        <v>275</v>
      </c>
      <c r="F1644" s="30">
        <v>10113</v>
      </c>
      <c r="G1644" s="30" t="s">
        <v>309</v>
      </c>
      <c r="H1644" s="30">
        <v>0</v>
      </c>
      <c r="I1644" s="30">
        <v>0</v>
      </c>
      <c r="J1644" s="30" t="s">
        <v>336</v>
      </c>
      <c r="K1644" s="30">
        <v>0</v>
      </c>
      <c r="L1644" s="30">
        <v>0</v>
      </c>
      <c r="M1644" s="30">
        <v>0</v>
      </c>
      <c r="N1644" s="30">
        <v>0</v>
      </c>
      <c r="O1644" s="30">
        <v>0</v>
      </c>
      <c r="P1644" s="30">
        <v>0</v>
      </c>
      <c r="Q1644" s="30">
        <v>0</v>
      </c>
      <c r="R1644" s="30">
        <v>0</v>
      </c>
      <c r="S1644" s="30">
        <v>0</v>
      </c>
      <c r="T1644">
        <v>1</v>
      </c>
      <c r="U1644">
        <v>0</v>
      </c>
      <c r="V1644">
        <v>0</v>
      </c>
    </row>
    <row r="1645" spans="1:22" hidden="1" x14ac:dyDescent="0.25">
      <c r="A1645" s="30" t="s">
        <v>1310</v>
      </c>
      <c r="B1645" s="30" t="s">
        <v>273</v>
      </c>
      <c r="C1645" s="30" t="s">
        <v>9</v>
      </c>
      <c r="D1645" s="30" t="s">
        <v>339</v>
      </c>
      <c r="E1645" s="30" t="s">
        <v>275</v>
      </c>
      <c r="F1645" s="30">
        <v>10113</v>
      </c>
      <c r="G1645" s="30" t="s">
        <v>310</v>
      </c>
      <c r="H1645" s="30">
        <v>0</v>
      </c>
      <c r="I1645" s="30">
        <v>0</v>
      </c>
      <c r="J1645" s="30" t="s">
        <v>333</v>
      </c>
      <c r="K1645" s="30">
        <v>0</v>
      </c>
      <c r="L1645" s="30">
        <v>0</v>
      </c>
      <c r="M1645" s="30">
        <v>0</v>
      </c>
      <c r="N1645" s="30">
        <v>0</v>
      </c>
      <c r="O1645" s="30">
        <v>0</v>
      </c>
      <c r="P1645" s="30">
        <v>0</v>
      </c>
      <c r="Q1645" s="30">
        <v>0</v>
      </c>
      <c r="R1645" s="30">
        <v>0</v>
      </c>
      <c r="S1645" s="30">
        <v>0</v>
      </c>
      <c r="T1645">
        <v>1</v>
      </c>
      <c r="U1645">
        <v>0</v>
      </c>
      <c r="V1645">
        <v>0</v>
      </c>
    </row>
    <row r="1646" spans="1:22" hidden="1" x14ac:dyDescent="0.25">
      <c r="A1646" s="30" t="s">
        <v>1311</v>
      </c>
      <c r="B1646" s="30" t="s">
        <v>273</v>
      </c>
      <c r="C1646" s="30" t="s">
        <v>9</v>
      </c>
      <c r="D1646" s="30" t="s">
        <v>339</v>
      </c>
      <c r="E1646" s="30" t="s">
        <v>275</v>
      </c>
      <c r="F1646" s="30">
        <v>10113</v>
      </c>
      <c r="G1646" s="30" t="s">
        <v>311</v>
      </c>
      <c r="H1646" s="30">
        <v>0</v>
      </c>
      <c r="I1646" s="30">
        <v>0</v>
      </c>
      <c r="J1646" s="30" t="s">
        <v>333</v>
      </c>
      <c r="K1646" s="30">
        <v>0</v>
      </c>
      <c r="L1646" s="30">
        <v>0</v>
      </c>
      <c r="M1646" s="30">
        <v>0</v>
      </c>
      <c r="N1646" s="30">
        <v>0</v>
      </c>
      <c r="O1646" s="30">
        <v>0</v>
      </c>
      <c r="P1646" s="30">
        <v>0</v>
      </c>
      <c r="Q1646" s="30">
        <v>0</v>
      </c>
      <c r="R1646" s="30">
        <v>0</v>
      </c>
      <c r="S1646" s="30">
        <v>0</v>
      </c>
      <c r="T1646">
        <v>1</v>
      </c>
      <c r="U1646">
        <v>0</v>
      </c>
      <c r="V1646">
        <v>0</v>
      </c>
    </row>
    <row r="1647" spans="1:22" hidden="1" x14ac:dyDescent="0.25">
      <c r="A1647" s="30" t="s">
        <v>1312</v>
      </c>
      <c r="B1647" s="30" t="s">
        <v>273</v>
      </c>
      <c r="C1647" s="30" t="s">
        <v>9</v>
      </c>
      <c r="D1647" s="30" t="s">
        <v>339</v>
      </c>
      <c r="E1647" s="30" t="s">
        <v>275</v>
      </c>
      <c r="F1647" s="30">
        <v>10113</v>
      </c>
      <c r="G1647" s="30" t="s">
        <v>312</v>
      </c>
      <c r="H1647" s="30">
        <v>10.611875418608401</v>
      </c>
      <c r="I1647" s="30">
        <v>0.52</v>
      </c>
      <c r="J1647" s="30" t="s">
        <v>334</v>
      </c>
      <c r="K1647" s="30">
        <v>5.5181752176763696</v>
      </c>
      <c r="L1647" s="30">
        <v>55805.305976361196</v>
      </c>
      <c r="M1647" s="30">
        <v>0</v>
      </c>
      <c r="N1647" s="30">
        <v>0</v>
      </c>
      <c r="O1647" s="30">
        <v>0.52</v>
      </c>
      <c r="P1647" s="30">
        <v>0</v>
      </c>
      <c r="Q1647" s="30">
        <v>0</v>
      </c>
      <c r="R1647" s="30">
        <v>0</v>
      </c>
      <c r="S1647" s="30">
        <v>5258.76</v>
      </c>
      <c r="T1647">
        <v>1</v>
      </c>
      <c r="U1647">
        <v>10.611875418608401</v>
      </c>
      <c r="V1647">
        <v>0.92857142857142805</v>
      </c>
    </row>
    <row r="1648" spans="1:22" hidden="1" x14ac:dyDescent="0.25">
      <c r="A1648" s="30" t="s">
        <v>2812</v>
      </c>
      <c r="B1648" s="30" t="s">
        <v>273</v>
      </c>
      <c r="C1648" s="30" t="s">
        <v>9</v>
      </c>
      <c r="D1648" s="30" t="s">
        <v>339</v>
      </c>
      <c r="E1648" s="30" t="s">
        <v>275</v>
      </c>
      <c r="F1648" s="30">
        <v>10113</v>
      </c>
      <c r="G1648" s="30" t="s">
        <v>2688</v>
      </c>
      <c r="H1648" s="30">
        <v>47.086523327843203</v>
      </c>
      <c r="I1648" s="30">
        <v>5.0484220400000002E-3</v>
      </c>
      <c r="J1648" s="30" t="s">
        <v>334</v>
      </c>
      <c r="K1648" s="30">
        <v>0.237712642155258</v>
      </c>
      <c r="L1648" s="30">
        <v>2403.9879501161199</v>
      </c>
      <c r="M1648" s="30">
        <v>0</v>
      </c>
      <c r="N1648" s="30">
        <v>0</v>
      </c>
      <c r="O1648" s="30">
        <v>5.0484220400000002E-3</v>
      </c>
      <c r="P1648" s="30">
        <v>0</v>
      </c>
      <c r="Q1648" s="30">
        <v>0</v>
      </c>
      <c r="R1648" s="30">
        <v>0</v>
      </c>
      <c r="S1648" s="30">
        <v>51.05469209052</v>
      </c>
      <c r="T1648">
        <v>1</v>
      </c>
      <c r="U1648">
        <v>47.086523327843203</v>
      </c>
      <c r="V1648">
        <v>9.0150393571428594E-3</v>
      </c>
    </row>
    <row r="1649" spans="1:22" hidden="1" x14ac:dyDescent="0.25">
      <c r="A1649" s="30" t="s">
        <v>2728</v>
      </c>
      <c r="B1649" s="30" t="s">
        <v>273</v>
      </c>
      <c r="C1649" s="30" t="s">
        <v>9</v>
      </c>
      <c r="D1649" s="30" t="s">
        <v>339</v>
      </c>
      <c r="E1649" s="30" t="s">
        <v>275</v>
      </c>
      <c r="F1649" s="30">
        <v>10113</v>
      </c>
      <c r="G1649" s="30" t="s">
        <v>2687</v>
      </c>
      <c r="H1649" s="30">
        <v>29.222869110628999</v>
      </c>
      <c r="I1649" s="30">
        <v>3.4951577960000001E-2</v>
      </c>
      <c r="J1649" s="30" t="s">
        <v>334</v>
      </c>
      <c r="K1649" s="30">
        <v>1.0213853879350301</v>
      </c>
      <c r="L1649" s="30">
        <v>10329.270428186899</v>
      </c>
      <c r="M1649" s="30">
        <v>0</v>
      </c>
      <c r="N1649" s="30">
        <v>0</v>
      </c>
      <c r="O1649" s="30">
        <v>3.4951577960000001E-2</v>
      </c>
      <c r="P1649" s="30">
        <v>0</v>
      </c>
      <c r="Q1649" s="30">
        <v>0</v>
      </c>
      <c r="R1649" s="30">
        <v>0</v>
      </c>
      <c r="S1649" s="30">
        <v>353.46530790947998</v>
      </c>
      <c r="T1649">
        <v>1</v>
      </c>
      <c r="U1649">
        <v>29.222869110628999</v>
      </c>
      <c r="V1649">
        <v>6.24135320714286E-2</v>
      </c>
    </row>
    <row r="1650" spans="1:22" hidden="1" x14ac:dyDescent="0.25">
      <c r="A1650" s="30" t="s">
        <v>1313</v>
      </c>
      <c r="B1650" s="30" t="s">
        <v>273</v>
      </c>
      <c r="C1650" s="30" t="s">
        <v>9</v>
      </c>
      <c r="D1650" s="30" t="s">
        <v>339</v>
      </c>
      <c r="E1650" s="30" t="s">
        <v>275</v>
      </c>
      <c r="F1650" s="30">
        <v>10113</v>
      </c>
      <c r="G1650" s="30" t="s">
        <v>313</v>
      </c>
      <c r="H1650" s="30">
        <v>0</v>
      </c>
      <c r="I1650" s="30">
        <v>0</v>
      </c>
      <c r="J1650" s="30" t="s">
        <v>334</v>
      </c>
      <c r="K1650" s="30">
        <v>0</v>
      </c>
      <c r="L1650" s="30">
        <v>0</v>
      </c>
      <c r="M1650" s="30">
        <v>0</v>
      </c>
      <c r="N1650" s="30">
        <v>0</v>
      </c>
      <c r="O1650" s="30">
        <v>0</v>
      </c>
      <c r="P1650" s="30">
        <v>0</v>
      </c>
      <c r="Q1650" s="30">
        <v>0</v>
      </c>
      <c r="R1650" s="30">
        <v>0</v>
      </c>
      <c r="S1650" s="30">
        <v>0</v>
      </c>
      <c r="T1650">
        <v>1</v>
      </c>
      <c r="U1650">
        <v>0</v>
      </c>
      <c r="V1650">
        <v>0</v>
      </c>
    </row>
    <row r="1651" spans="1:22" hidden="1" x14ac:dyDescent="0.25">
      <c r="A1651" s="30" t="s">
        <v>1340</v>
      </c>
      <c r="B1651" s="30" t="s">
        <v>273</v>
      </c>
      <c r="C1651" s="30" t="s">
        <v>9</v>
      </c>
      <c r="D1651" s="30" t="s">
        <v>339</v>
      </c>
      <c r="E1651" s="30" t="s">
        <v>277</v>
      </c>
      <c r="F1651" s="30">
        <v>10113</v>
      </c>
      <c r="G1651" s="30" t="s">
        <v>289</v>
      </c>
      <c r="H1651" s="30">
        <v>0</v>
      </c>
      <c r="I1651" s="30">
        <v>0</v>
      </c>
      <c r="J1651" s="30" t="s">
        <v>335</v>
      </c>
      <c r="K1651" s="30">
        <v>0</v>
      </c>
      <c r="L1651" s="30">
        <v>0</v>
      </c>
      <c r="M1651" s="30">
        <v>0</v>
      </c>
      <c r="N1651" s="30">
        <v>0</v>
      </c>
      <c r="O1651" s="30">
        <v>0</v>
      </c>
      <c r="P1651" s="30">
        <v>0</v>
      </c>
      <c r="Q1651" s="30">
        <v>0</v>
      </c>
      <c r="R1651" s="30">
        <v>0</v>
      </c>
      <c r="S1651" s="30">
        <v>0</v>
      </c>
      <c r="T1651">
        <v>2</v>
      </c>
      <c r="U1651">
        <v>817.12845320158499</v>
      </c>
      <c r="V1651">
        <v>1</v>
      </c>
    </row>
    <row r="1652" spans="1:22" hidden="1" x14ac:dyDescent="0.25">
      <c r="A1652" s="30" t="s">
        <v>1339</v>
      </c>
      <c r="B1652" s="30" t="s">
        <v>273</v>
      </c>
      <c r="C1652" s="30" t="s">
        <v>9</v>
      </c>
      <c r="D1652" s="30" t="s">
        <v>339</v>
      </c>
      <c r="E1652" s="30" t="s">
        <v>277</v>
      </c>
      <c r="F1652" s="30">
        <v>10113</v>
      </c>
      <c r="G1652" s="30" t="s">
        <v>290</v>
      </c>
      <c r="H1652" s="30">
        <v>0</v>
      </c>
      <c r="I1652" s="30">
        <v>0</v>
      </c>
      <c r="J1652" s="30" t="s">
        <v>363</v>
      </c>
      <c r="K1652" s="30">
        <v>0</v>
      </c>
      <c r="L1652" s="30">
        <v>0</v>
      </c>
      <c r="M1652" s="30">
        <v>0</v>
      </c>
      <c r="N1652" s="30">
        <v>0</v>
      </c>
      <c r="O1652" s="30">
        <v>0</v>
      </c>
      <c r="P1652" s="30">
        <v>0</v>
      </c>
      <c r="Q1652" s="30">
        <v>0</v>
      </c>
      <c r="R1652" s="30">
        <v>0</v>
      </c>
      <c r="S1652" s="30">
        <v>0</v>
      </c>
      <c r="T1652">
        <v>2</v>
      </c>
      <c r="U1652">
        <v>1536.20731378236</v>
      </c>
      <c r="V1652">
        <v>0.5</v>
      </c>
    </row>
    <row r="1653" spans="1:22" hidden="1" x14ac:dyDescent="0.25">
      <c r="A1653" s="30" t="s">
        <v>1316</v>
      </c>
      <c r="B1653" s="30" t="s">
        <v>273</v>
      </c>
      <c r="C1653" s="30" t="s">
        <v>9</v>
      </c>
      <c r="D1653" s="30" t="s">
        <v>339</v>
      </c>
      <c r="E1653" s="30" t="s">
        <v>277</v>
      </c>
      <c r="F1653" s="30">
        <v>10113</v>
      </c>
      <c r="G1653" s="30" t="s">
        <v>291</v>
      </c>
      <c r="H1653" s="30">
        <v>0</v>
      </c>
      <c r="I1653" s="30">
        <v>0</v>
      </c>
      <c r="J1653" s="30" t="s">
        <v>336</v>
      </c>
      <c r="K1653" s="30">
        <v>0</v>
      </c>
      <c r="L1653" s="30">
        <v>0</v>
      </c>
      <c r="M1653" s="30">
        <v>0</v>
      </c>
      <c r="N1653" s="30">
        <v>0</v>
      </c>
      <c r="O1653" s="30">
        <v>0</v>
      </c>
      <c r="P1653" s="30">
        <v>0</v>
      </c>
      <c r="Q1653" s="30">
        <v>0</v>
      </c>
      <c r="R1653" s="30">
        <v>0</v>
      </c>
      <c r="S1653" s="30">
        <v>0</v>
      </c>
      <c r="T1653">
        <v>2</v>
      </c>
      <c r="U1653">
        <v>0</v>
      </c>
      <c r="V1653">
        <v>0</v>
      </c>
    </row>
    <row r="1654" spans="1:22" hidden="1" x14ac:dyDescent="0.25">
      <c r="A1654" s="30" t="s">
        <v>1318</v>
      </c>
      <c r="B1654" s="30" t="s">
        <v>273</v>
      </c>
      <c r="C1654" s="30" t="s">
        <v>9</v>
      </c>
      <c r="D1654" s="30" t="s">
        <v>339</v>
      </c>
      <c r="E1654" s="30" t="s">
        <v>277</v>
      </c>
      <c r="F1654" s="30">
        <v>10113</v>
      </c>
      <c r="G1654" s="30" t="s">
        <v>292</v>
      </c>
      <c r="H1654" s="30">
        <v>45.259046921913097</v>
      </c>
      <c r="I1654" s="30">
        <v>0.08</v>
      </c>
      <c r="J1654" s="30" t="s">
        <v>332</v>
      </c>
      <c r="K1654" s="30">
        <v>3.6207237537530501</v>
      </c>
      <c r="L1654" s="30">
        <v>36616.379321704597</v>
      </c>
      <c r="M1654" s="30">
        <v>0.08</v>
      </c>
      <c r="N1654" s="30">
        <v>0</v>
      </c>
      <c r="O1654" s="30">
        <v>0</v>
      </c>
      <c r="P1654" s="30">
        <v>0</v>
      </c>
      <c r="Q1654" s="30">
        <v>0</v>
      </c>
      <c r="R1654" s="30">
        <v>0</v>
      </c>
      <c r="S1654" s="30">
        <v>809.04</v>
      </c>
      <c r="T1654">
        <v>2</v>
      </c>
      <c r="U1654">
        <v>45.259046921913097</v>
      </c>
      <c r="V1654">
        <v>4.6511627906976702E-2</v>
      </c>
    </row>
    <row r="1655" spans="1:22" hidden="1" x14ac:dyDescent="0.25">
      <c r="A1655" s="30" t="s">
        <v>1319</v>
      </c>
      <c r="B1655" s="30" t="s">
        <v>273</v>
      </c>
      <c r="C1655" s="30" t="s">
        <v>9</v>
      </c>
      <c r="D1655" s="30" t="s">
        <v>339</v>
      </c>
      <c r="E1655" s="30" t="s">
        <v>277</v>
      </c>
      <c r="F1655" s="30">
        <v>10113</v>
      </c>
      <c r="G1655" s="30" t="s">
        <v>293</v>
      </c>
      <c r="H1655" s="30">
        <v>0</v>
      </c>
      <c r="I1655" s="30">
        <v>0</v>
      </c>
      <c r="J1655" s="30" t="s">
        <v>333</v>
      </c>
      <c r="K1655" s="30">
        <v>0</v>
      </c>
      <c r="L1655" s="30">
        <v>0</v>
      </c>
      <c r="M1655" s="30">
        <v>0</v>
      </c>
      <c r="N1655" s="30">
        <v>0</v>
      </c>
      <c r="O1655" s="30">
        <v>0</v>
      </c>
      <c r="P1655" s="30">
        <v>0</v>
      </c>
      <c r="Q1655" s="30">
        <v>0</v>
      </c>
      <c r="R1655" s="30">
        <v>0</v>
      </c>
      <c r="S1655" s="30">
        <v>0</v>
      </c>
      <c r="T1655">
        <v>2</v>
      </c>
      <c r="U1655">
        <v>0</v>
      </c>
      <c r="V1655">
        <v>0</v>
      </c>
    </row>
    <row r="1656" spans="1:22" hidden="1" x14ac:dyDescent="0.25">
      <c r="A1656" s="30" t="s">
        <v>1320</v>
      </c>
      <c r="B1656" s="30" t="s">
        <v>273</v>
      </c>
      <c r="C1656" s="30" t="s">
        <v>9</v>
      </c>
      <c r="D1656" s="30" t="s">
        <v>339</v>
      </c>
      <c r="E1656" s="30" t="s">
        <v>277</v>
      </c>
      <c r="F1656" s="30">
        <v>10113</v>
      </c>
      <c r="G1656" s="30" t="s">
        <v>294</v>
      </c>
      <c r="H1656" s="30">
        <v>70.761994618492395</v>
      </c>
      <c r="I1656" s="30">
        <v>0.04</v>
      </c>
      <c r="J1656" s="30" t="s">
        <v>333</v>
      </c>
      <c r="K1656" s="30">
        <v>2.8304797847396999</v>
      </c>
      <c r="L1656" s="30">
        <v>28624.642063072501</v>
      </c>
      <c r="M1656" s="30">
        <v>0</v>
      </c>
      <c r="N1656" s="30">
        <v>0.04</v>
      </c>
      <c r="O1656" s="30">
        <v>0</v>
      </c>
      <c r="P1656" s="30">
        <v>0</v>
      </c>
      <c r="Q1656" s="30">
        <v>0</v>
      </c>
      <c r="R1656" s="30">
        <v>0</v>
      </c>
      <c r="S1656" s="30">
        <v>404.52</v>
      </c>
      <c r="T1656">
        <v>2</v>
      </c>
      <c r="U1656">
        <v>70.761994618492395</v>
      </c>
      <c r="V1656">
        <v>6.7796610169491497E-2</v>
      </c>
    </row>
    <row r="1657" spans="1:22" hidden="1" x14ac:dyDescent="0.25">
      <c r="A1657" s="30" t="s">
        <v>1321</v>
      </c>
      <c r="B1657" s="30" t="s">
        <v>273</v>
      </c>
      <c r="C1657" s="30" t="s">
        <v>9</v>
      </c>
      <c r="D1657" s="30" t="s">
        <v>339</v>
      </c>
      <c r="E1657" s="30" t="s">
        <v>277</v>
      </c>
      <c r="F1657" s="30">
        <v>10113</v>
      </c>
      <c r="G1657" s="30" t="s">
        <v>295</v>
      </c>
      <c r="H1657" s="30">
        <v>0</v>
      </c>
      <c r="I1657" s="30">
        <v>0</v>
      </c>
      <c r="J1657" s="30" t="s">
        <v>336</v>
      </c>
      <c r="K1657" s="30">
        <v>0</v>
      </c>
      <c r="L1657" s="30">
        <v>0</v>
      </c>
      <c r="M1657" s="30">
        <v>0</v>
      </c>
      <c r="N1657" s="30">
        <v>0</v>
      </c>
      <c r="O1657" s="30">
        <v>0</v>
      </c>
      <c r="P1657" s="30">
        <v>0</v>
      </c>
      <c r="Q1657" s="30">
        <v>0</v>
      </c>
      <c r="R1657" s="30">
        <v>0</v>
      </c>
      <c r="S1657" s="30">
        <v>0</v>
      </c>
      <c r="T1657">
        <v>2</v>
      </c>
      <c r="U1657">
        <v>0</v>
      </c>
      <c r="V1657">
        <v>0</v>
      </c>
    </row>
    <row r="1658" spans="1:22" hidden="1" x14ac:dyDescent="0.25">
      <c r="A1658" s="30" t="s">
        <v>1322</v>
      </c>
      <c r="B1658" s="30" t="s">
        <v>273</v>
      </c>
      <c r="C1658" s="30" t="s">
        <v>9</v>
      </c>
      <c r="D1658" s="30" t="s">
        <v>339</v>
      </c>
      <c r="E1658" s="30" t="s">
        <v>277</v>
      </c>
      <c r="F1658" s="30">
        <v>10113</v>
      </c>
      <c r="G1658" s="30" t="s">
        <v>296</v>
      </c>
      <c r="H1658" s="30">
        <v>43.114620630998701</v>
      </c>
      <c r="I1658" s="30">
        <v>0.01</v>
      </c>
      <c r="J1658" s="30" t="s">
        <v>336</v>
      </c>
      <c r="K1658" s="30">
        <v>0.43114620630998701</v>
      </c>
      <c r="L1658" s="30">
        <v>4360.1815844128996</v>
      </c>
      <c r="M1658" s="30">
        <v>0</v>
      </c>
      <c r="N1658" s="30">
        <v>0</v>
      </c>
      <c r="O1658" s="30">
        <v>0</v>
      </c>
      <c r="P1658" s="30">
        <v>0</v>
      </c>
      <c r="Q1658" s="30">
        <v>0.01</v>
      </c>
      <c r="R1658" s="30">
        <v>0.43114620630998701</v>
      </c>
      <c r="S1658" s="30">
        <v>101.13</v>
      </c>
      <c r="T1658">
        <v>2</v>
      </c>
      <c r="U1658">
        <v>43.114620630998701</v>
      </c>
      <c r="V1658">
        <v>9.2592592592592605E-3</v>
      </c>
    </row>
    <row r="1659" spans="1:22" hidden="1" x14ac:dyDescent="0.25">
      <c r="A1659" s="30" t="s">
        <v>1323</v>
      </c>
      <c r="B1659" s="30" t="s">
        <v>273</v>
      </c>
      <c r="C1659" s="30" t="s">
        <v>9</v>
      </c>
      <c r="D1659" s="30" t="s">
        <v>339</v>
      </c>
      <c r="E1659" s="30" t="s">
        <v>277</v>
      </c>
      <c r="F1659" s="30">
        <v>10113</v>
      </c>
      <c r="G1659" s="30" t="s">
        <v>297</v>
      </c>
      <c r="H1659" s="30">
        <v>272.92501865422298</v>
      </c>
      <c r="I1659" s="30">
        <v>0.01</v>
      </c>
      <c r="J1659" s="30" t="s">
        <v>336</v>
      </c>
      <c r="K1659" s="30">
        <v>2.7292501865422301</v>
      </c>
      <c r="L1659" s="30">
        <v>27600.907136501501</v>
      </c>
      <c r="M1659" s="30">
        <v>0</v>
      </c>
      <c r="N1659" s="30">
        <v>0</v>
      </c>
      <c r="O1659" s="30">
        <v>0</v>
      </c>
      <c r="P1659" s="30">
        <v>0</v>
      </c>
      <c r="Q1659" s="30">
        <v>0.01</v>
      </c>
      <c r="R1659" s="30">
        <v>2.7292501865422301</v>
      </c>
      <c r="S1659" s="30">
        <v>101.13</v>
      </c>
      <c r="T1659">
        <v>2</v>
      </c>
      <c r="U1659">
        <v>272.92501865422298</v>
      </c>
      <c r="V1659">
        <v>9.2592592592592605E-3</v>
      </c>
    </row>
    <row r="1660" spans="1:22" hidden="1" x14ac:dyDescent="0.25">
      <c r="A1660" s="30" t="s">
        <v>1324</v>
      </c>
      <c r="B1660" s="30" t="s">
        <v>273</v>
      </c>
      <c r="C1660" s="30" t="s">
        <v>9</v>
      </c>
      <c r="D1660" s="30" t="s">
        <v>339</v>
      </c>
      <c r="E1660" s="30" t="s">
        <v>277</v>
      </c>
      <c r="F1660" s="30">
        <v>10113</v>
      </c>
      <c r="G1660" s="30" t="s">
        <v>298</v>
      </c>
      <c r="H1660" s="30">
        <v>0</v>
      </c>
      <c r="I1660" s="30">
        <v>0</v>
      </c>
      <c r="J1660" s="30" t="s">
        <v>276</v>
      </c>
      <c r="K1660" s="30">
        <v>0</v>
      </c>
      <c r="L1660" s="30">
        <v>0</v>
      </c>
      <c r="M1660" s="30">
        <v>0</v>
      </c>
      <c r="N1660" s="30">
        <v>0</v>
      </c>
      <c r="O1660" s="30">
        <v>0</v>
      </c>
      <c r="P1660" s="30">
        <v>0</v>
      </c>
      <c r="Q1660" s="30">
        <v>0</v>
      </c>
      <c r="R1660" s="30">
        <v>0</v>
      </c>
      <c r="S1660" s="30">
        <v>0</v>
      </c>
      <c r="T1660">
        <v>2</v>
      </c>
      <c r="U1660">
        <v>0</v>
      </c>
      <c r="V1660">
        <v>0</v>
      </c>
    </row>
    <row r="1661" spans="1:22" hidden="1" x14ac:dyDescent="0.25">
      <c r="A1661" s="30" t="s">
        <v>1325</v>
      </c>
      <c r="B1661" s="30" t="s">
        <v>273</v>
      </c>
      <c r="C1661" s="30" t="s">
        <v>9</v>
      </c>
      <c r="D1661" s="30" t="s">
        <v>339</v>
      </c>
      <c r="E1661" s="30" t="s">
        <v>277</v>
      </c>
      <c r="F1661" s="30">
        <v>10113</v>
      </c>
      <c r="G1661" s="30" t="s">
        <v>299</v>
      </c>
      <c r="H1661" s="30">
        <v>111.439271913071</v>
      </c>
      <c r="I1661" s="30">
        <v>0.02</v>
      </c>
      <c r="J1661" s="30" t="s">
        <v>332</v>
      </c>
      <c r="K1661" s="30">
        <v>2.2287854382614198</v>
      </c>
      <c r="L1661" s="30">
        <v>22539.707137137699</v>
      </c>
      <c r="M1661" s="30">
        <v>0.02</v>
      </c>
      <c r="N1661" s="30">
        <v>0</v>
      </c>
      <c r="O1661" s="30">
        <v>0</v>
      </c>
      <c r="P1661" s="30">
        <v>0</v>
      </c>
      <c r="Q1661" s="30">
        <v>0</v>
      </c>
      <c r="R1661" s="30">
        <v>0</v>
      </c>
      <c r="S1661" s="30">
        <v>202.26</v>
      </c>
      <c r="T1661">
        <v>2</v>
      </c>
      <c r="U1661">
        <v>111.439271913071</v>
      </c>
      <c r="V1661">
        <v>1.16279069767442E-2</v>
      </c>
    </row>
    <row r="1662" spans="1:22" hidden="1" x14ac:dyDescent="0.25">
      <c r="A1662" s="30" t="s">
        <v>1326</v>
      </c>
      <c r="B1662" s="30" t="s">
        <v>273</v>
      </c>
      <c r="C1662" s="30" t="s">
        <v>9</v>
      </c>
      <c r="D1662" s="30" t="s">
        <v>339</v>
      </c>
      <c r="E1662" s="30" t="s">
        <v>277</v>
      </c>
      <c r="F1662" s="30">
        <v>10113</v>
      </c>
      <c r="G1662" s="30" t="s">
        <v>300</v>
      </c>
      <c r="H1662" s="30">
        <v>0</v>
      </c>
      <c r="I1662" s="30">
        <v>0</v>
      </c>
      <c r="J1662" s="30" t="s">
        <v>336</v>
      </c>
      <c r="K1662" s="30">
        <v>0</v>
      </c>
      <c r="L1662" s="30">
        <v>0</v>
      </c>
      <c r="M1662" s="30">
        <v>0</v>
      </c>
      <c r="N1662" s="30">
        <v>0</v>
      </c>
      <c r="O1662" s="30">
        <v>0</v>
      </c>
      <c r="P1662" s="30">
        <v>0</v>
      </c>
      <c r="Q1662" s="30">
        <v>0</v>
      </c>
      <c r="R1662" s="30">
        <v>0</v>
      </c>
      <c r="S1662" s="30">
        <v>0</v>
      </c>
      <c r="T1662">
        <v>2</v>
      </c>
      <c r="U1662">
        <v>0</v>
      </c>
      <c r="V1662">
        <v>0</v>
      </c>
    </row>
    <row r="1663" spans="1:22" hidden="1" x14ac:dyDescent="0.25">
      <c r="A1663" s="30" t="s">
        <v>1327</v>
      </c>
      <c r="B1663" s="30" t="s">
        <v>273</v>
      </c>
      <c r="C1663" s="30" t="s">
        <v>9</v>
      </c>
      <c r="D1663" s="30" t="s">
        <v>339</v>
      </c>
      <c r="E1663" s="30" t="s">
        <v>277</v>
      </c>
      <c r="F1663" s="30">
        <v>10113</v>
      </c>
      <c r="G1663" s="30" t="s">
        <v>301</v>
      </c>
      <c r="H1663" s="30">
        <v>38.790908165449302</v>
      </c>
      <c r="I1663" s="30">
        <v>0.47</v>
      </c>
      <c r="J1663" s="30" t="s">
        <v>333</v>
      </c>
      <c r="K1663" s="30">
        <v>18.231726837761201</v>
      </c>
      <c r="L1663" s="30">
        <v>184377.45351027901</v>
      </c>
      <c r="M1663" s="30">
        <v>0</v>
      </c>
      <c r="N1663" s="30">
        <v>0.47</v>
      </c>
      <c r="O1663" s="30">
        <v>0</v>
      </c>
      <c r="P1663" s="30">
        <v>0</v>
      </c>
      <c r="Q1663" s="30">
        <v>0</v>
      </c>
      <c r="R1663" s="30">
        <v>0</v>
      </c>
      <c r="S1663" s="30">
        <v>4753.1099999999997</v>
      </c>
      <c r="T1663">
        <v>2</v>
      </c>
      <c r="U1663">
        <v>38.790908165449302</v>
      </c>
      <c r="V1663">
        <v>0.79661016949152497</v>
      </c>
    </row>
    <row r="1664" spans="1:22" hidden="1" x14ac:dyDescent="0.25">
      <c r="A1664" s="30" t="s">
        <v>1328</v>
      </c>
      <c r="B1664" s="30" t="s">
        <v>273</v>
      </c>
      <c r="C1664" s="30" t="s">
        <v>9</v>
      </c>
      <c r="D1664" s="30" t="s">
        <v>339</v>
      </c>
      <c r="E1664" s="30" t="s">
        <v>277</v>
      </c>
      <c r="F1664" s="30">
        <v>10113</v>
      </c>
      <c r="G1664" s="30" t="s">
        <v>302</v>
      </c>
      <c r="H1664" s="30">
        <v>105.31608789516</v>
      </c>
      <c r="I1664" s="30">
        <v>0.02</v>
      </c>
      <c r="J1664" s="30" t="s">
        <v>332</v>
      </c>
      <c r="K1664" s="30">
        <v>2.1063217579032001</v>
      </c>
      <c r="L1664" s="30">
        <v>21301.2319376751</v>
      </c>
      <c r="M1664" s="30">
        <v>0.02</v>
      </c>
      <c r="N1664" s="30">
        <v>0</v>
      </c>
      <c r="O1664" s="30">
        <v>0</v>
      </c>
      <c r="P1664" s="30">
        <v>0</v>
      </c>
      <c r="Q1664" s="30">
        <v>0</v>
      </c>
      <c r="R1664" s="30">
        <v>0</v>
      </c>
      <c r="S1664" s="30">
        <v>202.26</v>
      </c>
      <c r="T1664">
        <v>2</v>
      </c>
      <c r="U1664">
        <v>105.31608789516</v>
      </c>
      <c r="V1664">
        <v>1.16279069767442E-2</v>
      </c>
    </row>
    <row r="1665" spans="1:22" hidden="1" x14ac:dyDescent="0.25">
      <c r="A1665" s="30" t="s">
        <v>1329</v>
      </c>
      <c r="B1665" s="30" t="s">
        <v>273</v>
      </c>
      <c r="C1665" s="30" t="s">
        <v>9</v>
      </c>
      <c r="D1665" s="30" t="s">
        <v>339</v>
      </c>
      <c r="E1665" s="30" t="s">
        <v>277</v>
      </c>
      <c r="F1665" s="30">
        <v>10113</v>
      </c>
      <c r="G1665" s="30" t="s">
        <v>303</v>
      </c>
      <c r="H1665" s="30">
        <v>143.31130828432799</v>
      </c>
      <c r="I1665" s="30">
        <v>0.02</v>
      </c>
      <c r="J1665" s="30" t="s">
        <v>336</v>
      </c>
      <c r="K1665" s="30">
        <v>2.8662261656865602</v>
      </c>
      <c r="L1665" s="30">
        <v>28986.145213588199</v>
      </c>
      <c r="M1665" s="30">
        <v>0</v>
      </c>
      <c r="N1665" s="30">
        <v>0</v>
      </c>
      <c r="O1665" s="30">
        <v>0</v>
      </c>
      <c r="P1665" s="30">
        <v>0</v>
      </c>
      <c r="Q1665" s="30">
        <v>0.02</v>
      </c>
      <c r="R1665" s="30">
        <v>2.8662261656865602</v>
      </c>
      <c r="S1665" s="30">
        <v>202.26</v>
      </c>
      <c r="T1665">
        <v>2</v>
      </c>
      <c r="U1665">
        <v>143.31130828432799</v>
      </c>
      <c r="V1665">
        <v>1.85185185185185E-2</v>
      </c>
    </row>
    <row r="1666" spans="1:22" hidden="1" x14ac:dyDescent="0.25">
      <c r="A1666" s="30" t="s">
        <v>1317</v>
      </c>
      <c r="B1666" s="30" t="s">
        <v>273</v>
      </c>
      <c r="C1666" s="30" t="s">
        <v>9</v>
      </c>
      <c r="D1666" s="30" t="s">
        <v>339</v>
      </c>
      <c r="E1666" s="30" t="s">
        <v>277</v>
      </c>
      <c r="F1666" s="30">
        <v>10113</v>
      </c>
      <c r="G1666" s="30" t="s">
        <v>304</v>
      </c>
      <c r="H1666" s="30">
        <v>18.6176982017802</v>
      </c>
      <c r="I1666" s="30">
        <v>1</v>
      </c>
      <c r="J1666" s="30" t="s">
        <v>336</v>
      </c>
      <c r="K1666" s="30">
        <v>18.6176982017802</v>
      </c>
      <c r="L1666" s="30">
        <v>188280.78191460299</v>
      </c>
      <c r="M1666" s="30">
        <v>0</v>
      </c>
      <c r="N1666" s="30">
        <v>0</v>
      </c>
      <c r="O1666" s="30">
        <v>0</v>
      </c>
      <c r="P1666" s="30">
        <v>0</v>
      </c>
      <c r="Q1666" s="30">
        <v>1</v>
      </c>
      <c r="R1666" s="30">
        <v>18.6176982017802</v>
      </c>
      <c r="S1666" s="30">
        <v>10113</v>
      </c>
      <c r="T1666">
        <v>2</v>
      </c>
      <c r="U1666">
        <v>18.6176982017802</v>
      </c>
      <c r="V1666">
        <v>0.92592592592592604</v>
      </c>
    </row>
    <row r="1667" spans="1:22" hidden="1" x14ac:dyDescent="0.25">
      <c r="A1667" s="30" t="s">
        <v>1331</v>
      </c>
      <c r="B1667" s="30" t="s">
        <v>273</v>
      </c>
      <c r="C1667" s="30" t="s">
        <v>9</v>
      </c>
      <c r="D1667" s="30" t="s">
        <v>339</v>
      </c>
      <c r="E1667" s="30" t="s">
        <v>277</v>
      </c>
      <c r="F1667" s="30">
        <v>10113</v>
      </c>
      <c r="G1667" s="30" t="s">
        <v>305</v>
      </c>
      <c r="H1667" s="30">
        <v>126.799362569786</v>
      </c>
      <c r="I1667" s="30">
        <v>0.74</v>
      </c>
      <c r="J1667" s="30" t="s">
        <v>332</v>
      </c>
      <c r="K1667" s="30">
        <v>93.831528301641697</v>
      </c>
      <c r="L1667" s="30">
        <v>948918.24571450194</v>
      </c>
      <c r="M1667" s="30">
        <v>0.74</v>
      </c>
      <c r="N1667" s="30">
        <v>0</v>
      </c>
      <c r="O1667" s="30">
        <v>0</v>
      </c>
      <c r="P1667" s="30">
        <v>0</v>
      </c>
      <c r="Q1667" s="30">
        <v>0</v>
      </c>
      <c r="R1667" s="30">
        <v>0</v>
      </c>
      <c r="S1667" s="30">
        <v>7483.62</v>
      </c>
      <c r="T1667">
        <v>2</v>
      </c>
      <c r="U1667">
        <v>126.799362569786</v>
      </c>
      <c r="V1667">
        <v>0.43023255813953498</v>
      </c>
    </row>
    <row r="1668" spans="1:22" hidden="1" x14ac:dyDescent="0.25">
      <c r="A1668" s="30" t="s">
        <v>1332</v>
      </c>
      <c r="B1668" s="30" t="s">
        <v>273</v>
      </c>
      <c r="C1668" s="30" t="s">
        <v>9</v>
      </c>
      <c r="D1668" s="30" t="s">
        <v>339</v>
      </c>
      <c r="E1668" s="30" t="s">
        <v>277</v>
      </c>
      <c r="F1668" s="30">
        <v>10113</v>
      </c>
      <c r="G1668" s="30" t="s">
        <v>306</v>
      </c>
      <c r="H1668" s="30">
        <v>110.644154305732</v>
      </c>
      <c r="I1668" s="30">
        <v>0.53</v>
      </c>
      <c r="J1668" s="30" t="s">
        <v>332</v>
      </c>
      <c r="K1668" s="30">
        <v>58.641401782038102</v>
      </c>
      <c r="L1668" s="30">
        <v>593040.49622175097</v>
      </c>
      <c r="M1668" s="30">
        <v>0.53</v>
      </c>
      <c r="N1668" s="30">
        <v>0</v>
      </c>
      <c r="O1668" s="30">
        <v>0</v>
      </c>
      <c r="P1668" s="30">
        <v>0</v>
      </c>
      <c r="Q1668" s="30">
        <v>0</v>
      </c>
      <c r="R1668" s="30">
        <v>0</v>
      </c>
      <c r="S1668" s="30">
        <v>5359.89</v>
      </c>
      <c r="T1668">
        <v>2</v>
      </c>
      <c r="U1668">
        <v>110.644154305732</v>
      </c>
      <c r="V1668">
        <v>0.30813953488372098</v>
      </c>
    </row>
    <row r="1669" spans="1:22" hidden="1" x14ac:dyDescent="0.25">
      <c r="A1669" s="30" t="s">
        <v>1333</v>
      </c>
      <c r="B1669" s="30" t="s">
        <v>273</v>
      </c>
      <c r="C1669" s="30" t="s">
        <v>9</v>
      </c>
      <c r="D1669" s="30" t="s">
        <v>339</v>
      </c>
      <c r="E1669" s="30" t="s">
        <v>277</v>
      </c>
      <c r="F1669" s="30">
        <v>10113</v>
      </c>
      <c r="G1669" s="30" t="s">
        <v>307</v>
      </c>
      <c r="H1669" s="30">
        <v>37.640434327479397</v>
      </c>
      <c r="I1669" s="30">
        <v>0.04</v>
      </c>
      <c r="J1669" s="30" t="s">
        <v>336</v>
      </c>
      <c r="K1669" s="30">
        <v>1.50561737309918</v>
      </c>
      <c r="L1669" s="30">
        <v>15226.308494151999</v>
      </c>
      <c r="M1669" s="30">
        <v>0</v>
      </c>
      <c r="N1669" s="30">
        <v>0</v>
      </c>
      <c r="O1669" s="30">
        <v>0</v>
      </c>
      <c r="P1669" s="30">
        <v>0</v>
      </c>
      <c r="Q1669" s="30">
        <v>0.04</v>
      </c>
      <c r="R1669" s="30">
        <v>1.50561737309918</v>
      </c>
      <c r="S1669" s="30">
        <v>404.52</v>
      </c>
      <c r="T1669">
        <v>2</v>
      </c>
      <c r="U1669">
        <v>37.640434327479397</v>
      </c>
      <c r="V1669">
        <v>3.7037037037037E-2</v>
      </c>
    </row>
    <row r="1670" spans="1:22" hidden="1" x14ac:dyDescent="0.25">
      <c r="A1670" s="30" t="s">
        <v>1334</v>
      </c>
      <c r="B1670" s="30" t="s">
        <v>273</v>
      </c>
      <c r="C1670" s="30" t="s">
        <v>9</v>
      </c>
      <c r="D1670" s="30" t="s">
        <v>339</v>
      </c>
      <c r="E1670" s="30" t="s">
        <v>277</v>
      </c>
      <c r="F1670" s="30">
        <v>10113</v>
      </c>
      <c r="G1670" s="30" t="s">
        <v>308</v>
      </c>
      <c r="H1670" s="30">
        <v>108.581211246309</v>
      </c>
      <c r="I1670" s="30">
        <v>0.33</v>
      </c>
      <c r="J1670" s="30" t="s">
        <v>332</v>
      </c>
      <c r="K1670" s="30">
        <v>35.831799711282002</v>
      </c>
      <c r="L1670" s="30">
        <v>362366.99048019398</v>
      </c>
      <c r="M1670" s="30">
        <v>0.33</v>
      </c>
      <c r="N1670" s="30">
        <v>0</v>
      </c>
      <c r="O1670" s="30">
        <v>0</v>
      </c>
      <c r="P1670" s="30">
        <v>0</v>
      </c>
      <c r="Q1670" s="30">
        <v>0</v>
      </c>
      <c r="R1670" s="30">
        <v>0</v>
      </c>
      <c r="S1670" s="30">
        <v>3337.29</v>
      </c>
      <c r="T1670">
        <v>2</v>
      </c>
      <c r="U1670">
        <v>108.581211246309</v>
      </c>
      <c r="V1670">
        <v>0.19186046511627899</v>
      </c>
    </row>
    <row r="1671" spans="1:22" hidden="1" x14ac:dyDescent="0.25">
      <c r="A1671" s="30" t="s">
        <v>1330</v>
      </c>
      <c r="B1671" s="30" t="s">
        <v>273</v>
      </c>
      <c r="C1671" s="30" t="s">
        <v>9</v>
      </c>
      <c r="D1671" s="30" t="s">
        <v>339</v>
      </c>
      <c r="E1671" s="30" t="s">
        <v>277</v>
      </c>
      <c r="F1671" s="30">
        <v>10113</v>
      </c>
      <c r="G1671" s="30" t="s">
        <v>309</v>
      </c>
      <c r="H1671" s="30">
        <v>0</v>
      </c>
      <c r="I1671" s="30">
        <v>0</v>
      </c>
      <c r="J1671" s="30" t="s">
        <v>336</v>
      </c>
      <c r="K1671" s="30">
        <v>0</v>
      </c>
      <c r="L1671" s="30">
        <v>0</v>
      </c>
      <c r="M1671" s="30">
        <v>0</v>
      </c>
      <c r="N1671" s="30">
        <v>0</v>
      </c>
      <c r="O1671" s="30">
        <v>0</v>
      </c>
      <c r="P1671" s="30">
        <v>0</v>
      </c>
      <c r="Q1671" s="30">
        <v>0</v>
      </c>
      <c r="R1671" s="30">
        <v>0</v>
      </c>
      <c r="S1671" s="30">
        <v>0</v>
      </c>
      <c r="T1671">
        <v>2</v>
      </c>
      <c r="U1671">
        <v>0</v>
      </c>
      <c r="V1671">
        <v>0</v>
      </c>
    </row>
    <row r="1672" spans="1:22" hidden="1" x14ac:dyDescent="0.25">
      <c r="A1672" s="30" t="s">
        <v>1335</v>
      </c>
      <c r="B1672" s="30" t="s">
        <v>273</v>
      </c>
      <c r="C1672" s="30" t="s">
        <v>9</v>
      </c>
      <c r="D1672" s="30" t="s">
        <v>339</v>
      </c>
      <c r="E1672" s="30" t="s">
        <v>277</v>
      </c>
      <c r="F1672" s="30">
        <v>10113</v>
      </c>
      <c r="G1672" s="30" t="s">
        <v>310</v>
      </c>
      <c r="H1672" s="30">
        <v>120.36783300334</v>
      </c>
      <c r="I1672" s="30">
        <v>0.02</v>
      </c>
      <c r="J1672" s="30" t="s">
        <v>333</v>
      </c>
      <c r="K1672" s="30">
        <v>2.4073566600667999</v>
      </c>
      <c r="L1672" s="30">
        <v>24345.597903255501</v>
      </c>
      <c r="M1672" s="30">
        <v>0</v>
      </c>
      <c r="N1672" s="30">
        <v>0.02</v>
      </c>
      <c r="O1672" s="30">
        <v>0</v>
      </c>
      <c r="P1672" s="30">
        <v>0</v>
      </c>
      <c r="Q1672" s="30">
        <v>0</v>
      </c>
      <c r="R1672" s="30">
        <v>0</v>
      </c>
      <c r="S1672" s="30">
        <v>202.26</v>
      </c>
      <c r="T1672">
        <v>2</v>
      </c>
      <c r="U1672">
        <v>120.36783300334</v>
      </c>
      <c r="V1672">
        <v>3.3898305084745797E-2</v>
      </c>
    </row>
    <row r="1673" spans="1:22" hidden="1" x14ac:dyDescent="0.25">
      <c r="A1673" s="30" t="s">
        <v>1336</v>
      </c>
      <c r="B1673" s="30" t="s">
        <v>273</v>
      </c>
      <c r="C1673" s="30" t="s">
        <v>9</v>
      </c>
      <c r="D1673" s="30" t="s">
        <v>339</v>
      </c>
      <c r="E1673" s="30" t="s">
        <v>277</v>
      </c>
      <c r="F1673" s="30">
        <v>10113</v>
      </c>
      <c r="G1673" s="30" t="s">
        <v>311</v>
      </c>
      <c r="H1673" s="30">
        <v>80.604589567343297</v>
      </c>
      <c r="I1673" s="30">
        <v>0.06</v>
      </c>
      <c r="J1673" s="30" t="s">
        <v>333</v>
      </c>
      <c r="K1673" s="30">
        <v>4.8362753740405999</v>
      </c>
      <c r="L1673" s="30">
        <v>48909.252857672604</v>
      </c>
      <c r="M1673" s="30">
        <v>0</v>
      </c>
      <c r="N1673" s="30">
        <v>0.06</v>
      </c>
      <c r="O1673" s="30">
        <v>0</v>
      </c>
      <c r="P1673" s="30">
        <v>0</v>
      </c>
      <c r="Q1673" s="30">
        <v>0</v>
      </c>
      <c r="R1673" s="30">
        <v>0</v>
      </c>
      <c r="S1673" s="30">
        <v>606.78</v>
      </c>
      <c r="T1673">
        <v>2</v>
      </c>
      <c r="U1673">
        <v>80.604589567343297</v>
      </c>
      <c r="V1673">
        <v>0.101694915254237</v>
      </c>
    </row>
    <row r="1674" spans="1:22" hidden="1" x14ac:dyDescent="0.25">
      <c r="A1674" s="30" t="s">
        <v>1337</v>
      </c>
      <c r="B1674" s="30" t="s">
        <v>273</v>
      </c>
      <c r="C1674" s="30" t="s">
        <v>9</v>
      </c>
      <c r="D1674" s="30" t="s">
        <v>339</v>
      </c>
      <c r="E1674" s="30" t="s">
        <v>277</v>
      </c>
      <c r="F1674" s="30">
        <v>10113</v>
      </c>
      <c r="G1674" s="30" t="s">
        <v>312</v>
      </c>
      <c r="H1674" s="30">
        <v>16.049847874549599</v>
      </c>
      <c r="I1674" s="30">
        <v>2.57</v>
      </c>
      <c r="J1674" s="30" t="s">
        <v>334</v>
      </c>
      <c r="K1674" s="30">
        <v>41.2481090375924</v>
      </c>
      <c r="L1674" s="30">
        <v>417142.12669717101</v>
      </c>
      <c r="M1674" s="30">
        <v>0</v>
      </c>
      <c r="N1674" s="30">
        <v>0</v>
      </c>
      <c r="O1674" s="30">
        <v>2.57</v>
      </c>
      <c r="P1674" s="30">
        <v>0</v>
      </c>
      <c r="Q1674" s="30">
        <v>0</v>
      </c>
      <c r="R1674" s="30">
        <v>0</v>
      </c>
      <c r="S1674" s="30">
        <v>25990.41</v>
      </c>
      <c r="T1674">
        <v>2</v>
      </c>
      <c r="U1674">
        <v>16.049847874549599</v>
      </c>
      <c r="V1674">
        <v>0.89860139860139898</v>
      </c>
    </row>
    <row r="1675" spans="1:22" hidden="1" x14ac:dyDescent="0.25">
      <c r="A1675" s="30" t="s">
        <v>2813</v>
      </c>
      <c r="B1675" s="30" t="s">
        <v>273</v>
      </c>
      <c r="C1675" s="30" t="s">
        <v>9</v>
      </c>
      <c r="D1675" s="30" t="s">
        <v>339</v>
      </c>
      <c r="E1675" s="30" t="s">
        <v>277</v>
      </c>
      <c r="F1675" s="30">
        <v>10113</v>
      </c>
      <c r="G1675" s="30" t="s">
        <v>2688</v>
      </c>
      <c r="H1675" s="30">
        <v>73.147563014089499</v>
      </c>
      <c r="I1675" s="30">
        <v>3.6601059790000001E-2</v>
      </c>
      <c r="J1675" s="30" t="s">
        <v>334</v>
      </c>
      <c r="K1675" s="30">
        <v>2.67727832737148</v>
      </c>
      <c r="L1675" s="30">
        <v>27075.315724707802</v>
      </c>
      <c r="M1675" s="30">
        <v>0</v>
      </c>
      <c r="N1675" s="30">
        <v>0</v>
      </c>
      <c r="O1675" s="30">
        <v>3.6601059790000001E-2</v>
      </c>
      <c r="P1675" s="30">
        <v>0</v>
      </c>
      <c r="Q1675" s="30">
        <v>0</v>
      </c>
      <c r="R1675" s="30">
        <v>0</v>
      </c>
      <c r="S1675" s="30">
        <v>370.14651765627002</v>
      </c>
      <c r="T1675">
        <v>2</v>
      </c>
      <c r="U1675">
        <v>73.147563014089499</v>
      </c>
      <c r="V1675">
        <v>1.27975733531469E-2</v>
      </c>
    </row>
    <row r="1676" spans="1:22" hidden="1" x14ac:dyDescent="0.25">
      <c r="A1676" s="30" t="s">
        <v>2729</v>
      </c>
      <c r="B1676" s="30" t="s">
        <v>273</v>
      </c>
      <c r="C1676" s="30" t="s">
        <v>9</v>
      </c>
      <c r="D1676" s="30" t="s">
        <v>339</v>
      </c>
      <c r="E1676" s="30" t="s">
        <v>277</v>
      </c>
      <c r="F1676" s="30">
        <v>10113</v>
      </c>
      <c r="G1676" s="30" t="s">
        <v>2687</v>
      </c>
      <c r="H1676" s="30">
        <v>45.396888719924497</v>
      </c>
      <c r="I1676" s="30">
        <v>0.25339894020999998</v>
      </c>
      <c r="J1676" s="30" t="s">
        <v>334</v>
      </c>
      <c r="K1676" s="30">
        <v>11.5035234904602</v>
      </c>
      <c r="L1676" s="30">
        <v>116335.133059024</v>
      </c>
      <c r="M1676" s="30">
        <v>0</v>
      </c>
      <c r="N1676" s="30">
        <v>0</v>
      </c>
      <c r="O1676" s="30">
        <v>0.25339894020999998</v>
      </c>
      <c r="P1676" s="30">
        <v>0</v>
      </c>
      <c r="Q1676" s="30">
        <v>0</v>
      </c>
      <c r="R1676" s="30">
        <v>0</v>
      </c>
      <c r="S1676" s="30">
        <v>2562.6234823437298</v>
      </c>
      <c r="T1676">
        <v>2</v>
      </c>
      <c r="U1676">
        <v>45.396888719924497</v>
      </c>
      <c r="V1676">
        <v>8.86010280454545E-2</v>
      </c>
    </row>
    <row r="1677" spans="1:22" hidden="1" x14ac:dyDescent="0.25">
      <c r="A1677" s="30" t="s">
        <v>1338</v>
      </c>
      <c r="B1677" s="30" t="s">
        <v>273</v>
      </c>
      <c r="C1677" s="30" t="s">
        <v>9</v>
      </c>
      <c r="D1677" s="30" t="s">
        <v>339</v>
      </c>
      <c r="E1677" s="30" t="s">
        <v>277</v>
      </c>
      <c r="F1677" s="30">
        <v>10113</v>
      </c>
      <c r="G1677" s="30" t="s">
        <v>313</v>
      </c>
      <c r="H1677" s="30">
        <v>0</v>
      </c>
      <c r="I1677" s="30">
        <v>0</v>
      </c>
      <c r="J1677" s="30" t="s">
        <v>334</v>
      </c>
      <c r="K1677" s="30">
        <v>0</v>
      </c>
      <c r="L1677" s="30">
        <v>0</v>
      </c>
      <c r="M1677" s="30">
        <v>0</v>
      </c>
      <c r="N1677" s="30">
        <v>0</v>
      </c>
      <c r="O1677" s="30">
        <v>0</v>
      </c>
      <c r="P1677" s="30">
        <v>0</v>
      </c>
      <c r="Q1677" s="30">
        <v>0</v>
      </c>
      <c r="R1677" s="30">
        <v>0</v>
      </c>
      <c r="S1677" s="30">
        <v>0</v>
      </c>
      <c r="T1677">
        <v>2</v>
      </c>
      <c r="U1677">
        <v>0</v>
      </c>
      <c r="V1677">
        <v>0</v>
      </c>
    </row>
    <row r="1678" spans="1:22" hidden="1" x14ac:dyDescent="0.25">
      <c r="A1678" s="30" t="s">
        <v>1365</v>
      </c>
      <c r="B1678" s="30" t="s">
        <v>273</v>
      </c>
      <c r="C1678" s="30" t="s">
        <v>9</v>
      </c>
      <c r="D1678" s="30" t="s">
        <v>339</v>
      </c>
      <c r="E1678" s="30" t="s">
        <v>278</v>
      </c>
      <c r="F1678" s="30">
        <v>10113</v>
      </c>
      <c r="G1678" s="30" t="s">
        <v>289</v>
      </c>
      <c r="H1678" s="30">
        <v>0</v>
      </c>
      <c r="I1678" s="30">
        <v>0</v>
      </c>
      <c r="J1678" s="30" t="s">
        <v>335</v>
      </c>
      <c r="K1678" s="30">
        <v>0</v>
      </c>
      <c r="L1678" s="30">
        <v>0</v>
      </c>
      <c r="M1678" s="30">
        <v>0</v>
      </c>
      <c r="N1678" s="30">
        <v>0</v>
      </c>
      <c r="O1678" s="30">
        <v>0</v>
      </c>
      <c r="P1678" s="30">
        <v>0</v>
      </c>
      <c r="Q1678" s="30">
        <v>0</v>
      </c>
      <c r="R1678" s="30">
        <v>0</v>
      </c>
      <c r="S1678" s="30">
        <v>0</v>
      </c>
      <c r="T1678">
        <v>3</v>
      </c>
      <c r="U1678">
        <v>817.12845320158499</v>
      </c>
      <c r="V1678">
        <v>1</v>
      </c>
    </row>
    <row r="1679" spans="1:22" hidden="1" x14ac:dyDescent="0.25">
      <c r="A1679" s="30" t="s">
        <v>1364</v>
      </c>
      <c r="B1679" s="30" t="s">
        <v>273</v>
      </c>
      <c r="C1679" s="30" t="s">
        <v>9</v>
      </c>
      <c r="D1679" s="30" t="s">
        <v>339</v>
      </c>
      <c r="E1679" s="30" t="s">
        <v>278</v>
      </c>
      <c r="F1679" s="30">
        <v>10113</v>
      </c>
      <c r="G1679" s="30" t="s">
        <v>290</v>
      </c>
      <c r="H1679" s="30">
        <v>0</v>
      </c>
      <c r="I1679" s="30">
        <v>0</v>
      </c>
      <c r="J1679" s="30" t="s">
        <v>363</v>
      </c>
      <c r="K1679" s="30">
        <v>0</v>
      </c>
      <c r="L1679" s="30">
        <v>0</v>
      </c>
      <c r="M1679" s="30">
        <v>0</v>
      </c>
      <c r="N1679" s="30">
        <v>0</v>
      </c>
      <c r="O1679" s="30">
        <v>0</v>
      </c>
      <c r="P1679" s="30">
        <v>0</v>
      </c>
      <c r="Q1679" s="30">
        <v>0</v>
      </c>
      <c r="R1679" s="30">
        <v>0</v>
      </c>
      <c r="S1679" s="30">
        <v>0</v>
      </c>
      <c r="T1679">
        <v>3</v>
      </c>
      <c r="U1679">
        <v>1536.20731378236</v>
      </c>
      <c r="V1679">
        <v>0.5</v>
      </c>
    </row>
    <row r="1680" spans="1:22" hidden="1" x14ac:dyDescent="0.25">
      <c r="A1680" s="30" t="s">
        <v>1341</v>
      </c>
      <c r="B1680" s="30" t="s">
        <v>273</v>
      </c>
      <c r="C1680" s="30" t="s">
        <v>9</v>
      </c>
      <c r="D1680" s="30" t="s">
        <v>339</v>
      </c>
      <c r="E1680" s="30" t="s">
        <v>278</v>
      </c>
      <c r="F1680" s="30">
        <v>10113</v>
      </c>
      <c r="G1680" s="30" t="s">
        <v>291</v>
      </c>
      <c r="H1680" s="30">
        <v>0</v>
      </c>
      <c r="I1680" s="30">
        <v>0</v>
      </c>
      <c r="J1680" s="30" t="s">
        <v>336</v>
      </c>
      <c r="K1680" s="30">
        <v>0</v>
      </c>
      <c r="L1680" s="30">
        <v>0</v>
      </c>
      <c r="M1680" s="30">
        <v>0</v>
      </c>
      <c r="N1680" s="30">
        <v>0</v>
      </c>
      <c r="O1680" s="30">
        <v>0</v>
      </c>
      <c r="P1680" s="30">
        <v>0</v>
      </c>
      <c r="Q1680" s="30">
        <v>0</v>
      </c>
      <c r="R1680" s="30">
        <v>0</v>
      </c>
      <c r="S1680" s="30">
        <v>0</v>
      </c>
      <c r="T1680">
        <v>3</v>
      </c>
      <c r="U1680">
        <v>0</v>
      </c>
      <c r="V1680">
        <v>0</v>
      </c>
    </row>
    <row r="1681" spans="1:22" hidden="1" x14ac:dyDescent="0.25">
      <c r="A1681" s="30" t="s">
        <v>1343</v>
      </c>
      <c r="B1681" s="30" t="s">
        <v>273</v>
      </c>
      <c r="C1681" s="30" t="s">
        <v>9</v>
      </c>
      <c r="D1681" s="30" t="s">
        <v>339</v>
      </c>
      <c r="E1681" s="30" t="s">
        <v>278</v>
      </c>
      <c r="F1681" s="30">
        <v>10113</v>
      </c>
      <c r="G1681" s="30" t="s">
        <v>292</v>
      </c>
      <c r="H1681" s="30">
        <v>42.114506833318103</v>
      </c>
      <c r="I1681" s="30">
        <v>0.2</v>
      </c>
      <c r="J1681" s="30" t="s">
        <v>332</v>
      </c>
      <c r="K1681" s="30">
        <v>8.4229013666636199</v>
      </c>
      <c r="L1681" s="30">
        <v>85180.801521069196</v>
      </c>
      <c r="M1681" s="30">
        <v>0.2</v>
      </c>
      <c r="N1681" s="30">
        <v>0</v>
      </c>
      <c r="O1681" s="30">
        <v>0</v>
      </c>
      <c r="P1681" s="30">
        <v>0</v>
      </c>
      <c r="Q1681" s="30">
        <v>0</v>
      </c>
      <c r="R1681" s="30">
        <v>0</v>
      </c>
      <c r="S1681" s="30">
        <v>2022.6</v>
      </c>
      <c r="T1681">
        <v>3</v>
      </c>
      <c r="U1681">
        <v>42.114506833318103</v>
      </c>
      <c r="V1681">
        <v>6.4516129032258104E-2</v>
      </c>
    </row>
    <row r="1682" spans="1:22" hidden="1" x14ac:dyDescent="0.25">
      <c r="A1682" s="30" t="s">
        <v>1344</v>
      </c>
      <c r="B1682" s="30" t="s">
        <v>273</v>
      </c>
      <c r="C1682" s="30" t="s">
        <v>9</v>
      </c>
      <c r="D1682" s="30" t="s">
        <v>339</v>
      </c>
      <c r="E1682" s="30" t="s">
        <v>278</v>
      </c>
      <c r="F1682" s="30">
        <v>10113</v>
      </c>
      <c r="G1682" s="30" t="s">
        <v>293</v>
      </c>
      <c r="H1682" s="30">
        <v>0</v>
      </c>
      <c r="I1682" s="30">
        <v>0</v>
      </c>
      <c r="J1682" s="30" t="s">
        <v>333</v>
      </c>
      <c r="K1682" s="30">
        <v>0</v>
      </c>
      <c r="L1682" s="30">
        <v>0</v>
      </c>
      <c r="M1682" s="30">
        <v>0</v>
      </c>
      <c r="N1682" s="30">
        <v>0</v>
      </c>
      <c r="O1682" s="30">
        <v>0</v>
      </c>
      <c r="P1682" s="30">
        <v>0</v>
      </c>
      <c r="Q1682" s="30">
        <v>0</v>
      </c>
      <c r="R1682" s="30">
        <v>0</v>
      </c>
      <c r="S1682" s="30">
        <v>0</v>
      </c>
      <c r="T1682">
        <v>3</v>
      </c>
      <c r="U1682">
        <v>0</v>
      </c>
      <c r="V1682">
        <v>0</v>
      </c>
    </row>
    <row r="1683" spans="1:22" hidden="1" x14ac:dyDescent="0.25">
      <c r="A1683" s="30" t="s">
        <v>1345</v>
      </c>
      <c r="B1683" s="30" t="s">
        <v>273</v>
      </c>
      <c r="C1683" s="30" t="s">
        <v>9</v>
      </c>
      <c r="D1683" s="30" t="s">
        <v>339</v>
      </c>
      <c r="E1683" s="30" t="s">
        <v>278</v>
      </c>
      <c r="F1683" s="30">
        <v>10113</v>
      </c>
      <c r="G1683" s="30" t="s">
        <v>294</v>
      </c>
      <c r="H1683" s="30">
        <v>78.849854598566097</v>
      </c>
      <c r="I1683" s="30">
        <v>0.09</v>
      </c>
      <c r="J1683" s="30" t="s">
        <v>333</v>
      </c>
      <c r="K1683" s="30">
        <v>7.0964869138709501</v>
      </c>
      <c r="L1683" s="30">
        <v>71766.772159976899</v>
      </c>
      <c r="M1683" s="30">
        <v>0</v>
      </c>
      <c r="N1683" s="30">
        <v>0.09</v>
      </c>
      <c r="O1683" s="30">
        <v>0</v>
      </c>
      <c r="P1683" s="30">
        <v>0</v>
      </c>
      <c r="Q1683" s="30">
        <v>0</v>
      </c>
      <c r="R1683" s="30">
        <v>0</v>
      </c>
      <c r="S1683" s="30">
        <v>910.17</v>
      </c>
      <c r="T1683">
        <v>3</v>
      </c>
      <c r="U1683">
        <v>78.849854598566097</v>
      </c>
      <c r="V1683">
        <v>7.6271186440677999E-2</v>
      </c>
    </row>
    <row r="1684" spans="1:22" hidden="1" x14ac:dyDescent="0.25">
      <c r="A1684" s="30" t="s">
        <v>1346</v>
      </c>
      <c r="B1684" s="30" t="s">
        <v>273</v>
      </c>
      <c r="C1684" s="30" t="s">
        <v>9</v>
      </c>
      <c r="D1684" s="30" t="s">
        <v>339</v>
      </c>
      <c r="E1684" s="30" t="s">
        <v>278</v>
      </c>
      <c r="F1684" s="30">
        <v>10113</v>
      </c>
      <c r="G1684" s="30" t="s">
        <v>295</v>
      </c>
      <c r="H1684" s="30">
        <v>0</v>
      </c>
      <c r="I1684" s="30">
        <v>0</v>
      </c>
      <c r="J1684" s="30" t="s">
        <v>336</v>
      </c>
      <c r="K1684" s="30">
        <v>0</v>
      </c>
      <c r="L1684" s="30">
        <v>0</v>
      </c>
      <c r="M1684" s="30">
        <v>0</v>
      </c>
      <c r="N1684" s="30">
        <v>0</v>
      </c>
      <c r="O1684" s="30">
        <v>0</v>
      </c>
      <c r="P1684" s="30">
        <v>0</v>
      </c>
      <c r="Q1684" s="30">
        <v>0</v>
      </c>
      <c r="R1684" s="30">
        <v>0</v>
      </c>
      <c r="S1684" s="30">
        <v>0</v>
      </c>
      <c r="T1684">
        <v>3</v>
      </c>
      <c r="U1684">
        <v>0</v>
      </c>
      <c r="V1684">
        <v>0</v>
      </c>
    </row>
    <row r="1685" spans="1:22" hidden="1" x14ac:dyDescent="0.25">
      <c r="A1685" s="30" t="s">
        <v>1347</v>
      </c>
      <c r="B1685" s="30" t="s">
        <v>273</v>
      </c>
      <c r="C1685" s="30" t="s">
        <v>9</v>
      </c>
      <c r="D1685" s="30" t="s">
        <v>339</v>
      </c>
      <c r="E1685" s="30" t="s">
        <v>278</v>
      </c>
      <c r="F1685" s="30">
        <v>10113</v>
      </c>
      <c r="G1685" s="30" t="s">
        <v>296</v>
      </c>
      <c r="H1685" s="30">
        <v>61.513170448828298</v>
      </c>
      <c r="I1685" s="30">
        <v>0.01</v>
      </c>
      <c r="J1685" s="30" t="s">
        <v>336</v>
      </c>
      <c r="K1685" s="30">
        <v>0.61513170448828303</v>
      </c>
      <c r="L1685" s="30">
        <v>6220.8269274900003</v>
      </c>
      <c r="M1685" s="30">
        <v>0</v>
      </c>
      <c r="N1685" s="30">
        <v>0</v>
      </c>
      <c r="O1685" s="30">
        <v>0</v>
      </c>
      <c r="P1685" s="30">
        <v>0</v>
      </c>
      <c r="Q1685" s="30">
        <v>0.01</v>
      </c>
      <c r="R1685" s="30">
        <v>0.61513170448828303</v>
      </c>
      <c r="S1685" s="30">
        <v>101.13</v>
      </c>
      <c r="T1685">
        <v>3</v>
      </c>
      <c r="U1685">
        <v>61.513170448828298</v>
      </c>
      <c r="V1685">
        <v>8.1967213114754103E-3</v>
      </c>
    </row>
    <row r="1686" spans="1:22" hidden="1" x14ac:dyDescent="0.25">
      <c r="A1686" s="30" t="s">
        <v>1348</v>
      </c>
      <c r="B1686" s="30" t="s">
        <v>273</v>
      </c>
      <c r="C1686" s="30" t="s">
        <v>9</v>
      </c>
      <c r="D1686" s="30" t="s">
        <v>339</v>
      </c>
      <c r="E1686" s="30" t="s">
        <v>278</v>
      </c>
      <c r="F1686" s="30">
        <v>10113</v>
      </c>
      <c r="G1686" s="30" t="s">
        <v>297</v>
      </c>
      <c r="H1686" s="30">
        <v>510.15673229965103</v>
      </c>
      <c r="I1686" s="30">
        <v>0.02</v>
      </c>
      <c r="J1686" s="30" t="s">
        <v>336</v>
      </c>
      <c r="K1686" s="30">
        <v>10.203134645993</v>
      </c>
      <c r="L1686" s="30">
        <v>103184.300674927</v>
      </c>
      <c r="M1686" s="30">
        <v>0</v>
      </c>
      <c r="N1686" s="30">
        <v>0</v>
      </c>
      <c r="O1686" s="30">
        <v>0</v>
      </c>
      <c r="P1686" s="30">
        <v>0</v>
      </c>
      <c r="Q1686" s="30">
        <v>0.02</v>
      </c>
      <c r="R1686" s="30">
        <v>10.203134645993</v>
      </c>
      <c r="S1686" s="30">
        <v>202.26</v>
      </c>
      <c r="T1686">
        <v>3</v>
      </c>
      <c r="U1686">
        <v>510.15673229965103</v>
      </c>
      <c r="V1686">
        <v>1.63934426229508E-2</v>
      </c>
    </row>
    <row r="1687" spans="1:22" hidden="1" x14ac:dyDescent="0.25">
      <c r="A1687" s="30" t="s">
        <v>1349</v>
      </c>
      <c r="B1687" s="30" t="s">
        <v>273</v>
      </c>
      <c r="C1687" s="30" t="s">
        <v>9</v>
      </c>
      <c r="D1687" s="30" t="s">
        <v>339</v>
      </c>
      <c r="E1687" s="30" t="s">
        <v>278</v>
      </c>
      <c r="F1687" s="30">
        <v>10113</v>
      </c>
      <c r="G1687" s="30" t="s">
        <v>298</v>
      </c>
      <c r="H1687" s="30">
        <v>0</v>
      </c>
      <c r="I1687" s="30">
        <v>0</v>
      </c>
      <c r="J1687" s="30" t="s">
        <v>276</v>
      </c>
      <c r="K1687" s="30">
        <v>0</v>
      </c>
      <c r="L1687" s="30">
        <v>0</v>
      </c>
      <c r="M1687" s="30">
        <v>0</v>
      </c>
      <c r="N1687" s="30">
        <v>0</v>
      </c>
      <c r="O1687" s="30">
        <v>0</v>
      </c>
      <c r="P1687" s="30">
        <v>0</v>
      </c>
      <c r="Q1687" s="30">
        <v>0</v>
      </c>
      <c r="R1687" s="30">
        <v>0</v>
      </c>
      <c r="S1687" s="30">
        <v>0</v>
      </c>
      <c r="T1687">
        <v>3</v>
      </c>
      <c r="U1687">
        <v>0</v>
      </c>
      <c r="V1687">
        <v>0</v>
      </c>
    </row>
    <row r="1688" spans="1:22" hidden="1" x14ac:dyDescent="0.25">
      <c r="A1688" s="30" t="s">
        <v>1350</v>
      </c>
      <c r="B1688" s="30" t="s">
        <v>273</v>
      </c>
      <c r="C1688" s="30" t="s">
        <v>9</v>
      </c>
      <c r="D1688" s="30" t="s">
        <v>339</v>
      </c>
      <c r="E1688" s="30" t="s">
        <v>278</v>
      </c>
      <c r="F1688" s="30">
        <v>10113</v>
      </c>
      <c r="G1688" s="30" t="s">
        <v>299</v>
      </c>
      <c r="H1688" s="30">
        <v>116.136056730793</v>
      </c>
      <c r="I1688" s="30">
        <v>0.03</v>
      </c>
      <c r="J1688" s="30" t="s">
        <v>332</v>
      </c>
      <c r="K1688" s="30">
        <v>3.4840817019238002</v>
      </c>
      <c r="L1688" s="30">
        <v>35234.518251555302</v>
      </c>
      <c r="M1688" s="30">
        <v>0.03</v>
      </c>
      <c r="N1688" s="30">
        <v>0</v>
      </c>
      <c r="O1688" s="30">
        <v>0</v>
      </c>
      <c r="P1688" s="30">
        <v>0</v>
      </c>
      <c r="Q1688" s="30">
        <v>0</v>
      </c>
      <c r="R1688" s="30">
        <v>0</v>
      </c>
      <c r="S1688" s="30">
        <v>303.39</v>
      </c>
      <c r="T1688">
        <v>3</v>
      </c>
      <c r="U1688">
        <v>116.136056730793</v>
      </c>
      <c r="V1688">
        <v>9.6774193548387101E-3</v>
      </c>
    </row>
    <row r="1689" spans="1:22" hidden="1" x14ac:dyDescent="0.25">
      <c r="A1689" s="30" t="s">
        <v>1351</v>
      </c>
      <c r="B1689" s="30" t="s">
        <v>273</v>
      </c>
      <c r="C1689" s="30" t="s">
        <v>9</v>
      </c>
      <c r="D1689" s="30" t="s">
        <v>339</v>
      </c>
      <c r="E1689" s="30" t="s">
        <v>278</v>
      </c>
      <c r="F1689" s="30">
        <v>10113</v>
      </c>
      <c r="G1689" s="30" t="s">
        <v>300</v>
      </c>
      <c r="H1689" s="30">
        <v>0</v>
      </c>
      <c r="I1689" s="30">
        <v>0</v>
      </c>
      <c r="J1689" s="30" t="s">
        <v>336</v>
      </c>
      <c r="K1689" s="30">
        <v>0</v>
      </c>
      <c r="L1689" s="30">
        <v>0</v>
      </c>
      <c r="M1689" s="30">
        <v>0</v>
      </c>
      <c r="N1689" s="30">
        <v>0</v>
      </c>
      <c r="O1689" s="30">
        <v>0</v>
      </c>
      <c r="P1689" s="30">
        <v>0</v>
      </c>
      <c r="Q1689" s="30">
        <v>0</v>
      </c>
      <c r="R1689" s="30">
        <v>0</v>
      </c>
      <c r="S1689" s="30">
        <v>0</v>
      </c>
      <c r="T1689">
        <v>3</v>
      </c>
      <c r="U1689">
        <v>0</v>
      </c>
      <c r="V1689">
        <v>0</v>
      </c>
    </row>
    <row r="1690" spans="1:22" hidden="1" x14ac:dyDescent="0.25">
      <c r="A1690" s="30" t="s">
        <v>1352</v>
      </c>
      <c r="B1690" s="30" t="s">
        <v>273</v>
      </c>
      <c r="C1690" s="30" t="s">
        <v>9</v>
      </c>
      <c r="D1690" s="30" t="s">
        <v>339</v>
      </c>
      <c r="E1690" s="30" t="s">
        <v>278</v>
      </c>
      <c r="F1690" s="30">
        <v>10113</v>
      </c>
      <c r="G1690" s="30" t="s">
        <v>301</v>
      </c>
      <c r="H1690" s="30">
        <v>52.877314568854601</v>
      </c>
      <c r="I1690" s="30">
        <v>0.88</v>
      </c>
      <c r="J1690" s="30" t="s">
        <v>333</v>
      </c>
      <c r="K1690" s="30">
        <v>46.532036820591998</v>
      </c>
      <c r="L1690" s="30">
        <v>470578.48836664698</v>
      </c>
      <c r="M1690" s="30">
        <v>0</v>
      </c>
      <c r="N1690" s="30">
        <v>0.88</v>
      </c>
      <c r="O1690" s="30">
        <v>0</v>
      </c>
      <c r="P1690" s="30">
        <v>0</v>
      </c>
      <c r="Q1690" s="30">
        <v>0</v>
      </c>
      <c r="R1690" s="30">
        <v>0</v>
      </c>
      <c r="S1690" s="30">
        <v>8899.44</v>
      </c>
      <c r="T1690">
        <v>3</v>
      </c>
      <c r="U1690">
        <v>52.877314568854601</v>
      </c>
      <c r="V1690">
        <v>0.74576271186440701</v>
      </c>
    </row>
    <row r="1691" spans="1:22" hidden="1" x14ac:dyDescent="0.25">
      <c r="A1691" s="30" t="s">
        <v>1353</v>
      </c>
      <c r="B1691" s="30" t="s">
        <v>273</v>
      </c>
      <c r="C1691" s="30" t="s">
        <v>9</v>
      </c>
      <c r="D1691" s="30" t="s">
        <v>339</v>
      </c>
      <c r="E1691" s="30" t="s">
        <v>278</v>
      </c>
      <c r="F1691" s="30">
        <v>10113</v>
      </c>
      <c r="G1691" s="30" t="s">
        <v>302</v>
      </c>
      <c r="H1691" s="30">
        <v>112.926559719024</v>
      </c>
      <c r="I1691" s="30">
        <v>0.04</v>
      </c>
      <c r="J1691" s="30" t="s">
        <v>332</v>
      </c>
      <c r="K1691" s="30">
        <v>4.5170623887609702</v>
      </c>
      <c r="L1691" s="30">
        <v>45681.051937539698</v>
      </c>
      <c r="M1691" s="30">
        <v>0.04</v>
      </c>
      <c r="N1691" s="30">
        <v>0</v>
      </c>
      <c r="O1691" s="30">
        <v>0</v>
      </c>
      <c r="P1691" s="30">
        <v>0</v>
      </c>
      <c r="Q1691" s="30">
        <v>0</v>
      </c>
      <c r="R1691" s="30">
        <v>0</v>
      </c>
      <c r="S1691" s="30">
        <v>404.52</v>
      </c>
      <c r="T1691">
        <v>3</v>
      </c>
      <c r="U1691">
        <v>112.926559719024</v>
      </c>
      <c r="V1691">
        <v>1.2903225806451601E-2</v>
      </c>
    </row>
    <row r="1692" spans="1:22" hidden="1" x14ac:dyDescent="0.25">
      <c r="A1692" s="30" t="s">
        <v>1354</v>
      </c>
      <c r="B1692" s="30" t="s">
        <v>273</v>
      </c>
      <c r="C1692" s="30" t="s">
        <v>9</v>
      </c>
      <c r="D1692" s="30" t="s">
        <v>339</v>
      </c>
      <c r="E1692" s="30" t="s">
        <v>278</v>
      </c>
      <c r="F1692" s="30">
        <v>10113</v>
      </c>
      <c r="G1692" s="30" t="s">
        <v>303</v>
      </c>
      <c r="H1692" s="30">
        <v>179.09813527591399</v>
      </c>
      <c r="I1692" s="30">
        <v>0.06</v>
      </c>
      <c r="J1692" s="30" t="s">
        <v>336</v>
      </c>
      <c r="K1692" s="30">
        <v>10.7458881165548</v>
      </c>
      <c r="L1692" s="30">
        <v>108673.166522719</v>
      </c>
      <c r="M1692" s="30">
        <v>0</v>
      </c>
      <c r="N1692" s="30">
        <v>0</v>
      </c>
      <c r="O1692" s="30">
        <v>0</v>
      </c>
      <c r="P1692" s="30">
        <v>0</v>
      </c>
      <c r="Q1692" s="30">
        <v>0.06</v>
      </c>
      <c r="R1692" s="30">
        <v>10.7458881165548</v>
      </c>
      <c r="S1692" s="30">
        <v>606.78</v>
      </c>
      <c r="T1692">
        <v>3</v>
      </c>
      <c r="U1692">
        <v>179.09813527591399</v>
      </c>
      <c r="V1692">
        <v>4.91803278688525E-2</v>
      </c>
    </row>
    <row r="1693" spans="1:22" hidden="1" x14ac:dyDescent="0.25">
      <c r="A1693" s="30" t="s">
        <v>1342</v>
      </c>
      <c r="B1693" s="30" t="s">
        <v>273</v>
      </c>
      <c r="C1693" s="30" t="s">
        <v>9</v>
      </c>
      <c r="D1693" s="30" t="s">
        <v>339</v>
      </c>
      <c r="E1693" s="30" t="s">
        <v>278</v>
      </c>
      <c r="F1693" s="30">
        <v>10113</v>
      </c>
      <c r="G1693" s="30" t="s">
        <v>304</v>
      </c>
      <c r="H1693" s="30">
        <v>33.111327479499103</v>
      </c>
      <c r="I1693" s="30">
        <v>1</v>
      </c>
      <c r="J1693" s="30" t="s">
        <v>336</v>
      </c>
      <c r="K1693" s="30">
        <v>33.111327479499103</v>
      </c>
      <c r="L1693" s="30">
        <v>334854.85480017401</v>
      </c>
      <c r="M1693" s="30">
        <v>0</v>
      </c>
      <c r="N1693" s="30">
        <v>0</v>
      </c>
      <c r="O1693" s="30">
        <v>0</v>
      </c>
      <c r="P1693" s="30">
        <v>0</v>
      </c>
      <c r="Q1693" s="30">
        <v>1</v>
      </c>
      <c r="R1693" s="30">
        <v>33.111327479499103</v>
      </c>
      <c r="S1693" s="30">
        <v>10113</v>
      </c>
      <c r="T1693">
        <v>3</v>
      </c>
      <c r="U1693">
        <v>33.111327479499103</v>
      </c>
      <c r="V1693">
        <v>0.81967213114754101</v>
      </c>
    </row>
    <row r="1694" spans="1:22" hidden="1" x14ac:dyDescent="0.25">
      <c r="A1694" s="30" t="s">
        <v>1356</v>
      </c>
      <c r="B1694" s="30" t="s">
        <v>273</v>
      </c>
      <c r="C1694" s="30" t="s">
        <v>9</v>
      </c>
      <c r="D1694" s="30" t="s">
        <v>339</v>
      </c>
      <c r="E1694" s="30" t="s">
        <v>278</v>
      </c>
      <c r="F1694" s="30">
        <v>10113</v>
      </c>
      <c r="G1694" s="30" t="s">
        <v>305</v>
      </c>
      <c r="H1694" s="30">
        <v>152.22888616634299</v>
      </c>
      <c r="I1694" s="30">
        <v>1.35</v>
      </c>
      <c r="J1694" s="30" t="s">
        <v>332</v>
      </c>
      <c r="K1694" s="30">
        <v>205.50899632456199</v>
      </c>
      <c r="L1694" s="30">
        <v>2078312.4798303</v>
      </c>
      <c r="M1694" s="30">
        <v>1.35</v>
      </c>
      <c r="N1694" s="30">
        <v>0</v>
      </c>
      <c r="O1694" s="30">
        <v>0</v>
      </c>
      <c r="P1694" s="30">
        <v>0</v>
      </c>
      <c r="Q1694" s="30">
        <v>0</v>
      </c>
      <c r="R1694" s="30">
        <v>0</v>
      </c>
      <c r="S1694" s="30">
        <v>13652.55</v>
      </c>
      <c r="T1694">
        <v>3</v>
      </c>
      <c r="U1694">
        <v>152.22888616634299</v>
      </c>
      <c r="V1694">
        <v>0.43548387096774199</v>
      </c>
    </row>
    <row r="1695" spans="1:22" hidden="1" x14ac:dyDescent="0.25">
      <c r="A1695" s="30" t="s">
        <v>1357</v>
      </c>
      <c r="B1695" s="30" t="s">
        <v>273</v>
      </c>
      <c r="C1695" s="30" t="s">
        <v>9</v>
      </c>
      <c r="D1695" s="30" t="s">
        <v>339</v>
      </c>
      <c r="E1695" s="30" t="s">
        <v>278</v>
      </c>
      <c r="F1695" s="30">
        <v>10113</v>
      </c>
      <c r="G1695" s="30" t="s">
        <v>306</v>
      </c>
      <c r="H1695" s="30">
        <v>110.84217767822599</v>
      </c>
      <c r="I1695" s="30">
        <v>0.86</v>
      </c>
      <c r="J1695" s="30" t="s">
        <v>332</v>
      </c>
      <c r="K1695" s="30">
        <v>95.324272803274397</v>
      </c>
      <c r="L1695" s="30">
        <v>964014.37085951399</v>
      </c>
      <c r="M1695" s="30">
        <v>0.86</v>
      </c>
      <c r="N1695" s="30">
        <v>0</v>
      </c>
      <c r="O1695" s="30">
        <v>0</v>
      </c>
      <c r="P1695" s="30">
        <v>0</v>
      </c>
      <c r="Q1695" s="30">
        <v>0</v>
      </c>
      <c r="R1695" s="30">
        <v>0</v>
      </c>
      <c r="S1695" s="30">
        <v>8697.18</v>
      </c>
      <c r="T1695">
        <v>3</v>
      </c>
      <c r="U1695">
        <v>110.84217767822599</v>
      </c>
      <c r="V1695">
        <v>0.27741935483871</v>
      </c>
    </row>
    <row r="1696" spans="1:22" hidden="1" x14ac:dyDescent="0.25">
      <c r="A1696" s="30" t="s">
        <v>1358</v>
      </c>
      <c r="B1696" s="30" t="s">
        <v>273</v>
      </c>
      <c r="C1696" s="30" t="s">
        <v>9</v>
      </c>
      <c r="D1696" s="30" t="s">
        <v>339</v>
      </c>
      <c r="E1696" s="30" t="s">
        <v>278</v>
      </c>
      <c r="F1696" s="30">
        <v>10113</v>
      </c>
      <c r="G1696" s="30" t="s">
        <v>307</v>
      </c>
      <c r="H1696" s="30">
        <v>44.346921677265499</v>
      </c>
      <c r="I1696" s="30">
        <v>0.13</v>
      </c>
      <c r="J1696" s="30" t="s">
        <v>336</v>
      </c>
      <c r="K1696" s="30">
        <v>5.7650998180445097</v>
      </c>
      <c r="L1696" s="30">
        <v>58302.454459884102</v>
      </c>
      <c r="M1696" s="30">
        <v>0</v>
      </c>
      <c r="N1696" s="30">
        <v>0</v>
      </c>
      <c r="O1696" s="30">
        <v>0</v>
      </c>
      <c r="P1696" s="30">
        <v>0</v>
      </c>
      <c r="Q1696" s="30">
        <v>0.13</v>
      </c>
      <c r="R1696" s="30">
        <v>5.7650998180445097</v>
      </c>
      <c r="S1696" s="30">
        <v>1314.69</v>
      </c>
      <c r="T1696">
        <v>3</v>
      </c>
      <c r="U1696">
        <v>44.346921677265499</v>
      </c>
      <c r="V1696">
        <v>0.10655737704918</v>
      </c>
    </row>
    <row r="1697" spans="1:22" hidden="1" x14ac:dyDescent="0.25">
      <c r="A1697" s="30" t="s">
        <v>1359</v>
      </c>
      <c r="B1697" s="30" t="s">
        <v>273</v>
      </c>
      <c r="C1697" s="30" t="s">
        <v>9</v>
      </c>
      <c r="D1697" s="30" t="s">
        <v>339</v>
      </c>
      <c r="E1697" s="30" t="s">
        <v>278</v>
      </c>
      <c r="F1697" s="30">
        <v>10113</v>
      </c>
      <c r="G1697" s="30" t="s">
        <v>308</v>
      </c>
      <c r="H1697" s="30">
        <v>121.894465489784</v>
      </c>
      <c r="I1697" s="30">
        <v>0.62</v>
      </c>
      <c r="J1697" s="30" t="s">
        <v>332</v>
      </c>
      <c r="K1697" s="30">
        <v>75.574568603666094</v>
      </c>
      <c r="L1697" s="30">
        <v>764285.61228887597</v>
      </c>
      <c r="M1697" s="30">
        <v>0.62</v>
      </c>
      <c r="N1697" s="30">
        <v>0</v>
      </c>
      <c r="O1697" s="30">
        <v>0</v>
      </c>
      <c r="P1697" s="30">
        <v>0</v>
      </c>
      <c r="Q1697" s="30">
        <v>0</v>
      </c>
      <c r="R1697" s="30">
        <v>0</v>
      </c>
      <c r="S1697" s="30">
        <v>6270.06</v>
      </c>
      <c r="T1697">
        <v>3</v>
      </c>
      <c r="U1697">
        <v>121.894465489784</v>
      </c>
      <c r="V1697">
        <v>0.2</v>
      </c>
    </row>
    <row r="1698" spans="1:22" hidden="1" x14ac:dyDescent="0.25">
      <c r="A1698" s="30" t="s">
        <v>1355</v>
      </c>
      <c r="B1698" s="30" t="s">
        <v>273</v>
      </c>
      <c r="C1698" s="30" t="s">
        <v>9</v>
      </c>
      <c r="D1698" s="30" t="s">
        <v>339</v>
      </c>
      <c r="E1698" s="30" t="s">
        <v>278</v>
      </c>
      <c r="F1698" s="30">
        <v>10113</v>
      </c>
      <c r="G1698" s="30" t="s">
        <v>309</v>
      </c>
      <c r="H1698" s="30">
        <v>0</v>
      </c>
      <c r="I1698" s="30">
        <v>0</v>
      </c>
      <c r="J1698" s="30" t="s">
        <v>336</v>
      </c>
      <c r="K1698" s="30">
        <v>0</v>
      </c>
      <c r="L1698" s="30">
        <v>0</v>
      </c>
      <c r="M1698" s="30">
        <v>0</v>
      </c>
      <c r="N1698" s="30">
        <v>0</v>
      </c>
      <c r="O1698" s="30">
        <v>0</v>
      </c>
      <c r="P1698" s="30">
        <v>0</v>
      </c>
      <c r="Q1698" s="30">
        <v>0</v>
      </c>
      <c r="R1698" s="30">
        <v>0</v>
      </c>
      <c r="S1698" s="30">
        <v>0</v>
      </c>
      <c r="T1698">
        <v>3</v>
      </c>
      <c r="U1698">
        <v>0</v>
      </c>
      <c r="V1698">
        <v>0</v>
      </c>
    </row>
    <row r="1699" spans="1:22" hidden="1" x14ac:dyDescent="0.25">
      <c r="A1699" s="30" t="s">
        <v>1360</v>
      </c>
      <c r="B1699" s="30" t="s">
        <v>273</v>
      </c>
      <c r="C1699" s="30" t="s">
        <v>9</v>
      </c>
      <c r="D1699" s="30" t="s">
        <v>339</v>
      </c>
      <c r="E1699" s="30" t="s">
        <v>278</v>
      </c>
      <c r="F1699" s="30">
        <v>10113</v>
      </c>
      <c r="G1699" s="30" t="s">
        <v>310</v>
      </c>
      <c r="H1699" s="30">
        <v>186.59677524881701</v>
      </c>
      <c r="I1699" s="30">
        <v>7.0000000000000007E-2</v>
      </c>
      <c r="J1699" s="30" t="s">
        <v>333</v>
      </c>
      <c r="K1699" s="30">
        <v>13.061774267417199</v>
      </c>
      <c r="L1699" s="30">
        <v>132093.72316639</v>
      </c>
      <c r="M1699" s="30">
        <v>0</v>
      </c>
      <c r="N1699" s="30">
        <v>7.0000000000000007E-2</v>
      </c>
      <c r="O1699" s="30">
        <v>0</v>
      </c>
      <c r="P1699" s="30">
        <v>0</v>
      </c>
      <c r="Q1699" s="30">
        <v>0</v>
      </c>
      <c r="R1699" s="30">
        <v>0</v>
      </c>
      <c r="S1699" s="30">
        <v>707.91</v>
      </c>
      <c r="T1699">
        <v>3</v>
      </c>
      <c r="U1699">
        <v>186.59677524881701</v>
      </c>
      <c r="V1699">
        <v>5.93220338983051E-2</v>
      </c>
    </row>
    <row r="1700" spans="1:22" hidden="1" x14ac:dyDescent="0.25">
      <c r="A1700" s="30" t="s">
        <v>1361</v>
      </c>
      <c r="B1700" s="30" t="s">
        <v>273</v>
      </c>
      <c r="C1700" s="30" t="s">
        <v>9</v>
      </c>
      <c r="D1700" s="30" t="s">
        <v>339</v>
      </c>
      <c r="E1700" s="30" t="s">
        <v>278</v>
      </c>
      <c r="F1700" s="30">
        <v>10113</v>
      </c>
      <c r="G1700" s="30" t="s">
        <v>311</v>
      </c>
      <c r="H1700" s="30">
        <v>105.51839944651501</v>
      </c>
      <c r="I1700" s="30">
        <v>0.14000000000000001</v>
      </c>
      <c r="J1700" s="30" t="s">
        <v>333</v>
      </c>
      <c r="K1700" s="30">
        <v>14.772575922512001</v>
      </c>
      <c r="L1700" s="30">
        <v>149395.06030436399</v>
      </c>
      <c r="M1700" s="30">
        <v>0</v>
      </c>
      <c r="N1700" s="30">
        <v>0.14000000000000001</v>
      </c>
      <c r="O1700" s="30">
        <v>0</v>
      </c>
      <c r="P1700" s="30">
        <v>0</v>
      </c>
      <c r="Q1700" s="30">
        <v>0</v>
      </c>
      <c r="R1700" s="30">
        <v>0</v>
      </c>
      <c r="S1700" s="30">
        <v>1415.82</v>
      </c>
      <c r="T1700">
        <v>3</v>
      </c>
      <c r="U1700">
        <v>105.51839944651501</v>
      </c>
      <c r="V1700">
        <v>0.11864406779661001</v>
      </c>
    </row>
    <row r="1701" spans="1:22" hidden="1" x14ac:dyDescent="0.25">
      <c r="A1701" s="30" t="s">
        <v>1362</v>
      </c>
      <c r="B1701" s="30" t="s">
        <v>273</v>
      </c>
      <c r="C1701" s="30" t="s">
        <v>9</v>
      </c>
      <c r="D1701" s="30" t="s">
        <v>339</v>
      </c>
      <c r="E1701" s="30" t="s">
        <v>278</v>
      </c>
      <c r="F1701" s="30">
        <v>10113</v>
      </c>
      <c r="G1701" s="30" t="s">
        <v>312</v>
      </c>
      <c r="H1701" s="30">
        <v>19.203397041317</v>
      </c>
      <c r="I1701" s="30">
        <v>4.4800000000000004</v>
      </c>
      <c r="J1701" s="30" t="s">
        <v>334</v>
      </c>
      <c r="K1701" s="30">
        <v>86.031218745100304</v>
      </c>
      <c r="L1701" s="30">
        <v>870033.71516919998</v>
      </c>
      <c r="M1701" s="30">
        <v>0</v>
      </c>
      <c r="N1701" s="30">
        <v>0</v>
      </c>
      <c r="O1701" s="30">
        <v>4.4800000000000004</v>
      </c>
      <c r="P1701" s="30">
        <v>0</v>
      </c>
      <c r="Q1701" s="30">
        <v>0</v>
      </c>
      <c r="R1701" s="30">
        <v>0</v>
      </c>
      <c r="S1701" s="30">
        <v>45306.239999999998</v>
      </c>
      <c r="T1701">
        <v>3</v>
      </c>
      <c r="U1701">
        <v>19.203397041317</v>
      </c>
      <c r="V1701">
        <v>0.87329434697855701</v>
      </c>
    </row>
    <row r="1702" spans="1:22" hidden="1" x14ac:dyDescent="0.25">
      <c r="A1702" s="30" t="s">
        <v>2814</v>
      </c>
      <c r="B1702" s="30" t="s">
        <v>273</v>
      </c>
      <c r="C1702" s="30" t="s">
        <v>9</v>
      </c>
      <c r="D1702" s="30" t="s">
        <v>339</v>
      </c>
      <c r="E1702" s="30" t="s">
        <v>278</v>
      </c>
      <c r="F1702" s="30">
        <v>10113</v>
      </c>
      <c r="G1702" s="30" t="s">
        <v>2688</v>
      </c>
      <c r="H1702" s="30">
        <v>89.792234775439198</v>
      </c>
      <c r="I1702" s="30">
        <v>8.2036858150000003E-2</v>
      </c>
      <c r="J1702" s="30" t="s">
        <v>334</v>
      </c>
      <c r="K1702" s="30">
        <v>7.3662728272442104</v>
      </c>
      <c r="L1702" s="30">
        <v>74495.117101920696</v>
      </c>
      <c r="M1702" s="30">
        <v>0</v>
      </c>
      <c r="N1702" s="30">
        <v>0</v>
      </c>
      <c r="O1702" s="30">
        <v>8.2036858150000003E-2</v>
      </c>
      <c r="P1702" s="30">
        <v>0</v>
      </c>
      <c r="Q1702" s="30">
        <v>0</v>
      </c>
      <c r="R1702" s="30">
        <v>0</v>
      </c>
      <c r="S1702" s="30">
        <v>829.63874647094997</v>
      </c>
      <c r="T1702">
        <v>3</v>
      </c>
      <c r="U1702">
        <v>89.792234775439198</v>
      </c>
      <c r="V1702">
        <v>1.59915902826511E-2</v>
      </c>
    </row>
    <row r="1703" spans="1:22" hidden="1" x14ac:dyDescent="0.25">
      <c r="A1703" s="30" t="s">
        <v>2730</v>
      </c>
      <c r="B1703" s="30" t="s">
        <v>273</v>
      </c>
      <c r="C1703" s="30" t="s">
        <v>9</v>
      </c>
      <c r="D1703" s="30" t="s">
        <v>339</v>
      </c>
      <c r="E1703" s="30" t="s">
        <v>278</v>
      </c>
      <c r="F1703" s="30">
        <v>10113</v>
      </c>
      <c r="G1703" s="30" t="s">
        <v>2687</v>
      </c>
      <c r="H1703" s="30">
        <v>55.7269158677069</v>
      </c>
      <c r="I1703" s="30">
        <v>0.56796314184999996</v>
      </c>
      <c r="J1703" s="30" t="s">
        <v>334</v>
      </c>
      <c r="K1703" s="30">
        <v>31.650834221833399</v>
      </c>
      <c r="L1703" s="30">
        <v>320084.88648540102</v>
      </c>
      <c r="M1703" s="30">
        <v>0</v>
      </c>
      <c r="N1703" s="30">
        <v>0</v>
      </c>
      <c r="O1703" s="30">
        <v>0.56796314184999996</v>
      </c>
      <c r="P1703" s="30">
        <v>0</v>
      </c>
      <c r="Q1703" s="30">
        <v>0</v>
      </c>
      <c r="R1703" s="30">
        <v>0</v>
      </c>
      <c r="S1703" s="30">
        <v>5743.8112535290502</v>
      </c>
      <c r="T1703">
        <v>3</v>
      </c>
      <c r="U1703">
        <v>55.7269158677069</v>
      </c>
      <c r="V1703">
        <v>0.110714062738791</v>
      </c>
    </row>
    <row r="1704" spans="1:22" hidden="1" x14ac:dyDescent="0.25">
      <c r="A1704" s="30" t="s">
        <v>1363</v>
      </c>
      <c r="B1704" s="30" t="s">
        <v>273</v>
      </c>
      <c r="C1704" s="30" t="s">
        <v>9</v>
      </c>
      <c r="D1704" s="30" t="s">
        <v>339</v>
      </c>
      <c r="E1704" s="30" t="s">
        <v>278</v>
      </c>
      <c r="F1704" s="30">
        <v>10113</v>
      </c>
      <c r="G1704" s="30" t="s">
        <v>313</v>
      </c>
      <c r="H1704" s="30">
        <v>0</v>
      </c>
      <c r="I1704" s="30">
        <v>0</v>
      </c>
      <c r="J1704" s="30" t="s">
        <v>334</v>
      </c>
      <c r="K1704" s="30">
        <v>0</v>
      </c>
      <c r="L1704" s="30">
        <v>0</v>
      </c>
      <c r="M1704" s="30">
        <v>0</v>
      </c>
      <c r="N1704" s="30">
        <v>0</v>
      </c>
      <c r="O1704" s="30">
        <v>0</v>
      </c>
      <c r="P1704" s="30">
        <v>0</v>
      </c>
      <c r="Q1704" s="30">
        <v>0</v>
      </c>
      <c r="R1704" s="30">
        <v>0</v>
      </c>
      <c r="S1704" s="30">
        <v>0</v>
      </c>
      <c r="T1704">
        <v>3</v>
      </c>
      <c r="U1704">
        <v>0</v>
      </c>
      <c r="V1704">
        <v>0</v>
      </c>
    </row>
    <row r="1705" spans="1:22" hidden="1" x14ac:dyDescent="0.25">
      <c r="A1705" s="30" t="s">
        <v>1390</v>
      </c>
      <c r="B1705" s="30" t="s">
        <v>273</v>
      </c>
      <c r="C1705" s="30" t="s">
        <v>9</v>
      </c>
      <c r="D1705" s="30" t="s">
        <v>339</v>
      </c>
      <c r="E1705" s="30" t="s">
        <v>279</v>
      </c>
      <c r="F1705" s="30">
        <v>10113</v>
      </c>
      <c r="G1705" s="30" t="s">
        <v>289</v>
      </c>
      <c r="H1705" s="30">
        <v>0</v>
      </c>
      <c r="I1705" s="30">
        <v>0</v>
      </c>
      <c r="J1705" s="30" t="s">
        <v>335</v>
      </c>
      <c r="K1705" s="30">
        <v>0</v>
      </c>
      <c r="L1705" s="30">
        <v>0</v>
      </c>
      <c r="M1705" s="30">
        <v>0</v>
      </c>
      <c r="N1705" s="30">
        <v>0</v>
      </c>
      <c r="O1705" s="30">
        <v>0</v>
      </c>
      <c r="P1705" s="30">
        <v>0</v>
      </c>
      <c r="Q1705" s="30">
        <v>0</v>
      </c>
      <c r="R1705" s="30">
        <v>0</v>
      </c>
      <c r="S1705" s="30">
        <v>0</v>
      </c>
      <c r="T1705">
        <v>4</v>
      </c>
      <c r="U1705">
        <v>817.12845320158499</v>
      </c>
      <c r="V1705">
        <v>1</v>
      </c>
    </row>
    <row r="1706" spans="1:22" hidden="1" x14ac:dyDescent="0.25">
      <c r="A1706" s="30" t="s">
        <v>1389</v>
      </c>
      <c r="B1706" s="30" t="s">
        <v>273</v>
      </c>
      <c r="C1706" s="30" t="s">
        <v>9</v>
      </c>
      <c r="D1706" s="30" t="s">
        <v>339</v>
      </c>
      <c r="E1706" s="30" t="s">
        <v>279</v>
      </c>
      <c r="F1706" s="30">
        <v>10113</v>
      </c>
      <c r="G1706" s="30" t="s">
        <v>290</v>
      </c>
      <c r="H1706" s="30">
        <v>0</v>
      </c>
      <c r="I1706" s="30">
        <v>0</v>
      </c>
      <c r="J1706" s="30" t="s">
        <v>363</v>
      </c>
      <c r="K1706" s="30">
        <v>0</v>
      </c>
      <c r="L1706" s="30">
        <v>0</v>
      </c>
      <c r="M1706" s="30">
        <v>0</v>
      </c>
      <c r="N1706" s="30">
        <v>0</v>
      </c>
      <c r="O1706" s="30">
        <v>0</v>
      </c>
      <c r="P1706" s="30">
        <v>0</v>
      </c>
      <c r="Q1706" s="30">
        <v>0</v>
      </c>
      <c r="R1706" s="30">
        <v>0</v>
      </c>
      <c r="S1706" s="30">
        <v>0</v>
      </c>
      <c r="T1706">
        <v>4</v>
      </c>
      <c r="U1706">
        <v>1536.20731378236</v>
      </c>
      <c r="V1706">
        <v>0.5</v>
      </c>
    </row>
    <row r="1707" spans="1:22" hidden="1" x14ac:dyDescent="0.25">
      <c r="A1707" s="30" t="s">
        <v>1366</v>
      </c>
      <c r="B1707" s="30" t="s">
        <v>273</v>
      </c>
      <c r="C1707" s="30" t="s">
        <v>9</v>
      </c>
      <c r="D1707" s="30" t="s">
        <v>339</v>
      </c>
      <c r="E1707" s="30" t="s">
        <v>279</v>
      </c>
      <c r="F1707" s="30">
        <v>10113</v>
      </c>
      <c r="G1707" s="30" t="s">
        <v>291</v>
      </c>
      <c r="H1707" s="30">
        <v>0</v>
      </c>
      <c r="I1707" s="30">
        <v>0</v>
      </c>
      <c r="J1707" s="30" t="s">
        <v>336</v>
      </c>
      <c r="K1707" s="30">
        <v>0</v>
      </c>
      <c r="L1707" s="30">
        <v>0</v>
      </c>
      <c r="M1707" s="30">
        <v>0</v>
      </c>
      <c r="N1707" s="30">
        <v>0</v>
      </c>
      <c r="O1707" s="30">
        <v>0</v>
      </c>
      <c r="P1707" s="30">
        <v>0</v>
      </c>
      <c r="Q1707" s="30">
        <v>0</v>
      </c>
      <c r="R1707" s="30">
        <v>0</v>
      </c>
      <c r="S1707" s="30">
        <v>0</v>
      </c>
      <c r="T1707">
        <v>4</v>
      </c>
      <c r="U1707">
        <v>0</v>
      </c>
      <c r="V1707">
        <v>0</v>
      </c>
    </row>
    <row r="1708" spans="1:22" hidden="1" x14ac:dyDescent="0.25">
      <c r="A1708" s="30" t="s">
        <v>1368</v>
      </c>
      <c r="B1708" s="30" t="s">
        <v>273</v>
      </c>
      <c r="C1708" s="30" t="s">
        <v>9</v>
      </c>
      <c r="D1708" s="30" t="s">
        <v>339</v>
      </c>
      <c r="E1708" s="30" t="s">
        <v>279</v>
      </c>
      <c r="F1708" s="30">
        <v>10113</v>
      </c>
      <c r="G1708" s="30" t="s">
        <v>292</v>
      </c>
      <c r="H1708" s="30">
        <v>44.994574837368297</v>
      </c>
      <c r="I1708" s="30">
        <v>0.36</v>
      </c>
      <c r="J1708" s="30" t="s">
        <v>332</v>
      </c>
      <c r="K1708" s="30">
        <v>16.198046941452599</v>
      </c>
      <c r="L1708" s="30">
        <v>163810.84871891001</v>
      </c>
      <c r="M1708" s="30">
        <v>0.36</v>
      </c>
      <c r="N1708" s="30">
        <v>0</v>
      </c>
      <c r="O1708" s="30">
        <v>0</v>
      </c>
      <c r="P1708" s="30">
        <v>0</v>
      </c>
      <c r="Q1708" s="30">
        <v>0</v>
      </c>
      <c r="R1708" s="30">
        <v>0</v>
      </c>
      <c r="S1708" s="30">
        <v>3640.68</v>
      </c>
      <c r="T1708">
        <v>4</v>
      </c>
      <c r="U1708">
        <v>44.994574837368297</v>
      </c>
      <c r="V1708">
        <v>8.2379862700228804E-2</v>
      </c>
    </row>
    <row r="1709" spans="1:22" hidden="1" x14ac:dyDescent="0.25">
      <c r="A1709" s="30" t="s">
        <v>1369</v>
      </c>
      <c r="B1709" s="30" t="s">
        <v>273</v>
      </c>
      <c r="C1709" s="30" t="s">
        <v>9</v>
      </c>
      <c r="D1709" s="30" t="s">
        <v>339</v>
      </c>
      <c r="E1709" s="30" t="s">
        <v>279</v>
      </c>
      <c r="F1709" s="30">
        <v>10113</v>
      </c>
      <c r="G1709" s="30" t="s">
        <v>293</v>
      </c>
      <c r="H1709" s="30">
        <v>641.974400087449</v>
      </c>
      <c r="I1709" s="30">
        <v>0.01</v>
      </c>
      <c r="J1709" s="30" t="s">
        <v>333</v>
      </c>
      <c r="K1709" s="30">
        <v>6.4197440008744904</v>
      </c>
      <c r="L1709" s="30">
        <v>64922.871080843703</v>
      </c>
      <c r="M1709" s="30">
        <v>0</v>
      </c>
      <c r="N1709" s="30">
        <v>0.01</v>
      </c>
      <c r="O1709" s="30">
        <v>0</v>
      </c>
      <c r="P1709" s="30">
        <v>0</v>
      </c>
      <c r="Q1709" s="30">
        <v>0</v>
      </c>
      <c r="R1709" s="30">
        <v>0</v>
      </c>
      <c r="S1709" s="30">
        <v>101.13</v>
      </c>
      <c r="T1709">
        <v>4</v>
      </c>
      <c r="U1709">
        <v>641.974400087449</v>
      </c>
      <c r="V1709">
        <v>5.78034682080925E-3</v>
      </c>
    </row>
    <row r="1710" spans="1:22" hidden="1" x14ac:dyDescent="0.25">
      <c r="A1710" s="30" t="s">
        <v>1370</v>
      </c>
      <c r="B1710" s="30" t="s">
        <v>273</v>
      </c>
      <c r="C1710" s="30" t="s">
        <v>9</v>
      </c>
      <c r="D1710" s="30" t="s">
        <v>339</v>
      </c>
      <c r="E1710" s="30" t="s">
        <v>279</v>
      </c>
      <c r="F1710" s="30">
        <v>10113</v>
      </c>
      <c r="G1710" s="30" t="s">
        <v>294</v>
      </c>
      <c r="H1710" s="30">
        <v>99.504802798698705</v>
      </c>
      <c r="I1710" s="30">
        <v>0.15</v>
      </c>
      <c r="J1710" s="30" t="s">
        <v>333</v>
      </c>
      <c r="K1710" s="30">
        <v>14.925720419804801</v>
      </c>
      <c r="L1710" s="30">
        <v>150943.81060548601</v>
      </c>
      <c r="M1710" s="30">
        <v>0</v>
      </c>
      <c r="N1710" s="30">
        <v>0.15</v>
      </c>
      <c r="O1710" s="30">
        <v>0</v>
      </c>
      <c r="P1710" s="30">
        <v>0</v>
      </c>
      <c r="Q1710" s="30">
        <v>0</v>
      </c>
      <c r="R1710" s="30">
        <v>0</v>
      </c>
      <c r="S1710" s="30">
        <v>1516.95</v>
      </c>
      <c r="T1710">
        <v>4</v>
      </c>
      <c r="U1710">
        <v>99.504802798698705</v>
      </c>
      <c r="V1710">
        <v>8.6705202312138699E-2</v>
      </c>
    </row>
    <row r="1711" spans="1:22" hidden="1" x14ac:dyDescent="0.25">
      <c r="A1711" s="30" t="s">
        <v>1371</v>
      </c>
      <c r="B1711" s="30" t="s">
        <v>273</v>
      </c>
      <c r="C1711" s="30" t="s">
        <v>9</v>
      </c>
      <c r="D1711" s="30" t="s">
        <v>339</v>
      </c>
      <c r="E1711" s="30" t="s">
        <v>279</v>
      </c>
      <c r="F1711" s="30">
        <v>10113</v>
      </c>
      <c r="G1711" s="30" t="s">
        <v>295</v>
      </c>
      <c r="H1711" s="30">
        <v>0</v>
      </c>
      <c r="I1711" s="30">
        <v>0</v>
      </c>
      <c r="J1711" s="30" t="s">
        <v>336</v>
      </c>
      <c r="K1711" s="30">
        <v>0</v>
      </c>
      <c r="L1711" s="30">
        <v>0</v>
      </c>
      <c r="M1711" s="30">
        <v>0</v>
      </c>
      <c r="N1711" s="30">
        <v>0</v>
      </c>
      <c r="O1711" s="30">
        <v>0</v>
      </c>
      <c r="P1711" s="30">
        <v>0</v>
      </c>
      <c r="Q1711" s="30">
        <v>0</v>
      </c>
      <c r="R1711" s="30">
        <v>0</v>
      </c>
      <c r="S1711" s="30">
        <v>0</v>
      </c>
      <c r="T1711">
        <v>4</v>
      </c>
      <c r="U1711">
        <v>0</v>
      </c>
      <c r="V1711">
        <v>0</v>
      </c>
    </row>
    <row r="1712" spans="1:22" hidden="1" x14ac:dyDescent="0.25">
      <c r="A1712" s="30" t="s">
        <v>1372</v>
      </c>
      <c r="B1712" s="30" t="s">
        <v>273</v>
      </c>
      <c r="C1712" s="30" t="s">
        <v>9</v>
      </c>
      <c r="D1712" s="30" t="s">
        <v>339</v>
      </c>
      <c r="E1712" s="30" t="s">
        <v>279</v>
      </c>
      <c r="F1712" s="30">
        <v>10113</v>
      </c>
      <c r="G1712" s="30" t="s">
        <v>296</v>
      </c>
      <c r="H1712" s="30">
        <v>95.719425670151907</v>
      </c>
      <c r="I1712" s="30">
        <v>0.01</v>
      </c>
      <c r="J1712" s="30" t="s">
        <v>336</v>
      </c>
      <c r="K1712" s="30">
        <v>0.95719425670151903</v>
      </c>
      <c r="L1712" s="30">
        <v>9680.1055180224594</v>
      </c>
      <c r="M1712" s="30">
        <v>0</v>
      </c>
      <c r="N1712" s="30">
        <v>0</v>
      </c>
      <c r="O1712" s="30">
        <v>0</v>
      </c>
      <c r="P1712" s="30">
        <v>0</v>
      </c>
      <c r="Q1712" s="30">
        <v>0.01</v>
      </c>
      <c r="R1712" s="30">
        <v>0.95719425670151903</v>
      </c>
      <c r="S1712" s="30">
        <v>101.13</v>
      </c>
      <c r="T1712">
        <v>4</v>
      </c>
      <c r="U1712">
        <v>95.719425670151907</v>
      </c>
      <c r="V1712">
        <v>6.9930069930069904E-3</v>
      </c>
    </row>
    <row r="1713" spans="1:22" hidden="1" x14ac:dyDescent="0.25">
      <c r="A1713" s="30" t="s">
        <v>1373</v>
      </c>
      <c r="B1713" s="30" t="s">
        <v>273</v>
      </c>
      <c r="C1713" s="30" t="s">
        <v>9</v>
      </c>
      <c r="D1713" s="30" t="s">
        <v>339</v>
      </c>
      <c r="E1713" s="30" t="s">
        <v>279</v>
      </c>
      <c r="F1713" s="30">
        <v>10113</v>
      </c>
      <c r="G1713" s="30" t="s">
        <v>297</v>
      </c>
      <c r="H1713" s="30">
        <v>647.15155389723702</v>
      </c>
      <c r="I1713" s="30">
        <v>0.04</v>
      </c>
      <c r="J1713" s="30" t="s">
        <v>336</v>
      </c>
      <c r="K1713" s="30">
        <v>25.886062155889501</v>
      </c>
      <c r="L1713" s="30">
        <v>261785.74658251001</v>
      </c>
      <c r="M1713" s="30">
        <v>0</v>
      </c>
      <c r="N1713" s="30">
        <v>0</v>
      </c>
      <c r="O1713" s="30">
        <v>0</v>
      </c>
      <c r="P1713" s="30">
        <v>0</v>
      </c>
      <c r="Q1713" s="30">
        <v>0.04</v>
      </c>
      <c r="R1713" s="30">
        <v>25.886062155889501</v>
      </c>
      <c r="S1713" s="30">
        <v>404.52</v>
      </c>
      <c r="T1713">
        <v>4</v>
      </c>
      <c r="U1713">
        <v>647.15155389723702</v>
      </c>
      <c r="V1713">
        <v>2.7972027972028E-2</v>
      </c>
    </row>
    <row r="1714" spans="1:22" hidden="1" x14ac:dyDescent="0.25">
      <c r="A1714" s="30" t="s">
        <v>1374</v>
      </c>
      <c r="B1714" s="30" t="s">
        <v>273</v>
      </c>
      <c r="C1714" s="30" t="s">
        <v>9</v>
      </c>
      <c r="D1714" s="30" t="s">
        <v>339</v>
      </c>
      <c r="E1714" s="30" t="s">
        <v>279</v>
      </c>
      <c r="F1714" s="30">
        <v>10113</v>
      </c>
      <c r="G1714" s="30" t="s">
        <v>298</v>
      </c>
      <c r="H1714" s="30">
        <v>0</v>
      </c>
      <c r="I1714" s="30">
        <v>0</v>
      </c>
      <c r="J1714" s="30" t="s">
        <v>276</v>
      </c>
      <c r="K1714" s="30">
        <v>0</v>
      </c>
      <c r="L1714" s="30">
        <v>0</v>
      </c>
      <c r="M1714" s="30">
        <v>0</v>
      </c>
      <c r="N1714" s="30">
        <v>0</v>
      </c>
      <c r="O1714" s="30">
        <v>0</v>
      </c>
      <c r="P1714" s="30">
        <v>0</v>
      </c>
      <c r="Q1714" s="30">
        <v>0</v>
      </c>
      <c r="R1714" s="30">
        <v>0</v>
      </c>
      <c r="S1714" s="30">
        <v>0</v>
      </c>
      <c r="T1714">
        <v>4</v>
      </c>
      <c r="U1714">
        <v>0</v>
      </c>
      <c r="V1714">
        <v>0</v>
      </c>
    </row>
    <row r="1715" spans="1:22" hidden="1" x14ac:dyDescent="0.25">
      <c r="A1715" s="30" t="s">
        <v>1375</v>
      </c>
      <c r="B1715" s="30" t="s">
        <v>273</v>
      </c>
      <c r="C1715" s="30" t="s">
        <v>9</v>
      </c>
      <c r="D1715" s="30" t="s">
        <v>339</v>
      </c>
      <c r="E1715" s="30" t="s">
        <v>279</v>
      </c>
      <c r="F1715" s="30">
        <v>10113</v>
      </c>
      <c r="G1715" s="30" t="s">
        <v>299</v>
      </c>
      <c r="H1715" s="30">
        <v>128.487607987042</v>
      </c>
      <c r="I1715" s="30">
        <v>0.04</v>
      </c>
      <c r="J1715" s="30" t="s">
        <v>332</v>
      </c>
      <c r="K1715" s="30">
        <v>5.1395043194816701</v>
      </c>
      <c r="L1715" s="30">
        <v>51975.807182918099</v>
      </c>
      <c r="M1715" s="30">
        <v>0.04</v>
      </c>
      <c r="N1715" s="30">
        <v>0</v>
      </c>
      <c r="O1715" s="30">
        <v>0</v>
      </c>
      <c r="P1715" s="30">
        <v>0</v>
      </c>
      <c r="Q1715" s="30">
        <v>0</v>
      </c>
      <c r="R1715" s="30">
        <v>0</v>
      </c>
      <c r="S1715" s="30">
        <v>404.52</v>
      </c>
      <c r="T1715">
        <v>4</v>
      </c>
      <c r="U1715">
        <v>128.487607987042</v>
      </c>
      <c r="V1715">
        <v>9.1533180778032002E-3</v>
      </c>
    </row>
    <row r="1716" spans="1:22" hidden="1" x14ac:dyDescent="0.25">
      <c r="A1716" s="30" t="s">
        <v>1376</v>
      </c>
      <c r="B1716" s="30" t="s">
        <v>273</v>
      </c>
      <c r="C1716" s="30" t="s">
        <v>9</v>
      </c>
      <c r="D1716" s="30" t="s">
        <v>339</v>
      </c>
      <c r="E1716" s="30" t="s">
        <v>279</v>
      </c>
      <c r="F1716" s="30">
        <v>10113</v>
      </c>
      <c r="G1716" s="30" t="s">
        <v>300</v>
      </c>
      <c r="H1716" s="30">
        <v>0</v>
      </c>
      <c r="I1716" s="30">
        <v>0</v>
      </c>
      <c r="J1716" s="30" t="s">
        <v>336</v>
      </c>
      <c r="K1716" s="30">
        <v>0</v>
      </c>
      <c r="L1716" s="30">
        <v>0</v>
      </c>
      <c r="M1716" s="30">
        <v>0</v>
      </c>
      <c r="N1716" s="30">
        <v>0</v>
      </c>
      <c r="O1716" s="30">
        <v>0</v>
      </c>
      <c r="P1716" s="30">
        <v>0</v>
      </c>
      <c r="Q1716" s="30">
        <v>0</v>
      </c>
      <c r="R1716" s="30">
        <v>0</v>
      </c>
      <c r="S1716" s="30">
        <v>0</v>
      </c>
      <c r="T1716">
        <v>4</v>
      </c>
      <c r="U1716">
        <v>0</v>
      </c>
      <c r="V1716">
        <v>0</v>
      </c>
    </row>
    <row r="1717" spans="1:22" hidden="1" x14ac:dyDescent="0.25">
      <c r="A1717" s="30" t="s">
        <v>1377</v>
      </c>
      <c r="B1717" s="30" t="s">
        <v>273</v>
      </c>
      <c r="C1717" s="30" t="s">
        <v>9</v>
      </c>
      <c r="D1717" s="30" t="s">
        <v>339</v>
      </c>
      <c r="E1717" s="30" t="s">
        <v>279</v>
      </c>
      <c r="F1717" s="30">
        <v>10113</v>
      </c>
      <c r="G1717" s="30" t="s">
        <v>301</v>
      </c>
      <c r="H1717" s="30">
        <v>63.903140677106201</v>
      </c>
      <c r="I1717" s="30">
        <v>1.2</v>
      </c>
      <c r="J1717" s="30" t="s">
        <v>333</v>
      </c>
      <c r="K1717" s="30">
        <v>76.683768812527504</v>
      </c>
      <c r="L1717" s="30">
        <v>775502.95400109002</v>
      </c>
      <c r="M1717" s="30">
        <v>0</v>
      </c>
      <c r="N1717" s="30">
        <v>1.2</v>
      </c>
      <c r="O1717" s="30">
        <v>0</v>
      </c>
      <c r="P1717" s="30">
        <v>0</v>
      </c>
      <c r="Q1717" s="30">
        <v>0</v>
      </c>
      <c r="R1717" s="30">
        <v>0</v>
      </c>
      <c r="S1717" s="30">
        <v>12135.6</v>
      </c>
      <c r="T1717">
        <v>4</v>
      </c>
      <c r="U1717">
        <v>63.903140677106201</v>
      </c>
      <c r="V1717">
        <v>0.69364161849711004</v>
      </c>
    </row>
    <row r="1718" spans="1:22" hidden="1" x14ac:dyDescent="0.25">
      <c r="A1718" s="30" t="s">
        <v>1378</v>
      </c>
      <c r="B1718" s="30" t="s">
        <v>273</v>
      </c>
      <c r="C1718" s="30" t="s">
        <v>9</v>
      </c>
      <c r="D1718" s="30" t="s">
        <v>339</v>
      </c>
      <c r="E1718" s="30" t="s">
        <v>279</v>
      </c>
      <c r="F1718" s="30">
        <v>10113</v>
      </c>
      <c r="G1718" s="30" t="s">
        <v>302</v>
      </c>
      <c r="H1718" s="30">
        <v>97.730736187104597</v>
      </c>
      <c r="I1718" s="30">
        <v>0.1</v>
      </c>
      <c r="J1718" s="30" t="s">
        <v>332</v>
      </c>
      <c r="K1718" s="30">
        <v>9.7730736187104608</v>
      </c>
      <c r="L1718" s="30">
        <v>98835.093506018806</v>
      </c>
      <c r="M1718" s="30">
        <v>0.1</v>
      </c>
      <c r="N1718" s="30">
        <v>0</v>
      </c>
      <c r="O1718" s="30">
        <v>0</v>
      </c>
      <c r="P1718" s="30">
        <v>0</v>
      </c>
      <c r="Q1718" s="30">
        <v>0</v>
      </c>
      <c r="R1718" s="30">
        <v>0</v>
      </c>
      <c r="S1718" s="30">
        <v>1011.3</v>
      </c>
      <c r="T1718">
        <v>4</v>
      </c>
      <c r="U1718">
        <v>97.730736187104597</v>
      </c>
      <c r="V1718">
        <v>2.2883295194508001E-2</v>
      </c>
    </row>
    <row r="1719" spans="1:22" hidden="1" x14ac:dyDescent="0.25">
      <c r="A1719" s="30" t="s">
        <v>1379</v>
      </c>
      <c r="B1719" s="30" t="s">
        <v>273</v>
      </c>
      <c r="C1719" s="30" t="s">
        <v>9</v>
      </c>
      <c r="D1719" s="30" t="s">
        <v>339</v>
      </c>
      <c r="E1719" s="30" t="s">
        <v>279</v>
      </c>
      <c r="F1719" s="30">
        <v>10113</v>
      </c>
      <c r="G1719" s="30" t="s">
        <v>303</v>
      </c>
      <c r="H1719" s="30">
        <v>201.92672705276101</v>
      </c>
      <c r="I1719" s="30">
        <v>0.12</v>
      </c>
      <c r="J1719" s="30" t="s">
        <v>336</v>
      </c>
      <c r="K1719" s="30">
        <v>24.231207246331302</v>
      </c>
      <c r="L1719" s="30">
        <v>245050.19888214901</v>
      </c>
      <c r="M1719" s="30">
        <v>0</v>
      </c>
      <c r="N1719" s="30">
        <v>0</v>
      </c>
      <c r="O1719" s="30">
        <v>0</v>
      </c>
      <c r="P1719" s="30">
        <v>0</v>
      </c>
      <c r="Q1719" s="30">
        <v>0.12</v>
      </c>
      <c r="R1719" s="30">
        <v>24.231207246331302</v>
      </c>
      <c r="S1719" s="30">
        <v>1213.56</v>
      </c>
      <c r="T1719">
        <v>4</v>
      </c>
      <c r="U1719">
        <v>201.92672705276101</v>
      </c>
      <c r="V1719">
        <v>8.3916083916083906E-2</v>
      </c>
    </row>
    <row r="1720" spans="1:22" hidden="1" x14ac:dyDescent="0.25">
      <c r="A1720" s="30" t="s">
        <v>1367</v>
      </c>
      <c r="B1720" s="30" t="s">
        <v>273</v>
      </c>
      <c r="C1720" s="30" t="s">
        <v>9</v>
      </c>
      <c r="D1720" s="30" t="s">
        <v>339</v>
      </c>
      <c r="E1720" s="30" t="s">
        <v>279</v>
      </c>
      <c r="F1720" s="30">
        <v>10113</v>
      </c>
      <c r="G1720" s="30" t="s">
        <v>304</v>
      </c>
      <c r="H1720" s="30">
        <v>47.779318792339403</v>
      </c>
      <c r="I1720" s="30">
        <v>1</v>
      </c>
      <c r="J1720" s="30" t="s">
        <v>336</v>
      </c>
      <c r="K1720" s="30">
        <v>47.779318792339403</v>
      </c>
      <c r="L1720" s="30">
        <v>483192.25094692799</v>
      </c>
      <c r="M1720" s="30">
        <v>0</v>
      </c>
      <c r="N1720" s="30">
        <v>0</v>
      </c>
      <c r="O1720" s="30">
        <v>0</v>
      </c>
      <c r="P1720" s="30">
        <v>0</v>
      </c>
      <c r="Q1720" s="30">
        <v>1</v>
      </c>
      <c r="R1720" s="30">
        <v>47.779318792339403</v>
      </c>
      <c r="S1720" s="30">
        <v>10113</v>
      </c>
      <c r="T1720">
        <v>4</v>
      </c>
      <c r="U1720">
        <v>47.779318792339403</v>
      </c>
      <c r="V1720">
        <v>0.69930069930069905</v>
      </c>
    </row>
    <row r="1721" spans="1:22" hidden="1" x14ac:dyDescent="0.25">
      <c r="A1721" s="30" t="s">
        <v>1381</v>
      </c>
      <c r="B1721" s="30" t="s">
        <v>273</v>
      </c>
      <c r="C1721" s="30" t="s">
        <v>9</v>
      </c>
      <c r="D1721" s="30" t="s">
        <v>339</v>
      </c>
      <c r="E1721" s="30" t="s">
        <v>279</v>
      </c>
      <c r="F1721" s="30">
        <v>10113</v>
      </c>
      <c r="G1721" s="30" t="s">
        <v>305</v>
      </c>
      <c r="H1721" s="30">
        <v>161.66151808417101</v>
      </c>
      <c r="I1721" s="30">
        <v>1.72</v>
      </c>
      <c r="J1721" s="30" t="s">
        <v>332</v>
      </c>
      <c r="K1721" s="30">
        <v>278.057811104775</v>
      </c>
      <c r="L1721" s="30">
        <v>2811998.6437025801</v>
      </c>
      <c r="M1721" s="30">
        <v>1.72</v>
      </c>
      <c r="N1721" s="30">
        <v>0</v>
      </c>
      <c r="O1721" s="30">
        <v>0</v>
      </c>
      <c r="P1721" s="30">
        <v>0</v>
      </c>
      <c r="Q1721" s="30">
        <v>0</v>
      </c>
      <c r="R1721" s="30">
        <v>0</v>
      </c>
      <c r="S1721" s="30">
        <v>17394.36</v>
      </c>
      <c r="T1721">
        <v>4</v>
      </c>
      <c r="U1721">
        <v>161.66151808417101</v>
      </c>
      <c r="V1721">
        <v>0.39359267734553799</v>
      </c>
    </row>
    <row r="1722" spans="1:22" hidden="1" x14ac:dyDescent="0.25">
      <c r="A1722" s="30" t="s">
        <v>1382</v>
      </c>
      <c r="B1722" s="30" t="s">
        <v>273</v>
      </c>
      <c r="C1722" s="30" t="s">
        <v>9</v>
      </c>
      <c r="D1722" s="30" t="s">
        <v>339</v>
      </c>
      <c r="E1722" s="30" t="s">
        <v>279</v>
      </c>
      <c r="F1722" s="30">
        <v>10113</v>
      </c>
      <c r="G1722" s="30" t="s">
        <v>306</v>
      </c>
      <c r="H1722" s="30">
        <v>114.41536167213501</v>
      </c>
      <c r="I1722" s="30">
        <v>1.17</v>
      </c>
      <c r="J1722" s="30" t="s">
        <v>332</v>
      </c>
      <c r="K1722" s="30">
        <v>133.86597315639699</v>
      </c>
      <c r="L1722" s="30">
        <v>1353786.58653065</v>
      </c>
      <c r="M1722" s="30">
        <v>1.17</v>
      </c>
      <c r="N1722" s="30">
        <v>0</v>
      </c>
      <c r="O1722" s="30">
        <v>0</v>
      </c>
      <c r="P1722" s="30">
        <v>0</v>
      </c>
      <c r="Q1722" s="30">
        <v>0</v>
      </c>
      <c r="R1722" s="30">
        <v>0</v>
      </c>
      <c r="S1722" s="30">
        <v>11832.21</v>
      </c>
      <c r="T1722">
        <v>4</v>
      </c>
      <c r="U1722">
        <v>114.41536167213501</v>
      </c>
      <c r="V1722">
        <v>0.26773455377574401</v>
      </c>
    </row>
    <row r="1723" spans="1:22" hidden="1" x14ac:dyDescent="0.25">
      <c r="A1723" s="30" t="s">
        <v>1383</v>
      </c>
      <c r="B1723" s="30" t="s">
        <v>273</v>
      </c>
      <c r="C1723" s="30" t="s">
        <v>9</v>
      </c>
      <c r="D1723" s="30" t="s">
        <v>339</v>
      </c>
      <c r="E1723" s="30" t="s">
        <v>279</v>
      </c>
      <c r="F1723" s="30">
        <v>10113</v>
      </c>
      <c r="G1723" s="30" t="s">
        <v>307</v>
      </c>
      <c r="H1723" s="30">
        <v>53.593694216696498</v>
      </c>
      <c r="I1723" s="30">
        <v>0.26</v>
      </c>
      <c r="J1723" s="30" t="s">
        <v>336</v>
      </c>
      <c r="K1723" s="30">
        <v>13.9343604963411</v>
      </c>
      <c r="L1723" s="30">
        <v>140918.187699498</v>
      </c>
      <c r="M1723" s="30">
        <v>0</v>
      </c>
      <c r="N1723" s="30">
        <v>0</v>
      </c>
      <c r="O1723" s="30">
        <v>0</v>
      </c>
      <c r="P1723" s="30">
        <v>0</v>
      </c>
      <c r="Q1723" s="30">
        <v>0.26</v>
      </c>
      <c r="R1723" s="30">
        <v>13.9343604963411</v>
      </c>
      <c r="S1723" s="30">
        <v>2629.38</v>
      </c>
      <c r="T1723">
        <v>4</v>
      </c>
      <c r="U1723">
        <v>53.593694216696498</v>
      </c>
      <c r="V1723">
        <v>0.18181818181818199</v>
      </c>
    </row>
    <row r="1724" spans="1:22" hidden="1" x14ac:dyDescent="0.25">
      <c r="A1724" s="30" t="s">
        <v>1384</v>
      </c>
      <c r="B1724" s="30" t="s">
        <v>273</v>
      </c>
      <c r="C1724" s="30" t="s">
        <v>9</v>
      </c>
      <c r="D1724" s="30" t="s">
        <v>339</v>
      </c>
      <c r="E1724" s="30" t="s">
        <v>279</v>
      </c>
      <c r="F1724" s="30">
        <v>10113</v>
      </c>
      <c r="G1724" s="30" t="s">
        <v>308</v>
      </c>
      <c r="H1724" s="30">
        <v>129.48737996280801</v>
      </c>
      <c r="I1724" s="30">
        <v>0.98</v>
      </c>
      <c r="J1724" s="30" t="s">
        <v>332</v>
      </c>
      <c r="K1724" s="30">
        <v>126.89763236355201</v>
      </c>
      <c r="L1724" s="30">
        <v>1283315.7560926001</v>
      </c>
      <c r="M1724" s="30">
        <v>0.98</v>
      </c>
      <c r="N1724" s="30">
        <v>0</v>
      </c>
      <c r="O1724" s="30">
        <v>0</v>
      </c>
      <c r="P1724" s="30">
        <v>0</v>
      </c>
      <c r="Q1724" s="30">
        <v>0</v>
      </c>
      <c r="R1724" s="30">
        <v>0</v>
      </c>
      <c r="S1724" s="30">
        <v>9910.74</v>
      </c>
      <c r="T1724">
        <v>4</v>
      </c>
      <c r="U1724">
        <v>129.48737996280801</v>
      </c>
      <c r="V1724">
        <v>0.22425629290617799</v>
      </c>
    </row>
    <row r="1725" spans="1:22" hidden="1" x14ac:dyDescent="0.25">
      <c r="A1725" s="30" t="s">
        <v>1380</v>
      </c>
      <c r="B1725" s="30" t="s">
        <v>273</v>
      </c>
      <c r="C1725" s="30" t="s">
        <v>9</v>
      </c>
      <c r="D1725" s="30" t="s">
        <v>339</v>
      </c>
      <c r="E1725" s="30" t="s">
        <v>279</v>
      </c>
      <c r="F1725" s="30">
        <v>10113</v>
      </c>
      <c r="G1725" s="30" t="s">
        <v>309</v>
      </c>
      <c r="H1725" s="30">
        <v>0</v>
      </c>
      <c r="I1725" s="30">
        <v>0</v>
      </c>
      <c r="J1725" s="30" t="s">
        <v>336</v>
      </c>
      <c r="K1725" s="30">
        <v>0</v>
      </c>
      <c r="L1725" s="30">
        <v>0</v>
      </c>
      <c r="M1725" s="30">
        <v>0</v>
      </c>
      <c r="N1725" s="30">
        <v>0</v>
      </c>
      <c r="O1725" s="30">
        <v>0</v>
      </c>
      <c r="P1725" s="30">
        <v>0</v>
      </c>
      <c r="Q1725" s="30">
        <v>0</v>
      </c>
      <c r="R1725" s="30">
        <v>0</v>
      </c>
      <c r="S1725" s="30">
        <v>0</v>
      </c>
      <c r="T1725">
        <v>4</v>
      </c>
      <c r="U1725">
        <v>0</v>
      </c>
      <c r="V1725">
        <v>0</v>
      </c>
    </row>
    <row r="1726" spans="1:22" hidden="1" x14ac:dyDescent="0.25">
      <c r="A1726" s="30" t="s">
        <v>1385</v>
      </c>
      <c r="B1726" s="30" t="s">
        <v>273</v>
      </c>
      <c r="C1726" s="30" t="s">
        <v>9</v>
      </c>
      <c r="D1726" s="30" t="s">
        <v>339</v>
      </c>
      <c r="E1726" s="30" t="s">
        <v>279</v>
      </c>
      <c r="F1726" s="30">
        <v>10113</v>
      </c>
      <c r="G1726" s="30" t="s">
        <v>310</v>
      </c>
      <c r="H1726" s="30">
        <v>207.75500683096499</v>
      </c>
      <c r="I1726" s="30">
        <v>0.15</v>
      </c>
      <c r="J1726" s="30" t="s">
        <v>333</v>
      </c>
      <c r="K1726" s="30">
        <v>31.163251024644801</v>
      </c>
      <c r="L1726" s="30">
        <v>315153.957612233</v>
      </c>
      <c r="M1726" s="30">
        <v>0</v>
      </c>
      <c r="N1726" s="30">
        <v>0.15</v>
      </c>
      <c r="O1726" s="30">
        <v>0</v>
      </c>
      <c r="P1726" s="30">
        <v>0</v>
      </c>
      <c r="Q1726" s="30">
        <v>0</v>
      </c>
      <c r="R1726" s="30">
        <v>0</v>
      </c>
      <c r="S1726" s="30">
        <v>1516.95</v>
      </c>
      <c r="T1726">
        <v>4</v>
      </c>
      <c r="U1726">
        <v>207.75500683096499</v>
      </c>
      <c r="V1726">
        <v>8.6705202312138699E-2</v>
      </c>
    </row>
    <row r="1727" spans="1:22" hidden="1" x14ac:dyDescent="0.25">
      <c r="A1727" s="30" t="s">
        <v>1386</v>
      </c>
      <c r="B1727" s="30" t="s">
        <v>273</v>
      </c>
      <c r="C1727" s="30" t="s">
        <v>9</v>
      </c>
      <c r="D1727" s="30" t="s">
        <v>339</v>
      </c>
      <c r="E1727" s="30" t="s">
        <v>279</v>
      </c>
      <c r="F1727" s="30">
        <v>10113</v>
      </c>
      <c r="G1727" s="30" t="s">
        <v>311</v>
      </c>
      <c r="H1727" s="30">
        <v>124.881394914689</v>
      </c>
      <c r="I1727" s="30">
        <v>0.22</v>
      </c>
      <c r="J1727" s="30" t="s">
        <v>333</v>
      </c>
      <c r="K1727" s="30">
        <v>27.473906881231599</v>
      </c>
      <c r="L1727" s="30">
        <v>277843.62028989499</v>
      </c>
      <c r="M1727" s="30">
        <v>0</v>
      </c>
      <c r="N1727" s="30">
        <v>0.22</v>
      </c>
      <c r="O1727" s="30">
        <v>0</v>
      </c>
      <c r="P1727" s="30">
        <v>0</v>
      </c>
      <c r="Q1727" s="30">
        <v>0</v>
      </c>
      <c r="R1727" s="30">
        <v>0</v>
      </c>
      <c r="S1727" s="30">
        <v>2224.86</v>
      </c>
      <c r="T1727">
        <v>4</v>
      </c>
      <c r="U1727">
        <v>124.881394914689</v>
      </c>
      <c r="V1727">
        <v>0.12716763005780299</v>
      </c>
    </row>
    <row r="1728" spans="1:22" hidden="1" x14ac:dyDescent="0.25">
      <c r="A1728" s="30" t="s">
        <v>1387</v>
      </c>
      <c r="B1728" s="30" t="s">
        <v>273</v>
      </c>
      <c r="C1728" s="30" t="s">
        <v>9</v>
      </c>
      <c r="D1728" s="30" t="s">
        <v>339</v>
      </c>
      <c r="E1728" s="30" t="s">
        <v>279</v>
      </c>
      <c r="F1728" s="30">
        <v>10113</v>
      </c>
      <c r="G1728" s="30" t="s">
        <v>312</v>
      </c>
      <c r="H1728" s="30">
        <v>22.138418029341501</v>
      </c>
      <c r="I1728" s="30">
        <v>6.41</v>
      </c>
      <c r="J1728" s="30" t="s">
        <v>334</v>
      </c>
      <c r="K1728" s="30">
        <v>141.90725956807901</v>
      </c>
      <c r="L1728" s="30">
        <v>1435108.11601199</v>
      </c>
      <c r="M1728" s="30">
        <v>0</v>
      </c>
      <c r="N1728" s="30">
        <v>0</v>
      </c>
      <c r="O1728" s="30">
        <v>6.41</v>
      </c>
      <c r="P1728" s="30">
        <v>0</v>
      </c>
      <c r="Q1728" s="30">
        <v>0</v>
      </c>
      <c r="R1728" s="30">
        <v>0</v>
      </c>
      <c r="S1728" s="30">
        <v>64824.33</v>
      </c>
      <c r="T1728">
        <v>4</v>
      </c>
      <c r="U1728">
        <v>22.138418029341501</v>
      </c>
      <c r="V1728">
        <v>0.86040268456375801</v>
      </c>
    </row>
    <row r="1729" spans="1:22" hidden="1" x14ac:dyDescent="0.25">
      <c r="A1729" s="30" t="s">
        <v>2815</v>
      </c>
      <c r="B1729" s="30" t="s">
        <v>273</v>
      </c>
      <c r="C1729" s="30" t="s">
        <v>9</v>
      </c>
      <c r="D1729" s="30" t="s">
        <v>339</v>
      </c>
      <c r="E1729" s="30" t="s">
        <v>279</v>
      </c>
      <c r="F1729" s="30">
        <v>10113</v>
      </c>
      <c r="G1729" s="30" t="s">
        <v>2688</v>
      </c>
      <c r="H1729" s="30">
        <v>117.579318359355</v>
      </c>
      <c r="I1729" s="30">
        <v>0.13125897304</v>
      </c>
      <c r="J1729" s="30" t="s">
        <v>334</v>
      </c>
      <c r="K1729" s="30">
        <v>15.4333405785921</v>
      </c>
      <c r="L1729" s="30">
        <v>156077.373271302</v>
      </c>
      <c r="M1729" s="30">
        <v>0</v>
      </c>
      <c r="N1729" s="30">
        <v>0</v>
      </c>
      <c r="O1729" s="30">
        <v>0.13125897304</v>
      </c>
      <c r="P1729" s="30">
        <v>0</v>
      </c>
      <c r="Q1729" s="30">
        <v>0</v>
      </c>
      <c r="R1729" s="30">
        <v>0</v>
      </c>
      <c r="S1729" s="30">
        <v>1327.4219943535199</v>
      </c>
      <c r="T1729">
        <v>4</v>
      </c>
      <c r="U1729">
        <v>117.579318359355</v>
      </c>
      <c r="V1729">
        <v>1.76186540993289E-2</v>
      </c>
    </row>
    <row r="1730" spans="1:22" hidden="1" x14ac:dyDescent="0.25">
      <c r="A1730" s="30" t="s">
        <v>2731</v>
      </c>
      <c r="B1730" s="30" t="s">
        <v>273</v>
      </c>
      <c r="C1730" s="30" t="s">
        <v>9</v>
      </c>
      <c r="D1730" s="30" t="s">
        <v>339</v>
      </c>
      <c r="E1730" s="30" t="s">
        <v>279</v>
      </c>
      <c r="F1730" s="30">
        <v>10113</v>
      </c>
      <c r="G1730" s="30" t="s">
        <v>2687</v>
      </c>
      <c r="H1730" s="30">
        <v>72.972153977242598</v>
      </c>
      <c r="I1730" s="30">
        <v>0.90874102696000003</v>
      </c>
      <c r="J1730" s="30" t="s">
        <v>334</v>
      </c>
      <c r="K1730" s="30">
        <v>66.312790144762701</v>
      </c>
      <c r="L1730" s="30">
        <v>670621.24673398503</v>
      </c>
      <c r="M1730" s="30">
        <v>0</v>
      </c>
      <c r="N1730" s="30">
        <v>0</v>
      </c>
      <c r="O1730" s="30">
        <v>0.90874102696000003</v>
      </c>
      <c r="P1730" s="30">
        <v>0</v>
      </c>
      <c r="Q1730" s="30">
        <v>0</v>
      </c>
      <c r="R1730" s="30">
        <v>0</v>
      </c>
      <c r="S1730" s="30">
        <v>9190.0980056464796</v>
      </c>
      <c r="T1730">
        <v>4</v>
      </c>
      <c r="U1730">
        <v>72.972153977242598</v>
      </c>
      <c r="V1730">
        <v>0.121978661336913</v>
      </c>
    </row>
    <row r="1731" spans="1:22" hidden="1" x14ac:dyDescent="0.25">
      <c r="A1731" s="30" t="s">
        <v>1388</v>
      </c>
      <c r="B1731" s="30" t="s">
        <v>273</v>
      </c>
      <c r="C1731" s="30" t="s">
        <v>9</v>
      </c>
      <c r="D1731" s="30" t="s">
        <v>339</v>
      </c>
      <c r="E1731" s="30" t="s">
        <v>279</v>
      </c>
      <c r="F1731" s="30">
        <v>10113</v>
      </c>
      <c r="G1731" s="30" t="s">
        <v>313</v>
      </c>
      <c r="H1731" s="30">
        <v>0</v>
      </c>
      <c r="I1731" s="30">
        <v>0</v>
      </c>
      <c r="J1731" s="30" t="s">
        <v>334</v>
      </c>
      <c r="K1731" s="30">
        <v>0</v>
      </c>
      <c r="L1731" s="30">
        <v>0</v>
      </c>
      <c r="M1731" s="30">
        <v>0</v>
      </c>
      <c r="N1731" s="30">
        <v>0</v>
      </c>
      <c r="O1731" s="30">
        <v>0</v>
      </c>
      <c r="P1731" s="30">
        <v>0</v>
      </c>
      <c r="Q1731" s="30">
        <v>0</v>
      </c>
      <c r="R1731" s="30">
        <v>0</v>
      </c>
      <c r="S1731" s="30">
        <v>0</v>
      </c>
      <c r="T1731">
        <v>4</v>
      </c>
      <c r="U1731">
        <v>0</v>
      </c>
      <c r="V1731">
        <v>0</v>
      </c>
    </row>
    <row r="1732" spans="1:22" hidden="1" x14ac:dyDescent="0.25">
      <c r="A1732" s="30" t="s">
        <v>1415</v>
      </c>
      <c r="B1732" s="30" t="s">
        <v>273</v>
      </c>
      <c r="C1732" s="30" t="s">
        <v>9</v>
      </c>
      <c r="D1732" s="30" t="s">
        <v>339</v>
      </c>
      <c r="E1732" s="30" t="s">
        <v>280</v>
      </c>
      <c r="F1732" s="30">
        <v>10114</v>
      </c>
      <c r="G1732" s="30" t="s">
        <v>289</v>
      </c>
      <c r="H1732" s="30">
        <v>0</v>
      </c>
      <c r="I1732" s="30">
        <v>0</v>
      </c>
      <c r="J1732" s="30" t="s">
        <v>335</v>
      </c>
      <c r="K1732" s="30">
        <v>0</v>
      </c>
      <c r="L1732" s="30">
        <v>0</v>
      </c>
      <c r="M1732" s="30">
        <v>0</v>
      </c>
      <c r="N1732" s="30">
        <v>0</v>
      </c>
      <c r="O1732" s="30">
        <v>0</v>
      </c>
      <c r="P1732" s="30">
        <v>0</v>
      </c>
      <c r="Q1732" s="30">
        <v>0</v>
      </c>
      <c r="R1732" s="30">
        <v>0</v>
      </c>
      <c r="S1732" s="30">
        <v>0</v>
      </c>
      <c r="T1732">
        <v>5</v>
      </c>
      <c r="U1732">
        <v>817.12845320158499</v>
      </c>
      <c r="V1732">
        <v>1</v>
      </c>
    </row>
    <row r="1733" spans="1:22" hidden="1" x14ac:dyDescent="0.25">
      <c r="A1733" s="30" t="s">
        <v>1414</v>
      </c>
      <c r="B1733" s="30" t="s">
        <v>273</v>
      </c>
      <c r="C1733" s="30" t="s">
        <v>9</v>
      </c>
      <c r="D1733" s="30" t="s">
        <v>339</v>
      </c>
      <c r="E1733" s="30" t="s">
        <v>280</v>
      </c>
      <c r="F1733" s="30">
        <v>10114</v>
      </c>
      <c r="G1733" s="30" t="s">
        <v>290</v>
      </c>
      <c r="H1733" s="30">
        <v>0</v>
      </c>
      <c r="I1733" s="30">
        <v>0</v>
      </c>
      <c r="J1733" s="30" t="s">
        <v>363</v>
      </c>
      <c r="K1733" s="30">
        <v>0</v>
      </c>
      <c r="L1733" s="30">
        <v>0</v>
      </c>
      <c r="M1733" s="30">
        <v>0</v>
      </c>
      <c r="N1733" s="30">
        <v>0</v>
      </c>
      <c r="O1733" s="30">
        <v>0</v>
      </c>
      <c r="P1733" s="30">
        <v>0</v>
      </c>
      <c r="Q1733" s="30">
        <v>0</v>
      </c>
      <c r="R1733" s="30">
        <v>0</v>
      </c>
      <c r="S1733" s="30">
        <v>0</v>
      </c>
      <c r="T1733">
        <v>5</v>
      </c>
      <c r="U1733">
        <v>1536.20731378236</v>
      </c>
      <c r="V1733">
        <v>0.5</v>
      </c>
    </row>
    <row r="1734" spans="1:22" hidden="1" x14ac:dyDescent="0.25">
      <c r="A1734" s="30" t="s">
        <v>1391</v>
      </c>
      <c r="B1734" s="30" t="s">
        <v>273</v>
      </c>
      <c r="C1734" s="30" t="s">
        <v>9</v>
      </c>
      <c r="D1734" s="30" t="s">
        <v>339</v>
      </c>
      <c r="E1734" s="30" t="s">
        <v>280</v>
      </c>
      <c r="F1734" s="30">
        <v>10114</v>
      </c>
      <c r="G1734" s="30" t="s">
        <v>291</v>
      </c>
      <c r="H1734" s="30">
        <v>0</v>
      </c>
      <c r="I1734" s="30">
        <v>0</v>
      </c>
      <c r="J1734" s="30" t="s">
        <v>336</v>
      </c>
      <c r="K1734" s="30">
        <v>0</v>
      </c>
      <c r="L1734" s="30">
        <v>0</v>
      </c>
      <c r="M1734" s="30">
        <v>0</v>
      </c>
      <c r="N1734" s="30">
        <v>0</v>
      </c>
      <c r="O1734" s="30">
        <v>0</v>
      </c>
      <c r="P1734" s="30">
        <v>0</v>
      </c>
      <c r="Q1734" s="30">
        <v>0</v>
      </c>
      <c r="R1734" s="30">
        <v>0</v>
      </c>
      <c r="S1734" s="30">
        <v>0</v>
      </c>
      <c r="T1734">
        <v>5</v>
      </c>
      <c r="U1734">
        <v>0</v>
      </c>
      <c r="V1734">
        <v>0</v>
      </c>
    </row>
    <row r="1735" spans="1:22" hidden="1" x14ac:dyDescent="0.25">
      <c r="A1735" s="30" t="s">
        <v>1393</v>
      </c>
      <c r="B1735" s="30" t="s">
        <v>273</v>
      </c>
      <c r="C1735" s="30" t="s">
        <v>9</v>
      </c>
      <c r="D1735" s="30" t="s">
        <v>339</v>
      </c>
      <c r="E1735" s="30" t="s">
        <v>280</v>
      </c>
      <c r="F1735" s="30">
        <v>10114</v>
      </c>
      <c r="G1735" s="30" t="s">
        <v>292</v>
      </c>
      <c r="H1735" s="30">
        <v>46.745967611124101</v>
      </c>
      <c r="I1735" s="30">
        <v>0.59</v>
      </c>
      <c r="J1735" s="30" t="s">
        <v>332</v>
      </c>
      <c r="K1735" s="30">
        <v>27.580120890563201</v>
      </c>
      <c r="L1735" s="30">
        <v>278945.34268715698</v>
      </c>
      <c r="M1735" s="30">
        <v>0.59</v>
      </c>
      <c r="N1735" s="30">
        <v>0</v>
      </c>
      <c r="O1735" s="30">
        <v>0</v>
      </c>
      <c r="P1735" s="30">
        <v>0</v>
      </c>
      <c r="Q1735" s="30">
        <v>0</v>
      </c>
      <c r="R1735" s="30">
        <v>0</v>
      </c>
      <c r="S1735" s="30">
        <v>5967.26</v>
      </c>
      <c r="T1735">
        <v>5</v>
      </c>
      <c r="U1735">
        <v>46.745967611124101</v>
      </c>
      <c r="V1735">
        <v>0.104424778761062</v>
      </c>
    </row>
    <row r="1736" spans="1:22" hidden="1" x14ac:dyDescent="0.25">
      <c r="A1736" s="30" t="s">
        <v>1394</v>
      </c>
      <c r="B1736" s="30" t="s">
        <v>273</v>
      </c>
      <c r="C1736" s="30" t="s">
        <v>9</v>
      </c>
      <c r="D1736" s="30" t="s">
        <v>339</v>
      </c>
      <c r="E1736" s="30" t="s">
        <v>280</v>
      </c>
      <c r="F1736" s="30">
        <v>10114</v>
      </c>
      <c r="G1736" s="30" t="s">
        <v>293</v>
      </c>
      <c r="H1736" s="30">
        <v>536.74947112160305</v>
      </c>
      <c r="I1736" s="30">
        <v>0.04</v>
      </c>
      <c r="J1736" s="30" t="s">
        <v>333</v>
      </c>
      <c r="K1736" s="30">
        <v>21.469978844864102</v>
      </c>
      <c r="L1736" s="30">
        <v>217147.36603695599</v>
      </c>
      <c r="M1736" s="30">
        <v>0</v>
      </c>
      <c r="N1736" s="30">
        <v>0.04</v>
      </c>
      <c r="O1736" s="30">
        <v>0</v>
      </c>
      <c r="P1736" s="30">
        <v>0</v>
      </c>
      <c r="Q1736" s="30">
        <v>0</v>
      </c>
      <c r="R1736" s="30">
        <v>0</v>
      </c>
      <c r="S1736" s="30">
        <v>404.56</v>
      </c>
      <c r="T1736">
        <v>5</v>
      </c>
      <c r="U1736">
        <v>536.74947112160305</v>
      </c>
      <c r="V1736">
        <v>1.7621145374449299E-2</v>
      </c>
    </row>
    <row r="1737" spans="1:22" hidden="1" x14ac:dyDescent="0.25">
      <c r="A1737" s="30" t="s">
        <v>1395</v>
      </c>
      <c r="B1737" s="30" t="s">
        <v>273</v>
      </c>
      <c r="C1737" s="30" t="s">
        <v>9</v>
      </c>
      <c r="D1737" s="30" t="s">
        <v>339</v>
      </c>
      <c r="E1737" s="30" t="s">
        <v>280</v>
      </c>
      <c r="F1737" s="30">
        <v>10114</v>
      </c>
      <c r="G1737" s="30" t="s">
        <v>294</v>
      </c>
      <c r="H1737" s="30">
        <v>127.304328716234</v>
      </c>
      <c r="I1737" s="30">
        <v>0.2</v>
      </c>
      <c r="J1737" s="30" t="s">
        <v>333</v>
      </c>
      <c r="K1737" s="30">
        <v>25.460865743246799</v>
      </c>
      <c r="L1737" s="30">
        <v>257511.196127198</v>
      </c>
      <c r="M1737" s="30">
        <v>0</v>
      </c>
      <c r="N1737" s="30">
        <v>0.2</v>
      </c>
      <c r="O1737" s="30">
        <v>0</v>
      </c>
      <c r="P1737" s="30">
        <v>0</v>
      </c>
      <c r="Q1737" s="30">
        <v>0</v>
      </c>
      <c r="R1737" s="30">
        <v>0</v>
      </c>
      <c r="S1737" s="30">
        <v>2022.8</v>
      </c>
      <c r="T1737">
        <v>5</v>
      </c>
      <c r="U1737">
        <v>127.304328716234</v>
      </c>
      <c r="V1737">
        <v>8.8105726872246701E-2</v>
      </c>
    </row>
    <row r="1738" spans="1:22" hidden="1" x14ac:dyDescent="0.25">
      <c r="A1738" s="30" t="s">
        <v>1396</v>
      </c>
      <c r="B1738" s="30" t="s">
        <v>273</v>
      </c>
      <c r="C1738" s="30" t="s">
        <v>9</v>
      </c>
      <c r="D1738" s="30" t="s">
        <v>339</v>
      </c>
      <c r="E1738" s="30" t="s">
        <v>280</v>
      </c>
      <c r="F1738" s="30">
        <v>10114</v>
      </c>
      <c r="G1738" s="30" t="s">
        <v>295</v>
      </c>
      <c r="H1738" s="30">
        <v>0</v>
      </c>
      <c r="I1738" s="30">
        <v>0</v>
      </c>
      <c r="J1738" s="30" t="s">
        <v>336</v>
      </c>
      <c r="K1738" s="30">
        <v>0</v>
      </c>
      <c r="L1738" s="30">
        <v>0</v>
      </c>
      <c r="M1738" s="30">
        <v>0</v>
      </c>
      <c r="N1738" s="30">
        <v>0</v>
      </c>
      <c r="O1738" s="30">
        <v>0</v>
      </c>
      <c r="P1738" s="30">
        <v>0</v>
      </c>
      <c r="Q1738" s="30">
        <v>0</v>
      </c>
      <c r="R1738" s="30">
        <v>0</v>
      </c>
      <c r="S1738" s="30">
        <v>0</v>
      </c>
      <c r="T1738">
        <v>5</v>
      </c>
      <c r="U1738">
        <v>0</v>
      </c>
      <c r="V1738">
        <v>0</v>
      </c>
    </row>
    <row r="1739" spans="1:22" hidden="1" x14ac:dyDescent="0.25">
      <c r="A1739" s="30" t="s">
        <v>1397</v>
      </c>
      <c r="B1739" s="30" t="s">
        <v>273</v>
      </c>
      <c r="C1739" s="30" t="s">
        <v>9</v>
      </c>
      <c r="D1739" s="30" t="s">
        <v>339</v>
      </c>
      <c r="E1739" s="30" t="s">
        <v>280</v>
      </c>
      <c r="F1739" s="30">
        <v>10114</v>
      </c>
      <c r="G1739" s="30" t="s">
        <v>296</v>
      </c>
      <c r="H1739" s="30">
        <v>136.271316792486</v>
      </c>
      <c r="I1739" s="30">
        <v>0.02</v>
      </c>
      <c r="J1739" s="30" t="s">
        <v>336</v>
      </c>
      <c r="K1739" s="30">
        <v>2.7254263358497202</v>
      </c>
      <c r="L1739" s="30">
        <v>27564.961960784101</v>
      </c>
      <c r="M1739" s="30">
        <v>0</v>
      </c>
      <c r="N1739" s="30">
        <v>0</v>
      </c>
      <c r="O1739" s="30">
        <v>0</v>
      </c>
      <c r="P1739" s="30">
        <v>0</v>
      </c>
      <c r="Q1739" s="30">
        <v>0.02</v>
      </c>
      <c r="R1739" s="30">
        <v>2.7254263358497202</v>
      </c>
      <c r="S1739" s="30">
        <v>202.28</v>
      </c>
      <c r="T1739">
        <v>5</v>
      </c>
      <c r="U1739">
        <v>136.271316792486</v>
      </c>
      <c r="V1739">
        <v>1.1494252873563199E-2</v>
      </c>
    </row>
    <row r="1740" spans="1:22" hidden="1" x14ac:dyDescent="0.25">
      <c r="A1740" s="30" t="s">
        <v>1398</v>
      </c>
      <c r="B1740" s="30" t="s">
        <v>273</v>
      </c>
      <c r="C1740" s="30" t="s">
        <v>9</v>
      </c>
      <c r="D1740" s="30" t="s">
        <v>339</v>
      </c>
      <c r="E1740" s="30" t="s">
        <v>280</v>
      </c>
      <c r="F1740" s="30">
        <v>10114</v>
      </c>
      <c r="G1740" s="30" t="s">
        <v>297</v>
      </c>
      <c r="H1740" s="30">
        <v>900.05335508360099</v>
      </c>
      <c r="I1740" s="30">
        <v>7.0000000000000007E-2</v>
      </c>
      <c r="J1740" s="30" t="s">
        <v>336</v>
      </c>
      <c r="K1740" s="30">
        <v>63.003734855852102</v>
      </c>
      <c r="L1740" s="30">
        <v>637219.77433208795</v>
      </c>
      <c r="M1740" s="30">
        <v>0</v>
      </c>
      <c r="N1740" s="30">
        <v>0</v>
      </c>
      <c r="O1740" s="30">
        <v>0</v>
      </c>
      <c r="P1740" s="30">
        <v>0</v>
      </c>
      <c r="Q1740" s="30">
        <v>7.0000000000000007E-2</v>
      </c>
      <c r="R1740" s="30">
        <v>63.003734855852102</v>
      </c>
      <c r="S1740" s="30">
        <v>707.98</v>
      </c>
      <c r="T1740">
        <v>5</v>
      </c>
      <c r="U1740">
        <v>900.05335508360099</v>
      </c>
      <c r="V1740">
        <v>4.0229885057471299E-2</v>
      </c>
    </row>
    <row r="1741" spans="1:22" hidden="1" x14ac:dyDescent="0.25">
      <c r="A1741" s="30" t="s">
        <v>1399</v>
      </c>
      <c r="B1741" s="30" t="s">
        <v>273</v>
      </c>
      <c r="C1741" s="30" t="s">
        <v>9</v>
      </c>
      <c r="D1741" s="30" t="s">
        <v>339</v>
      </c>
      <c r="E1741" s="30" t="s">
        <v>280</v>
      </c>
      <c r="F1741" s="30">
        <v>10114</v>
      </c>
      <c r="G1741" s="30" t="s">
        <v>298</v>
      </c>
      <c r="H1741" s="30">
        <v>0</v>
      </c>
      <c r="I1741" s="30">
        <v>0</v>
      </c>
      <c r="J1741" s="30" t="s">
        <v>276</v>
      </c>
      <c r="K1741" s="30">
        <v>0</v>
      </c>
      <c r="L1741" s="30">
        <v>0</v>
      </c>
      <c r="M1741" s="30">
        <v>0</v>
      </c>
      <c r="N1741" s="30">
        <v>0</v>
      </c>
      <c r="O1741" s="30">
        <v>0</v>
      </c>
      <c r="P1741" s="30">
        <v>0</v>
      </c>
      <c r="Q1741" s="30">
        <v>0</v>
      </c>
      <c r="R1741" s="30">
        <v>0</v>
      </c>
      <c r="S1741" s="30">
        <v>0</v>
      </c>
      <c r="T1741">
        <v>5</v>
      </c>
      <c r="U1741">
        <v>0</v>
      </c>
      <c r="V1741">
        <v>0</v>
      </c>
    </row>
    <row r="1742" spans="1:22" hidden="1" x14ac:dyDescent="0.25">
      <c r="A1742" s="30" t="s">
        <v>1400</v>
      </c>
      <c r="B1742" s="30" t="s">
        <v>273</v>
      </c>
      <c r="C1742" s="30" t="s">
        <v>9</v>
      </c>
      <c r="D1742" s="30" t="s">
        <v>339</v>
      </c>
      <c r="E1742" s="30" t="s">
        <v>280</v>
      </c>
      <c r="F1742" s="30">
        <v>10114</v>
      </c>
      <c r="G1742" s="30" t="s">
        <v>299</v>
      </c>
      <c r="H1742" s="30">
        <v>142.13144139583</v>
      </c>
      <c r="I1742" s="30">
        <v>0.05</v>
      </c>
      <c r="J1742" s="30" t="s">
        <v>332</v>
      </c>
      <c r="K1742" s="30">
        <v>7.10657206979148</v>
      </c>
      <c r="L1742" s="30">
        <v>71875.869913871007</v>
      </c>
      <c r="M1742" s="30">
        <v>0.05</v>
      </c>
      <c r="N1742" s="30">
        <v>0</v>
      </c>
      <c r="O1742" s="30">
        <v>0</v>
      </c>
      <c r="P1742" s="30">
        <v>0</v>
      </c>
      <c r="Q1742" s="30">
        <v>0</v>
      </c>
      <c r="R1742" s="30">
        <v>0</v>
      </c>
      <c r="S1742" s="30">
        <v>505.7</v>
      </c>
      <c r="T1742">
        <v>5</v>
      </c>
      <c r="U1742">
        <v>142.13144139583</v>
      </c>
      <c r="V1742">
        <v>8.8495575221238902E-3</v>
      </c>
    </row>
    <row r="1743" spans="1:22" hidden="1" x14ac:dyDescent="0.25">
      <c r="A1743" s="30" t="s">
        <v>1401</v>
      </c>
      <c r="B1743" s="30" t="s">
        <v>273</v>
      </c>
      <c r="C1743" s="30" t="s">
        <v>9</v>
      </c>
      <c r="D1743" s="30" t="s">
        <v>339</v>
      </c>
      <c r="E1743" s="30" t="s">
        <v>280</v>
      </c>
      <c r="F1743" s="30">
        <v>10114</v>
      </c>
      <c r="G1743" s="30" t="s">
        <v>300</v>
      </c>
      <c r="H1743" s="30">
        <v>0</v>
      </c>
      <c r="I1743" s="30">
        <v>0</v>
      </c>
      <c r="J1743" s="30" t="s">
        <v>336</v>
      </c>
      <c r="K1743" s="30">
        <v>0</v>
      </c>
      <c r="L1743" s="30">
        <v>0</v>
      </c>
      <c r="M1743" s="30">
        <v>0</v>
      </c>
      <c r="N1743" s="30">
        <v>0</v>
      </c>
      <c r="O1743" s="30">
        <v>0</v>
      </c>
      <c r="P1743" s="30">
        <v>0</v>
      </c>
      <c r="Q1743" s="30">
        <v>0</v>
      </c>
      <c r="R1743" s="30">
        <v>0</v>
      </c>
      <c r="S1743" s="30">
        <v>0</v>
      </c>
      <c r="T1743">
        <v>5</v>
      </c>
      <c r="U1743">
        <v>0</v>
      </c>
      <c r="V1743">
        <v>0</v>
      </c>
    </row>
    <row r="1744" spans="1:22" hidden="1" x14ac:dyDescent="0.25">
      <c r="A1744" s="30" t="s">
        <v>1402</v>
      </c>
      <c r="B1744" s="30" t="s">
        <v>273</v>
      </c>
      <c r="C1744" s="30" t="s">
        <v>9</v>
      </c>
      <c r="D1744" s="30" t="s">
        <v>339</v>
      </c>
      <c r="E1744" s="30" t="s">
        <v>280</v>
      </c>
      <c r="F1744" s="30">
        <v>10114</v>
      </c>
      <c r="G1744" s="30" t="s">
        <v>301</v>
      </c>
      <c r="H1744" s="30">
        <v>74.700984728016195</v>
      </c>
      <c r="I1744" s="30">
        <v>1.48</v>
      </c>
      <c r="J1744" s="30" t="s">
        <v>333</v>
      </c>
      <c r="K1744" s="30">
        <v>110.55745739746401</v>
      </c>
      <c r="L1744" s="30">
        <v>1118178.12411795</v>
      </c>
      <c r="M1744" s="30">
        <v>0</v>
      </c>
      <c r="N1744" s="30">
        <v>1.48</v>
      </c>
      <c r="O1744" s="30">
        <v>0</v>
      </c>
      <c r="P1744" s="30">
        <v>0</v>
      </c>
      <c r="Q1744" s="30">
        <v>0</v>
      </c>
      <c r="R1744" s="30">
        <v>0</v>
      </c>
      <c r="S1744" s="30">
        <v>14968.72</v>
      </c>
      <c r="T1744">
        <v>5</v>
      </c>
      <c r="U1744">
        <v>74.700984728016195</v>
      </c>
      <c r="V1744">
        <v>0.65198237885462595</v>
      </c>
    </row>
    <row r="1745" spans="1:22" hidden="1" x14ac:dyDescent="0.25">
      <c r="A1745" s="30" t="s">
        <v>1403</v>
      </c>
      <c r="B1745" s="30" t="s">
        <v>273</v>
      </c>
      <c r="C1745" s="30" t="s">
        <v>9</v>
      </c>
      <c r="D1745" s="30" t="s">
        <v>339</v>
      </c>
      <c r="E1745" s="30" t="s">
        <v>280</v>
      </c>
      <c r="F1745" s="30">
        <v>10114</v>
      </c>
      <c r="G1745" s="30" t="s">
        <v>302</v>
      </c>
      <c r="H1745" s="30">
        <v>100.79770518972499</v>
      </c>
      <c r="I1745" s="30">
        <v>0.21</v>
      </c>
      <c r="J1745" s="30" t="s">
        <v>332</v>
      </c>
      <c r="K1745" s="30">
        <v>21.1675180898423</v>
      </c>
      <c r="L1745" s="30">
        <v>214088.277960665</v>
      </c>
      <c r="M1745" s="30">
        <v>0.21</v>
      </c>
      <c r="N1745" s="30">
        <v>0</v>
      </c>
      <c r="O1745" s="30">
        <v>0</v>
      </c>
      <c r="P1745" s="30">
        <v>0</v>
      </c>
      <c r="Q1745" s="30">
        <v>0</v>
      </c>
      <c r="R1745" s="30">
        <v>0</v>
      </c>
      <c r="S1745" s="30">
        <v>2123.94</v>
      </c>
      <c r="T1745">
        <v>5</v>
      </c>
      <c r="U1745">
        <v>100.79770518972499</v>
      </c>
      <c r="V1745">
        <v>3.7168141592920402E-2</v>
      </c>
    </row>
    <row r="1746" spans="1:22" hidden="1" x14ac:dyDescent="0.25">
      <c r="A1746" s="30" t="s">
        <v>1404</v>
      </c>
      <c r="B1746" s="30" t="s">
        <v>273</v>
      </c>
      <c r="C1746" s="30" t="s">
        <v>9</v>
      </c>
      <c r="D1746" s="30" t="s">
        <v>339</v>
      </c>
      <c r="E1746" s="30" t="s">
        <v>280</v>
      </c>
      <c r="F1746" s="30">
        <v>10114</v>
      </c>
      <c r="G1746" s="30" t="s">
        <v>303</v>
      </c>
      <c r="H1746" s="30">
        <v>240.43468974758099</v>
      </c>
      <c r="I1746" s="30">
        <v>0.17</v>
      </c>
      <c r="J1746" s="30" t="s">
        <v>336</v>
      </c>
      <c r="K1746" s="30">
        <v>40.8738972570888</v>
      </c>
      <c r="L1746" s="30">
        <v>413398.59685819602</v>
      </c>
      <c r="M1746" s="30">
        <v>0</v>
      </c>
      <c r="N1746" s="30">
        <v>0</v>
      </c>
      <c r="O1746" s="30">
        <v>0</v>
      </c>
      <c r="P1746" s="30">
        <v>0</v>
      </c>
      <c r="Q1746" s="30">
        <v>0.17</v>
      </c>
      <c r="R1746" s="30">
        <v>40.8738972570888</v>
      </c>
      <c r="S1746" s="30">
        <v>1719.38</v>
      </c>
      <c r="T1746">
        <v>5</v>
      </c>
      <c r="U1746">
        <v>240.43468974758099</v>
      </c>
      <c r="V1746">
        <v>9.7701149425287404E-2</v>
      </c>
    </row>
    <row r="1747" spans="1:22" hidden="1" x14ac:dyDescent="0.25">
      <c r="A1747" s="30" t="s">
        <v>1392</v>
      </c>
      <c r="B1747" s="30" t="s">
        <v>273</v>
      </c>
      <c r="C1747" s="30" t="s">
        <v>9</v>
      </c>
      <c r="D1747" s="30" t="s">
        <v>339</v>
      </c>
      <c r="E1747" s="30" t="s">
        <v>280</v>
      </c>
      <c r="F1747" s="30">
        <v>10114</v>
      </c>
      <c r="G1747" s="30" t="s">
        <v>304</v>
      </c>
      <c r="H1747" s="30">
        <v>68.633612779522593</v>
      </c>
      <c r="I1747" s="30">
        <v>1</v>
      </c>
      <c r="J1747" s="30" t="s">
        <v>336</v>
      </c>
      <c r="K1747" s="30">
        <v>68.633612779522593</v>
      </c>
      <c r="L1747" s="30">
        <v>694160.35965209105</v>
      </c>
      <c r="M1747" s="30">
        <v>0</v>
      </c>
      <c r="N1747" s="30">
        <v>0</v>
      </c>
      <c r="O1747" s="30">
        <v>0</v>
      </c>
      <c r="P1747" s="30">
        <v>0</v>
      </c>
      <c r="Q1747" s="30">
        <v>1</v>
      </c>
      <c r="R1747" s="30">
        <v>68.633612779522593</v>
      </c>
      <c r="S1747" s="30">
        <v>10114</v>
      </c>
      <c r="T1747">
        <v>5</v>
      </c>
      <c r="U1747">
        <v>68.633612779522593</v>
      </c>
      <c r="V1747">
        <v>0.57471264367816099</v>
      </c>
    </row>
    <row r="1748" spans="1:22" hidden="1" x14ac:dyDescent="0.25">
      <c r="A1748" s="30" t="s">
        <v>1406</v>
      </c>
      <c r="B1748" s="30" t="s">
        <v>273</v>
      </c>
      <c r="C1748" s="30" t="s">
        <v>9</v>
      </c>
      <c r="D1748" s="30" t="s">
        <v>339</v>
      </c>
      <c r="E1748" s="30" t="s">
        <v>280</v>
      </c>
      <c r="F1748" s="30">
        <v>10114</v>
      </c>
      <c r="G1748" s="30" t="s">
        <v>305</v>
      </c>
      <c r="H1748" s="30">
        <v>170.48229327384499</v>
      </c>
      <c r="I1748" s="30">
        <v>1.97</v>
      </c>
      <c r="J1748" s="30" t="s">
        <v>332</v>
      </c>
      <c r="K1748" s="30">
        <v>335.85011774947498</v>
      </c>
      <c r="L1748" s="30">
        <v>3396788.0909181898</v>
      </c>
      <c r="M1748" s="30">
        <v>1.97</v>
      </c>
      <c r="N1748" s="30">
        <v>0</v>
      </c>
      <c r="O1748" s="30">
        <v>0</v>
      </c>
      <c r="P1748" s="30">
        <v>0</v>
      </c>
      <c r="Q1748" s="30">
        <v>0</v>
      </c>
      <c r="R1748" s="30">
        <v>0</v>
      </c>
      <c r="S1748" s="30">
        <v>19924.580000000002</v>
      </c>
      <c r="T1748">
        <v>5</v>
      </c>
      <c r="U1748">
        <v>170.48229327384499</v>
      </c>
      <c r="V1748">
        <v>0.34867256637168098</v>
      </c>
    </row>
    <row r="1749" spans="1:22" hidden="1" x14ac:dyDescent="0.25">
      <c r="A1749" s="30" t="s">
        <v>1407</v>
      </c>
      <c r="B1749" s="30" t="s">
        <v>273</v>
      </c>
      <c r="C1749" s="30" t="s">
        <v>9</v>
      </c>
      <c r="D1749" s="30" t="s">
        <v>339</v>
      </c>
      <c r="E1749" s="30" t="s">
        <v>280</v>
      </c>
      <c r="F1749" s="30">
        <v>10114</v>
      </c>
      <c r="G1749" s="30" t="s">
        <v>306</v>
      </c>
      <c r="H1749" s="30">
        <v>118.310540506739</v>
      </c>
      <c r="I1749" s="30">
        <v>1.46</v>
      </c>
      <c r="J1749" s="30" t="s">
        <v>332</v>
      </c>
      <c r="K1749" s="30">
        <v>172.73338913983901</v>
      </c>
      <c r="L1749" s="30">
        <v>1747025.4977603301</v>
      </c>
      <c r="M1749" s="30">
        <v>1.46</v>
      </c>
      <c r="N1749" s="30">
        <v>0</v>
      </c>
      <c r="O1749" s="30">
        <v>0</v>
      </c>
      <c r="P1749" s="30">
        <v>0</v>
      </c>
      <c r="Q1749" s="30">
        <v>0</v>
      </c>
      <c r="R1749" s="30">
        <v>0</v>
      </c>
      <c r="S1749" s="30">
        <v>14766.44</v>
      </c>
      <c r="T1749">
        <v>5</v>
      </c>
      <c r="U1749">
        <v>118.310540506739</v>
      </c>
      <c r="V1749">
        <v>0.258407079646018</v>
      </c>
    </row>
    <row r="1750" spans="1:22" hidden="1" x14ac:dyDescent="0.25">
      <c r="A1750" s="30" t="s">
        <v>1408</v>
      </c>
      <c r="B1750" s="30" t="s">
        <v>273</v>
      </c>
      <c r="C1750" s="30" t="s">
        <v>9</v>
      </c>
      <c r="D1750" s="30" t="s">
        <v>339</v>
      </c>
      <c r="E1750" s="30" t="s">
        <v>280</v>
      </c>
      <c r="F1750" s="30">
        <v>10114</v>
      </c>
      <c r="G1750" s="30" t="s">
        <v>307</v>
      </c>
      <c r="H1750" s="30">
        <v>63.579531311252502</v>
      </c>
      <c r="I1750" s="30">
        <v>0.47</v>
      </c>
      <c r="J1750" s="30" t="s">
        <v>336</v>
      </c>
      <c r="K1750" s="30">
        <v>29.8823797162887</v>
      </c>
      <c r="L1750" s="30">
        <v>302230.38845054398</v>
      </c>
      <c r="M1750" s="30">
        <v>0</v>
      </c>
      <c r="N1750" s="30">
        <v>0</v>
      </c>
      <c r="O1750" s="30">
        <v>0</v>
      </c>
      <c r="P1750" s="30">
        <v>0</v>
      </c>
      <c r="Q1750" s="30">
        <v>0.47</v>
      </c>
      <c r="R1750" s="30">
        <v>29.8823797162887</v>
      </c>
      <c r="S1750" s="30">
        <v>4753.58</v>
      </c>
      <c r="T1750">
        <v>5</v>
      </c>
      <c r="U1750">
        <v>63.579531311252502</v>
      </c>
      <c r="V1750">
        <v>0.27011494252873602</v>
      </c>
    </row>
    <row r="1751" spans="1:22" hidden="1" x14ac:dyDescent="0.25">
      <c r="A1751" s="30" t="s">
        <v>1409</v>
      </c>
      <c r="B1751" s="30" t="s">
        <v>273</v>
      </c>
      <c r="C1751" s="30" t="s">
        <v>9</v>
      </c>
      <c r="D1751" s="30" t="s">
        <v>339</v>
      </c>
      <c r="E1751" s="30" t="s">
        <v>280</v>
      </c>
      <c r="F1751" s="30">
        <v>10114</v>
      </c>
      <c r="G1751" s="30" t="s">
        <v>308</v>
      </c>
      <c r="H1751" s="30">
        <v>138.309146627682</v>
      </c>
      <c r="I1751" s="30">
        <v>1.37</v>
      </c>
      <c r="J1751" s="30" t="s">
        <v>332</v>
      </c>
      <c r="K1751" s="30">
        <v>189.48353087992399</v>
      </c>
      <c r="L1751" s="30">
        <v>1916436.4313195499</v>
      </c>
      <c r="M1751" s="30">
        <v>1.37</v>
      </c>
      <c r="N1751" s="30">
        <v>0</v>
      </c>
      <c r="O1751" s="30">
        <v>0</v>
      </c>
      <c r="P1751" s="30">
        <v>0</v>
      </c>
      <c r="Q1751" s="30">
        <v>0</v>
      </c>
      <c r="R1751" s="30">
        <v>0</v>
      </c>
      <c r="S1751" s="30">
        <v>13856.18</v>
      </c>
      <c r="T1751">
        <v>5</v>
      </c>
      <c r="U1751">
        <v>138.309146627682</v>
      </c>
      <c r="V1751">
        <v>0.24247787610619501</v>
      </c>
    </row>
    <row r="1752" spans="1:22" hidden="1" x14ac:dyDescent="0.25">
      <c r="A1752" s="30" t="s">
        <v>1405</v>
      </c>
      <c r="B1752" s="30" t="s">
        <v>273</v>
      </c>
      <c r="C1752" s="30" t="s">
        <v>9</v>
      </c>
      <c r="D1752" s="30" t="s">
        <v>339</v>
      </c>
      <c r="E1752" s="30" t="s">
        <v>280</v>
      </c>
      <c r="F1752" s="30">
        <v>10114</v>
      </c>
      <c r="G1752" s="30" t="s">
        <v>309</v>
      </c>
      <c r="H1752" s="30">
        <v>338.83317370784198</v>
      </c>
      <c r="I1752" s="30">
        <v>0.01</v>
      </c>
      <c r="J1752" s="30" t="s">
        <v>336</v>
      </c>
      <c r="K1752" s="30">
        <v>3.3883317370784201</v>
      </c>
      <c r="L1752" s="30">
        <v>34269.587188811201</v>
      </c>
      <c r="M1752" s="30">
        <v>0</v>
      </c>
      <c r="N1752" s="30">
        <v>0</v>
      </c>
      <c r="O1752" s="30">
        <v>0</v>
      </c>
      <c r="P1752" s="30">
        <v>0</v>
      </c>
      <c r="Q1752" s="30">
        <v>0.01</v>
      </c>
      <c r="R1752" s="30">
        <v>3.3883317370784201</v>
      </c>
      <c r="S1752" s="30">
        <v>101.14</v>
      </c>
      <c r="T1752">
        <v>5</v>
      </c>
      <c r="U1752">
        <v>338.83317370784198</v>
      </c>
      <c r="V1752">
        <v>5.74712643678161E-3</v>
      </c>
    </row>
    <row r="1753" spans="1:22" hidden="1" x14ac:dyDescent="0.25">
      <c r="A1753" s="30" t="s">
        <v>1410</v>
      </c>
      <c r="B1753" s="30" t="s">
        <v>273</v>
      </c>
      <c r="C1753" s="30" t="s">
        <v>9</v>
      </c>
      <c r="D1753" s="30" t="s">
        <v>339</v>
      </c>
      <c r="E1753" s="30" t="s">
        <v>280</v>
      </c>
      <c r="F1753" s="30">
        <v>10114</v>
      </c>
      <c r="G1753" s="30" t="s">
        <v>310</v>
      </c>
      <c r="H1753" s="30">
        <v>244.97807784297001</v>
      </c>
      <c r="I1753" s="30">
        <v>0.23</v>
      </c>
      <c r="J1753" s="30" t="s">
        <v>333</v>
      </c>
      <c r="K1753" s="30">
        <v>56.344957903883099</v>
      </c>
      <c r="L1753" s="30">
        <v>569872.90423987398</v>
      </c>
      <c r="M1753" s="30">
        <v>0</v>
      </c>
      <c r="N1753" s="30">
        <v>0.23</v>
      </c>
      <c r="O1753" s="30">
        <v>0</v>
      </c>
      <c r="P1753" s="30">
        <v>0</v>
      </c>
      <c r="Q1753" s="30">
        <v>0</v>
      </c>
      <c r="R1753" s="30">
        <v>0</v>
      </c>
      <c r="S1753" s="30">
        <v>2326.2199999999998</v>
      </c>
      <c r="T1753">
        <v>5</v>
      </c>
      <c r="U1753">
        <v>244.97807784297001</v>
      </c>
      <c r="V1753">
        <v>0.101321585903084</v>
      </c>
    </row>
    <row r="1754" spans="1:22" hidden="1" x14ac:dyDescent="0.25">
      <c r="A1754" s="30" t="s">
        <v>1411</v>
      </c>
      <c r="B1754" s="30" t="s">
        <v>273</v>
      </c>
      <c r="C1754" s="30" t="s">
        <v>9</v>
      </c>
      <c r="D1754" s="30" t="s">
        <v>339</v>
      </c>
      <c r="E1754" s="30" t="s">
        <v>280</v>
      </c>
      <c r="F1754" s="30">
        <v>10114</v>
      </c>
      <c r="G1754" s="30" t="s">
        <v>311</v>
      </c>
      <c r="H1754" s="30">
        <v>132.48126524148199</v>
      </c>
      <c r="I1754" s="30">
        <v>0.32</v>
      </c>
      <c r="J1754" s="30" t="s">
        <v>333</v>
      </c>
      <c r="K1754" s="30">
        <v>42.394004877274398</v>
      </c>
      <c r="L1754" s="30">
        <v>428772.96532875299</v>
      </c>
      <c r="M1754" s="30">
        <v>0</v>
      </c>
      <c r="N1754" s="30">
        <v>0.32</v>
      </c>
      <c r="O1754" s="30">
        <v>0</v>
      </c>
      <c r="P1754" s="30">
        <v>0</v>
      </c>
      <c r="Q1754" s="30">
        <v>0</v>
      </c>
      <c r="R1754" s="30">
        <v>0</v>
      </c>
      <c r="S1754" s="30">
        <v>3236.48</v>
      </c>
      <c r="T1754">
        <v>5</v>
      </c>
      <c r="U1754">
        <v>132.48126524148199</v>
      </c>
      <c r="V1754">
        <v>0.140969162995595</v>
      </c>
    </row>
    <row r="1755" spans="1:22" hidden="1" x14ac:dyDescent="0.25">
      <c r="A1755" s="30" t="s">
        <v>1412</v>
      </c>
      <c r="B1755" s="30" t="s">
        <v>273</v>
      </c>
      <c r="C1755" s="30" t="s">
        <v>9</v>
      </c>
      <c r="D1755" s="30" t="s">
        <v>339</v>
      </c>
      <c r="E1755" s="30" t="s">
        <v>280</v>
      </c>
      <c r="F1755" s="30">
        <v>10114</v>
      </c>
      <c r="G1755" s="30" t="s">
        <v>312</v>
      </c>
      <c r="H1755" s="30">
        <v>25.035821081738</v>
      </c>
      <c r="I1755" s="30">
        <v>8.26</v>
      </c>
      <c r="J1755" s="30" t="s">
        <v>334</v>
      </c>
      <c r="K1755" s="30">
        <v>206.79588213515601</v>
      </c>
      <c r="L1755" s="30">
        <v>2091533.5519149599</v>
      </c>
      <c r="M1755" s="30">
        <v>0</v>
      </c>
      <c r="N1755" s="30">
        <v>0</v>
      </c>
      <c r="O1755" s="30">
        <v>8.26</v>
      </c>
      <c r="P1755" s="30">
        <v>0</v>
      </c>
      <c r="Q1755" s="30">
        <v>0</v>
      </c>
      <c r="R1755" s="30">
        <v>0</v>
      </c>
      <c r="S1755" s="30">
        <v>83541.64</v>
      </c>
      <c r="T1755">
        <v>5</v>
      </c>
      <c r="U1755">
        <v>25.035821081738</v>
      </c>
      <c r="V1755">
        <v>0.83857868020304605</v>
      </c>
    </row>
    <row r="1756" spans="1:22" hidden="1" x14ac:dyDescent="0.25">
      <c r="A1756" s="30" t="s">
        <v>2817</v>
      </c>
      <c r="B1756" s="30" t="s">
        <v>273</v>
      </c>
      <c r="C1756" s="30" t="s">
        <v>9</v>
      </c>
      <c r="D1756" s="30" t="s">
        <v>339</v>
      </c>
      <c r="E1756" s="30" t="s">
        <v>280</v>
      </c>
      <c r="F1756" s="30">
        <v>10114</v>
      </c>
      <c r="G1756" s="30" t="s">
        <v>2688</v>
      </c>
      <c r="H1756" s="30">
        <v>155.992414585391</v>
      </c>
      <c r="I1756" s="30">
        <v>0.20067477609000001</v>
      </c>
      <c r="J1756" s="30" t="s">
        <v>334</v>
      </c>
      <c r="K1756" s="30">
        <v>31.303742868661701</v>
      </c>
      <c r="L1756" s="30">
        <v>316606.05537364498</v>
      </c>
      <c r="M1756" s="30">
        <v>0</v>
      </c>
      <c r="N1756" s="30">
        <v>0</v>
      </c>
      <c r="O1756" s="30">
        <v>0.20067477609000001</v>
      </c>
      <c r="P1756" s="30">
        <v>0</v>
      </c>
      <c r="Q1756" s="30">
        <v>0</v>
      </c>
      <c r="R1756" s="30">
        <v>0</v>
      </c>
      <c r="S1756" s="30">
        <v>2029.62468537426</v>
      </c>
      <c r="T1756">
        <v>5</v>
      </c>
      <c r="U1756">
        <v>155.992414585391</v>
      </c>
      <c r="V1756">
        <v>2.0373073714720798E-2</v>
      </c>
    </row>
    <row r="1757" spans="1:22" hidden="1" x14ac:dyDescent="0.25">
      <c r="A1757" s="30" t="s">
        <v>2733</v>
      </c>
      <c r="B1757" s="30" t="s">
        <v>273</v>
      </c>
      <c r="C1757" s="30" t="s">
        <v>9</v>
      </c>
      <c r="D1757" s="30" t="s">
        <v>339</v>
      </c>
      <c r="E1757" s="30" t="s">
        <v>280</v>
      </c>
      <c r="F1757" s="30">
        <v>10114</v>
      </c>
      <c r="G1757" s="30" t="s">
        <v>2687</v>
      </c>
      <c r="H1757" s="30">
        <v>96.8121150491545</v>
      </c>
      <c r="I1757" s="30">
        <v>1.38932522391</v>
      </c>
      <c r="J1757" s="30" t="s">
        <v>334</v>
      </c>
      <c r="K1757" s="30">
        <v>134.503513417867</v>
      </c>
      <c r="L1757" s="30">
        <v>1360368.5347083099</v>
      </c>
      <c r="M1757" s="30">
        <v>0</v>
      </c>
      <c r="N1757" s="30">
        <v>0</v>
      </c>
      <c r="O1757" s="30">
        <v>1.38932522391</v>
      </c>
      <c r="P1757" s="30">
        <v>0</v>
      </c>
      <c r="Q1757" s="30">
        <v>0</v>
      </c>
      <c r="R1757" s="30">
        <v>0</v>
      </c>
      <c r="S1757" s="30">
        <v>14051.635314625701</v>
      </c>
      <c r="T1757">
        <v>5</v>
      </c>
      <c r="U1757">
        <v>96.8121150491545</v>
      </c>
      <c r="V1757">
        <v>0.14104824608223401</v>
      </c>
    </row>
    <row r="1758" spans="1:22" hidden="1" x14ac:dyDescent="0.25">
      <c r="A1758" s="30" t="s">
        <v>1413</v>
      </c>
      <c r="B1758" s="30" t="s">
        <v>273</v>
      </c>
      <c r="C1758" s="30" t="s">
        <v>9</v>
      </c>
      <c r="D1758" s="30" t="s">
        <v>339</v>
      </c>
      <c r="E1758" s="30" t="s">
        <v>280</v>
      </c>
      <c r="F1758" s="30">
        <v>10114</v>
      </c>
      <c r="G1758" s="30" t="s">
        <v>313</v>
      </c>
      <c r="H1758" s="30">
        <v>0</v>
      </c>
      <c r="I1758" s="30">
        <v>0</v>
      </c>
      <c r="J1758" s="30" t="s">
        <v>334</v>
      </c>
      <c r="K1758" s="30">
        <v>0</v>
      </c>
      <c r="L1758" s="30">
        <v>0</v>
      </c>
      <c r="M1758" s="30">
        <v>0</v>
      </c>
      <c r="N1758" s="30">
        <v>0</v>
      </c>
      <c r="O1758" s="30">
        <v>0</v>
      </c>
      <c r="P1758" s="30">
        <v>0</v>
      </c>
      <c r="Q1758" s="30">
        <v>0</v>
      </c>
      <c r="R1758" s="30">
        <v>0</v>
      </c>
      <c r="S1758" s="30">
        <v>0</v>
      </c>
      <c r="T1758">
        <v>5</v>
      </c>
      <c r="U1758">
        <v>0</v>
      </c>
      <c r="V1758">
        <v>0</v>
      </c>
    </row>
    <row r="1759" spans="1:22" hidden="1" x14ac:dyDescent="0.25">
      <c r="A1759" s="30" t="s">
        <v>2351</v>
      </c>
      <c r="B1759" s="30" t="s">
        <v>273</v>
      </c>
      <c r="C1759" s="30" t="s">
        <v>9</v>
      </c>
      <c r="D1759" s="30" t="s">
        <v>339</v>
      </c>
      <c r="E1759" s="30" t="s">
        <v>2300</v>
      </c>
      <c r="F1759" s="30">
        <v>0</v>
      </c>
      <c r="G1759" s="30" t="s">
        <v>289</v>
      </c>
      <c r="H1759" s="30">
        <v>0</v>
      </c>
      <c r="I1759" s="30">
        <v>0</v>
      </c>
      <c r="J1759" s="30" t="s">
        <v>335</v>
      </c>
      <c r="K1759" s="30">
        <v>0</v>
      </c>
      <c r="L1759" s="30">
        <v>0</v>
      </c>
      <c r="M1759" s="30">
        <v>0</v>
      </c>
      <c r="N1759" s="30">
        <v>0</v>
      </c>
      <c r="O1759" s="30">
        <v>0</v>
      </c>
      <c r="P1759" s="30">
        <v>0</v>
      </c>
      <c r="Q1759" s="30">
        <v>0</v>
      </c>
      <c r="R1759" s="30">
        <v>0</v>
      </c>
      <c r="S1759" s="30">
        <v>0</v>
      </c>
      <c r="T1759">
        <v>5.5</v>
      </c>
      <c r="U1759">
        <v>817.12845320158499</v>
      </c>
      <c r="V1759">
        <v>1</v>
      </c>
    </row>
    <row r="1760" spans="1:22" hidden="1" x14ac:dyDescent="0.25">
      <c r="A1760" s="30" t="s">
        <v>2352</v>
      </c>
      <c r="B1760" s="30" t="s">
        <v>273</v>
      </c>
      <c r="C1760" s="30" t="s">
        <v>9</v>
      </c>
      <c r="D1760" s="30" t="s">
        <v>339</v>
      </c>
      <c r="E1760" s="30" t="s">
        <v>2300</v>
      </c>
      <c r="F1760" s="30">
        <v>0</v>
      </c>
      <c r="G1760" s="30" t="s">
        <v>290</v>
      </c>
      <c r="H1760" s="30">
        <v>0</v>
      </c>
      <c r="I1760" s="30">
        <v>0</v>
      </c>
      <c r="J1760" s="30" t="s">
        <v>363</v>
      </c>
      <c r="K1760" s="30">
        <v>0</v>
      </c>
      <c r="L1760" s="30">
        <v>0</v>
      </c>
      <c r="M1760" s="30">
        <v>0</v>
      </c>
      <c r="N1760" s="30">
        <v>0</v>
      </c>
      <c r="O1760" s="30">
        <v>0</v>
      </c>
      <c r="P1760" s="30">
        <v>0</v>
      </c>
      <c r="Q1760" s="30">
        <v>0</v>
      </c>
      <c r="R1760" s="30">
        <v>0</v>
      </c>
      <c r="S1760" s="30">
        <v>0</v>
      </c>
      <c r="T1760">
        <v>5.5</v>
      </c>
      <c r="U1760">
        <v>1536.20731378236</v>
      </c>
      <c r="V1760">
        <v>0.5</v>
      </c>
    </row>
    <row r="1761" spans="1:22" hidden="1" x14ac:dyDescent="0.25">
      <c r="A1761" s="30" t="s">
        <v>2353</v>
      </c>
      <c r="B1761" s="30" t="s">
        <v>273</v>
      </c>
      <c r="C1761" s="30" t="s">
        <v>9</v>
      </c>
      <c r="D1761" s="30" t="s">
        <v>339</v>
      </c>
      <c r="E1761" s="30" t="s">
        <v>2300</v>
      </c>
      <c r="F1761" s="30">
        <v>0</v>
      </c>
      <c r="G1761" s="30" t="s">
        <v>291</v>
      </c>
      <c r="H1761" s="30">
        <v>0</v>
      </c>
      <c r="I1761" s="30">
        <v>0</v>
      </c>
      <c r="J1761" s="30" t="s">
        <v>336</v>
      </c>
      <c r="K1761" s="30">
        <v>0</v>
      </c>
      <c r="L1761" s="30">
        <v>0</v>
      </c>
      <c r="M1761" s="30">
        <v>0</v>
      </c>
      <c r="N1761" s="30">
        <v>0</v>
      </c>
      <c r="O1761" s="30">
        <v>0</v>
      </c>
      <c r="P1761" s="30">
        <v>0</v>
      </c>
      <c r="Q1761" s="30">
        <v>0</v>
      </c>
      <c r="R1761" s="30">
        <v>0</v>
      </c>
      <c r="S1761" s="30">
        <v>0</v>
      </c>
      <c r="T1761">
        <v>5.5</v>
      </c>
      <c r="U1761">
        <v>0</v>
      </c>
      <c r="V1761">
        <v>0</v>
      </c>
    </row>
    <row r="1762" spans="1:22" hidden="1" x14ac:dyDescent="0.25">
      <c r="A1762" s="30" t="s">
        <v>2354</v>
      </c>
      <c r="B1762" s="30" t="s">
        <v>273</v>
      </c>
      <c r="C1762" s="30" t="s">
        <v>9</v>
      </c>
      <c r="D1762" s="30" t="s">
        <v>339</v>
      </c>
      <c r="E1762" s="30" t="s">
        <v>2300</v>
      </c>
      <c r="F1762" s="30">
        <v>0</v>
      </c>
      <c r="G1762" s="30" t="s">
        <v>292</v>
      </c>
      <c r="H1762" s="30">
        <v>47.388861368223303</v>
      </c>
      <c r="I1762" s="30">
        <v>0.74</v>
      </c>
      <c r="J1762" s="30" t="s">
        <v>332</v>
      </c>
      <c r="K1762" s="30">
        <v>35.0677574124853</v>
      </c>
      <c r="L1762" s="30">
        <v>0</v>
      </c>
      <c r="M1762" s="30">
        <v>0.74</v>
      </c>
      <c r="N1762" s="30">
        <v>0</v>
      </c>
      <c r="O1762" s="30">
        <v>0</v>
      </c>
      <c r="P1762" s="30">
        <v>0</v>
      </c>
      <c r="Q1762" s="30">
        <v>0</v>
      </c>
      <c r="R1762" s="30">
        <v>0</v>
      </c>
      <c r="S1762" s="30">
        <v>0</v>
      </c>
      <c r="T1762">
        <v>5.5</v>
      </c>
      <c r="U1762">
        <v>47.388861368223303</v>
      </c>
      <c r="V1762">
        <v>0.114551083591331</v>
      </c>
    </row>
    <row r="1763" spans="1:22" hidden="1" x14ac:dyDescent="0.25">
      <c r="A1763" s="30" t="s">
        <v>2355</v>
      </c>
      <c r="B1763" s="30" t="s">
        <v>273</v>
      </c>
      <c r="C1763" s="30" t="s">
        <v>9</v>
      </c>
      <c r="D1763" s="30" t="s">
        <v>339</v>
      </c>
      <c r="E1763" s="30" t="s">
        <v>2300</v>
      </c>
      <c r="F1763" s="30">
        <v>0</v>
      </c>
      <c r="G1763" s="30" t="s">
        <v>293</v>
      </c>
      <c r="H1763" s="30">
        <v>646.34661259883103</v>
      </c>
      <c r="I1763" s="30">
        <v>6.5000000000000002E-2</v>
      </c>
      <c r="J1763" s="30" t="s">
        <v>333</v>
      </c>
      <c r="K1763" s="30">
        <v>42.012529818924001</v>
      </c>
      <c r="L1763" s="30">
        <v>0</v>
      </c>
      <c r="M1763" s="30">
        <v>0</v>
      </c>
      <c r="N1763" s="30">
        <v>6.5000000000000002E-2</v>
      </c>
      <c r="O1763" s="30">
        <v>0</v>
      </c>
      <c r="P1763" s="30">
        <v>0</v>
      </c>
      <c r="Q1763" s="30">
        <v>0</v>
      </c>
      <c r="R1763" s="30">
        <v>0</v>
      </c>
      <c r="S1763" s="30">
        <v>0</v>
      </c>
      <c r="T1763">
        <v>5.5</v>
      </c>
      <c r="U1763">
        <v>646.34661259883103</v>
      </c>
      <c r="V1763">
        <v>2.5000000000000001E-2</v>
      </c>
    </row>
    <row r="1764" spans="1:22" hidden="1" x14ac:dyDescent="0.25">
      <c r="A1764" s="30" t="s">
        <v>2356</v>
      </c>
      <c r="B1764" s="30" t="s">
        <v>273</v>
      </c>
      <c r="C1764" s="30" t="s">
        <v>9</v>
      </c>
      <c r="D1764" s="30" t="s">
        <v>339</v>
      </c>
      <c r="E1764" s="30" t="s">
        <v>2300</v>
      </c>
      <c r="F1764" s="30">
        <v>0</v>
      </c>
      <c r="G1764" s="30" t="s">
        <v>294</v>
      </c>
      <c r="H1764" s="30">
        <v>148.71052983373701</v>
      </c>
      <c r="I1764" s="30">
        <v>0.245</v>
      </c>
      <c r="J1764" s="30" t="s">
        <v>333</v>
      </c>
      <c r="K1764" s="30">
        <v>36.434079809265498</v>
      </c>
      <c r="L1764" s="30">
        <v>0</v>
      </c>
      <c r="M1764" s="30">
        <v>0</v>
      </c>
      <c r="N1764" s="30">
        <v>0.245</v>
      </c>
      <c r="O1764" s="30">
        <v>0</v>
      </c>
      <c r="P1764" s="30">
        <v>0</v>
      </c>
      <c r="Q1764" s="30">
        <v>0</v>
      </c>
      <c r="R1764" s="30">
        <v>0</v>
      </c>
      <c r="S1764" s="30">
        <v>0</v>
      </c>
      <c r="T1764">
        <v>5.5</v>
      </c>
      <c r="U1764">
        <v>148.71052983373701</v>
      </c>
      <c r="V1764">
        <v>9.4230769230769201E-2</v>
      </c>
    </row>
    <row r="1765" spans="1:22" hidden="1" x14ac:dyDescent="0.25">
      <c r="A1765" s="30" t="s">
        <v>2357</v>
      </c>
      <c r="B1765" s="30" t="s">
        <v>273</v>
      </c>
      <c r="C1765" s="30" t="s">
        <v>9</v>
      </c>
      <c r="D1765" s="30" t="s">
        <v>339</v>
      </c>
      <c r="E1765" s="30" t="s">
        <v>2300</v>
      </c>
      <c r="F1765" s="30">
        <v>0</v>
      </c>
      <c r="G1765" s="30" t="s">
        <v>295</v>
      </c>
      <c r="H1765" s="30">
        <v>0</v>
      </c>
      <c r="I1765" s="30">
        <v>0</v>
      </c>
      <c r="J1765" s="30" t="s">
        <v>336</v>
      </c>
      <c r="K1765" s="30">
        <v>0</v>
      </c>
      <c r="L1765" s="30">
        <v>0</v>
      </c>
      <c r="M1765" s="30">
        <v>0</v>
      </c>
      <c r="N1765" s="30">
        <v>0</v>
      </c>
      <c r="O1765" s="30">
        <v>0</v>
      </c>
      <c r="P1765" s="30">
        <v>0</v>
      </c>
      <c r="Q1765" s="30">
        <v>0</v>
      </c>
      <c r="R1765" s="30">
        <v>0</v>
      </c>
      <c r="S1765" s="30">
        <v>0</v>
      </c>
      <c r="T1765">
        <v>5.5</v>
      </c>
      <c r="U1765">
        <v>0</v>
      </c>
      <c r="V1765">
        <v>0</v>
      </c>
    </row>
    <row r="1766" spans="1:22" hidden="1" x14ac:dyDescent="0.25">
      <c r="A1766" s="30" t="s">
        <v>2358</v>
      </c>
      <c r="B1766" s="30" t="s">
        <v>273</v>
      </c>
      <c r="C1766" s="30" t="s">
        <v>9</v>
      </c>
      <c r="D1766" s="30" t="s">
        <v>339</v>
      </c>
      <c r="E1766" s="30" t="s">
        <v>2300</v>
      </c>
      <c r="F1766" s="30">
        <v>0</v>
      </c>
      <c r="G1766" s="30" t="s">
        <v>296</v>
      </c>
      <c r="H1766" s="30">
        <v>130.918585652025</v>
      </c>
      <c r="I1766" s="30">
        <v>2.5000000000000001E-2</v>
      </c>
      <c r="J1766" s="30" t="s">
        <v>336</v>
      </c>
      <c r="K1766" s="30">
        <v>3.2729646413006201</v>
      </c>
      <c r="L1766" s="30">
        <v>0</v>
      </c>
      <c r="M1766" s="30">
        <v>0</v>
      </c>
      <c r="N1766" s="30">
        <v>0</v>
      </c>
      <c r="O1766" s="30">
        <v>0</v>
      </c>
      <c r="P1766" s="30">
        <v>0</v>
      </c>
      <c r="Q1766" s="30">
        <v>2.5000000000000001E-2</v>
      </c>
      <c r="R1766" s="30">
        <v>3.2729646413006201</v>
      </c>
      <c r="S1766" s="30">
        <v>0</v>
      </c>
      <c r="T1766">
        <v>5.5</v>
      </c>
      <c r="U1766">
        <v>130.918585652025</v>
      </c>
      <c r="V1766">
        <v>1.2345679012345699E-2</v>
      </c>
    </row>
    <row r="1767" spans="1:22" hidden="1" x14ac:dyDescent="0.25">
      <c r="A1767" s="30" t="s">
        <v>2359</v>
      </c>
      <c r="B1767" s="30" t="s">
        <v>273</v>
      </c>
      <c r="C1767" s="30" t="s">
        <v>9</v>
      </c>
      <c r="D1767" s="30" t="s">
        <v>339</v>
      </c>
      <c r="E1767" s="30" t="s">
        <v>2300</v>
      </c>
      <c r="F1767" s="30">
        <v>0</v>
      </c>
      <c r="G1767" s="30" t="s">
        <v>297</v>
      </c>
      <c r="H1767" s="30">
        <v>1077.25181660301</v>
      </c>
      <c r="I1767" s="30">
        <v>9.5000000000000001E-2</v>
      </c>
      <c r="J1767" s="30" t="s">
        <v>336</v>
      </c>
      <c r="K1767" s="30">
        <v>102.338922577286</v>
      </c>
      <c r="L1767" s="30">
        <v>0</v>
      </c>
      <c r="M1767" s="30">
        <v>0</v>
      </c>
      <c r="N1767" s="30">
        <v>0</v>
      </c>
      <c r="O1767" s="30">
        <v>0</v>
      </c>
      <c r="P1767" s="30">
        <v>0</v>
      </c>
      <c r="Q1767" s="30">
        <v>9.5000000000000001E-2</v>
      </c>
      <c r="R1767" s="30">
        <v>102.338922577286</v>
      </c>
      <c r="S1767" s="30">
        <v>0</v>
      </c>
      <c r="T1767">
        <v>5.5</v>
      </c>
      <c r="U1767">
        <v>1077.25181660301</v>
      </c>
      <c r="V1767">
        <v>4.6913580246913597E-2</v>
      </c>
    </row>
    <row r="1768" spans="1:22" hidden="1" x14ac:dyDescent="0.25">
      <c r="A1768" s="30" t="s">
        <v>2360</v>
      </c>
      <c r="B1768" s="30" t="s">
        <v>273</v>
      </c>
      <c r="C1768" s="30" t="s">
        <v>9</v>
      </c>
      <c r="D1768" s="30" t="s">
        <v>339</v>
      </c>
      <c r="E1768" s="30" t="s">
        <v>2300</v>
      </c>
      <c r="F1768" s="30">
        <v>0</v>
      </c>
      <c r="G1768" s="30" t="s">
        <v>298</v>
      </c>
      <c r="H1768" s="30">
        <v>0</v>
      </c>
      <c r="I1768" s="30">
        <v>0</v>
      </c>
      <c r="J1768" s="30" t="s">
        <v>276</v>
      </c>
      <c r="K1768" s="30">
        <v>0</v>
      </c>
      <c r="L1768" s="30">
        <v>0</v>
      </c>
      <c r="M1768" s="30">
        <v>0</v>
      </c>
      <c r="N1768" s="30">
        <v>0</v>
      </c>
      <c r="O1768" s="30">
        <v>0</v>
      </c>
      <c r="P1768" s="30">
        <v>0</v>
      </c>
      <c r="Q1768" s="30">
        <v>0</v>
      </c>
      <c r="R1768" s="30">
        <v>0</v>
      </c>
      <c r="S1768" s="30">
        <v>0</v>
      </c>
      <c r="T1768">
        <v>5.5</v>
      </c>
      <c r="U1768">
        <v>0</v>
      </c>
      <c r="V1768">
        <v>0</v>
      </c>
    </row>
    <row r="1769" spans="1:22" hidden="1" x14ac:dyDescent="0.25">
      <c r="A1769" s="30" t="s">
        <v>2361</v>
      </c>
      <c r="B1769" s="30" t="s">
        <v>273</v>
      </c>
      <c r="C1769" s="30" t="s">
        <v>9</v>
      </c>
      <c r="D1769" s="30" t="s">
        <v>339</v>
      </c>
      <c r="E1769" s="30" t="s">
        <v>2300</v>
      </c>
      <c r="F1769" s="30">
        <v>0</v>
      </c>
      <c r="G1769" s="30" t="s">
        <v>299</v>
      </c>
      <c r="H1769" s="30">
        <v>131.24569183143399</v>
      </c>
      <c r="I1769" s="30">
        <v>0.06</v>
      </c>
      <c r="J1769" s="30" t="s">
        <v>332</v>
      </c>
      <c r="K1769" s="30">
        <v>7.8747415098860296</v>
      </c>
      <c r="L1769" s="30">
        <v>0</v>
      </c>
      <c r="M1769" s="30">
        <v>0.06</v>
      </c>
      <c r="N1769" s="30">
        <v>0</v>
      </c>
      <c r="O1769" s="30">
        <v>0</v>
      </c>
      <c r="P1769" s="30">
        <v>0</v>
      </c>
      <c r="Q1769" s="30">
        <v>0</v>
      </c>
      <c r="R1769" s="30">
        <v>0</v>
      </c>
      <c r="S1769" s="30">
        <v>0</v>
      </c>
      <c r="T1769">
        <v>5.5</v>
      </c>
      <c r="U1769">
        <v>131.24569183143399</v>
      </c>
      <c r="V1769">
        <v>9.2879256965944304E-3</v>
      </c>
    </row>
    <row r="1770" spans="1:22" hidden="1" x14ac:dyDescent="0.25">
      <c r="A1770" s="30" t="s">
        <v>2362</v>
      </c>
      <c r="B1770" s="30" t="s">
        <v>273</v>
      </c>
      <c r="C1770" s="30" t="s">
        <v>9</v>
      </c>
      <c r="D1770" s="30" t="s">
        <v>339</v>
      </c>
      <c r="E1770" s="30" t="s">
        <v>2300</v>
      </c>
      <c r="F1770" s="30">
        <v>0</v>
      </c>
      <c r="G1770" s="30" t="s">
        <v>300</v>
      </c>
      <c r="H1770" s="30">
        <v>0</v>
      </c>
      <c r="I1770" s="30">
        <v>0</v>
      </c>
      <c r="J1770" s="30" t="s">
        <v>336</v>
      </c>
      <c r="K1770" s="30">
        <v>0</v>
      </c>
      <c r="L1770" s="30">
        <v>0</v>
      </c>
      <c r="M1770" s="30">
        <v>0</v>
      </c>
      <c r="N1770" s="30">
        <v>0</v>
      </c>
      <c r="O1770" s="30">
        <v>0</v>
      </c>
      <c r="P1770" s="30">
        <v>0</v>
      </c>
      <c r="Q1770" s="30">
        <v>0</v>
      </c>
      <c r="R1770" s="30">
        <v>0</v>
      </c>
      <c r="S1770" s="30">
        <v>0</v>
      </c>
      <c r="T1770">
        <v>5.5</v>
      </c>
      <c r="U1770">
        <v>0</v>
      </c>
      <c r="V1770">
        <v>0</v>
      </c>
    </row>
    <row r="1771" spans="1:22" hidden="1" x14ac:dyDescent="0.25">
      <c r="A1771" s="30" t="s">
        <v>2363</v>
      </c>
      <c r="B1771" s="30" t="s">
        <v>273</v>
      </c>
      <c r="C1771" s="30" t="s">
        <v>9</v>
      </c>
      <c r="D1771" s="30" t="s">
        <v>339</v>
      </c>
      <c r="E1771" s="30" t="s">
        <v>2300</v>
      </c>
      <c r="F1771" s="30">
        <v>0</v>
      </c>
      <c r="G1771" s="30" t="s">
        <v>301</v>
      </c>
      <c r="H1771" s="30">
        <v>82.491528484446604</v>
      </c>
      <c r="I1771" s="30">
        <v>1.65</v>
      </c>
      <c r="J1771" s="30" t="s">
        <v>333</v>
      </c>
      <c r="K1771" s="30">
        <v>136.111021999337</v>
      </c>
      <c r="L1771" s="30">
        <v>0</v>
      </c>
      <c r="M1771" s="30">
        <v>0</v>
      </c>
      <c r="N1771" s="30">
        <v>1.65</v>
      </c>
      <c r="O1771" s="30">
        <v>0</v>
      </c>
      <c r="P1771" s="30">
        <v>0</v>
      </c>
      <c r="Q1771" s="30">
        <v>0</v>
      </c>
      <c r="R1771" s="30">
        <v>0</v>
      </c>
      <c r="S1771" s="30">
        <v>0</v>
      </c>
      <c r="T1771">
        <v>5.5</v>
      </c>
      <c r="U1771">
        <v>82.491528484446604</v>
      </c>
      <c r="V1771">
        <v>0.63461538461538503</v>
      </c>
    </row>
    <row r="1772" spans="1:22" hidden="1" x14ac:dyDescent="0.25">
      <c r="A1772" s="30" t="s">
        <v>2364</v>
      </c>
      <c r="B1772" s="30" t="s">
        <v>273</v>
      </c>
      <c r="C1772" s="30" t="s">
        <v>9</v>
      </c>
      <c r="D1772" s="30" t="s">
        <v>339</v>
      </c>
      <c r="E1772" s="30" t="s">
        <v>2300</v>
      </c>
      <c r="F1772" s="30">
        <v>0</v>
      </c>
      <c r="G1772" s="30" t="s">
        <v>302</v>
      </c>
      <c r="H1772" s="30">
        <v>101.83411510142901</v>
      </c>
      <c r="I1772" s="30">
        <v>0.33</v>
      </c>
      <c r="J1772" s="30" t="s">
        <v>332</v>
      </c>
      <c r="K1772" s="30">
        <v>33.605257983471603</v>
      </c>
      <c r="L1772" s="30">
        <v>0</v>
      </c>
      <c r="M1772" s="30">
        <v>0.33</v>
      </c>
      <c r="N1772" s="30">
        <v>0</v>
      </c>
      <c r="O1772" s="30">
        <v>0</v>
      </c>
      <c r="P1772" s="30">
        <v>0</v>
      </c>
      <c r="Q1772" s="30">
        <v>0</v>
      </c>
      <c r="R1772" s="30">
        <v>0</v>
      </c>
      <c r="S1772" s="30">
        <v>0</v>
      </c>
      <c r="T1772">
        <v>5.5</v>
      </c>
      <c r="U1772">
        <v>101.83411510142901</v>
      </c>
      <c r="V1772">
        <v>5.1083591331269301E-2</v>
      </c>
    </row>
    <row r="1773" spans="1:22" hidden="1" x14ac:dyDescent="0.25">
      <c r="A1773" s="30" t="s">
        <v>2365</v>
      </c>
      <c r="B1773" s="30" t="s">
        <v>273</v>
      </c>
      <c r="C1773" s="30" t="s">
        <v>9</v>
      </c>
      <c r="D1773" s="30" t="s">
        <v>339</v>
      </c>
      <c r="E1773" s="30" t="s">
        <v>2300</v>
      </c>
      <c r="F1773" s="30">
        <v>0</v>
      </c>
      <c r="G1773" s="30" t="s">
        <v>303</v>
      </c>
      <c r="H1773" s="30">
        <v>265.18536088766302</v>
      </c>
      <c r="I1773" s="30">
        <v>0.20499999999999999</v>
      </c>
      <c r="J1773" s="30" t="s">
        <v>336</v>
      </c>
      <c r="K1773" s="30">
        <v>54.362998981970797</v>
      </c>
      <c r="L1773" s="30">
        <v>0</v>
      </c>
      <c r="M1773" s="30">
        <v>0</v>
      </c>
      <c r="N1773" s="30">
        <v>0</v>
      </c>
      <c r="O1773" s="30">
        <v>0</v>
      </c>
      <c r="P1773" s="30">
        <v>0</v>
      </c>
      <c r="Q1773" s="30">
        <v>0.20499999999999999</v>
      </c>
      <c r="R1773" s="30">
        <v>54.362998981970797</v>
      </c>
      <c r="S1773" s="30">
        <v>0</v>
      </c>
      <c r="T1773">
        <v>5.5</v>
      </c>
      <c r="U1773">
        <v>265.18536088766302</v>
      </c>
      <c r="V1773">
        <v>0.101234567901235</v>
      </c>
    </row>
    <row r="1774" spans="1:22" hidden="1" x14ac:dyDescent="0.25">
      <c r="A1774" s="30" t="s">
        <v>2366</v>
      </c>
      <c r="B1774" s="30" t="s">
        <v>273</v>
      </c>
      <c r="C1774" s="30" t="s">
        <v>9</v>
      </c>
      <c r="D1774" s="30" t="s">
        <v>339</v>
      </c>
      <c r="E1774" s="30" t="s">
        <v>2300</v>
      </c>
      <c r="F1774" s="30">
        <v>0</v>
      </c>
      <c r="G1774" s="30" t="s">
        <v>304</v>
      </c>
      <c r="H1774" s="30">
        <v>84.942014005419594</v>
      </c>
      <c r="I1774" s="30">
        <v>1</v>
      </c>
      <c r="J1774" s="30" t="s">
        <v>336</v>
      </c>
      <c r="K1774" s="30">
        <v>84.942014005419594</v>
      </c>
      <c r="L1774" s="30">
        <v>0</v>
      </c>
      <c r="M1774" s="30">
        <v>0</v>
      </c>
      <c r="N1774" s="30">
        <v>0</v>
      </c>
      <c r="O1774" s="30">
        <v>0</v>
      </c>
      <c r="P1774" s="30">
        <v>0</v>
      </c>
      <c r="Q1774" s="30">
        <v>1</v>
      </c>
      <c r="R1774" s="30">
        <v>84.942014005419594</v>
      </c>
      <c r="S1774" s="30">
        <v>0</v>
      </c>
      <c r="T1774">
        <v>5.5</v>
      </c>
      <c r="U1774">
        <v>84.942014005419594</v>
      </c>
      <c r="V1774">
        <v>0.49382716049382702</v>
      </c>
    </row>
    <row r="1775" spans="1:22" hidden="1" x14ac:dyDescent="0.25">
      <c r="A1775" s="30" t="s">
        <v>2367</v>
      </c>
      <c r="B1775" s="30" t="s">
        <v>273</v>
      </c>
      <c r="C1775" s="30" t="s">
        <v>9</v>
      </c>
      <c r="D1775" s="30" t="s">
        <v>339</v>
      </c>
      <c r="E1775" s="30" t="s">
        <v>2300</v>
      </c>
      <c r="F1775" s="30">
        <v>0</v>
      </c>
      <c r="G1775" s="30" t="s">
        <v>305</v>
      </c>
      <c r="H1775" s="30">
        <v>172.472300947089</v>
      </c>
      <c r="I1775" s="30">
        <v>2.0750000000000002</v>
      </c>
      <c r="J1775" s="30" t="s">
        <v>332</v>
      </c>
      <c r="K1775" s="30">
        <v>357.88002446521</v>
      </c>
      <c r="L1775" s="30">
        <v>0</v>
      </c>
      <c r="M1775" s="30">
        <v>2.0750000000000002</v>
      </c>
      <c r="N1775" s="30">
        <v>0</v>
      </c>
      <c r="O1775" s="30">
        <v>0</v>
      </c>
      <c r="P1775" s="30">
        <v>0</v>
      </c>
      <c r="Q1775" s="30">
        <v>0</v>
      </c>
      <c r="R1775" s="30">
        <v>0</v>
      </c>
      <c r="S1775" s="30">
        <v>0</v>
      </c>
      <c r="T1775">
        <v>5.5</v>
      </c>
      <c r="U1775">
        <v>172.472300947089</v>
      </c>
      <c r="V1775">
        <v>0.32120743034055699</v>
      </c>
    </row>
    <row r="1776" spans="1:22" hidden="1" x14ac:dyDescent="0.25">
      <c r="A1776" s="30" t="s">
        <v>2368</v>
      </c>
      <c r="B1776" s="30" t="s">
        <v>273</v>
      </c>
      <c r="C1776" s="30" t="s">
        <v>9</v>
      </c>
      <c r="D1776" s="30" t="s">
        <v>339</v>
      </c>
      <c r="E1776" s="30" t="s">
        <v>2300</v>
      </c>
      <c r="F1776" s="30">
        <v>0</v>
      </c>
      <c r="G1776" s="30" t="s">
        <v>306</v>
      </c>
      <c r="H1776" s="30">
        <v>118.927073686062</v>
      </c>
      <c r="I1776" s="30">
        <v>1.62</v>
      </c>
      <c r="J1776" s="30" t="s">
        <v>332</v>
      </c>
      <c r="K1776" s="30">
        <v>192.661859371421</v>
      </c>
      <c r="L1776" s="30">
        <v>0</v>
      </c>
      <c r="M1776" s="30">
        <v>1.62</v>
      </c>
      <c r="N1776" s="30">
        <v>0</v>
      </c>
      <c r="O1776" s="30">
        <v>0</v>
      </c>
      <c r="P1776" s="30">
        <v>0</v>
      </c>
      <c r="Q1776" s="30">
        <v>0</v>
      </c>
      <c r="R1776" s="30">
        <v>0</v>
      </c>
      <c r="S1776" s="30">
        <v>0</v>
      </c>
      <c r="T1776">
        <v>5.5</v>
      </c>
      <c r="U1776">
        <v>118.927073686062</v>
      </c>
      <c r="V1776">
        <v>0.25077399380804999</v>
      </c>
    </row>
    <row r="1777" spans="1:22" hidden="1" x14ac:dyDescent="0.25">
      <c r="A1777" s="30" t="s">
        <v>2369</v>
      </c>
      <c r="B1777" s="30" t="s">
        <v>273</v>
      </c>
      <c r="C1777" s="30" t="s">
        <v>9</v>
      </c>
      <c r="D1777" s="30" t="s">
        <v>339</v>
      </c>
      <c r="E1777" s="30" t="s">
        <v>2300</v>
      </c>
      <c r="F1777" s="30">
        <v>0</v>
      </c>
      <c r="G1777" s="30" t="s">
        <v>307</v>
      </c>
      <c r="H1777" s="30">
        <v>66.803550805914398</v>
      </c>
      <c r="I1777" s="30">
        <v>0.68500000000000005</v>
      </c>
      <c r="J1777" s="30" t="s">
        <v>336</v>
      </c>
      <c r="K1777" s="30">
        <v>45.760432302051399</v>
      </c>
      <c r="L1777" s="30">
        <v>0</v>
      </c>
      <c r="M1777" s="30">
        <v>0</v>
      </c>
      <c r="N1777" s="30">
        <v>0</v>
      </c>
      <c r="O1777" s="30">
        <v>0</v>
      </c>
      <c r="P1777" s="30">
        <v>0</v>
      </c>
      <c r="Q1777" s="30">
        <v>0.68500000000000005</v>
      </c>
      <c r="R1777" s="30">
        <v>45.760432302051399</v>
      </c>
      <c r="S1777" s="30">
        <v>0</v>
      </c>
      <c r="T1777">
        <v>5.5</v>
      </c>
      <c r="U1777">
        <v>66.803550805914398</v>
      </c>
      <c r="V1777">
        <v>0.33827160493827202</v>
      </c>
    </row>
    <row r="1778" spans="1:22" hidden="1" x14ac:dyDescent="0.25">
      <c r="A1778" s="30" t="s">
        <v>2370</v>
      </c>
      <c r="B1778" s="30" t="s">
        <v>273</v>
      </c>
      <c r="C1778" s="30" t="s">
        <v>9</v>
      </c>
      <c r="D1778" s="30" t="s">
        <v>339</v>
      </c>
      <c r="E1778" s="30" t="s">
        <v>2300</v>
      </c>
      <c r="F1778" s="30">
        <v>0</v>
      </c>
      <c r="G1778" s="30" t="s">
        <v>308</v>
      </c>
      <c r="H1778" s="30">
        <v>144.49265103202501</v>
      </c>
      <c r="I1778" s="30">
        <v>1.635</v>
      </c>
      <c r="J1778" s="30" t="s">
        <v>332</v>
      </c>
      <c r="K1778" s="30">
        <v>236.24548443736001</v>
      </c>
      <c r="L1778" s="30">
        <v>0</v>
      </c>
      <c r="M1778" s="30">
        <v>1.635</v>
      </c>
      <c r="N1778" s="30">
        <v>0</v>
      </c>
      <c r="O1778" s="30">
        <v>0</v>
      </c>
      <c r="P1778" s="30">
        <v>0</v>
      </c>
      <c r="Q1778" s="30">
        <v>0</v>
      </c>
      <c r="R1778" s="30">
        <v>0</v>
      </c>
      <c r="S1778" s="30">
        <v>0</v>
      </c>
      <c r="T1778">
        <v>5.5</v>
      </c>
      <c r="U1778">
        <v>144.49265103202501</v>
      </c>
      <c r="V1778">
        <v>0.25309597523219801</v>
      </c>
    </row>
    <row r="1779" spans="1:22" hidden="1" x14ac:dyDescent="0.25">
      <c r="A1779" s="30" t="s">
        <v>2371</v>
      </c>
      <c r="B1779" s="30" t="s">
        <v>273</v>
      </c>
      <c r="C1779" s="30" t="s">
        <v>9</v>
      </c>
      <c r="D1779" s="30" t="s">
        <v>339</v>
      </c>
      <c r="E1779" s="30" t="s">
        <v>2300</v>
      </c>
      <c r="F1779" s="30">
        <v>0</v>
      </c>
      <c r="G1779" s="30" t="s">
        <v>309</v>
      </c>
      <c r="H1779" s="30">
        <v>567.76456878011402</v>
      </c>
      <c r="I1779" s="30">
        <v>1.4999999999999999E-2</v>
      </c>
      <c r="J1779" s="30" t="s">
        <v>336</v>
      </c>
      <c r="K1779" s="30">
        <v>8.5164685317017099</v>
      </c>
      <c r="L1779" s="30">
        <v>0</v>
      </c>
      <c r="M1779" s="30">
        <v>0</v>
      </c>
      <c r="N1779" s="30">
        <v>0</v>
      </c>
      <c r="O1779" s="30">
        <v>0</v>
      </c>
      <c r="P1779" s="30">
        <v>0</v>
      </c>
      <c r="Q1779" s="30">
        <v>1.4999999999999999E-2</v>
      </c>
      <c r="R1779" s="30">
        <v>8.5164685317017099</v>
      </c>
      <c r="S1779" s="30">
        <v>0</v>
      </c>
      <c r="T1779">
        <v>5.5</v>
      </c>
      <c r="U1779">
        <v>567.76456878011402</v>
      </c>
      <c r="V1779">
        <v>7.4074074074074103E-3</v>
      </c>
    </row>
    <row r="1780" spans="1:22" hidden="1" x14ac:dyDescent="0.25">
      <c r="A1780" s="30" t="s">
        <v>2372</v>
      </c>
      <c r="B1780" s="30" t="s">
        <v>273</v>
      </c>
      <c r="C1780" s="30" t="s">
        <v>9</v>
      </c>
      <c r="D1780" s="30" t="s">
        <v>339</v>
      </c>
      <c r="E1780" s="30" t="s">
        <v>2300</v>
      </c>
      <c r="F1780" s="30">
        <v>0</v>
      </c>
      <c r="G1780" s="30" t="s">
        <v>310</v>
      </c>
      <c r="H1780" s="30">
        <v>256.56361443572501</v>
      </c>
      <c r="I1780" s="30">
        <v>0.27500000000000002</v>
      </c>
      <c r="J1780" s="30" t="s">
        <v>333</v>
      </c>
      <c r="K1780" s="30">
        <v>70.554993969824295</v>
      </c>
      <c r="L1780" s="30">
        <v>0</v>
      </c>
      <c r="M1780" s="30">
        <v>0</v>
      </c>
      <c r="N1780" s="30">
        <v>0.27500000000000002</v>
      </c>
      <c r="O1780" s="30">
        <v>0</v>
      </c>
      <c r="P1780" s="30">
        <v>0</v>
      </c>
      <c r="Q1780" s="30">
        <v>0</v>
      </c>
      <c r="R1780" s="30">
        <v>0</v>
      </c>
      <c r="S1780" s="30">
        <v>0</v>
      </c>
      <c r="T1780">
        <v>5.5</v>
      </c>
      <c r="U1780">
        <v>256.56361443572501</v>
      </c>
      <c r="V1780">
        <v>0.105769230769231</v>
      </c>
    </row>
    <row r="1781" spans="1:22" hidden="1" x14ac:dyDescent="0.25">
      <c r="A1781" s="30" t="s">
        <v>2373</v>
      </c>
      <c r="B1781" s="30" t="s">
        <v>273</v>
      </c>
      <c r="C1781" s="30" t="s">
        <v>9</v>
      </c>
      <c r="D1781" s="30" t="s">
        <v>339</v>
      </c>
      <c r="E1781" s="30" t="s">
        <v>2300</v>
      </c>
      <c r="F1781" s="30">
        <v>0</v>
      </c>
      <c r="G1781" s="30" t="s">
        <v>311</v>
      </c>
      <c r="H1781" s="30">
        <v>135.82846289544301</v>
      </c>
      <c r="I1781" s="30">
        <v>0.36499999999999999</v>
      </c>
      <c r="J1781" s="30" t="s">
        <v>333</v>
      </c>
      <c r="K1781" s="30">
        <v>49.5773889568367</v>
      </c>
      <c r="L1781" s="30">
        <v>0</v>
      </c>
      <c r="M1781" s="30">
        <v>0</v>
      </c>
      <c r="N1781" s="30">
        <v>0.36499999999999999</v>
      </c>
      <c r="O1781" s="30">
        <v>0</v>
      </c>
      <c r="P1781" s="30">
        <v>0</v>
      </c>
      <c r="Q1781" s="30">
        <v>0</v>
      </c>
      <c r="R1781" s="30">
        <v>0</v>
      </c>
      <c r="S1781" s="30">
        <v>0</v>
      </c>
      <c r="T1781">
        <v>5.5</v>
      </c>
      <c r="U1781">
        <v>135.82846289544301</v>
      </c>
      <c r="V1781">
        <v>0.140384615384615</v>
      </c>
    </row>
    <row r="1782" spans="1:22" hidden="1" x14ac:dyDescent="0.25">
      <c r="A1782" s="30" t="s">
        <v>2374</v>
      </c>
      <c r="B1782" s="30" t="s">
        <v>273</v>
      </c>
      <c r="C1782" s="30" t="s">
        <v>9</v>
      </c>
      <c r="D1782" s="30" t="s">
        <v>339</v>
      </c>
      <c r="E1782" s="30" t="s">
        <v>2300</v>
      </c>
      <c r="F1782" s="30">
        <v>0</v>
      </c>
      <c r="G1782" s="30" t="s">
        <v>312</v>
      </c>
      <c r="H1782" s="30">
        <v>26.143399835987399</v>
      </c>
      <c r="I1782" s="30">
        <v>9.4250000000000007</v>
      </c>
      <c r="J1782" s="30" t="s">
        <v>334</v>
      </c>
      <c r="K1782" s="30">
        <v>246.401543454181</v>
      </c>
      <c r="L1782" s="30">
        <v>0</v>
      </c>
      <c r="M1782" s="30">
        <v>0</v>
      </c>
      <c r="N1782" s="30">
        <v>0</v>
      </c>
      <c r="O1782" s="30">
        <v>9.4250000000000007</v>
      </c>
      <c r="P1782" s="30">
        <v>0</v>
      </c>
      <c r="Q1782" s="30">
        <v>0</v>
      </c>
      <c r="R1782" s="30">
        <v>0</v>
      </c>
      <c r="S1782" s="30">
        <v>0</v>
      </c>
      <c r="T1782">
        <v>5.5</v>
      </c>
      <c r="U1782">
        <v>26.143399835987399</v>
      </c>
      <c r="V1782">
        <v>0.83296509058771495</v>
      </c>
    </row>
    <row r="1783" spans="1:22" hidden="1" x14ac:dyDescent="0.25">
      <c r="A1783" s="30" t="s">
        <v>2816</v>
      </c>
      <c r="B1783" s="30" t="s">
        <v>273</v>
      </c>
      <c r="C1783" s="30" t="s">
        <v>9</v>
      </c>
      <c r="D1783" s="30" t="s">
        <v>339</v>
      </c>
      <c r="E1783" s="30" t="s">
        <v>2300</v>
      </c>
      <c r="F1783" s="30">
        <v>0</v>
      </c>
      <c r="G1783" s="30" t="s">
        <v>2688</v>
      </c>
      <c r="H1783" s="30">
        <v>180.818355491234</v>
      </c>
      <c r="I1783" s="30">
        <v>0.23853794139000001</v>
      </c>
      <c r="J1783" s="30" t="s">
        <v>334</v>
      </c>
      <c r="K1783" s="30">
        <v>43.132038284404103</v>
      </c>
      <c r="L1783" s="30">
        <v>0</v>
      </c>
      <c r="M1783" s="30">
        <v>0</v>
      </c>
      <c r="N1783" s="30">
        <v>0</v>
      </c>
      <c r="O1783" s="30">
        <v>0.23853794139000001</v>
      </c>
      <c r="P1783" s="30">
        <v>0</v>
      </c>
      <c r="Q1783" s="30">
        <v>0</v>
      </c>
      <c r="R1783" s="30">
        <v>0</v>
      </c>
      <c r="S1783" s="30">
        <v>0</v>
      </c>
      <c r="T1783">
        <v>5.5</v>
      </c>
      <c r="U1783">
        <v>180.818355491234</v>
      </c>
      <c r="V1783">
        <v>2.1081567953159502E-2</v>
      </c>
    </row>
    <row r="1784" spans="1:22" hidden="1" x14ac:dyDescent="0.25">
      <c r="A1784" s="30" t="s">
        <v>2732</v>
      </c>
      <c r="B1784" s="30" t="s">
        <v>273</v>
      </c>
      <c r="C1784" s="30" t="s">
        <v>9</v>
      </c>
      <c r="D1784" s="30" t="s">
        <v>339</v>
      </c>
      <c r="E1784" s="30" t="s">
        <v>2300</v>
      </c>
      <c r="F1784" s="30">
        <v>0</v>
      </c>
      <c r="G1784" s="30" t="s">
        <v>2687</v>
      </c>
      <c r="H1784" s="30">
        <v>112.219606840137</v>
      </c>
      <c r="I1784" s="30">
        <v>1.6514620586099999</v>
      </c>
      <c r="J1784" s="30" t="s">
        <v>334</v>
      </c>
      <c r="K1784" s="30">
        <v>185.326422928618</v>
      </c>
      <c r="L1784" s="30">
        <v>0</v>
      </c>
      <c r="M1784" s="30">
        <v>0</v>
      </c>
      <c r="N1784" s="30">
        <v>0</v>
      </c>
      <c r="O1784" s="30">
        <v>1.6514620586099999</v>
      </c>
      <c r="P1784" s="30">
        <v>0</v>
      </c>
      <c r="Q1784" s="30">
        <v>0</v>
      </c>
      <c r="R1784" s="30">
        <v>0</v>
      </c>
      <c r="S1784" s="30">
        <v>0</v>
      </c>
      <c r="T1784">
        <v>5.5</v>
      </c>
      <c r="U1784">
        <v>112.219606840137</v>
      </c>
      <c r="V1784">
        <v>0.145953341459125</v>
      </c>
    </row>
    <row r="1785" spans="1:22" hidden="1" x14ac:dyDescent="0.25">
      <c r="A1785" s="30" t="s">
        <v>2375</v>
      </c>
      <c r="B1785" s="30" t="s">
        <v>273</v>
      </c>
      <c r="C1785" s="30" t="s">
        <v>9</v>
      </c>
      <c r="D1785" s="30" t="s">
        <v>339</v>
      </c>
      <c r="E1785" s="30" t="s">
        <v>2300</v>
      </c>
      <c r="F1785" s="30">
        <v>0</v>
      </c>
      <c r="G1785" s="30" t="s">
        <v>313</v>
      </c>
      <c r="H1785" s="30">
        <v>0</v>
      </c>
      <c r="I1785" s="30">
        <v>0</v>
      </c>
      <c r="J1785" s="30" t="s">
        <v>334</v>
      </c>
      <c r="K1785" s="30">
        <v>0</v>
      </c>
      <c r="L1785" s="30">
        <v>0</v>
      </c>
      <c r="M1785" s="30">
        <v>0</v>
      </c>
      <c r="N1785" s="30">
        <v>0</v>
      </c>
      <c r="O1785" s="30">
        <v>0</v>
      </c>
      <c r="P1785" s="30">
        <v>0</v>
      </c>
      <c r="Q1785" s="30">
        <v>0</v>
      </c>
      <c r="R1785" s="30">
        <v>0</v>
      </c>
      <c r="S1785" s="30">
        <v>0</v>
      </c>
      <c r="T1785">
        <v>5.5</v>
      </c>
      <c r="U1785">
        <v>0</v>
      </c>
      <c r="V1785">
        <v>0</v>
      </c>
    </row>
    <row r="1786" spans="1:22" hidden="1" x14ac:dyDescent="0.25">
      <c r="A1786" s="30" t="s">
        <v>1440</v>
      </c>
      <c r="B1786" s="30" t="s">
        <v>273</v>
      </c>
      <c r="C1786" s="30" t="s">
        <v>9</v>
      </c>
      <c r="D1786" s="30" t="s">
        <v>339</v>
      </c>
      <c r="E1786" s="30" t="s">
        <v>281</v>
      </c>
      <c r="F1786" s="30">
        <v>10113</v>
      </c>
      <c r="G1786" s="30" t="s">
        <v>289</v>
      </c>
      <c r="H1786" s="30">
        <v>0</v>
      </c>
      <c r="I1786" s="30">
        <v>0</v>
      </c>
      <c r="J1786" s="30" t="s">
        <v>335</v>
      </c>
      <c r="K1786" s="30">
        <v>0</v>
      </c>
      <c r="L1786" s="30">
        <v>0</v>
      </c>
      <c r="M1786" s="30">
        <v>0</v>
      </c>
      <c r="N1786" s="30">
        <v>0</v>
      </c>
      <c r="O1786" s="30">
        <v>0</v>
      </c>
      <c r="P1786" s="30">
        <v>0</v>
      </c>
      <c r="Q1786" s="30">
        <v>0</v>
      </c>
      <c r="R1786" s="30">
        <v>0</v>
      </c>
      <c r="S1786" s="30">
        <v>0</v>
      </c>
      <c r="T1786">
        <v>6</v>
      </c>
      <c r="U1786">
        <v>817.12845320158499</v>
      </c>
      <c r="V1786">
        <v>1</v>
      </c>
    </row>
    <row r="1787" spans="1:22" hidden="1" x14ac:dyDescent="0.25">
      <c r="A1787" s="30" t="s">
        <v>1439</v>
      </c>
      <c r="B1787" s="30" t="s">
        <v>273</v>
      </c>
      <c r="C1787" s="30" t="s">
        <v>9</v>
      </c>
      <c r="D1787" s="30" t="s">
        <v>339</v>
      </c>
      <c r="E1787" s="30" t="s">
        <v>281</v>
      </c>
      <c r="F1787" s="30">
        <v>10113</v>
      </c>
      <c r="G1787" s="30" t="s">
        <v>290</v>
      </c>
      <c r="H1787" s="30">
        <v>0</v>
      </c>
      <c r="I1787" s="30">
        <v>0</v>
      </c>
      <c r="J1787" s="30" t="s">
        <v>363</v>
      </c>
      <c r="K1787" s="30">
        <v>0</v>
      </c>
      <c r="L1787" s="30">
        <v>0</v>
      </c>
      <c r="M1787" s="30">
        <v>0</v>
      </c>
      <c r="N1787" s="30">
        <v>0</v>
      </c>
      <c r="O1787" s="30">
        <v>0</v>
      </c>
      <c r="P1787" s="30">
        <v>0</v>
      </c>
      <c r="Q1787" s="30">
        <v>0</v>
      </c>
      <c r="R1787" s="30">
        <v>0</v>
      </c>
      <c r="S1787" s="30">
        <v>0</v>
      </c>
      <c r="T1787">
        <v>6</v>
      </c>
      <c r="U1787">
        <v>1536.20731378236</v>
      </c>
      <c r="V1787">
        <v>0.5</v>
      </c>
    </row>
    <row r="1788" spans="1:22" hidden="1" x14ac:dyDescent="0.25">
      <c r="A1788" s="30" t="s">
        <v>1416</v>
      </c>
      <c r="B1788" s="30" t="s">
        <v>273</v>
      </c>
      <c r="C1788" s="30" t="s">
        <v>9</v>
      </c>
      <c r="D1788" s="30" t="s">
        <v>339</v>
      </c>
      <c r="E1788" s="30" t="s">
        <v>281</v>
      </c>
      <c r="F1788" s="30">
        <v>10113</v>
      </c>
      <c r="G1788" s="30" t="s">
        <v>291</v>
      </c>
      <c r="H1788" s="30">
        <v>0</v>
      </c>
      <c r="I1788" s="30">
        <v>0</v>
      </c>
      <c r="J1788" s="30" t="s">
        <v>336</v>
      </c>
      <c r="K1788" s="30">
        <v>0</v>
      </c>
      <c r="L1788" s="30">
        <v>0</v>
      </c>
      <c r="M1788" s="30">
        <v>0</v>
      </c>
      <c r="N1788" s="30">
        <v>0</v>
      </c>
      <c r="O1788" s="30">
        <v>0</v>
      </c>
      <c r="P1788" s="30">
        <v>0</v>
      </c>
      <c r="Q1788" s="30">
        <v>0</v>
      </c>
      <c r="R1788" s="30">
        <v>0</v>
      </c>
      <c r="S1788" s="30">
        <v>0</v>
      </c>
      <c r="T1788">
        <v>6</v>
      </c>
      <c r="U1788">
        <v>0</v>
      </c>
      <c r="V1788">
        <v>0</v>
      </c>
    </row>
    <row r="1789" spans="1:22" hidden="1" x14ac:dyDescent="0.25">
      <c r="A1789" s="30" t="s">
        <v>1418</v>
      </c>
      <c r="B1789" s="30" t="s">
        <v>273</v>
      </c>
      <c r="C1789" s="30" t="s">
        <v>9</v>
      </c>
      <c r="D1789" s="30" t="s">
        <v>339</v>
      </c>
      <c r="E1789" s="30" t="s">
        <v>281</v>
      </c>
      <c r="F1789" s="30">
        <v>10113</v>
      </c>
      <c r="G1789" s="30" t="s">
        <v>292</v>
      </c>
      <c r="H1789" s="30">
        <v>47.815049364502599</v>
      </c>
      <c r="I1789" s="30">
        <v>0.89</v>
      </c>
      <c r="J1789" s="30" t="s">
        <v>332</v>
      </c>
      <c r="K1789" s="30">
        <v>42.555393934407299</v>
      </c>
      <c r="L1789" s="30">
        <v>430362.698858661</v>
      </c>
      <c r="M1789" s="30">
        <v>0.89</v>
      </c>
      <c r="N1789" s="30">
        <v>0</v>
      </c>
      <c r="O1789" s="30">
        <v>0</v>
      </c>
      <c r="P1789" s="30">
        <v>0</v>
      </c>
      <c r="Q1789" s="30">
        <v>0</v>
      </c>
      <c r="R1789" s="30">
        <v>0</v>
      </c>
      <c r="S1789" s="30">
        <v>9000.57</v>
      </c>
      <c r="T1789">
        <v>6</v>
      </c>
      <c r="U1789">
        <v>47.815049364502599</v>
      </c>
      <c r="V1789">
        <v>0.12242090784044</v>
      </c>
    </row>
    <row r="1790" spans="1:22" hidden="1" x14ac:dyDescent="0.25">
      <c r="A1790" s="30" t="s">
        <v>1419</v>
      </c>
      <c r="B1790" s="30" t="s">
        <v>273</v>
      </c>
      <c r="C1790" s="30" t="s">
        <v>9</v>
      </c>
      <c r="D1790" s="30" t="s">
        <v>339</v>
      </c>
      <c r="E1790" s="30" t="s">
        <v>281</v>
      </c>
      <c r="F1790" s="30">
        <v>10113</v>
      </c>
      <c r="G1790" s="30" t="s">
        <v>293</v>
      </c>
      <c r="H1790" s="30">
        <v>695.05645325537705</v>
      </c>
      <c r="I1790" s="30">
        <v>0.09</v>
      </c>
      <c r="J1790" s="30" t="s">
        <v>333</v>
      </c>
      <c r="K1790" s="30">
        <v>62.555080792983901</v>
      </c>
      <c r="L1790" s="30">
        <v>632619.53205944702</v>
      </c>
      <c r="M1790" s="30">
        <v>0</v>
      </c>
      <c r="N1790" s="30">
        <v>0.09</v>
      </c>
      <c r="O1790" s="30">
        <v>0</v>
      </c>
      <c r="P1790" s="30">
        <v>0</v>
      </c>
      <c r="Q1790" s="30">
        <v>0</v>
      </c>
      <c r="R1790" s="30">
        <v>0</v>
      </c>
      <c r="S1790" s="30">
        <v>910.17</v>
      </c>
      <c r="T1790">
        <v>6</v>
      </c>
      <c r="U1790">
        <v>695.05645325537705</v>
      </c>
      <c r="V1790">
        <v>3.0716723549488099E-2</v>
      </c>
    </row>
    <row r="1791" spans="1:22" hidden="1" x14ac:dyDescent="0.25">
      <c r="A1791" s="30" t="s">
        <v>1420</v>
      </c>
      <c r="B1791" s="30" t="s">
        <v>273</v>
      </c>
      <c r="C1791" s="30" t="s">
        <v>9</v>
      </c>
      <c r="D1791" s="30" t="s">
        <v>339</v>
      </c>
      <c r="E1791" s="30" t="s">
        <v>281</v>
      </c>
      <c r="F1791" s="30">
        <v>10113</v>
      </c>
      <c r="G1791" s="30" t="s">
        <v>294</v>
      </c>
      <c r="H1791" s="30">
        <v>163.47342715615201</v>
      </c>
      <c r="I1791" s="30">
        <v>0.28999999999999998</v>
      </c>
      <c r="J1791" s="30" t="s">
        <v>333</v>
      </c>
      <c r="K1791" s="30">
        <v>47.407293875284097</v>
      </c>
      <c r="L1791" s="30">
        <v>479429.962960748</v>
      </c>
      <c r="M1791" s="30">
        <v>0</v>
      </c>
      <c r="N1791" s="30">
        <v>0.28999999999999998</v>
      </c>
      <c r="O1791" s="30">
        <v>0</v>
      </c>
      <c r="P1791" s="30">
        <v>0</v>
      </c>
      <c r="Q1791" s="30">
        <v>0</v>
      </c>
      <c r="R1791" s="30">
        <v>0</v>
      </c>
      <c r="S1791" s="30">
        <v>2932.77</v>
      </c>
      <c r="T1791">
        <v>6</v>
      </c>
      <c r="U1791">
        <v>163.47342715615201</v>
      </c>
      <c r="V1791">
        <v>9.8976109215017094E-2</v>
      </c>
    </row>
    <row r="1792" spans="1:22" hidden="1" x14ac:dyDescent="0.25">
      <c r="A1792" s="30" t="s">
        <v>1421</v>
      </c>
      <c r="B1792" s="30" t="s">
        <v>273</v>
      </c>
      <c r="C1792" s="30" t="s">
        <v>9</v>
      </c>
      <c r="D1792" s="30" t="s">
        <v>339</v>
      </c>
      <c r="E1792" s="30" t="s">
        <v>281</v>
      </c>
      <c r="F1792" s="30">
        <v>10113</v>
      </c>
      <c r="G1792" s="30" t="s">
        <v>295</v>
      </c>
      <c r="H1792" s="30">
        <v>0</v>
      </c>
      <c r="I1792" s="30">
        <v>0</v>
      </c>
      <c r="J1792" s="30" t="s">
        <v>336</v>
      </c>
      <c r="K1792" s="30">
        <v>0</v>
      </c>
      <c r="L1792" s="30">
        <v>0</v>
      </c>
      <c r="M1792" s="30">
        <v>0</v>
      </c>
      <c r="N1792" s="30">
        <v>0</v>
      </c>
      <c r="O1792" s="30">
        <v>0</v>
      </c>
      <c r="P1792" s="30">
        <v>0</v>
      </c>
      <c r="Q1792" s="30">
        <v>0</v>
      </c>
      <c r="R1792" s="30">
        <v>0</v>
      </c>
      <c r="S1792" s="30">
        <v>0</v>
      </c>
      <c r="T1792">
        <v>6</v>
      </c>
      <c r="U1792">
        <v>0</v>
      </c>
      <c r="V1792">
        <v>0</v>
      </c>
    </row>
    <row r="1793" spans="1:22" hidden="1" x14ac:dyDescent="0.25">
      <c r="A1793" s="30" t="s">
        <v>1422</v>
      </c>
      <c r="B1793" s="30" t="s">
        <v>273</v>
      </c>
      <c r="C1793" s="30" t="s">
        <v>9</v>
      </c>
      <c r="D1793" s="30" t="s">
        <v>339</v>
      </c>
      <c r="E1793" s="30" t="s">
        <v>281</v>
      </c>
      <c r="F1793" s="30">
        <v>10113</v>
      </c>
      <c r="G1793" s="30" t="s">
        <v>296</v>
      </c>
      <c r="H1793" s="30">
        <v>127.350098225051</v>
      </c>
      <c r="I1793" s="30">
        <v>0.03</v>
      </c>
      <c r="J1793" s="30" t="s">
        <v>336</v>
      </c>
      <c r="K1793" s="30">
        <v>3.8205029467515201</v>
      </c>
      <c r="L1793" s="30">
        <v>38636.746300498096</v>
      </c>
      <c r="M1793" s="30">
        <v>0</v>
      </c>
      <c r="N1793" s="30">
        <v>0</v>
      </c>
      <c r="O1793" s="30">
        <v>0</v>
      </c>
      <c r="P1793" s="30">
        <v>0</v>
      </c>
      <c r="Q1793" s="30">
        <v>0.03</v>
      </c>
      <c r="R1793" s="30">
        <v>3.8205029467515201</v>
      </c>
      <c r="S1793" s="30">
        <v>303.39</v>
      </c>
      <c r="T1793">
        <v>6</v>
      </c>
      <c r="U1793">
        <v>127.350098225051</v>
      </c>
      <c r="V1793">
        <v>1.2987012987013E-2</v>
      </c>
    </row>
    <row r="1794" spans="1:22" hidden="1" x14ac:dyDescent="0.25">
      <c r="A1794" s="30" t="s">
        <v>1423</v>
      </c>
      <c r="B1794" s="30" t="s">
        <v>273</v>
      </c>
      <c r="C1794" s="30" t="s">
        <v>9</v>
      </c>
      <c r="D1794" s="30" t="s">
        <v>339</v>
      </c>
      <c r="E1794" s="30" t="s">
        <v>281</v>
      </c>
      <c r="F1794" s="30">
        <v>10113</v>
      </c>
      <c r="G1794" s="30" t="s">
        <v>297</v>
      </c>
      <c r="H1794" s="30">
        <v>1180.61758582267</v>
      </c>
      <c r="I1794" s="30">
        <v>0.12</v>
      </c>
      <c r="J1794" s="30" t="s">
        <v>336</v>
      </c>
      <c r="K1794" s="30">
        <v>141.67411029872099</v>
      </c>
      <c r="L1794" s="30">
        <v>1432750.2774509599</v>
      </c>
      <c r="M1794" s="30">
        <v>0</v>
      </c>
      <c r="N1794" s="30">
        <v>0</v>
      </c>
      <c r="O1794" s="30">
        <v>0</v>
      </c>
      <c r="P1794" s="30">
        <v>0</v>
      </c>
      <c r="Q1794" s="30">
        <v>0.12</v>
      </c>
      <c r="R1794" s="30">
        <v>141.67411029872099</v>
      </c>
      <c r="S1794" s="30">
        <v>1213.56</v>
      </c>
      <c r="T1794">
        <v>6</v>
      </c>
      <c r="U1794">
        <v>1180.61758582267</v>
      </c>
      <c r="V1794">
        <v>5.1948051948051903E-2</v>
      </c>
    </row>
    <row r="1795" spans="1:22" hidden="1" x14ac:dyDescent="0.25">
      <c r="A1795" s="30" t="s">
        <v>1424</v>
      </c>
      <c r="B1795" s="30" t="s">
        <v>273</v>
      </c>
      <c r="C1795" s="30" t="s">
        <v>9</v>
      </c>
      <c r="D1795" s="30" t="s">
        <v>339</v>
      </c>
      <c r="E1795" s="30" t="s">
        <v>281</v>
      </c>
      <c r="F1795" s="30">
        <v>10113</v>
      </c>
      <c r="G1795" s="30" t="s">
        <v>298</v>
      </c>
      <c r="H1795" s="30">
        <v>0</v>
      </c>
      <c r="I1795" s="30">
        <v>0</v>
      </c>
      <c r="J1795" s="30" t="s">
        <v>276</v>
      </c>
      <c r="K1795" s="30">
        <v>0</v>
      </c>
      <c r="L1795" s="30">
        <v>0</v>
      </c>
      <c r="M1795" s="30">
        <v>0</v>
      </c>
      <c r="N1795" s="30">
        <v>0</v>
      </c>
      <c r="O1795" s="30">
        <v>0</v>
      </c>
      <c r="P1795" s="30">
        <v>0</v>
      </c>
      <c r="Q1795" s="30">
        <v>0</v>
      </c>
      <c r="R1795" s="30">
        <v>0</v>
      </c>
      <c r="S1795" s="30">
        <v>0</v>
      </c>
      <c r="T1795">
        <v>6</v>
      </c>
      <c r="U1795">
        <v>0</v>
      </c>
      <c r="V1795">
        <v>0</v>
      </c>
    </row>
    <row r="1796" spans="1:22" hidden="1" x14ac:dyDescent="0.25">
      <c r="A1796" s="30" t="s">
        <v>1425</v>
      </c>
      <c r="B1796" s="30" t="s">
        <v>273</v>
      </c>
      <c r="C1796" s="30" t="s">
        <v>9</v>
      </c>
      <c r="D1796" s="30" t="s">
        <v>339</v>
      </c>
      <c r="E1796" s="30" t="s">
        <v>281</v>
      </c>
      <c r="F1796" s="30">
        <v>10113</v>
      </c>
      <c r="G1796" s="30" t="s">
        <v>299</v>
      </c>
      <c r="H1796" s="30">
        <v>123.470156428294</v>
      </c>
      <c r="I1796" s="30">
        <v>7.0000000000000007E-2</v>
      </c>
      <c r="J1796" s="30" t="s">
        <v>332</v>
      </c>
      <c r="K1796" s="30">
        <v>8.6429109499805907</v>
      </c>
      <c r="L1796" s="30">
        <v>87405.758437153694</v>
      </c>
      <c r="M1796" s="30">
        <v>7.0000000000000007E-2</v>
      </c>
      <c r="N1796" s="30">
        <v>0</v>
      </c>
      <c r="O1796" s="30">
        <v>0</v>
      </c>
      <c r="P1796" s="30">
        <v>0</v>
      </c>
      <c r="Q1796" s="30">
        <v>0</v>
      </c>
      <c r="R1796" s="30">
        <v>0</v>
      </c>
      <c r="S1796" s="30">
        <v>707.91</v>
      </c>
      <c r="T1796">
        <v>6</v>
      </c>
      <c r="U1796">
        <v>123.470156428294</v>
      </c>
      <c r="V1796">
        <v>9.6286107290233808E-3</v>
      </c>
    </row>
    <row r="1797" spans="1:22" hidden="1" x14ac:dyDescent="0.25">
      <c r="A1797" s="30" t="s">
        <v>1426</v>
      </c>
      <c r="B1797" s="30" t="s">
        <v>273</v>
      </c>
      <c r="C1797" s="30" t="s">
        <v>9</v>
      </c>
      <c r="D1797" s="30" t="s">
        <v>339</v>
      </c>
      <c r="E1797" s="30" t="s">
        <v>281</v>
      </c>
      <c r="F1797" s="30">
        <v>10113</v>
      </c>
      <c r="G1797" s="30" t="s">
        <v>300</v>
      </c>
      <c r="H1797" s="30">
        <v>0</v>
      </c>
      <c r="I1797" s="30">
        <v>0</v>
      </c>
      <c r="J1797" s="30" t="s">
        <v>336</v>
      </c>
      <c r="K1797" s="30">
        <v>0</v>
      </c>
      <c r="L1797" s="30">
        <v>0</v>
      </c>
      <c r="M1797" s="30">
        <v>0</v>
      </c>
      <c r="N1797" s="30">
        <v>0</v>
      </c>
      <c r="O1797" s="30">
        <v>0</v>
      </c>
      <c r="P1797" s="30">
        <v>0</v>
      </c>
      <c r="Q1797" s="30">
        <v>0</v>
      </c>
      <c r="R1797" s="30">
        <v>0</v>
      </c>
      <c r="S1797" s="30">
        <v>0</v>
      </c>
      <c r="T1797">
        <v>6</v>
      </c>
      <c r="U1797">
        <v>0</v>
      </c>
      <c r="V1797">
        <v>0</v>
      </c>
    </row>
    <row r="1798" spans="1:22" hidden="1" x14ac:dyDescent="0.25">
      <c r="A1798" s="30" t="s">
        <v>1427</v>
      </c>
      <c r="B1798" s="30" t="s">
        <v>273</v>
      </c>
      <c r="C1798" s="30" t="s">
        <v>9</v>
      </c>
      <c r="D1798" s="30" t="s">
        <v>339</v>
      </c>
      <c r="E1798" s="30" t="s">
        <v>281</v>
      </c>
      <c r="F1798" s="30">
        <v>10113</v>
      </c>
      <c r="G1798" s="30" t="s">
        <v>301</v>
      </c>
      <c r="H1798" s="30">
        <v>88.826695934730793</v>
      </c>
      <c r="I1798" s="30">
        <v>1.82</v>
      </c>
      <c r="J1798" s="30" t="s">
        <v>333</v>
      </c>
      <c r="K1798" s="30">
        <v>161.66458660121</v>
      </c>
      <c r="L1798" s="30">
        <v>1634913.9642980399</v>
      </c>
      <c r="M1798" s="30">
        <v>0</v>
      </c>
      <c r="N1798" s="30">
        <v>1.82</v>
      </c>
      <c r="O1798" s="30">
        <v>0</v>
      </c>
      <c r="P1798" s="30">
        <v>0</v>
      </c>
      <c r="Q1798" s="30">
        <v>0</v>
      </c>
      <c r="R1798" s="30">
        <v>0</v>
      </c>
      <c r="S1798" s="30">
        <v>18405.66</v>
      </c>
      <c r="T1798">
        <v>6</v>
      </c>
      <c r="U1798">
        <v>88.826695934730793</v>
      </c>
      <c r="V1798">
        <v>0.62116040955631402</v>
      </c>
    </row>
    <row r="1799" spans="1:22" hidden="1" x14ac:dyDescent="0.25">
      <c r="A1799" s="30" t="s">
        <v>1428</v>
      </c>
      <c r="B1799" s="30" t="s">
        <v>273</v>
      </c>
      <c r="C1799" s="30" t="s">
        <v>9</v>
      </c>
      <c r="D1799" s="30" t="s">
        <v>339</v>
      </c>
      <c r="E1799" s="30" t="s">
        <v>281</v>
      </c>
      <c r="F1799" s="30">
        <v>10113</v>
      </c>
      <c r="G1799" s="30" t="s">
        <v>302</v>
      </c>
      <c r="H1799" s="30">
        <v>102.317773060224</v>
      </c>
      <c r="I1799" s="30">
        <v>0.45</v>
      </c>
      <c r="J1799" s="30" t="s">
        <v>332</v>
      </c>
      <c r="K1799" s="30">
        <v>46.042997877100802</v>
      </c>
      <c r="L1799" s="30">
        <v>465632.83753112098</v>
      </c>
      <c r="M1799" s="30">
        <v>0.45</v>
      </c>
      <c r="N1799" s="30">
        <v>0</v>
      </c>
      <c r="O1799" s="30">
        <v>0</v>
      </c>
      <c r="P1799" s="30">
        <v>0</v>
      </c>
      <c r="Q1799" s="30">
        <v>0</v>
      </c>
      <c r="R1799" s="30">
        <v>0</v>
      </c>
      <c r="S1799" s="30">
        <v>4550.8500000000004</v>
      </c>
      <c r="T1799">
        <v>6</v>
      </c>
      <c r="U1799">
        <v>102.317773060224</v>
      </c>
      <c r="V1799">
        <v>6.1898211829436001E-2</v>
      </c>
    </row>
    <row r="1800" spans="1:22" hidden="1" x14ac:dyDescent="0.25">
      <c r="A1800" s="30" t="s">
        <v>1429</v>
      </c>
      <c r="B1800" s="30" t="s">
        <v>273</v>
      </c>
      <c r="C1800" s="30" t="s">
        <v>9</v>
      </c>
      <c r="D1800" s="30" t="s">
        <v>339</v>
      </c>
      <c r="E1800" s="30" t="s">
        <v>281</v>
      </c>
      <c r="F1800" s="30">
        <v>10113</v>
      </c>
      <c r="G1800" s="30" t="s">
        <v>303</v>
      </c>
      <c r="H1800" s="30">
        <v>282.71708627855401</v>
      </c>
      <c r="I1800" s="30">
        <v>0.24</v>
      </c>
      <c r="J1800" s="30" t="s">
        <v>336</v>
      </c>
      <c r="K1800" s="30">
        <v>67.852100706852895</v>
      </c>
      <c r="L1800" s="30">
        <v>686188.29444840294</v>
      </c>
      <c r="M1800" s="30">
        <v>0</v>
      </c>
      <c r="N1800" s="30">
        <v>0</v>
      </c>
      <c r="O1800" s="30">
        <v>0</v>
      </c>
      <c r="P1800" s="30">
        <v>0</v>
      </c>
      <c r="Q1800" s="30">
        <v>0.24</v>
      </c>
      <c r="R1800" s="30">
        <v>67.852100706852895</v>
      </c>
      <c r="S1800" s="30">
        <v>2427.12</v>
      </c>
      <c r="T1800">
        <v>6</v>
      </c>
      <c r="U1800">
        <v>282.71708627855401</v>
      </c>
      <c r="V1800">
        <v>0.103896103896104</v>
      </c>
    </row>
    <row r="1801" spans="1:22" hidden="1" x14ac:dyDescent="0.25">
      <c r="A1801" s="30" t="s">
        <v>1417</v>
      </c>
      <c r="B1801" s="30" t="s">
        <v>273</v>
      </c>
      <c r="C1801" s="30" t="s">
        <v>9</v>
      </c>
      <c r="D1801" s="30" t="s">
        <v>339</v>
      </c>
      <c r="E1801" s="30" t="s">
        <v>281</v>
      </c>
      <c r="F1801" s="30">
        <v>10113</v>
      </c>
      <c r="G1801" s="30" t="s">
        <v>304</v>
      </c>
      <c r="H1801" s="30">
        <v>101.25041523131701</v>
      </c>
      <c r="I1801" s="30">
        <v>1</v>
      </c>
      <c r="J1801" s="30" t="s">
        <v>336</v>
      </c>
      <c r="K1801" s="30">
        <v>101.25041523131701</v>
      </c>
      <c r="L1801" s="30">
        <v>1023945.44923431</v>
      </c>
      <c r="M1801" s="30">
        <v>0</v>
      </c>
      <c r="N1801" s="30">
        <v>0</v>
      </c>
      <c r="O1801" s="30">
        <v>0</v>
      </c>
      <c r="P1801" s="30">
        <v>0</v>
      </c>
      <c r="Q1801" s="30">
        <v>1</v>
      </c>
      <c r="R1801" s="30">
        <v>101.25041523131701</v>
      </c>
      <c r="S1801" s="30">
        <v>10113</v>
      </c>
      <c r="T1801">
        <v>6</v>
      </c>
      <c r="U1801">
        <v>101.25041523131701</v>
      </c>
      <c r="V1801">
        <v>0.43290043290043301</v>
      </c>
    </row>
    <row r="1802" spans="1:22" hidden="1" x14ac:dyDescent="0.25">
      <c r="A1802" s="30" t="s">
        <v>1431</v>
      </c>
      <c r="B1802" s="30" t="s">
        <v>273</v>
      </c>
      <c r="C1802" s="30" t="s">
        <v>9</v>
      </c>
      <c r="D1802" s="30" t="s">
        <v>339</v>
      </c>
      <c r="E1802" s="30" t="s">
        <v>281</v>
      </c>
      <c r="F1802" s="30">
        <v>10113</v>
      </c>
      <c r="G1802" s="30" t="s">
        <v>305</v>
      </c>
      <c r="H1802" s="30">
        <v>174.27061063346099</v>
      </c>
      <c r="I1802" s="30">
        <v>2.1800000000000002</v>
      </c>
      <c r="J1802" s="30" t="s">
        <v>332</v>
      </c>
      <c r="K1802" s="30">
        <v>379.90993118094599</v>
      </c>
      <c r="L1802" s="30">
        <v>3842029.1340329102</v>
      </c>
      <c r="M1802" s="30">
        <v>2.1800000000000002</v>
      </c>
      <c r="N1802" s="30">
        <v>0</v>
      </c>
      <c r="O1802" s="30">
        <v>0</v>
      </c>
      <c r="P1802" s="30">
        <v>0</v>
      </c>
      <c r="Q1802" s="30">
        <v>0</v>
      </c>
      <c r="R1802" s="30">
        <v>0</v>
      </c>
      <c r="S1802" s="30">
        <v>22046.34</v>
      </c>
      <c r="T1802">
        <v>6</v>
      </c>
      <c r="U1802">
        <v>174.27061063346099</v>
      </c>
      <c r="V1802">
        <v>0.29986244841815701</v>
      </c>
    </row>
    <row r="1803" spans="1:22" hidden="1" x14ac:dyDescent="0.25">
      <c r="A1803" s="30" t="s">
        <v>1432</v>
      </c>
      <c r="B1803" s="30" t="s">
        <v>273</v>
      </c>
      <c r="C1803" s="30" t="s">
        <v>9</v>
      </c>
      <c r="D1803" s="30" t="s">
        <v>339</v>
      </c>
      <c r="E1803" s="30" t="s">
        <v>281</v>
      </c>
      <c r="F1803" s="30">
        <v>10113</v>
      </c>
      <c r="G1803" s="30" t="s">
        <v>306</v>
      </c>
      <c r="H1803" s="30">
        <v>119.432769439889</v>
      </c>
      <c r="I1803" s="30">
        <v>1.78</v>
      </c>
      <c r="J1803" s="30" t="s">
        <v>332</v>
      </c>
      <c r="K1803" s="30">
        <v>212.590329603002</v>
      </c>
      <c r="L1803" s="30">
        <v>2149926.0032751602</v>
      </c>
      <c r="M1803" s="30">
        <v>1.78</v>
      </c>
      <c r="N1803" s="30">
        <v>0</v>
      </c>
      <c r="O1803" s="30">
        <v>0</v>
      </c>
      <c r="P1803" s="30">
        <v>0</v>
      </c>
      <c r="Q1803" s="30">
        <v>0</v>
      </c>
      <c r="R1803" s="30">
        <v>0</v>
      </c>
      <c r="S1803" s="30">
        <v>18001.14</v>
      </c>
      <c r="T1803">
        <v>6</v>
      </c>
      <c r="U1803">
        <v>119.432769439889</v>
      </c>
      <c r="V1803">
        <v>0.24484181568088001</v>
      </c>
    </row>
    <row r="1804" spans="1:22" hidden="1" x14ac:dyDescent="0.25">
      <c r="A1804" s="30" t="s">
        <v>1433</v>
      </c>
      <c r="B1804" s="30" t="s">
        <v>273</v>
      </c>
      <c r="C1804" s="30" t="s">
        <v>9</v>
      </c>
      <c r="D1804" s="30" t="s">
        <v>339</v>
      </c>
      <c r="E1804" s="30" t="s">
        <v>281</v>
      </c>
      <c r="F1804" s="30">
        <v>10113</v>
      </c>
      <c r="G1804" s="30" t="s">
        <v>307</v>
      </c>
      <c r="H1804" s="30">
        <v>68.487205430904496</v>
      </c>
      <c r="I1804" s="30">
        <v>0.9</v>
      </c>
      <c r="J1804" s="30" t="s">
        <v>336</v>
      </c>
      <c r="K1804" s="30">
        <v>61.638484887814101</v>
      </c>
      <c r="L1804" s="30">
        <v>623349.99767046398</v>
      </c>
      <c r="M1804" s="30">
        <v>0</v>
      </c>
      <c r="N1804" s="30">
        <v>0</v>
      </c>
      <c r="O1804" s="30">
        <v>0</v>
      </c>
      <c r="P1804" s="30">
        <v>0</v>
      </c>
      <c r="Q1804" s="30">
        <v>0.9</v>
      </c>
      <c r="R1804" s="30">
        <v>61.638484887814101</v>
      </c>
      <c r="S1804" s="30">
        <v>9101.7000000000007</v>
      </c>
      <c r="T1804">
        <v>6</v>
      </c>
      <c r="U1804">
        <v>68.487205430904496</v>
      </c>
      <c r="V1804">
        <v>0.38961038961039002</v>
      </c>
    </row>
    <row r="1805" spans="1:22" hidden="1" x14ac:dyDescent="0.25">
      <c r="A1805" s="30" t="s">
        <v>1434</v>
      </c>
      <c r="B1805" s="30" t="s">
        <v>273</v>
      </c>
      <c r="C1805" s="30" t="s">
        <v>9</v>
      </c>
      <c r="D1805" s="30" t="s">
        <v>339</v>
      </c>
      <c r="E1805" s="30" t="s">
        <v>281</v>
      </c>
      <c r="F1805" s="30">
        <v>10113</v>
      </c>
      <c r="G1805" s="30" t="s">
        <v>308</v>
      </c>
      <c r="H1805" s="30">
        <v>148.95128315515601</v>
      </c>
      <c r="I1805" s="30">
        <v>1.9</v>
      </c>
      <c r="J1805" s="30" t="s">
        <v>332</v>
      </c>
      <c r="K1805" s="30">
        <v>283.00743799479699</v>
      </c>
      <c r="L1805" s="30">
        <v>2862054.2204413801</v>
      </c>
      <c r="M1805" s="30">
        <v>1.9</v>
      </c>
      <c r="N1805" s="30">
        <v>0</v>
      </c>
      <c r="O1805" s="30">
        <v>0</v>
      </c>
      <c r="P1805" s="30">
        <v>0</v>
      </c>
      <c r="Q1805" s="30">
        <v>0</v>
      </c>
      <c r="R1805" s="30">
        <v>0</v>
      </c>
      <c r="S1805" s="30">
        <v>19214.7</v>
      </c>
      <c r="T1805">
        <v>6</v>
      </c>
      <c r="U1805">
        <v>148.95128315515601</v>
      </c>
      <c r="V1805">
        <v>0.261348005502063</v>
      </c>
    </row>
    <row r="1806" spans="1:22" hidden="1" x14ac:dyDescent="0.25">
      <c r="A1806" s="30" t="s">
        <v>1430</v>
      </c>
      <c r="B1806" s="30" t="s">
        <v>273</v>
      </c>
      <c r="C1806" s="30" t="s">
        <v>9</v>
      </c>
      <c r="D1806" s="30" t="s">
        <v>339</v>
      </c>
      <c r="E1806" s="30" t="s">
        <v>281</v>
      </c>
      <c r="F1806" s="30">
        <v>10113</v>
      </c>
      <c r="G1806" s="30" t="s">
        <v>309</v>
      </c>
      <c r="H1806" s="30">
        <v>682.23026631624998</v>
      </c>
      <c r="I1806" s="30">
        <v>0.02</v>
      </c>
      <c r="J1806" s="30" t="s">
        <v>336</v>
      </c>
      <c r="K1806" s="30">
        <v>13.644605326324999</v>
      </c>
      <c r="L1806" s="30">
        <v>137987.89366512501</v>
      </c>
      <c r="M1806" s="30">
        <v>0</v>
      </c>
      <c r="N1806" s="30">
        <v>0</v>
      </c>
      <c r="O1806" s="30">
        <v>0</v>
      </c>
      <c r="P1806" s="30">
        <v>0</v>
      </c>
      <c r="Q1806" s="30">
        <v>0.02</v>
      </c>
      <c r="R1806" s="30">
        <v>13.644605326324999</v>
      </c>
      <c r="S1806" s="30">
        <v>202.26</v>
      </c>
      <c r="T1806">
        <v>6</v>
      </c>
      <c r="U1806">
        <v>682.23026631624998</v>
      </c>
      <c r="V1806">
        <v>8.6580086580086597E-3</v>
      </c>
    </row>
    <row r="1807" spans="1:22" hidden="1" x14ac:dyDescent="0.25">
      <c r="A1807" s="30" t="s">
        <v>1435</v>
      </c>
      <c r="B1807" s="30" t="s">
        <v>273</v>
      </c>
      <c r="C1807" s="30" t="s">
        <v>9</v>
      </c>
      <c r="D1807" s="30" t="s">
        <v>339</v>
      </c>
      <c r="E1807" s="30" t="s">
        <v>281</v>
      </c>
      <c r="F1807" s="30">
        <v>10113</v>
      </c>
      <c r="G1807" s="30" t="s">
        <v>310</v>
      </c>
      <c r="H1807" s="30">
        <v>264.89071886176703</v>
      </c>
      <c r="I1807" s="30">
        <v>0.32</v>
      </c>
      <c r="J1807" s="30" t="s">
        <v>333</v>
      </c>
      <c r="K1807" s="30">
        <v>84.765030035765506</v>
      </c>
      <c r="L1807" s="30">
        <v>857228.74875169701</v>
      </c>
      <c r="M1807" s="30">
        <v>0</v>
      </c>
      <c r="N1807" s="30">
        <v>0.32</v>
      </c>
      <c r="O1807" s="30">
        <v>0</v>
      </c>
      <c r="P1807" s="30">
        <v>0</v>
      </c>
      <c r="Q1807" s="30">
        <v>0</v>
      </c>
      <c r="R1807" s="30">
        <v>0</v>
      </c>
      <c r="S1807" s="30">
        <v>3236.16</v>
      </c>
      <c r="T1807">
        <v>6</v>
      </c>
      <c r="U1807">
        <v>264.89071886176703</v>
      </c>
      <c r="V1807">
        <v>0.109215017064846</v>
      </c>
    </row>
    <row r="1808" spans="1:22" hidden="1" x14ac:dyDescent="0.25">
      <c r="A1808" s="30" t="s">
        <v>1436</v>
      </c>
      <c r="B1808" s="30" t="s">
        <v>273</v>
      </c>
      <c r="C1808" s="30" t="s">
        <v>9</v>
      </c>
      <c r="D1808" s="30" t="s">
        <v>339</v>
      </c>
      <c r="E1808" s="30" t="s">
        <v>281</v>
      </c>
      <c r="F1808" s="30">
        <v>10113</v>
      </c>
      <c r="G1808" s="30" t="s">
        <v>311</v>
      </c>
      <c r="H1808" s="30">
        <v>138.44090984487599</v>
      </c>
      <c r="I1808" s="30">
        <v>0.41</v>
      </c>
      <c r="J1808" s="30" t="s">
        <v>333</v>
      </c>
      <c r="K1808" s="30">
        <v>56.760773036399002</v>
      </c>
      <c r="L1808" s="30">
        <v>574021.69771710294</v>
      </c>
      <c r="M1808" s="30">
        <v>0</v>
      </c>
      <c r="N1808" s="30">
        <v>0.41</v>
      </c>
      <c r="O1808" s="30">
        <v>0</v>
      </c>
      <c r="P1808" s="30">
        <v>0</v>
      </c>
      <c r="Q1808" s="30">
        <v>0</v>
      </c>
      <c r="R1808" s="30">
        <v>0</v>
      </c>
      <c r="S1808" s="30">
        <v>4146.33</v>
      </c>
      <c r="T1808">
        <v>6</v>
      </c>
      <c r="U1808">
        <v>138.44090984487599</v>
      </c>
      <c r="V1808">
        <v>0.139931740614334</v>
      </c>
    </row>
    <row r="1809" spans="1:22" hidden="1" x14ac:dyDescent="0.25">
      <c r="A1809" s="30" t="s">
        <v>1437</v>
      </c>
      <c r="B1809" s="30" t="s">
        <v>273</v>
      </c>
      <c r="C1809" s="30" t="s">
        <v>9</v>
      </c>
      <c r="D1809" s="30" t="s">
        <v>339</v>
      </c>
      <c r="E1809" s="30" t="s">
        <v>281</v>
      </c>
      <c r="F1809" s="30">
        <v>10113</v>
      </c>
      <c r="G1809" s="30" t="s">
        <v>312</v>
      </c>
      <c r="H1809" s="30">
        <v>27.007290346856198</v>
      </c>
      <c r="I1809" s="30">
        <v>10.59</v>
      </c>
      <c r="J1809" s="30" t="s">
        <v>334</v>
      </c>
      <c r="K1809" s="30">
        <v>286.00720477320698</v>
      </c>
      <c r="L1809" s="30">
        <v>2892390.86187144</v>
      </c>
      <c r="M1809" s="30">
        <v>0</v>
      </c>
      <c r="N1809" s="30">
        <v>0</v>
      </c>
      <c r="O1809" s="30">
        <v>10.59</v>
      </c>
      <c r="P1809" s="30">
        <v>0</v>
      </c>
      <c r="Q1809" s="30">
        <v>0</v>
      </c>
      <c r="R1809" s="30">
        <v>0</v>
      </c>
      <c r="S1809" s="30">
        <v>107096.67</v>
      </c>
      <c r="T1809">
        <v>6</v>
      </c>
      <c r="U1809">
        <v>27.007290346856198</v>
      </c>
      <c r="V1809">
        <v>0.82863849765258202</v>
      </c>
    </row>
    <row r="1810" spans="1:22" hidden="1" x14ac:dyDescent="0.25">
      <c r="A1810" s="30" t="s">
        <v>2818</v>
      </c>
      <c r="B1810" s="30" t="s">
        <v>273</v>
      </c>
      <c r="C1810" s="30" t="s">
        <v>9</v>
      </c>
      <c r="D1810" s="30" t="s">
        <v>339</v>
      </c>
      <c r="E1810" s="30" t="s">
        <v>281</v>
      </c>
      <c r="F1810" s="30">
        <v>10113</v>
      </c>
      <c r="G1810" s="30" t="s">
        <v>2688</v>
      </c>
      <c r="H1810" s="30">
        <v>198.84266875164101</v>
      </c>
      <c r="I1810" s="30">
        <v>0.27640110669000001</v>
      </c>
      <c r="J1810" s="30" t="s">
        <v>334</v>
      </c>
      <c r="K1810" s="30">
        <v>54.960333700146599</v>
      </c>
      <c r="L1810" s="30">
        <v>555813.85470958205</v>
      </c>
      <c r="M1810" s="30">
        <v>0</v>
      </c>
      <c r="N1810" s="30">
        <v>0</v>
      </c>
      <c r="O1810" s="30">
        <v>0.27640110669000001</v>
      </c>
      <c r="P1810" s="30">
        <v>0</v>
      </c>
      <c r="Q1810" s="30">
        <v>0</v>
      </c>
      <c r="R1810" s="30">
        <v>0</v>
      </c>
      <c r="S1810" s="30">
        <v>2795.2443919559701</v>
      </c>
      <c r="T1810">
        <v>6</v>
      </c>
      <c r="U1810">
        <v>198.84266875164101</v>
      </c>
      <c r="V1810">
        <v>2.1627629631455401E-2</v>
      </c>
    </row>
    <row r="1811" spans="1:22" hidden="1" x14ac:dyDescent="0.25">
      <c r="A1811" s="30" t="s">
        <v>2734</v>
      </c>
      <c r="B1811" s="30" t="s">
        <v>273</v>
      </c>
      <c r="C1811" s="30" t="s">
        <v>9</v>
      </c>
      <c r="D1811" s="30" t="s">
        <v>339</v>
      </c>
      <c r="E1811" s="30" t="s">
        <v>281</v>
      </c>
      <c r="F1811" s="30">
        <v>10113</v>
      </c>
      <c r="G1811" s="30" t="s">
        <v>2687</v>
      </c>
      <c r="H1811" s="30">
        <v>123.405868003454</v>
      </c>
      <c r="I1811" s="30">
        <v>1.9135988933100001</v>
      </c>
      <c r="J1811" s="30" t="s">
        <v>334</v>
      </c>
      <c r="K1811" s="30">
        <v>236.149332439369</v>
      </c>
      <c r="L1811" s="30">
        <v>2388178.1989593399</v>
      </c>
      <c r="M1811" s="30">
        <v>0</v>
      </c>
      <c r="N1811" s="30">
        <v>0</v>
      </c>
      <c r="O1811" s="30">
        <v>1.9135988933100001</v>
      </c>
      <c r="P1811" s="30">
        <v>0</v>
      </c>
      <c r="Q1811" s="30">
        <v>0</v>
      </c>
      <c r="R1811" s="30">
        <v>0</v>
      </c>
      <c r="S1811" s="30">
        <v>19352.225608043998</v>
      </c>
      <c r="T1811">
        <v>6</v>
      </c>
      <c r="U1811">
        <v>123.405868003454</v>
      </c>
      <c r="V1811">
        <v>0.149733872715962</v>
      </c>
    </row>
    <row r="1812" spans="1:22" hidden="1" x14ac:dyDescent="0.25">
      <c r="A1812" s="30" t="s">
        <v>1438</v>
      </c>
      <c r="B1812" s="30" t="s">
        <v>273</v>
      </c>
      <c r="C1812" s="30" t="s">
        <v>9</v>
      </c>
      <c r="D1812" s="30" t="s">
        <v>339</v>
      </c>
      <c r="E1812" s="30" t="s">
        <v>281</v>
      </c>
      <c r="F1812" s="30">
        <v>10113</v>
      </c>
      <c r="G1812" s="30" t="s">
        <v>313</v>
      </c>
      <c r="H1812" s="30">
        <v>0</v>
      </c>
      <c r="I1812" s="30">
        <v>0</v>
      </c>
      <c r="J1812" s="30" t="s">
        <v>334</v>
      </c>
      <c r="K1812" s="30">
        <v>0</v>
      </c>
      <c r="L1812" s="30">
        <v>0</v>
      </c>
      <c r="M1812" s="30">
        <v>0</v>
      </c>
      <c r="N1812" s="30">
        <v>0</v>
      </c>
      <c r="O1812" s="30">
        <v>0</v>
      </c>
      <c r="P1812" s="30">
        <v>0</v>
      </c>
      <c r="Q1812" s="30">
        <v>0</v>
      </c>
      <c r="R1812" s="30">
        <v>0</v>
      </c>
      <c r="S1812" s="30">
        <v>0</v>
      </c>
      <c r="T1812">
        <v>6</v>
      </c>
      <c r="U1812">
        <v>0</v>
      </c>
      <c r="V1812">
        <v>0</v>
      </c>
    </row>
    <row r="1813" spans="1:22" hidden="1" x14ac:dyDescent="0.25">
      <c r="A1813" s="30" t="s">
        <v>1465</v>
      </c>
      <c r="B1813" s="30" t="s">
        <v>273</v>
      </c>
      <c r="C1813" s="30" t="s">
        <v>9</v>
      </c>
      <c r="D1813" s="30" t="s">
        <v>339</v>
      </c>
      <c r="E1813" s="30" t="s">
        <v>282</v>
      </c>
      <c r="F1813" s="30">
        <v>10113</v>
      </c>
      <c r="G1813" s="30" t="s">
        <v>289</v>
      </c>
      <c r="H1813" s="30">
        <v>0</v>
      </c>
      <c r="I1813" s="30">
        <v>0</v>
      </c>
      <c r="J1813" s="30" t="s">
        <v>335</v>
      </c>
      <c r="K1813" s="30">
        <v>0</v>
      </c>
      <c r="L1813" s="30">
        <v>0</v>
      </c>
      <c r="M1813" s="30">
        <v>0</v>
      </c>
      <c r="N1813" s="30">
        <v>0</v>
      </c>
      <c r="O1813" s="30">
        <v>0</v>
      </c>
      <c r="P1813" s="30">
        <v>0</v>
      </c>
      <c r="Q1813" s="30">
        <v>0</v>
      </c>
      <c r="R1813" s="30">
        <v>0</v>
      </c>
      <c r="S1813" s="30">
        <v>0</v>
      </c>
      <c r="T1813">
        <v>7</v>
      </c>
      <c r="U1813">
        <v>817.12845320158499</v>
      </c>
      <c r="V1813">
        <v>1</v>
      </c>
    </row>
    <row r="1814" spans="1:22" hidden="1" x14ac:dyDescent="0.25">
      <c r="A1814" s="30" t="s">
        <v>1464</v>
      </c>
      <c r="B1814" s="30" t="s">
        <v>273</v>
      </c>
      <c r="C1814" s="30" t="s">
        <v>9</v>
      </c>
      <c r="D1814" s="30" t="s">
        <v>339</v>
      </c>
      <c r="E1814" s="30" t="s">
        <v>282</v>
      </c>
      <c r="F1814" s="30">
        <v>10113</v>
      </c>
      <c r="G1814" s="30" t="s">
        <v>290</v>
      </c>
      <c r="H1814" s="30">
        <v>0</v>
      </c>
      <c r="I1814" s="30">
        <v>0</v>
      </c>
      <c r="J1814" s="30" t="s">
        <v>363</v>
      </c>
      <c r="K1814" s="30">
        <v>0</v>
      </c>
      <c r="L1814" s="30">
        <v>0</v>
      </c>
      <c r="M1814" s="30">
        <v>0</v>
      </c>
      <c r="N1814" s="30">
        <v>0</v>
      </c>
      <c r="O1814" s="30">
        <v>0</v>
      </c>
      <c r="P1814" s="30">
        <v>0</v>
      </c>
      <c r="Q1814" s="30">
        <v>0</v>
      </c>
      <c r="R1814" s="30">
        <v>0</v>
      </c>
      <c r="S1814" s="30">
        <v>0</v>
      </c>
      <c r="T1814">
        <v>7</v>
      </c>
      <c r="U1814">
        <v>1536.20731378236</v>
      </c>
      <c r="V1814">
        <v>0.5</v>
      </c>
    </row>
    <row r="1815" spans="1:22" hidden="1" x14ac:dyDescent="0.25">
      <c r="A1815" s="30" t="s">
        <v>1441</v>
      </c>
      <c r="B1815" s="30" t="s">
        <v>273</v>
      </c>
      <c r="C1815" s="30" t="s">
        <v>9</v>
      </c>
      <c r="D1815" s="30" t="s">
        <v>339</v>
      </c>
      <c r="E1815" s="30" t="s">
        <v>282</v>
      </c>
      <c r="F1815" s="30">
        <v>10113</v>
      </c>
      <c r="G1815" s="30" t="s">
        <v>291</v>
      </c>
      <c r="H1815" s="30">
        <v>600.40424261792703</v>
      </c>
      <c r="I1815" s="30">
        <v>0.01</v>
      </c>
      <c r="J1815" s="30" t="s">
        <v>336</v>
      </c>
      <c r="K1815" s="30">
        <v>6.0040424261792698</v>
      </c>
      <c r="L1815" s="30">
        <v>60718.881055951002</v>
      </c>
      <c r="M1815" s="30">
        <v>0</v>
      </c>
      <c r="N1815" s="30">
        <v>0</v>
      </c>
      <c r="O1815" s="30">
        <v>0</v>
      </c>
      <c r="P1815" s="30">
        <v>0</v>
      </c>
      <c r="Q1815" s="30">
        <v>0.01</v>
      </c>
      <c r="R1815" s="30">
        <v>6.0040424261792698</v>
      </c>
      <c r="S1815" s="30">
        <v>101.13</v>
      </c>
      <c r="T1815">
        <v>7</v>
      </c>
      <c r="U1815">
        <v>600.40424261792703</v>
      </c>
      <c r="V1815">
        <v>3.24675324675325E-3</v>
      </c>
    </row>
    <row r="1816" spans="1:22" hidden="1" x14ac:dyDescent="0.25">
      <c r="A1816" s="30" t="s">
        <v>1443</v>
      </c>
      <c r="B1816" s="30" t="s">
        <v>273</v>
      </c>
      <c r="C1816" s="30" t="s">
        <v>9</v>
      </c>
      <c r="D1816" s="30" t="s">
        <v>339</v>
      </c>
      <c r="E1816" s="30" t="s">
        <v>282</v>
      </c>
      <c r="F1816" s="30">
        <v>10113</v>
      </c>
      <c r="G1816" s="30" t="s">
        <v>292</v>
      </c>
      <c r="H1816" s="30">
        <v>50.285498089873997</v>
      </c>
      <c r="I1816" s="30">
        <v>1.1399999999999999</v>
      </c>
      <c r="J1816" s="30" t="s">
        <v>332</v>
      </c>
      <c r="K1816" s="30">
        <v>57.325467822456403</v>
      </c>
      <c r="L1816" s="30">
        <v>579732.45608850103</v>
      </c>
      <c r="M1816" s="30">
        <v>1.1399999999999999</v>
      </c>
      <c r="N1816" s="30">
        <v>0</v>
      </c>
      <c r="O1816" s="30">
        <v>0</v>
      </c>
      <c r="P1816" s="30">
        <v>0</v>
      </c>
      <c r="Q1816" s="30">
        <v>0</v>
      </c>
      <c r="R1816" s="30">
        <v>0</v>
      </c>
      <c r="S1816" s="30">
        <v>11528.82</v>
      </c>
      <c r="T1816">
        <v>7</v>
      </c>
      <c r="U1816">
        <v>50.285498089873997</v>
      </c>
      <c r="V1816">
        <v>0.12472647702407</v>
      </c>
    </row>
    <row r="1817" spans="1:22" hidden="1" x14ac:dyDescent="0.25">
      <c r="A1817" s="30" t="s">
        <v>1444</v>
      </c>
      <c r="B1817" s="30" t="s">
        <v>273</v>
      </c>
      <c r="C1817" s="30" t="s">
        <v>9</v>
      </c>
      <c r="D1817" s="30" t="s">
        <v>339</v>
      </c>
      <c r="E1817" s="30" t="s">
        <v>282</v>
      </c>
      <c r="F1817" s="30">
        <v>10113</v>
      </c>
      <c r="G1817" s="30" t="s">
        <v>293</v>
      </c>
      <c r="H1817" s="30">
        <v>880.25897977377997</v>
      </c>
      <c r="I1817" s="30">
        <v>0.16</v>
      </c>
      <c r="J1817" s="30" t="s">
        <v>333</v>
      </c>
      <c r="K1817" s="30">
        <v>140.84143676380501</v>
      </c>
      <c r="L1817" s="30">
        <v>1424329.4499923601</v>
      </c>
      <c r="M1817" s="30">
        <v>0</v>
      </c>
      <c r="N1817" s="30">
        <v>0.16</v>
      </c>
      <c r="O1817" s="30">
        <v>0</v>
      </c>
      <c r="P1817" s="30">
        <v>0</v>
      </c>
      <c r="Q1817" s="30">
        <v>0</v>
      </c>
      <c r="R1817" s="30">
        <v>0</v>
      </c>
      <c r="S1817" s="30">
        <v>1618.08</v>
      </c>
      <c r="T1817">
        <v>7</v>
      </c>
      <c r="U1817">
        <v>880.25897977377997</v>
      </c>
      <c r="V1817">
        <v>4.26666666666667E-2</v>
      </c>
    </row>
    <row r="1818" spans="1:22" hidden="1" x14ac:dyDescent="0.25">
      <c r="A1818" s="30" t="s">
        <v>1445</v>
      </c>
      <c r="B1818" s="30" t="s">
        <v>273</v>
      </c>
      <c r="C1818" s="30" t="s">
        <v>9</v>
      </c>
      <c r="D1818" s="30" t="s">
        <v>339</v>
      </c>
      <c r="E1818" s="30" t="s">
        <v>282</v>
      </c>
      <c r="F1818" s="30">
        <v>10113</v>
      </c>
      <c r="G1818" s="30" t="s">
        <v>294</v>
      </c>
      <c r="H1818" s="30">
        <v>196.52032260322</v>
      </c>
      <c r="I1818" s="30">
        <v>0.4</v>
      </c>
      <c r="J1818" s="30" t="s">
        <v>333</v>
      </c>
      <c r="K1818" s="30">
        <v>78.608129041287995</v>
      </c>
      <c r="L1818" s="30">
        <v>794964.00899454497</v>
      </c>
      <c r="M1818" s="30">
        <v>0</v>
      </c>
      <c r="N1818" s="30">
        <v>0.4</v>
      </c>
      <c r="O1818" s="30">
        <v>0</v>
      </c>
      <c r="P1818" s="30">
        <v>0</v>
      </c>
      <c r="Q1818" s="30">
        <v>0</v>
      </c>
      <c r="R1818" s="30">
        <v>0</v>
      </c>
      <c r="S1818" s="30">
        <v>4045.2</v>
      </c>
      <c r="T1818">
        <v>7</v>
      </c>
      <c r="U1818">
        <v>196.52032260322</v>
      </c>
      <c r="V1818">
        <v>0.10666666666666701</v>
      </c>
    </row>
    <row r="1819" spans="1:22" hidden="1" x14ac:dyDescent="0.25">
      <c r="A1819" s="30" t="s">
        <v>1446</v>
      </c>
      <c r="B1819" s="30" t="s">
        <v>273</v>
      </c>
      <c r="C1819" s="30" t="s">
        <v>9</v>
      </c>
      <c r="D1819" s="30" t="s">
        <v>339</v>
      </c>
      <c r="E1819" s="30" t="s">
        <v>282</v>
      </c>
      <c r="F1819" s="30">
        <v>10113</v>
      </c>
      <c r="G1819" s="30" t="s">
        <v>295</v>
      </c>
      <c r="H1819" s="30">
        <v>0</v>
      </c>
      <c r="I1819" s="30">
        <v>0</v>
      </c>
      <c r="J1819" s="30" t="s">
        <v>336</v>
      </c>
      <c r="K1819" s="30">
        <v>0</v>
      </c>
      <c r="L1819" s="30">
        <v>0</v>
      </c>
      <c r="M1819" s="30">
        <v>0</v>
      </c>
      <c r="N1819" s="30">
        <v>0</v>
      </c>
      <c r="O1819" s="30">
        <v>0</v>
      </c>
      <c r="P1819" s="30">
        <v>0</v>
      </c>
      <c r="Q1819" s="30">
        <v>0</v>
      </c>
      <c r="R1819" s="30">
        <v>0</v>
      </c>
      <c r="S1819" s="30">
        <v>0</v>
      </c>
      <c r="T1819">
        <v>7</v>
      </c>
      <c r="U1819">
        <v>0</v>
      </c>
      <c r="V1819">
        <v>0</v>
      </c>
    </row>
    <row r="1820" spans="1:22" hidden="1" x14ac:dyDescent="0.25">
      <c r="A1820" s="30" t="s">
        <v>1447</v>
      </c>
      <c r="B1820" s="30" t="s">
        <v>273</v>
      </c>
      <c r="C1820" s="30" t="s">
        <v>9</v>
      </c>
      <c r="D1820" s="30" t="s">
        <v>339</v>
      </c>
      <c r="E1820" s="30" t="s">
        <v>282</v>
      </c>
      <c r="F1820" s="30">
        <v>10113</v>
      </c>
      <c r="G1820" s="30" t="s">
        <v>296</v>
      </c>
      <c r="H1820" s="30">
        <v>153.450312348528</v>
      </c>
      <c r="I1820" s="30">
        <v>0.06</v>
      </c>
      <c r="J1820" s="30" t="s">
        <v>336</v>
      </c>
      <c r="K1820" s="30">
        <v>9.2070187409117104</v>
      </c>
      <c r="L1820" s="30">
        <v>93110.580526840102</v>
      </c>
      <c r="M1820" s="30">
        <v>0</v>
      </c>
      <c r="N1820" s="30">
        <v>0</v>
      </c>
      <c r="O1820" s="30">
        <v>0</v>
      </c>
      <c r="P1820" s="30">
        <v>0</v>
      </c>
      <c r="Q1820" s="30">
        <v>0.06</v>
      </c>
      <c r="R1820" s="30">
        <v>9.2070187409117104</v>
      </c>
      <c r="S1820" s="30">
        <v>606.78</v>
      </c>
      <c r="T1820">
        <v>7</v>
      </c>
      <c r="U1820">
        <v>153.450312348528</v>
      </c>
      <c r="V1820">
        <v>1.9480519480519501E-2</v>
      </c>
    </row>
    <row r="1821" spans="1:22" hidden="1" x14ac:dyDescent="0.25">
      <c r="A1821" s="30" t="s">
        <v>1448</v>
      </c>
      <c r="B1821" s="30" t="s">
        <v>273</v>
      </c>
      <c r="C1821" s="30" t="s">
        <v>9</v>
      </c>
      <c r="D1821" s="30" t="s">
        <v>339</v>
      </c>
      <c r="E1821" s="30" t="s">
        <v>282</v>
      </c>
      <c r="F1821" s="30">
        <v>10113</v>
      </c>
      <c r="G1821" s="30" t="s">
        <v>297</v>
      </c>
      <c r="H1821" s="30">
        <v>1483.25143969904</v>
      </c>
      <c r="I1821" s="30">
        <v>0.21</v>
      </c>
      <c r="J1821" s="30" t="s">
        <v>336</v>
      </c>
      <c r="K1821" s="30">
        <v>311.48280233679901</v>
      </c>
      <c r="L1821" s="30">
        <v>3150025.5800320501</v>
      </c>
      <c r="M1821" s="30">
        <v>0</v>
      </c>
      <c r="N1821" s="30">
        <v>0</v>
      </c>
      <c r="O1821" s="30">
        <v>0</v>
      </c>
      <c r="P1821" s="30">
        <v>0</v>
      </c>
      <c r="Q1821" s="30">
        <v>0.21</v>
      </c>
      <c r="R1821" s="30">
        <v>311.48280233679901</v>
      </c>
      <c r="S1821" s="30">
        <v>2123.73</v>
      </c>
      <c r="T1821">
        <v>7</v>
      </c>
      <c r="U1821">
        <v>1483.25143969904</v>
      </c>
      <c r="V1821">
        <v>6.8181818181818205E-2</v>
      </c>
    </row>
    <row r="1822" spans="1:22" hidden="1" x14ac:dyDescent="0.25">
      <c r="A1822" s="30" t="s">
        <v>1449</v>
      </c>
      <c r="B1822" s="30" t="s">
        <v>273</v>
      </c>
      <c r="C1822" s="30" t="s">
        <v>9</v>
      </c>
      <c r="D1822" s="30" t="s">
        <v>339</v>
      </c>
      <c r="E1822" s="30" t="s">
        <v>282</v>
      </c>
      <c r="F1822" s="30">
        <v>10113</v>
      </c>
      <c r="G1822" s="30" t="s">
        <v>298</v>
      </c>
      <c r="H1822" s="30">
        <v>0</v>
      </c>
      <c r="I1822" s="30">
        <v>0</v>
      </c>
      <c r="J1822" s="30" t="s">
        <v>276</v>
      </c>
      <c r="K1822" s="30">
        <v>0</v>
      </c>
      <c r="L1822" s="30">
        <v>0</v>
      </c>
      <c r="M1822" s="30">
        <v>0</v>
      </c>
      <c r="N1822" s="30">
        <v>0</v>
      </c>
      <c r="O1822" s="30">
        <v>0</v>
      </c>
      <c r="P1822" s="30">
        <v>0</v>
      </c>
      <c r="Q1822" s="30">
        <v>0</v>
      </c>
      <c r="R1822" s="30">
        <v>0</v>
      </c>
      <c r="S1822" s="30">
        <v>0</v>
      </c>
      <c r="T1822">
        <v>7</v>
      </c>
      <c r="U1822">
        <v>0</v>
      </c>
      <c r="V1822">
        <v>0</v>
      </c>
    </row>
    <row r="1823" spans="1:22" hidden="1" x14ac:dyDescent="0.25">
      <c r="A1823" s="30" t="s">
        <v>1450</v>
      </c>
      <c r="B1823" s="30" t="s">
        <v>273</v>
      </c>
      <c r="C1823" s="30" t="s">
        <v>9</v>
      </c>
      <c r="D1823" s="30" t="s">
        <v>339</v>
      </c>
      <c r="E1823" s="30" t="s">
        <v>282</v>
      </c>
      <c r="F1823" s="30">
        <v>10113</v>
      </c>
      <c r="G1823" s="30" t="s">
        <v>299</v>
      </c>
      <c r="H1823" s="30">
        <v>135.100119216303</v>
      </c>
      <c r="I1823" s="30">
        <v>0.08</v>
      </c>
      <c r="J1823" s="30" t="s">
        <v>332</v>
      </c>
      <c r="K1823" s="30">
        <v>10.8080095373042</v>
      </c>
      <c r="L1823" s="30">
        <v>109301.400450758</v>
      </c>
      <c r="M1823" s="30">
        <v>0.08</v>
      </c>
      <c r="N1823" s="30">
        <v>0</v>
      </c>
      <c r="O1823" s="30">
        <v>0</v>
      </c>
      <c r="P1823" s="30">
        <v>0</v>
      </c>
      <c r="Q1823" s="30">
        <v>0</v>
      </c>
      <c r="R1823" s="30">
        <v>0</v>
      </c>
      <c r="S1823" s="30">
        <v>809.04</v>
      </c>
      <c r="T1823">
        <v>7</v>
      </c>
      <c r="U1823">
        <v>135.100119216303</v>
      </c>
      <c r="V1823">
        <v>8.7527352297592995E-3</v>
      </c>
    </row>
    <row r="1824" spans="1:22" hidden="1" x14ac:dyDescent="0.25">
      <c r="A1824" s="30" t="s">
        <v>1451</v>
      </c>
      <c r="B1824" s="30" t="s">
        <v>273</v>
      </c>
      <c r="C1824" s="30" t="s">
        <v>9</v>
      </c>
      <c r="D1824" s="30" t="s">
        <v>339</v>
      </c>
      <c r="E1824" s="30" t="s">
        <v>282</v>
      </c>
      <c r="F1824" s="30">
        <v>10113</v>
      </c>
      <c r="G1824" s="30" t="s">
        <v>300</v>
      </c>
      <c r="H1824" s="30">
        <v>0</v>
      </c>
      <c r="I1824" s="30">
        <v>0</v>
      </c>
      <c r="J1824" s="30" t="s">
        <v>336</v>
      </c>
      <c r="K1824" s="30">
        <v>0</v>
      </c>
      <c r="L1824" s="30">
        <v>0</v>
      </c>
      <c r="M1824" s="30">
        <v>0</v>
      </c>
      <c r="N1824" s="30">
        <v>0</v>
      </c>
      <c r="O1824" s="30">
        <v>0</v>
      </c>
      <c r="P1824" s="30">
        <v>0</v>
      </c>
      <c r="Q1824" s="30">
        <v>0</v>
      </c>
      <c r="R1824" s="30">
        <v>0</v>
      </c>
      <c r="S1824" s="30">
        <v>0</v>
      </c>
      <c r="T1824">
        <v>7</v>
      </c>
      <c r="U1824">
        <v>0</v>
      </c>
      <c r="V1824">
        <v>0</v>
      </c>
    </row>
    <row r="1825" spans="1:22" hidden="1" x14ac:dyDescent="0.25">
      <c r="A1825" s="30" t="s">
        <v>1452</v>
      </c>
      <c r="B1825" s="30" t="s">
        <v>273</v>
      </c>
      <c r="C1825" s="30" t="s">
        <v>9</v>
      </c>
      <c r="D1825" s="30" t="s">
        <v>339</v>
      </c>
      <c r="E1825" s="30" t="s">
        <v>282</v>
      </c>
      <c r="F1825" s="30">
        <v>10113</v>
      </c>
      <c r="G1825" s="30" t="s">
        <v>301</v>
      </c>
      <c r="H1825" s="30">
        <v>111.210767446744</v>
      </c>
      <c r="I1825" s="30">
        <v>2.21</v>
      </c>
      <c r="J1825" s="30" t="s">
        <v>333</v>
      </c>
      <c r="K1825" s="30">
        <v>245.775796057305</v>
      </c>
      <c r="L1825" s="30">
        <v>2485530.6255275202</v>
      </c>
      <c r="M1825" s="30">
        <v>0</v>
      </c>
      <c r="N1825" s="30">
        <v>2.21</v>
      </c>
      <c r="O1825" s="30">
        <v>0</v>
      </c>
      <c r="P1825" s="30">
        <v>0</v>
      </c>
      <c r="Q1825" s="30">
        <v>0</v>
      </c>
      <c r="R1825" s="30">
        <v>0</v>
      </c>
      <c r="S1825" s="30">
        <v>22349.73</v>
      </c>
      <c r="T1825">
        <v>7</v>
      </c>
      <c r="U1825">
        <v>111.210767446744</v>
      </c>
      <c r="V1825">
        <v>0.58933333333333304</v>
      </c>
    </row>
    <row r="1826" spans="1:22" hidden="1" x14ac:dyDescent="0.25">
      <c r="A1826" s="30" t="s">
        <v>1453</v>
      </c>
      <c r="B1826" s="30" t="s">
        <v>273</v>
      </c>
      <c r="C1826" s="30" t="s">
        <v>9</v>
      </c>
      <c r="D1826" s="30" t="s">
        <v>339</v>
      </c>
      <c r="E1826" s="30" t="s">
        <v>282</v>
      </c>
      <c r="F1826" s="30">
        <v>10113</v>
      </c>
      <c r="G1826" s="30" t="s">
        <v>302</v>
      </c>
      <c r="H1826" s="30">
        <v>105.43122998146499</v>
      </c>
      <c r="I1826" s="30">
        <v>0.78</v>
      </c>
      <c r="J1826" s="30" t="s">
        <v>332</v>
      </c>
      <c r="K1826" s="30">
        <v>82.236359385543096</v>
      </c>
      <c r="L1826" s="30">
        <v>831656.30246599705</v>
      </c>
      <c r="M1826" s="30">
        <v>0.78</v>
      </c>
      <c r="N1826" s="30">
        <v>0</v>
      </c>
      <c r="O1826" s="30">
        <v>0</v>
      </c>
      <c r="P1826" s="30">
        <v>0</v>
      </c>
      <c r="Q1826" s="30">
        <v>0</v>
      </c>
      <c r="R1826" s="30">
        <v>0</v>
      </c>
      <c r="S1826" s="30">
        <v>7888.14</v>
      </c>
      <c r="T1826">
        <v>7</v>
      </c>
      <c r="U1826">
        <v>105.43122998146499</v>
      </c>
      <c r="V1826">
        <v>8.5339168490153203E-2</v>
      </c>
    </row>
    <row r="1827" spans="1:22" hidden="1" x14ac:dyDescent="0.25">
      <c r="A1827" s="30" t="s">
        <v>1454</v>
      </c>
      <c r="B1827" s="30" t="s">
        <v>273</v>
      </c>
      <c r="C1827" s="30" t="s">
        <v>9</v>
      </c>
      <c r="D1827" s="30" t="s">
        <v>339</v>
      </c>
      <c r="E1827" s="30" t="s">
        <v>282</v>
      </c>
      <c r="F1827" s="30">
        <v>10113</v>
      </c>
      <c r="G1827" s="30" t="s">
        <v>303</v>
      </c>
      <c r="H1827" s="30">
        <v>360.96025612264299</v>
      </c>
      <c r="I1827" s="30">
        <v>0.35</v>
      </c>
      <c r="J1827" s="30" t="s">
        <v>336</v>
      </c>
      <c r="K1827" s="30">
        <v>126.336089642925</v>
      </c>
      <c r="L1827" s="30">
        <v>1277636.8745589</v>
      </c>
      <c r="M1827" s="30">
        <v>0</v>
      </c>
      <c r="N1827" s="30">
        <v>0</v>
      </c>
      <c r="O1827" s="30">
        <v>0</v>
      </c>
      <c r="P1827" s="30">
        <v>0</v>
      </c>
      <c r="Q1827" s="30">
        <v>0.35</v>
      </c>
      <c r="R1827" s="30">
        <v>126.336089642925</v>
      </c>
      <c r="S1827" s="30">
        <v>3539.55</v>
      </c>
      <c r="T1827">
        <v>7</v>
      </c>
      <c r="U1827">
        <v>360.96025612264299</v>
      </c>
      <c r="V1827">
        <v>0.11363636363636399</v>
      </c>
    </row>
    <row r="1828" spans="1:22" hidden="1" x14ac:dyDescent="0.25">
      <c r="A1828" s="30" t="s">
        <v>1442</v>
      </c>
      <c r="B1828" s="30" t="s">
        <v>273</v>
      </c>
      <c r="C1828" s="30" t="s">
        <v>9</v>
      </c>
      <c r="D1828" s="30" t="s">
        <v>339</v>
      </c>
      <c r="E1828" s="30" t="s">
        <v>282</v>
      </c>
      <c r="F1828" s="30">
        <v>10113</v>
      </c>
      <c r="G1828" s="30" t="s">
        <v>304</v>
      </c>
      <c r="H1828" s="30">
        <v>171.23478432630799</v>
      </c>
      <c r="I1828" s="30">
        <v>1</v>
      </c>
      <c r="J1828" s="30" t="s">
        <v>336</v>
      </c>
      <c r="K1828" s="30">
        <v>171.23478432630799</v>
      </c>
      <c r="L1828" s="30">
        <v>1731697.3738919499</v>
      </c>
      <c r="M1828" s="30">
        <v>0</v>
      </c>
      <c r="N1828" s="30">
        <v>0</v>
      </c>
      <c r="O1828" s="30">
        <v>0</v>
      </c>
      <c r="P1828" s="30">
        <v>0</v>
      </c>
      <c r="Q1828" s="30">
        <v>1</v>
      </c>
      <c r="R1828" s="30">
        <v>171.23478432630799</v>
      </c>
      <c r="S1828" s="30">
        <v>10113</v>
      </c>
      <c r="T1828">
        <v>7</v>
      </c>
      <c r="U1828">
        <v>171.23478432630799</v>
      </c>
      <c r="V1828">
        <v>0.32467532467532501</v>
      </c>
    </row>
    <row r="1829" spans="1:22" hidden="1" x14ac:dyDescent="0.25">
      <c r="A1829" s="30" t="s">
        <v>1456</v>
      </c>
      <c r="B1829" s="30" t="s">
        <v>273</v>
      </c>
      <c r="C1829" s="30" t="s">
        <v>9</v>
      </c>
      <c r="D1829" s="30" t="s">
        <v>339</v>
      </c>
      <c r="E1829" s="30" t="s">
        <v>282</v>
      </c>
      <c r="F1829" s="30">
        <v>10113</v>
      </c>
      <c r="G1829" s="30" t="s">
        <v>305</v>
      </c>
      <c r="H1829" s="30">
        <v>180.928013608524</v>
      </c>
      <c r="I1829" s="30">
        <v>2.39</v>
      </c>
      <c r="J1829" s="30" t="s">
        <v>332</v>
      </c>
      <c r="K1829" s="30">
        <v>432.41795252437203</v>
      </c>
      <c r="L1829" s="30">
        <v>4373042.7538789697</v>
      </c>
      <c r="M1829" s="30">
        <v>2.39</v>
      </c>
      <c r="N1829" s="30">
        <v>0</v>
      </c>
      <c r="O1829" s="30">
        <v>0</v>
      </c>
      <c r="P1829" s="30">
        <v>0</v>
      </c>
      <c r="Q1829" s="30">
        <v>0</v>
      </c>
      <c r="R1829" s="30">
        <v>0</v>
      </c>
      <c r="S1829" s="30">
        <v>24170.07</v>
      </c>
      <c r="T1829">
        <v>7</v>
      </c>
      <c r="U1829">
        <v>180.928013608524</v>
      </c>
      <c r="V1829">
        <v>0.26148796498905902</v>
      </c>
    </row>
    <row r="1830" spans="1:22" hidden="1" x14ac:dyDescent="0.25">
      <c r="A1830" s="30" t="s">
        <v>1457</v>
      </c>
      <c r="B1830" s="30" t="s">
        <v>273</v>
      </c>
      <c r="C1830" s="30" t="s">
        <v>9</v>
      </c>
      <c r="D1830" s="30" t="s">
        <v>339</v>
      </c>
      <c r="E1830" s="30" t="s">
        <v>282</v>
      </c>
      <c r="F1830" s="30">
        <v>10113</v>
      </c>
      <c r="G1830" s="30" t="s">
        <v>306</v>
      </c>
      <c r="H1830" s="30">
        <v>121.311403419238</v>
      </c>
      <c r="I1830" s="30">
        <v>2.12</v>
      </c>
      <c r="J1830" s="30" t="s">
        <v>332</v>
      </c>
      <c r="K1830" s="30">
        <v>257.18017524878502</v>
      </c>
      <c r="L1830" s="30">
        <v>2600863.1122909598</v>
      </c>
      <c r="M1830" s="30">
        <v>2.12</v>
      </c>
      <c r="N1830" s="30">
        <v>0</v>
      </c>
      <c r="O1830" s="30">
        <v>0</v>
      </c>
      <c r="P1830" s="30">
        <v>0</v>
      </c>
      <c r="Q1830" s="30">
        <v>0</v>
      </c>
      <c r="R1830" s="30">
        <v>0</v>
      </c>
      <c r="S1830" s="30">
        <v>21439.56</v>
      </c>
      <c r="T1830">
        <v>7</v>
      </c>
      <c r="U1830">
        <v>121.311403419238</v>
      </c>
      <c r="V1830">
        <v>0.231947483588621</v>
      </c>
    </row>
    <row r="1831" spans="1:22" hidden="1" x14ac:dyDescent="0.25">
      <c r="A1831" s="30" t="s">
        <v>1458</v>
      </c>
      <c r="B1831" s="30" t="s">
        <v>273</v>
      </c>
      <c r="C1831" s="30" t="s">
        <v>9</v>
      </c>
      <c r="D1831" s="30" t="s">
        <v>339</v>
      </c>
      <c r="E1831" s="30" t="s">
        <v>282</v>
      </c>
      <c r="F1831" s="30">
        <v>10113</v>
      </c>
      <c r="G1831" s="30" t="s">
        <v>307</v>
      </c>
      <c r="H1831" s="30">
        <v>84.403843883797904</v>
      </c>
      <c r="I1831" s="30">
        <v>1.38</v>
      </c>
      <c r="J1831" s="30" t="s">
        <v>336</v>
      </c>
      <c r="K1831" s="30">
        <v>116.477304559641</v>
      </c>
      <c r="L1831" s="30">
        <v>1177934.9810116501</v>
      </c>
      <c r="M1831" s="30">
        <v>0</v>
      </c>
      <c r="N1831" s="30">
        <v>0</v>
      </c>
      <c r="O1831" s="30">
        <v>0</v>
      </c>
      <c r="P1831" s="30">
        <v>0</v>
      </c>
      <c r="Q1831" s="30">
        <v>1.38</v>
      </c>
      <c r="R1831" s="30">
        <v>116.477304559641</v>
      </c>
      <c r="S1831" s="30">
        <v>13955.94</v>
      </c>
      <c r="T1831">
        <v>7</v>
      </c>
      <c r="U1831">
        <v>84.403843883797904</v>
      </c>
      <c r="V1831">
        <v>0.44805194805194798</v>
      </c>
    </row>
    <row r="1832" spans="1:22" hidden="1" x14ac:dyDescent="0.25">
      <c r="A1832" s="30" t="s">
        <v>1459</v>
      </c>
      <c r="B1832" s="30" t="s">
        <v>273</v>
      </c>
      <c r="C1832" s="30" t="s">
        <v>9</v>
      </c>
      <c r="D1832" s="30" t="s">
        <v>339</v>
      </c>
      <c r="E1832" s="30" t="s">
        <v>282</v>
      </c>
      <c r="F1832" s="30">
        <v>10113</v>
      </c>
      <c r="G1832" s="30" t="s">
        <v>308</v>
      </c>
      <c r="H1832" s="30">
        <v>159.078658986118</v>
      </c>
      <c r="I1832" s="30">
        <v>2.63</v>
      </c>
      <c r="J1832" s="30" t="s">
        <v>332</v>
      </c>
      <c r="K1832" s="30">
        <v>418.37687313349102</v>
      </c>
      <c r="L1832" s="30">
        <v>4231045.3179989997</v>
      </c>
      <c r="M1832" s="30">
        <v>2.63</v>
      </c>
      <c r="N1832" s="30">
        <v>0</v>
      </c>
      <c r="O1832" s="30">
        <v>0</v>
      </c>
      <c r="P1832" s="30">
        <v>0</v>
      </c>
      <c r="Q1832" s="30">
        <v>0</v>
      </c>
      <c r="R1832" s="30">
        <v>0</v>
      </c>
      <c r="S1832" s="30">
        <v>26597.19</v>
      </c>
      <c r="T1832">
        <v>7</v>
      </c>
      <c r="U1832">
        <v>159.078658986118</v>
      </c>
      <c r="V1832">
        <v>0.28774617067833702</v>
      </c>
    </row>
    <row r="1833" spans="1:22" hidden="1" x14ac:dyDescent="0.25">
      <c r="A1833" s="30" t="s">
        <v>1455</v>
      </c>
      <c r="B1833" s="30" t="s">
        <v>273</v>
      </c>
      <c r="C1833" s="30" t="s">
        <v>9</v>
      </c>
      <c r="D1833" s="30" t="s">
        <v>339</v>
      </c>
      <c r="E1833" s="30" t="s">
        <v>282</v>
      </c>
      <c r="F1833" s="30">
        <v>10113</v>
      </c>
      <c r="G1833" s="30" t="s">
        <v>309</v>
      </c>
      <c r="H1833" s="30">
        <v>1001.20465034246</v>
      </c>
      <c r="I1833" s="30">
        <v>7.0000000000000007E-2</v>
      </c>
      <c r="J1833" s="30" t="s">
        <v>336</v>
      </c>
      <c r="K1833" s="30">
        <v>70.084325523972097</v>
      </c>
      <c r="L1833" s="30">
        <v>708762.78402392997</v>
      </c>
      <c r="M1833" s="30">
        <v>0</v>
      </c>
      <c r="N1833" s="30">
        <v>0</v>
      </c>
      <c r="O1833" s="30">
        <v>0</v>
      </c>
      <c r="P1833" s="30">
        <v>0</v>
      </c>
      <c r="Q1833" s="30">
        <v>7.0000000000000007E-2</v>
      </c>
      <c r="R1833" s="30">
        <v>70.084325523972097</v>
      </c>
      <c r="S1833" s="30">
        <v>707.91</v>
      </c>
      <c r="T1833">
        <v>7</v>
      </c>
      <c r="U1833">
        <v>1001.20465034246</v>
      </c>
      <c r="V1833">
        <v>2.27272727272727E-2</v>
      </c>
    </row>
    <row r="1834" spans="1:22" hidden="1" x14ac:dyDescent="0.25">
      <c r="A1834" s="30" t="s">
        <v>1460</v>
      </c>
      <c r="B1834" s="30" t="s">
        <v>273</v>
      </c>
      <c r="C1834" s="30" t="s">
        <v>9</v>
      </c>
      <c r="D1834" s="30" t="s">
        <v>339</v>
      </c>
      <c r="E1834" s="30" t="s">
        <v>282</v>
      </c>
      <c r="F1834" s="30">
        <v>10113</v>
      </c>
      <c r="G1834" s="30" t="s">
        <v>310</v>
      </c>
      <c r="H1834" s="30">
        <v>283.442342596289</v>
      </c>
      <c r="I1834" s="30">
        <v>0.43</v>
      </c>
      <c r="J1834" s="30" t="s">
        <v>333</v>
      </c>
      <c r="K1834" s="30">
        <v>121.880207316404</v>
      </c>
      <c r="L1834" s="30">
        <v>1232574.5365907999</v>
      </c>
      <c r="M1834" s="30">
        <v>0</v>
      </c>
      <c r="N1834" s="30">
        <v>0.43</v>
      </c>
      <c r="O1834" s="30">
        <v>0</v>
      </c>
      <c r="P1834" s="30">
        <v>0</v>
      </c>
      <c r="Q1834" s="30">
        <v>0</v>
      </c>
      <c r="R1834" s="30">
        <v>0</v>
      </c>
      <c r="S1834" s="30">
        <v>4348.59</v>
      </c>
      <c r="T1834">
        <v>7</v>
      </c>
      <c r="U1834">
        <v>283.442342596289</v>
      </c>
      <c r="V1834">
        <v>0.114666666666667</v>
      </c>
    </row>
    <row r="1835" spans="1:22" hidden="1" x14ac:dyDescent="0.25">
      <c r="A1835" s="30" t="s">
        <v>1461</v>
      </c>
      <c r="B1835" s="30" t="s">
        <v>273</v>
      </c>
      <c r="C1835" s="30" t="s">
        <v>9</v>
      </c>
      <c r="D1835" s="30" t="s">
        <v>339</v>
      </c>
      <c r="E1835" s="30" t="s">
        <v>282</v>
      </c>
      <c r="F1835" s="30">
        <v>10113</v>
      </c>
      <c r="G1835" s="30" t="s">
        <v>311</v>
      </c>
      <c r="H1835" s="30">
        <v>141.70285623811401</v>
      </c>
      <c r="I1835" s="30">
        <v>0.55000000000000004</v>
      </c>
      <c r="J1835" s="30" t="s">
        <v>333</v>
      </c>
      <c r="K1835" s="30">
        <v>77.936570930962802</v>
      </c>
      <c r="L1835" s="30">
        <v>788172.54182482697</v>
      </c>
      <c r="M1835" s="30">
        <v>0</v>
      </c>
      <c r="N1835" s="30">
        <v>0.55000000000000004</v>
      </c>
      <c r="O1835" s="30">
        <v>0</v>
      </c>
      <c r="P1835" s="30">
        <v>0</v>
      </c>
      <c r="Q1835" s="30">
        <v>0</v>
      </c>
      <c r="R1835" s="30">
        <v>0</v>
      </c>
      <c r="S1835" s="30">
        <v>5562.15</v>
      </c>
      <c r="T1835">
        <v>7</v>
      </c>
      <c r="U1835">
        <v>141.70285623811401</v>
      </c>
      <c r="V1835">
        <v>0.146666666666667</v>
      </c>
    </row>
    <row r="1836" spans="1:22" hidden="1" x14ac:dyDescent="0.25">
      <c r="A1836" s="30" t="s">
        <v>1462</v>
      </c>
      <c r="B1836" s="30" t="s">
        <v>273</v>
      </c>
      <c r="C1836" s="30" t="s">
        <v>9</v>
      </c>
      <c r="D1836" s="30" t="s">
        <v>339</v>
      </c>
      <c r="E1836" s="30" t="s">
        <v>282</v>
      </c>
      <c r="F1836" s="30">
        <v>10113</v>
      </c>
      <c r="G1836" s="30" t="s">
        <v>312</v>
      </c>
      <c r="H1836" s="30">
        <v>30.669590748613601</v>
      </c>
      <c r="I1836" s="30">
        <v>12.9</v>
      </c>
      <c r="J1836" s="30" t="s">
        <v>334</v>
      </c>
      <c r="K1836" s="30">
        <v>395.63772065711601</v>
      </c>
      <c r="L1836" s="30">
        <v>4001084.2690054099</v>
      </c>
      <c r="M1836" s="30">
        <v>0</v>
      </c>
      <c r="N1836" s="30">
        <v>0</v>
      </c>
      <c r="O1836" s="30">
        <v>12.9</v>
      </c>
      <c r="P1836" s="30">
        <v>0</v>
      </c>
      <c r="Q1836" s="30">
        <v>0</v>
      </c>
      <c r="R1836" s="30">
        <v>0</v>
      </c>
      <c r="S1836" s="30">
        <v>130457.7</v>
      </c>
      <c r="T1836">
        <v>7</v>
      </c>
      <c r="U1836">
        <v>30.669590748613601</v>
      </c>
      <c r="V1836">
        <v>0.81697276757441395</v>
      </c>
    </row>
    <row r="1837" spans="1:22" hidden="1" x14ac:dyDescent="0.25">
      <c r="A1837" s="30" t="s">
        <v>2819</v>
      </c>
      <c r="B1837" s="30" t="s">
        <v>273</v>
      </c>
      <c r="C1837" s="30" t="s">
        <v>9</v>
      </c>
      <c r="D1837" s="30" t="s">
        <v>339</v>
      </c>
      <c r="E1837" s="30" t="s">
        <v>282</v>
      </c>
      <c r="F1837" s="30">
        <v>10113</v>
      </c>
      <c r="G1837" s="30" t="s">
        <v>2688</v>
      </c>
      <c r="H1837" s="30">
        <v>249.41193448212999</v>
      </c>
      <c r="I1837" s="30">
        <v>0.36348638688000001</v>
      </c>
      <c r="J1837" s="30" t="s">
        <v>334</v>
      </c>
      <c r="K1837" s="30">
        <v>90.657842909660701</v>
      </c>
      <c r="L1837" s="30">
        <v>916822.76534539904</v>
      </c>
      <c r="M1837" s="30">
        <v>0</v>
      </c>
      <c r="N1837" s="30">
        <v>0</v>
      </c>
      <c r="O1837" s="30">
        <v>0.36348638688000001</v>
      </c>
      <c r="P1837" s="30">
        <v>0</v>
      </c>
      <c r="Q1837" s="30">
        <v>0</v>
      </c>
      <c r="R1837" s="30">
        <v>0</v>
      </c>
      <c r="S1837" s="30">
        <v>3675.93783051744</v>
      </c>
      <c r="T1837">
        <v>7</v>
      </c>
      <c r="U1837">
        <v>249.41193448212999</v>
      </c>
      <c r="V1837">
        <v>2.30200371678277E-2</v>
      </c>
    </row>
    <row r="1838" spans="1:22" hidden="1" x14ac:dyDescent="0.25">
      <c r="A1838" s="30" t="s">
        <v>2735</v>
      </c>
      <c r="B1838" s="30" t="s">
        <v>273</v>
      </c>
      <c r="C1838" s="30" t="s">
        <v>9</v>
      </c>
      <c r="D1838" s="30" t="s">
        <v>339</v>
      </c>
      <c r="E1838" s="30" t="s">
        <v>282</v>
      </c>
      <c r="F1838" s="30">
        <v>10113</v>
      </c>
      <c r="G1838" s="30" t="s">
        <v>2687</v>
      </c>
      <c r="H1838" s="30">
        <v>154.79019899713501</v>
      </c>
      <c r="I1838" s="30">
        <v>2.5165136131199999</v>
      </c>
      <c r="J1838" s="30" t="s">
        <v>334</v>
      </c>
      <c r="K1838" s="30">
        <v>389.531642953843</v>
      </c>
      <c r="L1838" s="30">
        <v>3939333.5051922202</v>
      </c>
      <c r="M1838" s="30">
        <v>0</v>
      </c>
      <c r="N1838" s="30">
        <v>0</v>
      </c>
      <c r="O1838" s="30">
        <v>2.5165136131199999</v>
      </c>
      <c r="P1838" s="30">
        <v>0</v>
      </c>
      <c r="Q1838" s="30">
        <v>0</v>
      </c>
      <c r="R1838" s="30">
        <v>0</v>
      </c>
      <c r="S1838" s="30">
        <v>25449.502169482599</v>
      </c>
      <c r="T1838">
        <v>7</v>
      </c>
      <c r="U1838">
        <v>154.79019899713501</v>
      </c>
      <c r="V1838">
        <v>0.15937388303483199</v>
      </c>
    </row>
    <row r="1839" spans="1:22" hidden="1" x14ac:dyDescent="0.25">
      <c r="A1839" s="30" t="s">
        <v>1463</v>
      </c>
      <c r="B1839" s="30" t="s">
        <v>273</v>
      </c>
      <c r="C1839" s="30" t="s">
        <v>9</v>
      </c>
      <c r="D1839" s="30" t="s">
        <v>339</v>
      </c>
      <c r="E1839" s="30" t="s">
        <v>282</v>
      </c>
      <c r="F1839" s="30">
        <v>10113</v>
      </c>
      <c r="G1839" s="30" t="s">
        <v>313</v>
      </c>
      <c r="H1839" s="30">
        <v>1332.88573809075</v>
      </c>
      <c r="I1839" s="30">
        <v>0.01</v>
      </c>
      <c r="J1839" s="30" t="s">
        <v>334</v>
      </c>
      <c r="K1839" s="30">
        <v>13.3288573809075</v>
      </c>
      <c r="L1839" s="30">
        <v>134794.73469311799</v>
      </c>
      <c r="M1839" s="30">
        <v>0</v>
      </c>
      <c r="N1839" s="30">
        <v>0</v>
      </c>
      <c r="O1839" s="30">
        <v>0.01</v>
      </c>
      <c r="P1839" s="30">
        <v>0</v>
      </c>
      <c r="Q1839" s="30">
        <v>0</v>
      </c>
      <c r="R1839" s="30">
        <v>0</v>
      </c>
      <c r="S1839" s="30">
        <v>101.13</v>
      </c>
      <c r="T1839">
        <v>7</v>
      </c>
      <c r="U1839">
        <v>1332.88573809075</v>
      </c>
      <c r="V1839">
        <v>6.3331222292590205E-4</v>
      </c>
    </row>
    <row r="1840" spans="1:22" hidden="1" x14ac:dyDescent="0.25">
      <c r="A1840" s="30" t="s">
        <v>1490</v>
      </c>
      <c r="B1840" s="30" t="s">
        <v>273</v>
      </c>
      <c r="C1840" s="30" t="s">
        <v>9</v>
      </c>
      <c r="D1840" s="30" t="s">
        <v>339</v>
      </c>
      <c r="E1840" s="30" t="s">
        <v>283</v>
      </c>
      <c r="F1840" s="30">
        <v>10113</v>
      </c>
      <c r="G1840" s="30" t="s">
        <v>289</v>
      </c>
      <c r="H1840" s="30">
        <v>817.12845320158499</v>
      </c>
      <c r="I1840" s="30">
        <v>0.02</v>
      </c>
      <c r="J1840" s="30" t="s">
        <v>335</v>
      </c>
      <c r="K1840" s="30">
        <v>16.3425690640317</v>
      </c>
      <c r="L1840" s="30">
        <v>165272.400944553</v>
      </c>
      <c r="M1840" s="30">
        <v>0</v>
      </c>
      <c r="N1840" s="30">
        <v>0</v>
      </c>
      <c r="O1840" s="30">
        <v>0</v>
      </c>
      <c r="P1840" s="30">
        <v>0.02</v>
      </c>
      <c r="Q1840" s="30">
        <v>0</v>
      </c>
      <c r="R1840" s="30">
        <v>0</v>
      </c>
      <c r="S1840" s="30">
        <v>202.26</v>
      </c>
      <c r="T1840">
        <v>8</v>
      </c>
      <c r="U1840">
        <v>817.12845320158499</v>
      </c>
      <c r="V1840">
        <v>1</v>
      </c>
    </row>
    <row r="1841" spans="1:22" hidden="1" x14ac:dyDescent="0.25">
      <c r="A1841" s="30" t="s">
        <v>1489</v>
      </c>
      <c r="B1841" s="30" t="s">
        <v>273</v>
      </c>
      <c r="C1841" s="30" t="s">
        <v>9</v>
      </c>
      <c r="D1841" s="30" t="s">
        <v>339</v>
      </c>
      <c r="E1841" s="30" t="s">
        <v>283</v>
      </c>
      <c r="F1841" s="30">
        <v>10113</v>
      </c>
      <c r="G1841" s="30" t="s">
        <v>290</v>
      </c>
      <c r="H1841" s="30">
        <v>1536.20731378236</v>
      </c>
      <c r="I1841" s="30">
        <v>0.01</v>
      </c>
      <c r="J1841" s="30" t="s">
        <v>363</v>
      </c>
      <c r="K1841" s="30">
        <v>15.3620731378236</v>
      </c>
      <c r="L1841" s="30">
        <v>155356.64564281001</v>
      </c>
      <c r="M1841" s="30">
        <v>0</v>
      </c>
      <c r="N1841" s="30">
        <v>0</v>
      </c>
      <c r="O1841" s="30">
        <v>0</v>
      </c>
      <c r="P1841" s="30">
        <v>0</v>
      </c>
      <c r="Q1841" s="30">
        <v>0</v>
      </c>
      <c r="R1841" s="30">
        <v>0</v>
      </c>
      <c r="S1841" s="30">
        <v>101.13</v>
      </c>
      <c r="T1841">
        <v>8</v>
      </c>
      <c r="U1841">
        <v>1536.20731378236</v>
      </c>
      <c r="V1841">
        <v>0.5</v>
      </c>
    </row>
    <row r="1842" spans="1:22" hidden="1" x14ac:dyDescent="0.25">
      <c r="A1842" s="30" t="s">
        <v>1466</v>
      </c>
      <c r="B1842" s="30" t="s">
        <v>273</v>
      </c>
      <c r="C1842" s="30" t="s">
        <v>9</v>
      </c>
      <c r="D1842" s="30" t="s">
        <v>339</v>
      </c>
      <c r="E1842" s="30" t="s">
        <v>283</v>
      </c>
      <c r="F1842" s="30">
        <v>10113</v>
      </c>
      <c r="G1842" s="30" t="s">
        <v>291</v>
      </c>
      <c r="H1842" s="30">
        <v>931.99218883261301</v>
      </c>
      <c r="I1842" s="30">
        <v>0.02</v>
      </c>
      <c r="J1842" s="30" t="s">
        <v>336</v>
      </c>
      <c r="K1842" s="30">
        <v>18.639843776652299</v>
      </c>
      <c r="L1842" s="30">
        <v>188504.740113284</v>
      </c>
      <c r="M1842" s="30">
        <v>0</v>
      </c>
      <c r="N1842" s="30">
        <v>0</v>
      </c>
      <c r="O1842" s="30">
        <v>0</v>
      </c>
      <c r="P1842" s="30">
        <v>0</v>
      </c>
      <c r="Q1842" s="30">
        <v>0.02</v>
      </c>
      <c r="R1842" s="30">
        <v>18.639843776652299</v>
      </c>
      <c r="S1842" s="30">
        <v>202.26</v>
      </c>
      <c r="T1842">
        <v>8</v>
      </c>
      <c r="U1842">
        <v>931.99218883261301</v>
      </c>
      <c r="V1842">
        <v>4.6728971962616802E-3</v>
      </c>
    </row>
    <row r="1843" spans="1:22" hidden="1" x14ac:dyDescent="0.25">
      <c r="A1843" s="30" t="s">
        <v>1468</v>
      </c>
      <c r="B1843" s="30" t="s">
        <v>273</v>
      </c>
      <c r="C1843" s="30" t="s">
        <v>9</v>
      </c>
      <c r="D1843" s="30" t="s">
        <v>339</v>
      </c>
      <c r="E1843" s="30" t="s">
        <v>283</v>
      </c>
      <c r="F1843" s="30">
        <v>10113</v>
      </c>
      <c r="G1843" s="30" t="s">
        <v>292</v>
      </c>
      <c r="H1843" s="30">
        <v>52.271306902161299</v>
      </c>
      <c r="I1843" s="30">
        <v>1.42</v>
      </c>
      <c r="J1843" s="30" t="s">
        <v>332</v>
      </c>
      <c r="K1843" s="30">
        <v>74.225255801069096</v>
      </c>
      <c r="L1843" s="30">
        <v>750640.01191621204</v>
      </c>
      <c r="M1843" s="30">
        <v>1.42</v>
      </c>
      <c r="N1843" s="30">
        <v>0</v>
      </c>
      <c r="O1843" s="30">
        <v>0</v>
      </c>
      <c r="P1843" s="30">
        <v>0</v>
      </c>
      <c r="Q1843" s="30">
        <v>0</v>
      </c>
      <c r="R1843" s="30">
        <v>0</v>
      </c>
      <c r="S1843" s="30">
        <v>14360.46</v>
      </c>
      <c r="T1843">
        <v>8</v>
      </c>
      <c r="U1843">
        <v>52.271306902161299</v>
      </c>
      <c r="V1843">
        <v>0.124125874125874</v>
      </c>
    </row>
    <row r="1844" spans="1:22" hidden="1" x14ac:dyDescent="0.25">
      <c r="A1844" s="30" t="s">
        <v>1469</v>
      </c>
      <c r="B1844" s="30" t="s">
        <v>273</v>
      </c>
      <c r="C1844" s="30" t="s">
        <v>9</v>
      </c>
      <c r="D1844" s="30" t="s">
        <v>339</v>
      </c>
      <c r="E1844" s="30" t="s">
        <v>283</v>
      </c>
      <c r="F1844" s="30">
        <v>10113</v>
      </c>
      <c r="G1844" s="30" t="s">
        <v>293</v>
      </c>
      <c r="H1844" s="30">
        <v>1040.0092067262201</v>
      </c>
      <c r="I1844" s="30">
        <v>0.28000000000000003</v>
      </c>
      <c r="J1844" s="30" t="s">
        <v>333</v>
      </c>
      <c r="K1844" s="30">
        <v>291.20257788334197</v>
      </c>
      <c r="L1844" s="30">
        <v>2944931.6701342398</v>
      </c>
      <c r="M1844" s="30">
        <v>0</v>
      </c>
      <c r="N1844" s="30">
        <v>0.28000000000000003</v>
      </c>
      <c r="O1844" s="30">
        <v>0</v>
      </c>
      <c r="P1844" s="30">
        <v>0</v>
      </c>
      <c r="Q1844" s="30">
        <v>0</v>
      </c>
      <c r="R1844" s="30">
        <v>0</v>
      </c>
      <c r="S1844" s="30">
        <v>2831.64</v>
      </c>
      <c r="T1844">
        <v>8</v>
      </c>
      <c r="U1844">
        <v>1040.0092067262201</v>
      </c>
      <c r="V1844">
        <v>5.7851239669421503E-2</v>
      </c>
    </row>
    <row r="1845" spans="1:22" hidden="1" x14ac:dyDescent="0.25">
      <c r="A1845" s="30" t="s">
        <v>1470</v>
      </c>
      <c r="B1845" s="30" t="s">
        <v>273</v>
      </c>
      <c r="C1845" s="30" t="s">
        <v>9</v>
      </c>
      <c r="D1845" s="30" t="s">
        <v>339</v>
      </c>
      <c r="E1845" s="30" t="s">
        <v>283</v>
      </c>
      <c r="F1845" s="30">
        <v>10113</v>
      </c>
      <c r="G1845" s="30" t="s">
        <v>294</v>
      </c>
      <c r="H1845" s="30">
        <v>239.62491433309401</v>
      </c>
      <c r="I1845" s="30">
        <v>0.56000000000000005</v>
      </c>
      <c r="J1845" s="30" t="s">
        <v>333</v>
      </c>
      <c r="K1845" s="30">
        <v>134.18995202653301</v>
      </c>
      <c r="L1845" s="30">
        <v>1357062.98484433</v>
      </c>
      <c r="M1845" s="30">
        <v>0</v>
      </c>
      <c r="N1845" s="30">
        <v>0.56000000000000005</v>
      </c>
      <c r="O1845" s="30">
        <v>0</v>
      </c>
      <c r="P1845" s="30">
        <v>0</v>
      </c>
      <c r="Q1845" s="30">
        <v>0</v>
      </c>
      <c r="R1845" s="30">
        <v>0</v>
      </c>
      <c r="S1845" s="30">
        <v>5663.28</v>
      </c>
      <c r="T1845">
        <v>8</v>
      </c>
      <c r="U1845">
        <v>239.62491433309401</v>
      </c>
      <c r="V1845">
        <v>0.11570247933884301</v>
      </c>
    </row>
    <row r="1846" spans="1:22" hidden="1" x14ac:dyDescent="0.25">
      <c r="A1846" s="30" t="s">
        <v>1471</v>
      </c>
      <c r="B1846" s="30" t="s">
        <v>273</v>
      </c>
      <c r="C1846" s="30" t="s">
        <v>9</v>
      </c>
      <c r="D1846" s="30" t="s">
        <v>339</v>
      </c>
      <c r="E1846" s="30" t="s">
        <v>283</v>
      </c>
      <c r="F1846" s="30">
        <v>10113</v>
      </c>
      <c r="G1846" s="30" t="s">
        <v>295</v>
      </c>
      <c r="H1846" s="30">
        <v>0</v>
      </c>
      <c r="I1846" s="30">
        <v>0</v>
      </c>
      <c r="J1846" s="30" t="s">
        <v>336</v>
      </c>
      <c r="K1846" s="30">
        <v>0</v>
      </c>
      <c r="L1846" s="30">
        <v>0</v>
      </c>
      <c r="M1846" s="30">
        <v>0</v>
      </c>
      <c r="N1846" s="30">
        <v>0</v>
      </c>
      <c r="O1846" s="30">
        <v>0</v>
      </c>
      <c r="P1846" s="30">
        <v>0</v>
      </c>
      <c r="Q1846" s="30">
        <v>0</v>
      </c>
      <c r="R1846" s="30">
        <v>0</v>
      </c>
      <c r="S1846" s="30">
        <v>0</v>
      </c>
      <c r="T1846">
        <v>8</v>
      </c>
      <c r="U1846">
        <v>0</v>
      </c>
      <c r="V1846">
        <v>0</v>
      </c>
    </row>
    <row r="1847" spans="1:22" hidden="1" x14ac:dyDescent="0.25">
      <c r="A1847" s="30" t="s">
        <v>1472</v>
      </c>
      <c r="B1847" s="30" t="s">
        <v>273</v>
      </c>
      <c r="C1847" s="30" t="s">
        <v>9</v>
      </c>
      <c r="D1847" s="30" t="s">
        <v>339</v>
      </c>
      <c r="E1847" s="30" t="s">
        <v>283</v>
      </c>
      <c r="F1847" s="30">
        <v>10113</v>
      </c>
      <c r="G1847" s="30" t="s">
        <v>296</v>
      </c>
      <c r="H1847" s="30">
        <v>179.89472905962799</v>
      </c>
      <c r="I1847" s="30">
        <v>0.11</v>
      </c>
      <c r="J1847" s="30" t="s">
        <v>336</v>
      </c>
      <c r="K1847" s="30">
        <v>19.788420196558999</v>
      </c>
      <c r="L1847" s="30">
        <v>200120.29344780199</v>
      </c>
      <c r="M1847" s="30">
        <v>0</v>
      </c>
      <c r="N1847" s="30">
        <v>0</v>
      </c>
      <c r="O1847" s="30">
        <v>0</v>
      </c>
      <c r="P1847" s="30">
        <v>0</v>
      </c>
      <c r="Q1847" s="30">
        <v>0.11</v>
      </c>
      <c r="R1847" s="30">
        <v>19.788420196558999</v>
      </c>
      <c r="S1847" s="30">
        <v>1112.43</v>
      </c>
      <c r="T1847">
        <v>8</v>
      </c>
      <c r="U1847">
        <v>179.89472905962799</v>
      </c>
      <c r="V1847">
        <v>2.57009345794393E-2</v>
      </c>
    </row>
    <row r="1848" spans="1:22" hidden="1" x14ac:dyDescent="0.25">
      <c r="A1848" s="30" t="s">
        <v>1473</v>
      </c>
      <c r="B1848" s="30" t="s">
        <v>273</v>
      </c>
      <c r="C1848" s="30" t="s">
        <v>9</v>
      </c>
      <c r="D1848" s="30" t="s">
        <v>339</v>
      </c>
      <c r="E1848" s="30" t="s">
        <v>283</v>
      </c>
      <c r="F1848" s="30">
        <v>10113</v>
      </c>
      <c r="G1848" s="30" t="s">
        <v>297</v>
      </c>
      <c r="H1848" s="30">
        <v>2054.21345847259</v>
      </c>
      <c r="I1848" s="30">
        <v>0.31</v>
      </c>
      <c r="J1848" s="30" t="s">
        <v>336</v>
      </c>
      <c r="K1848" s="30">
        <v>636.80617212650304</v>
      </c>
      <c r="L1848" s="30">
        <v>6440020.8187153302</v>
      </c>
      <c r="M1848" s="30">
        <v>0</v>
      </c>
      <c r="N1848" s="30">
        <v>0</v>
      </c>
      <c r="O1848" s="30">
        <v>0</v>
      </c>
      <c r="P1848" s="30">
        <v>0</v>
      </c>
      <c r="Q1848" s="30">
        <v>0.31</v>
      </c>
      <c r="R1848" s="30">
        <v>636.80617212650304</v>
      </c>
      <c r="S1848" s="30">
        <v>3135.03</v>
      </c>
      <c r="T1848">
        <v>8</v>
      </c>
      <c r="U1848">
        <v>2054.21345847259</v>
      </c>
      <c r="V1848">
        <v>7.2429906542056097E-2</v>
      </c>
    </row>
    <row r="1849" spans="1:22" hidden="1" x14ac:dyDescent="0.25">
      <c r="A1849" s="30" t="s">
        <v>1474</v>
      </c>
      <c r="B1849" s="30" t="s">
        <v>273</v>
      </c>
      <c r="C1849" s="30" t="s">
        <v>9</v>
      </c>
      <c r="D1849" s="30" t="s">
        <v>339</v>
      </c>
      <c r="E1849" s="30" t="s">
        <v>283</v>
      </c>
      <c r="F1849" s="30">
        <v>10113</v>
      </c>
      <c r="G1849" s="30" t="s">
        <v>298</v>
      </c>
      <c r="H1849" s="30">
        <v>0</v>
      </c>
      <c r="I1849" s="30">
        <v>0</v>
      </c>
      <c r="J1849" s="30" t="s">
        <v>276</v>
      </c>
      <c r="K1849" s="30">
        <v>0</v>
      </c>
      <c r="L1849" s="30">
        <v>0</v>
      </c>
      <c r="M1849" s="30">
        <v>0</v>
      </c>
      <c r="N1849" s="30">
        <v>0</v>
      </c>
      <c r="O1849" s="30">
        <v>0</v>
      </c>
      <c r="P1849" s="30">
        <v>0</v>
      </c>
      <c r="Q1849" s="30">
        <v>0</v>
      </c>
      <c r="R1849" s="30">
        <v>0</v>
      </c>
      <c r="S1849" s="30">
        <v>0</v>
      </c>
      <c r="T1849">
        <v>8</v>
      </c>
      <c r="U1849">
        <v>0</v>
      </c>
      <c r="V1849">
        <v>0</v>
      </c>
    </row>
    <row r="1850" spans="1:22" hidden="1" x14ac:dyDescent="0.25">
      <c r="A1850" s="30" t="s">
        <v>1475</v>
      </c>
      <c r="B1850" s="30" t="s">
        <v>273</v>
      </c>
      <c r="C1850" s="30" t="s">
        <v>9</v>
      </c>
      <c r="D1850" s="30" t="s">
        <v>339</v>
      </c>
      <c r="E1850" s="30" t="s">
        <v>283</v>
      </c>
      <c r="F1850" s="30">
        <v>10113</v>
      </c>
      <c r="G1850" s="30" t="s">
        <v>299</v>
      </c>
      <c r="H1850" s="30">
        <v>135.571982696476</v>
      </c>
      <c r="I1850" s="30">
        <v>0.09</v>
      </c>
      <c r="J1850" s="30" t="s">
        <v>332</v>
      </c>
      <c r="K1850" s="30">
        <v>12.2014784426828</v>
      </c>
      <c r="L1850" s="30">
        <v>123393.55149085099</v>
      </c>
      <c r="M1850" s="30">
        <v>0.09</v>
      </c>
      <c r="N1850" s="30">
        <v>0</v>
      </c>
      <c r="O1850" s="30">
        <v>0</v>
      </c>
      <c r="P1850" s="30">
        <v>0</v>
      </c>
      <c r="Q1850" s="30">
        <v>0</v>
      </c>
      <c r="R1850" s="30">
        <v>0</v>
      </c>
      <c r="S1850" s="30">
        <v>910.17</v>
      </c>
      <c r="T1850">
        <v>8</v>
      </c>
      <c r="U1850">
        <v>135.571982696476</v>
      </c>
      <c r="V1850">
        <v>7.8671328671328696E-3</v>
      </c>
    </row>
    <row r="1851" spans="1:22" hidden="1" x14ac:dyDescent="0.25">
      <c r="A1851" s="30" t="s">
        <v>1476</v>
      </c>
      <c r="B1851" s="30" t="s">
        <v>273</v>
      </c>
      <c r="C1851" s="30" t="s">
        <v>9</v>
      </c>
      <c r="D1851" s="30" t="s">
        <v>339</v>
      </c>
      <c r="E1851" s="30" t="s">
        <v>283</v>
      </c>
      <c r="F1851" s="30">
        <v>10113</v>
      </c>
      <c r="G1851" s="30" t="s">
        <v>300</v>
      </c>
      <c r="H1851" s="30">
        <v>0</v>
      </c>
      <c r="I1851" s="30">
        <v>0</v>
      </c>
      <c r="J1851" s="30" t="s">
        <v>336</v>
      </c>
      <c r="K1851" s="30">
        <v>0</v>
      </c>
      <c r="L1851" s="30">
        <v>0</v>
      </c>
      <c r="M1851" s="30">
        <v>0</v>
      </c>
      <c r="N1851" s="30">
        <v>0</v>
      </c>
      <c r="O1851" s="30">
        <v>0</v>
      </c>
      <c r="P1851" s="30">
        <v>0</v>
      </c>
      <c r="Q1851" s="30">
        <v>0</v>
      </c>
      <c r="R1851" s="30">
        <v>0</v>
      </c>
      <c r="S1851" s="30">
        <v>0</v>
      </c>
      <c r="T1851">
        <v>8</v>
      </c>
      <c r="U1851">
        <v>0</v>
      </c>
      <c r="V1851">
        <v>0</v>
      </c>
    </row>
    <row r="1852" spans="1:22" hidden="1" x14ac:dyDescent="0.25">
      <c r="A1852" s="30" t="s">
        <v>1477</v>
      </c>
      <c r="B1852" s="30" t="s">
        <v>273</v>
      </c>
      <c r="C1852" s="30" t="s">
        <v>9</v>
      </c>
      <c r="D1852" s="30" t="s">
        <v>339</v>
      </c>
      <c r="E1852" s="30" t="s">
        <v>283</v>
      </c>
      <c r="F1852" s="30">
        <v>10113</v>
      </c>
      <c r="G1852" s="30" t="s">
        <v>301</v>
      </c>
      <c r="H1852" s="30">
        <v>145.28150877794499</v>
      </c>
      <c r="I1852" s="30">
        <v>2.77</v>
      </c>
      <c r="J1852" s="30" t="s">
        <v>333</v>
      </c>
      <c r="K1852" s="30">
        <v>402.42977931490702</v>
      </c>
      <c r="L1852" s="30">
        <v>4069772.3582116598</v>
      </c>
      <c r="M1852" s="30">
        <v>0</v>
      </c>
      <c r="N1852" s="30">
        <v>2.77</v>
      </c>
      <c r="O1852" s="30">
        <v>0</v>
      </c>
      <c r="P1852" s="30">
        <v>0</v>
      </c>
      <c r="Q1852" s="30">
        <v>0</v>
      </c>
      <c r="R1852" s="30">
        <v>0</v>
      </c>
      <c r="S1852" s="30">
        <v>28013.01</v>
      </c>
      <c r="T1852">
        <v>8</v>
      </c>
      <c r="U1852">
        <v>145.28150877794499</v>
      </c>
      <c r="V1852">
        <v>0.57231404958677701</v>
      </c>
    </row>
    <row r="1853" spans="1:22" hidden="1" x14ac:dyDescent="0.25">
      <c r="A1853" s="30" t="s">
        <v>1478</v>
      </c>
      <c r="B1853" s="30" t="s">
        <v>273</v>
      </c>
      <c r="C1853" s="30" t="s">
        <v>9</v>
      </c>
      <c r="D1853" s="30" t="s">
        <v>339</v>
      </c>
      <c r="E1853" s="30" t="s">
        <v>283</v>
      </c>
      <c r="F1853" s="30">
        <v>10113</v>
      </c>
      <c r="G1853" s="30" t="s">
        <v>302</v>
      </c>
      <c r="H1853" s="30">
        <v>115.124175626569</v>
      </c>
      <c r="I1853" s="30">
        <v>1.34</v>
      </c>
      <c r="J1853" s="30" t="s">
        <v>332</v>
      </c>
      <c r="K1853" s="30">
        <v>154.26639533960201</v>
      </c>
      <c r="L1853" s="30">
        <v>1560096.0560693999</v>
      </c>
      <c r="M1853" s="30">
        <v>1.34</v>
      </c>
      <c r="N1853" s="30">
        <v>0</v>
      </c>
      <c r="O1853" s="30">
        <v>0</v>
      </c>
      <c r="P1853" s="30">
        <v>0</v>
      </c>
      <c r="Q1853" s="30">
        <v>0</v>
      </c>
      <c r="R1853" s="30">
        <v>0</v>
      </c>
      <c r="S1853" s="30">
        <v>13551.42</v>
      </c>
      <c r="T1853">
        <v>8</v>
      </c>
      <c r="U1853">
        <v>115.124175626569</v>
      </c>
      <c r="V1853">
        <v>0.117132867132867</v>
      </c>
    </row>
    <row r="1854" spans="1:22" hidden="1" x14ac:dyDescent="0.25">
      <c r="A1854" s="30" t="s">
        <v>1479</v>
      </c>
      <c r="B1854" s="30" t="s">
        <v>273</v>
      </c>
      <c r="C1854" s="30" t="s">
        <v>9</v>
      </c>
      <c r="D1854" s="30" t="s">
        <v>339</v>
      </c>
      <c r="E1854" s="30" t="s">
        <v>283</v>
      </c>
      <c r="F1854" s="30">
        <v>10113</v>
      </c>
      <c r="G1854" s="30" t="s">
        <v>303</v>
      </c>
      <c r="H1854" s="30">
        <v>532.16815228237897</v>
      </c>
      <c r="I1854" s="30">
        <v>0.56999999999999995</v>
      </c>
      <c r="J1854" s="30" t="s">
        <v>336</v>
      </c>
      <c r="K1854" s="30">
        <v>303.33584680095601</v>
      </c>
      <c r="L1854" s="30">
        <v>3067635.4186980701</v>
      </c>
      <c r="M1854" s="30">
        <v>0</v>
      </c>
      <c r="N1854" s="30">
        <v>0</v>
      </c>
      <c r="O1854" s="30">
        <v>0</v>
      </c>
      <c r="P1854" s="30">
        <v>0</v>
      </c>
      <c r="Q1854" s="30">
        <v>0.56999999999999995</v>
      </c>
      <c r="R1854" s="30">
        <v>303.33584680095601</v>
      </c>
      <c r="S1854" s="30">
        <v>5764.41</v>
      </c>
      <c r="T1854">
        <v>8</v>
      </c>
      <c r="U1854">
        <v>532.16815228237897</v>
      </c>
      <c r="V1854">
        <v>0.13317757009345799</v>
      </c>
    </row>
    <row r="1855" spans="1:22" hidden="1" x14ac:dyDescent="0.25">
      <c r="A1855" s="30" t="s">
        <v>1467</v>
      </c>
      <c r="B1855" s="30" t="s">
        <v>273</v>
      </c>
      <c r="C1855" s="30" t="s">
        <v>9</v>
      </c>
      <c r="D1855" s="30" t="s">
        <v>339</v>
      </c>
      <c r="E1855" s="30" t="s">
        <v>283</v>
      </c>
      <c r="F1855" s="30">
        <v>10113</v>
      </c>
      <c r="G1855" s="30" t="s">
        <v>304</v>
      </c>
      <c r="H1855" s="30">
        <v>348.26940732672801</v>
      </c>
      <c r="I1855" s="30">
        <v>1</v>
      </c>
      <c r="J1855" s="30" t="s">
        <v>336</v>
      </c>
      <c r="K1855" s="30">
        <v>348.26940732672801</v>
      </c>
      <c r="L1855" s="30">
        <v>3522048.5162952002</v>
      </c>
      <c r="M1855" s="30">
        <v>0</v>
      </c>
      <c r="N1855" s="30">
        <v>0</v>
      </c>
      <c r="O1855" s="30">
        <v>0</v>
      </c>
      <c r="P1855" s="30">
        <v>0</v>
      </c>
      <c r="Q1855" s="30">
        <v>1</v>
      </c>
      <c r="R1855" s="30">
        <v>348.26940732672801</v>
      </c>
      <c r="S1855" s="30">
        <v>10113</v>
      </c>
      <c r="T1855">
        <v>8</v>
      </c>
      <c r="U1855">
        <v>348.26940732672801</v>
      </c>
      <c r="V1855">
        <v>0.233644859813084</v>
      </c>
    </row>
    <row r="1856" spans="1:22" hidden="1" x14ac:dyDescent="0.25">
      <c r="A1856" s="30" t="s">
        <v>1481</v>
      </c>
      <c r="B1856" s="30" t="s">
        <v>273</v>
      </c>
      <c r="C1856" s="30" t="s">
        <v>9</v>
      </c>
      <c r="D1856" s="30" t="s">
        <v>339</v>
      </c>
      <c r="E1856" s="30" t="s">
        <v>283</v>
      </c>
      <c r="F1856" s="30">
        <v>10113</v>
      </c>
      <c r="G1856" s="30" t="s">
        <v>305</v>
      </c>
      <c r="H1856" s="30">
        <v>189.716073238191</v>
      </c>
      <c r="I1856" s="30">
        <v>2.65</v>
      </c>
      <c r="J1856" s="30" t="s">
        <v>332</v>
      </c>
      <c r="K1856" s="30">
        <v>502.74759408120599</v>
      </c>
      <c r="L1856" s="30">
        <v>5084286.4189432403</v>
      </c>
      <c r="M1856" s="30">
        <v>2.65</v>
      </c>
      <c r="N1856" s="30">
        <v>0</v>
      </c>
      <c r="O1856" s="30">
        <v>0</v>
      </c>
      <c r="P1856" s="30">
        <v>0</v>
      </c>
      <c r="Q1856" s="30">
        <v>0</v>
      </c>
      <c r="R1856" s="30">
        <v>0</v>
      </c>
      <c r="S1856" s="30">
        <v>26799.45</v>
      </c>
      <c r="T1856">
        <v>8</v>
      </c>
      <c r="U1856">
        <v>189.716073238191</v>
      </c>
      <c r="V1856">
        <v>0.231643356643357</v>
      </c>
    </row>
    <row r="1857" spans="1:22" hidden="1" x14ac:dyDescent="0.25">
      <c r="A1857" s="30" t="s">
        <v>1482</v>
      </c>
      <c r="B1857" s="30" t="s">
        <v>273</v>
      </c>
      <c r="C1857" s="30" t="s">
        <v>9</v>
      </c>
      <c r="D1857" s="30" t="s">
        <v>339</v>
      </c>
      <c r="E1857" s="30" t="s">
        <v>283</v>
      </c>
      <c r="F1857" s="30">
        <v>10113</v>
      </c>
      <c r="G1857" s="30" t="s">
        <v>306</v>
      </c>
      <c r="H1857" s="30">
        <v>122.750126809119</v>
      </c>
      <c r="I1857" s="30">
        <v>2.41</v>
      </c>
      <c r="J1857" s="30" t="s">
        <v>332</v>
      </c>
      <c r="K1857" s="30">
        <v>295.827805609976</v>
      </c>
      <c r="L1857" s="30">
        <v>2991706.5981336902</v>
      </c>
      <c r="M1857" s="30">
        <v>2.41</v>
      </c>
      <c r="N1857" s="30">
        <v>0</v>
      </c>
      <c r="O1857" s="30">
        <v>0</v>
      </c>
      <c r="P1857" s="30">
        <v>0</v>
      </c>
      <c r="Q1857" s="30">
        <v>0</v>
      </c>
      <c r="R1857" s="30">
        <v>0</v>
      </c>
      <c r="S1857" s="30">
        <v>24372.33</v>
      </c>
      <c r="T1857">
        <v>8</v>
      </c>
      <c r="U1857">
        <v>122.750126809119</v>
      </c>
      <c r="V1857">
        <v>0.21066433566433601</v>
      </c>
    </row>
    <row r="1858" spans="1:22" hidden="1" x14ac:dyDescent="0.25">
      <c r="A1858" s="30" t="s">
        <v>1483</v>
      </c>
      <c r="B1858" s="30" t="s">
        <v>273</v>
      </c>
      <c r="C1858" s="30" t="s">
        <v>9</v>
      </c>
      <c r="D1858" s="30" t="s">
        <v>339</v>
      </c>
      <c r="E1858" s="30" t="s">
        <v>283</v>
      </c>
      <c r="F1858" s="30">
        <v>10113</v>
      </c>
      <c r="G1858" s="30" t="s">
        <v>307</v>
      </c>
      <c r="H1858" s="30">
        <v>98.316602669954406</v>
      </c>
      <c r="I1858" s="30">
        <v>2.08</v>
      </c>
      <c r="J1858" s="30" t="s">
        <v>336</v>
      </c>
      <c r="K1858" s="30">
        <v>204.49853355350501</v>
      </c>
      <c r="L1858" s="30">
        <v>2068093.6698266</v>
      </c>
      <c r="M1858" s="30">
        <v>0</v>
      </c>
      <c r="N1858" s="30">
        <v>0</v>
      </c>
      <c r="O1858" s="30">
        <v>0</v>
      </c>
      <c r="P1858" s="30">
        <v>0</v>
      </c>
      <c r="Q1858" s="30">
        <v>2.08</v>
      </c>
      <c r="R1858" s="30">
        <v>204.49853355350501</v>
      </c>
      <c r="S1858" s="30">
        <v>21035.040000000001</v>
      </c>
      <c r="T1858">
        <v>8</v>
      </c>
      <c r="U1858">
        <v>98.316602669954406</v>
      </c>
      <c r="V1858">
        <v>0.48598130841121501</v>
      </c>
    </row>
    <row r="1859" spans="1:22" hidden="1" x14ac:dyDescent="0.25">
      <c r="A1859" s="30" t="s">
        <v>1484</v>
      </c>
      <c r="B1859" s="30" t="s">
        <v>273</v>
      </c>
      <c r="C1859" s="30" t="s">
        <v>9</v>
      </c>
      <c r="D1859" s="30" t="s">
        <v>339</v>
      </c>
      <c r="E1859" s="30" t="s">
        <v>283</v>
      </c>
      <c r="F1859" s="30">
        <v>10113</v>
      </c>
      <c r="G1859" s="30" t="s">
        <v>308</v>
      </c>
      <c r="H1859" s="30">
        <v>171.88811854416599</v>
      </c>
      <c r="I1859" s="30">
        <v>3.53</v>
      </c>
      <c r="J1859" s="30" t="s">
        <v>332</v>
      </c>
      <c r="K1859" s="30">
        <v>606.76505846090504</v>
      </c>
      <c r="L1859" s="30">
        <v>6136215.0362151302</v>
      </c>
      <c r="M1859" s="30">
        <v>3.53</v>
      </c>
      <c r="N1859" s="30">
        <v>0</v>
      </c>
      <c r="O1859" s="30">
        <v>0</v>
      </c>
      <c r="P1859" s="30">
        <v>0</v>
      </c>
      <c r="Q1859" s="30">
        <v>0</v>
      </c>
      <c r="R1859" s="30">
        <v>0</v>
      </c>
      <c r="S1859" s="30">
        <v>35698.89</v>
      </c>
      <c r="T1859">
        <v>8</v>
      </c>
      <c r="U1859">
        <v>171.88811854416599</v>
      </c>
      <c r="V1859">
        <v>0.30856643356643398</v>
      </c>
    </row>
    <row r="1860" spans="1:22" hidden="1" x14ac:dyDescent="0.25">
      <c r="A1860" s="30" t="s">
        <v>1480</v>
      </c>
      <c r="B1860" s="30" t="s">
        <v>273</v>
      </c>
      <c r="C1860" s="30" t="s">
        <v>9</v>
      </c>
      <c r="D1860" s="30" t="s">
        <v>339</v>
      </c>
      <c r="E1860" s="30" t="s">
        <v>283</v>
      </c>
      <c r="F1860" s="30">
        <v>10113</v>
      </c>
      <c r="G1860" s="30" t="s">
        <v>309</v>
      </c>
      <c r="H1860" s="30">
        <v>1641.6778834905499</v>
      </c>
      <c r="I1860" s="30">
        <v>0.19</v>
      </c>
      <c r="J1860" s="30" t="s">
        <v>336</v>
      </c>
      <c r="K1860" s="30">
        <v>311.91879786320499</v>
      </c>
      <c r="L1860" s="30">
        <v>3154434.8027905901</v>
      </c>
      <c r="M1860" s="30">
        <v>0</v>
      </c>
      <c r="N1860" s="30">
        <v>0</v>
      </c>
      <c r="O1860" s="30">
        <v>0</v>
      </c>
      <c r="P1860" s="30">
        <v>0</v>
      </c>
      <c r="Q1860" s="30">
        <v>0.19</v>
      </c>
      <c r="R1860" s="30">
        <v>311.91879786320499</v>
      </c>
      <c r="S1860" s="30">
        <v>1921.47</v>
      </c>
      <c r="T1860">
        <v>8</v>
      </c>
      <c r="U1860">
        <v>1641.6778834905499</v>
      </c>
      <c r="V1860">
        <v>4.4392523364486E-2</v>
      </c>
    </row>
    <row r="1861" spans="1:22" hidden="1" x14ac:dyDescent="0.25">
      <c r="A1861" s="30" t="s">
        <v>1485</v>
      </c>
      <c r="B1861" s="30" t="s">
        <v>273</v>
      </c>
      <c r="C1861" s="30" t="s">
        <v>9</v>
      </c>
      <c r="D1861" s="30" t="s">
        <v>339</v>
      </c>
      <c r="E1861" s="30" t="s">
        <v>283</v>
      </c>
      <c r="F1861" s="30">
        <v>10113</v>
      </c>
      <c r="G1861" s="30" t="s">
        <v>310</v>
      </c>
      <c r="H1861" s="30">
        <v>289.45424823629497</v>
      </c>
      <c r="I1861" s="30">
        <v>0.56000000000000005</v>
      </c>
      <c r="J1861" s="30" t="s">
        <v>333</v>
      </c>
      <c r="K1861" s="30">
        <v>162.09437901232499</v>
      </c>
      <c r="L1861" s="30">
        <v>1639260.45495164</v>
      </c>
      <c r="M1861" s="30">
        <v>0</v>
      </c>
      <c r="N1861" s="30">
        <v>0.56000000000000005</v>
      </c>
      <c r="O1861" s="30">
        <v>0</v>
      </c>
      <c r="P1861" s="30">
        <v>0</v>
      </c>
      <c r="Q1861" s="30">
        <v>0</v>
      </c>
      <c r="R1861" s="30">
        <v>0</v>
      </c>
      <c r="S1861" s="30">
        <v>5663.28</v>
      </c>
      <c r="T1861">
        <v>8</v>
      </c>
      <c r="U1861">
        <v>289.45424823629497</v>
      </c>
      <c r="V1861">
        <v>0.11570247933884301</v>
      </c>
    </row>
    <row r="1862" spans="1:22" hidden="1" x14ac:dyDescent="0.25">
      <c r="A1862" s="30" t="s">
        <v>1486</v>
      </c>
      <c r="B1862" s="30" t="s">
        <v>273</v>
      </c>
      <c r="C1862" s="30" t="s">
        <v>9</v>
      </c>
      <c r="D1862" s="30" t="s">
        <v>339</v>
      </c>
      <c r="E1862" s="30" t="s">
        <v>283</v>
      </c>
      <c r="F1862" s="30">
        <v>10113</v>
      </c>
      <c r="G1862" s="30" t="s">
        <v>311</v>
      </c>
      <c r="H1862" s="30">
        <v>139.08187773446301</v>
      </c>
      <c r="I1862" s="30">
        <v>0.67</v>
      </c>
      <c r="J1862" s="30" t="s">
        <v>333</v>
      </c>
      <c r="K1862" s="30">
        <v>93.184858082090102</v>
      </c>
      <c r="L1862" s="30">
        <v>942378.46978417702</v>
      </c>
      <c r="M1862" s="30">
        <v>0</v>
      </c>
      <c r="N1862" s="30">
        <v>0.67</v>
      </c>
      <c r="O1862" s="30">
        <v>0</v>
      </c>
      <c r="P1862" s="30">
        <v>0</v>
      </c>
      <c r="Q1862" s="30">
        <v>0</v>
      </c>
      <c r="R1862" s="30">
        <v>0</v>
      </c>
      <c r="S1862" s="30">
        <v>6775.71</v>
      </c>
      <c r="T1862">
        <v>8</v>
      </c>
      <c r="U1862">
        <v>139.08187773446301</v>
      </c>
      <c r="V1862">
        <v>0.13842975206611599</v>
      </c>
    </row>
    <row r="1863" spans="1:22" hidden="1" x14ac:dyDescent="0.25">
      <c r="A1863" s="30" t="s">
        <v>1487</v>
      </c>
      <c r="B1863" s="30" t="s">
        <v>273</v>
      </c>
      <c r="C1863" s="30" t="s">
        <v>9</v>
      </c>
      <c r="D1863" s="30" t="s">
        <v>339</v>
      </c>
      <c r="E1863" s="30" t="s">
        <v>283</v>
      </c>
      <c r="F1863" s="30">
        <v>10113</v>
      </c>
      <c r="G1863" s="30" t="s">
        <v>312</v>
      </c>
      <c r="H1863" s="30">
        <v>33.504753757703703</v>
      </c>
      <c r="I1863" s="30">
        <v>15.97</v>
      </c>
      <c r="J1863" s="30" t="s">
        <v>334</v>
      </c>
      <c r="K1863" s="30">
        <v>535.07091751052803</v>
      </c>
      <c r="L1863" s="30">
        <v>5411172.1887839697</v>
      </c>
      <c r="M1863" s="30">
        <v>0</v>
      </c>
      <c r="N1863" s="30">
        <v>0</v>
      </c>
      <c r="O1863" s="30">
        <v>15.97</v>
      </c>
      <c r="P1863" s="30">
        <v>0</v>
      </c>
      <c r="Q1863" s="30">
        <v>0</v>
      </c>
      <c r="R1863" s="30">
        <v>0</v>
      </c>
      <c r="S1863" s="30">
        <v>161504.60999999999</v>
      </c>
      <c r="T1863">
        <v>8</v>
      </c>
      <c r="U1863">
        <v>33.504753757703703</v>
      </c>
      <c r="V1863">
        <v>0.80738119312436796</v>
      </c>
    </row>
    <row r="1864" spans="1:22" hidden="1" x14ac:dyDescent="0.25">
      <c r="A1864" s="30" t="s">
        <v>2820</v>
      </c>
      <c r="B1864" s="30" t="s">
        <v>273</v>
      </c>
      <c r="C1864" s="30" t="s">
        <v>9</v>
      </c>
      <c r="D1864" s="30" t="s">
        <v>339</v>
      </c>
      <c r="E1864" s="30" t="s">
        <v>283</v>
      </c>
      <c r="F1864" s="30">
        <v>10113</v>
      </c>
      <c r="G1864" s="30" t="s">
        <v>2688</v>
      </c>
      <c r="H1864" s="30">
        <v>316.37836601832998</v>
      </c>
      <c r="I1864" s="30">
        <v>0.47833798829000002</v>
      </c>
      <c r="J1864" s="30" t="s">
        <v>334</v>
      </c>
      <c r="K1864" s="30">
        <v>151.335791139685</v>
      </c>
      <c r="L1864" s="30">
        <v>1530458.85579563</v>
      </c>
      <c r="M1864" s="30">
        <v>0</v>
      </c>
      <c r="N1864" s="30">
        <v>0</v>
      </c>
      <c r="O1864" s="30">
        <v>0.47833798829000002</v>
      </c>
      <c r="P1864" s="30">
        <v>0</v>
      </c>
      <c r="Q1864" s="30">
        <v>0</v>
      </c>
      <c r="R1864" s="30">
        <v>0</v>
      </c>
      <c r="S1864" s="30">
        <v>4837.4320755767703</v>
      </c>
      <c r="T1864">
        <v>8</v>
      </c>
      <c r="U1864">
        <v>316.37836601832998</v>
      </c>
      <c r="V1864">
        <v>2.4182911440343801E-2</v>
      </c>
    </row>
    <row r="1865" spans="1:22" hidden="1" x14ac:dyDescent="0.25">
      <c r="A1865" s="30" t="s">
        <v>2736</v>
      </c>
      <c r="B1865" s="30" t="s">
        <v>273</v>
      </c>
      <c r="C1865" s="30" t="s">
        <v>9</v>
      </c>
      <c r="D1865" s="30" t="s">
        <v>339</v>
      </c>
      <c r="E1865" s="30" t="s">
        <v>283</v>
      </c>
      <c r="F1865" s="30">
        <v>10113</v>
      </c>
      <c r="G1865" s="30" t="s">
        <v>2687</v>
      </c>
      <c r="H1865" s="30">
        <v>196.350949829445</v>
      </c>
      <c r="I1865" s="30">
        <v>3.3116620117100002</v>
      </c>
      <c r="J1865" s="30" t="s">
        <v>334</v>
      </c>
      <c r="K1865" s="30">
        <v>650.24798151334903</v>
      </c>
      <c r="L1865" s="30">
        <v>6575957.8370444998</v>
      </c>
      <c r="M1865" s="30">
        <v>0</v>
      </c>
      <c r="N1865" s="30">
        <v>0</v>
      </c>
      <c r="O1865" s="30">
        <v>3.3116620117100002</v>
      </c>
      <c r="P1865" s="30">
        <v>0</v>
      </c>
      <c r="Q1865" s="30">
        <v>0</v>
      </c>
      <c r="R1865" s="30">
        <v>0</v>
      </c>
      <c r="S1865" s="30">
        <v>33490.837924423198</v>
      </c>
      <c r="T1865">
        <v>8</v>
      </c>
      <c r="U1865">
        <v>196.350949829445</v>
      </c>
      <c r="V1865">
        <v>0.167424773089484</v>
      </c>
    </row>
    <row r="1866" spans="1:22" hidden="1" x14ac:dyDescent="0.25">
      <c r="A1866" s="30" t="s">
        <v>1488</v>
      </c>
      <c r="B1866" s="30" t="s">
        <v>273</v>
      </c>
      <c r="C1866" s="30" t="s">
        <v>9</v>
      </c>
      <c r="D1866" s="30" t="s">
        <v>339</v>
      </c>
      <c r="E1866" s="30" t="s">
        <v>283</v>
      </c>
      <c r="F1866" s="30">
        <v>10113</v>
      </c>
      <c r="G1866" s="30" t="s">
        <v>313</v>
      </c>
      <c r="H1866" s="30">
        <v>2291.3353338536899</v>
      </c>
      <c r="I1866" s="30">
        <v>0.02</v>
      </c>
      <c r="J1866" s="30" t="s">
        <v>334</v>
      </c>
      <c r="K1866" s="30">
        <v>45.826706677073801</v>
      </c>
      <c r="L1866" s="30">
        <v>463445.48462524801</v>
      </c>
      <c r="M1866" s="30">
        <v>0</v>
      </c>
      <c r="N1866" s="30">
        <v>0</v>
      </c>
      <c r="O1866" s="30">
        <v>0.02</v>
      </c>
      <c r="P1866" s="30">
        <v>0</v>
      </c>
      <c r="Q1866" s="30">
        <v>0</v>
      </c>
      <c r="R1866" s="30">
        <v>0</v>
      </c>
      <c r="S1866" s="30">
        <v>202.26</v>
      </c>
      <c r="T1866">
        <v>8</v>
      </c>
      <c r="U1866">
        <v>2291.3353338536899</v>
      </c>
      <c r="V1866">
        <v>1.0111223458038399E-3</v>
      </c>
    </row>
    <row r="1867" spans="1:22" hidden="1" x14ac:dyDescent="0.25">
      <c r="A1867" s="30" t="s">
        <v>1515</v>
      </c>
      <c r="B1867" s="30" t="s">
        <v>273</v>
      </c>
      <c r="C1867" s="30" t="s">
        <v>9</v>
      </c>
      <c r="D1867" s="30" t="s">
        <v>339</v>
      </c>
      <c r="E1867" s="30" t="s">
        <v>284</v>
      </c>
      <c r="F1867" s="30">
        <v>10113</v>
      </c>
      <c r="G1867" s="30" t="s">
        <v>289</v>
      </c>
      <c r="H1867" s="30">
        <v>3069.6973586633699</v>
      </c>
      <c r="I1867" s="30">
        <v>0.26</v>
      </c>
      <c r="J1867" s="30" t="s">
        <v>335</v>
      </c>
      <c r="K1867" s="30">
        <v>798.12131325247799</v>
      </c>
      <c r="L1867" s="30">
        <v>8071400.84092231</v>
      </c>
      <c r="M1867" s="30">
        <v>0</v>
      </c>
      <c r="N1867" s="30">
        <v>0</v>
      </c>
      <c r="O1867" s="30">
        <v>0</v>
      </c>
      <c r="P1867" s="30">
        <v>0.26</v>
      </c>
      <c r="Q1867" s="30">
        <v>0</v>
      </c>
      <c r="R1867" s="30">
        <v>0</v>
      </c>
      <c r="S1867" s="30">
        <v>2629.38</v>
      </c>
      <c r="T1867">
        <v>9</v>
      </c>
      <c r="U1867">
        <v>3069.6973586633699</v>
      </c>
      <c r="V1867">
        <v>1</v>
      </c>
    </row>
    <row r="1868" spans="1:22" hidden="1" x14ac:dyDescent="0.25">
      <c r="A1868" s="30" t="s">
        <v>1514</v>
      </c>
      <c r="B1868" s="30" t="s">
        <v>273</v>
      </c>
      <c r="C1868" s="30" t="s">
        <v>9</v>
      </c>
      <c r="D1868" s="30" t="s">
        <v>339</v>
      </c>
      <c r="E1868" s="30" t="s">
        <v>284</v>
      </c>
      <c r="F1868" s="30">
        <v>10113</v>
      </c>
      <c r="G1868" s="30" t="s">
        <v>290</v>
      </c>
      <c r="H1868" s="30">
        <v>3300.6989232975102</v>
      </c>
      <c r="I1868" s="30">
        <v>0.11</v>
      </c>
      <c r="J1868" s="30" t="s">
        <v>363</v>
      </c>
      <c r="K1868" s="30">
        <v>363.07688156272701</v>
      </c>
      <c r="L1868" s="30">
        <v>3671796.5032438501</v>
      </c>
      <c r="M1868" s="30">
        <v>0</v>
      </c>
      <c r="N1868" s="30">
        <v>0</v>
      </c>
      <c r="O1868" s="30">
        <v>0</v>
      </c>
      <c r="P1868" s="30">
        <v>0</v>
      </c>
      <c r="Q1868" s="30">
        <v>0</v>
      </c>
      <c r="R1868" s="30">
        <v>0</v>
      </c>
      <c r="S1868" s="30">
        <v>1112.43</v>
      </c>
      <c r="T1868">
        <v>9</v>
      </c>
      <c r="U1868">
        <v>3300.6989232975102</v>
      </c>
      <c r="V1868">
        <v>0.42307692307692302</v>
      </c>
    </row>
    <row r="1869" spans="1:22" hidden="1" x14ac:dyDescent="0.25">
      <c r="A1869" s="30" t="s">
        <v>1491</v>
      </c>
      <c r="B1869" s="30" t="s">
        <v>273</v>
      </c>
      <c r="C1869" s="30" t="s">
        <v>9</v>
      </c>
      <c r="D1869" s="30" t="s">
        <v>339</v>
      </c>
      <c r="E1869" s="30" t="s">
        <v>284</v>
      </c>
      <c r="F1869" s="30">
        <v>10113</v>
      </c>
      <c r="G1869" s="30" t="s">
        <v>291</v>
      </c>
      <c r="H1869" s="30">
        <v>1108.0562420554099</v>
      </c>
      <c r="I1869" s="30">
        <v>0.04</v>
      </c>
      <c r="J1869" s="30" t="s">
        <v>336</v>
      </c>
      <c r="K1869" s="30">
        <v>44.322249682216501</v>
      </c>
      <c r="L1869" s="30">
        <v>448230.911036256</v>
      </c>
      <c r="M1869" s="30">
        <v>0</v>
      </c>
      <c r="N1869" s="30">
        <v>0</v>
      </c>
      <c r="O1869" s="30">
        <v>0</v>
      </c>
      <c r="P1869" s="30">
        <v>0</v>
      </c>
      <c r="Q1869" s="30">
        <v>0.04</v>
      </c>
      <c r="R1869" s="30">
        <v>44.322249682216501</v>
      </c>
      <c r="S1869" s="30">
        <v>404.52</v>
      </c>
      <c r="T1869">
        <v>9</v>
      </c>
      <c r="U1869">
        <v>1108.0562420554099</v>
      </c>
      <c r="V1869">
        <v>6.9204152249135002E-3</v>
      </c>
    </row>
    <row r="1870" spans="1:22" hidden="1" x14ac:dyDescent="0.25">
      <c r="A1870" s="30" t="s">
        <v>1493</v>
      </c>
      <c r="B1870" s="30" t="s">
        <v>273</v>
      </c>
      <c r="C1870" s="30" t="s">
        <v>9</v>
      </c>
      <c r="D1870" s="30" t="s">
        <v>339</v>
      </c>
      <c r="E1870" s="30" t="s">
        <v>284</v>
      </c>
      <c r="F1870" s="30">
        <v>10113</v>
      </c>
      <c r="G1870" s="30" t="s">
        <v>292</v>
      </c>
      <c r="H1870" s="30">
        <v>58.235048555454298</v>
      </c>
      <c r="I1870" s="30">
        <v>1.49</v>
      </c>
      <c r="J1870" s="30" t="s">
        <v>332</v>
      </c>
      <c r="K1870" s="30">
        <v>86.770222347626898</v>
      </c>
      <c r="L1870" s="30">
        <v>877507.25860155094</v>
      </c>
      <c r="M1870" s="30">
        <v>1.49</v>
      </c>
      <c r="N1870" s="30">
        <v>0</v>
      </c>
      <c r="O1870" s="30">
        <v>0</v>
      </c>
      <c r="P1870" s="30">
        <v>0</v>
      </c>
      <c r="Q1870" s="30">
        <v>0</v>
      </c>
      <c r="R1870" s="30">
        <v>0</v>
      </c>
      <c r="S1870" s="30">
        <v>15068.37</v>
      </c>
      <c r="T1870">
        <v>9</v>
      </c>
      <c r="U1870">
        <v>58.235048555454298</v>
      </c>
      <c r="V1870">
        <v>0.108127721335268</v>
      </c>
    </row>
    <row r="1871" spans="1:22" hidden="1" x14ac:dyDescent="0.25">
      <c r="A1871" s="30" t="s">
        <v>1494</v>
      </c>
      <c r="B1871" s="30" t="s">
        <v>273</v>
      </c>
      <c r="C1871" s="30" t="s">
        <v>9</v>
      </c>
      <c r="D1871" s="30" t="s">
        <v>339</v>
      </c>
      <c r="E1871" s="30" t="s">
        <v>284</v>
      </c>
      <c r="F1871" s="30">
        <v>10113</v>
      </c>
      <c r="G1871" s="30" t="s">
        <v>293</v>
      </c>
      <c r="H1871" s="30">
        <v>1165.4354512457701</v>
      </c>
      <c r="I1871" s="30">
        <v>0.42</v>
      </c>
      <c r="J1871" s="30" t="s">
        <v>333</v>
      </c>
      <c r="K1871" s="30">
        <v>489.48288952322298</v>
      </c>
      <c r="L1871" s="30">
        <v>4950140.4617483504</v>
      </c>
      <c r="M1871" s="30">
        <v>0</v>
      </c>
      <c r="N1871" s="30">
        <v>0.42</v>
      </c>
      <c r="O1871" s="30">
        <v>0</v>
      </c>
      <c r="P1871" s="30">
        <v>0</v>
      </c>
      <c r="Q1871" s="30">
        <v>0</v>
      </c>
      <c r="R1871" s="30">
        <v>0</v>
      </c>
      <c r="S1871" s="30">
        <v>4247.46</v>
      </c>
      <c r="T1871">
        <v>9</v>
      </c>
      <c r="U1871">
        <v>1165.4354512457701</v>
      </c>
      <c r="V1871">
        <v>6.3732928679817905E-2</v>
      </c>
    </row>
    <row r="1872" spans="1:22" hidden="1" x14ac:dyDescent="0.25">
      <c r="A1872" s="30" t="s">
        <v>1495</v>
      </c>
      <c r="B1872" s="30" t="s">
        <v>273</v>
      </c>
      <c r="C1872" s="30" t="s">
        <v>9</v>
      </c>
      <c r="D1872" s="30" t="s">
        <v>339</v>
      </c>
      <c r="E1872" s="30" t="s">
        <v>284</v>
      </c>
      <c r="F1872" s="30">
        <v>10113</v>
      </c>
      <c r="G1872" s="30" t="s">
        <v>294</v>
      </c>
      <c r="H1872" s="30">
        <v>278.325880945687</v>
      </c>
      <c r="I1872" s="30">
        <v>0.74</v>
      </c>
      <c r="J1872" s="30" t="s">
        <v>333</v>
      </c>
      <c r="K1872" s="30">
        <v>205.96115189980901</v>
      </c>
      <c r="L1872" s="30">
        <v>2082885.12916276</v>
      </c>
      <c r="M1872" s="30">
        <v>0</v>
      </c>
      <c r="N1872" s="30">
        <v>0.74</v>
      </c>
      <c r="O1872" s="30">
        <v>0</v>
      </c>
      <c r="P1872" s="30">
        <v>0</v>
      </c>
      <c r="Q1872" s="30">
        <v>0</v>
      </c>
      <c r="R1872" s="30">
        <v>0</v>
      </c>
      <c r="S1872" s="30">
        <v>7483.62</v>
      </c>
      <c r="T1872">
        <v>9</v>
      </c>
      <c r="U1872">
        <v>278.325880945687</v>
      </c>
      <c r="V1872">
        <v>0.112291350531108</v>
      </c>
    </row>
    <row r="1873" spans="1:22" hidden="1" x14ac:dyDescent="0.25">
      <c r="A1873" s="30" t="s">
        <v>1496</v>
      </c>
      <c r="B1873" s="30" t="s">
        <v>273</v>
      </c>
      <c r="C1873" s="30" t="s">
        <v>9</v>
      </c>
      <c r="D1873" s="30" t="s">
        <v>339</v>
      </c>
      <c r="E1873" s="30" t="s">
        <v>284</v>
      </c>
      <c r="F1873" s="30">
        <v>10113</v>
      </c>
      <c r="G1873" s="30" t="s">
        <v>295</v>
      </c>
      <c r="H1873" s="30">
        <v>0</v>
      </c>
      <c r="I1873" s="30">
        <v>0</v>
      </c>
      <c r="J1873" s="30" t="s">
        <v>336</v>
      </c>
      <c r="K1873" s="30">
        <v>0</v>
      </c>
      <c r="L1873" s="30">
        <v>0</v>
      </c>
      <c r="M1873" s="30">
        <v>0</v>
      </c>
      <c r="N1873" s="30">
        <v>0</v>
      </c>
      <c r="O1873" s="30">
        <v>0</v>
      </c>
      <c r="P1873" s="30">
        <v>0</v>
      </c>
      <c r="Q1873" s="30">
        <v>0</v>
      </c>
      <c r="R1873" s="30">
        <v>0</v>
      </c>
      <c r="S1873" s="30">
        <v>0</v>
      </c>
      <c r="T1873">
        <v>9</v>
      </c>
      <c r="U1873">
        <v>0</v>
      </c>
      <c r="V1873">
        <v>0</v>
      </c>
    </row>
    <row r="1874" spans="1:22" hidden="1" x14ac:dyDescent="0.25">
      <c r="A1874" s="30" t="s">
        <v>1497</v>
      </c>
      <c r="B1874" s="30" t="s">
        <v>273</v>
      </c>
      <c r="C1874" s="30" t="s">
        <v>9</v>
      </c>
      <c r="D1874" s="30" t="s">
        <v>339</v>
      </c>
      <c r="E1874" s="30" t="s">
        <v>284</v>
      </c>
      <c r="F1874" s="30">
        <v>10113</v>
      </c>
      <c r="G1874" s="30" t="s">
        <v>296</v>
      </c>
      <c r="H1874" s="30">
        <v>250.126882181453</v>
      </c>
      <c r="I1874" s="30">
        <v>0.18</v>
      </c>
      <c r="J1874" s="30" t="s">
        <v>336</v>
      </c>
      <c r="K1874" s="30">
        <v>45.022838792661503</v>
      </c>
      <c r="L1874" s="30">
        <v>455315.96871018602</v>
      </c>
      <c r="M1874" s="30">
        <v>0</v>
      </c>
      <c r="N1874" s="30">
        <v>0</v>
      </c>
      <c r="O1874" s="30">
        <v>0</v>
      </c>
      <c r="P1874" s="30">
        <v>0</v>
      </c>
      <c r="Q1874" s="30">
        <v>0.18</v>
      </c>
      <c r="R1874" s="30">
        <v>45.022838792661503</v>
      </c>
      <c r="S1874" s="30">
        <v>1820.34</v>
      </c>
      <c r="T1874">
        <v>9</v>
      </c>
      <c r="U1874">
        <v>250.126882181453</v>
      </c>
      <c r="V1874">
        <v>3.1141868512110701E-2</v>
      </c>
    </row>
    <row r="1875" spans="1:22" hidden="1" x14ac:dyDescent="0.25">
      <c r="A1875" s="30" t="s">
        <v>1498</v>
      </c>
      <c r="B1875" s="30" t="s">
        <v>273</v>
      </c>
      <c r="C1875" s="30" t="s">
        <v>9</v>
      </c>
      <c r="D1875" s="30" t="s">
        <v>339</v>
      </c>
      <c r="E1875" s="30" t="s">
        <v>284</v>
      </c>
      <c r="F1875" s="30">
        <v>10113</v>
      </c>
      <c r="G1875" s="30" t="s">
        <v>297</v>
      </c>
      <c r="H1875" s="30">
        <v>2615.9869443819198</v>
      </c>
      <c r="I1875" s="30">
        <v>0.44</v>
      </c>
      <c r="J1875" s="30" t="s">
        <v>336</v>
      </c>
      <c r="K1875" s="30">
        <v>1151.0342555280399</v>
      </c>
      <c r="L1875" s="30">
        <v>11640409.4261551</v>
      </c>
      <c r="M1875" s="30">
        <v>0</v>
      </c>
      <c r="N1875" s="30">
        <v>0</v>
      </c>
      <c r="O1875" s="30">
        <v>0</v>
      </c>
      <c r="P1875" s="30">
        <v>0</v>
      </c>
      <c r="Q1875" s="30">
        <v>0.44</v>
      </c>
      <c r="R1875" s="30">
        <v>1151.0342555280399</v>
      </c>
      <c r="S1875" s="30">
        <v>4449.72</v>
      </c>
      <c r="T1875">
        <v>9</v>
      </c>
      <c r="U1875">
        <v>2615.9869443819198</v>
      </c>
      <c r="V1875">
        <v>7.6124567474048402E-2</v>
      </c>
    </row>
    <row r="1876" spans="1:22" hidden="1" x14ac:dyDescent="0.25">
      <c r="A1876" s="30" t="s">
        <v>1499</v>
      </c>
      <c r="B1876" s="30" t="s">
        <v>273</v>
      </c>
      <c r="C1876" s="30" t="s">
        <v>9</v>
      </c>
      <c r="D1876" s="30" t="s">
        <v>339</v>
      </c>
      <c r="E1876" s="30" t="s">
        <v>284</v>
      </c>
      <c r="F1876" s="30">
        <v>10113</v>
      </c>
      <c r="G1876" s="30" t="s">
        <v>298</v>
      </c>
      <c r="H1876" s="30">
        <v>0</v>
      </c>
      <c r="I1876" s="30">
        <v>0</v>
      </c>
      <c r="J1876" s="30" t="s">
        <v>276</v>
      </c>
      <c r="K1876" s="30">
        <v>0</v>
      </c>
      <c r="L1876" s="30">
        <v>0</v>
      </c>
      <c r="M1876" s="30">
        <v>0</v>
      </c>
      <c r="N1876" s="30">
        <v>0</v>
      </c>
      <c r="O1876" s="30">
        <v>0</v>
      </c>
      <c r="P1876" s="30">
        <v>0</v>
      </c>
      <c r="Q1876" s="30">
        <v>0</v>
      </c>
      <c r="R1876" s="30">
        <v>0</v>
      </c>
      <c r="S1876" s="30">
        <v>0</v>
      </c>
      <c r="T1876">
        <v>9</v>
      </c>
      <c r="U1876">
        <v>0</v>
      </c>
      <c r="V1876">
        <v>0</v>
      </c>
    </row>
    <row r="1877" spans="1:22" hidden="1" x14ac:dyDescent="0.25">
      <c r="A1877" s="30" t="s">
        <v>1500</v>
      </c>
      <c r="B1877" s="30" t="s">
        <v>273</v>
      </c>
      <c r="C1877" s="30" t="s">
        <v>9</v>
      </c>
      <c r="D1877" s="30" t="s">
        <v>339</v>
      </c>
      <c r="E1877" s="30" t="s">
        <v>284</v>
      </c>
      <c r="F1877" s="30">
        <v>10113</v>
      </c>
      <c r="G1877" s="30" t="s">
        <v>299</v>
      </c>
      <c r="H1877" s="30">
        <v>135.05962839740201</v>
      </c>
      <c r="I1877" s="30">
        <v>0.1</v>
      </c>
      <c r="J1877" s="30" t="s">
        <v>332</v>
      </c>
      <c r="K1877" s="30">
        <v>13.505962839740199</v>
      </c>
      <c r="L1877" s="30">
        <v>136585.80219829301</v>
      </c>
      <c r="M1877" s="30">
        <v>0.1</v>
      </c>
      <c r="N1877" s="30">
        <v>0</v>
      </c>
      <c r="O1877" s="30">
        <v>0</v>
      </c>
      <c r="P1877" s="30">
        <v>0</v>
      </c>
      <c r="Q1877" s="30">
        <v>0</v>
      </c>
      <c r="R1877" s="30">
        <v>0</v>
      </c>
      <c r="S1877" s="30">
        <v>1011.3</v>
      </c>
      <c r="T1877">
        <v>9</v>
      </c>
      <c r="U1877">
        <v>135.05962839740201</v>
      </c>
      <c r="V1877">
        <v>7.2568940493468797E-3</v>
      </c>
    </row>
    <row r="1878" spans="1:22" hidden="1" x14ac:dyDescent="0.25">
      <c r="A1878" s="30" t="s">
        <v>1501</v>
      </c>
      <c r="B1878" s="30" t="s">
        <v>273</v>
      </c>
      <c r="C1878" s="30" t="s">
        <v>9</v>
      </c>
      <c r="D1878" s="30" t="s">
        <v>339</v>
      </c>
      <c r="E1878" s="30" t="s">
        <v>284</v>
      </c>
      <c r="F1878" s="30">
        <v>10113</v>
      </c>
      <c r="G1878" s="30" t="s">
        <v>300</v>
      </c>
      <c r="H1878" s="30">
        <v>554.755450702811</v>
      </c>
      <c r="I1878" s="30">
        <v>0.01</v>
      </c>
      <c r="J1878" s="30" t="s">
        <v>336</v>
      </c>
      <c r="K1878" s="30">
        <v>5.54755450702811</v>
      </c>
      <c r="L1878" s="30">
        <v>56102.418729575198</v>
      </c>
      <c r="M1878" s="30">
        <v>0</v>
      </c>
      <c r="N1878" s="30">
        <v>0</v>
      </c>
      <c r="O1878" s="30">
        <v>0</v>
      </c>
      <c r="P1878" s="30">
        <v>0</v>
      </c>
      <c r="Q1878" s="30">
        <v>0.01</v>
      </c>
      <c r="R1878" s="30">
        <v>5.54755450702811</v>
      </c>
      <c r="S1878" s="30">
        <v>101.13</v>
      </c>
      <c r="T1878">
        <v>9</v>
      </c>
      <c r="U1878">
        <v>554.755450702811</v>
      </c>
      <c r="V1878">
        <v>1.7301038062283701E-3</v>
      </c>
    </row>
    <row r="1879" spans="1:22" hidden="1" x14ac:dyDescent="0.25">
      <c r="A1879" s="30" t="s">
        <v>1502</v>
      </c>
      <c r="B1879" s="30" t="s">
        <v>273</v>
      </c>
      <c r="C1879" s="30" t="s">
        <v>9</v>
      </c>
      <c r="D1879" s="30" t="s">
        <v>339</v>
      </c>
      <c r="E1879" s="30" t="s">
        <v>284</v>
      </c>
      <c r="F1879" s="30">
        <v>10113</v>
      </c>
      <c r="G1879" s="30" t="s">
        <v>301</v>
      </c>
      <c r="H1879" s="30">
        <v>172.79274243615399</v>
      </c>
      <c r="I1879" s="30">
        <v>3.72</v>
      </c>
      <c r="J1879" s="30" t="s">
        <v>333</v>
      </c>
      <c r="K1879" s="30">
        <v>642.78900186249302</v>
      </c>
      <c r="L1879" s="30">
        <v>6500525.1758353896</v>
      </c>
      <c r="M1879" s="30">
        <v>0</v>
      </c>
      <c r="N1879" s="30">
        <v>3.72</v>
      </c>
      <c r="O1879" s="30">
        <v>0</v>
      </c>
      <c r="P1879" s="30">
        <v>0</v>
      </c>
      <c r="Q1879" s="30">
        <v>0</v>
      </c>
      <c r="R1879" s="30">
        <v>0</v>
      </c>
      <c r="S1879" s="30">
        <v>37620.36</v>
      </c>
      <c r="T1879">
        <v>9</v>
      </c>
      <c r="U1879">
        <v>172.79274243615399</v>
      </c>
      <c r="V1879">
        <v>0.56449165402124402</v>
      </c>
    </row>
    <row r="1880" spans="1:22" hidden="1" x14ac:dyDescent="0.25">
      <c r="A1880" s="30" t="s">
        <v>1503</v>
      </c>
      <c r="B1880" s="30" t="s">
        <v>273</v>
      </c>
      <c r="C1880" s="30" t="s">
        <v>9</v>
      </c>
      <c r="D1880" s="30" t="s">
        <v>339</v>
      </c>
      <c r="E1880" s="30" t="s">
        <v>284</v>
      </c>
      <c r="F1880" s="30">
        <v>10113</v>
      </c>
      <c r="G1880" s="30" t="s">
        <v>302</v>
      </c>
      <c r="H1880" s="30">
        <v>124.819389264755</v>
      </c>
      <c r="I1880" s="30">
        <v>1.61</v>
      </c>
      <c r="J1880" s="30" t="s">
        <v>332</v>
      </c>
      <c r="K1880" s="30">
        <v>200.95921671625601</v>
      </c>
      <c r="L1880" s="30">
        <v>2032300.5586514899</v>
      </c>
      <c r="M1880" s="30">
        <v>1.61</v>
      </c>
      <c r="N1880" s="30">
        <v>0</v>
      </c>
      <c r="O1880" s="30">
        <v>0</v>
      </c>
      <c r="P1880" s="30">
        <v>0</v>
      </c>
      <c r="Q1880" s="30">
        <v>0</v>
      </c>
      <c r="R1880" s="30">
        <v>0</v>
      </c>
      <c r="S1880" s="30">
        <v>16281.93</v>
      </c>
      <c r="T1880">
        <v>9</v>
      </c>
      <c r="U1880">
        <v>124.819389264755</v>
      </c>
      <c r="V1880">
        <v>0.116835994194485</v>
      </c>
    </row>
    <row r="1881" spans="1:22" hidden="1" x14ac:dyDescent="0.25">
      <c r="A1881" s="30" t="s">
        <v>1504</v>
      </c>
      <c r="B1881" s="30" t="s">
        <v>273</v>
      </c>
      <c r="C1881" s="30" t="s">
        <v>9</v>
      </c>
      <c r="D1881" s="30" t="s">
        <v>339</v>
      </c>
      <c r="E1881" s="30" t="s">
        <v>284</v>
      </c>
      <c r="F1881" s="30">
        <v>10113</v>
      </c>
      <c r="G1881" s="30" t="s">
        <v>303</v>
      </c>
      <c r="H1881" s="30">
        <v>958.48034574445501</v>
      </c>
      <c r="I1881" s="30">
        <v>0.98</v>
      </c>
      <c r="J1881" s="30" t="s">
        <v>336</v>
      </c>
      <c r="K1881" s="30">
        <v>939.31073882956605</v>
      </c>
      <c r="L1881" s="30">
        <v>9499249.5017834008</v>
      </c>
      <c r="M1881" s="30">
        <v>0</v>
      </c>
      <c r="N1881" s="30">
        <v>0</v>
      </c>
      <c r="O1881" s="30">
        <v>0</v>
      </c>
      <c r="P1881" s="30">
        <v>0</v>
      </c>
      <c r="Q1881" s="30">
        <v>0.98</v>
      </c>
      <c r="R1881" s="30">
        <v>939.31073882956605</v>
      </c>
      <c r="S1881" s="30">
        <v>9910.74</v>
      </c>
      <c r="T1881">
        <v>9</v>
      </c>
      <c r="U1881">
        <v>958.48034574445501</v>
      </c>
      <c r="V1881">
        <v>0.169550173010381</v>
      </c>
    </row>
    <row r="1882" spans="1:22" hidden="1" x14ac:dyDescent="0.25">
      <c r="A1882" s="30" t="s">
        <v>1492</v>
      </c>
      <c r="B1882" s="30" t="s">
        <v>273</v>
      </c>
      <c r="C1882" s="30" t="s">
        <v>9</v>
      </c>
      <c r="D1882" s="30" t="s">
        <v>339</v>
      </c>
      <c r="E1882" s="30" t="s">
        <v>284</v>
      </c>
      <c r="F1882" s="30">
        <v>10113</v>
      </c>
      <c r="G1882" s="30" t="s">
        <v>304</v>
      </c>
      <c r="H1882" s="30">
        <v>775.36185278496202</v>
      </c>
      <c r="I1882" s="30">
        <v>1</v>
      </c>
      <c r="J1882" s="30" t="s">
        <v>336</v>
      </c>
      <c r="K1882" s="30">
        <v>775.36185278496202</v>
      </c>
      <c r="L1882" s="30">
        <v>7841234.41721432</v>
      </c>
      <c r="M1882" s="30">
        <v>0</v>
      </c>
      <c r="N1882" s="30">
        <v>0</v>
      </c>
      <c r="O1882" s="30">
        <v>0</v>
      </c>
      <c r="P1882" s="30">
        <v>0</v>
      </c>
      <c r="Q1882" s="30">
        <v>1</v>
      </c>
      <c r="R1882" s="30">
        <v>775.36185278496202</v>
      </c>
      <c r="S1882" s="30">
        <v>10113</v>
      </c>
      <c r="T1882">
        <v>9</v>
      </c>
      <c r="U1882">
        <v>775.36185278496202</v>
      </c>
      <c r="V1882">
        <v>0.173010380622837</v>
      </c>
    </row>
    <row r="1883" spans="1:22" hidden="1" x14ac:dyDescent="0.25">
      <c r="A1883" s="30" t="s">
        <v>1506</v>
      </c>
      <c r="B1883" s="30" t="s">
        <v>273</v>
      </c>
      <c r="C1883" s="30" t="s">
        <v>9</v>
      </c>
      <c r="D1883" s="30" t="s">
        <v>339</v>
      </c>
      <c r="E1883" s="30" t="s">
        <v>284</v>
      </c>
      <c r="F1883" s="30">
        <v>10113</v>
      </c>
      <c r="G1883" s="30" t="s">
        <v>305</v>
      </c>
      <c r="H1883" s="30">
        <v>189.665246683177</v>
      </c>
      <c r="I1883" s="30">
        <v>3.08</v>
      </c>
      <c r="J1883" s="30" t="s">
        <v>332</v>
      </c>
      <c r="K1883" s="30">
        <v>584.16895978418404</v>
      </c>
      <c r="L1883" s="30">
        <v>5907700.6902974499</v>
      </c>
      <c r="M1883" s="30">
        <v>3.08</v>
      </c>
      <c r="N1883" s="30">
        <v>0</v>
      </c>
      <c r="O1883" s="30">
        <v>0</v>
      </c>
      <c r="P1883" s="30">
        <v>0</v>
      </c>
      <c r="Q1883" s="30">
        <v>0</v>
      </c>
      <c r="R1883" s="30">
        <v>0</v>
      </c>
      <c r="S1883" s="30">
        <v>31148.04</v>
      </c>
      <c r="T1883">
        <v>9</v>
      </c>
      <c r="U1883">
        <v>189.665246683177</v>
      </c>
      <c r="V1883">
        <v>0.22351233671988399</v>
      </c>
    </row>
    <row r="1884" spans="1:22" hidden="1" x14ac:dyDescent="0.25">
      <c r="A1884" s="30" t="s">
        <v>1507</v>
      </c>
      <c r="B1884" s="30" t="s">
        <v>273</v>
      </c>
      <c r="C1884" s="30" t="s">
        <v>9</v>
      </c>
      <c r="D1884" s="30" t="s">
        <v>339</v>
      </c>
      <c r="E1884" s="30" t="s">
        <v>284</v>
      </c>
      <c r="F1884" s="30">
        <v>10113</v>
      </c>
      <c r="G1884" s="30" t="s">
        <v>306</v>
      </c>
      <c r="H1884" s="30">
        <v>123.11566680857899</v>
      </c>
      <c r="I1884" s="30">
        <v>2.72</v>
      </c>
      <c r="J1884" s="30" t="s">
        <v>332</v>
      </c>
      <c r="K1884" s="30">
        <v>334.874613719335</v>
      </c>
      <c r="L1884" s="30">
        <v>3386586.9685436301</v>
      </c>
      <c r="M1884" s="30">
        <v>2.72</v>
      </c>
      <c r="N1884" s="30">
        <v>0</v>
      </c>
      <c r="O1884" s="30">
        <v>0</v>
      </c>
      <c r="P1884" s="30">
        <v>0</v>
      </c>
      <c r="Q1884" s="30">
        <v>0</v>
      </c>
      <c r="R1884" s="30">
        <v>0</v>
      </c>
      <c r="S1884" s="30">
        <v>27507.360000000001</v>
      </c>
      <c r="T1884">
        <v>9</v>
      </c>
      <c r="U1884">
        <v>123.11566680857899</v>
      </c>
      <c r="V1884">
        <v>0.19738751814223501</v>
      </c>
    </row>
    <row r="1885" spans="1:22" hidden="1" x14ac:dyDescent="0.25">
      <c r="A1885" s="30" t="s">
        <v>1508</v>
      </c>
      <c r="B1885" s="30" t="s">
        <v>273</v>
      </c>
      <c r="C1885" s="30" t="s">
        <v>9</v>
      </c>
      <c r="D1885" s="30" t="s">
        <v>339</v>
      </c>
      <c r="E1885" s="30" t="s">
        <v>284</v>
      </c>
      <c r="F1885" s="30">
        <v>10113</v>
      </c>
      <c r="G1885" s="30" t="s">
        <v>307</v>
      </c>
      <c r="H1885" s="30">
        <v>118.585464463208</v>
      </c>
      <c r="I1885" s="30">
        <v>2.66</v>
      </c>
      <c r="J1885" s="30" t="s">
        <v>336</v>
      </c>
      <c r="K1885" s="30">
        <v>315.43733547213401</v>
      </c>
      <c r="L1885" s="30">
        <v>3190017.7736296901</v>
      </c>
      <c r="M1885" s="30">
        <v>0</v>
      </c>
      <c r="N1885" s="30">
        <v>0</v>
      </c>
      <c r="O1885" s="30">
        <v>0</v>
      </c>
      <c r="P1885" s="30">
        <v>0</v>
      </c>
      <c r="Q1885" s="30">
        <v>2.66</v>
      </c>
      <c r="R1885" s="30">
        <v>315.43733547213401</v>
      </c>
      <c r="S1885" s="30">
        <v>26900.58</v>
      </c>
      <c r="T1885">
        <v>9</v>
      </c>
      <c r="U1885">
        <v>118.585464463208</v>
      </c>
      <c r="V1885">
        <v>0.46020761245674702</v>
      </c>
    </row>
    <row r="1886" spans="1:22" hidden="1" x14ac:dyDescent="0.25">
      <c r="A1886" s="30" t="s">
        <v>1509</v>
      </c>
      <c r="B1886" s="30" t="s">
        <v>273</v>
      </c>
      <c r="C1886" s="30" t="s">
        <v>9</v>
      </c>
      <c r="D1886" s="30" t="s">
        <v>339</v>
      </c>
      <c r="E1886" s="30" t="s">
        <v>284</v>
      </c>
      <c r="F1886" s="30">
        <v>10113</v>
      </c>
      <c r="G1886" s="30" t="s">
        <v>308</v>
      </c>
      <c r="H1886" s="30">
        <v>179.54420896699099</v>
      </c>
      <c r="I1886" s="30">
        <v>4.78</v>
      </c>
      <c r="J1886" s="30" t="s">
        <v>332</v>
      </c>
      <c r="K1886" s="30">
        <v>858.221318862217</v>
      </c>
      <c r="L1886" s="30">
        <v>8679192.1976535991</v>
      </c>
      <c r="M1886" s="30">
        <v>4.78</v>
      </c>
      <c r="N1886" s="30">
        <v>0</v>
      </c>
      <c r="O1886" s="30">
        <v>0</v>
      </c>
      <c r="P1886" s="30">
        <v>0</v>
      </c>
      <c r="Q1886" s="30">
        <v>0</v>
      </c>
      <c r="R1886" s="30">
        <v>0</v>
      </c>
      <c r="S1886" s="30">
        <v>48340.14</v>
      </c>
      <c r="T1886">
        <v>9</v>
      </c>
      <c r="U1886">
        <v>179.54420896699099</v>
      </c>
      <c r="V1886">
        <v>0.34687953555878098</v>
      </c>
    </row>
    <row r="1887" spans="1:22" hidden="1" x14ac:dyDescent="0.25">
      <c r="A1887" s="30" t="s">
        <v>1505</v>
      </c>
      <c r="B1887" s="30" t="s">
        <v>273</v>
      </c>
      <c r="C1887" s="30" t="s">
        <v>9</v>
      </c>
      <c r="D1887" s="30" t="s">
        <v>339</v>
      </c>
      <c r="E1887" s="30" t="s">
        <v>284</v>
      </c>
      <c r="F1887" s="30">
        <v>10113</v>
      </c>
      <c r="G1887" s="30" t="s">
        <v>309</v>
      </c>
      <c r="H1887" s="30">
        <v>2700.4437768438502</v>
      </c>
      <c r="I1887" s="30">
        <v>0.47</v>
      </c>
      <c r="J1887" s="30" t="s">
        <v>336</v>
      </c>
      <c r="K1887" s="30">
        <v>1269.2085751166101</v>
      </c>
      <c r="L1887" s="30">
        <v>12835506.3201543</v>
      </c>
      <c r="M1887" s="30">
        <v>0</v>
      </c>
      <c r="N1887" s="30">
        <v>0</v>
      </c>
      <c r="O1887" s="30">
        <v>0</v>
      </c>
      <c r="P1887" s="30">
        <v>0</v>
      </c>
      <c r="Q1887" s="30">
        <v>0.47</v>
      </c>
      <c r="R1887" s="30">
        <v>1269.2085751166101</v>
      </c>
      <c r="S1887" s="30">
        <v>4753.1099999999997</v>
      </c>
      <c r="T1887">
        <v>9</v>
      </c>
      <c r="U1887">
        <v>2700.4437768438502</v>
      </c>
      <c r="V1887">
        <v>8.1314878892733602E-2</v>
      </c>
    </row>
    <row r="1888" spans="1:22" hidden="1" x14ac:dyDescent="0.25">
      <c r="A1888" s="30" t="s">
        <v>1510</v>
      </c>
      <c r="B1888" s="30" t="s">
        <v>273</v>
      </c>
      <c r="C1888" s="30" t="s">
        <v>9</v>
      </c>
      <c r="D1888" s="30" t="s">
        <v>339</v>
      </c>
      <c r="E1888" s="30" t="s">
        <v>284</v>
      </c>
      <c r="F1888" s="30">
        <v>10113</v>
      </c>
      <c r="G1888" s="30" t="s">
        <v>310</v>
      </c>
      <c r="H1888" s="30">
        <v>297.33183097319102</v>
      </c>
      <c r="I1888" s="30">
        <v>0.87</v>
      </c>
      <c r="J1888" s="30" t="s">
        <v>333</v>
      </c>
      <c r="K1888" s="30">
        <v>258.67869294667599</v>
      </c>
      <c r="L1888" s="30">
        <v>2616017.62176973</v>
      </c>
      <c r="M1888" s="30">
        <v>0</v>
      </c>
      <c r="N1888" s="30">
        <v>0.87</v>
      </c>
      <c r="O1888" s="30">
        <v>0</v>
      </c>
      <c r="P1888" s="30">
        <v>0</v>
      </c>
      <c r="Q1888" s="30">
        <v>0</v>
      </c>
      <c r="R1888" s="30">
        <v>0</v>
      </c>
      <c r="S1888" s="30">
        <v>8798.31</v>
      </c>
      <c r="T1888">
        <v>9</v>
      </c>
      <c r="U1888">
        <v>297.33183097319102</v>
      </c>
      <c r="V1888">
        <v>0.132018209408194</v>
      </c>
    </row>
    <row r="1889" spans="1:22" hidden="1" x14ac:dyDescent="0.25">
      <c r="A1889" s="30" t="s">
        <v>1511</v>
      </c>
      <c r="B1889" s="30" t="s">
        <v>273</v>
      </c>
      <c r="C1889" s="30" t="s">
        <v>9</v>
      </c>
      <c r="D1889" s="30" t="s">
        <v>339</v>
      </c>
      <c r="E1889" s="30" t="s">
        <v>284</v>
      </c>
      <c r="F1889" s="30">
        <v>10113</v>
      </c>
      <c r="G1889" s="30" t="s">
        <v>311</v>
      </c>
      <c r="H1889" s="30">
        <v>147.37091909166099</v>
      </c>
      <c r="I1889" s="30">
        <v>0.84</v>
      </c>
      <c r="J1889" s="30" t="s">
        <v>333</v>
      </c>
      <c r="K1889" s="30">
        <v>123.79157203699501</v>
      </c>
      <c r="L1889" s="30">
        <v>1251904.1680101301</v>
      </c>
      <c r="M1889" s="30">
        <v>0</v>
      </c>
      <c r="N1889" s="30">
        <v>0.84</v>
      </c>
      <c r="O1889" s="30">
        <v>0</v>
      </c>
      <c r="P1889" s="30">
        <v>0</v>
      </c>
      <c r="Q1889" s="30">
        <v>0</v>
      </c>
      <c r="R1889" s="30">
        <v>0</v>
      </c>
      <c r="S1889" s="30">
        <v>8494.92</v>
      </c>
      <c r="T1889">
        <v>9</v>
      </c>
      <c r="U1889">
        <v>147.37091909166099</v>
      </c>
      <c r="V1889">
        <v>0.127465857359636</v>
      </c>
    </row>
    <row r="1890" spans="1:22" hidden="1" x14ac:dyDescent="0.25">
      <c r="A1890" s="30" t="s">
        <v>1512</v>
      </c>
      <c r="B1890" s="30" t="s">
        <v>273</v>
      </c>
      <c r="C1890" s="30" t="s">
        <v>9</v>
      </c>
      <c r="D1890" s="30" t="s">
        <v>339</v>
      </c>
      <c r="E1890" s="30" t="s">
        <v>284</v>
      </c>
      <c r="F1890" s="30">
        <v>10113</v>
      </c>
      <c r="G1890" s="30" t="s">
        <v>312</v>
      </c>
      <c r="H1890" s="30">
        <v>37.940308670747498</v>
      </c>
      <c r="I1890" s="30">
        <v>19.28</v>
      </c>
      <c r="J1890" s="30" t="s">
        <v>334</v>
      </c>
      <c r="K1890" s="30">
        <v>731.48915117201295</v>
      </c>
      <c r="L1890" s="30">
        <v>7397549.7858025599</v>
      </c>
      <c r="M1890" s="30">
        <v>0</v>
      </c>
      <c r="N1890" s="30">
        <v>0</v>
      </c>
      <c r="O1890" s="30">
        <v>19.28</v>
      </c>
      <c r="P1890" s="30">
        <v>0</v>
      </c>
      <c r="Q1890" s="30">
        <v>0</v>
      </c>
      <c r="R1890" s="30">
        <v>0</v>
      </c>
      <c r="S1890" s="30">
        <v>194978.64</v>
      </c>
      <c r="T1890">
        <v>9</v>
      </c>
      <c r="U1890">
        <v>37.940308670747498</v>
      </c>
      <c r="V1890">
        <v>0.80635717273107499</v>
      </c>
    </row>
    <row r="1891" spans="1:22" hidden="1" x14ac:dyDescent="0.25">
      <c r="A1891" s="30" t="s">
        <v>2821</v>
      </c>
      <c r="B1891" s="30" t="s">
        <v>273</v>
      </c>
      <c r="C1891" s="30" t="s">
        <v>9</v>
      </c>
      <c r="D1891" s="30" t="s">
        <v>339</v>
      </c>
      <c r="E1891" s="30" t="s">
        <v>284</v>
      </c>
      <c r="F1891" s="30">
        <v>10113</v>
      </c>
      <c r="G1891" s="30" t="s">
        <v>2688</v>
      </c>
      <c r="H1891" s="30">
        <v>424.08363979990099</v>
      </c>
      <c r="I1891" s="30">
        <v>0.57299590154000002</v>
      </c>
      <c r="J1891" s="30" t="s">
        <v>334</v>
      </c>
      <c r="K1891" s="30">
        <v>242.99818751550899</v>
      </c>
      <c r="L1891" s="30">
        <v>2457440.6703443401</v>
      </c>
      <c r="M1891" s="30">
        <v>0</v>
      </c>
      <c r="N1891" s="30">
        <v>0</v>
      </c>
      <c r="O1891" s="30">
        <v>0.57299590154000002</v>
      </c>
      <c r="P1891" s="30">
        <v>0</v>
      </c>
      <c r="Q1891" s="30">
        <v>0</v>
      </c>
      <c r="R1891" s="30">
        <v>0</v>
      </c>
      <c r="S1891" s="30">
        <v>5794.7075522740197</v>
      </c>
      <c r="T1891">
        <v>9</v>
      </c>
      <c r="U1891">
        <v>424.08363979990099</v>
      </c>
      <c r="V1891">
        <v>2.3964696843998299E-2</v>
      </c>
    </row>
    <row r="1892" spans="1:22" hidden="1" x14ac:dyDescent="0.25">
      <c r="A1892" s="30" t="s">
        <v>2737</v>
      </c>
      <c r="B1892" s="30" t="s">
        <v>273</v>
      </c>
      <c r="C1892" s="30" t="s">
        <v>9</v>
      </c>
      <c r="D1892" s="30" t="s">
        <v>339</v>
      </c>
      <c r="E1892" s="30" t="s">
        <v>284</v>
      </c>
      <c r="F1892" s="30">
        <v>10113</v>
      </c>
      <c r="G1892" s="30" t="s">
        <v>2687</v>
      </c>
      <c r="H1892" s="30">
        <v>263.19506775951498</v>
      </c>
      <c r="I1892" s="30">
        <v>3.9670040984599999</v>
      </c>
      <c r="J1892" s="30" t="s">
        <v>334</v>
      </c>
      <c r="K1892" s="30">
        <v>1044.09591249645</v>
      </c>
      <c r="L1892" s="30">
        <v>10558941.963076601</v>
      </c>
      <c r="M1892" s="30">
        <v>0</v>
      </c>
      <c r="N1892" s="30">
        <v>0</v>
      </c>
      <c r="O1892" s="30">
        <v>3.9670040984599999</v>
      </c>
      <c r="P1892" s="30">
        <v>0</v>
      </c>
      <c r="Q1892" s="30">
        <v>0</v>
      </c>
      <c r="R1892" s="30">
        <v>0</v>
      </c>
      <c r="S1892" s="30">
        <v>40118.312447725999</v>
      </c>
      <c r="T1892">
        <v>9</v>
      </c>
      <c r="U1892">
        <v>263.19506775951498</v>
      </c>
      <c r="V1892">
        <v>0.16591401499205399</v>
      </c>
    </row>
    <row r="1893" spans="1:22" hidden="1" x14ac:dyDescent="0.25">
      <c r="A1893" s="30" t="s">
        <v>1513</v>
      </c>
      <c r="B1893" s="30" t="s">
        <v>273</v>
      </c>
      <c r="C1893" s="30" t="s">
        <v>9</v>
      </c>
      <c r="D1893" s="30" t="s">
        <v>339</v>
      </c>
      <c r="E1893" s="30" t="s">
        <v>284</v>
      </c>
      <c r="F1893" s="30">
        <v>10113</v>
      </c>
      <c r="G1893" s="30" t="s">
        <v>313</v>
      </c>
      <c r="H1893" s="30">
        <v>2736.02274683225</v>
      </c>
      <c r="I1893" s="30">
        <v>0.09</v>
      </c>
      <c r="J1893" s="30" t="s">
        <v>334</v>
      </c>
      <c r="K1893" s="30">
        <v>246.24204721490301</v>
      </c>
      <c r="L1893" s="30">
        <v>2490245.8234843099</v>
      </c>
      <c r="M1893" s="30">
        <v>0</v>
      </c>
      <c r="N1893" s="30">
        <v>0</v>
      </c>
      <c r="O1893" s="30">
        <v>0.09</v>
      </c>
      <c r="P1893" s="30">
        <v>0</v>
      </c>
      <c r="Q1893" s="30">
        <v>0</v>
      </c>
      <c r="R1893" s="30">
        <v>0</v>
      </c>
      <c r="S1893" s="30">
        <v>910.17</v>
      </c>
      <c r="T1893">
        <v>9</v>
      </c>
      <c r="U1893">
        <v>2736.02274683225</v>
      </c>
      <c r="V1893">
        <v>3.76411543287327E-3</v>
      </c>
    </row>
    <row r="1894" spans="1:22" hidden="1" x14ac:dyDescent="0.25">
      <c r="A1894" s="30" t="s">
        <v>1540</v>
      </c>
      <c r="B1894" s="30" t="s">
        <v>273</v>
      </c>
      <c r="C1894" s="30" t="s">
        <v>9</v>
      </c>
      <c r="D1894" s="30" t="s">
        <v>339</v>
      </c>
      <c r="E1894" s="30" t="s">
        <v>285</v>
      </c>
      <c r="F1894" s="30">
        <v>10114</v>
      </c>
      <c r="G1894" s="30" t="s">
        <v>289</v>
      </c>
      <c r="H1894" s="30">
        <v>5774.2329186693996</v>
      </c>
      <c r="I1894" s="30">
        <v>1.73</v>
      </c>
      <c r="J1894" s="30" t="s">
        <v>335</v>
      </c>
      <c r="K1894" s="30">
        <v>9989.4229492980594</v>
      </c>
      <c r="L1894" s="30">
        <v>101033023.70920099</v>
      </c>
      <c r="M1894" s="30">
        <v>0</v>
      </c>
      <c r="N1894" s="30">
        <v>0</v>
      </c>
      <c r="O1894" s="30">
        <v>0</v>
      </c>
      <c r="P1894" s="30">
        <v>1.73</v>
      </c>
      <c r="Q1894" s="30">
        <v>0</v>
      </c>
      <c r="R1894" s="30">
        <v>0</v>
      </c>
      <c r="S1894" s="30">
        <v>17497.22</v>
      </c>
      <c r="T1894">
        <v>10</v>
      </c>
      <c r="U1894">
        <v>5774.2329186693996</v>
      </c>
      <c r="V1894">
        <v>1</v>
      </c>
    </row>
    <row r="1895" spans="1:22" hidden="1" x14ac:dyDescent="0.25">
      <c r="A1895" s="30" t="s">
        <v>1539</v>
      </c>
      <c r="B1895" s="30" t="s">
        <v>273</v>
      </c>
      <c r="C1895" s="30" t="s">
        <v>9</v>
      </c>
      <c r="D1895" s="30" t="s">
        <v>339</v>
      </c>
      <c r="E1895" s="30" t="s">
        <v>285</v>
      </c>
      <c r="F1895" s="30">
        <v>10114</v>
      </c>
      <c r="G1895" s="30" t="s">
        <v>290</v>
      </c>
      <c r="H1895" s="30">
        <v>5209.3212772225697</v>
      </c>
      <c r="I1895" s="30">
        <v>0.47</v>
      </c>
      <c r="J1895" s="30" t="s">
        <v>363</v>
      </c>
      <c r="K1895" s="30">
        <v>2448.3810002946102</v>
      </c>
      <c r="L1895" s="30">
        <v>24762925.4369797</v>
      </c>
      <c r="M1895" s="30">
        <v>0</v>
      </c>
      <c r="N1895" s="30">
        <v>0</v>
      </c>
      <c r="O1895" s="30">
        <v>0</v>
      </c>
      <c r="P1895" s="30">
        <v>0</v>
      </c>
      <c r="Q1895" s="30">
        <v>0</v>
      </c>
      <c r="R1895" s="30">
        <v>0</v>
      </c>
      <c r="S1895" s="30">
        <v>4753.58</v>
      </c>
      <c r="T1895">
        <v>10</v>
      </c>
      <c r="U1895">
        <v>5209.3212772225697</v>
      </c>
      <c r="V1895">
        <v>0.27167630057803499</v>
      </c>
    </row>
    <row r="1896" spans="1:22" hidden="1" x14ac:dyDescent="0.25">
      <c r="A1896" s="30" t="s">
        <v>1516</v>
      </c>
      <c r="B1896" s="30" t="s">
        <v>273</v>
      </c>
      <c r="C1896" s="30" t="s">
        <v>9</v>
      </c>
      <c r="D1896" s="30" t="s">
        <v>339</v>
      </c>
      <c r="E1896" s="30" t="s">
        <v>285</v>
      </c>
      <c r="F1896" s="30">
        <v>10114</v>
      </c>
      <c r="G1896" s="30" t="s">
        <v>291</v>
      </c>
      <c r="H1896" s="30">
        <v>1254.22013750413</v>
      </c>
      <c r="I1896" s="30">
        <v>0.12</v>
      </c>
      <c r="J1896" s="30" t="s">
        <v>336</v>
      </c>
      <c r="K1896" s="30">
        <v>150.50641650049599</v>
      </c>
      <c r="L1896" s="30">
        <v>1522221.8964860099</v>
      </c>
      <c r="M1896" s="30">
        <v>0</v>
      </c>
      <c r="N1896" s="30">
        <v>0</v>
      </c>
      <c r="O1896" s="30">
        <v>0</v>
      </c>
      <c r="P1896" s="30">
        <v>0</v>
      </c>
      <c r="Q1896" s="30">
        <v>0.12</v>
      </c>
      <c r="R1896" s="30">
        <v>150.50641650049599</v>
      </c>
      <c r="S1896" s="30">
        <v>1213.68</v>
      </c>
      <c r="T1896">
        <v>10</v>
      </c>
      <c r="U1896">
        <v>1254.22013750413</v>
      </c>
      <c r="V1896">
        <v>1.29310344827586E-2</v>
      </c>
    </row>
    <row r="1897" spans="1:22" hidden="1" x14ac:dyDescent="0.25">
      <c r="A1897" s="30" t="s">
        <v>1518</v>
      </c>
      <c r="B1897" s="30" t="s">
        <v>273</v>
      </c>
      <c r="C1897" s="30" t="s">
        <v>9</v>
      </c>
      <c r="D1897" s="30" t="s">
        <v>339</v>
      </c>
      <c r="E1897" s="30" t="s">
        <v>285</v>
      </c>
      <c r="F1897" s="30">
        <v>10114</v>
      </c>
      <c r="G1897" s="30" t="s">
        <v>292</v>
      </c>
      <c r="H1897" s="30">
        <v>56.200649980739897</v>
      </c>
      <c r="I1897" s="30">
        <v>1.32</v>
      </c>
      <c r="J1897" s="30" t="s">
        <v>332</v>
      </c>
      <c r="K1897" s="30">
        <v>74.184857974576602</v>
      </c>
      <c r="L1897" s="30">
        <v>750305.65355486795</v>
      </c>
      <c r="M1897" s="30">
        <v>1.32</v>
      </c>
      <c r="N1897" s="30">
        <v>0</v>
      </c>
      <c r="O1897" s="30">
        <v>0</v>
      </c>
      <c r="P1897" s="30">
        <v>0</v>
      </c>
      <c r="Q1897" s="30">
        <v>0</v>
      </c>
      <c r="R1897" s="30">
        <v>0</v>
      </c>
      <c r="S1897" s="30">
        <v>13350.48</v>
      </c>
      <c r="T1897">
        <v>10</v>
      </c>
      <c r="U1897">
        <v>56.200649980739897</v>
      </c>
      <c r="V1897">
        <v>7.6036866359446995E-2</v>
      </c>
    </row>
    <row r="1898" spans="1:22" hidden="1" x14ac:dyDescent="0.25">
      <c r="A1898" s="30" t="s">
        <v>1519</v>
      </c>
      <c r="B1898" s="30" t="s">
        <v>273</v>
      </c>
      <c r="C1898" s="30" t="s">
        <v>9</v>
      </c>
      <c r="D1898" s="30" t="s">
        <v>339</v>
      </c>
      <c r="E1898" s="30" t="s">
        <v>285</v>
      </c>
      <c r="F1898" s="30">
        <v>10114</v>
      </c>
      <c r="G1898" s="30" t="s">
        <v>293</v>
      </c>
      <c r="H1898" s="30">
        <v>1307.9168607906299</v>
      </c>
      <c r="I1898" s="30">
        <v>0.78</v>
      </c>
      <c r="J1898" s="30" t="s">
        <v>333</v>
      </c>
      <c r="K1898" s="30">
        <v>1020.17515141669</v>
      </c>
      <c r="L1898" s="30">
        <v>10318051.4814284</v>
      </c>
      <c r="M1898" s="30">
        <v>0</v>
      </c>
      <c r="N1898" s="30">
        <v>0.78</v>
      </c>
      <c r="O1898" s="30">
        <v>0</v>
      </c>
      <c r="P1898" s="30">
        <v>0</v>
      </c>
      <c r="Q1898" s="30">
        <v>0</v>
      </c>
      <c r="R1898" s="30">
        <v>0</v>
      </c>
      <c r="S1898" s="30">
        <v>7888.92</v>
      </c>
      <c r="T1898">
        <v>10</v>
      </c>
      <c r="U1898">
        <v>1307.9168607906299</v>
      </c>
      <c r="V1898">
        <v>6.9767441860465101E-2</v>
      </c>
    </row>
    <row r="1899" spans="1:22" hidden="1" x14ac:dyDescent="0.25">
      <c r="A1899" s="30" t="s">
        <v>1520</v>
      </c>
      <c r="B1899" s="30" t="s">
        <v>273</v>
      </c>
      <c r="C1899" s="30" t="s">
        <v>9</v>
      </c>
      <c r="D1899" s="30" t="s">
        <v>339</v>
      </c>
      <c r="E1899" s="30" t="s">
        <v>285</v>
      </c>
      <c r="F1899" s="30">
        <v>10114</v>
      </c>
      <c r="G1899" s="30" t="s">
        <v>294</v>
      </c>
      <c r="H1899" s="30">
        <v>418.822378415738</v>
      </c>
      <c r="I1899" s="30">
        <v>1.1000000000000001</v>
      </c>
      <c r="J1899" s="30" t="s">
        <v>333</v>
      </c>
      <c r="K1899" s="30">
        <v>460.70461625731201</v>
      </c>
      <c r="L1899" s="30">
        <v>4659566.48882645</v>
      </c>
      <c r="M1899" s="30">
        <v>0</v>
      </c>
      <c r="N1899" s="30">
        <v>1.1000000000000001</v>
      </c>
      <c r="O1899" s="30">
        <v>0</v>
      </c>
      <c r="P1899" s="30">
        <v>0</v>
      </c>
      <c r="Q1899" s="30">
        <v>0</v>
      </c>
      <c r="R1899" s="30">
        <v>0</v>
      </c>
      <c r="S1899" s="30">
        <v>11125.4</v>
      </c>
      <c r="T1899">
        <v>10</v>
      </c>
      <c r="U1899">
        <v>418.822378415738</v>
      </c>
      <c r="V1899">
        <v>9.8389982110912405E-2</v>
      </c>
    </row>
    <row r="1900" spans="1:22" hidden="1" x14ac:dyDescent="0.25">
      <c r="A1900" s="30" t="s">
        <v>1521</v>
      </c>
      <c r="B1900" s="30" t="s">
        <v>273</v>
      </c>
      <c r="C1900" s="30" t="s">
        <v>9</v>
      </c>
      <c r="D1900" s="30" t="s">
        <v>339</v>
      </c>
      <c r="E1900" s="30" t="s">
        <v>285</v>
      </c>
      <c r="F1900" s="30">
        <v>10114</v>
      </c>
      <c r="G1900" s="30" t="s">
        <v>295</v>
      </c>
      <c r="H1900" s="30">
        <v>1189.6033581178201</v>
      </c>
      <c r="I1900" s="30">
        <v>0.19</v>
      </c>
      <c r="J1900" s="30" t="s">
        <v>336</v>
      </c>
      <c r="K1900" s="30">
        <v>226.02463804238599</v>
      </c>
      <c r="L1900" s="30">
        <v>2286013.1891606902</v>
      </c>
      <c r="M1900" s="30">
        <v>0</v>
      </c>
      <c r="N1900" s="30">
        <v>0</v>
      </c>
      <c r="O1900" s="30">
        <v>0</v>
      </c>
      <c r="P1900" s="30">
        <v>0</v>
      </c>
      <c r="Q1900" s="30">
        <v>0.19</v>
      </c>
      <c r="R1900" s="30">
        <v>226.02463804238599</v>
      </c>
      <c r="S1900" s="30">
        <v>1921.66</v>
      </c>
      <c r="T1900">
        <v>10</v>
      </c>
      <c r="U1900">
        <v>1189.6033581178201</v>
      </c>
      <c r="V1900">
        <v>2.0474137931034499E-2</v>
      </c>
    </row>
    <row r="1901" spans="1:22" hidden="1" x14ac:dyDescent="0.25">
      <c r="A1901" s="30" t="s">
        <v>1522</v>
      </c>
      <c r="B1901" s="30" t="s">
        <v>273</v>
      </c>
      <c r="C1901" s="30" t="s">
        <v>9</v>
      </c>
      <c r="D1901" s="30" t="s">
        <v>339</v>
      </c>
      <c r="E1901" s="30" t="s">
        <v>285</v>
      </c>
      <c r="F1901" s="30">
        <v>10114</v>
      </c>
      <c r="G1901" s="30" t="s">
        <v>296</v>
      </c>
      <c r="H1901" s="30">
        <v>345.67640329067501</v>
      </c>
      <c r="I1901" s="30">
        <v>0.39</v>
      </c>
      <c r="J1901" s="30" t="s">
        <v>336</v>
      </c>
      <c r="K1901" s="30">
        <v>134.81379728336299</v>
      </c>
      <c r="L1901" s="30">
        <v>1363506.74572393</v>
      </c>
      <c r="M1901" s="30">
        <v>0</v>
      </c>
      <c r="N1901" s="30">
        <v>0</v>
      </c>
      <c r="O1901" s="30">
        <v>0</v>
      </c>
      <c r="P1901" s="30">
        <v>0</v>
      </c>
      <c r="Q1901" s="30">
        <v>0.39</v>
      </c>
      <c r="R1901" s="30">
        <v>134.81379728336299</v>
      </c>
      <c r="S1901" s="30">
        <v>3944.46</v>
      </c>
      <c r="T1901">
        <v>10</v>
      </c>
      <c r="U1901">
        <v>345.67640329067501</v>
      </c>
      <c r="V1901">
        <v>4.2025862068965497E-2</v>
      </c>
    </row>
    <row r="1902" spans="1:22" hidden="1" x14ac:dyDescent="0.25">
      <c r="A1902" s="30" t="s">
        <v>1523</v>
      </c>
      <c r="B1902" s="30" t="s">
        <v>273</v>
      </c>
      <c r="C1902" s="30" t="s">
        <v>9</v>
      </c>
      <c r="D1902" s="30" t="s">
        <v>339</v>
      </c>
      <c r="E1902" s="30" t="s">
        <v>285</v>
      </c>
      <c r="F1902" s="30">
        <v>10114</v>
      </c>
      <c r="G1902" s="30" t="s">
        <v>297</v>
      </c>
      <c r="H1902" s="30">
        <v>3088.4686375475098</v>
      </c>
      <c r="I1902" s="30">
        <v>0.72</v>
      </c>
      <c r="J1902" s="30" t="s">
        <v>336</v>
      </c>
      <c r="K1902" s="30">
        <v>2223.6974190342098</v>
      </c>
      <c r="L1902" s="30">
        <v>22490475.696111999</v>
      </c>
      <c r="M1902" s="30">
        <v>0</v>
      </c>
      <c r="N1902" s="30">
        <v>0</v>
      </c>
      <c r="O1902" s="30">
        <v>0</v>
      </c>
      <c r="P1902" s="30">
        <v>0</v>
      </c>
      <c r="Q1902" s="30">
        <v>0.72</v>
      </c>
      <c r="R1902" s="30">
        <v>2223.6974190342098</v>
      </c>
      <c r="S1902" s="30">
        <v>7282.08</v>
      </c>
      <c r="T1902">
        <v>10</v>
      </c>
      <c r="U1902">
        <v>3088.4686375475098</v>
      </c>
      <c r="V1902">
        <v>7.7586206896551699E-2</v>
      </c>
    </row>
    <row r="1903" spans="1:22" hidden="1" x14ac:dyDescent="0.25">
      <c r="A1903" s="30" t="s">
        <v>1524</v>
      </c>
      <c r="B1903" s="30" t="s">
        <v>273</v>
      </c>
      <c r="C1903" s="30" t="s">
        <v>9</v>
      </c>
      <c r="D1903" s="30" t="s">
        <v>339</v>
      </c>
      <c r="E1903" s="30" t="s">
        <v>285</v>
      </c>
      <c r="F1903" s="30">
        <v>10114</v>
      </c>
      <c r="G1903" s="30" t="s">
        <v>298</v>
      </c>
      <c r="H1903" s="30">
        <v>0</v>
      </c>
      <c r="I1903" s="30">
        <v>0</v>
      </c>
      <c r="J1903" s="30" t="s">
        <v>276</v>
      </c>
      <c r="K1903" s="30">
        <v>0</v>
      </c>
      <c r="L1903" s="30">
        <v>0</v>
      </c>
      <c r="M1903" s="30">
        <v>0</v>
      </c>
      <c r="N1903" s="30">
        <v>0</v>
      </c>
      <c r="O1903" s="30">
        <v>0</v>
      </c>
      <c r="P1903" s="30">
        <v>0</v>
      </c>
      <c r="Q1903" s="30">
        <v>0</v>
      </c>
      <c r="R1903" s="30">
        <v>0</v>
      </c>
      <c r="S1903" s="30">
        <v>0</v>
      </c>
      <c r="T1903">
        <v>10</v>
      </c>
      <c r="U1903">
        <v>0</v>
      </c>
      <c r="V1903">
        <v>0</v>
      </c>
    </row>
    <row r="1904" spans="1:22" hidden="1" x14ac:dyDescent="0.25">
      <c r="A1904" s="30" t="s">
        <v>1525</v>
      </c>
      <c r="B1904" s="30" t="s">
        <v>273</v>
      </c>
      <c r="C1904" s="30" t="s">
        <v>9</v>
      </c>
      <c r="D1904" s="30" t="s">
        <v>339</v>
      </c>
      <c r="E1904" s="30" t="s">
        <v>285</v>
      </c>
      <c r="F1904" s="30">
        <v>10114</v>
      </c>
      <c r="G1904" s="30" t="s">
        <v>299</v>
      </c>
      <c r="H1904" s="30">
        <v>134.56354296515499</v>
      </c>
      <c r="I1904" s="30">
        <v>0.12</v>
      </c>
      <c r="J1904" s="30" t="s">
        <v>332</v>
      </c>
      <c r="K1904" s="30">
        <v>16.147625155818599</v>
      </c>
      <c r="L1904" s="30">
        <v>163317.080825949</v>
      </c>
      <c r="M1904" s="30">
        <v>0.12</v>
      </c>
      <c r="N1904" s="30">
        <v>0</v>
      </c>
      <c r="O1904" s="30">
        <v>0</v>
      </c>
      <c r="P1904" s="30">
        <v>0</v>
      </c>
      <c r="Q1904" s="30">
        <v>0</v>
      </c>
      <c r="R1904" s="30">
        <v>0</v>
      </c>
      <c r="S1904" s="30">
        <v>1213.68</v>
      </c>
      <c r="T1904">
        <v>10</v>
      </c>
      <c r="U1904">
        <v>134.56354296515499</v>
      </c>
      <c r="V1904">
        <v>6.9124423963133601E-3</v>
      </c>
    </row>
    <row r="1905" spans="1:22" hidden="1" x14ac:dyDescent="0.25">
      <c r="A1905" s="30" t="s">
        <v>1526</v>
      </c>
      <c r="B1905" s="30" t="s">
        <v>273</v>
      </c>
      <c r="C1905" s="30" t="s">
        <v>9</v>
      </c>
      <c r="D1905" s="30" t="s">
        <v>339</v>
      </c>
      <c r="E1905" s="30" t="s">
        <v>285</v>
      </c>
      <c r="F1905" s="30">
        <v>10114</v>
      </c>
      <c r="G1905" s="30" t="s">
        <v>300</v>
      </c>
      <c r="H1905" s="30">
        <v>4942.5694448152099</v>
      </c>
      <c r="I1905" s="30">
        <v>0.18</v>
      </c>
      <c r="J1905" s="30" t="s">
        <v>336</v>
      </c>
      <c r="K1905" s="30">
        <v>889.66250006673795</v>
      </c>
      <c r="L1905" s="30">
        <v>8998046.5256749894</v>
      </c>
      <c r="M1905" s="30">
        <v>0</v>
      </c>
      <c r="N1905" s="30">
        <v>0</v>
      </c>
      <c r="O1905" s="30">
        <v>0</v>
      </c>
      <c r="P1905" s="30">
        <v>0</v>
      </c>
      <c r="Q1905" s="30">
        <v>0.18</v>
      </c>
      <c r="R1905" s="30">
        <v>889.66250006673795</v>
      </c>
      <c r="S1905" s="30">
        <v>1820.52</v>
      </c>
      <c r="T1905">
        <v>10</v>
      </c>
      <c r="U1905">
        <v>4942.5694448152099</v>
      </c>
      <c r="V1905">
        <v>1.93965517241379E-2</v>
      </c>
    </row>
    <row r="1906" spans="1:22" hidden="1" x14ac:dyDescent="0.25">
      <c r="A1906" s="30" t="s">
        <v>1527</v>
      </c>
      <c r="B1906" s="30" t="s">
        <v>273</v>
      </c>
      <c r="C1906" s="30" t="s">
        <v>9</v>
      </c>
      <c r="D1906" s="30" t="s">
        <v>339</v>
      </c>
      <c r="E1906" s="30" t="s">
        <v>285</v>
      </c>
      <c r="F1906" s="30">
        <v>10114</v>
      </c>
      <c r="G1906" s="30" t="s">
        <v>301</v>
      </c>
      <c r="H1906" s="30">
        <v>242.73483643371199</v>
      </c>
      <c r="I1906" s="30">
        <v>6.13</v>
      </c>
      <c r="J1906" s="30" t="s">
        <v>333</v>
      </c>
      <c r="K1906" s="30">
        <v>1487.9645473386499</v>
      </c>
      <c r="L1906" s="30">
        <v>15049273.431783101</v>
      </c>
      <c r="M1906" s="30">
        <v>0</v>
      </c>
      <c r="N1906" s="30">
        <v>6.13</v>
      </c>
      <c r="O1906" s="30">
        <v>0</v>
      </c>
      <c r="P1906" s="30">
        <v>0</v>
      </c>
      <c r="Q1906" s="30">
        <v>0</v>
      </c>
      <c r="R1906" s="30">
        <v>0</v>
      </c>
      <c r="S1906" s="30">
        <v>61998.82</v>
      </c>
      <c r="T1906">
        <v>10</v>
      </c>
      <c r="U1906">
        <v>242.73483643371199</v>
      </c>
      <c r="V1906">
        <v>0.54830053667263001</v>
      </c>
    </row>
    <row r="1907" spans="1:22" hidden="1" x14ac:dyDescent="0.25">
      <c r="A1907" s="30" t="s">
        <v>1528</v>
      </c>
      <c r="B1907" s="30" t="s">
        <v>273</v>
      </c>
      <c r="C1907" s="30" t="s">
        <v>9</v>
      </c>
      <c r="D1907" s="30" t="s">
        <v>339</v>
      </c>
      <c r="E1907" s="30" t="s">
        <v>285</v>
      </c>
      <c r="F1907" s="30">
        <v>10114</v>
      </c>
      <c r="G1907" s="30" t="s">
        <v>302</v>
      </c>
      <c r="H1907" s="30">
        <v>132.85050321930601</v>
      </c>
      <c r="I1907" s="30">
        <v>1.82</v>
      </c>
      <c r="J1907" s="30" t="s">
        <v>332</v>
      </c>
      <c r="K1907" s="30">
        <v>241.787915859138</v>
      </c>
      <c r="L1907" s="30">
        <v>2445442.9809993198</v>
      </c>
      <c r="M1907" s="30">
        <v>1.82</v>
      </c>
      <c r="N1907" s="30">
        <v>0</v>
      </c>
      <c r="O1907" s="30">
        <v>0</v>
      </c>
      <c r="P1907" s="30">
        <v>0</v>
      </c>
      <c r="Q1907" s="30">
        <v>0</v>
      </c>
      <c r="R1907" s="30">
        <v>0</v>
      </c>
      <c r="S1907" s="30">
        <v>18407.48</v>
      </c>
      <c r="T1907">
        <v>10</v>
      </c>
      <c r="U1907">
        <v>132.85050321930601</v>
      </c>
      <c r="V1907">
        <v>0.104838709677419</v>
      </c>
    </row>
    <row r="1908" spans="1:22" hidden="1" x14ac:dyDescent="0.25">
      <c r="A1908" s="30" t="s">
        <v>1529</v>
      </c>
      <c r="B1908" s="30" t="s">
        <v>273</v>
      </c>
      <c r="C1908" s="30" t="s">
        <v>9</v>
      </c>
      <c r="D1908" s="30" t="s">
        <v>339</v>
      </c>
      <c r="E1908" s="30" t="s">
        <v>285</v>
      </c>
      <c r="F1908" s="30">
        <v>10114</v>
      </c>
      <c r="G1908" s="30" t="s">
        <v>303</v>
      </c>
      <c r="H1908" s="30">
        <v>2172.8905654229202</v>
      </c>
      <c r="I1908" s="30">
        <v>2.38</v>
      </c>
      <c r="J1908" s="30" t="s">
        <v>336</v>
      </c>
      <c r="K1908" s="30">
        <v>5171.4795457065502</v>
      </c>
      <c r="L1908" s="30">
        <v>52304344.125275999</v>
      </c>
      <c r="M1908" s="30">
        <v>0</v>
      </c>
      <c r="N1908" s="30">
        <v>0</v>
      </c>
      <c r="O1908" s="30">
        <v>0</v>
      </c>
      <c r="P1908" s="30">
        <v>0</v>
      </c>
      <c r="Q1908" s="30">
        <v>2.38</v>
      </c>
      <c r="R1908" s="30">
        <v>5171.4795457065502</v>
      </c>
      <c r="S1908" s="30">
        <v>24071.32</v>
      </c>
      <c r="T1908">
        <v>10</v>
      </c>
      <c r="U1908">
        <v>2172.8905654229202</v>
      </c>
      <c r="V1908">
        <v>0.256465517241379</v>
      </c>
    </row>
    <row r="1909" spans="1:22" hidden="1" x14ac:dyDescent="0.25">
      <c r="A1909" s="30" t="s">
        <v>1517</v>
      </c>
      <c r="B1909" s="30" t="s">
        <v>273</v>
      </c>
      <c r="C1909" s="30" t="s">
        <v>9</v>
      </c>
      <c r="D1909" s="30" t="s">
        <v>339</v>
      </c>
      <c r="E1909" s="30" t="s">
        <v>285</v>
      </c>
      <c r="F1909" s="30">
        <v>10114</v>
      </c>
      <c r="G1909" s="30" t="s">
        <v>304</v>
      </c>
      <c r="H1909" s="30">
        <v>3797.5738809700201</v>
      </c>
      <c r="I1909" s="30">
        <v>1</v>
      </c>
      <c r="J1909" s="30" t="s">
        <v>336</v>
      </c>
      <c r="K1909" s="30">
        <v>3797.5738809700201</v>
      </c>
      <c r="L1909" s="30">
        <v>38408662.232130803</v>
      </c>
      <c r="M1909" s="30">
        <v>0</v>
      </c>
      <c r="N1909" s="30">
        <v>0</v>
      </c>
      <c r="O1909" s="30">
        <v>0</v>
      </c>
      <c r="P1909" s="30">
        <v>0</v>
      </c>
      <c r="Q1909" s="30">
        <v>1</v>
      </c>
      <c r="R1909" s="30">
        <v>3797.5738809700201</v>
      </c>
      <c r="S1909" s="30">
        <v>10114</v>
      </c>
      <c r="T1909">
        <v>10</v>
      </c>
      <c r="U1909">
        <v>3797.5738809700201</v>
      </c>
      <c r="V1909">
        <v>0.107758620689655</v>
      </c>
    </row>
    <row r="1910" spans="1:22" hidden="1" x14ac:dyDescent="0.25">
      <c r="A1910" s="30" t="s">
        <v>1531</v>
      </c>
      <c r="B1910" s="30" t="s">
        <v>273</v>
      </c>
      <c r="C1910" s="30" t="s">
        <v>9</v>
      </c>
      <c r="D1910" s="30" t="s">
        <v>339</v>
      </c>
      <c r="E1910" s="30" t="s">
        <v>285</v>
      </c>
      <c r="F1910" s="30">
        <v>10114</v>
      </c>
      <c r="G1910" s="30" t="s">
        <v>305</v>
      </c>
      <c r="H1910" s="30">
        <v>175.7841081034</v>
      </c>
      <c r="I1910" s="30">
        <v>3.85</v>
      </c>
      <c r="J1910" s="30" t="s">
        <v>332</v>
      </c>
      <c r="K1910" s="30">
        <v>676.76881619808898</v>
      </c>
      <c r="L1910" s="30">
        <v>6844839.8070274703</v>
      </c>
      <c r="M1910" s="30">
        <v>3.85</v>
      </c>
      <c r="N1910" s="30">
        <v>0</v>
      </c>
      <c r="O1910" s="30">
        <v>0</v>
      </c>
      <c r="P1910" s="30">
        <v>0</v>
      </c>
      <c r="Q1910" s="30">
        <v>0</v>
      </c>
      <c r="R1910" s="30">
        <v>0</v>
      </c>
      <c r="S1910" s="30">
        <v>38938.9</v>
      </c>
      <c r="T1910">
        <v>10</v>
      </c>
      <c r="U1910">
        <v>175.7841081034</v>
      </c>
      <c r="V1910">
        <v>0.22177419354838701</v>
      </c>
    </row>
    <row r="1911" spans="1:22" hidden="1" x14ac:dyDescent="0.25">
      <c r="A1911" s="30" t="s">
        <v>1532</v>
      </c>
      <c r="B1911" s="30" t="s">
        <v>273</v>
      </c>
      <c r="C1911" s="30" t="s">
        <v>9</v>
      </c>
      <c r="D1911" s="30" t="s">
        <v>339</v>
      </c>
      <c r="E1911" s="30" t="s">
        <v>285</v>
      </c>
      <c r="F1911" s="30">
        <v>10114</v>
      </c>
      <c r="G1911" s="30" t="s">
        <v>306</v>
      </c>
      <c r="H1911" s="30">
        <v>128.766958895264</v>
      </c>
      <c r="I1911" s="30">
        <v>3.06</v>
      </c>
      <c r="J1911" s="30" t="s">
        <v>332</v>
      </c>
      <c r="K1911" s="30">
        <v>394.02689421950703</v>
      </c>
      <c r="L1911" s="30">
        <v>3985188.0081361001</v>
      </c>
      <c r="M1911" s="30">
        <v>3.06</v>
      </c>
      <c r="N1911" s="30">
        <v>0</v>
      </c>
      <c r="O1911" s="30">
        <v>0</v>
      </c>
      <c r="P1911" s="30">
        <v>0</v>
      </c>
      <c r="Q1911" s="30">
        <v>0</v>
      </c>
      <c r="R1911" s="30">
        <v>0</v>
      </c>
      <c r="S1911" s="30">
        <v>30948.84</v>
      </c>
      <c r="T1911">
        <v>10</v>
      </c>
      <c r="U1911">
        <v>128.766958895264</v>
      </c>
      <c r="V1911">
        <v>0.17626728110599099</v>
      </c>
    </row>
    <row r="1912" spans="1:22" hidden="1" x14ac:dyDescent="0.25">
      <c r="A1912" s="30" t="s">
        <v>1533</v>
      </c>
      <c r="B1912" s="30" t="s">
        <v>273</v>
      </c>
      <c r="C1912" s="30" t="s">
        <v>9</v>
      </c>
      <c r="D1912" s="30" t="s">
        <v>339</v>
      </c>
      <c r="E1912" s="30" t="s">
        <v>285</v>
      </c>
      <c r="F1912" s="30">
        <v>10114</v>
      </c>
      <c r="G1912" s="30" t="s">
        <v>307</v>
      </c>
      <c r="H1912" s="30">
        <v>147.88253393900399</v>
      </c>
      <c r="I1912" s="30">
        <v>3.27</v>
      </c>
      <c r="J1912" s="30" t="s">
        <v>336</v>
      </c>
      <c r="K1912" s="30">
        <v>483.57588598054201</v>
      </c>
      <c r="L1912" s="30">
        <v>4890886.5108072003</v>
      </c>
      <c r="M1912" s="30">
        <v>0</v>
      </c>
      <c r="N1912" s="30">
        <v>0</v>
      </c>
      <c r="O1912" s="30">
        <v>0</v>
      </c>
      <c r="P1912" s="30">
        <v>0</v>
      </c>
      <c r="Q1912" s="30">
        <v>3.27</v>
      </c>
      <c r="R1912" s="30">
        <v>483.57588598054201</v>
      </c>
      <c r="S1912" s="30">
        <v>33072.78</v>
      </c>
      <c r="T1912">
        <v>10</v>
      </c>
      <c r="U1912">
        <v>147.88253393900399</v>
      </c>
      <c r="V1912">
        <v>0.35237068965517199</v>
      </c>
    </row>
    <row r="1913" spans="1:22" hidden="1" x14ac:dyDescent="0.25">
      <c r="A1913" s="30" t="s">
        <v>1534</v>
      </c>
      <c r="B1913" s="30" t="s">
        <v>273</v>
      </c>
      <c r="C1913" s="30" t="s">
        <v>9</v>
      </c>
      <c r="D1913" s="30" t="s">
        <v>339</v>
      </c>
      <c r="E1913" s="30" t="s">
        <v>285</v>
      </c>
      <c r="F1913" s="30">
        <v>10114</v>
      </c>
      <c r="G1913" s="30" t="s">
        <v>308</v>
      </c>
      <c r="H1913" s="30">
        <v>194.001016298606</v>
      </c>
      <c r="I1913" s="30">
        <v>7.19</v>
      </c>
      <c r="J1913" s="30" t="s">
        <v>332</v>
      </c>
      <c r="K1913" s="30">
        <v>1394.86730718698</v>
      </c>
      <c r="L1913" s="30">
        <v>14107687.9448891</v>
      </c>
      <c r="M1913" s="30">
        <v>7.19</v>
      </c>
      <c r="N1913" s="30">
        <v>0</v>
      </c>
      <c r="O1913" s="30">
        <v>0</v>
      </c>
      <c r="P1913" s="30">
        <v>0</v>
      </c>
      <c r="Q1913" s="30">
        <v>0</v>
      </c>
      <c r="R1913" s="30">
        <v>0</v>
      </c>
      <c r="S1913" s="30">
        <v>72719.66</v>
      </c>
      <c r="T1913">
        <v>10</v>
      </c>
      <c r="U1913">
        <v>194.001016298606</v>
      </c>
      <c r="V1913">
        <v>0.414170506912442</v>
      </c>
    </row>
    <row r="1914" spans="1:22" hidden="1" x14ac:dyDescent="0.25">
      <c r="A1914" s="30" t="s">
        <v>1530</v>
      </c>
      <c r="B1914" s="30" t="s">
        <v>273</v>
      </c>
      <c r="C1914" s="30" t="s">
        <v>9</v>
      </c>
      <c r="D1914" s="30" t="s">
        <v>339</v>
      </c>
      <c r="E1914" s="30" t="s">
        <v>285</v>
      </c>
      <c r="F1914" s="30">
        <v>10114</v>
      </c>
      <c r="G1914" s="30" t="s">
        <v>309</v>
      </c>
      <c r="H1914" s="30">
        <v>4017.7415974908999</v>
      </c>
      <c r="I1914" s="30">
        <v>1.03</v>
      </c>
      <c r="J1914" s="30" t="s">
        <v>336</v>
      </c>
      <c r="K1914" s="30">
        <v>4138.2738454156297</v>
      </c>
      <c r="L1914" s="30">
        <v>41854501.672533698</v>
      </c>
      <c r="M1914" s="30">
        <v>0</v>
      </c>
      <c r="N1914" s="30">
        <v>0</v>
      </c>
      <c r="O1914" s="30">
        <v>0</v>
      </c>
      <c r="P1914" s="30">
        <v>0</v>
      </c>
      <c r="Q1914" s="30">
        <v>1.03</v>
      </c>
      <c r="R1914" s="30">
        <v>4138.2738454156297</v>
      </c>
      <c r="S1914" s="30">
        <v>10417.42</v>
      </c>
      <c r="T1914">
        <v>10</v>
      </c>
      <c r="U1914">
        <v>4017.7415974908999</v>
      </c>
      <c r="V1914">
        <v>0.110991379310345</v>
      </c>
    </row>
    <row r="1915" spans="1:22" hidden="1" x14ac:dyDescent="0.25">
      <c r="A1915" s="30" t="s">
        <v>1535</v>
      </c>
      <c r="B1915" s="30" t="s">
        <v>273</v>
      </c>
      <c r="C1915" s="30" t="s">
        <v>9</v>
      </c>
      <c r="D1915" s="30" t="s">
        <v>339</v>
      </c>
      <c r="E1915" s="30" t="s">
        <v>285</v>
      </c>
      <c r="F1915" s="30">
        <v>10114</v>
      </c>
      <c r="G1915" s="30" t="s">
        <v>310</v>
      </c>
      <c r="H1915" s="30">
        <v>322.46348783450799</v>
      </c>
      <c r="I1915" s="30">
        <v>1.88</v>
      </c>
      <c r="J1915" s="30" t="s">
        <v>333</v>
      </c>
      <c r="K1915" s="30">
        <v>606.23135712887404</v>
      </c>
      <c r="L1915" s="30">
        <v>6131423.9460014403</v>
      </c>
      <c r="M1915" s="30">
        <v>0</v>
      </c>
      <c r="N1915" s="30">
        <v>1.88</v>
      </c>
      <c r="O1915" s="30">
        <v>0</v>
      </c>
      <c r="P1915" s="30">
        <v>0</v>
      </c>
      <c r="Q1915" s="30">
        <v>0</v>
      </c>
      <c r="R1915" s="30">
        <v>0</v>
      </c>
      <c r="S1915" s="30">
        <v>19014.32</v>
      </c>
      <c r="T1915">
        <v>10</v>
      </c>
      <c r="U1915">
        <v>322.46348783450799</v>
      </c>
      <c r="V1915">
        <v>0.16815742397137701</v>
      </c>
    </row>
    <row r="1916" spans="1:22" hidden="1" x14ac:dyDescent="0.25">
      <c r="A1916" s="30" t="s">
        <v>1536</v>
      </c>
      <c r="B1916" s="30" t="s">
        <v>273</v>
      </c>
      <c r="C1916" s="30" t="s">
        <v>9</v>
      </c>
      <c r="D1916" s="30" t="s">
        <v>339</v>
      </c>
      <c r="E1916" s="30" t="s">
        <v>285</v>
      </c>
      <c r="F1916" s="30">
        <v>10114</v>
      </c>
      <c r="G1916" s="30" t="s">
        <v>311</v>
      </c>
      <c r="H1916" s="30">
        <v>171.70027938259599</v>
      </c>
      <c r="I1916" s="30">
        <v>1.29</v>
      </c>
      <c r="J1916" s="30" t="s">
        <v>333</v>
      </c>
      <c r="K1916" s="30">
        <v>221.49336040354899</v>
      </c>
      <c r="L1916" s="30">
        <v>2240183.8471214902</v>
      </c>
      <c r="M1916" s="30">
        <v>0</v>
      </c>
      <c r="N1916" s="30">
        <v>1.29</v>
      </c>
      <c r="O1916" s="30">
        <v>0</v>
      </c>
      <c r="P1916" s="30">
        <v>0</v>
      </c>
      <c r="Q1916" s="30">
        <v>0</v>
      </c>
      <c r="R1916" s="30">
        <v>0</v>
      </c>
      <c r="S1916" s="30">
        <v>13047.06</v>
      </c>
      <c r="T1916">
        <v>10</v>
      </c>
      <c r="U1916">
        <v>171.70027938259599</v>
      </c>
      <c r="V1916">
        <v>0.115384615384615</v>
      </c>
    </row>
    <row r="1917" spans="1:22" hidden="1" x14ac:dyDescent="0.25">
      <c r="A1917" s="30" t="s">
        <v>1537</v>
      </c>
      <c r="B1917" s="30" t="s">
        <v>273</v>
      </c>
      <c r="C1917" s="30" t="s">
        <v>9</v>
      </c>
      <c r="D1917" s="30" t="s">
        <v>339</v>
      </c>
      <c r="E1917" s="30" t="s">
        <v>285</v>
      </c>
      <c r="F1917" s="30">
        <v>10114</v>
      </c>
      <c r="G1917" s="30" t="s">
        <v>312</v>
      </c>
      <c r="H1917" s="30">
        <v>46.529271520129498</v>
      </c>
      <c r="I1917" s="30">
        <v>25.03</v>
      </c>
      <c r="J1917" s="30" t="s">
        <v>334</v>
      </c>
      <c r="K1917" s="30">
        <v>1164.62766614884</v>
      </c>
      <c r="L1917" s="30">
        <v>11779044.215429399</v>
      </c>
      <c r="M1917" s="30">
        <v>0</v>
      </c>
      <c r="N1917" s="30">
        <v>0</v>
      </c>
      <c r="O1917" s="30">
        <v>25.03</v>
      </c>
      <c r="P1917" s="30">
        <v>0</v>
      </c>
      <c r="Q1917" s="30">
        <v>0</v>
      </c>
      <c r="R1917" s="30">
        <v>0</v>
      </c>
      <c r="S1917" s="30">
        <v>253153.42</v>
      </c>
      <c r="T1917">
        <v>10</v>
      </c>
      <c r="U1917">
        <v>46.529271520129498</v>
      </c>
      <c r="V1917">
        <v>0.80019181585677701</v>
      </c>
    </row>
    <row r="1918" spans="1:22" hidden="1" x14ac:dyDescent="0.25">
      <c r="A1918" s="30" t="s">
        <v>2811</v>
      </c>
      <c r="B1918" s="30" t="s">
        <v>273</v>
      </c>
      <c r="C1918" s="30" t="s">
        <v>9</v>
      </c>
      <c r="D1918" s="30" t="s">
        <v>339</v>
      </c>
      <c r="E1918" s="30" t="s">
        <v>285</v>
      </c>
      <c r="F1918" s="30">
        <v>10114</v>
      </c>
      <c r="G1918" s="30" t="s">
        <v>2688</v>
      </c>
      <c r="H1918" s="30">
        <v>674.02505170180302</v>
      </c>
      <c r="I1918" s="30">
        <v>0.65124644316000002</v>
      </c>
      <c r="J1918" s="30" t="s">
        <v>334</v>
      </c>
      <c r="K1918" s="30">
        <v>438.95641752153398</v>
      </c>
      <c r="L1918" s="30">
        <v>4439605.2068127999</v>
      </c>
      <c r="M1918" s="30">
        <v>0</v>
      </c>
      <c r="N1918" s="30">
        <v>0</v>
      </c>
      <c r="O1918" s="30">
        <v>0.65124644316000002</v>
      </c>
      <c r="P1918" s="30">
        <v>0</v>
      </c>
      <c r="Q1918" s="30">
        <v>0</v>
      </c>
      <c r="R1918" s="30">
        <v>0</v>
      </c>
      <c r="S1918" s="30">
        <v>6586.7065261202397</v>
      </c>
      <c r="T1918">
        <v>10</v>
      </c>
      <c r="U1918">
        <v>674.02505170180302</v>
      </c>
      <c r="V1918">
        <v>2.0819899078005102E-2</v>
      </c>
    </row>
    <row r="1919" spans="1:22" hidden="1" x14ac:dyDescent="0.25">
      <c r="A1919" s="30" t="s">
        <v>2727</v>
      </c>
      <c r="B1919" s="30" t="s">
        <v>273</v>
      </c>
      <c r="C1919" s="30" t="s">
        <v>9</v>
      </c>
      <c r="D1919" s="30" t="s">
        <v>339</v>
      </c>
      <c r="E1919" s="30" t="s">
        <v>285</v>
      </c>
      <c r="F1919" s="30">
        <v>10114</v>
      </c>
      <c r="G1919" s="30" t="s">
        <v>2687</v>
      </c>
      <c r="H1919" s="30">
        <v>418.313871381529</v>
      </c>
      <c r="I1919" s="30">
        <v>4.5087535568400003</v>
      </c>
      <c r="J1919" s="30" t="s">
        <v>334</v>
      </c>
      <c r="K1919" s="30">
        <v>1886.0741554669801</v>
      </c>
      <c r="L1919" s="30">
        <v>19075754.008393001</v>
      </c>
      <c r="M1919" s="30">
        <v>0</v>
      </c>
      <c r="N1919" s="30">
        <v>0</v>
      </c>
      <c r="O1919" s="30">
        <v>4.5087535568400003</v>
      </c>
      <c r="P1919" s="30">
        <v>0</v>
      </c>
      <c r="Q1919" s="30">
        <v>0</v>
      </c>
      <c r="R1919" s="30">
        <v>0</v>
      </c>
      <c r="S1919" s="30">
        <v>45601.533473879797</v>
      </c>
      <c r="T1919">
        <v>10</v>
      </c>
      <c r="U1919">
        <v>418.313871381529</v>
      </c>
      <c r="V1919">
        <v>0.14414173775063899</v>
      </c>
    </row>
    <row r="1920" spans="1:22" hidden="1" x14ac:dyDescent="0.25">
      <c r="A1920" s="30" t="s">
        <v>1538</v>
      </c>
      <c r="B1920" s="30" t="s">
        <v>273</v>
      </c>
      <c r="C1920" s="30" t="s">
        <v>9</v>
      </c>
      <c r="D1920" s="30" t="s">
        <v>339</v>
      </c>
      <c r="E1920" s="30" t="s">
        <v>285</v>
      </c>
      <c r="F1920" s="30">
        <v>10114</v>
      </c>
      <c r="G1920" s="30" t="s">
        <v>313</v>
      </c>
      <c r="H1920" s="30">
        <v>6073.05777220856</v>
      </c>
      <c r="I1920" s="30">
        <v>1.0900000000000001</v>
      </c>
      <c r="J1920" s="30" t="s">
        <v>334</v>
      </c>
      <c r="K1920" s="30">
        <v>6619.6329717073304</v>
      </c>
      <c r="L1920" s="30">
        <v>66950967.875848003</v>
      </c>
      <c r="M1920" s="30">
        <v>0</v>
      </c>
      <c r="N1920" s="30">
        <v>0</v>
      </c>
      <c r="O1920" s="30">
        <v>1.0900000000000001</v>
      </c>
      <c r="P1920" s="30">
        <v>0</v>
      </c>
      <c r="Q1920" s="30">
        <v>0</v>
      </c>
      <c r="R1920" s="30">
        <v>0</v>
      </c>
      <c r="S1920" s="30">
        <v>11024.26</v>
      </c>
      <c r="T1920">
        <v>10</v>
      </c>
      <c r="U1920">
        <v>6073.05777220856</v>
      </c>
      <c r="V1920">
        <v>3.4846547314578001E-2</v>
      </c>
    </row>
    <row r="1921" spans="1:22" hidden="1" x14ac:dyDescent="0.25">
      <c r="A1921" s="30" t="s">
        <v>1565</v>
      </c>
      <c r="B1921" s="30" t="s">
        <v>273</v>
      </c>
      <c r="C1921" s="30" t="s">
        <v>5</v>
      </c>
      <c r="D1921" s="30" t="s">
        <v>591</v>
      </c>
      <c r="E1921" s="30" t="s">
        <v>277</v>
      </c>
      <c r="F1921" s="30">
        <v>17994</v>
      </c>
      <c r="G1921" s="30" t="s">
        <v>289</v>
      </c>
      <c r="H1921" s="30">
        <v>0</v>
      </c>
      <c r="I1921" s="30">
        <v>0</v>
      </c>
      <c r="J1921" s="30" t="s">
        <v>335</v>
      </c>
      <c r="K1921" s="30">
        <v>0</v>
      </c>
      <c r="L1921" s="30">
        <v>0</v>
      </c>
      <c r="M1921" s="30">
        <v>0</v>
      </c>
      <c r="N1921" s="30">
        <v>0</v>
      </c>
      <c r="O1921" s="30">
        <v>0</v>
      </c>
      <c r="P1921" s="30">
        <v>0</v>
      </c>
      <c r="Q1921" s="30">
        <v>0</v>
      </c>
      <c r="R1921" s="30">
        <v>0</v>
      </c>
      <c r="S1921" s="30">
        <v>0</v>
      </c>
      <c r="T1921">
        <v>2</v>
      </c>
      <c r="U1921">
        <v>1778.71600499892</v>
      </c>
      <c r="V1921">
        <v>1</v>
      </c>
    </row>
    <row r="1922" spans="1:22" hidden="1" x14ac:dyDescent="0.25">
      <c r="A1922" s="30" t="s">
        <v>1564</v>
      </c>
      <c r="B1922" s="30" t="s">
        <v>273</v>
      </c>
      <c r="C1922" s="30" t="s">
        <v>5</v>
      </c>
      <c r="D1922" s="30" t="s">
        <v>591</v>
      </c>
      <c r="E1922" s="30" t="s">
        <v>277</v>
      </c>
      <c r="F1922" s="30">
        <v>17994</v>
      </c>
      <c r="G1922" s="30" t="s">
        <v>290</v>
      </c>
      <c r="H1922" s="30">
        <v>0</v>
      </c>
      <c r="I1922" s="30">
        <v>0</v>
      </c>
      <c r="J1922" s="30" t="s">
        <v>363</v>
      </c>
      <c r="K1922" s="30">
        <v>0</v>
      </c>
      <c r="L1922" s="30">
        <v>0</v>
      </c>
      <c r="M1922" s="30">
        <v>0</v>
      </c>
      <c r="N1922" s="30">
        <v>0</v>
      </c>
      <c r="O1922" s="30">
        <v>0</v>
      </c>
      <c r="P1922" s="30">
        <v>0</v>
      </c>
      <c r="Q1922" s="30">
        <v>0</v>
      </c>
      <c r="R1922" s="30">
        <v>0</v>
      </c>
      <c r="S1922" s="30">
        <v>0</v>
      </c>
      <c r="T1922">
        <v>2</v>
      </c>
      <c r="U1922">
        <v>862.33495910015495</v>
      </c>
      <c r="V1922">
        <v>0.5</v>
      </c>
    </row>
    <row r="1923" spans="1:22" hidden="1" x14ac:dyDescent="0.25">
      <c r="A1923" s="30" t="s">
        <v>1541</v>
      </c>
      <c r="B1923" s="30" t="s">
        <v>273</v>
      </c>
      <c r="C1923" s="30" t="s">
        <v>5</v>
      </c>
      <c r="D1923" s="30" t="s">
        <v>591</v>
      </c>
      <c r="E1923" s="30" t="s">
        <v>277</v>
      </c>
      <c r="F1923" s="30">
        <v>17994</v>
      </c>
      <c r="G1923" s="30" t="s">
        <v>291</v>
      </c>
      <c r="H1923" s="30">
        <v>0</v>
      </c>
      <c r="I1923" s="30">
        <v>0</v>
      </c>
      <c r="J1923" s="30" t="s">
        <v>336</v>
      </c>
      <c r="K1923" s="30">
        <v>0</v>
      </c>
      <c r="L1923" s="30">
        <v>0</v>
      </c>
      <c r="M1923" s="30">
        <v>0</v>
      </c>
      <c r="N1923" s="30">
        <v>0</v>
      </c>
      <c r="O1923" s="30">
        <v>0</v>
      </c>
      <c r="P1923" s="30">
        <v>0</v>
      </c>
      <c r="Q1923" s="30">
        <v>0</v>
      </c>
      <c r="R1923" s="30">
        <v>0</v>
      </c>
      <c r="S1923" s="30">
        <v>0</v>
      </c>
      <c r="T1923">
        <v>2</v>
      </c>
      <c r="U1923">
        <v>0</v>
      </c>
      <c r="V1923">
        <v>0</v>
      </c>
    </row>
    <row r="1924" spans="1:22" hidden="1" x14ac:dyDescent="0.25">
      <c r="A1924" s="30" t="s">
        <v>1543</v>
      </c>
      <c r="B1924" s="30" t="s">
        <v>273</v>
      </c>
      <c r="C1924" s="30" t="s">
        <v>5</v>
      </c>
      <c r="D1924" s="30" t="s">
        <v>591</v>
      </c>
      <c r="E1924" s="30" t="s">
        <v>277</v>
      </c>
      <c r="F1924" s="30">
        <v>17994</v>
      </c>
      <c r="G1924" s="30" t="s">
        <v>292</v>
      </c>
      <c r="H1924" s="30">
        <v>0</v>
      </c>
      <c r="I1924" s="30">
        <v>0</v>
      </c>
      <c r="J1924" s="30" t="s">
        <v>332</v>
      </c>
      <c r="K1924" s="30">
        <v>0</v>
      </c>
      <c r="L1924" s="30">
        <v>0</v>
      </c>
      <c r="M1924" s="30">
        <v>0</v>
      </c>
      <c r="N1924" s="30">
        <v>0</v>
      </c>
      <c r="O1924" s="30">
        <v>0</v>
      </c>
      <c r="P1924" s="30">
        <v>0</v>
      </c>
      <c r="Q1924" s="30">
        <v>0</v>
      </c>
      <c r="R1924" s="30">
        <v>0</v>
      </c>
      <c r="S1924" s="30">
        <v>0</v>
      </c>
      <c r="T1924">
        <v>2</v>
      </c>
      <c r="U1924">
        <v>0</v>
      </c>
      <c r="V1924">
        <v>0</v>
      </c>
    </row>
    <row r="1925" spans="1:22" hidden="1" x14ac:dyDescent="0.25">
      <c r="A1925" s="30" t="s">
        <v>1544</v>
      </c>
      <c r="B1925" s="30" t="s">
        <v>273</v>
      </c>
      <c r="C1925" s="30" t="s">
        <v>5</v>
      </c>
      <c r="D1925" s="30" t="s">
        <v>591</v>
      </c>
      <c r="E1925" s="30" t="s">
        <v>277</v>
      </c>
      <c r="F1925" s="30">
        <v>17994</v>
      </c>
      <c r="G1925" s="30" t="s">
        <v>293</v>
      </c>
      <c r="H1925" s="30">
        <v>0</v>
      </c>
      <c r="I1925" s="30">
        <v>0</v>
      </c>
      <c r="J1925" s="30" t="s">
        <v>333</v>
      </c>
      <c r="K1925" s="30">
        <v>0</v>
      </c>
      <c r="L1925" s="30">
        <v>0</v>
      </c>
      <c r="M1925" s="30">
        <v>0</v>
      </c>
      <c r="N1925" s="30">
        <v>0</v>
      </c>
      <c r="O1925" s="30">
        <v>0</v>
      </c>
      <c r="P1925" s="30">
        <v>0</v>
      </c>
      <c r="Q1925" s="30">
        <v>0</v>
      </c>
      <c r="R1925" s="30">
        <v>0</v>
      </c>
      <c r="S1925" s="30">
        <v>0</v>
      </c>
      <c r="T1925">
        <v>2</v>
      </c>
      <c r="U1925">
        <v>0</v>
      </c>
      <c r="V1925">
        <v>0</v>
      </c>
    </row>
    <row r="1926" spans="1:22" hidden="1" x14ac:dyDescent="0.25">
      <c r="A1926" s="30" t="s">
        <v>1545</v>
      </c>
      <c r="B1926" s="30" t="s">
        <v>273</v>
      </c>
      <c r="C1926" s="30" t="s">
        <v>5</v>
      </c>
      <c r="D1926" s="30" t="s">
        <v>591</v>
      </c>
      <c r="E1926" s="30" t="s">
        <v>277</v>
      </c>
      <c r="F1926" s="30">
        <v>17994</v>
      </c>
      <c r="G1926" s="30" t="s">
        <v>294</v>
      </c>
      <c r="H1926" s="30">
        <v>0</v>
      </c>
      <c r="I1926" s="30">
        <v>0</v>
      </c>
      <c r="J1926" s="30" t="s">
        <v>333</v>
      </c>
      <c r="K1926" s="30">
        <v>0</v>
      </c>
      <c r="L1926" s="30">
        <v>0</v>
      </c>
      <c r="M1926" s="30">
        <v>0</v>
      </c>
      <c r="N1926" s="30">
        <v>0</v>
      </c>
      <c r="O1926" s="30">
        <v>0</v>
      </c>
      <c r="P1926" s="30">
        <v>0</v>
      </c>
      <c r="Q1926" s="30">
        <v>0</v>
      </c>
      <c r="R1926" s="30">
        <v>0</v>
      </c>
      <c r="S1926" s="30">
        <v>0</v>
      </c>
      <c r="T1926">
        <v>2</v>
      </c>
      <c r="U1926">
        <v>64.279067927134193</v>
      </c>
      <c r="V1926">
        <v>7.4074074074074098E-2</v>
      </c>
    </row>
    <row r="1927" spans="1:22" hidden="1" x14ac:dyDescent="0.25">
      <c r="A1927" s="30" t="s">
        <v>1546</v>
      </c>
      <c r="B1927" s="30" t="s">
        <v>273</v>
      </c>
      <c r="C1927" s="30" t="s">
        <v>5</v>
      </c>
      <c r="D1927" s="30" t="s">
        <v>591</v>
      </c>
      <c r="E1927" s="30" t="s">
        <v>277</v>
      </c>
      <c r="F1927" s="30">
        <v>17994</v>
      </c>
      <c r="G1927" s="30" t="s">
        <v>295</v>
      </c>
      <c r="H1927" s="30">
        <v>0</v>
      </c>
      <c r="I1927" s="30">
        <v>0</v>
      </c>
      <c r="J1927" s="30" t="s">
        <v>336</v>
      </c>
      <c r="K1927" s="30">
        <v>0</v>
      </c>
      <c r="L1927" s="30">
        <v>0</v>
      </c>
      <c r="M1927" s="30">
        <v>0</v>
      </c>
      <c r="N1927" s="30">
        <v>0</v>
      </c>
      <c r="O1927" s="30">
        <v>0</v>
      </c>
      <c r="P1927" s="30">
        <v>0</v>
      </c>
      <c r="Q1927" s="30">
        <v>0</v>
      </c>
      <c r="R1927" s="30">
        <v>0</v>
      </c>
      <c r="S1927" s="30">
        <v>0</v>
      </c>
      <c r="T1927">
        <v>2</v>
      </c>
      <c r="U1927">
        <v>0</v>
      </c>
      <c r="V1927">
        <v>0</v>
      </c>
    </row>
    <row r="1928" spans="1:22" hidden="1" x14ac:dyDescent="0.25">
      <c r="A1928" s="30" t="s">
        <v>1547</v>
      </c>
      <c r="B1928" s="30" t="s">
        <v>273</v>
      </c>
      <c r="C1928" s="30" t="s">
        <v>5</v>
      </c>
      <c r="D1928" s="30" t="s">
        <v>591</v>
      </c>
      <c r="E1928" s="30" t="s">
        <v>277</v>
      </c>
      <c r="F1928" s="30">
        <v>17994</v>
      </c>
      <c r="G1928" s="30" t="s">
        <v>296</v>
      </c>
      <c r="H1928" s="30">
        <v>0</v>
      </c>
      <c r="I1928" s="30">
        <v>0</v>
      </c>
      <c r="J1928" s="30" t="s">
        <v>336</v>
      </c>
      <c r="K1928" s="30">
        <v>0</v>
      </c>
      <c r="L1928" s="30">
        <v>0</v>
      </c>
      <c r="M1928" s="30">
        <v>0</v>
      </c>
      <c r="N1928" s="30">
        <v>0</v>
      </c>
      <c r="O1928" s="30">
        <v>0</v>
      </c>
      <c r="P1928" s="30">
        <v>0</v>
      </c>
      <c r="Q1928" s="30">
        <v>0</v>
      </c>
      <c r="R1928" s="30">
        <v>0</v>
      </c>
      <c r="S1928" s="30">
        <v>0</v>
      </c>
      <c r="T1928">
        <v>2</v>
      </c>
      <c r="U1928">
        <v>0</v>
      </c>
      <c r="V1928">
        <v>0</v>
      </c>
    </row>
    <row r="1929" spans="1:22" hidden="1" x14ac:dyDescent="0.25">
      <c r="A1929" s="30" t="s">
        <v>1548</v>
      </c>
      <c r="B1929" s="30" t="s">
        <v>273</v>
      </c>
      <c r="C1929" s="30" t="s">
        <v>5</v>
      </c>
      <c r="D1929" s="30" t="s">
        <v>591</v>
      </c>
      <c r="E1929" s="30" t="s">
        <v>277</v>
      </c>
      <c r="F1929" s="30">
        <v>17994</v>
      </c>
      <c r="G1929" s="30" t="s">
        <v>297</v>
      </c>
      <c r="H1929" s="30">
        <v>0</v>
      </c>
      <c r="I1929" s="30">
        <v>0</v>
      </c>
      <c r="J1929" s="30" t="s">
        <v>336</v>
      </c>
      <c r="K1929" s="30">
        <v>0</v>
      </c>
      <c r="L1929" s="30">
        <v>0</v>
      </c>
      <c r="M1929" s="30">
        <v>0</v>
      </c>
      <c r="N1929" s="30">
        <v>0</v>
      </c>
      <c r="O1929" s="30">
        <v>0</v>
      </c>
      <c r="P1929" s="30">
        <v>0</v>
      </c>
      <c r="Q1929" s="30">
        <v>0</v>
      </c>
      <c r="R1929" s="30">
        <v>0</v>
      </c>
      <c r="S1929" s="30">
        <v>0</v>
      </c>
      <c r="T1929">
        <v>2</v>
      </c>
      <c r="U1929">
        <v>0</v>
      </c>
      <c r="V1929">
        <v>0</v>
      </c>
    </row>
    <row r="1930" spans="1:22" hidden="1" x14ac:dyDescent="0.25">
      <c r="A1930" s="30" t="s">
        <v>1549</v>
      </c>
      <c r="B1930" s="30" t="s">
        <v>273</v>
      </c>
      <c r="C1930" s="30" t="s">
        <v>5</v>
      </c>
      <c r="D1930" s="30" t="s">
        <v>591</v>
      </c>
      <c r="E1930" s="30" t="s">
        <v>277</v>
      </c>
      <c r="F1930" s="30">
        <v>17994</v>
      </c>
      <c r="G1930" s="30" t="s">
        <v>298</v>
      </c>
      <c r="H1930" s="30">
        <v>0</v>
      </c>
      <c r="I1930" s="30">
        <v>0</v>
      </c>
      <c r="J1930" s="30" t="s">
        <v>276</v>
      </c>
      <c r="K1930" s="30">
        <v>0</v>
      </c>
      <c r="L1930" s="30">
        <v>0</v>
      </c>
      <c r="M1930" s="30">
        <v>0</v>
      </c>
      <c r="N1930" s="30">
        <v>0</v>
      </c>
      <c r="O1930" s="30">
        <v>0</v>
      </c>
      <c r="P1930" s="30">
        <v>0</v>
      </c>
      <c r="Q1930" s="30">
        <v>0</v>
      </c>
      <c r="R1930" s="30">
        <v>0</v>
      </c>
      <c r="S1930" s="30">
        <v>0</v>
      </c>
      <c r="T1930">
        <v>2</v>
      </c>
      <c r="U1930">
        <v>0</v>
      </c>
      <c r="V1930">
        <v>0</v>
      </c>
    </row>
    <row r="1931" spans="1:22" hidden="1" x14ac:dyDescent="0.25">
      <c r="A1931" s="30" t="s">
        <v>1550</v>
      </c>
      <c r="B1931" s="30" t="s">
        <v>273</v>
      </c>
      <c r="C1931" s="30" t="s">
        <v>5</v>
      </c>
      <c r="D1931" s="30" t="s">
        <v>591</v>
      </c>
      <c r="E1931" s="30" t="s">
        <v>277</v>
      </c>
      <c r="F1931" s="30">
        <v>17994</v>
      </c>
      <c r="G1931" s="30" t="s">
        <v>299</v>
      </c>
      <c r="H1931" s="30">
        <v>0</v>
      </c>
      <c r="I1931" s="30">
        <v>0</v>
      </c>
      <c r="J1931" s="30" t="s">
        <v>332</v>
      </c>
      <c r="K1931" s="30">
        <v>0</v>
      </c>
      <c r="L1931" s="30">
        <v>0</v>
      </c>
      <c r="M1931" s="30">
        <v>0</v>
      </c>
      <c r="N1931" s="30">
        <v>0</v>
      </c>
      <c r="O1931" s="30">
        <v>0</v>
      </c>
      <c r="P1931" s="30">
        <v>0</v>
      </c>
      <c r="Q1931" s="30">
        <v>0</v>
      </c>
      <c r="R1931" s="30">
        <v>0</v>
      </c>
      <c r="S1931" s="30">
        <v>0</v>
      </c>
      <c r="T1931">
        <v>2</v>
      </c>
      <c r="U1931">
        <v>0</v>
      </c>
      <c r="V1931">
        <v>0</v>
      </c>
    </row>
    <row r="1932" spans="1:22" hidden="1" x14ac:dyDescent="0.25">
      <c r="A1932" s="30" t="s">
        <v>1551</v>
      </c>
      <c r="B1932" s="30" t="s">
        <v>273</v>
      </c>
      <c r="C1932" s="30" t="s">
        <v>5</v>
      </c>
      <c r="D1932" s="30" t="s">
        <v>591</v>
      </c>
      <c r="E1932" s="30" t="s">
        <v>277</v>
      </c>
      <c r="F1932" s="30">
        <v>17994</v>
      </c>
      <c r="G1932" s="30" t="s">
        <v>300</v>
      </c>
      <c r="H1932" s="30">
        <v>0</v>
      </c>
      <c r="I1932" s="30">
        <v>0</v>
      </c>
      <c r="J1932" s="30" t="s">
        <v>336</v>
      </c>
      <c r="K1932" s="30">
        <v>0</v>
      </c>
      <c r="L1932" s="30">
        <v>0</v>
      </c>
      <c r="M1932" s="30">
        <v>0</v>
      </c>
      <c r="N1932" s="30">
        <v>0</v>
      </c>
      <c r="O1932" s="30">
        <v>0</v>
      </c>
      <c r="P1932" s="30">
        <v>0</v>
      </c>
      <c r="Q1932" s="30">
        <v>0</v>
      </c>
      <c r="R1932" s="30">
        <v>0</v>
      </c>
      <c r="S1932" s="30">
        <v>0</v>
      </c>
      <c r="T1932">
        <v>2</v>
      </c>
      <c r="U1932">
        <v>0</v>
      </c>
      <c r="V1932">
        <v>0</v>
      </c>
    </row>
    <row r="1933" spans="1:22" hidden="1" x14ac:dyDescent="0.25">
      <c r="A1933" s="30" t="s">
        <v>1552</v>
      </c>
      <c r="B1933" s="30" t="s">
        <v>273</v>
      </c>
      <c r="C1933" s="30" t="s">
        <v>5</v>
      </c>
      <c r="D1933" s="30" t="s">
        <v>591</v>
      </c>
      <c r="E1933" s="30" t="s">
        <v>277</v>
      </c>
      <c r="F1933" s="30">
        <v>17994</v>
      </c>
      <c r="G1933" s="30" t="s">
        <v>301</v>
      </c>
      <c r="H1933" s="30">
        <v>0</v>
      </c>
      <c r="I1933" s="30">
        <v>0</v>
      </c>
      <c r="J1933" s="30" t="s">
        <v>333</v>
      </c>
      <c r="K1933" s="30">
        <v>0</v>
      </c>
      <c r="L1933" s="30">
        <v>0</v>
      </c>
      <c r="M1933" s="30">
        <v>0</v>
      </c>
      <c r="N1933" s="30">
        <v>0</v>
      </c>
      <c r="O1933" s="30">
        <v>0</v>
      </c>
      <c r="P1933" s="30">
        <v>0</v>
      </c>
      <c r="Q1933" s="30">
        <v>0</v>
      </c>
      <c r="R1933" s="30">
        <v>0</v>
      </c>
      <c r="S1933" s="30">
        <v>0</v>
      </c>
      <c r="T1933">
        <v>2</v>
      </c>
      <c r="U1933">
        <v>31.005573616384801</v>
      </c>
      <c r="V1933">
        <v>0.77777777777777801</v>
      </c>
    </row>
    <row r="1934" spans="1:22" hidden="1" x14ac:dyDescent="0.25">
      <c r="A1934" s="30" t="s">
        <v>1553</v>
      </c>
      <c r="B1934" s="30" t="s">
        <v>273</v>
      </c>
      <c r="C1934" s="30" t="s">
        <v>5</v>
      </c>
      <c r="D1934" s="30" t="s">
        <v>591</v>
      </c>
      <c r="E1934" s="30" t="s">
        <v>277</v>
      </c>
      <c r="F1934" s="30">
        <v>17994</v>
      </c>
      <c r="G1934" s="30" t="s">
        <v>302</v>
      </c>
      <c r="H1934" s="30">
        <v>0</v>
      </c>
      <c r="I1934" s="30">
        <v>0</v>
      </c>
      <c r="J1934" s="30" t="s">
        <v>332</v>
      </c>
      <c r="K1934" s="30">
        <v>0</v>
      </c>
      <c r="L1934" s="30">
        <v>0</v>
      </c>
      <c r="M1934" s="30">
        <v>0</v>
      </c>
      <c r="N1934" s="30">
        <v>0</v>
      </c>
      <c r="O1934" s="30">
        <v>0</v>
      </c>
      <c r="P1934" s="30">
        <v>0</v>
      </c>
      <c r="Q1934" s="30">
        <v>0</v>
      </c>
      <c r="R1934" s="30">
        <v>0</v>
      </c>
      <c r="S1934" s="30">
        <v>0</v>
      </c>
      <c r="T1934">
        <v>2</v>
      </c>
      <c r="U1934">
        <v>0</v>
      </c>
      <c r="V1934">
        <v>0</v>
      </c>
    </row>
    <row r="1935" spans="1:22" hidden="1" x14ac:dyDescent="0.25">
      <c r="A1935" s="30" t="s">
        <v>1554</v>
      </c>
      <c r="B1935" s="30" t="s">
        <v>273</v>
      </c>
      <c r="C1935" s="30" t="s">
        <v>5</v>
      </c>
      <c r="D1935" s="30" t="s">
        <v>591</v>
      </c>
      <c r="E1935" s="30" t="s">
        <v>277</v>
      </c>
      <c r="F1935" s="30">
        <v>17994</v>
      </c>
      <c r="G1935" s="30" t="s">
        <v>303</v>
      </c>
      <c r="H1935" s="30">
        <v>0</v>
      </c>
      <c r="I1935" s="30">
        <v>0</v>
      </c>
      <c r="J1935" s="30" t="s">
        <v>336</v>
      </c>
      <c r="K1935" s="30">
        <v>0</v>
      </c>
      <c r="L1935" s="30">
        <v>0</v>
      </c>
      <c r="M1935" s="30">
        <v>0</v>
      </c>
      <c r="N1935" s="30">
        <v>0</v>
      </c>
      <c r="O1935" s="30">
        <v>0</v>
      </c>
      <c r="P1935" s="30">
        <v>0</v>
      </c>
      <c r="Q1935" s="30">
        <v>0</v>
      </c>
      <c r="R1935" s="30">
        <v>0</v>
      </c>
      <c r="S1935" s="30">
        <v>0</v>
      </c>
      <c r="T1935">
        <v>2</v>
      </c>
      <c r="U1935">
        <v>0</v>
      </c>
      <c r="V1935">
        <v>0</v>
      </c>
    </row>
    <row r="1936" spans="1:22" hidden="1" x14ac:dyDescent="0.25">
      <c r="A1936" s="30" t="s">
        <v>1542</v>
      </c>
      <c r="B1936" s="30" t="s">
        <v>273</v>
      </c>
      <c r="C1936" s="30" t="s">
        <v>5</v>
      </c>
      <c r="D1936" s="30" t="s">
        <v>591</v>
      </c>
      <c r="E1936" s="30" t="s">
        <v>277</v>
      </c>
      <c r="F1936" s="30">
        <v>17994</v>
      </c>
      <c r="G1936" s="30" t="s">
        <v>304</v>
      </c>
      <c r="H1936" s="30">
        <v>5.8357592432674001E-2</v>
      </c>
      <c r="I1936" s="30">
        <v>1</v>
      </c>
      <c r="J1936" s="30" t="s">
        <v>336</v>
      </c>
      <c r="K1936" s="30">
        <v>5.8357592432674001E-2</v>
      </c>
      <c r="L1936" s="30">
        <v>1050.0865182335399</v>
      </c>
      <c r="M1936" s="30">
        <v>0</v>
      </c>
      <c r="N1936" s="30">
        <v>0</v>
      </c>
      <c r="O1936" s="30">
        <v>0</v>
      </c>
      <c r="P1936" s="30">
        <v>0</v>
      </c>
      <c r="Q1936" s="30">
        <v>1</v>
      </c>
      <c r="R1936" s="30">
        <v>5.8357592432674001E-2</v>
      </c>
      <c r="S1936" s="30">
        <v>17994</v>
      </c>
      <c r="T1936">
        <v>2</v>
      </c>
      <c r="U1936">
        <v>5.8357592432674001E-2</v>
      </c>
      <c r="V1936">
        <v>1</v>
      </c>
    </row>
    <row r="1937" spans="1:22" hidden="1" x14ac:dyDescent="0.25">
      <c r="A1937" s="30" t="s">
        <v>1556</v>
      </c>
      <c r="B1937" s="30" t="s">
        <v>273</v>
      </c>
      <c r="C1937" s="30" t="s">
        <v>5</v>
      </c>
      <c r="D1937" s="30" t="s">
        <v>591</v>
      </c>
      <c r="E1937" s="30" t="s">
        <v>277</v>
      </c>
      <c r="F1937" s="30">
        <v>17994</v>
      </c>
      <c r="G1937" s="30" t="s">
        <v>305</v>
      </c>
      <c r="H1937" s="30">
        <v>23.410403773447399</v>
      </c>
      <c r="I1937" s="30">
        <v>0.02</v>
      </c>
      <c r="J1937" s="30" t="s">
        <v>332</v>
      </c>
      <c r="K1937" s="30">
        <v>0.46820807546894799</v>
      </c>
      <c r="L1937" s="30">
        <v>8424.9361099882499</v>
      </c>
      <c r="M1937" s="30">
        <v>0.02</v>
      </c>
      <c r="N1937" s="30">
        <v>0</v>
      </c>
      <c r="O1937" s="30">
        <v>0</v>
      </c>
      <c r="P1937" s="30">
        <v>0</v>
      </c>
      <c r="Q1937" s="30">
        <v>0</v>
      </c>
      <c r="R1937" s="30">
        <v>0</v>
      </c>
      <c r="S1937" s="30">
        <v>359.88</v>
      </c>
      <c r="T1937">
        <v>2</v>
      </c>
      <c r="U1937">
        <v>23.410403773447399</v>
      </c>
      <c r="V1937">
        <v>1</v>
      </c>
    </row>
    <row r="1938" spans="1:22" hidden="1" x14ac:dyDescent="0.25">
      <c r="A1938" s="30" t="s">
        <v>1557</v>
      </c>
      <c r="B1938" s="30" t="s">
        <v>273</v>
      </c>
      <c r="C1938" s="30" t="s">
        <v>5</v>
      </c>
      <c r="D1938" s="30" t="s">
        <v>591</v>
      </c>
      <c r="E1938" s="30" t="s">
        <v>277</v>
      </c>
      <c r="F1938" s="30">
        <v>17994</v>
      </c>
      <c r="G1938" s="30" t="s">
        <v>306</v>
      </c>
      <c r="H1938" s="30">
        <v>0</v>
      </c>
      <c r="I1938" s="30">
        <v>0</v>
      </c>
      <c r="J1938" s="30" t="s">
        <v>332</v>
      </c>
      <c r="K1938" s="30">
        <v>0</v>
      </c>
      <c r="L1938" s="30">
        <v>0</v>
      </c>
      <c r="M1938" s="30">
        <v>0</v>
      </c>
      <c r="N1938" s="30">
        <v>0</v>
      </c>
      <c r="O1938" s="30">
        <v>0</v>
      </c>
      <c r="P1938" s="30">
        <v>0</v>
      </c>
      <c r="Q1938" s="30">
        <v>0</v>
      </c>
      <c r="R1938" s="30">
        <v>0</v>
      </c>
      <c r="S1938" s="30">
        <v>0</v>
      </c>
      <c r="T1938">
        <v>2</v>
      </c>
      <c r="U1938">
        <v>0</v>
      </c>
      <c r="V1938">
        <v>0</v>
      </c>
    </row>
    <row r="1939" spans="1:22" hidden="1" x14ac:dyDescent="0.25">
      <c r="A1939" s="30" t="s">
        <v>1558</v>
      </c>
      <c r="B1939" s="30" t="s">
        <v>273</v>
      </c>
      <c r="C1939" s="30" t="s">
        <v>5</v>
      </c>
      <c r="D1939" s="30" t="s">
        <v>591</v>
      </c>
      <c r="E1939" s="30" t="s">
        <v>277</v>
      </c>
      <c r="F1939" s="30">
        <v>17994</v>
      </c>
      <c r="G1939" s="30" t="s">
        <v>307</v>
      </c>
      <c r="H1939" s="30">
        <v>0</v>
      </c>
      <c r="I1939" s="30">
        <v>0</v>
      </c>
      <c r="J1939" s="30" t="s">
        <v>336</v>
      </c>
      <c r="K1939" s="30">
        <v>0</v>
      </c>
      <c r="L1939" s="30">
        <v>0</v>
      </c>
      <c r="M1939" s="30">
        <v>0</v>
      </c>
      <c r="N1939" s="30">
        <v>0</v>
      </c>
      <c r="O1939" s="30">
        <v>0</v>
      </c>
      <c r="P1939" s="30">
        <v>0</v>
      </c>
      <c r="Q1939" s="30">
        <v>0</v>
      </c>
      <c r="R1939" s="30">
        <v>0</v>
      </c>
      <c r="S1939" s="30">
        <v>0</v>
      </c>
      <c r="T1939">
        <v>2</v>
      </c>
      <c r="U1939">
        <v>0</v>
      </c>
      <c r="V1939">
        <v>0</v>
      </c>
    </row>
    <row r="1940" spans="1:22" hidden="1" x14ac:dyDescent="0.25">
      <c r="A1940" s="30" t="s">
        <v>1559</v>
      </c>
      <c r="B1940" s="30" t="s">
        <v>273</v>
      </c>
      <c r="C1940" s="30" t="s">
        <v>5</v>
      </c>
      <c r="D1940" s="30" t="s">
        <v>591</v>
      </c>
      <c r="E1940" s="30" t="s">
        <v>277</v>
      </c>
      <c r="F1940" s="30">
        <v>17994</v>
      </c>
      <c r="G1940" s="30" t="s">
        <v>308</v>
      </c>
      <c r="H1940" s="30">
        <v>0</v>
      </c>
      <c r="I1940" s="30">
        <v>0</v>
      </c>
      <c r="J1940" s="30" t="s">
        <v>332</v>
      </c>
      <c r="K1940" s="30">
        <v>0</v>
      </c>
      <c r="L1940" s="30">
        <v>0</v>
      </c>
      <c r="M1940" s="30">
        <v>0</v>
      </c>
      <c r="N1940" s="30">
        <v>0</v>
      </c>
      <c r="O1940" s="30">
        <v>0</v>
      </c>
      <c r="P1940" s="30">
        <v>0</v>
      </c>
      <c r="Q1940" s="30">
        <v>0</v>
      </c>
      <c r="R1940" s="30">
        <v>0</v>
      </c>
      <c r="S1940" s="30">
        <v>0</v>
      </c>
      <c r="T1940">
        <v>2</v>
      </c>
      <c r="U1940">
        <v>0</v>
      </c>
      <c r="V1940">
        <v>0</v>
      </c>
    </row>
    <row r="1941" spans="1:22" hidden="1" x14ac:dyDescent="0.25">
      <c r="A1941" s="30" t="s">
        <v>1555</v>
      </c>
      <c r="B1941" s="30" t="s">
        <v>273</v>
      </c>
      <c r="C1941" s="30" t="s">
        <v>5</v>
      </c>
      <c r="D1941" s="30" t="s">
        <v>591</v>
      </c>
      <c r="E1941" s="30" t="s">
        <v>277</v>
      </c>
      <c r="F1941" s="30">
        <v>17994</v>
      </c>
      <c r="G1941" s="30" t="s">
        <v>309</v>
      </c>
      <c r="H1941" s="30">
        <v>0</v>
      </c>
      <c r="I1941" s="30">
        <v>0</v>
      </c>
      <c r="J1941" s="30" t="s">
        <v>336</v>
      </c>
      <c r="K1941" s="30">
        <v>0</v>
      </c>
      <c r="L1941" s="30">
        <v>0</v>
      </c>
      <c r="M1941" s="30">
        <v>0</v>
      </c>
      <c r="N1941" s="30">
        <v>0</v>
      </c>
      <c r="O1941" s="30">
        <v>0</v>
      </c>
      <c r="P1941" s="30">
        <v>0</v>
      </c>
      <c r="Q1941" s="30">
        <v>0</v>
      </c>
      <c r="R1941" s="30">
        <v>0</v>
      </c>
      <c r="S1941" s="30">
        <v>0</v>
      </c>
      <c r="T1941">
        <v>2</v>
      </c>
      <c r="U1941">
        <v>0</v>
      </c>
      <c r="V1941">
        <v>0</v>
      </c>
    </row>
    <row r="1942" spans="1:22" hidden="1" x14ac:dyDescent="0.25">
      <c r="A1942" s="30" t="s">
        <v>1560</v>
      </c>
      <c r="B1942" s="30" t="s">
        <v>273</v>
      </c>
      <c r="C1942" s="30" t="s">
        <v>5</v>
      </c>
      <c r="D1942" s="30" t="s">
        <v>591</v>
      </c>
      <c r="E1942" s="30" t="s">
        <v>277</v>
      </c>
      <c r="F1942" s="30">
        <v>17994</v>
      </c>
      <c r="G1942" s="30" t="s">
        <v>310</v>
      </c>
      <c r="H1942" s="30">
        <v>0</v>
      </c>
      <c r="I1942" s="30">
        <v>0</v>
      </c>
      <c r="J1942" s="30" t="s">
        <v>333</v>
      </c>
      <c r="K1942" s="30">
        <v>0</v>
      </c>
      <c r="L1942" s="30">
        <v>0</v>
      </c>
      <c r="M1942" s="30">
        <v>0</v>
      </c>
      <c r="N1942" s="30">
        <v>0</v>
      </c>
      <c r="O1942" s="30">
        <v>0</v>
      </c>
      <c r="P1942" s="30">
        <v>0</v>
      </c>
      <c r="Q1942" s="30">
        <v>0</v>
      </c>
      <c r="R1942" s="30">
        <v>0</v>
      </c>
      <c r="S1942" s="30">
        <v>0</v>
      </c>
      <c r="T1942">
        <v>2</v>
      </c>
      <c r="U1942">
        <v>0</v>
      </c>
      <c r="V1942">
        <v>0</v>
      </c>
    </row>
    <row r="1943" spans="1:22" hidden="1" x14ac:dyDescent="0.25">
      <c r="A1943" s="30" t="s">
        <v>1561</v>
      </c>
      <c r="B1943" s="30" t="s">
        <v>273</v>
      </c>
      <c r="C1943" s="30" t="s">
        <v>5</v>
      </c>
      <c r="D1943" s="30" t="s">
        <v>591</v>
      </c>
      <c r="E1943" s="30" t="s">
        <v>277</v>
      </c>
      <c r="F1943" s="30">
        <v>17994</v>
      </c>
      <c r="G1943" s="30" t="s">
        <v>311</v>
      </c>
      <c r="H1943" s="30">
        <v>0</v>
      </c>
      <c r="I1943" s="30">
        <v>0</v>
      </c>
      <c r="J1943" s="30" t="s">
        <v>333</v>
      </c>
      <c r="K1943" s="30">
        <v>0</v>
      </c>
      <c r="L1943" s="30">
        <v>0</v>
      </c>
      <c r="M1943" s="30">
        <v>0</v>
      </c>
      <c r="N1943" s="30">
        <v>0</v>
      </c>
      <c r="O1943" s="30">
        <v>0</v>
      </c>
      <c r="P1943" s="30">
        <v>0</v>
      </c>
      <c r="Q1943" s="30">
        <v>0</v>
      </c>
      <c r="R1943" s="30">
        <v>0</v>
      </c>
      <c r="S1943" s="30">
        <v>0</v>
      </c>
      <c r="T1943">
        <v>2</v>
      </c>
      <c r="U1943">
        <v>50.585626833674297</v>
      </c>
      <c r="V1943">
        <v>0.148148148148148</v>
      </c>
    </row>
    <row r="1944" spans="1:22" hidden="1" x14ac:dyDescent="0.25">
      <c r="A1944" s="30" t="s">
        <v>1562</v>
      </c>
      <c r="B1944" s="30" t="s">
        <v>273</v>
      </c>
      <c r="C1944" s="30" t="s">
        <v>5</v>
      </c>
      <c r="D1944" s="30" t="s">
        <v>591</v>
      </c>
      <c r="E1944" s="30" t="s">
        <v>277</v>
      </c>
      <c r="F1944" s="30">
        <v>17994</v>
      </c>
      <c r="G1944" s="30" t="s">
        <v>312</v>
      </c>
      <c r="H1944" s="30">
        <v>7.4420283025733198</v>
      </c>
      <c r="I1944" s="30">
        <v>0.18</v>
      </c>
      <c r="J1944" s="30" t="s">
        <v>334</v>
      </c>
      <c r="K1944" s="30">
        <v>1.3395650944632</v>
      </c>
      <c r="L1944" s="30">
        <v>24104.134309770801</v>
      </c>
      <c r="M1944" s="30">
        <v>0</v>
      </c>
      <c r="N1944" s="30">
        <v>0</v>
      </c>
      <c r="O1944" s="30">
        <v>0.18</v>
      </c>
      <c r="P1944" s="30">
        <v>0</v>
      </c>
      <c r="Q1944" s="30">
        <v>0</v>
      </c>
      <c r="R1944" s="30">
        <v>0</v>
      </c>
      <c r="S1944" s="30">
        <v>3238.92</v>
      </c>
      <c r="T1944">
        <v>2</v>
      </c>
      <c r="U1944">
        <v>7.4420283025733198</v>
      </c>
      <c r="V1944">
        <v>0.9</v>
      </c>
    </row>
    <row r="1945" spans="1:22" hidden="1" x14ac:dyDescent="0.25">
      <c r="A1945" s="30" t="s">
        <v>2823</v>
      </c>
      <c r="B1945" s="30" t="s">
        <v>273</v>
      </c>
      <c r="C1945" s="30" t="s">
        <v>5</v>
      </c>
      <c r="D1945" s="30" t="s">
        <v>591</v>
      </c>
      <c r="E1945" s="30" t="s">
        <v>277</v>
      </c>
      <c r="F1945" s="30">
        <v>17994</v>
      </c>
      <c r="G1945" s="30" t="s">
        <v>2688</v>
      </c>
      <c r="H1945" s="30">
        <v>29.6303888657621</v>
      </c>
      <c r="I1945" s="30">
        <v>2.5242110200000001E-3</v>
      </c>
      <c r="J1945" s="30" t="s">
        <v>334</v>
      </c>
      <c r="K1945" s="30">
        <v>7.4793354101842097E-2</v>
      </c>
      <c r="L1945" s="30">
        <v>1345.8316137085501</v>
      </c>
      <c r="M1945" s="30">
        <v>0</v>
      </c>
      <c r="N1945" s="30">
        <v>0</v>
      </c>
      <c r="O1945" s="30">
        <v>2.5242110200000001E-3</v>
      </c>
      <c r="P1945" s="30">
        <v>0</v>
      </c>
      <c r="Q1945" s="30">
        <v>0</v>
      </c>
      <c r="R1945" s="30">
        <v>0</v>
      </c>
      <c r="S1945" s="30">
        <v>45.420653093879999</v>
      </c>
      <c r="T1945">
        <v>2</v>
      </c>
      <c r="U1945">
        <v>29.6303888657621</v>
      </c>
      <c r="V1945">
        <v>1.26210551E-2</v>
      </c>
    </row>
    <row r="1946" spans="1:22" hidden="1" x14ac:dyDescent="0.25">
      <c r="A1946" s="30" t="s">
        <v>2739</v>
      </c>
      <c r="B1946" s="30" t="s">
        <v>273</v>
      </c>
      <c r="C1946" s="30" t="s">
        <v>5</v>
      </c>
      <c r="D1946" s="30" t="s">
        <v>591</v>
      </c>
      <c r="E1946" s="30" t="s">
        <v>277</v>
      </c>
      <c r="F1946" s="30">
        <v>17994</v>
      </c>
      <c r="G1946" s="30" t="s">
        <v>2687</v>
      </c>
      <c r="H1946" s="30">
        <v>18.389231447232198</v>
      </c>
      <c r="I1946" s="30">
        <v>1.747578898E-2</v>
      </c>
      <c r="J1946" s="30" t="s">
        <v>334</v>
      </c>
      <c r="K1946" s="30">
        <v>0.32136632827620998</v>
      </c>
      <c r="L1946" s="30">
        <v>5782.6657110021197</v>
      </c>
      <c r="M1946" s="30">
        <v>0</v>
      </c>
      <c r="N1946" s="30">
        <v>0</v>
      </c>
      <c r="O1946" s="30">
        <v>1.747578898E-2</v>
      </c>
      <c r="P1946" s="30">
        <v>0</v>
      </c>
      <c r="Q1946" s="30">
        <v>0</v>
      </c>
      <c r="R1946" s="30">
        <v>0</v>
      </c>
      <c r="S1946" s="30">
        <v>314.45934690612</v>
      </c>
      <c r="T1946">
        <v>2</v>
      </c>
      <c r="U1946">
        <v>18.389231447232198</v>
      </c>
      <c r="V1946">
        <v>8.7378944900000005E-2</v>
      </c>
    </row>
    <row r="1947" spans="1:22" hidden="1" x14ac:dyDescent="0.25">
      <c r="A1947" s="30" t="s">
        <v>1563</v>
      </c>
      <c r="B1947" s="30" t="s">
        <v>273</v>
      </c>
      <c r="C1947" s="30" t="s">
        <v>5</v>
      </c>
      <c r="D1947" s="30" t="s">
        <v>591</v>
      </c>
      <c r="E1947" s="30" t="s">
        <v>277</v>
      </c>
      <c r="F1947" s="30">
        <v>17994</v>
      </c>
      <c r="G1947" s="30" t="s">
        <v>313</v>
      </c>
      <c r="H1947" s="30">
        <v>0</v>
      </c>
      <c r="I1947" s="30">
        <v>0</v>
      </c>
      <c r="J1947" s="30" t="s">
        <v>334</v>
      </c>
      <c r="K1947" s="30">
        <v>0</v>
      </c>
      <c r="L1947" s="30">
        <v>0</v>
      </c>
      <c r="M1947" s="30">
        <v>0</v>
      </c>
      <c r="N1947" s="30">
        <v>0</v>
      </c>
      <c r="O1947" s="30">
        <v>0</v>
      </c>
      <c r="P1947" s="30">
        <v>0</v>
      </c>
      <c r="Q1947" s="30">
        <v>0</v>
      </c>
      <c r="R1947" s="30">
        <v>0</v>
      </c>
      <c r="S1947" s="30">
        <v>0</v>
      </c>
      <c r="T1947">
        <v>2</v>
      </c>
      <c r="U1947">
        <v>0</v>
      </c>
      <c r="V1947">
        <v>0</v>
      </c>
    </row>
    <row r="1948" spans="1:22" hidden="1" x14ac:dyDescent="0.25">
      <c r="A1948" s="30" t="s">
        <v>1590</v>
      </c>
      <c r="B1948" s="30" t="s">
        <v>273</v>
      </c>
      <c r="C1948" s="30" t="s">
        <v>5</v>
      </c>
      <c r="D1948" s="30" t="s">
        <v>591</v>
      </c>
      <c r="E1948" s="30" t="s">
        <v>278</v>
      </c>
      <c r="F1948" s="30">
        <v>8997</v>
      </c>
      <c r="G1948" s="30" t="s">
        <v>289</v>
      </c>
      <c r="H1948" s="30">
        <v>0</v>
      </c>
      <c r="I1948" s="30">
        <v>0</v>
      </c>
      <c r="J1948" s="30" t="s">
        <v>335</v>
      </c>
      <c r="K1948" s="30">
        <v>0</v>
      </c>
      <c r="L1948" s="30">
        <v>0</v>
      </c>
      <c r="M1948" s="30">
        <v>0</v>
      </c>
      <c r="N1948" s="30">
        <v>0</v>
      </c>
      <c r="O1948" s="30">
        <v>0</v>
      </c>
      <c r="P1948" s="30">
        <v>0</v>
      </c>
      <c r="Q1948" s="30">
        <v>0</v>
      </c>
      <c r="R1948" s="30">
        <v>0</v>
      </c>
      <c r="S1948" s="30">
        <v>0</v>
      </c>
      <c r="T1948">
        <v>3</v>
      </c>
      <c r="U1948">
        <v>1778.71600499892</v>
      </c>
      <c r="V1948">
        <v>1</v>
      </c>
    </row>
    <row r="1949" spans="1:22" hidden="1" x14ac:dyDescent="0.25">
      <c r="A1949" s="30" t="s">
        <v>1589</v>
      </c>
      <c r="B1949" s="30" t="s">
        <v>273</v>
      </c>
      <c r="C1949" s="30" t="s">
        <v>5</v>
      </c>
      <c r="D1949" s="30" t="s">
        <v>591</v>
      </c>
      <c r="E1949" s="30" t="s">
        <v>278</v>
      </c>
      <c r="F1949" s="30">
        <v>8997</v>
      </c>
      <c r="G1949" s="30" t="s">
        <v>290</v>
      </c>
      <c r="H1949" s="30">
        <v>0</v>
      </c>
      <c r="I1949" s="30">
        <v>0</v>
      </c>
      <c r="J1949" s="30" t="s">
        <v>363</v>
      </c>
      <c r="K1949" s="30">
        <v>0</v>
      </c>
      <c r="L1949" s="30">
        <v>0</v>
      </c>
      <c r="M1949" s="30">
        <v>0</v>
      </c>
      <c r="N1949" s="30">
        <v>0</v>
      </c>
      <c r="O1949" s="30">
        <v>0</v>
      </c>
      <c r="P1949" s="30">
        <v>0</v>
      </c>
      <c r="Q1949" s="30">
        <v>0</v>
      </c>
      <c r="R1949" s="30">
        <v>0</v>
      </c>
      <c r="S1949" s="30">
        <v>0</v>
      </c>
      <c r="T1949">
        <v>3</v>
      </c>
      <c r="U1949">
        <v>862.33495910015495</v>
      </c>
      <c r="V1949">
        <v>0.5</v>
      </c>
    </row>
    <row r="1950" spans="1:22" hidden="1" x14ac:dyDescent="0.25">
      <c r="A1950" s="30" t="s">
        <v>1566</v>
      </c>
      <c r="B1950" s="30" t="s">
        <v>273</v>
      </c>
      <c r="C1950" s="30" t="s">
        <v>5</v>
      </c>
      <c r="D1950" s="30" t="s">
        <v>591</v>
      </c>
      <c r="E1950" s="30" t="s">
        <v>278</v>
      </c>
      <c r="F1950" s="30">
        <v>8997</v>
      </c>
      <c r="G1950" s="30" t="s">
        <v>291</v>
      </c>
      <c r="H1950" s="30">
        <v>0</v>
      </c>
      <c r="I1950" s="30">
        <v>0</v>
      </c>
      <c r="J1950" s="30" t="s">
        <v>336</v>
      </c>
      <c r="K1950" s="30">
        <v>0</v>
      </c>
      <c r="L1950" s="30">
        <v>0</v>
      </c>
      <c r="M1950" s="30">
        <v>0</v>
      </c>
      <c r="N1950" s="30">
        <v>0</v>
      </c>
      <c r="O1950" s="30">
        <v>0</v>
      </c>
      <c r="P1950" s="30">
        <v>0</v>
      </c>
      <c r="Q1950" s="30">
        <v>0</v>
      </c>
      <c r="R1950" s="30">
        <v>0</v>
      </c>
      <c r="S1950" s="30">
        <v>0</v>
      </c>
      <c r="T1950">
        <v>3</v>
      </c>
      <c r="U1950">
        <v>0</v>
      </c>
      <c r="V1950">
        <v>0</v>
      </c>
    </row>
    <row r="1951" spans="1:22" hidden="1" x14ac:dyDescent="0.25">
      <c r="A1951" s="30" t="s">
        <v>1568</v>
      </c>
      <c r="B1951" s="30" t="s">
        <v>273</v>
      </c>
      <c r="C1951" s="30" t="s">
        <v>5</v>
      </c>
      <c r="D1951" s="30" t="s">
        <v>591</v>
      </c>
      <c r="E1951" s="30" t="s">
        <v>278</v>
      </c>
      <c r="F1951" s="30">
        <v>8997</v>
      </c>
      <c r="G1951" s="30" t="s">
        <v>292</v>
      </c>
      <c r="H1951" s="30">
        <v>42.285714279510501</v>
      </c>
      <c r="I1951" s="30">
        <v>7.0000000000000007E-2</v>
      </c>
      <c r="J1951" s="30" t="s">
        <v>332</v>
      </c>
      <c r="K1951" s="30">
        <v>2.95999999956573</v>
      </c>
      <c r="L1951" s="30">
        <v>26631.119996092901</v>
      </c>
      <c r="M1951" s="30">
        <v>7.0000000000000007E-2</v>
      </c>
      <c r="N1951" s="30">
        <v>0</v>
      </c>
      <c r="O1951" s="30">
        <v>0</v>
      </c>
      <c r="P1951" s="30">
        <v>0</v>
      </c>
      <c r="Q1951" s="30">
        <v>0</v>
      </c>
      <c r="R1951" s="30">
        <v>0</v>
      </c>
      <c r="S1951" s="30">
        <v>629.79</v>
      </c>
      <c r="T1951">
        <v>3</v>
      </c>
      <c r="U1951">
        <v>42.285714279510501</v>
      </c>
      <c r="V1951">
        <v>7.0707070707070704E-2</v>
      </c>
    </row>
    <row r="1952" spans="1:22" hidden="1" x14ac:dyDescent="0.25">
      <c r="A1952" s="30" t="s">
        <v>1569</v>
      </c>
      <c r="B1952" s="30" t="s">
        <v>273</v>
      </c>
      <c r="C1952" s="30" t="s">
        <v>5</v>
      </c>
      <c r="D1952" s="30" t="s">
        <v>591</v>
      </c>
      <c r="E1952" s="30" t="s">
        <v>278</v>
      </c>
      <c r="F1952" s="30">
        <v>8997</v>
      </c>
      <c r="G1952" s="30" t="s">
        <v>293</v>
      </c>
      <c r="H1952" s="30">
        <v>0</v>
      </c>
      <c r="I1952" s="30">
        <v>0</v>
      </c>
      <c r="J1952" s="30" t="s">
        <v>333</v>
      </c>
      <c r="K1952" s="30">
        <v>0</v>
      </c>
      <c r="L1952" s="30">
        <v>0</v>
      </c>
      <c r="M1952" s="30">
        <v>0</v>
      </c>
      <c r="N1952" s="30">
        <v>0</v>
      </c>
      <c r="O1952" s="30">
        <v>0</v>
      </c>
      <c r="P1952" s="30">
        <v>0</v>
      </c>
      <c r="Q1952" s="30">
        <v>0</v>
      </c>
      <c r="R1952" s="30">
        <v>0</v>
      </c>
      <c r="S1952" s="30">
        <v>0</v>
      </c>
      <c r="T1952">
        <v>3</v>
      </c>
      <c r="U1952">
        <v>0</v>
      </c>
      <c r="V1952">
        <v>0</v>
      </c>
    </row>
    <row r="1953" spans="1:22" hidden="1" x14ac:dyDescent="0.25">
      <c r="A1953" s="30" t="s">
        <v>1570</v>
      </c>
      <c r="B1953" s="30" t="s">
        <v>273</v>
      </c>
      <c r="C1953" s="30" t="s">
        <v>5</v>
      </c>
      <c r="D1953" s="30" t="s">
        <v>591</v>
      </c>
      <c r="E1953" s="30" t="s">
        <v>278</v>
      </c>
      <c r="F1953" s="30">
        <v>8997</v>
      </c>
      <c r="G1953" s="30" t="s">
        <v>294</v>
      </c>
      <c r="H1953" s="30">
        <v>64.279067927134193</v>
      </c>
      <c r="I1953" s="30">
        <v>0.02</v>
      </c>
      <c r="J1953" s="30" t="s">
        <v>333</v>
      </c>
      <c r="K1953" s="30">
        <v>1.2855813585426801</v>
      </c>
      <c r="L1953" s="30">
        <v>11566.3754828085</v>
      </c>
      <c r="M1953" s="30">
        <v>0</v>
      </c>
      <c r="N1953" s="30">
        <v>0.02</v>
      </c>
      <c r="O1953" s="30">
        <v>0</v>
      </c>
      <c r="P1953" s="30">
        <v>0</v>
      </c>
      <c r="Q1953" s="30">
        <v>0</v>
      </c>
      <c r="R1953" s="30">
        <v>0</v>
      </c>
      <c r="S1953" s="30">
        <v>179.94</v>
      </c>
      <c r="T1953">
        <v>3</v>
      </c>
      <c r="U1953">
        <v>64.279067927134193</v>
      </c>
      <c r="V1953">
        <v>7.4074074074074098E-2</v>
      </c>
    </row>
    <row r="1954" spans="1:22" hidden="1" x14ac:dyDescent="0.25">
      <c r="A1954" s="30" t="s">
        <v>1571</v>
      </c>
      <c r="B1954" s="30" t="s">
        <v>273</v>
      </c>
      <c r="C1954" s="30" t="s">
        <v>5</v>
      </c>
      <c r="D1954" s="30" t="s">
        <v>591</v>
      </c>
      <c r="E1954" s="30" t="s">
        <v>278</v>
      </c>
      <c r="F1954" s="30">
        <v>8997</v>
      </c>
      <c r="G1954" s="30" t="s">
        <v>295</v>
      </c>
      <c r="H1954" s="30">
        <v>0</v>
      </c>
      <c r="I1954" s="30">
        <v>0</v>
      </c>
      <c r="J1954" s="30" t="s">
        <v>336</v>
      </c>
      <c r="K1954" s="30">
        <v>0</v>
      </c>
      <c r="L1954" s="30">
        <v>0</v>
      </c>
      <c r="M1954" s="30">
        <v>0</v>
      </c>
      <c r="N1954" s="30">
        <v>0</v>
      </c>
      <c r="O1954" s="30">
        <v>0</v>
      </c>
      <c r="P1954" s="30">
        <v>0</v>
      </c>
      <c r="Q1954" s="30">
        <v>0</v>
      </c>
      <c r="R1954" s="30">
        <v>0</v>
      </c>
      <c r="S1954" s="30">
        <v>0</v>
      </c>
      <c r="T1954">
        <v>3</v>
      </c>
      <c r="U1954">
        <v>0</v>
      </c>
      <c r="V1954">
        <v>0</v>
      </c>
    </row>
    <row r="1955" spans="1:22" hidden="1" x14ac:dyDescent="0.25">
      <c r="A1955" s="30" t="s">
        <v>1572</v>
      </c>
      <c r="B1955" s="30" t="s">
        <v>273</v>
      </c>
      <c r="C1955" s="30" t="s">
        <v>5</v>
      </c>
      <c r="D1955" s="30" t="s">
        <v>591</v>
      </c>
      <c r="E1955" s="30" t="s">
        <v>278</v>
      </c>
      <c r="F1955" s="30">
        <v>8997</v>
      </c>
      <c r="G1955" s="30" t="s">
        <v>296</v>
      </c>
      <c r="H1955" s="30">
        <v>0</v>
      </c>
      <c r="I1955" s="30">
        <v>0</v>
      </c>
      <c r="J1955" s="30" t="s">
        <v>336</v>
      </c>
      <c r="K1955" s="30">
        <v>0</v>
      </c>
      <c r="L1955" s="30">
        <v>0</v>
      </c>
      <c r="M1955" s="30">
        <v>0</v>
      </c>
      <c r="N1955" s="30">
        <v>0</v>
      </c>
      <c r="O1955" s="30">
        <v>0</v>
      </c>
      <c r="P1955" s="30">
        <v>0</v>
      </c>
      <c r="Q1955" s="30">
        <v>0</v>
      </c>
      <c r="R1955" s="30">
        <v>0</v>
      </c>
      <c r="S1955" s="30">
        <v>0</v>
      </c>
      <c r="T1955">
        <v>3</v>
      </c>
      <c r="U1955">
        <v>0</v>
      </c>
      <c r="V1955">
        <v>0</v>
      </c>
    </row>
    <row r="1956" spans="1:22" hidden="1" x14ac:dyDescent="0.25">
      <c r="A1956" s="30" t="s">
        <v>1573</v>
      </c>
      <c r="B1956" s="30" t="s">
        <v>273</v>
      </c>
      <c r="C1956" s="30" t="s">
        <v>5</v>
      </c>
      <c r="D1956" s="30" t="s">
        <v>591</v>
      </c>
      <c r="E1956" s="30" t="s">
        <v>278</v>
      </c>
      <c r="F1956" s="30">
        <v>8997</v>
      </c>
      <c r="G1956" s="30" t="s">
        <v>297</v>
      </c>
      <c r="H1956" s="30">
        <v>76.982842154300897</v>
      </c>
      <c r="I1956" s="30">
        <v>0.01</v>
      </c>
      <c r="J1956" s="30" t="s">
        <v>336</v>
      </c>
      <c r="K1956" s="30">
        <v>0.76982842154300901</v>
      </c>
      <c r="L1956" s="30">
        <v>6926.1463086224503</v>
      </c>
      <c r="M1956" s="30">
        <v>0</v>
      </c>
      <c r="N1956" s="30">
        <v>0</v>
      </c>
      <c r="O1956" s="30">
        <v>0</v>
      </c>
      <c r="P1956" s="30">
        <v>0</v>
      </c>
      <c r="Q1956" s="30">
        <v>0.01</v>
      </c>
      <c r="R1956" s="30">
        <v>0.76982842154300901</v>
      </c>
      <c r="S1956" s="30">
        <v>89.97</v>
      </c>
      <c r="T1956">
        <v>3</v>
      </c>
      <c r="U1956">
        <v>76.982842154300897</v>
      </c>
      <c r="V1956">
        <v>9.5238095238095195E-3</v>
      </c>
    </row>
    <row r="1957" spans="1:22" hidden="1" x14ac:dyDescent="0.25">
      <c r="A1957" s="30" t="s">
        <v>1574</v>
      </c>
      <c r="B1957" s="30" t="s">
        <v>273</v>
      </c>
      <c r="C1957" s="30" t="s">
        <v>5</v>
      </c>
      <c r="D1957" s="30" t="s">
        <v>591</v>
      </c>
      <c r="E1957" s="30" t="s">
        <v>278</v>
      </c>
      <c r="F1957" s="30">
        <v>8997</v>
      </c>
      <c r="G1957" s="30" t="s">
        <v>298</v>
      </c>
      <c r="H1957" s="30">
        <v>0</v>
      </c>
      <c r="I1957" s="30">
        <v>0</v>
      </c>
      <c r="J1957" s="30" t="s">
        <v>276</v>
      </c>
      <c r="K1957" s="30">
        <v>0</v>
      </c>
      <c r="L1957" s="30">
        <v>0</v>
      </c>
      <c r="M1957" s="30">
        <v>0</v>
      </c>
      <c r="N1957" s="30">
        <v>0</v>
      </c>
      <c r="O1957" s="30">
        <v>0</v>
      </c>
      <c r="P1957" s="30">
        <v>0</v>
      </c>
      <c r="Q1957" s="30">
        <v>0</v>
      </c>
      <c r="R1957" s="30">
        <v>0</v>
      </c>
      <c r="S1957" s="30">
        <v>0</v>
      </c>
      <c r="T1957">
        <v>3</v>
      </c>
      <c r="U1957">
        <v>0</v>
      </c>
      <c r="V1957">
        <v>0</v>
      </c>
    </row>
    <row r="1958" spans="1:22" hidden="1" x14ac:dyDescent="0.25">
      <c r="A1958" s="30" t="s">
        <v>1575</v>
      </c>
      <c r="B1958" s="30" t="s">
        <v>273</v>
      </c>
      <c r="C1958" s="30" t="s">
        <v>5</v>
      </c>
      <c r="D1958" s="30" t="s">
        <v>591</v>
      </c>
      <c r="E1958" s="30" t="s">
        <v>278</v>
      </c>
      <c r="F1958" s="30">
        <v>8997</v>
      </c>
      <c r="G1958" s="30" t="s">
        <v>299</v>
      </c>
      <c r="H1958" s="30">
        <v>92.365441401446901</v>
      </c>
      <c r="I1958" s="30">
        <v>0.02</v>
      </c>
      <c r="J1958" s="30" t="s">
        <v>332</v>
      </c>
      <c r="K1958" s="30">
        <v>1.84730882802894</v>
      </c>
      <c r="L1958" s="30">
        <v>16620.2375257764</v>
      </c>
      <c r="M1958" s="30">
        <v>0.02</v>
      </c>
      <c r="N1958" s="30">
        <v>0</v>
      </c>
      <c r="O1958" s="30">
        <v>0</v>
      </c>
      <c r="P1958" s="30">
        <v>0</v>
      </c>
      <c r="Q1958" s="30">
        <v>0</v>
      </c>
      <c r="R1958" s="30">
        <v>0</v>
      </c>
      <c r="S1958" s="30">
        <v>179.94</v>
      </c>
      <c r="T1958">
        <v>3</v>
      </c>
      <c r="U1958">
        <v>92.365441401446901</v>
      </c>
      <c r="V1958">
        <v>2.02020202020202E-2</v>
      </c>
    </row>
    <row r="1959" spans="1:22" hidden="1" x14ac:dyDescent="0.25">
      <c r="A1959" s="30" t="s">
        <v>1576</v>
      </c>
      <c r="B1959" s="30" t="s">
        <v>273</v>
      </c>
      <c r="C1959" s="30" t="s">
        <v>5</v>
      </c>
      <c r="D1959" s="30" t="s">
        <v>591</v>
      </c>
      <c r="E1959" s="30" t="s">
        <v>278</v>
      </c>
      <c r="F1959" s="30">
        <v>8997</v>
      </c>
      <c r="G1959" s="30" t="s">
        <v>300</v>
      </c>
      <c r="H1959" s="30">
        <v>0</v>
      </c>
      <c r="I1959" s="30">
        <v>0</v>
      </c>
      <c r="J1959" s="30" t="s">
        <v>336</v>
      </c>
      <c r="K1959" s="30">
        <v>0</v>
      </c>
      <c r="L1959" s="30">
        <v>0</v>
      </c>
      <c r="M1959" s="30">
        <v>0</v>
      </c>
      <c r="N1959" s="30">
        <v>0</v>
      </c>
      <c r="O1959" s="30">
        <v>0</v>
      </c>
      <c r="P1959" s="30">
        <v>0</v>
      </c>
      <c r="Q1959" s="30">
        <v>0</v>
      </c>
      <c r="R1959" s="30">
        <v>0</v>
      </c>
      <c r="S1959" s="30">
        <v>0</v>
      </c>
      <c r="T1959">
        <v>3</v>
      </c>
      <c r="U1959">
        <v>0</v>
      </c>
      <c r="V1959">
        <v>0</v>
      </c>
    </row>
    <row r="1960" spans="1:22" hidden="1" x14ac:dyDescent="0.25">
      <c r="A1960" s="30" t="s">
        <v>1577</v>
      </c>
      <c r="B1960" s="30" t="s">
        <v>273</v>
      </c>
      <c r="C1960" s="30" t="s">
        <v>5</v>
      </c>
      <c r="D1960" s="30" t="s">
        <v>591</v>
      </c>
      <c r="E1960" s="30" t="s">
        <v>278</v>
      </c>
      <c r="F1960" s="30">
        <v>8997</v>
      </c>
      <c r="G1960" s="30" t="s">
        <v>301</v>
      </c>
      <c r="H1960" s="30">
        <v>31.005573616384801</v>
      </c>
      <c r="I1960" s="30">
        <v>0.21</v>
      </c>
      <c r="J1960" s="30" t="s">
        <v>333</v>
      </c>
      <c r="K1960" s="30">
        <v>6.5111704594408</v>
      </c>
      <c r="L1960" s="30">
        <v>58581.000623588901</v>
      </c>
      <c r="M1960" s="30">
        <v>0</v>
      </c>
      <c r="N1960" s="30">
        <v>0.21</v>
      </c>
      <c r="O1960" s="30">
        <v>0</v>
      </c>
      <c r="P1960" s="30">
        <v>0</v>
      </c>
      <c r="Q1960" s="30">
        <v>0</v>
      </c>
      <c r="R1960" s="30">
        <v>0</v>
      </c>
      <c r="S1960" s="30">
        <v>1889.37</v>
      </c>
      <c r="T1960">
        <v>3</v>
      </c>
      <c r="U1960">
        <v>31.005573616384801</v>
      </c>
      <c r="V1960">
        <v>0.77777777777777801</v>
      </c>
    </row>
    <row r="1961" spans="1:22" hidden="1" x14ac:dyDescent="0.25">
      <c r="A1961" s="30" t="s">
        <v>1578</v>
      </c>
      <c r="B1961" s="30" t="s">
        <v>273</v>
      </c>
      <c r="C1961" s="30" t="s">
        <v>5</v>
      </c>
      <c r="D1961" s="30" t="s">
        <v>591</v>
      </c>
      <c r="E1961" s="30" t="s">
        <v>278</v>
      </c>
      <c r="F1961" s="30">
        <v>8997</v>
      </c>
      <c r="G1961" s="30" t="s">
        <v>302</v>
      </c>
      <c r="H1961" s="30">
        <v>81.943975510138799</v>
      </c>
      <c r="I1961" s="30">
        <v>0.01</v>
      </c>
      <c r="J1961" s="30" t="s">
        <v>332</v>
      </c>
      <c r="K1961" s="30">
        <v>0.819439755101388</v>
      </c>
      <c r="L1961" s="30">
        <v>7372.49947664719</v>
      </c>
      <c r="M1961" s="30">
        <v>0.01</v>
      </c>
      <c r="N1961" s="30">
        <v>0</v>
      </c>
      <c r="O1961" s="30">
        <v>0</v>
      </c>
      <c r="P1961" s="30">
        <v>0</v>
      </c>
      <c r="Q1961" s="30">
        <v>0</v>
      </c>
      <c r="R1961" s="30">
        <v>0</v>
      </c>
      <c r="S1961" s="30">
        <v>89.97</v>
      </c>
      <c r="T1961">
        <v>3</v>
      </c>
      <c r="U1961">
        <v>81.943975510138799</v>
      </c>
      <c r="V1961">
        <v>1.01010101010101E-2</v>
      </c>
    </row>
    <row r="1962" spans="1:22" hidden="1" x14ac:dyDescent="0.25">
      <c r="A1962" s="30" t="s">
        <v>1579</v>
      </c>
      <c r="B1962" s="30" t="s">
        <v>273</v>
      </c>
      <c r="C1962" s="30" t="s">
        <v>5</v>
      </c>
      <c r="D1962" s="30" t="s">
        <v>591</v>
      </c>
      <c r="E1962" s="30" t="s">
        <v>278</v>
      </c>
      <c r="F1962" s="30">
        <v>8997</v>
      </c>
      <c r="G1962" s="30" t="s">
        <v>303</v>
      </c>
      <c r="H1962" s="30">
        <v>51.590405038811902</v>
      </c>
      <c r="I1962" s="30">
        <v>0.01</v>
      </c>
      <c r="J1962" s="30" t="s">
        <v>336</v>
      </c>
      <c r="K1962" s="30">
        <v>0.51590405038811904</v>
      </c>
      <c r="L1962" s="30">
        <v>4641.5887413419096</v>
      </c>
      <c r="M1962" s="30">
        <v>0</v>
      </c>
      <c r="N1962" s="30">
        <v>0</v>
      </c>
      <c r="O1962" s="30">
        <v>0</v>
      </c>
      <c r="P1962" s="30">
        <v>0</v>
      </c>
      <c r="Q1962" s="30">
        <v>0.01</v>
      </c>
      <c r="R1962" s="30">
        <v>0.51590405038811904</v>
      </c>
      <c r="S1962" s="30">
        <v>89.97</v>
      </c>
      <c r="T1962">
        <v>3</v>
      </c>
      <c r="U1962">
        <v>51.590405038811902</v>
      </c>
      <c r="V1962">
        <v>9.5238095238095195E-3</v>
      </c>
    </row>
    <row r="1963" spans="1:22" hidden="1" x14ac:dyDescent="0.25">
      <c r="A1963" s="30" t="s">
        <v>1567</v>
      </c>
      <c r="B1963" s="30" t="s">
        <v>273</v>
      </c>
      <c r="C1963" s="30" t="s">
        <v>5</v>
      </c>
      <c r="D1963" s="30" t="s">
        <v>591</v>
      </c>
      <c r="E1963" s="30" t="s">
        <v>278</v>
      </c>
      <c r="F1963" s="30">
        <v>8997</v>
      </c>
      <c r="G1963" s="30" t="s">
        <v>304</v>
      </c>
      <c r="H1963" s="30">
        <v>11.4631837620464</v>
      </c>
      <c r="I1963" s="30">
        <v>1</v>
      </c>
      <c r="J1963" s="30" t="s">
        <v>336</v>
      </c>
      <c r="K1963" s="30">
        <v>11.4631837620464</v>
      </c>
      <c r="L1963" s="30">
        <v>103134.264307131</v>
      </c>
      <c r="M1963" s="30">
        <v>0</v>
      </c>
      <c r="N1963" s="30">
        <v>0</v>
      </c>
      <c r="O1963" s="30">
        <v>0</v>
      </c>
      <c r="P1963" s="30">
        <v>0</v>
      </c>
      <c r="Q1963" s="30">
        <v>1</v>
      </c>
      <c r="R1963" s="30">
        <v>11.4631837620464</v>
      </c>
      <c r="S1963" s="30">
        <v>8997</v>
      </c>
      <c r="T1963">
        <v>3</v>
      </c>
      <c r="U1963">
        <v>11.4631837620464</v>
      </c>
      <c r="V1963">
        <v>0.952380952380952</v>
      </c>
    </row>
    <row r="1964" spans="1:22" hidden="1" x14ac:dyDescent="0.25">
      <c r="A1964" s="30" t="s">
        <v>1581</v>
      </c>
      <c r="B1964" s="30" t="s">
        <v>273</v>
      </c>
      <c r="C1964" s="30" t="s">
        <v>5</v>
      </c>
      <c r="D1964" s="30" t="s">
        <v>591</v>
      </c>
      <c r="E1964" s="30" t="s">
        <v>278</v>
      </c>
      <c r="F1964" s="30">
        <v>8997</v>
      </c>
      <c r="G1964" s="30" t="s">
        <v>305</v>
      </c>
      <c r="H1964" s="30">
        <v>68.649486061731395</v>
      </c>
      <c r="I1964" s="30">
        <v>0.28999999999999998</v>
      </c>
      <c r="J1964" s="30" t="s">
        <v>332</v>
      </c>
      <c r="K1964" s="30">
        <v>19.908350957902101</v>
      </c>
      <c r="L1964" s="30">
        <v>179115.433568245</v>
      </c>
      <c r="M1964" s="30">
        <v>0.28999999999999998</v>
      </c>
      <c r="N1964" s="30">
        <v>0</v>
      </c>
      <c r="O1964" s="30">
        <v>0</v>
      </c>
      <c r="P1964" s="30">
        <v>0</v>
      </c>
      <c r="Q1964" s="30">
        <v>0</v>
      </c>
      <c r="R1964" s="30">
        <v>0</v>
      </c>
      <c r="S1964" s="30">
        <v>2609.13</v>
      </c>
      <c r="T1964">
        <v>3</v>
      </c>
      <c r="U1964">
        <v>68.649486061731395</v>
      </c>
      <c r="V1964">
        <v>0.29292929292929298</v>
      </c>
    </row>
    <row r="1965" spans="1:22" hidden="1" x14ac:dyDescent="0.25">
      <c r="A1965" s="30" t="s">
        <v>1582</v>
      </c>
      <c r="B1965" s="30" t="s">
        <v>273</v>
      </c>
      <c r="C1965" s="30" t="s">
        <v>5</v>
      </c>
      <c r="D1965" s="30" t="s">
        <v>591</v>
      </c>
      <c r="E1965" s="30" t="s">
        <v>278</v>
      </c>
      <c r="F1965" s="30">
        <v>8997</v>
      </c>
      <c r="G1965" s="30" t="s">
        <v>306</v>
      </c>
      <c r="H1965" s="30">
        <v>104.854031906136</v>
      </c>
      <c r="I1965" s="30">
        <v>0.39</v>
      </c>
      <c r="J1965" s="30" t="s">
        <v>332</v>
      </c>
      <c r="K1965" s="30">
        <v>40.893072443392903</v>
      </c>
      <c r="L1965" s="30">
        <v>367914.97277320601</v>
      </c>
      <c r="M1965" s="30">
        <v>0.39</v>
      </c>
      <c r="N1965" s="30">
        <v>0</v>
      </c>
      <c r="O1965" s="30">
        <v>0</v>
      </c>
      <c r="P1965" s="30">
        <v>0</v>
      </c>
      <c r="Q1965" s="30">
        <v>0</v>
      </c>
      <c r="R1965" s="30">
        <v>0</v>
      </c>
      <c r="S1965" s="30">
        <v>3508.83</v>
      </c>
      <c r="T1965">
        <v>3</v>
      </c>
      <c r="U1965">
        <v>104.854031906136</v>
      </c>
      <c r="V1965">
        <v>0.39393939393939398</v>
      </c>
    </row>
    <row r="1966" spans="1:22" hidden="1" x14ac:dyDescent="0.25">
      <c r="A1966" s="30" t="s">
        <v>1583</v>
      </c>
      <c r="B1966" s="30" t="s">
        <v>273</v>
      </c>
      <c r="C1966" s="30" t="s">
        <v>5</v>
      </c>
      <c r="D1966" s="30" t="s">
        <v>591</v>
      </c>
      <c r="E1966" s="30" t="s">
        <v>278</v>
      </c>
      <c r="F1966" s="30">
        <v>8997</v>
      </c>
      <c r="G1966" s="30" t="s">
        <v>307</v>
      </c>
      <c r="H1966" s="30">
        <v>35.077533079660803</v>
      </c>
      <c r="I1966" s="30">
        <v>0.03</v>
      </c>
      <c r="J1966" s="30" t="s">
        <v>336</v>
      </c>
      <c r="K1966" s="30">
        <v>1.05232599238983</v>
      </c>
      <c r="L1966" s="30">
        <v>9467.77695353126</v>
      </c>
      <c r="M1966" s="30">
        <v>0</v>
      </c>
      <c r="N1966" s="30">
        <v>0</v>
      </c>
      <c r="O1966" s="30">
        <v>0</v>
      </c>
      <c r="P1966" s="30">
        <v>0</v>
      </c>
      <c r="Q1966" s="30">
        <v>0.03</v>
      </c>
      <c r="R1966" s="30">
        <v>1.05232599238983</v>
      </c>
      <c r="S1966" s="30">
        <v>269.91000000000003</v>
      </c>
      <c r="T1966">
        <v>3</v>
      </c>
      <c r="U1966">
        <v>35.077533079660803</v>
      </c>
      <c r="V1966">
        <v>2.8571428571428598E-2</v>
      </c>
    </row>
    <row r="1967" spans="1:22" hidden="1" x14ac:dyDescent="0.25">
      <c r="A1967" s="30" t="s">
        <v>1584</v>
      </c>
      <c r="B1967" s="30" t="s">
        <v>273</v>
      </c>
      <c r="C1967" s="30" t="s">
        <v>5</v>
      </c>
      <c r="D1967" s="30" t="s">
        <v>591</v>
      </c>
      <c r="E1967" s="30" t="s">
        <v>278</v>
      </c>
      <c r="F1967" s="30">
        <v>8997</v>
      </c>
      <c r="G1967" s="30" t="s">
        <v>308</v>
      </c>
      <c r="H1967" s="30">
        <v>101.400536917114</v>
      </c>
      <c r="I1967" s="30">
        <v>0.21</v>
      </c>
      <c r="J1967" s="30" t="s">
        <v>332</v>
      </c>
      <c r="K1967" s="30">
        <v>21.294112752594</v>
      </c>
      <c r="L1967" s="30">
        <v>191583.13243508799</v>
      </c>
      <c r="M1967" s="30">
        <v>0.21</v>
      </c>
      <c r="N1967" s="30">
        <v>0</v>
      </c>
      <c r="O1967" s="30">
        <v>0</v>
      </c>
      <c r="P1967" s="30">
        <v>0</v>
      </c>
      <c r="Q1967" s="30">
        <v>0</v>
      </c>
      <c r="R1967" s="30">
        <v>0</v>
      </c>
      <c r="S1967" s="30">
        <v>1889.37</v>
      </c>
      <c r="T1967">
        <v>3</v>
      </c>
      <c r="U1967">
        <v>101.400536917114</v>
      </c>
      <c r="V1967">
        <v>0.21212121212121199</v>
      </c>
    </row>
    <row r="1968" spans="1:22" hidden="1" x14ac:dyDescent="0.25">
      <c r="A1968" s="30" t="s">
        <v>1580</v>
      </c>
      <c r="B1968" s="30" t="s">
        <v>273</v>
      </c>
      <c r="C1968" s="30" t="s">
        <v>5</v>
      </c>
      <c r="D1968" s="30" t="s">
        <v>591</v>
      </c>
      <c r="E1968" s="30" t="s">
        <v>278</v>
      </c>
      <c r="F1968" s="30">
        <v>8997</v>
      </c>
      <c r="G1968" s="30" t="s">
        <v>309</v>
      </c>
      <c r="H1968" s="30">
        <v>0</v>
      </c>
      <c r="I1968" s="30">
        <v>0</v>
      </c>
      <c r="J1968" s="30" t="s">
        <v>336</v>
      </c>
      <c r="K1968" s="30">
        <v>0</v>
      </c>
      <c r="L1968" s="30">
        <v>0</v>
      </c>
      <c r="M1968" s="30">
        <v>0</v>
      </c>
      <c r="N1968" s="30">
        <v>0</v>
      </c>
      <c r="O1968" s="30">
        <v>0</v>
      </c>
      <c r="P1968" s="30">
        <v>0</v>
      </c>
      <c r="Q1968" s="30">
        <v>0</v>
      </c>
      <c r="R1968" s="30">
        <v>0</v>
      </c>
      <c r="S1968" s="30">
        <v>0</v>
      </c>
      <c r="T1968">
        <v>3</v>
      </c>
      <c r="U1968">
        <v>0</v>
      </c>
      <c r="V1968">
        <v>0</v>
      </c>
    </row>
    <row r="1969" spans="1:22" hidden="1" x14ac:dyDescent="0.25">
      <c r="A1969" s="30" t="s">
        <v>1585</v>
      </c>
      <c r="B1969" s="30" t="s">
        <v>273</v>
      </c>
      <c r="C1969" s="30" t="s">
        <v>5</v>
      </c>
      <c r="D1969" s="30" t="s">
        <v>591</v>
      </c>
      <c r="E1969" s="30" t="s">
        <v>278</v>
      </c>
      <c r="F1969" s="30">
        <v>8997</v>
      </c>
      <c r="G1969" s="30" t="s">
        <v>310</v>
      </c>
      <c r="H1969" s="30">
        <v>0</v>
      </c>
      <c r="I1969" s="30">
        <v>0</v>
      </c>
      <c r="J1969" s="30" t="s">
        <v>333</v>
      </c>
      <c r="K1969" s="30">
        <v>0</v>
      </c>
      <c r="L1969" s="30">
        <v>0</v>
      </c>
      <c r="M1969" s="30">
        <v>0</v>
      </c>
      <c r="N1969" s="30">
        <v>0</v>
      </c>
      <c r="O1969" s="30">
        <v>0</v>
      </c>
      <c r="P1969" s="30">
        <v>0</v>
      </c>
      <c r="Q1969" s="30">
        <v>0</v>
      </c>
      <c r="R1969" s="30">
        <v>0</v>
      </c>
      <c r="S1969" s="30">
        <v>0</v>
      </c>
      <c r="T1969">
        <v>3</v>
      </c>
      <c r="U1969">
        <v>0</v>
      </c>
      <c r="V1969">
        <v>0</v>
      </c>
    </row>
    <row r="1970" spans="1:22" hidden="1" x14ac:dyDescent="0.25">
      <c r="A1970" s="30" t="s">
        <v>1586</v>
      </c>
      <c r="B1970" s="30" t="s">
        <v>273</v>
      </c>
      <c r="C1970" s="30" t="s">
        <v>5</v>
      </c>
      <c r="D1970" s="30" t="s">
        <v>591</v>
      </c>
      <c r="E1970" s="30" t="s">
        <v>278</v>
      </c>
      <c r="F1970" s="30">
        <v>8997</v>
      </c>
      <c r="G1970" s="30" t="s">
        <v>311</v>
      </c>
      <c r="H1970" s="30">
        <v>50.585626833674297</v>
      </c>
      <c r="I1970" s="30">
        <v>0.04</v>
      </c>
      <c r="J1970" s="30" t="s">
        <v>333</v>
      </c>
      <c r="K1970" s="30">
        <v>2.0234250733469699</v>
      </c>
      <c r="L1970" s="30">
        <v>18204.755384902699</v>
      </c>
      <c r="M1970" s="30">
        <v>0</v>
      </c>
      <c r="N1970" s="30">
        <v>0.04</v>
      </c>
      <c r="O1970" s="30">
        <v>0</v>
      </c>
      <c r="P1970" s="30">
        <v>0</v>
      </c>
      <c r="Q1970" s="30">
        <v>0</v>
      </c>
      <c r="R1970" s="30">
        <v>0</v>
      </c>
      <c r="S1970" s="30">
        <v>359.88</v>
      </c>
      <c r="T1970">
        <v>3</v>
      </c>
      <c r="U1970">
        <v>50.585626833674297</v>
      </c>
      <c r="V1970">
        <v>0.148148148148148</v>
      </c>
    </row>
    <row r="1971" spans="1:22" hidden="1" x14ac:dyDescent="0.25">
      <c r="A1971" s="30" t="s">
        <v>1587</v>
      </c>
      <c r="B1971" s="30" t="s">
        <v>273</v>
      </c>
      <c r="C1971" s="30" t="s">
        <v>5</v>
      </c>
      <c r="D1971" s="30" t="s">
        <v>591</v>
      </c>
      <c r="E1971" s="30" t="s">
        <v>278</v>
      </c>
      <c r="F1971" s="30">
        <v>8997</v>
      </c>
      <c r="G1971" s="30" t="s">
        <v>312</v>
      </c>
      <c r="H1971" s="30">
        <v>13.192792689673301</v>
      </c>
      <c r="I1971" s="30">
        <v>1.57</v>
      </c>
      <c r="J1971" s="30" t="s">
        <v>334</v>
      </c>
      <c r="K1971" s="30">
        <v>20.7126845227871</v>
      </c>
      <c r="L1971" s="30">
        <v>186352.022651515</v>
      </c>
      <c r="M1971" s="30">
        <v>0</v>
      </c>
      <c r="N1971" s="30">
        <v>0</v>
      </c>
      <c r="O1971" s="30">
        <v>1.57</v>
      </c>
      <c r="P1971" s="30">
        <v>0</v>
      </c>
      <c r="Q1971" s="30">
        <v>0</v>
      </c>
      <c r="R1971" s="30">
        <v>0</v>
      </c>
      <c r="S1971" s="30">
        <v>14125.29</v>
      </c>
      <c r="T1971">
        <v>3</v>
      </c>
      <c r="U1971">
        <v>13.192792689673301</v>
      </c>
      <c r="V1971">
        <v>0.92899408284023699</v>
      </c>
    </row>
    <row r="1972" spans="1:22" hidden="1" x14ac:dyDescent="0.25">
      <c r="A1972" s="30" t="s">
        <v>2824</v>
      </c>
      <c r="B1972" s="30" t="s">
        <v>273</v>
      </c>
      <c r="C1972" s="30" t="s">
        <v>5</v>
      </c>
      <c r="D1972" s="30" t="s">
        <v>591</v>
      </c>
      <c r="E1972" s="30" t="s">
        <v>278</v>
      </c>
      <c r="F1972" s="30">
        <v>8997</v>
      </c>
      <c r="G1972" s="30" t="s">
        <v>2688</v>
      </c>
      <c r="H1972" s="30">
        <v>74.820181255085402</v>
      </c>
      <c r="I1972" s="30">
        <v>1.514526612E-2</v>
      </c>
      <c r="J1972" s="30" t="s">
        <v>334</v>
      </c>
      <c r="K1972" s="30">
        <v>1.1331715562549001</v>
      </c>
      <c r="L1972" s="30">
        <v>10195.1444916254</v>
      </c>
      <c r="M1972" s="30">
        <v>0</v>
      </c>
      <c r="N1972" s="30">
        <v>0</v>
      </c>
      <c r="O1972" s="30">
        <v>1.514526612E-2</v>
      </c>
      <c r="P1972" s="30">
        <v>0</v>
      </c>
      <c r="Q1972" s="30">
        <v>0</v>
      </c>
      <c r="R1972" s="30">
        <v>0</v>
      </c>
      <c r="S1972" s="30">
        <v>136.26195928164</v>
      </c>
      <c r="T1972">
        <v>3</v>
      </c>
      <c r="U1972">
        <v>74.820181255085402</v>
      </c>
      <c r="V1972">
        <v>8.96169592899408E-3</v>
      </c>
    </row>
    <row r="1973" spans="1:22" hidden="1" x14ac:dyDescent="0.25">
      <c r="A1973" s="30" t="s">
        <v>2740</v>
      </c>
      <c r="B1973" s="30" t="s">
        <v>273</v>
      </c>
      <c r="C1973" s="30" t="s">
        <v>5</v>
      </c>
      <c r="D1973" s="30" t="s">
        <v>591</v>
      </c>
      <c r="E1973" s="30" t="s">
        <v>278</v>
      </c>
      <c r="F1973" s="30">
        <v>8997</v>
      </c>
      <c r="G1973" s="30" t="s">
        <v>2687</v>
      </c>
      <c r="H1973" s="30">
        <v>46.434950153943603</v>
      </c>
      <c r="I1973" s="30">
        <v>0.10485473388</v>
      </c>
      <c r="J1973" s="30" t="s">
        <v>334</v>
      </c>
      <c r="K1973" s="30">
        <v>4.8689243411228196</v>
      </c>
      <c r="L1973" s="30">
        <v>43805.712297081998</v>
      </c>
      <c r="M1973" s="30">
        <v>0</v>
      </c>
      <c r="N1973" s="30">
        <v>0</v>
      </c>
      <c r="O1973" s="30">
        <v>0.10485473388</v>
      </c>
      <c r="P1973" s="30">
        <v>0</v>
      </c>
      <c r="Q1973" s="30">
        <v>0</v>
      </c>
      <c r="R1973" s="30">
        <v>0</v>
      </c>
      <c r="S1973" s="30">
        <v>943.37804071836001</v>
      </c>
      <c r="T1973">
        <v>3</v>
      </c>
      <c r="U1973">
        <v>46.434950153943603</v>
      </c>
      <c r="V1973">
        <v>6.2044221230769199E-2</v>
      </c>
    </row>
    <row r="1974" spans="1:22" hidden="1" x14ac:dyDescent="0.25">
      <c r="A1974" s="30" t="s">
        <v>1588</v>
      </c>
      <c r="B1974" s="30" t="s">
        <v>273</v>
      </c>
      <c r="C1974" s="30" t="s">
        <v>5</v>
      </c>
      <c r="D1974" s="30" t="s">
        <v>591</v>
      </c>
      <c r="E1974" s="30" t="s">
        <v>278</v>
      </c>
      <c r="F1974" s="30">
        <v>8997</v>
      </c>
      <c r="G1974" s="30" t="s">
        <v>313</v>
      </c>
      <c r="H1974" s="30">
        <v>0</v>
      </c>
      <c r="I1974" s="30">
        <v>0</v>
      </c>
      <c r="J1974" s="30" t="s">
        <v>334</v>
      </c>
      <c r="K1974" s="30">
        <v>0</v>
      </c>
      <c r="L1974" s="30">
        <v>0</v>
      </c>
      <c r="M1974" s="30">
        <v>0</v>
      </c>
      <c r="N1974" s="30">
        <v>0</v>
      </c>
      <c r="O1974" s="30">
        <v>0</v>
      </c>
      <c r="P1974" s="30">
        <v>0</v>
      </c>
      <c r="Q1974" s="30">
        <v>0</v>
      </c>
      <c r="R1974" s="30">
        <v>0</v>
      </c>
      <c r="S1974" s="30">
        <v>0</v>
      </c>
      <c r="T1974">
        <v>3</v>
      </c>
      <c r="U1974">
        <v>0</v>
      </c>
      <c r="V1974">
        <v>0</v>
      </c>
    </row>
    <row r="1975" spans="1:22" hidden="1" x14ac:dyDescent="0.25">
      <c r="A1975" s="30" t="s">
        <v>1615</v>
      </c>
      <c r="B1975" s="30" t="s">
        <v>273</v>
      </c>
      <c r="C1975" s="30" t="s">
        <v>5</v>
      </c>
      <c r="D1975" s="30" t="s">
        <v>591</v>
      </c>
      <c r="E1975" s="30" t="s">
        <v>279</v>
      </c>
      <c r="F1975" s="30">
        <v>8998</v>
      </c>
      <c r="G1975" s="30" t="s">
        <v>289</v>
      </c>
      <c r="H1975" s="30">
        <v>0</v>
      </c>
      <c r="I1975" s="30">
        <v>0</v>
      </c>
      <c r="J1975" s="30" t="s">
        <v>335</v>
      </c>
      <c r="K1975" s="30">
        <v>0</v>
      </c>
      <c r="L1975" s="30">
        <v>0</v>
      </c>
      <c r="M1975" s="30">
        <v>0</v>
      </c>
      <c r="N1975" s="30">
        <v>0</v>
      </c>
      <c r="O1975" s="30">
        <v>0</v>
      </c>
      <c r="P1975" s="30">
        <v>0</v>
      </c>
      <c r="Q1975" s="30">
        <v>0</v>
      </c>
      <c r="R1975" s="30">
        <v>0</v>
      </c>
      <c r="S1975" s="30">
        <v>0</v>
      </c>
      <c r="T1975">
        <v>4</v>
      </c>
      <c r="U1975">
        <v>1778.71600499892</v>
      </c>
      <c r="V1975">
        <v>1</v>
      </c>
    </row>
    <row r="1976" spans="1:22" hidden="1" x14ac:dyDescent="0.25">
      <c r="A1976" s="30" t="s">
        <v>1614</v>
      </c>
      <c r="B1976" s="30" t="s">
        <v>273</v>
      </c>
      <c r="C1976" s="30" t="s">
        <v>5</v>
      </c>
      <c r="D1976" s="30" t="s">
        <v>591</v>
      </c>
      <c r="E1976" s="30" t="s">
        <v>279</v>
      </c>
      <c r="F1976" s="30">
        <v>8998</v>
      </c>
      <c r="G1976" s="30" t="s">
        <v>290</v>
      </c>
      <c r="H1976" s="30">
        <v>0</v>
      </c>
      <c r="I1976" s="30">
        <v>0</v>
      </c>
      <c r="J1976" s="30" t="s">
        <v>363</v>
      </c>
      <c r="K1976" s="30">
        <v>0</v>
      </c>
      <c r="L1976" s="30">
        <v>0</v>
      </c>
      <c r="M1976" s="30">
        <v>0</v>
      </c>
      <c r="N1976" s="30">
        <v>0</v>
      </c>
      <c r="O1976" s="30">
        <v>0</v>
      </c>
      <c r="P1976" s="30">
        <v>0</v>
      </c>
      <c r="Q1976" s="30">
        <v>0</v>
      </c>
      <c r="R1976" s="30">
        <v>0</v>
      </c>
      <c r="S1976" s="30">
        <v>0</v>
      </c>
      <c r="T1976">
        <v>4</v>
      </c>
      <c r="U1976">
        <v>862.33495910015495</v>
      </c>
      <c r="V1976">
        <v>0.5</v>
      </c>
    </row>
    <row r="1977" spans="1:22" hidden="1" x14ac:dyDescent="0.25">
      <c r="A1977" s="30" t="s">
        <v>1591</v>
      </c>
      <c r="B1977" s="30" t="s">
        <v>273</v>
      </c>
      <c r="C1977" s="30" t="s">
        <v>5</v>
      </c>
      <c r="D1977" s="30" t="s">
        <v>591</v>
      </c>
      <c r="E1977" s="30" t="s">
        <v>279</v>
      </c>
      <c r="F1977" s="30">
        <v>8998</v>
      </c>
      <c r="G1977" s="30" t="s">
        <v>291</v>
      </c>
      <c r="H1977" s="30">
        <v>0</v>
      </c>
      <c r="I1977" s="30">
        <v>0</v>
      </c>
      <c r="J1977" s="30" t="s">
        <v>336</v>
      </c>
      <c r="K1977" s="30">
        <v>0</v>
      </c>
      <c r="L1977" s="30">
        <v>0</v>
      </c>
      <c r="M1977" s="30">
        <v>0</v>
      </c>
      <c r="N1977" s="30">
        <v>0</v>
      </c>
      <c r="O1977" s="30">
        <v>0</v>
      </c>
      <c r="P1977" s="30">
        <v>0</v>
      </c>
      <c r="Q1977" s="30">
        <v>0</v>
      </c>
      <c r="R1977" s="30">
        <v>0</v>
      </c>
      <c r="S1977" s="30">
        <v>0</v>
      </c>
      <c r="T1977">
        <v>4</v>
      </c>
      <c r="U1977">
        <v>0</v>
      </c>
      <c r="V1977">
        <v>0</v>
      </c>
    </row>
    <row r="1978" spans="1:22" hidden="1" x14ac:dyDescent="0.25">
      <c r="A1978" s="30" t="s">
        <v>1593</v>
      </c>
      <c r="B1978" s="30" t="s">
        <v>273</v>
      </c>
      <c r="C1978" s="30" t="s">
        <v>5</v>
      </c>
      <c r="D1978" s="30" t="s">
        <v>591</v>
      </c>
      <c r="E1978" s="30" t="s">
        <v>279</v>
      </c>
      <c r="F1978" s="30">
        <v>8998</v>
      </c>
      <c r="G1978" s="30" t="s">
        <v>292</v>
      </c>
      <c r="H1978" s="30">
        <v>42.890786137218903</v>
      </c>
      <c r="I1978" s="30">
        <v>0.15</v>
      </c>
      <c r="J1978" s="30" t="s">
        <v>332</v>
      </c>
      <c r="K1978" s="30">
        <v>6.4336179205828401</v>
      </c>
      <c r="L1978" s="30">
        <v>57889.694049404403</v>
      </c>
      <c r="M1978" s="30">
        <v>0.15</v>
      </c>
      <c r="N1978" s="30">
        <v>0</v>
      </c>
      <c r="O1978" s="30">
        <v>0</v>
      </c>
      <c r="P1978" s="30">
        <v>0</v>
      </c>
      <c r="Q1978" s="30">
        <v>0</v>
      </c>
      <c r="R1978" s="30">
        <v>0</v>
      </c>
      <c r="S1978" s="30">
        <v>1349.7</v>
      </c>
      <c r="T1978">
        <v>4</v>
      </c>
      <c r="U1978">
        <v>42.890786137218903</v>
      </c>
      <c r="V1978">
        <v>7.8947368421052599E-2</v>
      </c>
    </row>
    <row r="1979" spans="1:22" hidden="1" x14ac:dyDescent="0.25">
      <c r="A1979" s="30" t="s">
        <v>1594</v>
      </c>
      <c r="B1979" s="30" t="s">
        <v>273</v>
      </c>
      <c r="C1979" s="30" t="s">
        <v>5</v>
      </c>
      <c r="D1979" s="30" t="s">
        <v>591</v>
      </c>
      <c r="E1979" s="30" t="s">
        <v>279</v>
      </c>
      <c r="F1979" s="30">
        <v>8998</v>
      </c>
      <c r="G1979" s="30" t="s">
        <v>293</v>
      </c>
      <c r="H1979" s="30">
        <v>0</v>
      </c>
      <c r="I1979" s="30">
        <v>0</v>
      </c>
      <c r="J1979" s="30" t="s">
        <v>333</v>
      </c>
      <c r="K1979" s="30">
        <v>0</v>
      </c>
      <c r="L1979" s="30">
        <v>0</v>
      </c>
      <c r="M1979" s="30">
        <v>0</v>
      </c>
      <c r="N1979" s="30">
        <v>0</v>
      </c>
      <c r="O1979" s="30">
        <v>0</v>
      </c>
      <c r="P1979" s="30">
        <v>0</v>
      </c>
      <c r="Q1979" s="30">
        <v>0</v>
      </c>
      <c r="R1979" s="30">
        <v>0</v>
      </c>
      <c r="S1979" s="30">
        <v>0</v>
      </c>
      <c r="T1979">
        <v>4</v>
      </c>
      <c r="U1979">
        <v>0</v>
      </c>
      <c r="V1979">
        <v>0</v>
      </c>
    </row>
    <row r="1980" spans="1:22" hidden="1" x14ac:dyDescent="0.25">
      <c r="A1980" s="30" t="s">
        <v>1595</v>
      </c>
      <c r="B1980" s="30" t="s">
        <v>273</v>
      </c>
      <c r="C1980" s="30" t="s">
        <v>5</v>
      </c>
      <c r="D1980" s="30" t="s">
        <v>591</v>
      </c>
      <c r="E1980" s="30" t="s">
        <v>279</v>
      </c>
      <c r="F1980" s="30">
        <v>8998</v>
      </c>
      <c r="G1980" s="30" t="s">
        <v>294</v>
      </c>
      <c r="H1980" s="30">
        <v>55.363834518029201</v>
      </c>
      <c r="I1980" s="30">
        <v>0.09</v>
      </c>
      <c r="J1980" s="30" t="s">
        <v>333</v>
      </c>
      <c r="K1980" s="30">
        <v>4.9827451066226196</v>
      </c>
      <c r="L1980" s="30">
        <v>44834.740469390403</v>
      </c>
      <c r="M1980" s="30">
        <v>0</v>
      </c>
      <c r="N1980" s="30">
        <v>0.09</v>
      </c>
      <c r="O1980" s="30">
        <v>0</v>
      </c>
      <c r="P1980" s="30">
        <v>0</v>
      </c>
      <c r="Q1980" s="30">
        <v>0</v>
      </c>
      <c r="R1980" s="30">
        <v>0</v>
      </c>
      <c r="S1980" s="30">
        <v>809.82</v>
      </c>
      <c r="T1980">
        <v>4</v>
      </c>
      <c r="U1980">
        <v>55.363834518029201</v>
      </c>
      <c r="V1980">
        <v>0.115384615384615</v>
      </c>
    </row>
    <row r="1981" spans="1:22" hidden="1" x14ac:dyDescent="0.25">
      <c r="A1981" s="30" t="s">
        <v>1596</v>
      </c>
      <c r="B1981" s="30" t="s">
        <v>273</v>
      </c>
      <c r="C1981" s="30" t="s">
        <v>5</v>
      </c>
      <c r="D1981" s="30" t="s">
        <v>591</v>
      </c>
      <c r="E1981" s="30" t="s">
        <v>279</v>
      </c>
      <c r="F1981" s="30">
        <v>8998</v>
      </c>
      <c r="G1981" s="30" t="s">
        <v>295</v>
      </c>
      <c r="H1981" s="30">
        <v>0</v>
      </c>
      <c r="I1981" s="30">
        <v>0</v>
      </c>
      <c r="J1981" s="30" t="s">
        <v>336</v>
      </c>
      <c r="K1981" s="30">
        <v>0</v>
      </c>
      <c r="L1981" s="30">
        <v>0</v>
      </c>
      <c r="M1981" s="30">
        <v>0</v>
      </c>
      <c r="N1981" s="30">
        <v>0</v>
      </c>
      <c r="O1981" s="30">
        <v>0</v>
      </c>
      <c r="P1981" s="30">
        <v>0</v>
      </c>
      <c r="Q1981" s="30">
        <v>0</v>
      </c>
      <c r="R1981" s="30">
        <v>0</v>
      </c>
      <c r="S1981" s="30">
        <v>0</v>
      </c>
      <c r="T1981">
        <v>4</v>
      </c>
      <c r="U1981">
        <v>0</v>
      </c>
      <c r="V1981">
        <v>0</v>
      </c>
    </row>
    <row r="1982" spans="1:22" hidden="1" x14ac:dyDescent="0.25">
      <c r="A1982" s="30" t="s">
        <v>1597</v>
      </c>
      <c r="B1982" s="30" t="s">
        <v>273</v>
      </c>
      <c r="C1982" s="30" t="s">
        <v>5</v>
      </c>
      <c r="D1982" s="30" t="s">
        <v>591</v>
      </c>
      <c r="E1982" s="30" t="s">
        <v>279</v>
      </c>
      <c r="F1982" s="30">
        <v>8998</v>
      </c>
      <c r="G1982" s="30" t="s">
        <v>296</v>
      </c>
      <c r="H1982" s="30">
        <v>91.686330317874507</v>
      </c>
      <c r="I1982" s="30">
        <v>0.01</v>
      </c>
      <c r="J1982" s="30" t="s">
        <v>336</v>
      </c>
      <c r="K1982" s="30">
        <v>0.91686330317874498</v>
      </c>
      <c r="L1982" s="30">
        <v>8249.9360020023505</v>
      </c>
      <c r="M1982" s="30">
        <v>0</v>
      </c>
      <c r="N1982" s="30">
        <v>0</v>
      </c>
      <c r="O1982" s="30">
        <v>0</v>
      </c>
      <c r="P1982" s="30">
        <v>0</v>
      </c>
      <c r="Q1982" s="30">
        <v>0.01</v>
      </c>
      <c r="R1982" s="30">
        <v>0.91686330317874498</v>
      </c>
      <c r="S1982" s="30">
        <v>89.98</v>
      </c>
      <c r="T1982">
        <v>4</v>
      </c>
      <c r="U1982">
        <v>91.686330317874507</v>
      </c>
      <c r="V1982">
        <v>8.9285714285714298E-3</v>
      </c>
    </row>
    <row r="1983" spans="1:22" hidden="1" x14ac:dyDescent="0.25">
      <c r="A1983" s="30" t="s">
        <v>1598</v>
      </c>
      <c r="B1983" s="30" t="s">
        <v>273</v>
      </c>
      <c r="C1983" s="30" t="s">
        <v>5</v>
      </c>
      <c r="D1983" s="30" t="s">
        <v>591</v>
      </c>
      <c r="E1983" s="30" t="s">
        <v>279</v>
      </c>
      <c r="F1983" s="30">
        <v>8998</v>
      </c>
      <c r="G1983" s="30" t="s">
        <v>297</v>
      </c>
      <c r="H1983" s="30">
        <v>411.95303628395101</v>
      </c>
      <c r="I1983" s="30">
        <v>0.01</v>
      </c>
      <c r="J1983" s="30" t="s">
        <v>336</v>
      </c>
      <c r="K1983" s="30">
        <v>4.1195303628395097</v>
      </c>
      <c r="L1983" s="30">
        <v>37067.534204829899</v>
      </c>
      <c r="M1983" s="30">
        <v>0</v>
      </c>
      <c r="N1983" s="30">
        <v>0</v>
      </c>
      <c r="O1983" s="30">
        <v>0</v>
      </c>
      <c r="P1983" s="30">
        <v>0</v>
      </c>
      <c r="Q1983" s="30">
        <v>0.01</v>
      </c>
      <c r="R1983" s="30">
        <v>4.1195303628395097</v>
      </c>
      <c r="S1983" s="30">
        <v>89.98</v>
      </c>
      <c r="T1983">
        <v>4</v>
      </c>
      <c r="U1983">
        <v>411.95303628395101</v>
      </c>
      <c r="V1983">
        <v>8.9285714285714298E-3</v>
      </c>
    </row>
    <row r="1984" spans="1:22" hidden="1" x14ac:dyDescent="0.25">
      <c r="A1984" s="30" t="s">
        <v>1599</v>
      </c>
      <c r="B1984" s="30" t="s">
        <v>273</v>
      </c>
      <c r="C1984" s="30" t="s">
        <v>5</v>
      </c>
      <c r="D1984" s="30" t="s">
        <v>591</v>
      </c>
      <c r="E1984" s="30" t="s">
        <v>279</v>
      </c>
      <c r="F1984" s="30">
        <v>8998</v>
      </c>
      <c r="G1984" s="30" t="s">
        <v>298</v>
      </c>
      <c r="H1984" s="30">
        <v>0</v>
      </c>
      <c r="I1984" s="30">
        <v>0</v>
      </c>
      <c r="J1984" s="30" t="s">
        <v>276</v>
      </c>
      <c r="K1984" s="30">
        <v>0</v>
      </c>
      <c r="L1984" s="30">
        <v>0</v>
      </c>
      <c r="M1984" s="30">
        <v>0</v>
      </c>
      <c r="N1984" s="30">
        <v>0</v>
      </c>
      <c r="O1984" s="30">
        <v>0</v>
      </c>
      <c r="P1984" s="30">
        <v>0</v>
      </c>
      <c r="Q1984" s="30">
        <v>0</v>
      </c>
      <c r="R1984" s="30">
        <v>0</v>
      </c>
      <c r="S1984" s="30">
        <v>0</v>
      </c>
      <c r="T1984">
        <v>4</v>
      </c>
      <c r="U1984">
        <v>0</v>
      </c>
      <c r="V1984">
        <v>0</v>
      </c>
    </row>
    <row r="1985" spans="1:22" hidden="1" x14ac:dyDescent="0.25">
      <c r="A1985" s="30" t="s">
        <v>1600</v>
      </c>
      <c r="B1985" s="30" t="s">
        <v>273</v>
      </c>
      <c r="C1985" s="30" t="s">
        <v>5</v>
      </c>
      <c r="D1985" s="30" t="s">
        <v>591</v>
      </c>
      <c r="E1985" s="30" t="s">
        <v>279</v>
      </c>
      <c r="F1985" s="30">
        <v>8998</v>
      </c>
      <c r="G1985" s="30" t="s">
        <v>299</v>
      </c>
      <c r="H1985" s="30">
        <v>129.81525266069801</v>
      </c>
      <c r="I1985" s="30">
        <v>0.02</v>
      </c>
      <c r="J1985" s="30" t="s">
        <v>332</v>
      </c>
      <c r="K1985" s="30">
        <v>2.5963050532139502</v>
      </c>
      <c r="L1985" s="30">
        <v>23361.552868819101</v>
      </c>
      <c r="M1985" s="30">
        <v>0.02</v>
      </c>
      <c r="N1985" s="30">
        <v>0</v>
      </c>
      <c r="O1985" s="30">
        <v>0</v>
      </c>
      <c r="P1985" s="30">
        <v>0</v>
      </c>
      <c r="Q1985" s="30">
        <v>0</v>
      </c>
      <c r="R1985" s="30">
        <v>0</v>
      </c>
      <c r="S1985" s="30">
        <v>179.96</v>
      </c>
      <c r="T1985">
        <v>4</v>
      </c>
      <c r="U1985">
        <v>129.81525266069801</v>
      </c>
      <c r="V1985">
        <v>1.05263157894737E-2</v>
      </c>
    </row>
    <row r="1986" spans="1:22" hidden="1" x14ac:dyDescent="0.25">
      <c r="A1986" s="30" t="s">
        <v>1601</v>
      </c>
      <c r="B1986" s="30" t="s">
        <v>273</v>
      </c>
      <c r="C1986" s="30" t="s">
        <v>5</v>
      </c>
      <c r="D1986" s="30" t="s">
        <v>591</v>
      </c>
      <c r="E1986" s="30" t="s">
        <v>279</v>
      </c>
      <c r="F1986" s="30">
        <v>8998</v>
      </c>
      <c r="G1986" s="30" t="s">
        <v>300</v>
      </c>
      <c r="H1986" s="30">
        <v>0</v>
      </c>
      <c r="I1986" s="30">
        <v>0</v>
      </c>
      <c r="J1986" s="30" t="s">
        <v>336</v>
      </c>
      <c r="K1986" s="30">
        <v>0</v>
      </c>
      <c r="L1986" s="30">
        <v>0</v>
      </c>
      <c r="M1986" s="30">
        <v>0</v>
      </c>
      <c r="N1986" s="30">
        <v>0</v>
      </c>
      <c r="O1986" s="30">
        <v>0</v>
      </c>
      <c r="P1986" s="30">
        <v>0</v>
      </c>
      <c r="Q1986" s="30">
        <v>0</v>
      </c>
      <c r="R1986" s="30">
        <v>0</v>
      </c>
      <c r="S1986" s="30">
        <v>0</v>
      </c>
      <c r="T1986">
        <v>4</v>
      </c>
      <c r="U1986">
        <v>0</v>
      </c>
      <c r="V1986">
        <v>0</v>
      </c>
    </row>
    <row r="1987" spans="1:22" hidden="1" x14ac:dyDescent="0.25">
      <c r="A1987" s="30" t="s">
        <v>1602</v>
      </c>
      <c r="B1987" s="30" t="s">
        <v>273</v>
      </c>
      <c r="C1987" s="30" t="s">
        <v>5</v>
      </c>
      <c r="D1987" s="30" t="s">
        <v>591</v>
      </c>
      <c r="E1987" s="30" t="s">
        <v>279</v>
      </c>
      <c r="F1987" s="30">
        <v>8998</v>
      </c>
      <c r="G1987" s="30" t="s">
        <v>301</v>
      </c>
      <c r="H1987" s="30">
        <v>46.174885993607703</v>
      </c>
      <c r="I1987" s="30">
        <v>0.56999999999999995</v>
      </c>
      <c r="J1987" s="30" t="s">
        <v>333</v>
      </c>
      <c r="K1987" s="30">
        <v>26.319685016356399</v>
      </c>
      <c r="L1987" s="30">
        <v>236824.525777175</v>
      </c>
      <c r="M1987" s="30">
        <v>0</v>
      </c>
      <c r="N1987" s="30">
        <v>0.56999999999999995</v>
      </c>
      <c r="O1987" s="30">
        <v>0</v>
      </c>
      <c r="P1987" s="30">
        <v>0</v>
      </c>
      <c r="Q1987" s="30">
        <v>0</v>
      </c>
      <c r="R1987" s="30">
        <v>0</v>
      </c>
      <c r="S1987" s="30">
        <v>5128.8599999999997</v>
      </c>
      <c r="T1987">
        <v>4</v>
      </c>
      <c r="U1987">
        <v>46.174885993607703</v>
      </c>
      <c r="V1987">
        <v>0.73076923076923095</v>
      </c>
    </row>
    <row r="1988" spans="1:22" hidden="1" x14ac:dyDescent="0.25">
      <c r="A1988" s="30" t="s">
        <v>1603</v>
      </c>
      <c r="B1988" s="30" t="s">
        <v>273</v>
      </c>
      <c r="C1988" s="30" t="s">
        <v>5</v>
      </c>
      <c r="D1988" s="30" t="s">
        <v>591</v>
      </c>
      <c r="E1988" s="30" t="s">
        <v>279</v>
      </c>
      <c r="F1988" s="30">
        <v>8998</v>
      </c>
      <c r="G1988" s="30" t="s">
        <v>302</v>
      </c>
      <c r="H1988" s="30">
        <v>86.183896825269798</v>
      </c>
      <c r="I1988" s="30">
        <v>0.03</v>
      </c>
      <c r="J1988" s="30" t="s">
        <v>332</v>
      </c>
      <c r="K1988" s="30">
        <v>2.5855169047581001</v>
      </c>
      <c r="L1988" s="30">
        <v>23264.481109013301</v>
      </c>
      <c r="M1988" s="30">
        <v>0.03</v>
      </c>
      <c r="N1988" s="30">
        <v>0</v>
      </c>
      <c r="O1988" s="30">
        <v>0</v>
      </c>
      <c r="P1988" s="30">
        <v>0</v>
      </c>
      <c r="Q1988" s="30">
        <v>0</v>
      </c>
      <c r="R1988" s="30">
        <v>0</v>
      </c>
      <c r="S1988" s="30">
        <v>269.94</v>
      </c>
      <c r="T1988">
        <v>4</v>
      </c>
      <c r="U1988">
        <v>86.183896825269798</v>
      </c>
      <c r="V1988">
        <v>1.5789473684210499E-2</v>
      </c>
    </row>
    <row r="1989" spans="1:22" hidden="1" x14ac:dyDescent="0.25">
      <c r="A1989" s="30" t="s">
        <v>1604</v>
      </c>
      <c r="B1989" s="30" t="s">
        <v>273</v>
      </c>
      <c r="C1989" s="30" t="s">
        <v>5</v>
      </c>
      <c r="D1989" s="30" t="s">
        <v>591</v>
      </c>
      <c r="E1989" s="30" t="s">
        <v>279</v>
      </c>
      <c r="F1989" s="30">
        <v>8998</v>
      </c>
      <c r="G1989" s="30" t="s">
        <v>303</v>
      </c>
      <c r="H1989" s="30">
        <v>117.075177669738</v>
      </c>
      <c r="I1989" s="30">
        <v>0.02</v>
      </c>
      <c r="J1989" s="30" t="s">
        <v>336</v>
      </c>
      <c r="K1989" s="30">
        <v>2.3415035533947499</v>
      </c>
      <c r="L1989" s="30">
        <v>21068.848973446002</v>
      </c>
      <c r="M1989" s="30">
        <v>0</v>
      </c>
      <c r="N1989" s="30">
        <v>0</v>
      </c>
      <c r="O1989" s="30">
        <v>0</v>
      </c>
      <c r="P1989" s="30">
        <v>0</v>
      </c>
      <c r="Q1989" s="30">
        <v>0.02</v>
      </c>
      <c r="R1989" s="30">
        <v>2.3415035533947499</v>
      </c>
      <c r="S1989" s="30">
        <v>179.96</v>
      </c>
      <c r="T1989">
        <v>4</v>
      </c>
      <c r="U1989">
        <v>117.075177669738</v>
      </c>
      <c r="V1989">
        <v>1.7857142857142901E-2</v>
      </c>
    </row>
    <row r="1990" spans="1:22" hidden="1" x14ac:dyDescent="0.25">
      <c r="A1990" s="30" t="s">
        <v>1592</v>
      </c>
      <c r="B1990" s="30" t="s">
        <v>273</v>
      </c>
      <c r="C1990" s="30" t="s">
        <v>5</v>
      </c>
      <c r="D1990" s="30" t="s">
        <v>591</v>
      </c>
      <c r="E1990" s="30" t="s">
        <v>279</v>
      </c>
      <c r="F1990" s="30">
        <v>8998</v>
      </c>
      <c r="G1990" s="30" t="s">
        <v>304</v>
      </c>
      <c r="H1990" s="30">
        <v>21.559218035750501</v>
      </c>
      <c r="I1990" s="30">
        <v>1</v>
      </c>
      <c r="J1990" s="30" t="s">
        <v>336</v>
      </c>
      <c r="K1990" s="30">
        <v>21.559218035750501</v>
      </c>
      <c r="L1990" s="30">
        <v>193989.84388568299</v>
      </c>
      <c r="M1990" s="30">
        <v>0</v>
      </c>
      <c r="N1990" s="30">
        <v>0</v>
      </c>
      <c r="O1990" s="30">
        <v>0</v>
      </c>
      <c r="P1990" s="30">
        <v>0</v>
      </c>
      <c r="Q1990" s="30">
        <v>1</v>
      </c>
      <c r="R1990" s="30">
        <v>21.559218035750501</v>
      </c>
      <c r="S1990" s="30">
        <v>8998</v>
      </c>
      <c r="T1990">
        <v>4</v>
      </c>
      <c r="U1990">
        <v>21.559218035750501</v>
      </c>
      <c r="V1990">
        <v>0.89285714285714302</v>
      </c>
    </row>
    <row r="1991" spans="1:22" hidden="1" x14ac:dyDescent="0.25">
      <c r="A1991" s="30" t="s">
        <v>1606</v>
      </c>
      <c r="B1991" s="30" t="s">
        <v>273</v>
      </c>
      <c r="C1991" s="30" t="s">
        <v>5</v>
      </c>
      <c r="D1991" s="30" t="s">
        <v>591</v>
      </c>
      <c r="E1991" s="30" t="s">
        <v>279</v>
      </c>
      <c r="F1991" s="30">
        <v>8998</v>
      </c>
      <c r="G1991" s="30" t="s">
        <v>305</v>
      </c>
      <c r="H1991" s="30">
        <v>106.99499680518301</v>
      </c>
      <c r="I1991" s="30">
        <v>0.63</v>
      </c>
      <c r="J1991" s="30" t="s">
        <v>332</v>
      </c>
      <c r="K1991" s="30">
        <v>67.406847987265195</v>
      </c>
      <c r="L1991" s="30">
        <v>606526.81818941305</v>
      </c>
      <c r="M1991" s="30">
        <v>0.63</v>
      </c>
      <c r="N1991" s="30">
        <v>0</v>
      </c>
      <c r="O1991" s="30">
        <v>0</v>
      </c>
      <c r="P1991" s="30">
        <v>0</v>
      </c>
      <c r="Q1991" s="30">
        <v>0</v>
      </c>
      <c r="R1991" s="30">
        <v>0</v>
      </c>
      <c r="S1991" s="30">
        <v>5668.74</v>
      </c>
      <c r="T1991">
        <v>4</v>
      </c>
      <c r="U1991">
        <v>106.99499680518301</v>
      </c>
      <c r="V1991">
        <v>0.33157894736842097</v>
      </c>
    </row>
    <row r="1992" spans="1:22" hidden="1" x14ac:dyDescent="0.25">
      <c r="A1992" s="30" t="s">
        <v>1607</v>
      </c>
      <c r="B1992" s="30" t="s">
        <v>273</v>
      </c>
      <c r="C1992" s="30" t="s">
        <v>5</v>
      </c>
      <c r="D1992" s="30" t="s">
        <v>591</v>
      </c>
      <c r="E1992" s="30" t="s">
        <v>279</v>
      </c>
      <c r="F1992" s="30">
        <v>8998</v>
      </c>
      <c r="G1992" s="30" t="s">
        <v>306</v>
      </c>
      <c r="H1992" s="30">
        <v>112.448894577206</v>
      </c>
      <c r="I1992" s="30">
        <v>0.68</v>
      </c>
      <c r="J1992" s="30" t="s">
        <v>332</v>
      </c>
      <c r="K1992" s="30">
        <v>76.465248312500293</v>
      </c>
      <c r="L1992" s="30">
        <v>688034.30431587796</v>
      </c>
      <c r="M1992" s="30">
        <v>0.68</v>
      </c>
      <c r="N1992" s="30">
        <v>0</v>
      </c>
      <c r="O1992" s="30">
        <v>0</v>
      </c>
      <c r="P1992" s="30">
        <v>0</v>
      </c>
      <c r="Q1992" s="30">
        <v>0</v>
      </c>
      <c r="R1992" s="30">
        <v>0</v>
      </c>
      <c r="S1992" s="30">
        <v>6118.64</v>
      </c>
      <c r="T1992">
        <v>4</v>
      </c>
      <c r="U1992">
        <v>112.448894577206</v>
      </c>
      <c r="V1992">
        <v>0.35789473684210499</v>
      </c>
    </row>
    <row r="1993" spans="1:22" hidden="1" x14ac:dyDescent="0.25">
      <c r="A1993" s="30" t="s">
        <v>1608</v>
      </c>
      <c r="B1993" s="30" t="s">
        <v>273</v>
      </c>
      <c r="C1993" s="30" t="s">
        <v>5</v>
      </c>
      <c r="D1993" s="30" t="s">
        <v>591</v>
      </c>
      <c r="E1993" s="30" t="s">
        <v>279</v>
      </c>
      <c r="F1993" s="30">
        <v>8998</v>
      </c>
      <c r="G1993" s="30" t="s">
        <v>307</v>
      </c>
      <c r="H1993" s="30">
        <v>39.889702935678898</v>
      </c>
      <c r="I1993" s="30">
        <v>0.08</v>
      </c>
      <c r="J1993" s="30" t="s">
        <v>336</v>
      </c>
      <c r="K1993" s="30">
        <v>3.19117623485432</v>
      </c>
      <c r="L1993" s="30">
        <v>28714.203761219102</v>
      </c>
      <c r="M1993" s="30">
        <v>0</v>
      </c>
      <c r="N1993" s="30">
        <v>0</v>
      </c>
      <c r="O1993" s="30">
        <v>0</v>
      </c>
      <c r="P1993" s="30">
        <v>0</v>
      </c>
      <c r="Q1993" s="30">
        <v>0.08</v>
      </c>
      <c r="R1993" s="30">
        <v>3.19117623485432</v>
      </c>
      <c r="S1993" s="30">
        <v>719.84</v>
      </c>
      <c r="T1993">
        <v>4</v>
      </c>
      <c r="U1993">
        <v>39.889702935678898</v>
      </c>
      <c r="V1993">
        <v>7.1428571428571397E-2</v>
      </c>
    </row>
    <row r="1994" spans="1:22" hidden="1" x14ac:dyDescent="0.25">
      <c r="A1994" s="30" t="s">
        <v>1609</v>
      </c>
      <c r="B1994" s="30" t="s">
        <v>273</v>
      </c>
      <c r="C1994" s="30" t="s">
        <v>5</v>
      </c>
      <c r="D1994" s="30" t="s">
        <v>591</v>
      </c>
      <c r="E1994" s="30" t="s">
        <v>279</v>
      </c>
      <c r="F1994" s="30">
        <v>8998</v>
      </c>
      <c r="G1994" s="30" t="s">
        <v>308</v>
      </c>
      <c r="H1994" s="30">
        <v>121.65648378695001</v>
      </c>
      <c r="I1994" s="30">
        <v>0.39</v>
      </c>
      <c r="J1994" s="30" t="s">
        <v>332</v>
      </c>
      <c r="K1994" s="30">
        <v>47.446028676910402</v>
      </c>
      <c r="L1994" s="30">
        <v>426919.36603483901</v>
      </c>
      <c r="M1994" s="30">
        <v>0.39</v>
      </c>
      <c r="N1994" s="30">
        <v>0</v>
      </c>
      <c r="O1994" s="30">
        <v>0</v>
      </c>
      <c r="P1994" s="30">
        <v>0</v>
      </c>
      <c r="Q1994" s="30">
        <v>0</v>
      </c>
      <c r="R1994" s="30">
        <v>0</v>
      </c>
      <c r="S1994" s="30">
        <v>3509.22</v>
      </c>
      <c r="T1994">
        <v>4</v>
      </c>
      <c r="U1994">
        <v>121.65648378695001</v>
      </c>
      <c r="V1994">
        <v>0.20526315789473701</v>
      </c>
    </row>
    <row r="1995" spans="1:22" hidden="1" x14ac:dyDescent="0.25">
      <c r="A1995" s="30" t="s">
        <v>1605</v>
      </c>
      <c r="B1995" s="30" t="s">
        <v>273</v>
      </c>
      <c r="C1995" s="30" t="s">
        <v>5</v>
      </c>
      <c r="D1995" s="30" t="s">
        <v>591</v>
      </c>
      <c r="E1995" s="30" t="s">
        <v>279</v>
      </c>
      <c r="F1995" s="30">
        <v>8998</v>
      </c>
      <c r="G1995" s="30" t="s">
        <v>309</v>
      </c>
      <c r="H1995" s="30">
        <v>0</v>
      </c>
      <c r="I1995" s="30">
        <v>0</v>
      </c>
      <c r="J1995" s="30" t="s">
        <v>336</v>
      </c>
      <c r="K1995" s="30">
        <v>0</v>
      </c>
      <c r="L1995" s="30">
        <v>0</v>
      </c>
      <c r="M1995" s="30">
        <v>0</v>
      </c>
      <c r="N1995" s="30">
        <v>0</v>
      </c>
      <c r="O1995" s="30">
        <v>0</v>
      </c>
      <c r="P1995" s="30">
        <v>0</v>
      </c>
      <c r="Q1995" s="30">
        <v>0</v>
      </c>
      <c r="R1995" s="30">
        <v>0</v>
      </c>
      <c r="S1995" s="30">
        <v>0</v>
      </c>
      <c r="T1995">
        <v>4</v>
      </c>
      <c r="U1995">
        <v>0</v>
      </c>
      <c r="V1995">
        <v>0</v>
      </c>
    </row>
    <row r="1996" spans="1:22" hidden="1" x14ac:dyDescent="0.25">
      <c r="A1996" s="30" t="s">
        <v>1610</v>
      </c>
      <c r="B1996" s="30" t="s">
        <v>273</v>
      </c>
      <c r="C1996" s="30" t="s">
        <v>5</v>
      </c>
      <c r="D1996" s="30" t="s">
        <v>591</v>
      </c>
      <c r="E1996" s="30" t="s">
        <v>279</v>
      </c>
      <c r="F1996" s="30">
        <v>8998</v>
      </c>
      <c r="G1996" s="30" t="s">
        <v>310</v>
      </c>
      <c r="H1996" s="30">
        <v>67.842094405816994</v>
      </c>
      <c r="I1996" s="30">
        <v>0.01</v>
      </c>
      <c r="J1996" s="30" t="s">
        <v>333</v>
      </c>
      <c r="K1996" s="30">
        <v>0.67842094405816999</v>
      </c>
      <c r="L1996" s="30">
        <v>6104.4316546354203</v>
      </c>
      <c r="M1996" s="30">
        <v>0</v>
      </c>
      <c r="N1996" s="30">
        <v>0.01</v>
      </c>
      <c r="O1996" s="30">
        <v>0</v>
      </c>
      <c r="P1996" s="30">
        <v>0</v>
      </c>
      <c r="Q1996" s="30">
        <v>0</v>
      </c>
      <c r="R1996" s="30">
        <v>0</v>
      </c>
      <c r="S1996" s="30">
        <v>89.98</v>
      </c>
      <c r="T1996">
        <v>4</v>
      </c>
      <c r="U1996">
        <v>67.842094405816994</v>
      </c>
      <c r="V1996">
        <v>1.2820512820512799E-2</v>
      </c>
    </row>
    <row r="1997" spans="1:22" hidden="1" x14ac:dyDescent="0.25">
      <c r="A1997" s="30" t="s">
        <v>1611</v>
      </c>
      <c r="B1997" s="30" t="s">
        <v>273</v>
      </c>
      <c r="C1997" s="30" t="s">
        <v>5</v>
      </c>
      <c r="D1997" s="30" t="s">
        <v>591</v>
      </c>
      <c r="E1997" s="30" t="s">
        <v>279</v>
      </c>
      <c r="F1997" s="30">
        <v>8998</v>
      </c>
      <c r="G1997" s="30" t="s">
        <v>311</v>
      </c>
      <c r="H1997" s="30">
        <v>69.965514284937299</v>
      </c>
      <c r="I1997" s="30">
        <v>0.11</v>
      </c>
      <c r="J1997" s="30" t="s">
        <v>333</v>
      </c>
      <c r="K1997" s="30">
        <v>7.6962065713431098</v>
      </c>
      <c r="L1997" s="30">
        <v>69250.466728945306</v>
      </c>
      <c r="M1997" s="30">
        <v>0</v>
      </c>
      <c r="N1997" s="30">
        <v>0.11</v>
      </c>
      <c r="O1997" s="30">
        <v>0</v>
      </c>
      <c r="P1997" s="30">
        <v>0</v>
      </c>
      <c r="Q1997" s="30">
        <v>0</v>
      </c>
      <c r="R1997" s="30">
        <v>0</v>
      </c>
      <c r="S1997" s="30">
        <v>989.78</v>
      </c>
      <c r="T1997">
        <v>4</v>
      </c>
      <c r="U1997">
        <v>69.965514284937299</v>
      </c>
      <c r="V1997">
        <v>0.141025641025641</v>
      </c>
    </row>
    <row r="1998" spans="1:22" hidden="1" x14ac:dyDescent="0.25">
      <c r="A1998" s="30" t="s">
        <v>1612</v>
      </c>
      <c r="B1998" s="30" t="s">
        <v>273</v>
      </c>
      <c r="C1998" s="30" t="s">
        <v>5</v>
      </c>
      <c r="D1998" s="30" t="s">
        <v>591</v>
      </c>
      <c r="E1998" s="30" t="s">
        <v>279</v>
      </c>
      <c r="F1998" s="30">
        <v>8998</v>
      </c>
      <c r="G1998" s="30" t="s">
        <v>312</v>
      </c>
      <c r="H1998" s="30">
        <v>15.2261561544935</v>
      </c>
      <c r="I1998" s="30">
        <v>2.6</v>
      </c>
      <c r="J1998" s="30" t="s">
        <v>334</v>
      </c>
      <c r="K1998" s="30">
        <v>39.588006001682999</v>
      </c>
      <c r="L1998" s="30">
        <v>356212.87800314301</v>
      </c>
      <c r="M1998" s="30">
        <v>0</v>
      </c>
      <c r="N1998" s="30">
        <v>0</v>
      </c>
      <c r="O1998" s="30">
        <v>2.6</v>
      </c>
      <c r="P1998" s="30">
        <v>0</v>
      </c>
      <c r="Q1998" s="30">
        <v>0</v>
      </c>
      <c r="R1998" s="30">
        <v>0</v>
      </c>
      <c r="S1998" s="30">
        <v>23394.799999999999</v>
      </c>
      <c r="T1998">
        <v>4</v>
      </c>
      <c r="U1998">
        <v>15.2261561544935</v>
      </c>
      <c r="V1998">
        <v>0.93189964157706096</v>
      </c>
    </row>
    <row r="1999" spans="1:22" hidden="1" x14ac:dyDescent="0.25">
      <c r="A1999" s="30" t="s">
        <v>2825</v>
      </c>
      <c r="B1999" s="30" t="s">
        <v>273</v>
      </c>
      <c r="C1999" s="30" t="s">
        <v>5</v>
      </c>
      <c r="D1999" s="30" t="s">
        <v>591</v>
      </c>
      <c r="E1999" s="30" t="s">
        <v>279</v>
      </c>
      <c r="F1999" s="30">
        <v>8998</v>
      </c>
      <c r="G1999" s="30" t="s">
        <v>2688</v>
      </c>
      <c r="H1999" s="30">
        <v>121.225063204092</v>
      </c>
      <c r="I1999" s="30">
        <v>2.3980004690000001E-2</v>
      </c>
      <c r="J1999" s="30" t="s">
        <v>334</v>
      </c>
      <c r="K1999" s="30">
        <v>2.9069775841796699</v>
      </c>
      <c r="L1999" s="30">
        <v>26156.984302448702</v>
      </c>
      <c r="M1999" s="30">
        <v>0</v>
      </c>
      <c r="N1999" s="30">
        <v>0</v>
      </c>
      <c r="O1999" s="30">
        <v>2.3980004690000001E-2</v>
      </c>
      <c r="P1999" s="30">
        <v>0</v>
      </c>
      <c r="Q1999" s="30">
        <v>0</v>
      </c>
      <c r="R1999" s="30">
        <v>0</v>
      </c>
      <c r="S1999" s="30">
        <v>215.77208220061999</v>
      </c>
      <c r="T1999">
        <v>4</v>
      </c>
      <c r="U1999">
        <v>121.225063204092</v>
      </c>
      <c r="V1999">
        <v>8.5949837598566295E-3</v>
      </c>
    </row>
    <row r="2000" spans="1:22" hidden="1" x14ac:dyDescent="0.25">
      <c r="A2000" s="30" t="s">
        <v>2741</v>
      </c>
      <c r="B2000" s="30" t="s">
        <v>273</v>
      </c>
      <c r="C2000" s="30" t="s">
        <v>5</v>
      </c>
      <c r="D2000" s="30" t="s">
        <v>591</v>
      </c>
      <c r="E2000" s="30" t="s">
        <v>279</v>
      </c>
      <c r="F2000" s="30">
        <v>8998</v>
      </c>
      <c r="G2000" s="30" t="s">
        <v>2687</v>
      </c>
      <c r="H2000" s="30">
        <v>75.234778543229893</v>
      </c>
      <c r="I2000" s="30">
        <v>0.16601999531</v>
      </c>
      <c r="J2000" s="30" t="s">
        <v>334</v>
      </c>
      <c r="K2000" s="30">
        <v>12.490477580895901</v>
      </c>
      <c r="L2000" s="30">
        <v>112389.317272901</v>
      </c>
      <c r="M2000" s="30">
        <v>0</v>
      </c>
      <c r="N2000" s="30">
        <v>0</v>
      </c>
      <c r="O2000" s="30">
        <v>0.16601999531</v>
      </c>
      <c r="P2000" s="30">
        <v>0</v>
      </c>
      <c r="Q2000" s="30">
        <v>0</v>
      </c>
      <c r="R2000" s="30">
        <v>0</v>
      </c>
      <c r="S2000" s="30">
        <v>1493.84791779938</v>
      </c>
      <c r="T2000">
        <v>4</v>
      </c>
      <c r="U2000">
        <v>75.234778543229893</v>
      </c>
      <c r="V2000">
        <v>5.9505374663082401E-2</v>
      </c>
    </row>
    <row r="2001" spans="1:22" hidden="1" x14ac:dyDescent="0.25">
      <c r="A2001" s="30" t="s">
        <v>1613</v>
      </c>
      <c r="B2001" s="30" t="s">
        <v>273</v>
      </c>
      <c r="C2001" s="30" t="s">
        <v>5</v>
      </c>
      <c r="D2001" s="30" t="s">
        <v>591</v>
      </c>
      <c r="E2001" s="30" t="s">
        <v>279</v>
      </c>
      <c r="F2001" s="30">
        <v>8998</v>
      </c>
      <c r="G2001" s="30" t="s">
        <v>313</v>
      </c>
      <c r="H2001" s="30">
        <v>0</v>
      </c>
      <c r="I2001" s="30">
        <v>0</v>
      </c>
      <c r="J2001" s="30" t="s">
        <v>334</v>
      </c>
      <c r="K2001" s="30">
        <v>0</v>
      </c>
      <c r="L2001" s="30">
        <v>0</v>
      </c>
      <c r="M2001" s="30">
        <v>0</v>
      </c>
      <c r="N2001" s="30">
        <v>0</v>
      </c>
      <c r="O2001" s="30">
        <v>0</v>
      </c>
      <c r="P2001" s="30">
        <v>0</v>
      </c>
      <c r="Q2001" s="30">
        <v>0</v>
      </c>
      <c r="R2001" s="30">
        <v>0</v>
      </c>
      <c r="S2001" s="30">
        <v>0</v>
      </c>
      <c r="T2001">
        <v>4</v>
      </c>
      <c r="U2001">
        <v>0</v>
      </c>
      <c r="V2001">
        <v>0</v>
      </c>
    </row>
    <row r="2002" spans="1:22" hidden="1" x14ac:dyDescent="0.25">
      <c r="A2002" s="30" t="s">
        <v>1640</v>
      </c>
      <c r="B2002" s="30" t="s">
        <v>273</v>
      </c>
      <c r="C2002" s="30" t="s">
        <v>5</v>
      </c>
      <c r="D2002" s="30" t="s">
        <v>591</v>
      </c>
      <c r="E2002" s="30" t="s">
        <v>280</v>
      </c>
      <c r="F2002" s="30">
        <v>8997</v>
      </c>
      <c r="G2002" s="30" t="s">
        <v>289</v>
      </c>
      <c r="H2002" s="30">
        <v>0</v>
      </c>
      <c r="I2002" s="30">
        <v>0</v>
      </c>
      <c r="J2002" s="30" t="s">
        <v>335</v>
      </c>
      <c r="K2002" s="30">
        <v>0</v>
      </c>
      <c r="L2002" s="30">
        <v>0</v>
      </c>
      <c r="M2002" s="30">
        <v>0</v>
      </c>
      <c r="N2002" s="30">
        <v>0</v>
      </c>
      <c r="O2002" s="30">
        <v>0</v>
      </c>
      <c r="P2002" s="30">
        <v>0</v>
      </c>
      <c r="Q2002" s="30">
        <v>0</v>
      </c>
      <c r="R2002" s="30">
        <v>0</v>
      </c>
      <c r="S2002" s="30">
        <v>0</v>
      </c>
      <c r="T2002">
        <v>5</v>
      </c>
      <c r="U2002">
        <v>1778.71600499892</v>
      </c>
      <c r="V2002">
        <v>1</v>
      </c>
    </row>
    <row r="2003" spans="1:22" hidden="1" x14ac:dyDescent="0.25">
      <c r="A2003" s="30" t="s">
        <v>1639</v>
      </c>
      <c r="B2003" s="30" t="s">
        <v>273</v>
      </c>
      <c r="C2003" s="30" t="s">
        <v>5</v>
      </c>
      <c r="D2003" s="30" t="s">
        <v>591</v>
      </c>
      <c r="E2003" s="30" t="s">
        <v>280</v>
      </c>
      <c r="F2003" s="30">
        <v>8997</v>
      </c>
      <c r="G2003" s="30" t="s">
        <v>290</v>
      </c>
      <c r="H2003" s="30">
        <v>0</v>
      </c>
      <c r="I2003" s="30">
        <v>0</v>
      </c>
      <c r="J2003" s="30" t="s">
        <v>363</v>
      </c>
      <c r="K2003" s="30">
        <v>0</v>
      </c>
      <c r="L2003" s="30">
        <v>0</v>
      </c>
      <c r="M2003" s="30">
        <v>0</v>
      </c>
      <c r="N2003" s="30">
        <v>0</v>
      </c>
      <c r="O2003" s="30">
        <v>0</v>
      </c>
      <c r="P2003" s="30">
        <v>0</v>
      </c>
      <c r="Q2003" s="30">
        <v>0</v>
      </c>
      <c r="R2003" s="30">
        <v>0</v>
      </c>
      <c r="S2003" s="30">
        <v>0</v>
      </c>
      <c r="T2003">
        <v>5</v>
      </c>
      <c r="U2003">
        <v>862.33495910015495</v>
      </c>
      <c r="V2003">
        <v>0.5</v>
      </c>
    </row>
    <row r="2004" spans="1:22" hidden="1" x14ac:dyDescent="0.25">
      <c r="A2004" s="30" t="s">
        <v>1616</v>
      </c>
      <c r="B2004" s="30" t="s">
        <v>273</v>
      </c>
      <c r="C2004" s="30" t="s">
        <v>5</v>
      </c>
      <c r="D2004" s="30" t="s">
        <v>591</v>
      </c>
      <c r="E2004" s="30" t="s">
        <v>280</v>
      </c>
      <c r="F2004" s="30">
        <v>8997</v>
      </c>
      <c r="G2004" s="30" t="s">
        <v>291</v>
      </c>
      <c r="H2004" s="30">
        <v>0</v>
      </c>
      <c r="I2004" s="30">
        <v>0</v>
      </c>
      <c r="J2004" s="30" t="s">
        <v>336</v>
      </c>
      <c r="K2004" s="30">
        <v>0</v>
      </c>
      <c r="L2004" s="30">
        <v>0</v>
      </c>
      <c r="M2004" s="30">
        <v>0</v>
      </c>
      <c r="N2004" s="30">
        <v>0</v>
      </c>
      <c r="O2004" s="30">
        <v>0</v>
      </c>
      <c r="P2004" s="30">
        <v>0</v>
      </c>
      <c r="Q2004" s="30">
        <v>0</v>
      </c>
      <c r="R2004" s="30">
        <v>0</v>
      </c>
      <c r="S2004" s="30">
        <v>0</v>
      </c>
      <c r="T2004">
        <v>5</v>
      </c>
      <c r="U2004">
        <v>0</v>
      </c>
      <c r="V2004">
        <v>0</v>
      </c>
    </row>
    <row r="2005" spans="1:22" hidden="1" x14ac:dyDescent="0.25">
      <c r="A2005" s="30" t="s">
        <v>1618</v>
      </c>
      <c r="B2005" s="30" t="s">
        <v>273</v>
      </c>
      <c r="C2005" s="30" t="s">
        <v>5</v>
      </c>
      <c r="D2005" s="30" t="s">
        <v>591</v>
      </c>
      <c r="E2005" s="30" t="s">
        <v>280</v>
      </c>
      <c r="F2005" s="30">
        <v>8997</v>
      </c>
      <c r="G2005" s="30" t="s">
        <v>292</v>
      </c>
      <c r="H2005" s="30">
        <v>42.573405040568502</v>
      </c>
      <c r="I2005" s="30">
        <v>0.31</v>
      </c>
      <c r="J2005" s="30" t="s">
        <v>332</v>
      </c>
      <c r="K2005" s="30">
        <v>13.1977555625762</v>
      </c>
      <c r="L2005" s="30">
        <v>118740.20679649799</v>
      </c>
      <c r="M2005" s="30">
        <v>0.31</v>
      </c>
      <c r="N2005" s="30">
        <v>0</v>
      </c>
      <c r="O2005" s="30">
        <v>0</v>
      </c>
      <c r="P2005" s="30">
        <v>0</v>
      </c>
      <c r="Q2005" s="30">
        <v>0</v>
      </c>
      <c r="R2005" s="30">
        <v>0</v>
      </c>
      <c r="S2005" s="30">
        <v>2789.07</v>
      </c>
      <c r="T2005">
        <v>5</v>
      </c>
      <c r="U2005">
        <v>42.573405040568502</v>
      </c>
      <c r="V2005">
        <v>0.106164383561644</v>
      </c>
    </row>
    <row r="2006" spans="1:22" hidden="1" x14ac:dyDescent="0.25">
      <c r="A2006" s="30" t="s">
        <v>1619</v>
      </c>
      <c r="B2006" s="30" t="s">
        <v>273</v>
      </c>
      <c r="C2006" s="30" t="s">
        <v>5</v>
      </c>
      <c r="D2006" s="30" t="s">
        <v>591</v>
      </c>
      <c r="E2006" s="30" t="s">
        <v>280</v>
      </c>
      <c r="F2006" s="30">
        <v>8997</v>
      </c>
      <c r="G2006" s="30" t="s">
        <v>293</v>
      </c>
      <c r="H2006" s="30">
        <v>207.930199155705</v>
      </c>
      <c r="I2006" s="30">
        <v>0.01</v>
      </c>
      <c r="J2006" s="30" t="s">
        <v>333</v>
      </c>
      <c r="K2006" s="30">
        <v>2.0793019915570499</v>
      </c>
      <c r="L2006" s="30">
        <v>18707.480018038801</v>
      </c>
      <c r="M2006" s="30">
        <v>0</v>
      </c>
      <c r="N2006" s="30">
        <v>0.01</v>
      </c>
      <c r="O2006" s="30">
        <v>0</v>
      </c>
      <c r="P2006" s="30">
        <v>0</v>
      </c>
      <c r="Q2006" s="30">
        <v>0</v>
      </c>
      <c r="R2006" s="30">
        <v>0</v>
      </c>
      <c r="S2006" s="30">
        <v>89.97</v>
      </c>
      <c r="T2006">
        <v>5</v>
      </c>
      <c r="U2006">
        <v>207.930199155705</v>
      </c>
      <c r="V2006">
        <v>8.5470085470085496E-3</v>
      </c>
    </row>
    <row r="2007" spans="1:22" hidden="1" x14ac:dyDescent="0.25">
      <c r="A2007" s="30" t="s">
        <v>1620</v>
      </c>
      <c r="B2007" s="30" t="s">
        <v>273</v>
      </c>
      <c r="C2007" s="30" t="s">
        <v>5</v>
      </c>
      <c r="D2007" s="30" t="s">
        <v>591</v>
      </c>
      <c r="E2007" s="30" t="s">
        <v>280</v>
      </c>
      <c r="F2007" s="30">
        <v>8997</v>
      </c>
      <c r="G2007" s="30" t="s">
        <v>294</v>
      </c>
      <c r="H2007" s="30">
        <v>74.217909405090396</v>
      </c>
      <c r="I2007" s="30">
        <v>0.15</v>
      </c>
      <c r="J2007" s="30" t="s">
        <v>333</v>
      </c>
      <c r="K2007" s="30">
        <v>11.132686410763601</v>
      </c>
      <c r="L2007" s="30">
        <v>100160.77963763999</v>
      </c>
      <c r="M2007" s="30">
        <v>0</v>
      </c>
      <c r="N2007" s="30">
        <v>0.15</v>
      </c>
      <c r="O2007" s="30">
        <v>0</v>
      </c>
      <c r="P2007" s="30">
        <v>0</v>
      </c>
      <c r="Q2007" s="30">
        <v>0</v>
      </c>
      <c r="R2007" s="30">
        <v>0</v>
      </c>
      <c r="S2007" s="30">
        <v>1349.55</v>
      </c>
      <c r="T2007">
        <v>5</v>
      </c>
      <c r="U2007">
        <v>74.217909405090396</v>
      </c>
      <c r="V2007">
        <v>0.128205128205128</v>
      </c>
    </row>
    <row r="2008" spans="1:22" hidden="1" x14ac:dyDescent="0.25">
      <c r="A2008" s="30" t="s">
        <v>1621</v>
      </c>
      <c r="B2008" s="30" t="s">
        <v>273</v>
      </c>
      <c r="C2008" s="30" t="s">
        <v>5</v>
      </c>
      <c r="D2008" s="30" t="s">
        <v>591</v>
      </c>
      <c r="E2008" s="30" t="s">
        <v>280</v>
      </c>
      <c r="F2008" s="30">
        <v>8997</v>
      </c>
      <c r="G2008" s="30" t="s">
        <v>295</v>
      </c>
      <c r="H2008" s="30">
        <v>0</v>
      </c>
      <c r="I2008" s="30">
        <v>0</v>
      </c>
      <c r="J2008" s="30" t="s">
        <v>336</v>
      </c>
      <c r="K2008" s="30">
        <v>0</v>
      </c>
      <c r="L2008" s="30">
        <v>0</v>
      </c>
      <c r="M2008" s="30">
        <v>0</v>
      </c>
      <c r="N2008" s="30">
        <v>0</v>
      </c>
      <c r="O2008" s="30">
        <v>0</v>
      </c>
      <c r="P2008" s="30">
        <v>0</v>
      </c>
      <c r="Q2008" s="30">
        <v>0</v>
      </c>
      <c r="R2008" s="30">
        <v>0</v>
      </c>
      <c r="S2008" s="30">
        <v>0</v>
      </c>
      <c r="T2008">
        <v>5</v>
      </c>
      <c r="U2008">
        <v>0</v>
      </c>
      <c r="V2008">
        <v>0</v>
      </c>
    </row>
    <row r="2009" spans="1:22" hidden="1" x14ac:dyDescent="0.25">
      <c r="A2009" s="30" t="s">
        <v>1622</v>
      </c>
      <c r="B2009" s="30" t="s">
        <v>273</v>
      </c>
      <c r="C2009" s="30" t="s">
        <v>5</v>
      </c>
      <c r="D2009" s="30" t="s">
        <v>591</v>
      </c>
      <c r="E2009" s="30" t="s">
        <v>280</v>
      </c>
      <c r="F2009" s="30">
        <v>8997</v>
      </c>
      <c r="G2009" s="30" t="s">
        <v>296</v>
      </c>
      <c r="H2009" s="30">
        <v>74.202510620060195</v>
      </c>
      <c r="I2009" s="30">
        <v>0.02</v>
      </c>
      <c r="J2009" s="30" t="s">
        <v>336</v>
      </c>
      <c r="K2009" s="30">
        <v>1.4840502124012001</v>
      </c>
      <c r="L2009" s="30">
        <v>13351.9997609736</v>
      </c>
      <c r="M2009" s="30">
        <v>0</v>
      </c>
      <c r="N2009" s="30">
        <v>0</v>
      </c>
      <c r="O2009" s="30">
        <v>0</v>
      </c>
      <c r="P2009" s="30">
        <v>0</v>
      </c>
      <c r="Q2009" s="30">
        <v>0.02</v>
      </c>
      <c r="R2009" s="30">
        <v>1.4840502124012001</v>
      </c>
      <c r="S2009" s="30">
        <v>179.94</v>
      </c>
      <c r="T2009">
        <v>5</v>
      </c>
      <c r="U2009">
        <v>74.202510620060195</v>
      </c>
      <c r="V2009">
        <v>1.5503875968992199E-2</v>
      </c>
    </row>
    <row r="2010" spans="1:22" hidden="1" x14ac:dyDescent="0.25">
      <c r="A2010" s="30" t="s">
        <v>1623</v>
      </c>
      <c r="B2010" s="30" t="s">
        <v>273</v>
      </c>
      <c r="C2010" s="30" t="s">
        <v>5</v>
      </c>
      <c r="D2010" s="30" t="s">
        <v>591</v>
      </c>
      <c r="E2010" s="30" t="s">
        <v>280</v>
      </c>
      <c r="F2010" s="30">
        <v>8997</v>
      </c>
      <c r="G2010" s="30" t="s">
        <v>297</v>
      </c>
      <c r="H2010" s="30">
        <v>461.02372440751799</v>
      </c>
      <c r="I2010" s="30">
        <v>0.03</v>
      </c>
      <c r="J2010" s="30" t="s">
        <v>336</v>
      </c>
      <c r="K2010" s="30">
        <v>13.830711732225501</v>
      </c>
      <c r="L2010" s="30">
        <v>124434.913454833</v>
      </c>
      <c r="M2010" s="30">
        <v>0</v>
      </c>
      <c r="N2010" s="30">
        <v>0</v>
      </c>
      <c r="O2010" s="30">
        <v>0</v>
      </c>
      <c r="P2010" s="30">
        <v>0</v>
      </c>
      <c r="Q2010" s="30">
        <v>0.03</v>
      </c>
      <c r="R2010" s="30">
        <v>13.830711732225501</v>
      </c>
      <c r="S2010" s="30">
        <v>269.91000000000003</v>
      </c>
      <c r="T2010">
        <v>5</v>
      </c>
      <c r="U2010">
        <v>461.02372440751799</v>
      </c>
      <c r="V2010">
        <v>2.32558139534884E-2</v>
      </c>
    </row>
    <row r="2011" spans="1:22" hidden="1" x14ac:dyDescent="0.25">
      <c r="A2011" s="30" t="s">
        <v>1624</v>
      </c>
      <c r="B2011" s="30" t="s">
        <v>273</v>
      </c>
      <c r="C2011" s="30" t="s">
        <v>5</v>
      </c>
      <c r="D2011" s="30" t="s">
        <v>591</v>
      </c>
      <c r="E2011" s="30" t="s">
        <v>280</v>
      </c>
      <c r="F2011" s="30">
        <v>8997</v>
      </c>
      <c r="G2011" s="30" t="s">
        <v>298</v>
      </c>
      <c r="H2011" s="30">
        <v>0</v>
      </c>
      <c r="I2011" s="30">
        <v>0</v>
      </c>
      <c r="J2011" s="30" t="s">
        <v>276</v>
      </c>
      <c r="K2011" s="30">
        <v>0</v>
      </c>
      <c r="L2011" s="30">
        <v>0</v>
      </c>
      <c r="M2011" s="30">
        <v>0</v>
      </c>
      <c r="N2011" s="30">
        <v>0</v>
      </c>
      <c r="O2011" s="30">
        <v>0</v>
      </c>
      <c r="P2011" s="30">
        <v>0</v>
      </c>
      <c r="Q2011" s="30">
        <v>0</v>
      </c>
      <c r="R2011" s="30">
        <v>0</v>
      </c>
      <c r="S2011" s="30">
        <v>0</v>
      </c>
      <c r="T2011">
        <v>5</v>
      </c>
      <c r="U2011">
        <v>0</v>
      </c>
      <c r="V2011">
        <v>0</v>
      </c>
    </row>
    <row r="2012" spans="1:22" hidden="1" x14ac:dyDescent="0.25">
      <c r="A2012" s="30" t="s">
        <v>1625</v>
      </c>
      <c r="B2012" s="30" t="s">
        <v>273</v>
      </c>
      <c r="C2012" s="30" t="s">
        <v>5</v>
      </c>
      <c r="D2012" s="30" t="s">
        <v>591</v>
      </c>
      <c r="E2012" s="30" t="s">
        <v>280</v>
      </c>
      <c r="F2012" s="30">
        <v>8997</v>
      </c>
      <c r="G2012" s="30" t="s">
        <v>299</v>
      </c>
      <c r="H2012" s="30">
        <v>115.731026657718</v>
      </c>
      <c r="I2012" s="30">
        <v>0.04</v>
      </c>
      <c r="J2012" s="30" t="s">
        <v>332</v>
      </c>
      <c r="K2012" s="30">
        <v>4.6292410663087198</v>
      </c>
      <c r="L2012" s="30">
        <v>41649.281873579501</v>
      </c>
      <c r="M2012" s="30">
        <v>0.04</v>
      </c>
      <c r="N2012" s="30">
        <v>0</v>
      </c>
      <c r="O2012" s="30">
        <v>0</v>
      </c>
      <c r="P2012" s="30">
        <v>0</v>
      </c>
      <c r="Q2012" s="30">
        <v>0</v>
      </c>
      <c r="R2012" s="30">
        <v>0</v>
      </c>
      <c r="S2012" s="30">
        <v>359.88</v>
      </c>
      <c r="T2012">
        <v>5</v>
      </c>
      <c r="U2012">
        <v>115.731026657718</v>
      </c>
      <c r="V2012">
        <v>1.3698630136986301E-2</v>
      </c>
    </row>
    <row r="2013" spans="1:22" hidden="1" x14ac:dyDescent="0.25">
      <c r="A2013" s="30" t="s">
        <v>1626</v>
      </c>
      <c r="B2013" s="30" t="s">
        <v>273</v>
      </c>
      <c r="C2013" s="30" t="s">
        <v>5</v>
      </c>
      <c r="D2013" s="30" t="s">
        <v>591</v>
      </c>
      <c r="E2013" s="30" t="s">
        <v>280</v>
      </c>
      <c r="F2013" s="30">
        <v>8997</v>
      </c>
      <c r="G2013" s="30" t="s">
        <v>300</v>
      </c>
      <c r="H2013" s="30">
        <v>0</v>
      </c>
      <c r="I2013" s="30">
        <v>0</v>
      </c>
      <c r="J2013" s="30" t="s">
        <v>336</v>
      </c>
      <c r="K2013" s="30">
        <v>0</v>
      </c>
      <c r="L2013" s="30">
        <v>0</v>
      </c>
      <c r="M2013" s="30">
        <v>0</v>
      </c>
      <c r="N2013" s="30">
        <v>0</v>
      </c>
      <c r="O2013" s="30">
        <v>0</v>
      </c>
      <c r="P2013" s="30">
        <v>0</v>
      </c>
      <c r="Q2013" s="30">
        <v>0</v>
      </c>
      <c r="R2013" s="30">
        <v>0</v>
      </c>
      <c r="S2013" s="30">
        <v>0</v>
      </c>
      <c r="T2013">
        <v>5</v>
      </c>
      <c r="U2013">
        <v>0</v>
      </c>
      <c r="V2013">
        <v>0</v>
      </c>
    </row>
    <row r="2014" spans="1:22" hidden="1" x14ac:dyDescent="0.25">
      <c r="A2014" s="30" t="s">
        <v>1627</v>
      </c>
      <c r="B2014" s="30" t="s">
        <v>273</v>
      </c>
      <c r="C2014" s="30" t="s">
        <v>5</v>
      </c>
      <c r="D2014" s="30" t="s">
        <v>591</v>
      </c>
      <c r="E2014" s="30" t="s">
        <v>280</v>
      </c>
      <c r="F2014" s="30">
        <v>8997</v>
      </c>
      <c r="G2014" s="30" t="s">
        <v>301</v>
      </c>
      <c r="H2014" s="30">
        <v>61.888717569111499</v>
      </c>
      <c r="I2014" s="30">
        <v>0.83</v>
      </c>
      <c r="J2014" s="30" t="s">
        <v>333</v>
      </c>
      <c r="K2014" s="30">
        <v>51.367635582362503</v>
      </c>
      <c r="L2014" s="30">
        <v>462154.61733451602</v>
      </c>
      <c r="M2014" s="30">
        <v>0</v>
      </c>
      <c r="N2014" s="30">
        <v>0.83</v>
      </c>
      <c r="O2014" s="30">
        <v>0</v>
      </c>
      <c r="P2014" s="30">
        <v>0</v>
      </c>
      <c r="Q2014" s="30">
        <v>0</v>
      </c>
      <c r="R2014" s="30">
        <v>0</v>
      </c>
      <c r="S2014" s="30">
        <v>7467.51</v>
      </c>
      <c r="T2014">
        <v>5</v>
      </c>
      <c r="U2014">
        <v>61.888717569111499</v>
      </c>
      <c r="V2014">
        <v>0.70940170940170899</v>
      </c>
    </row>
    <row r="2015" spans="1:22" hidden="1" x14ac:dyDescent="0.25">
      <c r="A2015" s="30" t="s">
        <v>1628</v>
      </c>
      <c r="B2015" s="30" t="s">
        <v>273</v>
      </c>
      <c r="C2015" s="30" t="s">
        <v>5</v>
      </c>
      <c r="D2015" s="30" t="s">
        <v>591</v>
      </c>
      <c r="E2015" s="30" t="s">
        <v>280</v>
      </c>
      <c r="F2015" s="30">
        <v>8997</v>
      </c>
      <c r="G2015" s="30" t="s">
        <v>302</v>
      </c>
      <c r="H2015" s="30">
        <v>113.831880576492</v>
      </c>
      <c r="I2015" s="30">
        <v>0.06</v>
      </c>
      <c r="J2015" s="30" t="s">
        <v>332</v>
      </c>
      <c r="K2015" s="30">
        <v>6.8299128345895097</v>
      </c>
      <c r="L2015" s="30">
        <v>61448.725772801903</v>
      </c>
      <c r="M2015" s="30">
        <v>0.06</v>
      </c>
      <c r="N2015" s="30">
        <v>0</v>
      </c>
      <c r="O2015" s="30">
        <v>0</v>
      </c>
      <c r="P2015" s="30">
        <v>0</v>
      </c>
      <c r="Q2015" s="30">
        <v>0</v>
      </c>
      <c r="R2015" s="30">
        <v>0</v>
      </c>
      <c r="S2015" s="30">
        <v>539.82000000000005</v>
      </c>
      <c r="T2015">
        <v>5</v>
      </c>
      <c r="U2015">
        <v>113.831880576492</v>
      </c>
      <c r="V2015">
        <v>2.0547945205479399E-2</v>
      </c>
    </row>
    <row r="2016" spans="1:22" hidden="1" x14ac:dyDescent="0.25">
      <c r="A2016" s="30" t="s">
        <v>1629</v>
      </c>
      <c r="B2016" s="30" t="s">
        <v>273</v>
      </c>
      <c r="C2016" s="30" t="s">
        <v>5</v>
      </c>
      <c r="D2016" s="30" t="s">
        <v>591</v>
      </c>
      <c r="E2016" s="30" t="s">
        <v>280</v>
      </c>
      <c r="F2016" s="30">
        <v>8997</v>
      </c>
      <c r="G2016" s="30" t="s">
        <v>303</v>
      </c>
      <c r="H2016" s="30">
        <v>164.39566047164899</v>
      </c>
      <c r="I2016" s="30">
        <v>0.04</v>
      </c>
      <c r="J2016" s="30" t="s">
        <v>336</v>
      </c>
      <c r="K2016" s="30">
        <v>6.5758264188659599</v>
      </c>
      <c r="L2016" s="30">
        <v>59162.710290537099</v>
      </c>
      <c r="M2016" s="30">
        <v>0</v>
      </c>
      <c r="N2016" s="30">
        <v>0</v>
      </c>
      <c r="O2016" s="30">
        <v>0</v>
      </c>
      <c r="P2016" s="30">
        <v>0</v>
      </c>
      <c r="Q2016" s="30">
        <v>0.04</v>
      </c>
      <c r="R2016" s="30">
        <v>6.5758264188659599</v>
      </c>
      <c r="S2016" s="30">
        <v>359.88</v>
      </c>
      <c r="T2016">
        <v>5</v>
      </c>
      <c r="U2016">
        <v>164.39566047164899</v>
      </c>
      <c r="V2016">
        <v>3.1007751937984499E-2</v>
      </c>
    </row>
    <row r="2017" spans="1:22" hidden="1" x14ac:dyDescent="0.25">
      <c r="A2017" s="30" t="s">
        <v>1617</v>
      </c>
      <c r="B2017" s="30" t="s">
        <v>273</v>
      </c>
      <c r="C2017" s="30" t="s">
        <v>5</v>
      </c>
      <c r="D2017" s="30" t="s">
        <v>591</v>
      </c>
      <c r="E2017" s="30" t="s">
        <v>280</v>
      </c>
      <c r="F2017" s="30">
        <v>8997</v>
      </c>
      <c r="G2017" s="30" t="s">
        <v>304</v>
      </c>
      <c r="H2017" s="30">
        <v>33.788713904637703</v>
      </c>
      <c r="I2017" s="30">
        <v>1</v>
      </c>
      <c r="J2017" s="30" t="s">
        <v>336</v>
      </c>
      <c r="K2017" s="30">
        <v>33.788713904637703</v>
      </c>
      <c r="L2017" s="30">
        <v>303997.05900002603</v>
      </c>
      <c r="M2017" s="30">
        <v>0</v>
      </c>
      <c r="N2017" s="30">
        <v>0</v>
      </c>
      <c r="O2017" s="30">
        <v>0</v>
      </c>
      <c r="P2017" s="30">
        <v>0</v>
      </c>
      <c r="Q2017" s="30">
        <v>1</v>
      </c>
      <c r="R2017" s="30">
        <v>33.788713904637703</v>
      </c>
      <c r="S2017" s="30">
        <v>8997</v>
      </c>
      <c r="T2017">
        <v>5</v>
      </c>
      <c r="U2017">
        <v>33.788713904637703</v>
      </c>
      <c r="V2017">
        <v>0.775193798449612</v>
      </c>
    </row>
    <row r="2018" spans="1:22" hidden="1" x14ac:dyDescent="0.25">
      <c r="A2018" s="30" t="s">
        <v>1631</v>
      </c>
      <c r="B2018" s="30" t="s">
        <v>273</v>
      </c>
      <c r="C2018" s="30" t="s">
        <v>5</v>
      </c>
      <c r="D2018" s="30" t="s">
        <v>591</v>
      </c>
      <c r="E2018" s="30" t="s">
        <v>280</v>
      </c>
      <c r="F2018" s="30">
        <v>8997</v>
      </c>
      <c r="G2018" s="30" t="s">
        <v>305</v>
      </c>
      <c r="H2018" s="30">
        <v>110.648725490375</v>
      </c>
      <c r="I2018" s="30">
        <v>0.85</v>
      </c>
      <c r="J2018" s="30" t="s">
        <v>332</v>
      </c>
      <c r="K2018" s="30">
        <v>94.051416666819094</v>
      </c>
      <c r="L2018" s="30">
        <v>846180.595751371</v>
      </c>
      <c r="M2018" s="30">
        <v>0.85</v>
      </c>
      <c r="N2018" s="30">
        <v>0</v>
      </c>
      <c r="O2018" s="30">
        <v>0</v>
      </c>
      <c r="P2018" s="30">
        <v>0</v>
      </c>
      <c r="Q2018" s="30">
        <v>0</v>
      </c>
      <c r="R2018" s="30">
        <v>0</v>
      </c>
      <c r="S2018" s="30">
        <v>7647.45</v>
      </c>
      <c r="T2018">
        <v>5</v>
      </c>
      <c r="U2018">
        <v>110.648725490375</v>
      </c>
      <c r="V2018">
        <v>0.29109589041095901</v>
      </c>
    </row>
    <row r="2019" spans="1:22" hidden="1" x14ac:dyDescent="0.25">
      <c r="A2019" s="30" t="s">
        <v>1632</v>
      </c>
      <c r="B2019" s="30" t="s">
        <v>273</v>
      </c>
      <c r="C2019" s="30" t="s">
        <v>5</v>
      </c>
      <c r="D2019" s="30" t="s">
        <v>591</v>
      </c>
      <c r="E2019" s="30" t="s">
        <v>280</v>
      </c>
      <c r="F2019" s="30">
        <v>8997</v>
      </c>
      <c r="G2019" s="30" t="s">
        <v>306</v>
      </c>
      <c r="H2019" s="30">
        <v>116.727197110478</v>
      </c>
      <c r="I2019" s="30">
        <v>1.01</v>
      </c>
      <c r="J2019" s="30" t="s">
        <v>332</v>
      </c>
      <c r="K2019" s="30">
        <v>117.894469081583</v>
      </c>
      <c r="L2019" s="30">
        <v>1060696.5383270001</v>
      </c>
      <c r="M2019" s="30">
        <v>1.01</v>
      </c>
      <c r="N2019" s="30">
        <v>0</v>
      </c>
      <c r="O2019" s="30">
        <v>0</v>
      </c>
      <c r="P2019" s="30">
        <v>0</v>
      </c>
      <c r="Q2019" s="30">
        <v>0</v>
      </c>
      <c r="R2019" s="30">
        <v>0</v>
      </c>
      <c r="S2019" s="30">
        <v>9086.9699999999993</v>
      </c>
      <c r="T2019">
        <v>5</v>
      </c>
      <c r="U2019">
        <v>116.727197110478</v>
      </c>
      <c r="V2019">
        <v>0.34589041095890399</v>
      </c>
    </row>
    <row r="2020" spans="1:22" hidden="1" x14ac:dyDescent="0.25">
      <c r="A2020" s="30" t="s">
        <v>1633</v>
      </c>
      <c r="B2020" s="30" t="s">
        <v>273</v>
      </c>
      <c r="C2020" s="30" t="s">
        <v>5</v>
      </c>
      <c r="D2020" s="30" t="s">
        <v>591</v>
      </c>
      <c r="E2020" s="30" t="s">
        <v>280</v>
      </c>
      <c r="F2020" s="30">
        <v>8997</v>
      </c>
      <c r="G2020" s="30" t="s">
        <v>307</v>
      </c>
      <c r="H2020" s="30">
        <v>47.316825498072902</v>
      </c>
      <c r="I2020" s="30">
        <v>0.2</v>
      </c>
      <c r="J2020" s="30" t="s">
        <v>336</v>
      </c>
      <c r="K2020" s="30">
        <v>9.4633650996145704</v>
      </c>
      <c r="L2020" s="30">
        <v>85141.895801232298</v>
      </c>
      <c r="M2020" s="30">
        <v>0</v>
      </c>
      <c r="N2020" s="30">
        <v>0</v>
      </c>
      <c r="O2020" s="30">
        <v>0</v>
      </c>
      <c r="P2020" s="30">
        <v>0</v>
      </c>
      <c r="Q2020" s="30">
        <v>0.2</v>
      </c>
      <c r="R2020" s="30">
        <v>9.4633650996145704</v>
      </c>
      <c r="S2020" s="30">
        <v>1799.4</v>
      </c>
      <c r="T2020">
        <v>5</v>
      </c>
      <c r="U2020">
        <v>47.316825498072902</v>
      </c>
      <c r="V2020">
        <v>0.15503875968992201</v>
      </c>
    </row>
    <row r="2021" spans="1:22" hidden="1" x14ac:dyDescent="0.25">
      <c r="A2021" s="30" t="s">
        <v>1634</v>
      </c>
      <c r="B2021" s="30" t="s">
        <v>273</v>
      </c>
      <c r="C2021" s="30" t="s">
        <v>5</v>
      </c>
      <c r="D2021" s="30" t="s">
        <v>591</v>
      </c>
      <c r="E2021" s="30" t="s">
        <v>280</v>
      </c>
      <c r="F2021" s="30">
        <v>8997</v>
      </c>
      <c r="G2021" s="30" t="s">
        <v>308</v>
      </c>
      <c r="H2021" s="30">
        <v>139.12899100991601</v>
      </c>
      <c r="I2021" s="30">
        <v>0.65</v>
      </c>
      <c r="J2021" s="30" t="s">
        <v>332</v>
      </c>
      <c r="K2021" s="30">
        <v>90.433844156445502</v>
      </c>
      <c r="L2021" s="30">
        <v>813633.29587554</v>
      </c>
      <c r="M2021" s="30">
        <v>0.65</v>
      </c>
      <c r="N2021" s="30">
        <v>0</v>
      </c>
      <c r="O2021" s="30">
        <v>0</v>
      </c>
      <c r="P2021" s="30">
        <v>0</v>
      </c>
      <c r="Q2021" s="30">
        <v>0</v>
      </c>
      <c r="R2021" s="30">
        <v>0</v>
      </c>
      <c r="S2021" s="30">
        <v>5848.05</v>
      </c>
      <c r="T2021">
        <v>5</v>
      </c>
      <c r="U2021">
        <v>139.12899100991601</v>
      </c>
      <c r="V2021">
        <v>0.22260273972602701</v>
      </c>
    </row>
    <row r="2022" spans="1:22" hidden="1" x14ac:dyDescent="0.25">
      <c r="A2022" s="30" t="s">
        <v>1630</v>
      </c>
      <c r="B2022" s="30" t="s">
        <v>273</v>
      </c>
      <c r="C2022" s="30" t="s">
        <v>5</v>
      </c>
      <c r="D2022" s="30" t="s">
        <v>591</v>
      </c>
      <c r="E2022" s="30" t="s">
        <v>280</v>
      </c>
      <c r="F2022" s="30">
        <v>8997</v>
      </c>
      <c r="G2022" s="30" t="s">
        <v>309</v>
      </c>
      <c r="H2022" s="30">
        <v>0</v>
      </c>
      <c r="I2022" s="30">
        <v>0</v>
      </c>
      <c r="J2022" s="30" t="s">
        <v>336</v>
      </c>
      <c r="K2022" s="30">
        <v>0</v>
      </c>
      <c r="L2022" s="30">
        <v>0</v>
      </c>
      <c r="M2022" s="30">
        <v>0</v>
      </c>
      <c r="N2022" s="30">
        <v>0</v>
      </c>
      <c r="O2022" s="30">
        <v>0</v>
      </c>
      <c r="P2022" s="30">
        <v>0</v>
      </c>
      <c r="Q2022" s="30">
        <v>0</v>
      </c>
      <c r="R2022" s="30">
        <v>0</v>
      </c>
      <c r="S2022" s="30">
        <v>0</v>
      </c>
      <c r="T2022">
        <v>5</v>
      </c>
      <c r="U2022">
        <v>0</v>
      </c>
      <c r="V2022">
        <v>0</v>
      </c>
    </row>
    <row r="2023" spans="1:22" hidden="1" x14ac:dyDescent="0.25">
      <c r="A2023" s="30" t="s">
        <v>1635</v>
      </c>
      <c r="B2023" s="30" t="s">
        <v>273</v>
      </c>
      <c r="C2023" s="30" t="s">
        <v>5</v>
      </c>
      <c r="D2023" s="30" t="s">
        <v>591</v>
      </c>
      <c r="E2023" s="30" t="s">
        <v>280</v>
      </c>
      <c r="F2023" s="30">
        <v>8997</v>
      </c>
      <c r="G2023" s="30" t="s">
        <v>310</v>
      </c>
      <c r="H2023" s="30">
        <v>157.364767127199</v>
      </c>
      <c r="I2023" s="30">
        <v>0.01</v>
      </c>
      <c r="J2023" s="30" t="s">
        <v>333</v>
      </c>
      <c r="K2023" s="30">
        <v>1.57364767127199</v>
      </c>
      <c r="L2023" s="30">
        <v>14158.108098434101</v>
      </c>
      <c r="M2023" s="30">
        <v>0</v>
      </c>
      <c r="N2023" s="30">
        <v>0.01</v>
      </c>
      <c r="O2023" s="30">
        <v>0</v>
      </c>
      <c r="P2023" s="30">
        <v>0</v>
      </c>
      <c r="Q2023" s="30">
        <v>0</v>
      </c>
      <c r="R2023" s="30">
        <v>0</v>
      </c>
      <c r="S2023" s="30">
        <v>89.97</v>
      </c>
      <c r="T2023">
        <v>5</v>
      </c>
      <c r="U2023">
        <v>157.364767127199</v>
      </c>
      <c r="V2023">
        <v>8.5470085470085496E-3</v>
      </c>
    </row>
    <row r="2024" spans="1:22" hidden="1" x14ac:dyDescent="0.25">
      <c r="A2024" s="30" t="s">
        <v>1636</v>
      </c>
      <c r="B2024" s="30" t="s">
        <v>273</v>
      </c>
      <c r="C2024" s="30" t="s">
        <v>5</v>
      </c>
      <c r="D2024" s="30" t="s">
        <v>591</v>
      </c>
      <c r="E2024" s="30" t="s">
        <v>280</v>
      </c>
      <c r="F2024" s="30">
        <v>8997</v>
      </c>
      <c r="G2024" s="30" t="s">
        <v>311</v>
      </c>
      <c r="H2024" s="30">
        <v>91.032355029154303</v>
      </c>
      <c r="I2024" s="30">
        <v>0.17</v>
      </c>
      <c r="J2024" s="30" t="s">
        <v>333</v>
      </c>
      <c r="K2024" s="30">
        <v>15.4755003549562</v>
      </c>
      <c r="L2024" s="30">
        <v>139233.07669354099</v>
      </c>
      <c r="M2024" s="30">
        <v>0</v>
      </c>
      <c r="N2024" s="30">
        <v>0.17</v>
      </c>
      <c r="O2024" s="30">
        <v>0</v>
      </c>
      <c r="P2024" s="30">
        <v>0</v>
      </c>
      <c r="Q2024" s="30">
        <v>0</v>
      </c>
      <c r="R2024" s="30">
        <v>0</v>
      </c>
      <c r="S2024" s="30">
        <v>1529.49</v>
      </c>
      <c r="T2024">
        <v>5</v>
      </c>
      <c r="U2024">
        <v>91.032355029154303</v>
      </c>
      <c r="V2024">
        <v>0.145299145299145</v>
      </c>
    </row>
    <row r="2025" spans="1:22" hidden="1" x14ac:dyDescent="0.25">
      <c r="A2025" s="30" t="s">
        <v>1637</v>
      </c>
      <c r="B2025" s="30" t="s">
        <v>273</v>
      </c>
      <c r="C2025" s="30" t="s">
        <v>5</v>
      </c>
      <c r="D2025" s="30" t="s">
        <v>591</v>
      </c>
      <c r="E2025" s="30" t="s">
        <v>280</v>
      </c>
      <c r="F2025" s="30">
        <v>8997</v>
      </c>
      <c r="G2025" s="30" t="s">
        <v>312</v>
      </c>
      <c r="H2025" s="30">
        <v>17.829084126869098</v>
      </c>
      <c r="I2025" s="30">
        <v>4.28</v>
      </c>
      <c r="J2025" s="30" t="s">
        <v>334</v>
      </c>
      <c r="K2025" s="30">
        <v>76.308480062999806</v>
      </c>
      <c r="L2025" s="30">
        <v>686547.39512680902</v>
      </c>
      <c r="M2025" s="30">
        <v>0</v>
      </c>
      <c r="N2025" s="30">
        <v>0</v>
      </c>
      <c r="O2025" s="30">
        <v>4.28</v>
      </c>
      <c r="P2025" s="30">
        <v>0</v>
      </c>
      <c r="Q2025" s="30">
        <v>0</v>
      </c>
      <c r="R2025" s="30">
        <v>0</v>
      </c>
      <c r="S2025" s="30">
        <v>38507.160000000003</v>
      </c>
      <c r="T2025">
        <v>5</v>
      </c>
      <c r="U2025">
        <v>17.829084126869098</v>
      </c>
      <c r="V2025">
        <v>0.92440604751619904</v>
      </c>
    </row>
    <row r="2026" spans="1:22" hidden="1" x14ac:dyDescent="0.25">
      <c r="A2026" s="30" t="s">
        <v>2827</v>
      </c>
      <c r="B2026" s="30" t="s">
        <v>273</v>
      </c>
      <c r="C2026" s="30" t="s">
        <v>5</v>
      </c>
      <c r="D2026" s="30" t="s">
        <v>591</v>
      </c>
      <c r="E2026" s="30" t="s">
        <v>280</v>
      </c>
      <c r="F2026" s="30">
        <v>8997</v>
      </c>
      <c r="G2026" s="30" t="s">
        <v>2688</v>
      </c>
      <c r="H2026" s="30">
        <v>145.31896629950199</v>
      </c>
      <c r="I2026" s="30">
        <v>4.4173692850000001E-2</v>
      </c>
      <c r="J2026" s="30" t="s">
        <v>334</v>
      </c>
      <c r="K2026" s="30">
        <v>6.4192753825937103</v>
      </c>
      <c r="L2026" s="30">
        <v>57754.220617195599</v>
      </c>
      <c r="M2026" s="30">
        <v>0</v>
      </c>
      <c r="N2026" s="30">
        <v>0</v>
      </c>
      <c r="O2026" s="30">
        <v>4.4173692850000001E-2</v>
      </c>
      <c r="P2026" s="30">
        <v>0</v>
      </c>
      <c r="Q2026" s="30">
        <v>0</v>
      </c>
      <c r="R2026" s="30">
        <v>0</v>
      </c>
      <c r="S2026" s="30">
        <v>397.43071457144998</v>
      </c>
      <c r="T2026">
        <v>5</v>
      </c>
      <c r="U2026">
        <v>145.31896629950199</v>
      </c>
      <c r="V2026">
        <v>9.5407543952483794E-3</v>
      </c>
    </row>
    <row r="2027" spans="1:22" hidden="1" x14ac:dyDescent="0.25">
      <c r="A2027" s="30" t="s">
        <v>2743</v>
      </c>
      <c r="B2027" s="30" t="s">
        <v>273</v>
      </c>
      <c r="C2027" s="30" t="s">
        <v>5</v>
      </c>
      <c r="D2027" s="30" t="s">
        <v>591</v>
      </c>
      <c r="E2027" s="30" t="s">
        <v>280</v>
      </c>
      <c r="F2027" s="30">
        <v>8997</v>
      </c>
      <c r="G2027" s="30" t="s">
        <v>2687</v>
      </c>
      <c r="H2027" s="30">
        <v>90.187952546310498</v>
      </c>
      <c r="I2027" s="30">
        <v>0.30582630714999998</v>
      </c>
      <c r="J2027" s="30" t="s">
        <v>334</v>
      </c>
      <c r="K2027" s="30">
        <v>27.581848476657601</v>
      </c>
      <c r="L2027" s="30">
        <v>248153.89074448799</v>
      </c>
      <c r="M2027" s="30">
        <v>0</v>
      </c>
      <c r="N2027" s="30">
        <v>0</v>
      </c>
      <c r="O2027" s="30">
        <v>0.30582630714999998</v>
      </c>
      <c r="P2027" s="30">
        <v>0</v>
      </c>
      <c r="Q2027" s="30">
        <v>0</v>
      </c>
      <c r="R2027" s="30">
        <v>0</v>
      </c>
      <c r="S2027" s="30">
        <v>2751.5192854285501</v>
      </c>
      <c r="T2027">
        <v>5</v>
      </c>
      <c r="U2027">
        <v>90.187952546310498</v>
      </c>
      <c r="V2027">
        <v>6.6053198088552895E-2</v>
      </c>
    </row>
    <row r="2028" spans="1:22" hidden="1" x14ac:dyDescent="0.25">
      <c r="A2028" s="30" t="s">
        <v>1638</v>
      </c>
      <c r="B2028" s="30" t="s">
        <v>273</v>
      </c>
      <c r="C2028" s="30" t="s">
        <v>5</v>
      </c>
      <c r="D2028" s="30" t="s">
        <v>591</v>
      </c>
      <c r="E2028" s="30" t="s">
        <v>280</v>
      </c>
      <c r="F2028" s="30">
        <v>8997</v>
      </c>
      <c r="G2028" s="30" t="s">
        <v>313</v>
      </c>
      <c r="H2028" s="30">
        <v>0</v>
      </c>
      <c r="I2028" s="30">
        <v>0</v>
      </c>
      <c r="J2028" s="30" t="s">
        <v>334</v>
      </c>
      <c r="K2028" s="30">
        <v>0</v>
      </c>
      <c r="L2028" s="30">
        <v>0</v>
      </c>
      <c r="M2028" s="30">
        <v>0</v>
      </c>
      <c r="N2028" s="30">
        <v>0</v>
      </c>
      <c r="O2028" s="30">
        <v>0</v>
      </c>
      <c r="P2028" s="30">
        <v>0</v>
      </c>
      <c r="Q2028" s="30">
        <v>0</v>
      </c>
      <c r="R2028" s="30">
        <v>0</v>
      </c>
      <c r="S2028" s="30">
        <v>0</v>
      </c>
      <c r="T2028">
        <v>5</v>
      </c>
      <c r="U2028">
        <v>0</v>
      </c>
      <c r="V2028">
        <v>0</v>
      </c>
    </row>
    <row r="2029" spans="1:22" hidden="1" x14ac:dyDescent="0.25">
      <c r="A2029" s="30" t="s">
        <v>2376</v>
      </c>
      <c r="B2029" s="30" t="s">
        <v>273</v>
      </c>
      <c r="C2029" s="30" t="s">
        <v>5</v>
      </c>
      <c r="D2029" s="30" t="s">
        <v>591</v>
      </c>
      <c r="E2029" s="30" t="s">
        <v>2300</v>
      </c>
      <c r="F2029" s="30">
        <v>0</v>
      </c>
      <c r="G2029" s="30" t="s">
        <v>289</v>
      </c>
      <c r="H2029" s="30">
        <v>0</v>
      </c>
      <c r="I2029" s="30">
        <v>0</v>
      </c>
      <c r="J2029" s="30" t="s">
        <v>335</v>
      </c>
      <c r="K2029" s="30">
        <v>0</v>
      </c>
      <c r="L2029" s="30">
        <v>0</v>
      </c>
      <c r="M2029" s="30">
        <v>0</v>
      </c>
      <c r="N2029" s="30">
        <v>0</v>
      </c>
      <c r="O2029" s="30">
        <v>0</v>
      </c>
      <c r="P2029" s="30">
        <v>0</v>
      </c>
      <c r="Q2029" s="30">
        <v>0</v>
      </c>
      <c r="R2029" s="30">
        <v>0</v>
      </c>
      <c r="S2029" s="30">
        <v>0</v>
      </c>
      <c r="T2029">
        <v>5.5</v>
      </c>
      <c r="U2029">
        <v>1778.71600499892</v>
      </c>
      <c r="V2029">
        <v>1</v>
      </c>
    </row>
    <row r="2030" spans="1:22" hidden="1" x14ac:dyDescent="0.25">
      <c r="A2030" s="30" t="s">
        <v>2377</v>
      </c>
      <c r="B2030" s="30" t="s">
        <v>273</v>
      </c>
      <c r="C2030" s="30" t="s">
        <v>5</v>
      </c>
      <c r="D2030" s="30" t="s">
        <v>591</v>
      </c>
      <c r="E2030" s="30" t="s">
        <v>2300</v>
      </c>
      <c r="F2030" s="30">
        <v>0</v>
      </c>
      <c r="G2030" s="30" t="s">
        <v>290</v>
      </c>
      <c r="H2030" s="30">
        <v>0</v>
      </c>
      <c r="I2030" s="30">
        <v>0</v>
      </c>
      <c r="J2030" s="30" t="s">
        <v>363</v>
      </c>
      <c r="K2030" s="30">
        <v>0</v>
      </c>
      <c r="L2030" s="30">
        <v>0</v>
      </c>
      <c r="M2030" s="30">
        <v>0</v>
      </c>
      <c r="N2030" s="30">
        <v>0</v>
      </c>
      <c r="O2030" s="30">
        <v>0</v>
      </c>
      <c r="P2030" s="30">
        <v>0</v>
      </c>
      <c r="Q2030" s="30">
        <v>0</v>
      </c>
      <c r="R2030" s="30">
        <v>0</v>
      </c>
      <c r="S2030" s="30">
        <v>0</v>
      </c>
      <c r="T2030">
        <v>5.5</v>
      </c>
      <c r="U2030">
        <v>862.33495910015495</v>
      </c>
      <c r="V2030">
        <v>0.5</v>
      </c>
    </row>
    <row r="2031" spans="1:22" hidden="1" x14ac:dyDescent="0.25">
      <c r="A2031" s="30" t="s">
        <v>2378</v>
      </c>
      <c r="B2031" s="30" t="s">
        <v>273</v>
      </c>
      <c r="C2031" s="30" t="s">
        <v>5</v>
      </c>
      <c r="D2031" s="30" t="s">
        <v>591</v>
      </c>
      <c r="E2031" s="30" t="s">
        <v>2300</v>
      </c>
      <c r="F2031" s="30">
        <v>0</v>
      </c>
      <c r="G2031" s="30" t="s">
        <v>291</v>
      </c>
      <c r="H2031" s="30">
        <v>0</v>
      </c>
      <c r="I2031" s="30">
        <v>0</v>
      </c>
      <c r="J2031" s="30" t="s">
        <v>336</v>
      </c>
      <c r="K2031" s="30">
        <v>0</v>
      </c>
      <c r="L2031" s="30">
        <v>0</v>
      </c>
      <c r="M2031" s="30">
        <v>0</v>
      </c>
      <c r="N2031" s="30">
        <v>0</v>
      </c>
      <c r="O2031" s="30">
        <v>0</v>
      </c>
      <c r="P2031" s="30">
        <v>0</v>
      </c>
      <c r="Q2031" s="30">
        <v>0</v>
      </c>
      <c r="R2031" s="30">
        <v>0</v>
      </c>
      <c r="S2031" s="30">
        <v>0</v>
      </c>
      <c r="T2031">
        <v>5.5</v>
      </c>
      <c r="U2031">
        <v>0</v>
      </c>
      <c r="V2031">
        <v>0</v>
      </c>
    </row>
    <row r="2032" spans="1:22" hidden="1" x14ac:dyDescent="0.25">
      <c r="A2032" s="30" t="s">
        <v>2379</v>
      </c>
      <c r="B2032" s="30" t="s">
        <v>273</v>
      </c>
      <c r="C2032" s="30" t="s">
        <v>5</v>
      </c>
      <c r="D2032" s="30" t="s">
        <v>591</v>
      </c>
      <c r="E2032" s="30" t="s">
        <v>2300</v>
      </c>
      <c r="F2032" s="30">
        <v>0</v>
      </c>
      <c r="G2032" s="30" t="s">
        <v>292</v>
      </c>
      <c r="H2032" s="30">
        <v>44.545309333765502</v>
      </c>
      <c r="I2032" s="30">
        <v>0.42</v>
      </c>
      <c r="J2032" s="30" t="s">
        <v>332</v>
      </c>
      <c r="K2032" s="30">
        <v>18.7090299201815</v>
      </c>
      <c r="L2032" s="30">
        <v>0</v>
      </c>
      <c r="M2032" s="30">
        <v>0.42</v>
      </c>
      <c r="N2032" s="30">
        <v>0</v>
      </c>
      <c r="O2032" s="30">
        <v>0</v>
      </c>
      <c r="P2032" s="30">
        <v>0</v>
      </c>
      <c r="Q2032" s="30">
        <v>0</v>
      </c>
      <c r="R2032" s="30">
        <v>0</v>
      </c>
      <c r="S2032" s="30">
        <v>0</v>
      </c>
      <c r="T2032">
        <v>5.5</v>
      </c>
      <c r="U2032">
        <v>44.545309333765502</v>
      </c>
      <c r="V2032">
        <v>0.119487908961593</v>
      </c>
    </row>
    <row r="2033" spans="1:22" hidden="1" x14ac:dyDescent="0.25">
      <c r="A2033" s="30" t="s">
        <v>2380</v>
      </c>
      <c r="B2033" s="30" t="s">
        <v>273</v>
      </c>
      <c r="C2033" s="30" t="s">
        <v>5</v>
      </c>
      <c r="D2033" s="30" t="s">
        <v>591</v>
      </c>
      <c r="E2033" s="30" t="s">
        <v>2300</v>
      </c>
      <c r="F2033" s="30">
        <v>0</v>
      </c>
      <c r="G2033" s="30" t="s">
        <v>293</v>
      </c>
      <c r="H2033" s="30">
        <v>425.36648431002698</v>
      </c>
      <c r="I2033" s="30">
        <v>0.02</v>
      </c>
      <c r="J2033" s="30" t="s">
        <v>333</v>
      </c>
      <c r="K2033" s="30">
        <v>8.5073296862005403</v>
      </c>
      <c r="L2033" s="30">
        <v>0</v>
      </c>
      <c r="M2033" s="30">
        <v>0</v>
      </c>
      <c r="N2033" s="30">
        <v>0.02</v>
      </c>
      <c r="O2033" s="30">
        <v>0</v>
      </c>
      <c r="P2033" s="30">
        <v>0</v>
      </c>
      <c r="Q2033" s="30">
        <v>0</v>
      </c>
      <c r="R2033" s="30">
        <v>0</v>
      </c>
      <c r="S2033" s="30">
        <v>0</v>
      </c>
      <c r="T2033">
        <v>5.5</v>
      </c>
      <c r="U2033">
        <v>425.36648431002698</v>
      </c>
      <c r="V2033">
        <v>1.4440433212996401E-2</v>
      </c>
    </row>
    <row r="2034" spans="1:22" hidden="1" x14ac:dyDescent="0.25">
      <c r="A2034" s="30" t="s">
        <v>2381</v>
      </c>
      <c r="B2034" s="30" t="s">
        <v>273</v>
      </c>
      <c r="C2034" s="30" t="s">
        <v>5</v>
      </c>
      <c r="D2034" s="30" t="s">
        <v>591</v>
      </c>
      <c r="E2034" s="30" t="s">
        <v>2300</v>
      </c>
      <c r="F2034" s="30">
        <v>0</v>
      </c>
      <c r="G2034" s="30" t="s">
        <v>294</v>
      </c>
      <c r="H2034" s="30">
        <v>97.016589025631902</v>
      </c>
      <c r="I2034" s="30">
        <v>0.19</v>
      </c>
      <c r="J2034" s="30" t="s">
        <v>333</v>
      </c>
      <c r="K2034" s="30">
        <v>18.433151914870098</v>
      </c>
      <c r="L2034" s="30">
        <v>0</v>
      </c>
      <c r="M2034" s="30">
        <v>0</v>
      </c>
      <c r="N2034" s="30">
        <v>0.19</v>
      </c>
      <c r="O2034" s="30">
        <v>0</v>
      </c>
      <c r="P2034" s="30">
        <v>0</v>
      </c>
      <c r="Q2034" s="30">
        <v>0</v>
      </c>
      <c r="R2034" s="30">
        <v>0</v>
      </c>
      <c r="S2034" s="30">
        <v>0</v>
      </c>
      <c r="T2034">
        <v>5.5</v>
      </c>
      <c r="U2034">
        <v>97.016589025631902</v>
      </c>
      <c r="V2034">
        <v>0.13718411552346599</v>
      </c>
    </row>
    <row r="2035" spans="1:22" hidden="1" x14ac:dyDescent="0.25">
      <c r="A2035" s="30" t="s">
        <v>2382</v>
      </c>
      <c r="B2035" s="30" t="s">
        <v>273</v>
      </c>
      <c r="C2035" s="30" t="s">
        <v>5</v>
      </c>
      <c r="D2035" s="30" t="s">
        <v>591</v>
      </c>
      <c r="E2035" s="30" t="s">
        <v>2300</v>
      </c>
      <c r="F2035" s="30">
        <v>0</v>
      </c>
      <c r="G2035" s="30" t="s">
        <v>295</v>
      </c>
      <c r="H2035" s="30">
        <v>0</v>
      </c>
      <c r="I2035" s="30">
        <v>0</v>
      </c>
      <c r="J2035" s="30" t="s">
        <v>336</v>
      </c>
      <c r="K2035" s="30">
        <v>0</v>
      </c>
      <c r="L2035" s="30">
        <v>0</v>
      </c>
      <c r="M2035" s="30">
        <v>0</v>
      </c>
      <c r="N2035" s="30">
        <v>0</v>
      </c>
      <c r="O2035" s="30">
        <v>0</v>
      </c>
      <c r="P2035" s="30">
        <v>0</v>
      </c>
      <c r="Q2035" s="30">
        <v>0</v>
      </c>
      <c r="R2035" s="30">
        <v>0</v>
      </c>
      <c r="S2035" s="30">
        <v>0</v>
      </c>
      <c r="T2035">
        <v>5.5</v>
      </c>
      <c r="U2035">
        <v>0</v>
      </c>
      <c r="V2035">
        <v>0</v>
      </c>
    </row>
    <row r="2036" spans="1:22" hidden="1" x14ac:dyDescent="0.25">
      <c r="A2036" s="30" t="s">
        <v>2383</v>
      </c>
      <c r="B2036" s="30" t="s">
        <v>273</v>
      </c>
      <c r="C2036" s="30" t="s">
        <v>5</v>
      </c>
      <c r="D2036" s="30" t="s">
        <v>591</v>
      </c>
      <c r="E2036" s="30" t="s">
        <v>2300</v>
      </c>
      <c r="F2036" s="30">
        <v>0</v>
      </c>
      <c r="G2036" s="30" t="s">
        <v>296</v>
      </c>
      <c r="H2036" s="30">
        <v>83.9609753840423</v>
      </c>
      <c r="I2036" s="30">
        <v>0.03</v>
      </c>
      <c r="J2036" s="30" t="s">
        <v>336</v>
      </c>
      <c r="K2036" s="30">
        <v>2.5188292615212702</v>
      </c>
      <c r="L2036" s="30">
        <v>0</v>
      </c>
      <c r="M2036" s="30">
        <v>0</v>
      </c>
      <c r="N2036" s="30">
        <v>0</v>
      </c>
      <c r="O2036" s="30">
        <v>0</v>
      </c>
      <c r="P2036" s="30">
        <v>0</v>
      </c>
      <c r="Q2036" s="30">
        <v>0.03</v>
      </c>
      <c r="R2036" s="30">
        <v>2.5188292615212702</v>
      </c>
      <c r="S2036" s="30">
        <v>0</v>
      </c>
      <c r="T2036">
        <v>5.5</v>
      </c>
      <c r="U2036">
        <v>83.9609753840423</v>
      </c>
      <c r="V2036">
        <v>2.0477815699658699E-2</v>
      </c>
    </row>
    <row r="2037" spans="1:22" hidden="1" x14ac:dyDescent="0.25">
      <c r="A2037" s="30" t="s">
        <v>2384</v>
      </c>
      <c r="B2037" s="30" t="s">
        <v>273</v>
      </c>
      <c r="C2037" s="30" t="s">
        <v>5</v>
      </c>
      <c r="D2037" s="30" t="s">
        <v>591</v>
      </c>
      <c r="E2037" s="30" t="s">
        <v>2300</v>
      </c>
      <c r="F2037" s="30">
        <v>0</v>
      </c>
      <c r="G2037" s="30" t="s">
        <v>297</v>
      </c>
      <c r="H2037" s="30">
        <v>646.28119401507104</v>
      </c>
      <c r="I2037" s="30">
        <v>0.05</v>
      </c>
      <c r="J2037" s="30" t="s">
        <v>336</v>
      </c>
      <c r="K2037" s="30">
        <v>32.314059700753504</v>
      </c>
      <c r="L2037" s="30">
        <v>0</v>
      </c>
      <c r="M2037" s="30">
        <v>0</v>
      </c>
      <c r="N2037" s="30">
        <v>0</v>
      </c>
      <c r="O2037" s="30">
        <v>0</v>
      </c>
      <c r="P2037" s="30">
        <v>0</v>
      </c>
      <c r="Q2037" s="30">
        <v>0.05</v>
      </c>
      <c r="R2037" s="30">
        <v>32.314059700753504</v>
      </c>
      <c r="S2037" s="30">
        <v>0</v>
      </c>
      <c r="T2037">
        <v>5.5</v>
      </c>
      <c r="U2037">
        <v>646.28119401507104</v>
      </c>
      <c r="V2037">
        <v>3.4129692832764499E-2</v>
      </c>
    </row>
    <row r="2038" spans="1:22" hidden="1" x14ac:dyDescent="0.25">
      <c r="A2038" s="30" t="s">
        <v>2385</v>
      </c>
      <c r="B2038" s="30" t="s">
        <v>273</v>
      </c>
      <c r="C2038" s="30" t="s">
        <v>5</v>
      </c>
      <c r="D2038" s="30" t="s">
        <v>591</v>
      </c>
      <c r="E2038" s="30" t="s">
        <v>2300</v>
      </c>
      <c r="F2038" s="30">
        <v>0</v>
      </c>
      <c r="G2038" s="30" t="s">
        <v>298</v>
      </c>
      <c r="H2038" s="30">
        <v>0</v>
      </c>
      <c r="I2038" s="30">
        <v>0</v>
      </c>
      <c r="J2038" s="30" t="s">
        <v>276</v>
      </c>
      <c r="K2038" s="30">
        <v>0</v>
      </c>
      <c r="L2038" s="30">
        <v>0</v>
      </c>
      <c r="M2038" s="30">
        <v>0</v>
      </c>
      <c r="N2038" s="30">
        <v>0</v>
      </c>
      <c r="O2038" s="30">
        <v>0</v>
      </c>
      <c r="P2038" s="30">
        <v>0</v>
      </c>
      <c r="Q2038" s="30">
        <v>0</v>
      </c>
      <c r="R2038" s="30">
        <v>0</v>
      </c>
      <c r="S2038" s="30">
        <v>0</v>
      </c>
      <c r="T2038">
        <v>5.5</v>
      </c>
      <c r="U2038">
        <v>0</v>
      </c>
      <c r="V2038">
        <v>0</v>
      </c>
    </row>
    <row r="2039" spans="1:22" hidden="1" x14ac:dyDescent="0.25">
      <c r="A2039" s="30" t="s">
        <v>2386</v>
      </c>
      <c r="B2039" s="30" t="s">
        <v>273</v>
      </c>
      <c r="C2039" s="30" t="s">
        <v>5</v>
      </c>
      <c r="D2039" s="30" t="s">
        <v>591</v>
      </c>
      <c r="E2039" s="30" t="s">
        <v>2300</v>
      </c>
      <c r="F2039" s="30">
        <v>0</v>
      </c>
      <c r="G2039" s="30" t="s">
        <v>299</v>
      </c>
      <c r="H2039" s="30">
        <v>127.803210163288</v>
      </c>
      <c r="I2039" s="30">
        <v>4.4999999999999998E-2</v>
      </c>
      <c r="J2039" s="30" t="s">
        <v>332</v>
      </c>
      <c r="K2039" s="30">
        <v>5.7511444573479702</v>
      </c>
      <c r="L2039" s="30">
        <v>0</v>
      </c>
      <c r="M2039" s="30">
        <v>4.4999999999999998E-2</v>
      </c>
      <c r="N2039" s="30">
        <v>0</v>
      </c>
      <c r="O2039" s="30">
        <v>0</v>
      </c>
      <c r="P2039" s="30">
        <v>0</v>
      </c>
      <c r="Q2039" s="30">
        <v>0</v>
      </c>
      <c r="R2039" s="30">
        <v>0</v>
      </c>
      <c r="S2039" s="30">
        <v>0</v>
      </c>
      <c r="T2039">
        <v>5.5</v>
      </c>
      <c r="U2039">
        <v>127.803210163288</v>
      </c>
      <c r="V2039">
        <v>1.28022759601707E-2</v>
      </c>
    </row>
    <row r="2040" spans="1:22" hidden="1" x14ac:dyDescent="0.25">
      <c r="A2040" s="30" t="s">
        <v>2387</v>
      </c>
      <c r="B2040" s="30" t="s">
        <v>273</v>
      </c>
      <c r="C2040" s="30" t="s">
        <v>5</v>
      </c>
      <c r="D2040" s="30" t="s">
        <v>591</v>
      </c>
      <c r="E2040" s="30" t="s">
        <v>2300</v>
      </c>
      <c r="F2040" s="30">
        <v>0</v>
      </c>
      <c r="G2040" s="30" t="s">
        <v>300</v>
      </c>
      <c r="H2040" s="30">
        <v>0</v>
      </c>
      <c r="I2040" s="30">
        <v>0</v>
      </c>
      <c r="J2040" s="30" t="s">
        <v>336</v>
      </c>
      <c r="K2040" s="30">
        <v>0</v>
      </c>
      <c r="L2040" s="30">
        <v>0</v>
      </c>
      <c r="M2040" s="30">
        <v>0</v>
      </c>
      <c r="N2040" s="30">
        <v>0</v>
      </c>
      <c r="O2040" s="30">
        <v>0</v>
      </c>
      <c r="P2040" s="30">
        <v>0</v>
      </c>
      <c r="Q2040" s="30">
        <v>0</v>
      </c>
      <c r="R2040" s="30">
        <v>0</v>
      </c>
      <c r="S2040" s="30">
        <v>0</v>
      </c>
      <c r="T2040">
        <v>5.5</v>
      </c>
      <c r="U2040">
        <v>0</v>
      </c>
      <c r="V2040">
        <v>0</v>
      </c>
    </row>
    <row r="2041" spans="1:22" hidden="1" x14ac:dyDescent="0.25">
      <c r="A2041" s="30" t="s">
        <v>2388</v>
      </c>
      <c r="B2041" s="30" t="s">
        <v>273</v>
      </c>
      <c r="C2041" s="30" t="s">
        <v>5</v>
      </c>
      <c r="D2041" s="30" t="s">
        <v>591</v>
      </c>
      <c r="E2041" s="30" t="s">
        <v>2300</v>
      </c>
      <c r="F2041" s="30">
        <v>0</v>
      </c>
      <c r="G2041" s="30" t="s">
        <v>301</v>
      </c>
      <c r="H2041" s="30">
        <v>69.312854747153295</v>
      </c>
      <c r="I2041" s="30">
        <v>0.95</v>
      </c>
      <c r="J2041" s="30" t="s">
        <v>333</v>
      </c>
      <c r="K2041" s="30">
        <v>65.847212009795598</v>
      </c>
      <c r="L2041" s="30">
        <v>0</v>
      </c>
      <c r="M2041" s="30">
        <v>0</v>
      </c>
      <c r="N2041" s="30">
        <v>0.95</v>
      </c>
      <c r="O2041" s="30">
        <v>0</v>
      </c>
      <c r="P2041" s="30">
        <v>0</v>
      </c>
      <c r="Q2041" s="30">
        <v>0</v>
      </c>
      <c r="R2041" s="30">
        <v>0</v>
      </c>
      <c r="S2041" s="30">
        <v>0</v>
      </c>
      <c r="T2041">
        <v>5.5</v>
      </c>
      <c r="U2041">
        <v>69.312854747153295</v>
      </c>
      <c r="V2041">
        <v>0.68592057761732905</v>
      </c>
    </row>
    <row r="2042" spans="1:22" hidden="1" x14ac:dyDescent="0.25">
      <c r="A2042" s="30" t="s">
        <v>2389</v>
      </c>
      <c r="B2042" s="30" t="s">
        <v>273</v>
      </c>
      <c r="C2042" s="30" t="s">
        <v>5</v>
      </c>
      <c r="D2042" s="30" t="s">
        <v>591</v>
      </c>
      <c r="E2042" s="30" t="s">
        <v>2300</v>
      </c>
      <c r="F2042" s="30">
        <v>0</v>
      </c>
      <c r="G2042" s="30" t="s">
        <v>302</v>
      </c>
      <c r="H2042" s="30">
        <v>101.198372219635</v>
      </c>
      <c r="I2042" s="30">
        <v>0.115</v>
      </c>
      <c r="J2042" s="30" t="s">
        <v>332</v>
      </c>
      <c r="K2042" s="30">
        <v>11.637812805257999</v>
      </c>
      <c r="L2042" s="30">
        <v>0</v>
      </c>
      <c r="M2042" s="30">
        <v>0.115</v>
      </c>
      <c r="N2042" s="30">
        <v>0</v>
      </c>
      <c r="O2042" s="30">
        <v>0</v>
      </c>
      <c r="P2042" s="30">
        <v>0</v>
      </c>
      <c r="Q2042" s="30">
        <v>0</v>
      </c>
      <c r="R2042" s="30">
        <v>0</v>
      </c>
      <c r="S2042" s="30">
        <v>0</v>
      </c>
      <c r="T2042">
        <v>5.5</v>
      </c>
      <c r="U2042">
        <v>101.198372219635</v>
      </c>
      <c r="V2042">
        <v>3.2716927453769598E-2</v>
      </c>
    </row>
    <row r="2043" spans="1:22" hidden="1" x14ac:dyDescent="0.25">
      <c r="A2043" s="30" t="s">
        <v>2390</v>
      </c>
      <c r="B2043" s="30" t="s">
        <v>273</v>
      </c>
      <c r="C2043" s="30" t="s">
        <v>5</v>
      </c>
      <c r="D2043" s="30" t="s">
        <v>591</v>
      </c>
      <c r="E2043" s="30" t="s">
        <v>2300</v>
      </c>
      <c r="F2043" s="30">
        <v>0</v>
      </c>
      <c r="G2043" s="30" t="s">
        <v>303</v>
      </c>
      <c r="H2043" s="30">
        <v>182.93944729224299</v>
      </c>
      <c r="I2043" s="30">
        <v>5.5E-2</v>
      </c>
      <c r="J2043" s="30" t="s">
        <v>336</v>
      </c>
      <c r="K2043" s="30">
        <v>10.061669601073399</v>
      </c>
      <c r="L2043" s="30">
        <v>0</v>
      </c>
      <c r="M2043" s="30">
        <v>0</v>
      </c>
      <c r="N2043" s="30">
        <v>0</v>
      </c>
      <c r="O2043" s="30">
        <v>0</v>
      </c>
      <c r="P2043" s="30">
        <v>0</v>
      </c>
      <c r="Q2043" s="30">
        <v>5.5E-2</v>
      </c>
      <c r="R2043" s="30">
        <v>10.061669601073399</v>
      </c>
      <c r="S2043" s="30">
        <v>0</v>
      </c>
      <c r="T2043">
        <v>5.5</v>
      </c>
      <c r="U2043">
        <v>182.93944729224299</v>
      </c>
      <c r="V2043">
        <v>3.7542662116041001E-2</v>
      </c>
    </row>
    <row r="2044" spans="1:22" hidden="1" x14ac:dyDescent="0.25">
      <c r="A2044" s="30" t="s">
        <v>2391</v>
      </c>
      <c r="B2044" s="30" t="s">
        <v>273</v>
      </c>
      <c r="C2044" s="30" t="s">
        <v>5</v>
      </c>
      <c r="D2044" s="30" t="s">
        <v>591</v>
      </c>
      <c r="E2044" s="30" t="s">
        <v>2300</v>
      </c>
      <c r="F2044" s="30">
        <v>0</v>
      </c>
      <c r="G2044" s="30" t="s">
        <v>304</v>
      </c>
      <c r="H2044" s="30">
        <v>44.089246050143998</v>
      </c>
      <c r="I2044" s="30">
        <v>1</v>
      </c>
      <c r="J2044" s="30" t="s">
        <v>336</v>
      </c>
      <c r="K2044" s="30">
        <v>44.089246050143998</v>
      </c>
      <c r="L2044" s="30">
        <v>0</v>
      </c>
      <c r="M2044" s="30">
        <v>0</v>
      </c>
      <c r="N2044" s="30">
        <v>0</v>
      </c>
      <c r="O2044" s="30">
        <v>0</v>
      </c>
      <c r="P2044" s="30">
        <v>0</v>
      </c>
      <c r="Q2044" s="30">
        <v>1</v>
      </c>
      <c r="R2044" s="30">
        <v>44.089246050143998</v>
      </c>
      <c r="S2044" s="30">
        <v>0</v>
      </c>
      <c r="T2044">
        <v>5.5</v>
      </c>
      <c r="U2044">
        <v>44.089246050143998</v>
      </c>
      <c r="V2044">
        <v>0.68259385665529004</v>
      </c>
    </row>
    <row r="2045" spans="1:22" hidden="1" x14ac:dyDescent="0.25">
      <c r="A2045" s="30" t="s">
        <v>2392</v>
      </c>
      <c r="B2045" s="30" t="s">
        <v>273</v>
      </c>
      <c r="C2045" s="30" t="s">
        <v>5</v>
      </c>
      <c r="D2045" s="30" t="s">
        <v>591</v>
      </c>
      <c r="E2045" s="30" t="s">
        <v>2300</v>
      </c>
      <c r="F2045" s="30">
        <v>0</v>
      </c>
      <c r="G2045" s="30" t="s">
        <v>305</v>
      </c>
      <c r="H2045" s="30">
        <v>109.138686802512</v>
      </c>
      <c r="I2045" s="30">
        <v>0.93500000000000005</v>
      </c>
      <c r="J2045" s="30" t="s">
        <v>332</v>
      </c>
      <c r="K2045" s="30">
        <v>102.04467216034899</v>
      </c>
      <c r="L2045" s="30">
        <v>0</v>
      </c>
      <c r="M2045" s="30">
        <v>0.93500000000000005</v>
      </c>
      <c r="N2045" s="30">
        <v>0</v>
      </c>
      <c r="O2045" s="30">
        <v>0</v>
      </c>
      <c r="P2045" s="30">
        <v>0</v>
      </c>
      <c r="Q2045" s="30">
        <v>0</v>
      </c>
      <c r="R2045" s="30">
        <v>0</v>
      </c>
      <c r="S2045" s="30">
        <v>0</v>
      </c>
      <c r="T2045">
        <v>5.5</v>
      </c>
      <c r="U2045">
        <v>109.138686802512</v>
      </c>
      <c r="V2045">
        <v>0.26600284495021298</v>
      </c>
    </row>
    <row r="2046" spans="1:22" hidden="1" x14ac:dyDescent="0.25">
      <c r="A2046" s="30" t="s">
        <v>2393</v>
      </c>
      <c r="B2046" s="30" t="s">
        <v>273</v>
      </c>
      <c r="C2046" s="30" t="s">
        <v>5</v>
      </c>
      <c r="D2046" s="30" t="s">
        <v>591</v>
      </c>
      <c r="E2046" s="30" t="s">
        <v>2300</v>
      </c>
      <c r="F2046" s="30">
        <v>0</v>
      </c>
      <c r="G2046" s="30" t="s">
        <v>306</v>
      </c>
      <c r="H2046" s="30">
        <v>117.619781937337</v>
      </c>
      <c r="I2046" s="30">
        <v>1.1850000000000001</v>
      </c>
      <c r="J2046" s="30" t="s">
        <v>332</v>
      </c>
      <c r="K2046" s="30">
        <v>139.379441595744</v>
      </c>
      <c r="L2046" s="30">
        <v>0</v>
      </c>
      <c r="M2046" s="30">
        <v>1.1850000000000001</v>
      </c>
      <c r="N2046" s="30">
        <v>0</v>
      </c>
      <c r="O2046" s="30">
        <v>0</v>
      </c>
      <c r="P2046" s="30">
        <v>0</v>
      </c>
      <c r="Q2046" s="30">
        <v>0</v>
      </c>
      <c r="R2046" s="30">
        <v>0</v>
      </c>
      <c r="S2046" s="30">
        <v>0</v>
      </c>
      <c r="T2046">
        <v>5.5</v>
      </c>
      <c r="U2046">
        <v>117.619781937337</v>
      </c>
      <c r="V2046">
        <v>0.33712660028449498</v>
      </c>
    </row>
    <row r="2047" spans="1:22" hidden="1" x14ac:dyDescent="0.25">
      <c r="A2047" s="30" t="s">
        <v>2394</v>
      </c>
      <c r="B2047" s="30" t="s">
        <v>273</v>
      </c>
      <c r="C2047" s="30" t="s">
        <v>5</v>
      </c>
      <c r="D2047" s="30" t="s">
        <v>591</v>
      </c>
      <c r="E2047" s="30" t="s">
        <v>2300</v>
      </c>
      <c r="F2047" s="30">
        <v>0</v>
      </c>
      <c r="G2047" s="30" t="s">
        <v>307</v>
      </c>
      <c r="H2047" s="30">
        <v>52.859186248222599</v>
      </c>
      <c r="I2047" s="30">
        <v>0.32500000000000001</v>
      </c>
      <c r="J2047" s="30" t="s">
        <v>336</v>
      </c>
      <c r="K2047" s="30">
        <v>17.179235530672401</v>
      </c>
      <c r="L2047" s="30">
        <v>0</v>
      </c>
      <c r="M2047" s="30">
        <v>0</v>
      </c>
      <c r="N2047" s="30">
        <v>0</v>
      </c>
      <c r="O2047" s="30">
        <v>0</v>
      </c>
      <c r="P2047" s="30">
        <v>0</v>
      </c>
      <c r="Q2047" s="30">
        <v>0.32500000000000001</v>
      </c>
      <c r="R2047" s="30">
        <v>17.179235530672401</v>
      </c>
      <c r="S2047" s="30">
        <v>0</v>
      </c>
      <c r="T2047">
        <v>5.5</v>
      </c>
      <c r="U2047">
        <v>52.859186248222599</v>
      </c>
      <c r="V2047">
        <v>0.221843003412969</v>
      </c>
    </row>
    <row r="2048" spans="1:22" hidden="1" x14ac:dyDescent="0.25">
      <c r="A2048" s="30" t="s">
        <v>2395</v>
      </c>
      <c r="B2048" s="30" t="s">
        <v>273</v>
      </c>
      <c r="C2048" s="30" t="s">
        <v>5</v>
      </c>
      <c r="D2048" s="30" t="s">
        <v>591</v>
      </c>
      <c r="E2048" s="30" t="s">
        <v>2300</v>
      </c>
      <c r="F2048" s="30">
        <v>0</v>
      </c>
      <c r="G2048" s="30" t="s">
        <v>308</v>
      </c>
      <c r="H2048" s="30">
        <v>148.77471305414201</v>
      </c>
      <c r="I2048" s="30">
        <v>0.81499999999999995</v>
      </c>
      <c r="J2048" s="30" t="s">
        <v>332</v>
      </c>
      <c r="K2048" s="30">
        <v>121.251391139126</v>
      </c>
      <c r="L2048" s="30">
        <v>0</v>
      </c>
      <c r="M2048" s="30">
        <v>0.81499999999999995</v>
      </c>
      <c r="N2048" s="30">
        <v>0</v>
      </c>
      <c r="O2048" s="30">
        <v>0</v>
      </c>
      <c r="P2048" s="30">
        <v>0</v>
      </c>
      <c r="Q2048" s="30">
        <v>0</v>
      </c>
      <c r="R2048" s="30">
        <v>0</v>
      </c>
      <c r="S2048" s="30">
        <v>0</v>
      </c>
      <c r="T2048">
        <v>5.5</v>
      </c>
      <c r="U2048">
        <v>148.77471305414201</v>
      </c>
      <c r="V2048">
        <v>0.23186344238975801</v>
      </c>
    </row>
    <row r="2049" spans="1:22" hidden="1" x14ac:dyDescent="0.25">
      <c r="A2049" s="30" t="s">
        <v>2396</v>
      </c>
      <c r="B2049" s="30" t="s">
        <v>273</v>
      </c>
      <c r="C2049" s="30" t="s">
        <v>5</v>
      </c>
      <c r="D2049" s="30" t="s">
        <v>591</v>
      </c>
      <c r="E2049" s="30" t="s">
        <v>2300</v>
      </c>
      <c r="F2049" s="30">
        <v>0</v>
      </c>
      <c r="G2049" s="30" t="s">
        <v>309</v>
      </c>
      <c r="H2049" s="30">
        <v>205.634833553155</v>
      </c>
      <c r="I2049" s="30">
        <v>5.0000000000000001E-3</v>
      </c>
      <c r="J2049" s="30" t="s">
        <v>336</v>
      </c>
      <c r="K2049" s="30">
        <v>1.0281741677657701</v>
      </c>
      <c r="L2049" s="30">
        <v>0</v>
      </c>
      <c r="M2049" s="30">
        <v>0</v>
      </c>
      <c r="N2049" s="30">
        <v>0</v>
      </c>
      <c r="O2049" s="30">
        <v>0</v>
      </c>
      <c r="P2049" s="30">
        <v>0</v>
      </c>
      <c r="Q2049" s="30">
        <v>5.0000000000000001E-3</v>
      </c>
      <c r="R2049" s="30">
        <v>1.0281741677657701</v>
      </c>
      <c r="S2049" s="30">
        <v>0</v>
      </c>
      <c r="T2049">
        <v>5.5</v>
      </c>
      <c r="U2049">
        <v>205.634833553155</v>
      </c>
      <c r="V2049">
        <v>3.4129692832764501E-3</v>
      </c>
    </row>
    <row r="2050" spans="1:22" hidden="1" x14ac:dyDescent="0.25">
      <c r="A2050" s="30" t="s">
        <v>2397</v>
      </c>
      <c r="B2050" s="30" t="s">
        <v>273</v>
      </c>
      <c r="C2050" s="30" t="s">
        <v>5</v>
      </c>
      <c r="D2050" s="30" t="s">
        <v>591</v>
      </c>
      <c r="E2050" s="30" t="s">
        <v>2300</v>
      </c>
      <c r="F2050" s="30">
        <v>0</v>
      </c>
      <c r="G2050" s="30" t="s">
        <v>310</v>
      </c>
      <c r="H2050" s="30">
        <v>192.772108094744</v>
      </c>
      <c r="I2050" s="30">
        <v>1.4999999999999999E-2</v>
      </c>
      <c r="J2050" s="30" t="s">
        <v>333</v>
      </c>
      <c r="K2050" s="30">
        <v>2.8915816214211501</v>
      </c>
      <c r="L2050" s="30">
        <v>0</v>
      </c>
      <c r="M2050" s="30">
        <v>0</v>
      </c>
      <c r="N2050" s="30">
        <v>1.4999999999999999E-2</v>
      </c>
      <c r="O2050" s="30">
        <v>0</v>
      </c>
      <c r="P2050" s="30">
        <v>0</v>
      </c>
      <c r="Q2050" s="30">
        <v>0</v>
      </c>
      <c r="R2050" s="30">
        <v>0</v>
      </c>
      <c r="S2050" s="30">
        <v>0</v>
      </c>
      <c r="T2050">
        <v>5.5</v>
      </c>
      <c r="U2050">
        <v>192.772108094744</v>
      </c>
      <c r="V2050">
        <v>1.0830324909747301E-2</v>
      </c>
    </row>
    <row r="2051" spans="1:22" hidden="1" x14ac:dyDescent="0.25">
      <c r="A2051" s="30" t="s">
        <v>2398</v>
      </c>
      <c r="B2051" s="30" t="s">
        <v>273</v>
      </c>
      <c r="C2051" s="30" t="s">
        <v>5</v>
      </c>
      <c r="D2051" s="30" t="s">
        <v>591</v>
      </c>
      <c r="E2051" s="30" t="s">
        <v>2300</v>
      </c>
      <c r="F2051" s="30">
        <v>0</v>
      </c>
      <c r="G2051" s="30" t="s">
        <v>311</v>
      </c>
      <c r="H2051" s="30">
        <v>94.358402033288002</v>
      </c>
      <c r="I2051" s="30">
        <v>0.21</v>
      </c>
      <c r="J2051" s="30" t="s">
        <v>333</v>
      </c>
      <c r="K2051" s="30">
        <v>19.815264426990499</v>
      </c>
      <c r="L2051" s="30">
        <v>0</v>
      </c>
      <c r="M2051" s="30">
        <v>0</v>
      </c>
      <c r="N2051" s="30">
        <v>0.21</v>
      </c>
      <c r="O2051" s="30">
        <v>0</v>
      </c>
      <c r="P2051" s="30">
        <v>0</v>
      </c>
      <c r="Q2051" s="30">
        <v>0</v>
      </c>
      <c r="R2051" s="30">
        <v>0</v>
      </c>
      <c r="S2051" s="30">
        <v>0</v>
      </c>
      <c r="T2051">
        <v>5.5</v>
      </c>
      <c r="U2051">
        <v>94.358402033288002</v>
      </c>
      <c r="V2051">
        <v>0.151624548736462</v>
      </c>
    </row>
    <row r="2052" spans="1:22" hidden="1" x14ac:dyDescent="0.25">
      <c r="A2052" s="30" t="s">
        <v>2399</v>
      </c>
      <c r="B2052" s="30" t="s">
        <v>273</v>
      </c>
      <c r="C2052" s="30" t="s">
        <v>5</v>
      </c>
      <c r="D2052" s="30" t="s">
        <v>591</v>
      </c>
      <c r="E2052" s="30" t="s">
        <v>2300</v>
      </c>
      <c r="F2052" s="30">
        <v>0</v>
      </c>
      <c r="G2052" s="30" t="s">
        <v>312</v>
      </c>
      <c r="H2052" s="30">
        <v>20.234968838169401</v>
      </c>
      <c r="I2052" s="30">
        <v>5.2949999999999999</v>
      </c>
      <c r="J2052" s="30" t="s">
        <v>334</v>
      </c>
      <c r="K2052" s="30">
        <v>107.144159998107</v>
      </c>
      <c r="L2052" s="30">
        <v>0</v>
      </c>
      <c r="M2052" s="30">
        <v>0</v>
      </c>
      <c r="N2052" s="30">
        <v>0</v>
      </c>
      <c r="O2052" s="30">
        <v>5.2949999999999999</v>
      </c>
      <c r="P2052" s="30">
        <v>0</v>
      </c>
      <c r="Q2052" s="30">
        <v>0</v>
      </c>
      <c r="R2052" s="30">
        <v>0</v>
      </c>
      <c r="S2052" s="30">
        <v>0</v>
      </c>
      <c r="T2052">
        <v>5.5</v>
      </c>
      <c r="U2052">
        <v>20.234968838169401</v>
      </c>
      <c r="V2052">
        <v>0.91450777202072497</v>
      </c>
    </row>
    <row r="2053" spans="1:22" hidden="1" x14ac:dyDescent="0.25">
      <c r="A2053" s="30" t="s">
        <v>2826</v>
      </c>
      <c r="B2053" s="30" t="s">
        <v>273</v>
      </c>
      <c r="C2053" s="30" t="s">
        <v>5</v>
      </c>
      <c r="D2053" s="30" t="s">
        <v>591</v>
      </c>
      <c r="E2053" s="30" t="s">
        <v>2300</v>
      </c>
      <c r="F2053" s="30">
        <v>0</v>
      </c>
      <c r="G2053" s="30" t="s">
        <v>2688</v>
      </c>
      <c r="H2053" s="30">
        <v>172.61842864862999</v>
      </c>
      <c r="I2053" s="30">
        <v>6.2474222745000002E-2</v>
      </c>
      <c r="J2053" s="30" t="s">
        <v>334</v>
      </c>
      <c r="K2053" s="30">
        <v>10.7842021612864</v>
      </c>
      <c r="L2053" s="30">
        <v>0</v>
      </c>
      <c r="M2053" s="30">
        <v>0</v>
      </c>
      <c r="N2053" s="30">
        <v>0</v>
      </c>
      <c r="O2053" s="30">
        <v>6.2474222745000002E-2</v>
      </c>
      <c r="P2053" s="30">
        <v>0</v>
      </c>
      <c r="Q2053" s="30">
        <v>0</v>
      </c>
      <c r="R2053" s="30">
        <v>0</v>
      </c>
      <c r="S2053" s="30">
        <v>0</v>
      </c>
      <c r="T2053">
        <v>5.5</v>
      </c>
      <c r="U2053">
        <v>172.61842864862999</v>
      </c>
      <c r="V2053">
        <v>1.07900211994819E-2</v>
      </c>
    </row>
    <row r="2054" spans="1:22" hidden="1" x14ac:dyDescent="0.25">
      <c r="A2054" s="30" t="s">
        <v>2742</v>
      </c>
      <c r="B2054" s="30" t="s">
        <v>273</v>
      </c>
      <c r="C2054" s="30" t="s">
        <v>5</v>
      </c>
      <c r="D2054" s="30" t="s">
        <v>591</v>
      </c>
      <c r="E2054" s="30" t="s">
        <v>2300</v>
      </c>
      <c r="F2054" s="30">
        <v>0</v>
      </c>
      <c r="G2054" s="30" t="s">
        <v>2687</v>
      </c>
      <c r="H2054" s="30">
        <v>107.130562844051</v>
      </c>
      <c r="I2054" s="30">
        <v>0.43252577725500002</v>
      </c>
      <c r="J2054" s="30" t="s">
        <v>334</v>
      </c>
      <c r="K2054" s="30">
        <v>46.3367299618888</v>
      </c>
      <c r="L2054" s="30">
        <v>0</v>
      </c>
      <c r="M2054" s="30">
        <v>0</v>
      </c>
      <c r="N2054" s="30">
        <v>0</v>
      </c>
      <c r="O2054" s="30">
        <v>0.43252577725500002</v>
      </c>
      <c r="P2054" s="30">
        <v>0</v>
      </c>
      <c r="Q2054" s="30">
        <v>0</v>
      </c>
      <c r="R2054" s="30">
        <v>0</v>
      </c>
      <c r="S2054" s="30">
        <v>0</v>
      </c>
      <c r="T2054">
        <v>5.5</v>
      </c>
      <c r="U2054">
        <v>107.130562844051</v>
      </c>
      <c r="V2054">
        <v>7.4702206779792696E-2</v>
      </c>
    </row>
    <row r="2055" spans="1:22" hidden="1" x14ac:dyDescent="0.25">
      <c r="A2055" s="30" t="s">
        <v>2400</v>
      </c>
      <c r="B2055" s="30" t="s">
        <v>273</v>
      </c>
      <c r="C2055" s="30" t="s">
        <v>5</v>
      </c>
      <c r="D2055" s="30" t="s">
        <v>591</v>
      </c>
      <c r="E2055" s="30" t="s">
        <v>2300</v>
      </c>
      <c r="F2055" s="30">
        <v>0</v>
      </c>
      <c r="G2055" s="30" t="s">
        <v>313</v>
      </c>
      <c r="H2055" s="30">
        <v>0</v>
      </c>
      <c r="I2055" s="30">
        <v>0</v>
      </c>
      <c r="J2055" s="30" t="s">
        <v>334</v>
      </c>
      <c r="K2055" s="30">
        <v>0</v>
      </c>
      <c r="L2055" s="30">
        <v>0</v>
      </c>
      <c r="M2055" s="30">
        <v>0</v>
      </c>
      <c r="N2055" s="30">
        <v>0</v>
      </c>
      <c r="O2055" s="30">
        <v>0</v>
      </c>
      <c r="P2055" s="30">
        <v>0</v>
      </c>
      <c r="Q2055" s="30">
        <v>0</v>
      </c>
      <c r="R2055" s="30">
        <v>0</v>
      </c>
      <c r="S2055" s="30">
        <v>0</v>
      </c>
      <c r="T2055">
        <v>5.5</v>
      </c>
      <c r="U2055">
        <v>0</v>
      </c>
      <c r="V2055">
        <v>0</v>
      </c>
    </row>
    <row r="2056" spans="1:22" hidden="1" x14ac:dyDescent="0.25">
      <c r="A2056" s="30" t="s">
        <v>1665</v>
      </c>
      <c r="B2056" s="30" t="s">
        <v>273</v>
      </c>
      <c r="C2056" s="30" t="s">
        <v>5</v>
      </c>
      <c r="D2056" s="30" t="s">
        <v>591</v>
      </c>
      <c r="E2056" s="30" t="s">
        <v>281</v>
      </c>
      <c r="F2056" s="30">
        <v>8997</v>
      </c>
      <c r="G2056" s="30" t="s">
        <v>289</v>
      </c>
      <c r="H2056" s="30">
        <v>0</v>
      </c>
      <c r="I2056" s="30">
        <v>0</v>
      </c>
      <c r="J2056" s="30" t="s">
        <v>335</v>
      </c>
      <c r="K2056" s="30">
        <v>0</v>
      </c>
      <c r="L2056" s="30">
        <v>0</v>
      </c>
      <c r="M2056" s="30">
        <v>0</v>
      </c>
      <c r="N2056" s="30">
        <v>0</v>
      </c>
      <c r="O2056" s="30">
        <v>0</v>
      </c>
      <c r="P2056" s="30">
        <v>0</v>
      </c>
      <c r="Q2056" s="30">
        <v>0</v>
      </c>
      <c r="R2056" s="30">
        <v>0</v>
      </c>
      <c r="S2056" s="30">
        <v>0</v>
      </c>
      <c r="T2056">
        <v>6</v>
      </c>
      <c r="U2056">
        <v>1778.71600499892</v>
      </c>
      <c r="V2056">
        <v>1</v>
      </c>
    </row>
    <row r="2057" spans="1:22" hidden="1" x14ac:dyDescent="0.25">
      <c r="A2057" s="30" t="s">
        <v>1664</v>
      </c>
      <c r="B2057" s="30" t="s">
        <v>273</v>
      </c>
      <c r="C2057" s="30" t="s">
        <v>5</v>
      </c>
      <c r="D2057" s="30" t="s">
        <v>591</v>
      </c>
      <c r="E2057" s="30" t="s">
        <v>281</v>
      </c>
      <c r="F2057" s="30">
        <v>8997</v>
      </c>
      <c r="G2057" s="30" t="s">
        <v>290</v>
      </c>
      <c r="H2057" s="30">
        <v>0</v>
      </c>
      <c r="I2057" s="30">
        <v>0</v>
      </c>
      <c r="J2057" s="30" t="s">
        <v>363</v>
      </c>
      <c r="K2057" s="30">
        <v>0</v>
      </c>
      <c r="L2057" s="30">
        <v>0</v>
      </c>
      <c r="M2057" s="30">
        <v>0</v>
      </c>
      <c r="N2057" s="30">
        <v>0</v>
      </c>
      <c r="O2057" s="30">
        <v>0</v>
      </c>
      <c r="P2057" s="30">
        <v>0</v>
      </c>
      <c r="Q2057" s="30">
        <v>0</v>
      </c>
      <c r="R2057" s="30">
        <v>0</v>
      </c>
      <c r="S2057" s="30">
        <v>0</v>
      </c>
      <c r="T2057">
        <v>6</v>
      </c>
      <c r="U2057">
        <v>862.33495910015495</v>
      </c>
      <c r="V2057">
        <v>0.5</v>
      </c>
    </row>
    <row r="2058" spans="1:22" hidden="1" x14ac:dyDescent="0.25">
      <c r="A2058" s="30" t="s">
        <v>1641</v>
      </c>
      <c r="B2058" s="30" t="s">
        <v>273</v>
      </c>
      <c r="C2058" s="30" t="s">
        <v>5</v>
      </c>
      <c r="D2058" s="30" t="s">
        <v>591</v>
      </c>
      <c r="E2058" s="30" t="s">
        <v>281</v>
      </c>
      <c r="F2058" s="30">
        <v>8997</v>
      </c>
      <c r="G2058" s="30" t="s">
        <v>291</v>
      </c>
      <c r="H2058" s="30">
        <v>0</v>
      </c>
      <c r="I2058" s="30">
        <v>0</v>
      </c>
      <c r="J2058" s="30" t="s">
        <v>336</v>
      </c>
      <c r="K2058" s="30">
        <v>0</v>
      </c>
      <c r="L2058" s="30">
        <v>0</v>
      </c>
      <c r="M2058" s="30">
        <v>0</v>
      </c>
      <c r="N2058" s="30">
        <v>0</v>
      </c>
      <c r="O2058" s="30">
        <v>0</v>
      </c>
      <c r="P2058" s="30">
        <v>0</v>
      </c>
      <c r="Q2058" s="30">
        <v>0</v>
      </c>
      <c r="R2058" s="30">
        <v>0</v>
      </c>
      <c r="S2058" s="30">
        <v>0</v>
      </c>
      <c r="T2058">
        <v>6</v>
      </c>
      <c r="U2058">
        <v>0</v>
      </c>
      <c r="V2058">
        <v>0</v>
      </c>
    </row>
    <row r="2059" spans="1:22" hidden="1" x14ac:dyDescent="0.25">
      <c r="A2059" s="30" t="s">
        <v>1643</v>
      </c>
      <c r="B2059" s="30" t="s">
        <v>273</v>
      </c>
      <c r="C2059" s="30" t="s">
        <v>5</v>
      </c>
      <c r="D2059" s="30" t="s">
        <v>591</v>
      </c>
      <c r="E2059" s="30" t="s">
        <v>281</v>
      </c>
      <c r="F2059" s="30">
        <v>8997</v>
      </c>
      <c r="G2059" s="30" t="s">
        <v>292</v>
      </c>
      <c r="H2059" s="30">
        <v>45.698687316578898</v>
      </c>
      <c r="I2059" s="30">
        <v>0.53</v>
      </c>
      <c r="J2059" s="30" t="s">
        <v>332</v>
      </c>
      <c r="K2059" s="30">
        <v>24.220304277786799</v>
      </c>
      <c r="L2059" s="30">
        <v>217910.077587248</v>
      </c>
      <c r="M2059" s="30">
        <v>0.53</v>
      </c>
      <c r="N2059" s="30">
        <v>0</v>
      </c>
      <c r="O2059" s="30">
        <v>0</v>
      </c>
      <c r="P2059" s="30">
        <v>0</v>
      </c>
      <c r="Q2059" s="30">
        <v>0</v>
      </c>
      <c r="R2059" s="30">
        <v>0</v>
      </c>
      <c r="S2059" s="30">
        <v>4768.41</v>
      </c>
      <c r="T2059">
        <v>6</v>
      </c>
      <c r="U2059">
        <v>45.698687316578898</v>
      </c>
      <c r="V2059">
        <v>0.128953771289538</v>
      </c>
    </row>
    <row r="2060" spans="1:22" hidden="1" x14ac:dyDescent="0.25">
      <c r="A2060" s="30" t="s">
        <v>1644</v>
      </c>
      <c r="B2060" s="30" t="s">
        <v>273</v>
      </c>
      <c r="C2060" s="30" t="s">
        <v>5</v>
      </c>
      <c r="D2060" s="30" t="s">
        <v>591</v>
      </c>
      <c r="E2060" s="30" t="s">
        <v>281</v>
      </c>
      <c r="F2060" s="30">
        <v>8997</v>
      </c>
      <c r="G2060" s="30" t="s">
        <v>293</v>
      </c>
      <c r="H2060" s="30">
        <v>497.845246028134</v>
      </c>
      <c r="I2060" s="30">
        <v>0.03</v>
      </c>
      <c r="J2060" s="30" t="s">
        <v>333</v>
      </c>
      <c r="K2060" s="30">
        <v>14.935357380844</v>
      </c>
      <c r="L2060" s="30">
        <v>134373.41035545399</v>
      </c>
      <c r="M2060" s="30">
        <v>0</v>
      </c>
      <c r="N2060" s="30">
        <v>0.03</v>
      </c>
      <c r="O2060" s="30">
        <v>0</v>
      </c>
      <c r="P2060" s="30">
        <v>0</v>
      </c>
      <c r="Q2060" s="30">
        <v>0</v>
      </c>
      <c r="R2060" s="30">
        <v>0</v>
      </c>
      <c r="S2060" s="30">
        <v>269.91000000000003</v>
      </c>
      <c r="T2060">
        <v>6</v>
      </c>
      <c r="U2060">
        <v>497.845246028134</v>
      </c>
      <c r="V2060">
        <v>1.8749999999999999E-2</v>
      </c>
    </row>
    <row r="2061" spans="1:22" hidden="1" x14ac:dyDescent="0.25">
      <c r="A2061" s="30" t="s">
        <v>1645</v>
      </c>
      <c r="B2061" s="30" t="s">
        <v>273</v>
      </c>
      <c r="C2061" s="30" t="s">
        <v>5</v>
      </c>
      <c r="D2061" s="30" t="s">
        <v>591</v>
      </c>
      <c r="E2061" s="30" t="s">
        <v>281</v>
      </c>
      <c r="F2061" s="30">
        <v>8997</v>
      </c>
      <c r="G2061" s="30" t="s">
        <v>294</v>
      </c>
      <c r="H2061" s="30">
        <v>111.885293125985</v>
      </c>
      <c r="I2061" s="30">
        <v>0.23</v>
      </c>
      <c r="J2061" s="30" t="s">
        <v>333</v>
      </c>
      <c r="K2061" s="30">
        <v>25.7336174189765</v>
      </c>
      <c r="L2061" s="30">
        <v>231525.355918532</v>
      </c>
      <c r="M2061" s="30">
        <v>0</v>
      </c>
      <c r="N2061" s="30">
        <v>0.23</v>
      </c>
      <c r="O2061" s="30">
        <v>0</v>
      </c>
      <c r="P2061" s="30">
        <v>0</v>
      </c>
      <c r="Q2061" s="30">
        <v>0</v>
      </c>
      <c r="R2061" s="30">
        <v>0</v>
      </c>
      <c r="S2061" s="30">
        <v>2069.31</v>
      </c>
      <c r="T2061">
        <v>6</v>
      </c>
      <c r="U2061">
        <v>111.885293125985</v>
      </c>
      <c r="V2061">
        <v>0.14374999999999999</v>
      </c>
    </row>
    <row r="2062" spans="1:22" hidden="1" x14ac:dyDescent="0.25">
      <c r="A2062" s="30" t="s">
        <v>1646</v>
      </c>
      <c r="B2062" s="30" t="s">
        <v>273</v>
      </c>
      <c r="C2062" s="30" t="s">
        <v>5</v>
      </c>
      <c r="D2062" s="30" t="s">
        <v>591</v>
      </c>
      <c r="E2062" s="30" t="s">
        <v>281</v>
      </c>
      <c r="F2062" s="30">
        <v>8997</v>
      </c>
      <c r="G2062" s="30" t="s">
        <v>295</v>
      </c>
      <c r="H2062" s="30">
        <v>0</v>
      </c>
      <c r="I2062" s="30">
        <v>0</v>
      </c>
      <c r="J2062" s="30" t="s">
        <v>336</v>
      </c>
      <c r="K2062" s="30">
        <v>0</v>
      </c>
      <c r="L2062" s="30">
        <v>0</v>
      </c>
      <c r="M2062" s="30">
        <v>0</v>
      </c>
      <c r="N2062" s="30">
        <v>0</v>
      </c>
      <c r="O2062" s="30">
        <v>0</v>
      </c>
      <c r="P2062" s="30">
        <v>0</v>
      </c>
      <c r="Q2062" s="30">
        <v>0</v>
      </c>
      <c r="R2062" s="30">
        <v>0</v>
      </c>
      <c r="S2062" s="30">
        <v>0</v>
      </c>
      <c r="T2062">
        <v>6</v>
      </c>
      <c r="U2062">
        <v>0</v>
      </c>
      <c r="V2062">
        <v>0</v>
      </c>
    </row>
    <row r="2063" spans="1:22" hidden="1" x14ac:dyDescent="0.25">
      <c r="A2063" s="30" t="s">
        <v>1647</v>
      </c>
      <c r="B2063" s="30" t="s">
        <v>273</v>
      </c>
      <c r="C2063" s="30" t="s">
        <v>5</v>
      </c>
      <c r="D2063" s="30" t="s">
        <v>591</v>
      </c>
      <c r="E2063" s="30" t="s">
        <v>281</v>
      </c>
      <c r="F2063" s="30">
        <v>8997</v>
      </c>
      <c r="G2063" s="30" t="s">
        <v>296</v>
      </c>
      <c r="H2063" s="30">
        <v>88.840207766033402</v>
      </c>
      <c r="I2063" s="30">
        <v>0.04</v>
      </c>
      <c r="J2063" s="30" t="s">
        <v>336</v>
      </c>
      <c r="K2063" s="30">
        <v>3.5536083106413399</v>
      </c>
      <c r="L2063" s="30">
        <v>31971.8139708401</v>
      </c>
      <c r="M2063" s="30">
        <v>0</v>
      </c>
      <c r="N2063" s="30">
        <v>0</v>
      </c>
      <c r="O2063" s="30">
        <v>0</v>
      </c>
      <c r="P2063" s="30">
        <v>0</v>
      </c>
      <c r="Q2063" s="30">
        <v>0.04</v>
      </c>
      <c r="R2063" s="30">
        <v>3.5536083106413399</v>
      </c>
      <c r="S2063" s="30">
        <v>359.88</v>
      </c>
      <c r="T2063">
        <v>6</v>
      </c>
      <c r="U2063">
        <v>88.840207766033402</v>
      </c>
      <c r="V2063">
        <v>2.4390243902439001E-2</v>
      </c>
    </row>
    <row r="2064" spans="1:22" hidden="1" x14ac:dyDescent="0.25">
      <c r="A2064" s="30" t="s">
        <v>1648</v>
      </c>
      <c r="B2064" s="30" t="s">
        <v>273</v>
      </c>
      <c r="C2064" s="30" t="s">
        <v>5</v>
      </c>
      <c r="D2064" s="30" t="s">
        <v>591</v>
      </c>
      <c r="E2064" s="30" t="s">
        <v>281</v>
      </c>
      <c r="F2064" s="30">
        <v>8997</v>
      </c>
      <c r="G2064" s="30" t="s">
        <v>297</v>
      </c>
      <c r="H2064" s="30">
        <v>725.67725241830794</v>
      </c>
      <c r="I2064" s="30">
        <v>7.0000000000000007E-2</v>
      </c>
      <c r="J2064" s="30" t="s">
        <v>336</v>
      </c>
      <c r="K2064" s="30">
        <v>50.797407669281498</v>
      </c>
      <c r="L2064" s="30">
        <v>457024.27680052601</v>
      </c>
      <c r="M2064" s="30">
        <v>0</v>
      </c>
      <c r="N2064" s="30">
        <v>0</v>
      </c>
      <c r="O2064" s="30">
        <v>0</v>
      </c>
      <c r="P2064" s="30">
        <v>0</v>
      </c>
      <c r="Q2064" s="30">
        <v>7.0000000000000007E-2</v>
      </c>
      <c r="R2064" s="30">
        <v>50.797407669281498</v>
      </c>
      <c r="S2064" s="30">
        <v>629.79</v>
      </c>
      <c r="T2064">
        <v>6</v>
      </c>
      <c r="U2064">
        <v>725.67725241830794</v>
      </c>
      <c r="V2064">
        <v>4.2682926829268303E-2</v>
      </c>
    </row>
    <row r="2065" spans="1:22" hidden="1" x14ac:dyDescent="0.25">
      <c r="A2065" s="30" t="s">
        <v>1649</v>
      </c>
      <c r="B2065" s="30" t="s">
        <v>273</v>
      </c>
      <c r="C2065" s="30" t="s">
        <v>5</v>
      </c>
      <c r="D2065" s="30" t="s">
        <v>591</v>
      </c>
      <c r="E2065" s="30" t="s">
        <v>281</v>
      </c>
      <c r="F2065" s="30">
        <v>8997</v>
      </c>
      <c r="G2065" s="30" t="s">
        <v>298</v>
      </c>
      <c r="H2065" s="30">
        <v>0</v>
      </c>
      <c r="I2065" s="30">
        <v>0</v>
      </c>
      <c r="J2065" s="30" t="s">
        <v>276</v>
      </c>
      <c r="K2065" s="30">
        <v>0</v>
      </c>
      <c r="L2065" s="30">
        <v>0</v>
      </c>
      <c r="M2065" s="30">
        <v>0</v>
      </c>
      <c r="N2065" s="30">
        <v>0</v>
      </c>
      <c r="O2065" s="30">
        <v>0</v>
      </c>
      <c r="P2065" s="30">
        <v>0</v>
      </c>
      <c r="Q2065" s="30">
        <v>0</v>
      </c>
      <c r="R2065" s="30">
        <v>0</v>
      </c>
      <c r="S2065" s="30">
        <v>0</v>
      </c>
      <c r="T2065">
        <v>6</v>
      </c>
      <c r="U2065">
        <v>0</v>
      </c>
      <c r="V2065">
        <v>0</v>
      </c>
    </row>
    <row r="2066" spans="1:22" hidden="1" x14ac:dyDescent="0.25">
      <c r="A2066" s="30" t="s">
        <v>1650</v>
      </c>
      <c r="B2066" s="30" t="s">
        <v>273</v>
      </c>
      <c r="C2066" s="30" t="s">
        <v>5</v>
      </c>
      <c r="D2066" s="30" t="s">
        <v>591</v>
      </c>
      <c r="E2066" s="30" t="s">
        <v>281</v>
      </c>
      <c r="F2066" s="30">
        <v>8997</v>
      </c>
      <c r="G2066" s="30" t="s">
        <v>299</v>
      </c>
      <c r="H2066" s="30">
        <v>137.46095696774401</v>
      </c>
      <c r="I2066" s="30">
        <v>0.05</v>
      </c>
      <c r="J2066" s="30" t="s">
        <v>332</v>
      </c>
      <c r="K2066" s="30">
        <v>6.8730478483872304</v>
      </c>
      <c r="L2066" s="30">
        <v>61836.811491939901</v>
      </c>
      <c r="M2066" s="30">
        <v>0.05</v>
      </c>
      <c r="N2066" s="30">
        <v>0</v>
      </c>
      <c r="O2066" s="30">
        <v>0</v>
      </c>
      <c r="P2066" s="30">
        <v>0</v>
      </c>
      <c r="Q2066" s="30">
        <v>0</v>
      </c>
      <c r="R2066" s="30">
        <v>0</v>
      </c>
      <c r="S2066" s="30">
        <v>449.85</v>
      </c>
      <c r="T2066">
        <v>6</v>
      </c>
      <c r="U2066">
        <v>137.46095696774401</v>
      </c>
      <c r="V2066">
        <v>1.21654501216545E-2</v>
      </c>
    </row>
    <row r="2067" spans="1:22" hidden="1" x14ac:dyDescent="0.25">
      <c r="A2067" s="30" t="s">
        <v>1651</v>
      </c>
      <c r="B2067" s="30" t="s">
        <v>273</v>
      </c>
      <c r="C2067" s="30" t="s">
        <v>5</v>
      </c>
      <c r="D2067" s="30" t="s">
        <v>591</v>
      </c>
      <c r="E2067" s="30" t="s">
        <v>281</v>
      </c>
      <c r="F2067" s="30">
        <v>8997</v>
      </c>
      <c r="G2067" s="30" t="s">
        <v>300</v>
      </c>
      <c r="H2067" s="30">
        <v>0</v>
      </c>
      <c r="I2067" s="30">
        <v>0</v>
      </c>
      <c r="J2067" s="30" t="s">
        <v>336</v>
      </c>
      <c r="K2067" s="30">
        <v>0</v>
      </c>
      <c r="L2067" s="30">
        <v>0</v>
      </c>
      <c r="M2067" s="30">
        <v>0</v>
      </c>
      <c r="N2067" s="30">
        <v>0</v>
      </c>
      <c r="O2067" s="30">
        <v>0</v>
      </c>
      <c r="P2067" s="30">
        <v>0</v>
      </c>
      <c r="Q2067" s="30">
        <v>0</v>
      </c>
      <c r="R2067" s="30">
        <v>0</v>
      </c>
      <c r="S2067" s="30">
        <v>0</v>
      </c>
      <c r="T2067">
        <v>6</v>
      </c>
      <c r="U2067">
        <v>0</v>
      </c>
      <c r="V2067">
        <v>0</v>
      </c>
    </row>
    <row r="2068" spans="1:22" hidden="1" x14ac:dyDescent="0.25">
      <c r="A2068" s="30" t="s">
        <v>1652</v>
      </c>
      <c r="B2068" s="30" t="s">
        <v>273</v>
      </c>
      <c r="C2068" s="30" t="s">
        <v>5</v>
      </c>
      <c r="D2068" s="30" t="s">
        <v>591</v>
      </c>
      <c r="E2068" s="30" t="s">
        <v>281</v>
      </c>
      <c r="F2068" s="30">
        <v>8997</v>
      </c>
      <c r="G2068" s="30" t="s">
        <v>301</v>
      </c>
      <c r="H2068" s="30">
        <v>75.071764894606204</v>
      </c>
      <c r="I2068" s="30">
        <v>1.07</v>
      </c>
      <c r="J2068" s="30" t="s">
        <v>333</v>
      </c>
      <c r="K2068" s="30">
        <v>80.3267884372287</v>
      </c>
      <c r="L2068" s="30">
        <v>722700.11556974601</v>
      </c>
      <c r="M2068" s="30">
        <v>0</v>
      </c>
      <c r="N2068" s="30">
        <v>1.07</v>
      </c>
      <c r="O2068" s="30">
        <v>0</v>
      </c>
      <c r="P2068" s="30">
        <v>0</v>
      </c>
      <c r="Q2068" s="30">
        <v>0</v>
      </c>
      <c r="R2068" s="30">
        <v>0</v>
      </c>
      <c r="S2068" s="30">
        <v>9626.7900000000009</v>
      </c>
      <c r="T2068">
        <v>6</v>
      </c>
      <c r="U2068">
        <v>75.071764894606204</v>
      </c>
      <c r="V2068">
        <v>0.66874999999999996</v>
      </c>
    </row>
    <row r="2069" spans="1:22" hidden="1" x14ac:dyDescent="0.25">
      <c r="A2069" s="30" t="s">
        <v>1653</v>
      </c>
      <c r="B2069" s="30" t="s">
        <v>273</v>
      </c>
      <c r="C2069" s="30" t="s">
        <v>5</v>
      </c>
      <c r="D2069" s="30" t="s">
        <v>591</v>
      </c>
      <c r="E2069" s="30" t="s">
        <v>281</v>
      </c>
      <c r="F2069" s="30">
        <v>8997</v>
      </c>
      <c r="G2069" s="30" t="s">
        <v>302</v>
      </c>
      <c r="H2069" s="30">
        <v>96.739486917214293</v>
      </c>
      <c r="I2069" s="30">
        <v>0.17</v>
      </c>
      <c r="J2069" s="30" t="s">
        <v>332</v>
      </c>
      <c r="K2069" s="30">
        <v>16.445712775926399</v>
      </c>
      <c r="L2069" s="30">
        <v>147962.07784501</v>
      </c>
      <c r="M2069" s="30">
        <v>0.17</v>
      </c>
      <c r="N2069" s="30">
        <v>0</v>
      </c>
      <c r="O2069" s="30">
        <v>0</v>
      </c>
      <c r="P2069" s="30">
        <v>0</v>
      </c>
      <c r="Q2069" s="30">
        <v>0</v>
      </c>
      <c r="R2069" s="30">
        <v>0</v>
      </c>
      <c r="S2069" s="30">
        <v>1529.49</v>
      </c>
      <c r="T2069">
        <v>6</v>
      </c>
      <c r="U2069">
        <v>96.739486917214293</v>
      </c>
      <c r="V2069">
        <v>4.1362530413625302E-2</v>
      </c>
    </row>
    <row r="2070" spans="1:22" hidden="1" x14ac:dyDescent="0.25">
      <c r="A2070" s="30" t="s">
        <v>1654</v>
      </c>
      <c r="B2070" s="30" t="s">
        <v>273</v>
      </c>
      <c r="C2070" s="30" t="s">
        <v>5</v>
      </c>
      <c r="D2070" s="30" t="s">
        <v>591</v>
      </c>
      <c r="E2070" s="30" t="s">
        <v>281</v>
      </c>
      <c r="F2070" s="30">
        <v>8997</v>
      </c>
      <c r="G2070" s="30" t="s">
        <v>303</v>
      </c>
      <c r="H2070" s="30">
        <v>193.53589690401199</v>
      </c>
      <c r="I2070" s="30">
        <v>7.0000000000000007E-2</v>
      </c>
      <c r="J2070" s="30" t="s">
        <v>336</v>
      </c>
      <c r="K2070" s="30">
        <v>13.5475127832808</v>
      </c>
      <c r="L2070" s="30">
        <v>121886.97251117699</v>
      </c>
      <c r="M2070" s="30">
        <v>0</v>
      </c>
      <c r="N2070" s="30">
        <v>0</v>
      </c>
      <c r="O2070" s="30">
        <v>0</v>
      </c>
      <c r="P2070" s="30">
        <v>0</v>
      </c>
      <c r="Q2070" s="30">
        <v>7.0000000000000007E-2</v>
      </c>
      <c r="R2070" s="30">
        <v>13.5475127832808</v>
      </c>
      <c r="S2070" s="30">
        <v>629.79</v>
      </c>
      <c r="T2070">
        <v>6</v>
      </c>
      <c r="U2070">
        <v>193.53589690401199</v>
      </c>
      <c r="V2070">
        <v>4.2682926829268303E-2</v>
      </c>
    </row>
    <row r="2071" spans="1:22" hidden="1" x14ac:dyDescent="0.25">
      <c r="A2071" s="30" t="s">
        <v>1642</v>
      </c>
      <c r="B2071" s="30" t="s">
        <v>273</v>
      </c>
      <c r="C2071" s="30" t="s">
        <v>5</v>
      </c>
      <c r="D2071" s="30" t="s">
        <v>591</v>
      </c>
      <c r="E2071" s="30" t="s">
        <v>281</v>
      </c>
      <c r="F2071" s="30">
        <v>8997</v>
      </c>
      <c r="G2071" s="30" t="s">
        <v>304</v>
      </c>
      <c r="H2071" s="30">
        <v>54.389778195650301</v>
      </c>
      <c r="I2071" s="30">
        <v>1</v>
      </c>
      <c r="J2071" s="30" t="s">
        <v>336</v>
      </c>
      <c r="K2071" s="30">
        <v>54.389778195650301</v>
      </c>
      <c r="L2071" s="30">
        <v>489344.83442626602</v>
      </c>
      <c r="M2071" s="30">
        <v>0</v>
      </c>
      <c r="N2071" s="30">
        <v>0</v>
      </c>
      <c r="O2071" s="30">
        <v>0</v>
      </c>
      <c r="P2071" s="30">
        <v>0</v>
      </c>
      <c r="Q2071" s="30">
        <v>1</v>
      </c>
      <c r="R2071" s="30">
        <v>54.389778195650301</v>
      </c>
      <c r="S2071" s="30">
        <v>8997</v>
      </c>
      <c r="T2071">
        <v>6</v>
      </c>
      <c r="U2071">
        <v>54.389778195650301</v>
      </c>
      <c r="V2071">
        <v>0.60975609756097604</v>
      </c>
    </row>
    <row r="2072" spans="1:22" hidden="1" x14ac:dyDescent="0.25">
      <c r="A2072" s="30" t="s">
        <v>1656</v>
      </c>
      <c r="B2072" s="30" t="s">
        <v>273</v>
      </c>
      <c r="C2072" s="30" t="s">
        <v>5</v>
      </c>
      <c r="D2072" s="30" t="s">
        <v>591</v>
      </c>
      <c r="E2072" s="30" t="s">
        <v>281</v>
      </c>
      <c r="F2072" s="30">
        <v>8997</v>
      </c>
      <c r="G2072" s="30" t="s">
        <v>305</v>
      </c>
      <c r="H2072" s="30">
        <v>107.88032122929199</v>
      </c>
      <c r="I2072" s="30">
        <v>1.02</v>
      </c>
      <c r="J2072" s="30" t="s">
        <v>332</v>
      </c>
      <c r="K2072" s="30">
        <v>110.037927653878</v>
      </c>
      <c r="L2072" s="30">
        <v>990011.23510194197</v>
      </c>
      <c r="M2072" s="30">
        <v>1.02</v>
      </c>
      <c r="N2072" s="30">
        <v>0</v>
      </c>
      <c r="O2072" s="30">
        <v>0</v>
      </c>
      <c r="P2072" s="30">
        <v>0</v>
      </c>
      <c r="Q2072" s="30">
        <v>0</v>
      </c>
      <c r="R2072" s="30">
        <v>0</v>
      </c>
      <c r="S2072" s="30">
        <v>9176.94</v>
      </c>
      <c r="T2072">
        <v>6</v>
      </c>
      <c r="U2072">
        <v>107.88032122929199</v>
      </c>
      <c r="V2072">
        <v>0.24817518248175199</v>
      </c>
    </row>
    <row r="2073" spans="1:22" hidden="1" x14ac:dyDescent="0.25">
      <c r="A2073" s="30" t="s">
        <v>1657</v>
      </c>
      <c r="B2073" s="30" t="s">
        <v>273</v>
      </c>
      <c r="C2073" s="30" t="s">
        <v>5</v>
      </c>
      <c r="D2073" s="30" t="s">
        <v>591</v>
      </c>
      <c r="E2073" s="30" t="s">
        <v>281</v>
      </c>
      <c r="F2073" s="30">
        <v>8997</v>
      </c>
      <c r="G2073" s="30" t="s">
        <v>306</v>
      </c>
      <c r="H2073" s="30">
        <v>118.282657433753</v>
      </c>
      <c r="I2073" s="30">
        <v>1.36</v>
      </c>
      <c r="J2073" s="30" t="s">
        <v>332</v>
      </c>
      <c r="K2073" s="30">
        <v>160.864414109905</v>
      </c>
      <c r="L2073" s="30">
        <v>1447297.13374681</v>
      </c>
      <c r="M2073" s="30">
        <v>1.36</v>
      </c>
      <c r="N2073" s="30">
        <v>0</v>
      </c>
      <c r="O2073" s="30">
        <v>0</v>
      </c>
      <c r="P2073" s="30">
        <v>0</v>
      </c>
      <c r="Q2073" s="30">
        <v>0</v>
      </c>
      <c r="R2073" s="30">
        <v>0</v>
      </c>
      <c r="S2073" s="30">
        <v>12235.92</v>
      </c>
      <c r="T2073">
        <v>6</v>
      </c>
      <c r="U2073">
        <v>118.282657433753</v>
      </c>
      <c r="V2073">
        <v>0.33090024330900197</v>
      </c>
    </row>
    <row r="2074" spans="1:22" hidden="1" x14ac:dyDescent="0.25">
      <c r="A2074" s="30" t="s">
        <v>1658</v>
      </c>
      <c r="B2074" s="30" t="s">
        <v>273</v>
      </c>
      <c r="C2074" s="30" t="s">
        <v>5</v>
      </c>
      <c r="D2074" s="30" t="s">
        <v>591</v>
      </c>
      <c r="E2074" s="30" t="s">
        <v>281</v>
      </c>
      <c r="F2074" s="30">
        <v>8997</v>
      </c>
      <c r="G2074" s="30" t="s">
        <v>307</v>
      </c>
      <c r="H2074" s="30">
        <v>55.3224576927336</v>
      </c>
      <c r="I2074" s="30">
        <v>0.45</v>
      </c>
      <c r="J2074" s="30" t="s">
        <v>336</v>
      </c>
      <c r="K2074" s="30">
        <v>24.895105961730099</v>
      </c>
      <c r="L2074" s="30">
        <v>223981.26833768599</v>
      </c>
      <c r="M2074" s="30">
        <v>0</v>
      </c>
      <c r="N2074" s="30">
        <v>0</v>
      </c>
      <c r="O2074" s="30">
        <v>0</v>
      </c>
      <c r="P2074" s="30">
        <v>0</v>
      </c>
      <c r="Q2074" s="30">
        <v>0.45</v>
      </c>
      <c r="R2074" s="30">
        <v>24.895105961730099</v>
      </c>
      <c r="S2074" s="30">
        <v>4048.65</v>
      </c>
      <c r="T2074">
        <v>6</v>
      </c>
      <c r="U2074">
        <v>55.3224576927336</v>
      </c>
      <c r="V2074">
        <v>0.27439024390243899</v>
      </c>
    </row>
    <row r="2075" spans="1:22" hidden="1" x14ac:dyDescent="0.25">
      <c r="A2075" s="30" t="s">
        <v>1659</v>
      </c>
      <c r="B2075" s="30" t="s">
        <v>273</v>
      </c>
      <c r="C2075" s="30" t="s">
        <v>5</v>
      </c>
      <c r="D2075" s="30" t="s">
        <v>591</v>
      </c>
      <c r="E2075" s="30" t="s">
        <v>281</v>
      </c>
      <c r="F2075" s="30">
        <v>8997</v>
      </c>
      <c r="G2075" s="30" t="s">
        <v>308</v>
      </c>
      <c r="H2075" s="30">
        <v>155.17238583857801</v>
      </c>
      <c r="I2075" s="30">
        <v>0.98</v>
      </c>
      <c r="J2075" s="30" t="s">
        <v>332</v>
      </c>
      <c r="K2075" s="30">
        <v>152.06893812180701</v>
      </c>
      <c r="L2075" s="30">
        <v>1368164.23628189</v>
      </c>
      <c r="M2075" s="30">
        <v>0.98</v>
      </c>
      <c r="N2075" s="30">
        <v>0</v>
      </c>
      <c r="O2075" s="30">
        <v>0</v>
      </c>
      <c r="P2075" s="30">
        <v>0</v>
      </c>
      <c r="Q2075" s="30">
        <v>0</v>
      </c>
      <c r="R2075" s="30">
        <v>0</v>
      </c>
      <c r="S2075" s="30">
        <v>8817.06</v>
      </c>
      <c r="T2075">
        <v>6</v>
      </c>
      <c r="U2075">
        <v>155.17238583857801</v>
      </c>
      <c r="V2075">
        <v>0.23844282238442799</v>
      </c>
    </row>
    <row r="2076" spans="1:22" hidden="1" x14ac:dyDescent="0.25">
      <c r="A2076" s="30" t="s">
        <v>1655</v>
      </c>
      <c r="B2076" s="30" t="s">
        <v>273</v>
      </c>
      <c r="C2076" s="30" t="s">
        <v>5</v>
      </c>
      <c r="D2076" s="30" t="s">
        <v>591</v>
      </c>
      <c r="E2076" s="30" t="s">
        <v>281</v>
      </c>
      <c r="F2076" s="30">
        <v>8997</v>
      </c>
      <c r="G2076" s="30" t="s">
        <v>309</v>
      </c>
      <c r="H2076" s="30">
        <v>163.577577709434</v>
      </c>
      <c r="I2076" s="30">
        <v>0.01</v>
      </c>
      <c r="J2076" s="30" t="s">
        <v>336</v>
      </c>
      <c r="K2076" s="30">
        <v>1.63577577709434</v>
      </c>
      <c r="L2076" s="30">
        <v>14717.074666517699</v>
      </c>
      <c r="M2076" s="30">
        <v>0</v>
      </c>
      <c r="N2076" s="30">
        <v>0</v>
      </c>
      <c r="O2076" s="30">
        <v>0</v>
      </c>
      <c r="P2076" s="30">
        <v>0</v>
      </c>
      <c r="Q2076" s="30">
        <v>0.01</v>
      </c>
      <c r="R2076" s="30">
        <v>1.63577577709434</v>
      </c>
      <c r="S2076" s="30">
        <v>89.97</v>
      </c>
      <c r="T2076">
        <v>6</v>
      </c>
      <c r="U2076">
        <v>163.577577709434</v>
      </c>
      <c r="V2076">
        <v>6.0975609756097598E-3</v>
      </c>
    </row>
    <row r="2077" spans="1:22" hidden="1" x14ac:dyDescent="0.25">
      <c r="A2077" s="30" t="s">
        <v>1660</v>
      </c>
      <c r="B2077" s="30" t="s">
        <v>273</v>
      </c>
      <c r="C2077" s="30" t="s">
        <v>5</v>
      </c>
      <c r="D2077" s="30" t="s">
        <v>591</v>
      </c>
      <c r="E2077" s="30" t="s">
        <v>281</v>
      </c>
      <c r="F2077" s="30">
        <v>8997</v>
      </c>
      <c r="G2077" s="30" t="s">
        <v>310</v>
      </c>
      <c r="H2077" s="30">
        <v>210.47577857851601</v>
      </c>
      <c r="I2077" s="30">
        <v>0.02</v>
      </c>
      <c r="J2077" s="30" t="s">
        <v>333</v>
      </c>
      <c r="K2077" s="30">
        <v>4.2095155715703196</v>
      </c>
      <c r="L2077" s="30">
        <v>37873.011597418103</v>
      </c>
      <c r="M2077" s="30">
        <v>0</v>
      </c>
      <c r="N2077" s="30">
        <v>0.02</v>
      </c>
      <c r="O2077" s="30">
        <v>0</v>
      </c>
      <c r="P2077" s="30">
        <v>0</v>
      </c>
      <c r="Q2077" s="30">
        <v>0</v>
      </c>
      <c r="R2077" s="30">
        <v>0</v>
      </c>
      <c r="S2077" s="30">
        <v>179.94</v>
      </c>
      <c r="T2077">
        <v>6</v>
      </c>
      <c r="U2077">
        <v>210.47577857851601</v>
      </c>
      <c r="V2077">
        <v>1.2500000000000001E-2</v>
      </c>
    </row>
    <row r="2078" spans="1:22" hidden="1" x14ac:dyDescent="0.25">
      <c r="A2078" s="30" t="s">
        <v>1661</v>
      </c>
      <c r="B2078" s="30" t="s">
        <v>273</v>
      </c>
      <c r="C2078" s="30" t="s">
        <v>5</v>
      </c>
      <c r="D2078" s="30" t="s">
        <v>591</v>
      </c>
      <c r="E2078" s="30" t="s">
        <v>281</v>
      </c>
      <c r="F2078" s="30">
        <v>8997</v>
      </c>
      <c r="G2078" s="30" t="s">
        <v>311</v>
      </c>
      <c r="H2078" s="30">
        <v>96.620113996098894</v>
      </c>
      <c r="I2078" s="30">
        <v>0.25</v>
      </c>
      <c r="J2078" s="30" t="s">
        <v>333</v>
      </c>
      <c r="K2078" s="30">
        <v>24.155028499024699</v>
      </c>
      <c r="L2078" s="30">
        <v>217322.791405725</v>
      </c>
      <c r="M2078" s="30">
        <v>0</v>
      </c>
      <c r="N2078" s="30">
        <v>0.25</v>
      </c>
      <c r="O2078" s="30">
        <v>0</v>
      </c>
      <c r="P2078" s="30">
        <v>0</v>
      </c>
      <c r="Q2078" s="30">
        <v>0</v>
      </c>
      <c r="R2078" s="30">
        <v>0</v>
      </c>
      <c r="S2078" s="30">
        <v>2249.25</v>
      </c>
      <c r="T2078">
        <v>6</v>
      </c>
      <c r="U2078">
        <v>96.620113996098894</v>
      </c>
      <c r="V2078">
        <v>0.15625</v>
      </c>
    </row>
    <row r="2079" spans="1:22" hidden="1" x14ac:dyDescent="0.25">
      <c r="A2079" s="30" t="s">
        <v>1662</v>
      </c>
      <c r="B2079" s="30" t="s">
        <v>273</v>
      </c>
      <c r="C2079" s="30" t="s">
        <v>5</v>
      </c>
      <c r="D2079" s="30" t="s">
        <v>591</v>
      </c>
      <c r="E2079" s="30" t="s">
        <v>281</v>
      </c>
      <c r="F2079" s="30">
        <v>8997</v>
      </c>
      <c r="G2079" s="30" t="s">
        <v>312</v>
      </c>
      <c r="H2079" s="30">
        <v>21.8668526043128</v>
      </c>
      <c r="I2079" s="30">
        <v>6.31</v>
      </c>
      <c r="J2079" s="30" t="s">
        <v>334</v>
      </c>
      <c r="K2079" s="30">
        <v>137.97983993321401</v>
      </c>
      <c r="L2079" s="30">
        <v>1241404.61987913</v>
      </c>
      <c r="M2079" s="30">
        <v>0</v>
      </c>
      <c r="N2079" s="30">
        <v>0</v>
      </c>
      <c r="O2079" s="30">
        <v>6.31</v>
      </c>
      <c r="P2079" s="30">
        <v>0</v>
      </c>
      <c r="Q2079" s="30">
        <v>0</v>
      </c>
      <c r="R2079" s="30">
        <v>0</v>
      </c>
      <c r="S2079" s="30">
        <v>56771.07</v>
      </c>
      <c r="T2079">
        <v>6</v>
      </c>
      <c r="U2079">
        <v>21.8668526043128</v>
      </c>
      <c r="V2079">
        <v>0.90791366906474802</v>
      </c>
    </row>
    <row r="2080" spans="1:22" hidden="1" x14ac:dyDescent="0.25">
      <c r="A2080" s="30" t="s">
        <v>2828</v>
      </c>
      <c r="B2080" s="30" t="s">
        <v>273</v>
      </c>
      <c r="C2080" s="30" t="s">
        <v>5</v>
      </c>
      <c r="D2080" s="30" t="s">
        <v>591</v>
      </c>
      <c r="E2080" s="30" t="s">
        <v>281</v>
      </c>
      <c r="F2080" s="30">
        <v>8997</v>
      </c>
      <c r="G2080" s="30" t="s">
        <v>2688</v>
      </c>
      <c r="H2080" s="30">
        <v>187.547822120809</v>
      </c>
      <c r="I2080" s="30">
        <v>8.0774752640000003E-2</v>
      </c>
      <c r="J2080" s="30" t="s">
        <v>334</v>
      </c>
      <c r="K2080" s="30">
        <v>15.1491289399791</v>
      </c>
      <c r="L2080" s="30">
        <v>136296.71307299199</v>
      </c>
      <c r="M2080" s="30">
        <v>0</v>
      </c>
      <c r="N2080" s="30">
        <v>0</v>
      </c>
      <c r="O2080" s="30">
        <v>8.0774752640000003E-2</v>
      </c>
      <c r="P2080" s="30">
        <v>0</v>
      </c>
      <c r="Q2080" s="30">
        <v>0</v>
      </c>
      <c r="R2080" s="30">
        <v>0</v>
      </c>
      <c r="S2080" s="30">
        <v>726.73044950207998</v>
      </c>
      <c r="T2080">
        <v>6</v>
      </c>
      <c r="U2080">
        <v>187.547822120809</v>
      </c>
      <c r="V2080">
        <v>1.16222665669065E-2</v>
      </c>
    </row>
    <row r="2081" spans="1:22" hidden="1" x14ac:dyDescent="0.25">
      <c r="A2081" s="30" t="s">
        <v>2744</v>
      </c>
      <c r="B2081" s="30" t="s">
        <v>273</v>
      </c>
      <c r="C2081" s="30" t="s">
        <v>5</v>
      </c>
      <c r="D2081" s="30" t="s">
        <v>591</v>
      </c>
      <c r="E2081" s="30" t="s">
        <v>281</v>
      </c>
      <c r="F2081" s="30">
        <v>8997</v>
      </c>
      <c r="G2081" s="30" t="s">
        <v>2687</v>
      </c>
      <c r="H2081" s="30">
        <v>116.396052850628</v>
      </c>
      <c r="I2081" s="30">
        <v>0.55922524736000001</v>
      </c>
      <c r="J2081" s="30" t="s">
        <v>334</v>
      </c>
      <c r="K2081" s="30">
        <v>65.091611447119902</v>
      </c>
      <c r="L2081" s="30">
        <v>585629.228189738</v>
      </c>
      <c r="M2081" s="30">
        <v>0</v>
      </c>
      <c r="N2081" s="30">
        <v>0</v>
      </c>
      <c r="O2081" s="30">
        <v>0.55922524736000001</v>
      </c>
      <c r="P2081" s="30">
        <v>0</v>
      </c>
      <c r="Q2081" s="30">
        <v>0</v>
      </c>
      <c r="R2081" s="30">
        <v>0</v>
      </c>
      <c r="S2081" s="30">
        <v>5031.3495504979201</v>
      </c>
      <c r="T2081">
        <v>6</v>
      </c>
      <c r="U2081">
        <v>116.396052850628</v>
      </c>
      <c r="V2081">
        <v>8.0464064368345301E-2</v>
      </c>
    </row>
    <row r="2082" spans="1:22" hidden="1" x14ac:dyDescent="0.25">
      <c r="A2082" s="30" t="s">
        <v>1663</v>
      </c>
      <c r="B2082" s="30" t="s">
        <v>273</v>
      </c>
      <c r="C2082" s="30" t="s">
        <v>5</v>
      </c>
      <c r="D2082" s="30" t="s">
        <v>591</v>
      </c>
      <c r="E2082" s="30" t="s">
        <v>281</v>
      </c>
      <c r="F2082" s="30">
        <v>8997</v>
      </c>
      <c r="G2082" s="30" t="s">
        <v>313</v>
      </c>
      <c r="H2082" s="30">
        <v>0</v>
      </c>
      <c r="I2082" s="30">
        <v>0</v>
      </c>
      <c r="J2082" s="30" t="s">
        <v>334</v>
      </c>
      <c r="K2082" s="30">
        <v>0</v>
      </c>
      <c r="L2082" s="30">
        <v>0</v>
      </c>
      <c r="M2082" s="30">
        <v>0</v>
      </c>
      <c r="N2082" s="30">
        <v>0</v>
      </c>
      <c r="O2082" s="30">
        <v>0</v>
      </c>
      <c r="P2082" s="30">
        <v>0</v>
      </c>
      <c r="Q2082" s="30">
        <v>0</v>
      </c>
      <c r="R2082" s="30">
        <v>0</v>
      </c>
      <c r="S2082" s="30">
        <v>0</v>
      </c>
      <c r="T2082">
        <v>6</v>
      </c>
      <c r="U2082">
        <v>0</v>
      </c>
      <c r="V2082">
        <v>0</v>
      </c>
    </row>
    <row r="2083" spans="1:22" hidden="1" x14ac:dyDescent="0.25">
      <c r="A2083" s="30" t="s">
        <v>1690</v>
      </c>
      <c r="B2083" s="30" t="s">
        <v>273</v>
      </c>
      <c r="C2083" s="30" t="s">
        <v>5</v>
      </c>
      <c r="D2083" s="30" t="s">
        <v>591</v>
      </c>
      <c r="E2083" s="30" t="s">
        <v>282</v>
      </c>
      <c r="F2083" s="30">
        <v>8998</v>
      </c>
      <c r="G2083" s="30" t="s">
        <v>289</v>
      </c>
      <c r="H2083" s="30">
        <v>0</v>
      </c>
      <c r="I2083" s="30">
        <v>0</v>
      </c>
      <c r="J2083" s="30" t="s">
        <v>335</v>
      </c>
      <c r="K2083" s="30">
        <v>0</v>
      </c>
      <c r="L2083" s="30">
        <v>0</v>
      </c>
      <c r="M2083" s="30">
        <v>0</v>
      </c>
      <c r="N2083" s="30">
        <v>0</v>
      </c>
      <c r="O2083" s="30">
        <v>0</v>
      </c>
      <c r="P2083" s="30">
        <v>0</v>
      </c>
      <c r="Q2083" s="30">
        <v>0</v>
      </c>
      <c r="R2083" s="30">
        <v>0</v>
      </c>
      <c r="S2083" s="30">
        <v>0</v>
      </c>
      <c r="T2083">
        <v>7</v>
      </c>
      <c r="U2083">
        <v>1778.71600499892</v>
      </c>
      <c r="V2083">
        <v>1</v>
      </c>
    </row>
    <row r="2084" spans="1:22" hidden="1" x14ac:dyDescent="0.25">
      <c r="A2084" s="30" t="s">
        <v>1689</v>
      </c>
      <c r="B2084" s="30" t="s">
        <v>273</v>
      </c>
      <c r="C2084" s="30" t="s">
        <v>5</v>
      </c>
      <c r="D2084" s="30" t="s">
        <v>591</v>
      </c>
      <c r="E2084" s="30" t="s">
        <v>282</v>
      </c>
      <c r="F2084" s="30">
        <v>8998</v>
      </c>
      <c r="G2084" s="30" t="s">
        <v>290</v>
      </c>
      <c r="H2084" s="30">
        <v>0</v>
      </c>
      <c r="I2084" s="30">
        <v>0</v>
      </c>
      <c r="J2084" s="30" t="s">
        <v>363</v>
      </c>
      <c r="K2084" s="30">
        <v>0</v>
      </c>
      <c r="L2084" s="30">
        <v>0</v>
      </c>
      <c r="M2084" s="30">
        <v>0</v>
      </c>
      <c r="N2084" s="30">
        <v>0</v>
      </c>
      <c r="O2084" s="30">
        <v>0</v>
      </c>
      <c r="P2084" s="30">
        <v>0</v>
      </c>
      <c r="Q2084" s="30">
        <v>0</v>
      </c>
      <c r="R2084" s="30">
        <v>0</v>
      </c>
      <c r="S2084" s="30">
        <v>0</v>
      </c>
      <c r="T2084">
        <v>7</v>
      </c>
      <c r="U2084">
        <v>862.33495910015495</v>
      </c>
      <c r="V2084">
        <v>0.5</v>
      </c>
    </row>
    <row r="2085" spans="1:22" hidden="1" x14ac:dyDescent="0.25">
      <c r="A2085" s="30" t="s">
        <v>1666</v>
      </c>
      <c r="B2085" s="30" t="s">
        <v>273</v>
      </c>
      <c r="C2085" s="30" t="s">
        <v>5</v>
      </c>
      <c r="D2085" s="30" t="s">
        <v>591</v>
      </c>
      <c r="E2085" s="30" t="s">
        <v>282</v>
      </c>
      <c r="F2085" s="30">
        <v>8998</v>
      </c>
      <c r="G2085" s="30" t="s">
        <v>291</v>
      </c>
      <c r="H2085" s="30">
        <v>0</v>
      </c>
      <c r="I2085" s="30">
        <v>0</v>
      </c>
      <c r="J2085" s="30" t="s">
        <v>336</v>
      </c>
      <c r="K2085" s="30">
        <v>0</v>
      </c>
      <c r="L2085" s="30">
        <v>0</v>
      </c>
      <c r="M2085" s="30">
        <v>0</v>
      </c>
      <c r="N2085" s="30">
        <v>0</v>
      </c>
      <c r="O2085" s="30">
        <v>0</v>
      </c>
      <c r="P2085" s="30">
        <v>0</v>
      </c>
      <c r="Q2085" s="30">
        <v>0</v>
      </c>
      <c r="R2085" s="30">
        <v>0</v>
      </c>
      <c r="S2085" s="30">
        <v>0</v>
      </c>
      <c r="T2085">
        <v>7</v>
      </c>
      <c r="U2085">
        <v>0</v>
      </c>
      <c r="V2085">
        <v>0</v>
      </c>
    </row>
    <row r="2086" spans="1:22" hidden="1" x14ac:dyDescent="0.25">
      <c r="A2086" s="30" t="s">
        <v>1668</v>
      </c>
      <c r="B2086" s="30" t="s">
        <v>273</v>
      </c>
      <c r="C2086" s="30" t="s">
        <v>5</v>
      </c>
      <c r="D2086" s="30" t="s">
        <v>591</v>
      </c>
      <c r="E2086" s="30" t="s">
        <v>282</v>
      </c>
      <c r="F2086" s="30">
        <v>8998</v>
      </c>
      <c r="G2086" s="30" t="s">
        <v>292</v>
      </c>
      <c r="H2086" s="30">
        <v>47.082332911556797</v>
      </c>
      <c r="I2086" s="30">
        <v>0.87</v>
      </c>
      <c r="J2086" s="30" t="s">
        <v>332</v>
      </c>
      <c r="K2086" s="30">
        <v>40.9616296330544</v>
      </c>
      <c r="L2086" s="30">
        <v>368572.74343822303</v>
      </c>
      <c r="M2086" s="30">
        <v>0.87</v>
      </c>
      <c r="N2086" s="30">
        <v>0</v>
      </c>
      <c r="O2086" s="30">
        <v>0</v>
      </c>
      <c r="P2086" s="30">
        <v>0</v>
      </c>
      <c r="Q2086" s="30">
        <v>0</v>
      </c>
      <c r="R2086" s="30">
        <v>0</v>
      </c>
      <c r="S2086" s="30">
        <v>7828.26</v>
      </c>
      <c r="T2086">
        <v>7</v>
      </c>
      <c r="U2086">
        <v>47.082332911556797</v>
      </c>
      <c r="V2086">
        <v>0.16201117318435801</v>
      </c>
    </row>
    <row r="2087" spans="1:22" hidden="1" x14ac:dyDescent="0.25">
      <c r="A2087" s="30" t="s">
        <v>1669</v>
      </c>
      <c r="B2087" s="30" t="s">
        <v>273</v>
      </c>
      <c r="C2087" s="30" t="s">
        <v>5</v>
      </c>
      <c r="D2087" s="30" t="s">
        <v>591</v>
      </c>
      <c r="E2087" s="30" t="s">
        <v>282</v>
      </c>
      <c r="F2087" s="30">
        <v>8998</v>
      </c>
      <c r="G2087" s="30" t="s">
        <v>293</v>
      </c>
      <c r="H2087" s="30">
        <v>696.54636012857497</v>
      </c>
      <c r="I2087" s="30">
        <v>0.08</v>
      </c>
      <c r="J2087" s="30" t="s">
        <v>333</v>
      </c>
      <c r="K2087" s="30">
        <v>55.723708810285999</v>
      </c>
      <c r="L2087" s="30">
        <v>501401.93187495298</v>
      </c>
      <c r="M2087" s="30">
        <v>0</v>
      </c>
      <c r="N2087" s="30">
        <v>0.08</v>
      </c>
      <c r="O2087" s="30">
        <v>0</v>
      </c>
      <c r="P2087" s="30">
        <v>0</v>
      </c>
      <c r="Q2087" s="30">
        <v>0</v>
      </c>
      <c r="R2087" s="30">
        <v>0</v>
      </c>
      <c r="S2087" s="30">
        <v>719.84</v>
      </c>
      <c r="T2087">
        <v>7</v>
      </c>
      <c r="U2087">
        <v>696.54636012857497</v>
      </c>
      <c r="V2087">
        <v>3.9215686274509803E-2</v>
      </c>
    </row>
    <row r="2088" spans="1:22" hidden="1" x14ac:dyDescent="0.25">
      <c r="A2088" s="30" t="s">
        <v>1670</v>
      </c>
      <c r="B2088" s="30" t="s">
        <v>273</v>
      </c>
      <c r="C2088" s="30" t="s">
        <v>5</v>
      </c>
      <c r="D2088" s="30" t="s">
        <v>591</v>
      </c>
      <c r="E2088" s="30" t="s">
        <v>282</v>
      </c>
      <c r="F2088" s="30">
        <v>8998</v>
      </c>
      <c r="G2088" s="30" t="s">
        <v>294</v>
      </c>
      <c r="H2088" s="30">
        <v>157.88112640038401</v>
      </c>
      <c r="I2088" s="30">
        <v>0.32</v>
      </c>
      <c r="J2088" s="30" t="s">
        <v>333</v>
      </c>
      <c r="K2088" s="30">
        <v>50.521960448122996</v>
      </c>
      <c r="L2088" s="30">
        <v>454596.60011221102</v>
      </c>
      <c r="M2088" s="30">
        <v>0</v>
      </c>
      <c r="N2088" s="30">
        <v>0.32</v>
      </c>
      <c r="O2088" s="30">
        <v>0</v>
      </c>
      <c r="P2088" s="30">
        <v>0</v>
      </c>
      <c r="Q2088" s="30">
        <v>0</v>
      </c>
      <c r="R2088" s="30">
        <v>0</v>
      </c>
      <c r="S2088" s="30">
        <v>2879.36</v>
      </c>
      <c r="T2088">
        <v>7</v>
      </c>
      <c r="U2088">
        <v>157.88112640038401</v>
      </c>
      <c r="V2088">
        <v>0.15686274509803899</v>
      </c>
    </row>
    <row r="2089" spans="1:22" hidden="1" x14ac:dyDescent="0.25">
      <c r="A2089" s="30" t="s">
        <v>1671</v>
      </c>
      <c r="B2089" s="30" t="s">
        <v>273</v>
      </c>
      <c r="C2089" s="30" t="s">
        <v>5</v>
      </c>
      <c r="D2089" s="30" t="s">
        <v>591</v>
      </c>
      <c r="E2089" s="30" t="s">
        <v>282</v>
      </c>
      <c r="F2089" s="30">
        <v>8998</v>
      </c>
      <c r="G2089" s="30" t="s">
        <v>295</v>
      </c>
      <c r="H2089" s="30">
        <v>0</v>
      </c>
      <c r="I2089" s="30">
        <v>0</v>
      </c>
      <c r="J2089" s="30" t="s">
        <v>336</v>
      </c>
      <c r="K2089" s="30">
        <v>0</v>
      </c>
      <c r="L2089" s="30">
        <v>0</v>
      </c>
      <c r="M2089" s="30">
        <v>0</v>
      </c>
      <c r="N2089" s="30">
        <v>0</v>
      </c>
      <c r="O2089" s="30">
        <v>0</v>
      </c>
      <c r="P2089" s="30">
        <v>0</v>
      </c>
      <c r="Q2089" s="30">
        <v>0</v>
      </c>
      <c r="R2089" s="30">
        <v>0</v>
      </c>
      <c r="S2089" s="30">
        <v>0</v>
      </c>
      <c r="T2089">
        <v>7</v>
      </c>
      <c r="U2089">
        <v>0</v>
      </c>
      <c r="V2089">
        <v>0</v>
      </c>
    </row>
    <row r="2090" spans="1:22" hidden="1" x14ac:dyDescent="0.25">
      <c r="A2090" s="30" t="s">
        <v>1672</v>
      </c>
      <c r="B2090" s="30" t="s">
        <v>273</v>
      </c>
      <c r="C2090" s="30" t="s">
        <v>5</v>
      </c>
      <c r="D2090" s="30" t="s">
        <v>591</v>
      </c>
      <c r="E2090" s="30" t="s">
        <v>282</v>
      </c>
      <c r="F2090" s="30">
        <v>8998</v>
      </c>
      <c r="G2090" s="30" t="s">
        <v>296</v>
      </c>
      <c r="H2090" s="30">
        <v>104.64592832888199</v>
      </c>
      <c r="I2090" s="30">
        <v>0.09</v>
      </c>
      <c r="J2090" s="30" t="s">
        <v>336</v>
      </c>
      <c r="K2090" s="30">
        <v>9.4181335495993803</v>
      </c>
      <c r="L2090" s="30">
        <v>84744.365679295297</v>
      </c>
      <c r="M2090" s="30">
        <v>0</v>
      </c>
      <c r="N2090" s="30">
        <v>0</v>
      </c>
      <c r="O2090" s="30">
        <v>0</v>
      </c>
      <c r="P2090" s="30">
        <v>0</v>
      </c>
      <c r="Q2090" s="30">
        <v>0.09</v>
      </c>
      <c r="R2090" s="30">
        <v>9.4181335495993803</v>
      </c>
      <c r="S2090" s="30">
        <v>809.82</v>
      </c>
      <c r="T2090">
        <v>7</v>
      </c>
      <c r="U2090">
        <v>104.64592832888199</v>
      </c>
      <c r="V2090">
        <v>3.9647577092511002E-2</v>
      </c>
    </row>
    <row r="2091" spans="1:22" hidden="1" x14ac:dyDescent="0.25">
      <c r="A2091" s="30" t="s">
        <v>1673</v>
      </c>
      <c r="B2091" s="30" t="s">
        <v>273</v>
      </c>
      <c r="C2091" s="30" t="s">
        <v>5</v>
      </c>
      <c r="D2091" s="30" t="s">
        <v>591</v>
      </c>
      <c r="E2091" s="30" t="s">
        <v>282</v>
      </c>
      <c r="F2091" s="30">
        <v>8998</v>
      </c>
      <c r="G2091" s="30" t="s">
        <v>297</v>
      </c>
      <c r="H2091" s="30">
        <v>1047.76363346315</v>
      </c>
      <c r="I2091" s="30">
        <v>0.15</v>
      </c>
      <c r="J2091" s="30" t="s">
        <v>336</v>
      </c>
      <c r="K2091" s="30">
        <v>157.164545019472</v>
      </c>
      <c r="L2091" s="30">
        <v>1414166.5760852101</v>
      </c>
      <c r="M2091" s="30">
        <v>0</v>
      </c>
      <c r="N2091" s="30">
        <v>0</v>
      </c>
      <c r="O2091" s="30">
        <v>0</v>
      </c>
      <c r="P2091" s="30">
        <v>0</v>
      </c>
      <c r="Q2091" s="30">
        <v>0.15</v>
      </c>
      <c r="R2091" s="30">
        <v>157.164545019472</v>
      </c>
      <c r="S2091" s="30">
        <v>1349.7</v>
      </c>
      <c r="T2091">
        <v>7</v>
      </c>
      <c r="U2091">
        <v>1047.76363346315</v>
      </c>
      <c r="V2091">
        <v>6.6079295154184994E-2</v>
      </c>
    </row>
    <row r="2092" spans="1:22" hidden="1" x14ac:dyDescent="0.25">
      <c r="A2092" s="30" t="s">
        <v>1674</v>
      </c>
      <c r="B2092" s="30" t="s">
        <v>273</v>
      </c>
      <c r="C2092" s="30" t="s">
        <v>5</v>
      </c>
      <c r="D2092" s="30" t="s">
        <v>591</v>
      </c>
      <c r="E2092" s="30" t="s">
        <v>282</v>
      </c>
      <c r="F2092" s="30">
        <v>8998</v>
      </c>
      <c r="G2092" s="30" t="s">
        <v>298</v>
      </c>
      <c r="H2092" s="30">
        <v>0</v>
      </c>
      <c r="I2092" s="30">
        <v>0</v>
      </c>
      <c r="J2092" s="30" t="s">
        <v>276</v>
      </c>
      <c r="K2092" s="30">
        <v>0</v>
      </c>
      <c r="L2092" s="30">
        <v>0</v>
      </c>
      <c r="M2092" s="30">
        <v>0</v>
      </c>
      <c r="N2092" s="30">
        <v>0</v>
      </c>
      <c r="O2092" s="30">
        <v>0</v>
      </c>
      <c r="P2092" s="30">
        <v>0</v>
      </c>
      <c r="Q2092" s="30">
        <v>0</v>
      </c>
      <c r="R2092" s="30">
        <v>0</v>
      </c>
      <c r="S2092" s="30">
        <v>0</v>
      </c>
      <c r="T2092">
        <v>7</v>
      </c>
      <c r="U2092">
        <v>0</v>
      </c>
      <c r="V2092">
        <v>0</v>
      </c>
    </row>
    <row r="2093" spans="1:22" hidden="1" x14ac:dyDescent="0.25">
      <c r="A2093" s="30" t="s">
        <v>1675</v>
      </c>
      <c r="B2093" s="30" t="s">
        <v>273</v>
      </c>
      <c r="C2093" s="30" t="s">
        <v>5</v>
      </c>
      <c r="D2093" s="30" t="s">
        <v>591</v>
      </c>
      <c r="E2093" s="30" t="s">
        <v>282</v>
      </c>
      <c r="F2093" s="30">
        <v>8998</v>
      </c>
      <c r="G2093" s="30" t="s">
        <v>299</v>
      </c>
      <c r="H2093" s="30">
        <v>132.04190200249499</v>
      </c>
      <c r="I2093" s="30">
        <v>0.06</v>
      </c>
      <c r="J2093" s="30" t="s">
        <v>332</v>
      </c>
      <c r="K2093" s="30">
        <v>7.9225141201496898</v>
      </c>
      <c r="L2093" s="30">
        <v>71286.782053106901</v>
      </c>
      <c r="M2093" s="30">
        <v>0.06</v>
      </c>
      <c r="N2093" s="30">
        <v>0</v>
      </c>
      <c r="O2093" s="30">
        <v>0</v>
      </c>
      <c r="P2093" s="30">
        <v>0</v>
      </c>
      <c r="Q2093" s="30">
        <v>0</v>
      </c>
      <c r="R2093" s="30">
        <v>0</v>
      </c>
      <c r="S2093" s="30">
        <v>539.88</v>
      </c>
      <c r="T2093">
        <v>7</v>
      </c>
      <c r="U2093">
        <v>132.04190200249499</v>
      </c>
      <c r="V2093">
        <v>1.11731843575419E-2</v>
      </c>
    </row>
    <row r="2094" spans="1:22" hidden="1" x14ac:dyDescent="0.25">
      <c r="A2094" s="30" t="s">
        <v>1676</v>
      </c>
      <c r="B2094" s="30" t="s">
        <v>273</v>
      </c>
      <c r="C2094" s="30" t="s">
        <v>5</v>
      </c>
      <c r="D2094" s="30" t="s">
        <v>591</v>
      </c>
      <c r="E2094" s="30" t="s">
        <v>282</v>
      </c>
      <c r="F2094" s="30">
        <v>8998</v>
      </c>
      <c r="G2094" s="30" t="s">
        <v>300</v>
      </c>
      <c r="H2094" s="30">
        <v>0</v>
      </c>
      <c r="I2094" s="30">
        <v>0</v>
      </c>
      <c r="J2094" s="30" t="s">
        <v>336</v>
      </c>
      <c r="K2094" s="30">
        <v>0</v>
      </c>
      <c r="L2094" s="30">
        <v>0</v>
      </c>
      <c r="M2094" s="30">
        <v>0</v>
      </c>
      <c r="N2094" s="30">
        <v>0</v>
      </c>
      <c r="O2094" s="30">
        <v>0</v>
      </c>
      <c r="P2094" s="30">
        <v>0</v>
      </c>
      <c r="Q2094" s="30">
        <v>0</v>
      </c>
      <c r="R2094" s="30">
        <v>0</v>
      </c>
      <c r="S2094" s="30">
        <v>0</v>
      </c>
      <c r="T2094">
        <v>7</v>
      </c>
      <c r="U2094">
        <v>0</v>
      </c>
      <c r="V2094">
        <v>0</v>
      </c>
    </row>
    <row r="2095" spans="1:22" hidden="1" x14ac:dyDescent="0.25">
      <c r="A2095" s="30" t="s">
        <v>1677</v>
      </c>
      <c r="B2095" s="30" t="s">
        <v>273</v>
      </c>
      <c r="C2095" s="30" t="s">
        <v>5</v>
      </c>
      <c r="D2095" s="30" t="s">
        <v>591</v>
      </c>
      <c r="E2095" s="30" t="s">
        <v>282</v>
      </c>
      <c r="F2095" s="30">
        <v>8998</v>
      </c>
      <c r="G2095" s="30" t="s">
        <v>301</v>
      </c>
      <c r="H2095" s="30">
        <v>90.020665253572901</v>
      </c>
      <c r="I2095" s="30">
        <v>1.25</v>
      </c>
      <c r="J2095" s="30" t="s">
        <v>333</v>
      </c>
      <c r="K2095" s="30">
        <v>112.525831566966</v>
      </c>
      <c r="L2095" s="30">
        <v>1012507.43243956</v>
      </c>
      <c r="M2095" s="30">
        <v>0</v>
      </c>
      <c r="N2095" s="30">
        <v>1.25</v>
      </c>
      <c r="O2095" s="30">
        <v>0</v>
      </c>
      <c r="P2095" s="30">
        <v>0</v>
      </c>
      <c r="Q2095" s="30">
        <v>0</v>
      </c>
      <c r="R2095" s="30">
        <v>0</v>
      </c>
      <c r="S2095" s="30">
        <v>11247.5</v>
      </c>
      <c r="T2095">
        <v>7</v>
      </c>
      <c r="U2095">
        <v>90.020665253572901</v>
      </c>
      <c r="V2095">
        <v>0.61274509803921595</v>
      </c>
    </row>
    <row r="2096" spans="1:22" hidden="1" x14ac:dyDescent="0.25">
      <c r="A2096" s="30" t="s">
        <v>1678</v>
      </c>
      <c r="B2096" s="30" t="s">
        <v>273</v>
      </c>
      <c r="C2096" s="30" t="s">
        <v>5</v>
      </c>
      <c r="D2096" s="30" t="s">
        <v>591</v>
      </c>
      <c r="E2096" s="30" t="s">
        <v>282</v>
      </c>
      <c r="F2096" s="30">
        <v>8998</v>
      </c>
      <c r="G2096" s="30" t="s">
        <v>302</v>
      </c>
      <c r="H2096" s="30">
        <v>103.051274919329</v>
      </c>
      <c r="I2096" s="30">
        <v>0.34</v>
      </c>
      <c r="J2096" s="30" t="s">
        <v>332</v>
      </c>
      <c r="K2096" s="30">
        <v>35.037433472571799</v>
      </c>
      <c r="L2096" s="30">
        <v>315266.82638620102</v>
      </c>
      <c r="M2096" s="30">
        <v>0.34</v>
      </c>
      <c r="N2096" s="30">
        <v>0</v>
      </c>
      <c r="O2096" s="30">
        <v>0</v>
      </c>
      <c r="P2096" s="30">
        <v>0</v>
      </c>
      <c r="Q2096" s="30">
        <v>0</v>
      </c>
      <c r="R2096" s="30">
        <v>0</v>
      </c>
      <c r="S2096" s="30">
        <v>3059.32</v>
      </c>
      <c r="T2096">
        <v>7</v>
      </c>
      <c r="U2096">
        <v>103.051274919329</v>
      </c>
      <c r="V2096">
        <v>6.3314711359404099E-2</v>
      </c>
    </row>
    <row r="2097" spans="1:22" hidden="1" x14ac:dyDescent="0.25">
      <c r="A2097" s="30" t="s">
        <v>1679</v>
      </c>
      <c r="B2097" s="30" t="s">
        <v>273</v>
      </c>
      <c r="C2097" s="30" t="s">
        <v>5</v>
      </c>
      <c r="D2097" s="30" t="s">
        <v>591</v>
      </c>
      <c r="E2097" s="30" t="s">
        <v>282</v>
      </c>
      <c r="F2097" s="30">
        <v>8998</v>
      </c>
      <c r="G2097" s="30" t="s">
        <v>303</v>
      </c>
      <c r="H2097" s="30">
        <v>273.14177215304898</v>
      </c>
      <c r="I2097" s="30">
        <v>0.12</v>
      </c>
      <c r="J2097" s="30" t="s">
        <v>336</v>
      </c>
      <c r="K2097" s="30">
        <v>32.777012658365798</v>
      </c>
      <c r="L2097" s="30">
        <v>294927.55989997601</v>
      </c>
      <c r="M2097" s="30">
        <v>0</v>
      </c>
      <c r="N2097" s="30">
        <v>0</v>
      </c>
      <c r="O2097" s="30">
        <v>0</v>
      </c>
      <c r="P2097" s="30">
        <v>0</v>
      </c>
      <c r="Q2097" s="30">
        <v>0.12</v>
      </c>
      <c r="R2097" s="30">
        <v>32.777012658365798</v>
      </c>
      <c r="S2097" s="30">
        <v>1079.76</v>
      </c>
      <c r="T2097">
        <v>7</v>
      </c>
      <c r="U2097">
        <v>273.14177215304898</v>
      </c>
      <c r="V2097">
        <v>5.2863436123347998E-2</v>
      </c>
    </row>
    <row r="2098" spans="1:22" hidden="1" x14ac:dyDescent="0.25">
      <c r="A2098" s="30" t="s">
        <v>1667</v>
      </c>
      <c r="B2098" s="30" t="s">
        <v>273</v>
      </c>
      <c r="C2098" s="30" t="s">
        <v>5</v>
      </c>
      <c r="D2098" s="30" t="s">
        <v>591</v>
      </c>
      <c r="E2098" s="30" t="s">
        <v>282</v>
      </c>
      <c r="F2098" s="30">
        <v>8998</v>
      </c>
      <c r="G2098" s="30" t="s">
        <v>304</v>
      </c>
      <c r="H2098" s="30">
        <v>91.429246697949694</v>
      </c>
      <c r="I2098" s="30">
        <v>1</v>
      </c>
      <c r="J2098" s="30" t="s">
        <v>336</v>
      </c>
      <c r="K2098" s="30">
        <v>91.429246697949694</v>
      </c>
      <c r="L2098" s="30">
        <v>822680.36178815202</v>
      </c>
      <c r="M2098" s="30">
        <v>0</v>
      </c>
      <c r="N2098" s="30">
        <v>0</v>
      </c>
      <c r="O2098" s="30">
        <v>0</v>
      </c>
      <c r="P2098" s="30">
        <v>0</v>
      </c>
      <c r="Q2098" s="30">
        <v>1</v>
      </c>
      <c r="R2098" s="30">
        <v>91.429246697949694</v>
      </c>
      <c r="S2098" s="30">
        <v>8998</v>
      </c>
      <c r="T2098">
        <v>7</v>
      </c>
      <c r="U2098">
        <v>91.429246697949694</v>
      </c>
      <c r="V2098">
        <v>0.44052863436123302</v>
      </c>
    </row>
    <row r="2099" spans="1:22" hidden="1" x14ac:dyDescent="0.25">
      <c r="A2099" s="30" t="s">
        <v>1681</v>
      </c>
      <c r="B2099" s="30" t="s">
        <v>273</v>
      </c>
      <c r="C2099" s="30" t="s">
        <v>5</v>
      </c>
      <c r="D2099" s="30" t="s">
        <v>591</v>
      </c>
      <c r="E2099" s="30" t="s">
        <v>282</v>
      </c>
      <c r="F2099" s="30">
        <v>8998</v>
      </c>
      <c r="G2099" s="30" t="s">
        <v>305</v>
      </c>
      <c r="H2099" s="30">
        <v>113.11975641160601</v>
      </c>
      <c r="I2099" s="30">
        <v>1.1200000000000001</v>
      </c>
      <c r="J2099" s="30" t="s">
        <v>332</v>
      </c>
      <c r="K2099" s="30">
        <v>126.694127180998</v>
      </c>
      <c r="L2099" s="30">
        <v>1139993.7563746199</v>
      </c>
      <c r="M2099" s="30">
        <v>1.1200000000000001</v>
      </c>
      <c r="N2099" s="30">
        <v>0</v>
      </c>
      <c r="O2099" s="30">
        <v>0</v>
      </c>
      <c r="P2099" s="30">
        <v>0</v>
      </c>
      <c r="Q2099" s="30">
        <v>0</v>
      </c>
      <c r="R2099" s="30">
        <v>0</v>
      </c>
      <c r="S2099" s="30">
        <v>10077.76</v>
      </c>
      <c r="T2099">
        <v>7</v>
      </c>
      <c r="U2099">
        <v>113.11975641160601</v>
      </c>
      <c r="V2099">
        <v>0.20856610800744901</v>
      </c>
    </row>
    <row r="2100" spans="1:22" hidden="1" x14ac:dyDescent="0.25">
      <c r="A2100" s="30" t="s">
        <v>1682</v>
      </c>
      <c r="B2100" s="30" t="s">
        <v>273</v>
      </c>
      <c r="C2100" s="30" t="s">
        <v>5</v>
      </c>
      <c r="D2100" s="30" t="s">
        <v>591</v>
      </c>
      <c r="E2100" s="30" t="s">
        <v>282</v>
      </c>
      <c r="F2100" s="30">
        <v>8998</v>
      </c>
      <c r="G2100" s="30" t="s">
        <v>306</v>
      </c>
      <c r="H2100" s="30">
        <v>121.91477234121101</v>
      </c>
      <c r="I2100" s="30">
        <v>1.57</v>
      </c>
      <c r="J2100" s="30" t="s">
        <v>332</v>
      </c>
      <c r="K2100" s="30">
        <v>191.40619257570199</v>
      </c>
      <c r="L2100" s="30">
        <v>1722272.9207961699</v>
      </c>
      <c r="M2100" s="30">
        <v>1.57</v>
      </c>
      <c r="N2100" s="30">
        <v>0</v>
      </c>
      <c r="O2100" s="30">
        <v>0</v>
      </c>
      <c r="P2100" s="30">
        <v>0</v>
      </c>
      <c r="Q2100" s="30">
        <v>0</v>
      </c>
      <c r="R2100" s="30">
        <v>0</v>
      </c>
      <c r="S2100" s="30">
        <v>14126.86</v>
      </c>
      <c r="T2100">
        <v>7</v>
      </c>
      <c r="U2100">
        <v>121.91477234121101</v>
      </c>
      <c r="V2100">
        <v>0.292364990689013</v>
      </c>
    </row>
    <row r="2101" spans="1:22" hidden="1" x14ac:dyDescent="0.25">
      <c r="A2101" s="30" t="s">
        <v>1683</v>
      </c>
      <c r="B2101" s="30" t="s">
        <v>273</v>
      </c>
      <c r="C2101" s="30" t="s">
        <v>5</v>
      </c>
      <c r="D2101" s="30" t="s">
        <v>591</v>
      </c>
      <c r="E2101" s="30" t="s">
        <v>282</v>
      </c>
      <c r="F2101" s="30">
        <v>8998</v>
      </c>
      <c r="G2101" s="30" t="s">
        <v>307</v>
      </c>
      <c r="H2101" s="30">
        <v>66.562723909052593</v>
      </c>
      <c r="I2101" s="30">
        <v>0.89</v>
      </c>
      <c r="J2101" s="30" t="s">
        <v>336</v>
      </c>
      <c r="K2101" s="30">
        <v>59.240824279056802</v>
      </c>
      <c r="L2101" s="30">
        <v>533048.93686295301</v>
      </c>
      <c r="M2101" s="30">
        <v>0</v>
      </c>
      <c r="N2101" s="30">
        <v>0</v>
      </c>
      <c r="O2101" s="30">
        <v>0</v>
      </c>
      <c r="P2101" s="30">
        <v>0</v>
      </c>
      <c r="Q2101" s="30">
        <v>0.89</v>
      </c>
      <c r="R2101" s="30">
        <v>59.240824279056802</v>
      </c>
      <c r="S2101" s="30">
        <v>8008.22</v>
      </c>
      <c r="T2101">
        <v>7</v>
      </c>
      <c r="U2101">
        <v>66.562723909052593</v>
      </c>
      <c r="V2101">
        <v>0.39207048458149801</v>
      </c>
    </row>
    <row r="2102" spans="1:22" hidden="1" x14ac:dyDescent="0.25">
      <c r="A2102" s="30" t="s">
        <v>1684</v>
      </c>
      <c r="B2102" s="30" t="s">
        <v>273</v>
      </c>
      <c r="C2102" s="30" t="s">
        <v>5</v>
      </c>
      <c r="D2102" s="30" t="s">
        <v>591</v>
      </c>
      <c r="E2102" s="30" t="s">
        <v>282</v>
      </c>
      <c r="F2102" s="30">
        <v>8998</v>
      </c>
      <c r="G2102" s="30" t="s">
        <v>308</v>
      </c>
      <c r="H2102" s="30">
        <v>164.66654008218299</v>
      </c>
      <c r="I2102" s="30">
        <v>1.41</v>
      </c>
      <c r="J2102" s="30" t="s">
        <v>332</v>
      </c>
      <c r="K2102" s="30">
        <v>232.17982151587799</v>
      </c>
      <c r="L2102" s="30">
        <v>2089154.0339998701</v>
      </c>
      <c r="M2102" s="30">
        <v>1.41</v>
      </c>
      <c r="N2102" s="30">
        <v>0</v>
      </c>
      <c r="O2102" s="30">
        <v>0</v>
      </c>
      <c r="P2102" s="30">
        <v>0</v>
      </c>
      <c r="Q2102" s="30">
        <v>0</v>
      </c>
      <c r="R2102" s="30">
        <v>0</v>
      </c>
      <c r="S2102" s="30">
        <v>12687.18</v>
      </c>
      <c r="T2102">
        <v>7</v>
      </c>
      <c r="U2102">
        <v>164.66654008218299</v>
      </c>
      <c r="V2102">
        <v>0.26256983240223503</v>
      </c>
    </row>
    <row r="2103" spans="1:22" hidden="1" x14ac:dyDescent="0.25">
      <c r="A2103" s="30" t="s">
        <v>1680</v>
      </c>
      <c r="B2103" s="30" t="s">
        <v>273</v>
      </c>
      <c r="C2103" s="30" t="s">
        <v>5</v>
      </c>
      <c r="D2103" s="30" t="s">
        <v>591</v>
      </c>
      <c r="E2103" s="30" t="s">
        <v>282</v>
      </c>
      <c r="F2103" s="30">
        <v>8998</v>
      </c>
      <c r="G2103" s="30" t="s">
        <v>309</v>
      </c>
      <c r="H2103" s="30">
        <v>675.07165907463605</v>
      </c>
      <c r="I2103" s="30">
        <v>0.02</v>
      </c>
      <c r="J2103" s="30" t="s">
        <v>336</v>
      </c>
      <c r="K2103" s="30">
        <v>13.5014331814927</v>
      </c>
      <c r="L2103" s="30">
        <v>121485.89576707099</v>
      </c>
      <c r="M2103" s="30">
        <v>0</v>
      </c>
      <c r="N2103" s="30">
        <v>0</v>
      </c>
      <c r="O2103" s="30">
        <v>0</v>
      </c>
      <c r="P2103" s="30">
        <v>0</v>
      </c>
      <c r="Q2103" s="30">
        <v>0.02</v>
      </c>
      <c r="R2103" s="30">
        <v>13.5014331814927</v>
      </c>
      <c r="S2103" s="30">
        <v>179.96</v>
      </c>
      <c r="T2103">
        <v>7</v>
      </c>
      <c r="U2103">
        <v>675.07165907463605</v>
      </c>
      <c r="V2103">
        <v>8.8105726872246704E-3</v>
      </c>
    </row>
    <row r="2104" spans="1:22" hidden="1" x14ac:dyDescent="0.25">
      <c r="A2104" s="30" t="s">
        <v>1685</v>
      </c>
      <c r="B2104" s="30" t="s">
        <v>273</v>
      </c>
      <c r="C2104" s="30" t="s">
        <v>5</v>
      </c>
      <c r="D2104" s="30" t="s">
        <v>591</v>
      </c>
      <c r="E2104" s="30" t="s">
        <v>282</v>
      </c>
      <c r="F2104" s="30">
        <v>8998</v>
      </c>
      <c r="G2104" s="30" t="s">
        <v>310</v>
      </c>
      <c r="H2104" s="30">
        <v>198.23009789225699</v>
      </c>
      <c r="I2104" s="30">
        <v>0.04</v>
      </c>
      <c r="J2104" s="30" t="s">
        <v>333</v>
      </c>
      <c r="K2104" s="30">
        <v>7.9292039156902998</v>
      </c>
      <c r="L2104" s="30">
        <v>71346.976833381297</v>
      </c>
      <c r="M2104" s="30">
        <v>0</v>
      </c>
      <c r="N2104" s="30">
        <v>0.04</v>
      </c>
      <c r="O2104" s="30">
        <v>0</v>
      </c>
      <c r="P2104" s="30">
        <v>0</v>
      </c>
      <c r="Q2104" s="30">
        <v>0</v>
      </c>
      <c r="R2104" s="30">
        <v>0</v>
      </c>
      <c r="S2104" s="30">
        <v>359.92</v>
      </c>
      <c r="T2104">
        <v>7</v>
      </c>
      <c r="U2104">
        <v>198.23009789225699</v>
      </c>
      <c r="V2104">
        <v>1.9607843137254902E-2</v>
      </c>
    </row>
    <row r="2105" spans="1:22" hidden="1" x14ac:dyDescent="0.25">
      <c r="A2105" s="30" t="s">
        <v>1686</v>
      </c>
      <c r="B2105" s="30" t="s">
        <v>273</v>
      </c>
      <c r="C2105" s="30" t="s">
        <v>5</v>
      </c>
      <c r="D2105" s="30" t="s">
        <v>591</v>
      </c>
      <c r="E2105" s="30" t="s">
        <v>282</v>
      </c>
      <c r="F2105" s="30">
        <v>8998</v>
      </c>
      <c r="G2105" s="30" t="s">
        <v>311</v>
      </c>
      <c r="H2105" s="30">
        <v>101.07898001094</v>
      </c>
      <c r="I2105" s="30">
        <v>0.35</v>
      </c>
      <c r="J2105" s="30" t="s">
        <v>333</v>
      </c>
      <c r="K2105" s="30">
        <v>35.3776430038291</v>
      </c>
      <c r="L2105" s="30">
        <v>318328.03174845403</v>
      </c>
      <c r="M2105" s="30">
        <v>0</v>
      </c>
      <c r="N2105" s="30">
        <v>0.35</v>
      </c>
      <c r="O2105" s="30">
        <v>0</v>
      </c>
      <c r="P2105" s="30">
        <v>0</v>
      </c>
      <c r="Q2105" s="30">
        <v>0</v>
      </c>
      <c r="R2105" s="30">
        <v>0</v>
      </c>
      <c r="S2105" s="30">
        <v>3149.3</v>
      </c>
      <c r="T2105">
        <v>7</v>
      </c>
      <c r="U2105">
        <v>101.07898001094</v>
      </c>
      <c r="V2105">
        <v>0.17156862745098</v>
      </c>
    </row>
    <row r="2106" spans="1:22" hidden="1" x14ac:dyDescent="0.25">
      <c r="A2106" s="30" t="s">
        <v>1687</v>
      </c>
      <c r="B2106" s="30" t="s">
        <v>273</v>
      </c>
      <c r="C2106" s="30" t="s">
        <v>5</v>
      </c>
      <c r="D2106" s="30" t="s">
        <v>591</v>
      </c>
      <c r="E2106" s="30" t="s">
        <v>282</v>
      </c>
      <c r="F2106" s="30">
        <v>8998</v>
      </c>
      <c r="G2106" s="30" t="s">
        <v>312</v>
      </c>
      <c r="H2106" s="30">
        <v>25.9110498918537</v>
      </c>
      <c r="I2106" s="30">
        <v>8.18</v>
      </c>
      <c r="J2106" s="30" t="s">
        <v>334</v>
      </c>
      <c r="K2106" s="30">
        <v>211.95238811536299</v>
      </c>
      <c r="L2106" s="30">
        <v>1907147.5882620399</v>
      </c>
      <c r="M2106" s="30">
        <v>0</v>
      </c>
      <c r="N2106" s="30">
        <v>0</v>
      </c>
      <c r="O2106" s="30">
        <v>8.18</v>
      </c>
      <c r="P2106" s="30">
        <v>0</v>
      </c>
      <c r="Q2106" s="30">
        <v>0</v>
      </c>
      <c r="R2106" s="30">
        <v>0</v>
      </c>
      <c r="S2106" s="30">
        <v>73603.64</v>
      </c>
      <c r="T2106">
        <v>7</v>
      </c>
      <c r="U2106">
        <v>25.9110498918537</v>
      </c>
      <c r="V2106">
        <v>0.87486631016042804</v>
      </c>
    </row>
    <row r="2107" spans="1:22" hidden="1" x14ac:dyDescent="0.25">
      <c r="A2107" s="30" t="s">
        <v>2829</v>
      </c>
      <c r="B2107" s="30" t="s">
        <v>273</v>
      </c>
      <c r="C2107" s="30" t="s">
        <v>5</v>
      </c>
      <c r="D2107" s="30" t="s">
        <v>591</v>
      </c>
      <c r="E2107" s="30" t="s">
        <v>282</v>
      </c>
      <c r="F2107" s="30">
        <v>8998</v>
      </c>
      <c r="G2107" s="30" t="s">
        <v>2688</v>
      </c>
      <c r="H2107" s="30">
        <v>257.10077413395197</v>
      </c>
      <c r="I2107" s="30">
        <v>0.14766634467</v>
      </c>
      <c r="J2107" s="30" t="s">
        <v>334</v>
      </c>
      <c r="K2107" s="30">
        <v>37.965131528188003</v>
      </c>
      <c r="L2107" s="30">
        <v>341610.25349063502</v>
      </c>
      <c r="M2107" s="30">
        <v>0</v>
      </c>
      <c r="N2107" s="30">
        <v>0</v>
      </c>
      <c r="O2107" s="30">
        <v>0.14766634467</v>
      </c>
      <c r="P2107" s="30">
        <v>0</v>
      </c>
      <c r="Q2107" s="30">
        <v>0</v>
      </c>
      <c r="R2107" s="30">
        <v>0</v>
      </c>
      <c r="S2107" s="30">
        <v>1328.7017693406599</v>
      </c>
      <c r="T2107">
        <v>7</v>
      </c>
      <c r="U2107">
        <v>257.10077413395197</v>
      </c>
      <c r="V2107">
        <v>1.57931919433155E-2</v>
      </c>
    </row>
    <row r="2108" spans="1:22" hidden="1" x14ac:dyDescent="0.25">
      <c r="A2108" s="30" t="s">
        <v>2745</v>
      </c>
      <c r="B2108" s="30" t="s">
        <v>273</v>
      </c>
      <c r="C2108" s="30" t="s">
        <v>5</v>
      </c>
      <c r="D2108" s="30" t="s">
        <v>591</v>
      </c>
      <c r="E2108" s="30" t="s">
        <v>282</v>
      </c>
      <c r="F2108" s="30">
        <v>8998</v>
      </c>
      <c r="G2108" s="30" t="s">
        <v>2687</v>
      </c>
      <c r="H2108" s="30">
        <v>159.562051724366</v>
      </c>
      <c r="I2108" s="30">
        <v>1.02233365533</v>
      </c>
      <c r="J2108" s="30" t="s">
        <v>334</v>
      </c>
      <c r="K2108" s="30">
        <v>163.12565559132599</v>
      </c>
      <c r="L2108" s="30">
        <v>1467804.64901075</v>
      </c>
      <c r="M2108" s="30">
        <v>0</v>
      </c>
      <c r="N2108" s="30">
        <v>0</v>
      </c>
      <c r="O2108" s="30">
        <v>1.02233365533</v>
      </c>
      <c r="P2108" s="30">
        <v>0</v>
      </c>
      <c r="Q2108" s="30">
        <v>0</v>
      </c>
      <c r="R2108" s="30">
        <v>0</v>
      </c>
      <c r="S2108" s="30">
        <v>9198.9582306593402</v>
      </c>
      <c r="T2108">
        <v>7</v>
      </c>
      <c r="U2108">
        <v>159.562051724366</v>
      </c>
      <c r="V2108">
        <v>0.10934049789625699</v>
      </c>
    </row>
    <row r="2109" spans="1:22" hidden="1" x14ac:dyDescent="0.25">
      <c r="A2109" s="30" t="s">
        <v>1688</v>
      </c>
      <c r="B2109" s="30" t="s">
        <v>273</v>
      </c>
      <c r="C2109" s="30" t="s">
        <v>5</v>
      </c>
      <c r="D2109" s="30" t="s">
        <v>591</v>
      </c>
      <c r="E2109" s="30" t="s">
        <v>282</v>
      </c>
      <c r="F2109" s="30">
        <v>8998</v>
      </c>
      <c r="G2109" s="30" t="s">
        <v>313</v>
      </c>
      <c r="H2109" s="30">
        <v>0</v>
      </c>
      <c r="I2109" s="30">
        <v>0</v>
      </c>
      <c r="J2109" s="30" t="s">
        <v>334</v>
      </c>
      <c r="K2109" s="30">
        <v>0</v>
      </c>
      <c r="L2109" s="30">
        <v>0</v>
      </c>
      <c r="M2109" s="30">
        <v>0</v>
      </c>
      <c r="N2109" s="30">
        <v>0</v>
      </c>
      <c r="O2109" s="30">
        <v>0</v>
      </c>
      <c r="P2109" s="30">
        <v>0</v>
      </c>
      <c r="Q2109" s="30">
        <v>0</v>
      </c>
      <c r="R2109" s="30">
        <v>0</v>
      </c>
      <c r="S2109" s="30">
        <v>0</v>
      </c>
      <c r="T2109">
        <v>7</v>
      </c>
      <c r="U2109">
        <v>0</v>
      </c>
      <c r="V2109">
        <v>0</v>
      </c>
    </row>
    <row r="2110" spans="1:22" hidden="1" x14ac:dyDescent="0.25">
      <c r="A2110" s="30" t="s">
        <v>1715</v>
      </c>
      <c r="B2110" s="30" t="s">
        <v>273</v>
      </c>
      <c r="C2110" s="30" t="s">
        <v>5</v>
      </c>
      <c r="D2110" s="30" t="s">
        <v>591</v>
      </c>
      <c r="E2110" s="30" t="s">
        <v>283</v>
      </c>
      <c r="F2110" s="30">
        <v>8997</v>
      </c>
      <c r="G2110" s="30" t="s">
        <v>289</v>
      </c>
      <c r="H2110" s="30">
        <v>0</v>
      </c>
      <c r="I2110" s="30">
        <v>0</v>
      </c>
      <c r="J2110" s="30" t="s">
        <v>335</v>
      </c>
      <c r="K2110" s="30">
        <v>0</v>
      </c>
      <c r="L2110" s="30">
        <v>0</v>
      </c>
      <c r="M2110" s="30">
        <v>0</v>
      </c>
      <c r="N2110" s="30">
        <v>0</v>
      </c>
      <c r="O2110" s="30">
        <v>0</v>
      </c>
      <c r="P2110" s="30">
        <v>0</v>
      </c>
      <c r="Q2110" s="30">
        <v>0</v>
      </c>
      <c r="R2110" s="30">
        <v>0</v>
      </c>
      <c r="S2110" s="30">
        <v>0</v>
      </c>
      <c r="T2110">
        <v>8</v>
      </c>
      <c r="U2110">
        <v>1778.71600499892</v>
      </c>
      <c r="V2110">
        <v>1</v>
      </c>
    </row>
    <row r="2111" spans="1:22" hidden="1" x14ac:dyDescent="0.25">
      <c r="A2111" s="30" t="s">
        <v>1714</v>
      </c>
      <c r="B2111" s="30" t="s">
        <v>273</v>
      </c>
      <c r="C2111" s="30" t="s">
        <v>5</v>
      </c>
      <c r="D2111" s="30" t="s">
        <v>591</v>
      </c>
      <c r="E2111" s="30" t="s">
        <v>283</v>
      </c>
      <c r="F2111" s="30">
        <v>8997</v>
      </c>
      <c r="G2111" s="30" t="s">
        <v>290</v>
      </c>
      <c r="H2111" s="30">
        <v>0</v>
      </c>
      <c r="I2111" s="30">
        <v>0</v>
      </c>
      <c r="J2111" s="30" t="s">
        <v>363</v>
      </c>
      <c r="K2111" s="30">
        <v>0</v>
      </c>
      <c r="L2111" s="30">
        <v>0</v>
      </c>
      <c r="M2111" s="30">
        <v>0</v>
      </c>
      <c r="N2111" s="30">
        <v>0</v>
      </c>
      <c r="O2111" s="30">
        <v>0</v>
      </c>
      <c r="P2111" s="30">
        <v>0</v>
      </c>
      <c r="Q2111" s="30">
        <v>0</v>
      </c>
      <c r="R2111" s="30">
        <v>0</v>
      </c>
      <c r="S2111" s="30">
        <v>0</v>
      </c>
      <c r="T2111">
        <v>8</v>
      </c>
      <c r="U2111">
        <v>862.33495910015495</v>
      </c>
      <c r="V2111">
        <v>0.5</v>
      </c>
    </row>
    <row r="2112" spans="1:22" hidden="1" x14ac:dyDescent="0.25">
      <c r="A2112" s="30" t="s">
        <v>1691</v>
      </c>
      <c r="B2112" s="30" t="s">
        <v>273</v>
      </c>
      <c r="C2112" s="30" t="s">
        <v>5</v>
      </c>
      <c r="D2112" s="30" t="s">
        <v>591</v>
      </c>
      <c r="E2112" s="30" t="s">
        <v>283</v>
      </c>
      <c r="F2112" s="30">
        <v>8997</v>
      </c>
      <c r="G2112" s="30" t="s">
        <v>291</v>
      </c>
      <c r="H2112" s="30">
        <v>595.36087027135602</v>
      </c>
      <c r="I2112" s="30">
        <v>0.01</v>
      </c>
      <c r="J2112" s="30" t="s">
        <v>336</v>
      </c>
      <c r="K2112" s="30">
        <v>5.9536087027135602</v>
      </c>
      <c r="L2112" s="30">
        <v>53564.617498313899</v>
      </c>
      <c r="M2112" s="30">
        <v>0</v>
      </c>
      <c r="N2112" s="30">
        <v>0</v>
      </c>
      <c r="O2112" s="30">
        <v>0</v>
      </c>
      <c r="P2112" s="30">
        <v>0</v>
      </c>
      <c r="Q2112" s="30">
        <v>0.01</v>
      </c>
      <c r="R2112" s="30">
        <v>5.9536087027135602</v>
      </c>
      <c r="S2112" s="30">
        <v>89.97</v>
      </c>
      <c r="T2112">
        <v>8</v>
      </c>
      <c r="U2112">
        <v>595.36087027135602</v>
      </c>
      <c r="V2112">
        <v>3.1645569620253199E-3</v>
      </c>
    </row>
    <row r="2113" spans="1:22" hidden="1" x14ac:dyDescent="0.25">
      <c r="A2113" s="30" t="s">
        <v>1693</v>
      </c>
      <c r="B2113" s="30" t="s">
        <v>273</v>
      </c>
      <c r="C2113" s="30" t="s">
        <v>5</v>
      </c>
      <c r="D2113" s="30" t="s">
        <v>591</v>
      </c>
      <c r="E2113" s="30" t="s">
        <v>283</v>
      </c>
      <c r="F2113" s="30">
        <v>8997</v>
      </c>
      <c r="G2113" s="30" t="s">
        <v>292</v>
      </c>
      <c r="H2113" s="30">
        <v>50.556438665664103</v>
      </c>
      <c r="I2113" s="30">
        <v>1.1299999999999999</v>
      </c>
      <c r="J2113" s="30" t="s">
        <v>332</v>
      </c>
      <c r="K2113" s="30">
        <v>57.128775692200399</v>
      </c>
      <c r="L2113" s="30">
        <v>513987.594902727</v>
      </c>
      <c r="M2113" s="30">
        <v>1.1299999999999999</v>
      </c>
      <c r="N2113" s="30">
        <v>0</v>
      </c>
      <c r="O2113" s="30">
        <v>0</v>
      </c>
      <c r="P2113" s="30">
        <v>0</v>
      </c>
      <c r="Q2113" s="30">
        <v>0</v>
      </c>
      <c r="R2113" s="30">
        <v>0</v>
      </c>
      <c r="S2113" s="30">
        <v>10166.61</v>
      </c>
      <c r="T2113">
        <v>8</v>
      </c>
      <c r="U2113">
        <v>50.556438665664103</v>
      </c>
      <c r="V2113">
        <v>0.162824207492795</v>
      </c>
    </row>
    <row r="2114" spans="1:22" hidden="1" x14ac:dyDescent="0.25">
      <c r="A2114" s="30" t="s">
        <v>1694</v>
      </c>
      <c r="B2114" s="30" t="s">
        <v>273</v>
      </c>
      <c r="C2114" s="30" t="s">
        <v>5</v>
      </c>
      <c r="D2114" s="30" t="s">
        <v>591</v>
      </c>
      <c r="E2114" s="30" t="s">
        <v>283</v>
      </c>
      <c r="F2114" s="30">
        <v>8997</v>
      </c>
      <c r="G2114" s="30" t="s">
        <v>293</v>
      </c>
      <c r="H2114" s="30">
        <v>858.66892120751504</v>
      </c>
      <c r="I2114" s="30">
        <v>0.17</v>
      </c>
      <c r="J2114" s="30" t="s">
        <v>333</v>
      </c>
      <c r="K2114" s="30">
        <v>145.97371660527801</v>
      </c>
      <c r="L2114" s="30">
        <v>1313325.52829768</v>
      </c>
      <c r="M2114" s="30">
        <v>0</v>
      </c>
      <c r="N2114" s="30">
        <v>0.17</v>
      </c>
      <c r="O2114" s="30">
        <v>0</v>
      </c>
      <c r="P2114" s="30">
        <v>0</v>
      </c>
      <c r="Q2114" s="30">
        <v>0</v>
      </c>
      <c r="R2114" s="30">
        <v>0</v>
      </c>
      <c r="S2114" s="30">
        <v>1529.49</v>
      </c>
      <c r="T2114">
        <v>8</v>
      </c>
      <c r="U2114">
        <v>858.66892120751504</v>
      </c>
      <c r="V2114">
        <v>6.4150943396226401E-2</v>
      </c>
    </row>
    <row r="2115" spans="1:22" hidden="1" x14ac:dyDescent="0.25">
      <c r="A2115" s="30" t="s">
        <v>1695</v>
      </c>
      <c r="B2115" s="30" t="s">
        <v>273</v>
      </c>
      <c r="C2115" s="30" t="s">
        <v>5</v>
      </c>
      <c r="D2115" s="30" t="s">
        <v>591</v>
      </c>
      <c r="E2115" s="30" t="s">
        <v>283</v>
      </c>
      <c r="F2115" s="30">
        <v>8997</v>
      </c>
      <c r="G2115" s="30" t="s">
        <v>294</v>
      </c>
      <c r="H2115" s="30">
        <v>215.66084840813301</v>
      </c>
      <c r="I2115" s="30">
        <v>0.45</v>
      </c>
      <c r="J2115" s="30" t="s">
        <v>333</v>
      </c>
      <c r="K2115" s="30">
        <v>97.047381783660001</v>
      </c>
      <c r="L2115" s="30">
        <v>873135.29390758905</v>
      </c>
      <c r="M2115" s="30">
        <v>0</v>
      </c>
      <c r="N2115" s="30">
        <v>0.45</v>
      </c>
      <c r="O2115" s="30">
        <v>0</v>
      </c>
      <c r="P2115" s="30">
        <v>0</v>
      </c>
      <c r="Q2115" s="30">
        <v>0</v>
      </c>
      <c r="R2115" s="30">
        <v>0</v>
      </c>
      <c r="S2115" s="30">
        <v>4048.65</v>
      </c>
      <c r="T2115">
        <v>8</v>
      </c>
      <c r="U2115">
        <v>215.66084840813301</v>
      </c>
      <c r="V2115">
        <v>0.169811320754717</v>
      </c>
    </row>
    <row r="2116" spans="1:22" hidden="1" x14ac:dyDescent="0.25">
      <c r="A2116" s="30" t="s">
        <v>1696</v>
      </c>
      <c r="B2116" s="30" t="s">
        <v>273</v>
      </c>
      <c r="C2116" s="30" t="s">
        <v>5</v>
      </c>
      <c r="D2116" s="30" t="s">
        <v>591</v>
      </c>
      <c r="E2116" s="30" t="s">
        <v>283</v>
      </c>
      <c r="F2116" s="30">
        <v>8997</v>
      </c>
      <c r="G2116" s="30" t="s">
        <v>295</v>
      </c>
      <c r="H2116" s="30">
        <v>0</v>
      </c>
      <c r="I2116" s="30">
        <v>0</v>
      </c>
      <c r="J2116" s="30" t="s">
        <v>336</v>
      </c>
      <c r="K2116" s="30">
        <v>0</v>
      </c>
      <c r="L2116" s="30">
        <v>0</v>
      </c>
      <c r="M2116" s="30">
        <v>0</v>
      </c>
      <c r="N2116" s="30">
        <v>0</v>
      </c>
      <c r="O2116" s="30">
        <v>0</v>
      </c>
      <c r="P2116" s="30">
        <v>0</v>
      </c>
      <c r="Q2116" s="30">
        <v>0</v>
      </c>
      <c r="R2116" s="30">
        <v>0</v>
      </c>
      <c r="S2116" s="30">
        <v>0</v>
      </c>
      <c r="T2116">
        <v>8</v>
      </c>
      <c r="U2116">
        <v>0</v>
      </c>
      <c r="V2116">
        <v>0</v>
      </c>
    </row>
    <row r="2117" spans="1:22" hidden="1" x14ac:dyDescent="0.25">
      <c r="A2117" s="30" t="s">
        <v>1697</v>
      </c>
      <c r="B2117" s="30" t="s">
        <v>273</v>
      </c>
      <c r="C2117" s="30" t="s">
        <v>5</v>
      </c>
      <c r="D2117" s="30" t="s">
        <v>591</v>
      </c>
      <c r="E2117" s="30" t="s">
        <v>283</v>
      </c>
      <c r="F2117" s="30">
        <v>8997</v>
      </c>
      <c r="G2117" s="30" t="s">
        <v>296</v>
      </c>
      <c r="H2117" s="30">
        <v>145.422405762089</v>
      </c>
      <c r="I2117" s="30">
        <v>0.21</v>
      </c>
      <c r="J2117" s="30" t="s">
        <v>336</v>
      </c>
      <c r="K2117" s="30">
        <v>30.5387052100386</v>
      </c>
      <c r="L2117" s="30">
        <v>274756.730774717</v>
      </c>
      <c r="M2117" s="30">
        <v>0</v>
      </c>
      <c r="N2117" s="30">
        <v>0</v>
      </c>
      <c r="O2117" s="30">
        <v>0</v>
      </c>
      <c r="P2117" s="30">
        <v>0</v>
      </c>
      <c r="Q2117" s="30">
        <v>0.21</v>
      </c>
      <c r="R2117" s="30">
        <v>30.5387052100386</v>
      </c>
      <c r="S2117" s="30">
        <v>1889.37</v>
      </c>
      <c r="T2117">
        <v>8</v>
      </c>
      <c r="U2117">
        <v>145.422405762089</v>
      </c>
      <c r="V2117">
        <v>6.6455696202531694E-2</v>
      </c>
    </row>
    <row r="2118" spans="1:22" hidden="1" x14ac:dyDescent="0.25">
      <c r="A2118" s="30" t="s">
        <v>1698</v>
      </c>
      <c r="B2118" s="30" t="s">
        <v>273</v>
      </c>
      <c r="C2118" s="30" t="s">
        <v>5</v>
      </c>
      <c r="D2118" s="30" t="s">
        <v>591</v>
      </c>
      <c r="E2118" s="30" t="s">
        <v>283</v>
      </c>
      <c r="F2118" s="30">
        <v>8997</v>
      </c>
      <c r="G2118" s="30" t="s">
        <v>297</v>
      </c>
      <c r="H2118" s="30">
        <v>1533.92817080797</v>
      </c>
      <c r="I2118" s="30">
        <v>0.23</v>
      </c>
      <c r="J2118" s="30" t="s">
        <v>336</v>
      </c>
      <c r="K2118" s="30">
        <v>352.80347928583302</v>
      </c>
      <c r="L2118" s="30">
        <v>3174172.9031346398</v>
      </c>
      <c r="M2118" s="30">
        <v>0</v>
      </c>
      <c r="N2118" s="30">
        <v>0</v>
      </c>
      <c r="O2118" s="30">
        <v>0</v>
      </c>
      <c r="P2118" s="30">
        <v>0</v>
      </c>
      <c r="Q2118" s="30">
        <v>0.23</v>
      </c>
      <c r="R2118" s="30">
        <v>352.80347928583302</v>
      </c>
      <c r="S2118" s="30">
        <v>2069.31</v>
      </c>
      <c r="T2118">
        <v>8</v>
      </c>
      <c r="U2118">
        <v>1533.92817080797</v>
      </c>
      <c r="V2118">
        <v>7.2784810126582306E-2</v>
      </c>
    </row>
    <row r="2119" spans="1:22" hidden="1" x14ac:dyDescent="0.25">
      <c r="A2119" s="30" t="s">
        <v>1699</v>
      </c>
      <c r="B2119" s="30" t="s">
        <v>273</v>
      </c>
      <c r="C2119" s="30" t="s">
        <v>5</v>
      </c>
      <c r="D2119" s="30" t="s">
        <v>591</v>
      </c>
      <c r="E2119" s="30" t="s">
        <v>283</v>
      </c>
      <c r="F2119" s="30">
        <v>8997</v>
      </c>
      <c r="G2119" s="30" t="s">
        <v>298</v>
      </c>
      <c r="H2119" s="30">
        <v>0</v>
      </c>
      <c r="I2119" s="30">
        <v>0</v>
      </c>
      <c r="J2119" s="30" t="s">
        <v>276</v>
      </c>
      <c r="K2119" s="30">
        <v>0</v>
      </c>
      <c r="L2119" s="30">
        <v>0</v>
      </c>
      <c r="M2119" s="30">
        <v>0</v>
      </c>
      <c r="N2119" s="30">
        <v>0</v>
      </c>
      <c r="O2119" s="30">
        <v>0</v>
      </c>
      <c r="P2119" s="30">
        <v>0</v>
      </c>
      <c r="Q2119" s="30">
        <v>0</v>
      </c>
      <c r="R2119" s="30">
        <v>0</v>
      </c>
      <c r="S2119" s="30">
        <v>0</v>
      </c>
      <c r="T2119">
        <v>8</v>
      </c>
      <c r="U2119">
        <v>0</v>
      </c>
      <c r="V2119">
        <v>0</v>
      </c>
    </row>
    <row r="2120" spans="1:22" hidden="1" x14ac:dyDescent="0.25">
      <c r="A2120" s="30" t="s">
        <v>1700</v>
      </c>
      <c r="B2120" s="30" t="s">
        <v>273</v>
      </c>
      <c r="C2120" s="30" t="s">
        <v>5</v>
      </c>
      <c r="D2120" s="30" t="s">
        <v>591</v>
      </c>
      <c r="E2120" s="30" t="s">
        <v>283</v>
      </c>
      <c r="F2120" s="30">
        <v>8997</v>
      </c>
      <c r="G2120" s="30" t="s">
        <v>299</v>
      </c>
      <c r="H2120" s="30">
        <v>135.01506728355699</v>
      </c>
      <c r="I2120" s="30">
        <v>7.0000000000000007E-2</v>
      </c>
      <c r="J2120" s="30" t="s">
        <v>332</v>
      </c>
      <c r="K2120" s="30">
        <v>9.4510547098489894</v>
      </c>
      <c r="L2120" s="30">
        <v>85031.139224511397</v>
      </c>
      <c r="M2120" s="30">
        <v>7.0000000000000007E-2</v>
      </c>
      <c r="N2120" s="30">
        <v>0</v>
      </c>
      <c r="O2120" s="30">
        <v>0</v>
      </c>
      <c r="P2120" s="30">
        <v>0</v>
      </c>
      <c r="Q2120" s="30">
        <v>0</v>
      </c>
      <c r="R2120" s="30">
        <v>0</v>
      </c>
      <c r="S2120" s="30">
        <v>629.79</v>
      </c>
      <c r="T2120">
        <v>8</v>
      </c>
      <c r="U2120">
        <v>135.01506728355699</v>
      </c>
      <c r="V2120">
        <v>1.00864553314121E-2</v>
      </c>
    </row>
    <row r="2121" spans="1:22" hidden="1" x14ac:dyDescent="0.25">
      <c r="A2121" s="30" t="s">
        <v>1701</v>
      </c>
      <c r="B2121" s="30" t="s">
        <v>273</v>
      </c>
      <c r="C2121" s="30" t="s">
        <v>5</v>
      </c>
      <c r="D2121" s="30" t="s">
        <v>591</v>
      </c>
      <c r="E2121" s="30" t="s">
        <v>283</v>
      </c>
      <c r="F2121" s="30">
        <v>8997</v>
      </c>
      <c r="G2121" s="30" t="s">
        <v>300</v>
      </c>
      <c r="H2121" s="30">
        <v>0</v>
      </c>
      <c r="I2121" s="30">
        <v>0</v>
      </c>
      <c r="J2121" s="30" t="s">
        <v>336</v>
      </c>
      <c r="K2121" s="30">
        <v>0</v>
      </c>
      <c r="L2121" s="30">
        <v>0</v>
      </c>
      <c r="M2121" s="30">
        <v>0</v>
      </c>
      <c r="N2121" s="30">
        <v>0</v>
      </c>
      <c r="O2121" s="30">
        <v>0</v>
      </c>
      <c r="P2121" s="30">
        <v>0</v>
      </c>
      <c r="Q2121" s="30">
        <v>0</v>
      </c>
      <c r="R2121" s="30">
        <v>0</v>
      </c>
      <c r="S2121" s="30">
        <v>0</v>
      </c>
      <c r="T2121">
        <v>8</v>
      </c>
      <c r="U2121">
        <v>0</v>
      </c>
      <c r="V2121">
        <v>0</v>
      </c>
    </row>
    <row r="2122" spans="1:22" hidden="1" x14ac:dyDescent="0.25">
      <c r="A2122" s="30" t="s">
        <v>1702</v>
      </c>
      <c r="B2122" s="30" t="s">
        <v>273</v>
      </c>
      <c r="C2122" s="30" t="s">
        <v>5</v>
      </c>
      <c r="D2122" s="30" t="s">
        <v>591</v>
      </c>
      <c r="E2122" s="30" t="s">
        <v>283</v>
      </c>
      <c r="F2122" s="30">
        <v>8997</v>
      </c>
      <c r="G2122" s="30" t="s">
        <v>301</v>
      </c>
      <c r="H2122" s="30">
        <v>114.562371570205</v>
      </c>
      <c r="I2122" s="30">
        <v>1.54</v>
      </c>
      <c r="J2122" s="30" t="s">
        <v>333</v>
      </c>
      <c r="K2122" s="30">
        <v>176.42605221811499</v>
      </c>
      <c r="L2122" s="30">
        <v>1587305.1918063799</v>
      </c>
      <c r="M2122" s="30">
        <v>0</v>
      </c>
      <c r="N2122" s="30">
        <v>1.54</v>
      </c>
      <c r="O2122" s="30">
        <v>0</v>
      </c>
      <c r="P2122" s="30">
        <v>0</v>
      </c>
      <c r="Q2122" s="30">
        <v>0</v>
      </c>
      <c r="R2122" s="30">
        <v>0</v>
      </c>
      <c r="S2122" s="30">
        <v>13855.38</v>
      </c>
      <c r="T2122">
        <v>8</v>
      </c>
      <c r="U2122">
        <v>114.562371570205</v>
      </c>
      <c r="V2122">
        <v>0.58113207547169798</v>
      </c>
    </row>
    <row r="2123" spans="1:22" hidden="1" x14ac:dyDescent="0.25">
      <c r="A2123" s="30" t="s">
        <v>1703</v>
      </c>
      <c r="B2123" s="30" t="s">
        <v>273</v>
      </c>
      <c r="C2123" s="30" t="s">
        <v>5</v>
      </c>
      <c r="D2123" s="30" t="s">
        <v>591</v>
      </c>
      <c r="E2123" s="30" t="s">
        <v>283</v>
      </c>
      <c r="F2123" s="30">
        <v>8997</v>
      </c>
      <c r="G2123" s="30" t="s">
        <v>302</v>
      </c>
      <c r="H2123" s="30">
        <v>108.39261311157</v>
      </c>
      <c r="I2123" s="30">
        <v>0.67</v>
      </c>
      <c r="J2123" s="30" t="s">
        <v>332</v>
      </c>
      <c r="K2123" s="30">
        <v>72.623050784751996</v>
      </c>
      <c r="L2123" s="30">
        <v>653389.58791041397</v>
      </c>
      <c r="M2123" s="30">
        <v>0.67</v>
      </c>
      <c r="N2123" s="30">
        <v>0</v>
      </c>
      <c r="O2123" s="30">
        <v>0</v>
      </c>
      <c r="P2123" s="30">
        <v>0</v>
      </c>
      <c r="Q2123" s="30">
        <v>0</v>
      </c>
      <c r="R2123" s="30">
        <v>0</v>
      </c>
      <c r="S2123" s="30">
        <v>6027.99</v>
      </c>
      <c r="T2123">
        <v>8</v>
      </c>
      <c r="U2123">
        <v>108.39261311157</v>
      </c>
      <c r="V2123">
        <v>9.6541786743515906E-2</v>
      </c>
    </row>
    <row r="2124" spans="1:22" hidden="1" x14ac:dyDescent="0.25">
      <c r="A2124" s="30" t="s">
        <v>1704</v>
      </c>
      <c r="B2124" s="30" t="s">
        <v>273</v>
      </c>
      <c r="C2124" s="30" t="s">
        <v>5</v>
      </c>
      <c r="D2124" s="30" t="s">
        <v>591</v>
      </c>
      <c r="E2124" s="30" t="s">
        <v>283</v>
      </c>
      <c r="F2124" s="30">
        <v>8997</v>
      </c>
      <c r="G2124" s="30" t="s">
        <v>303</v>
      </c>
      <c r="H2124" s="30">
        <v>406.92727156001501</v>
      </c>
      <c r="I2124" s="30">
        <v>0.23</v>
      </c>
      <c r="J2124" s="30" t="s">
        <v>336</v>
      </c>
      <c r="K2124" s="30">
        <v>93.593272458803497</v>
      </c>
      <c r="L2124" s="30">
        <v>842058.67231185501</v>
      </c>
      <c r="M2124" s="30">
        <v>0</v>
      </c>
      <c r="N2124" s="30">
        <v>0</v>
      </c>
      <c r="O2124" s="30">
        <v>0</v>
      </c>
      <c r="P2124" s="30">
        <v>0</v>
      </c>
      <c r="Q2124" s="30">
        <v>0.23</v>
      </c>
      <c r="R2124" s="30">
        <v>93.593272458803497</v>
      </c>
      <c r="S2124" s="30">
        <v>2069.31</v>
      </c>
      <c r="T2124">
        <v>8</v>
      </c>
      <c r="U2124">
        <v>406.92727156001501</v>
      </c>
      <c r="V2124">
        <v>7.2784810126582306E-2</v>
      </c>
    </row>
    <row r="2125" spans="1:22" hidden="1" x14ac:dyDescent="0.25">
      <c r="A2125" s="30" t="s">
        <v>1692</v>
      </c>
      <c r="B2125" s="30" t="s">
        <v>273</v>
      </c>
      <c r="C2125" s="30" t="s">
        <v>5</v>
      </c>
      <c r="D2125" s="30" t="s">
        <v>591</v>
      </c>
      <c r="E2125" s="30" t="s">
        <v>283</v>
      </c>
      <c r="F2125" s="30">
        <v>8997</v>
      </c>
      <c r="G2125" s="30" t="s">
        <v>304</v>
      </c>
      <c r="H2125" s="30">
        <v>164.66539323074599</v>
      </c>
      <c r="I2125" s="30">
        <v>1</v>
      </c>
      <c r="J2125" s="30" t="s">
        <v>336</v>
      </c>
      <c r="K2125" s="30">
        <v>164.66539323074599</v>
      </c>
      <c r="L2125" s="30">
        <v>1481494.54289702</v>
      </c>
      <c r="M2125" s="30">
        <v>0</v>
      </c>
      <c r="N2125" s="30">
        <v>0</v>
      </c>
      <c r="O2125" s="30">
        <v>0</v>
      </c>
      <c r="P2125" s="30">
        <v>0</v>
      </c>
      <c r="Q2125" s="30">
        <v>1</v>
      </c>
      <c r="R2125" s="30">
        <v>164.66539323074599</v>
      </c>
      <c r="S2125" s="30">
        <v>8997</v>
      </c>
      <c r="T2125">
        <v>8</v>
      </c>
      <c r="U2125">
        <v>164.66539323074599</v>
      </c>
      <c r="V2125">
        <v>0.316455696202532</v>
      </c>
    </row>
    <row r="2126" spans="1:22" hidden="1" x14ac:dyDescent="0.25">
      <c r="A2126" s="30" t="s">
        <v>1706</v>
      </c>
      <c r="B2126" s="30" t="s">
        <v>273</v>
      </c>
      <c r="C2126" s="30" t="s">
        <v>5</v>
      </c>
      <c r="D2126" s="30" t="s">
        <v>591</v>
      </c>
      <c r="E2126" s="30" t="s">
        <v>283</v>
      </c>
      <c r="F2126" s="30">
        <v>8997</v>
      </c>
      <c r="G2126" s="30" t="s">
        <v>305</v>
      </c>
      <c r="H2126" s="30">
        <v>132.099619217536</v>
      </c>
      <c r="I2126" s="30">
        <v>1.27</v>
      </c>
      <c r="J2126" s="30" t="s">
        <v>332</v>
      </c>
      <c r="K2126" s="30">
        <v>167.76651640627099</v>
      </c>
      <c r="L2126" s="30">
        <v>1509395.3481072199</v>
      </c>
      <c r="M2126" s="30">
        <v>1.27</v>
      </c>
      <c r="N2126" s="30">
        <v>0</v>
      </c>
      <c r="O2126" s="30">
        <v>0</v>
      </c>
      <c r="P2126" s="30">
        <v>0</v>
      </c>
      <c r="Q2126" s="30">
        <v>0</v>
      </c>
      <c r="R2126" s="30">
        <v>0</v>
      </c>
      <c r="S2126" s="30">
        <v>11426.19</v>
      </c>
      <c r="T2126">
        <v>8</v>
      </c>
      <c r="U2126">
        <v>132.099619217536</v>
      </c>
      <c r="V2126">
        <v>0.18299711815562</v>
      </c>
    </row>
    <row r="2127" spans="1:22" hidden="1" x14ac:dyDescent="0.25">
      <c r="A2127" s="30" t="s">
        <v>1707</v>
      </c>
      <c r="B2127" s="30" t="s">
        <v>273</v>
      </c>
      <c r="C2127" s="30" t="s">
        <v>5</v>
      </c>
      <c r="D2127" s="30" t="s">
        <v>591</v>
      </c>
      <c r="E2127" s="30" t="s">
        <v>283</v>
      </c>
      <c r="F2127" s="30">
        <v>8997</v>
      </c>
      <c r="G2127" s="30" t="s">
        <v>306</v>
      </c>
      <c r="H2127" s="30">
        <v>120.821109554145</v>
      </c>
      <c r="I2127" s="30">
        <v>1.85</v>
      </c>
      <c r="J2127" s="30" t="s">
        <v>332</v>
      </c>
      <c r="K2127" s="30">
        <v>223.51905267516801</v>
      </c>
      <c r="L2127" s="30">
        <v>2011000.9169184801</v>
      </c>
      <c r="M2127" s="30">
        <v>1.85</v>
      </c>
      <c r="N2127" s="30">
        <v>0</v>
      </c>
      <c r="O2127" s="30">
        <v>0</v>
      </c>
      <c r="P2127" s="30">
        <v>0</v>
      </c>
      <c r="Q2127" s="30">
        <v>0</v>
      </c>
      <c r="R2127" s="30">
        <v>0</v>
      </c>
      <c r="S2127" s="30">
        <v>16644.45</v>
      </c>
      <c r="T2127">
        <v>8</v>
      </c>
      <c r="U2127">
        <v>120.821109554145</v>
      </c>
      <c r="V2127">
        <v>0.26657060518732001</v>
      </c>
    </row>
    <row r="2128" spans="1:22" hidden="1" x14ac:dyDescent="0.25">
      <c r="A2128" s="30" t="s">
        <v>1708</v>
      </c>
      <c r="B2128" s="30" t="s">
        <v>273</v>
      </c>
      <c r="C2128" s="30" t="s">
        <v>5</v>
      </c>
      <c r="D2128" s="30" t="s">
        <v>591</v>
      </c>
      <c r="E2128" s="30" t="s">
        <v>283</v>
      </c>
      <c r="F2128" s="30">
        <v>8997</v>
      </c>
      <c r="G2128" s="30" t="s">
        <v>307</v>
      </c>
      <c r="H2128" s="30">
        <v>85.2923959175573</v>
      </c>
      <c r="I2128" s="30">
        <v>1.42</v>
      </c>
      <c r="J2128" s="30" t="s">
        <v>336</v>
      </c>
      <c r="K2128" s="30">
        <v>121.115202202931</v>
      </c>
      <c r="L2128" s="30">
        <v>1089673.4742197699</v>
      </c>
      <c r="M2128" s="30">
        <v>0</v>
      </c>
      <c r="N2128" s="30">
        <v>0</v>
      </c>
      <c r="O2128" s="30">
        <v>0</v>
      </c>
      <c r="P2128" s="30">
        <v>0</v>
      </c>
      <c r="Q2128" s="30">
        <v>1.42</v>
      </c>
      <c r="R2128" s="30">
        <v>121.115202202931</v>
      </c>
      <c r="S2128" s="30">
        <v>12775.74</v>
      </c>
      <c r="T2128">
        <v>8</v>
      </c>
      <c r="U2128">
        <v>85.2923959175573</v>
      </c>
      <c r="V2128">
        <v>0.449367088607595</v>
      </c>
    </row>
    <row r="2129" spans="1:22" hidden="1" x14ac:dyDescent="0.25">
      <c r="A2129" s="30" t="s">
        <v>1709</v>
      </c>
      <c r="B2129" s="30" t="s">
        <v>273</v>
      </c>
      <c r="C2129" s="30" t="s">
        <v>5</v>
      </c>
      <c r="D2129" s="30" t="s">
        <v>591</v>
      </c>
      <c r="E2129" s="30" t="s">
        <v>283</v>
      </c>
      <c r="F2129" s="30">
        <v>8997</v>
      </c>
      <c r="G2129" s="30" t="s">
        <v>308</v>
      </c>
      <c r="H2129" s="30">
        <v>168.130420009966</v>
      </c>
      <c r="I2129" s="30">
        <v>1.95</v>
      </c>
      <c r="J2129" s="30" t="s">
        <v>332</v>
      </c>
      <c r="K2129" s="30">
        <v>327.854319019434</v>
      </c>
      <c r="L2129" s="30">
        <v>2949705.30821785</v>
      </c>
      <c r="M2129" s="30">
        <v>1.95</v>
      </c>
      <c r="N2129" s="30">
        <v>0</v>
      </c>
      <c r="O2129" s="30">
        <v>0</v>
      </c>
      <c r="P2129" s="30">
        <v>0</v>
      </c>
      <c r="Q2129" s="30">
        <v>0</v>
      </c>
      <c r="R2129" s="30">
        <v>0</v>
      </c>
      <c r="S2129" s="30">
        <v>17544.150000000001</v>
      </c>
      <c r="T2129">
        <v>8</v>
      </c>
      <c r="U2129">
        <v>168.130420009966</v>
      </c>
      <c r="V2129">
        <v>0.280979827089337</v>
      </c>
    </row>
    <row r="2130" spans="1:22" hidden="1" x14ac:dyDescent="0.25">
      <c r="A2130" s="30" t="s">
        <v>1705</v>
      </c>
      <c r="B2130" s="30" t="s">
        <v>273</v>
      </c>
      <c r="C2130" s="30" t="s">
        <v>5</v>
      </c>
      <c r="D2130" s="30" t="s">
        <v>591</v>
      </c>
      <c r="E2130" s="30" t="s">
        <v>283</v>
      </c>
      <c r="F2130" s="30">
        <v>8997</v>
      </c>
      <c r="G2130" s="30" t="s">
        <v>309</v>
      </c>
      <c r="H2130" s="30">
        <v>1012.51891199492</v>
      </c>
      <c r="I2130" s="30">
        <v>0.06</v>
      </c>
      <c r="J2130" s="30" t="s">
        <v>336</v>
      </c>
      <c r="K2130" s="30">
        <v>60.751134719694903</v>
      </c>
      <c r="L2130" s="30">
        <v>546577.959073095</v>
      </c>
      <c r="M2130" s="30">
        <v>0</v>
      </c>
      <c r="N2130" s="30">
        <v>0</v>
      </c>
      <c r="O2130" s="30">
        <v>0</v>
      </c>
      <c r="P2130" s="30">
        <v>0</v>
      </c>
      <c r="Q2130" s="30">
        <v>0.06</v>
      </c>
      <c r="R2130" s="30">
        <v>60.751134719694903</v>
      </c>
      <c r="S2130" s="30">
        <v>539.82000000000005</v>
      </c>
      <c r="T2130">
        <v>8</v>
      </c>
      <c r="U2130">
        <v>1012.51891199492</v>
      </c>
      <c r="V2130">
        <v>1.8987341772151899E-2</v>
      </c>
    </row>
    <row r="2131" spans="1:22" hidden="1" x14ac:dyDescent="0.25">
      <c r="A2131" s="30" t="s">
        <v>1710</v>
      </c>
      <c r="B2131" s="30" t="s">
        <v>273</v>
      </c>
      <c r="C2131" s="30" t="s">
        <v>5</v>
      </c>
      <c r="D2131" s="30" t="s">
        <v>591</v>
      </c>
      <c r="E2131" s="30" t="s">
        <v>283</v>
      </c>
      <c r="F2131" s="30">
        <v>8997</v>
      </c>
      <c r="G2131" s="30" t="s">
        <v>310</v>
      </c>
      <c r="H2131" s="30">
        <v>221.54453612580701</v>
      </c>
      <c r="I2131" s="30">
        <v>0.06</v>
      </c>
      <c r="J2131" s="30" t="s">
        <v>333</v>
      </c>
      <c r="K2131" s="30">
        <v>13.2926721675484</v>
      </c>
      <c r="L2131" s="30">
        <v>119594.17149143299</v>
      </c>
      <c r="M2131" s="30">
        <v>0</v>
      </c>
      <c r="N2131" s="30">
        <v>0.06</v>
      </c>
      <c r="O2131" s="30">
        <v>0</v>
      </c>
      <c r="P2131" s="30">
        <v>0</v>
      </c>
      <c r="Q2131" s="30">
        <v>0</v>
      </c>
      <c r="R2131" s="30">
        <v>0</v>
      </c>
      <c r="S2131" s="30">
        <v>539.82000000000005</v>
      </c>
      <c r="T2131">
        <v>8</v>
      </c>
      <c r="U2131">
        <v>221.54453612580701</v>
      </c>
      <c r="V2131">
        <v>2.2641509433962301E-2</v>
      </c>
    </row>
    <row r="2132" spans="1:22" hidden="1" x14ac:dyDescent="0.25">
      <c r="A2132" s="30" t="s">
        <v>1711</v>
      </c>
      <c r="B2132" s="30" t="s">
        <v>273</v>
      </c>
      <c r="C2132" s="30" t="s">
        <v>5</v>
      </c>
      <c r="D2132" s="30" t="s">
        <v>591</v>
      </c>
      <c r="E2132" s="30" t="s">
        <v>283</v>
      </c>
      <c r="F2132" s="30">
        <v>8997</v>
      </c>
      <c r="G2132" s="30" t="s">
        <v>311</v>
      </c>
      <c r="H2132" s="30">
        <v>110.800594252099</v>
      </c>
      <c r="I2132" s="30">
        <v>0.43</v>
      </c>
      <c r="J2132" s="30" t="s">
        <v>333</v>
      </c>
      <c r="K2132" s="30">
        <v>47.644255528402503</v>
      </c>
      <c r="L2132" s="30">
        <v>428655.36698903702</v>
      </c>
      <c r="M2132" s="30">
        <v>0</v>
      </c>
      <c r="N2132" s="30">
        <v>0.43</v>
      </c>
      <c r="O2132" s="30">
        <v>0</v>
      </c>
      <c r="P2132" s="30">
        <v>0</v>
      </c>
      <c r="Q2132" s="30">
        <v>0</v>
      </c>
      <c r="R2132" s="30">
        <v>0</v>
      </c>
      <c r="S2132" s="30">
        <v>3868.71</v>
      </c>
      <c r="T2132">
        <v>8</v>
      </c>
      <c r="U2132">
        <v>110.800594252099</v>
      </c>
      <c r="V2132">
        <v>0.162264150943396</v>
      </c>
    </row>
    <row r="2133" spans="1:22" hidden="1" x14ac:dyDescent="0.25">
      <c r="A2133" s="30" t="s">
        <v>1712</v>
      </c>
      <c r="B2133" s="30" t="s">
        <v>273</v>
      </c>
      <c r="C2133" s="30" t="s">
        <v>5</v>
      </c>
      <c r="D2133" s="30" t="s">
        <v>591</v>
      </c>
      <c r="E2133" s="30" t="s">
        <v>283</v>
      </c>
      <c r="F2133" s="30">
        <v>8997</v>
      </c>
      <c r="G2133" s="30" t="s">
        <v>312</v>
      </c>
      <c r="H2133" s="30">
        <v>30.070536597156298</v>
      </c>
      <c r="I2133" s="30">
        <v>10.47</v>
      </c>
      <c r="J2133" s="30" t="s">
        <v>334</v>
      </c>
      <c r="K2133" s="30">
        <v>314.838518172227</v>
      </c>
      <c r="L2133" s="30">
        <v>2832602.1479955302</v>
      </c>
      <c r="M2133" s="30">
        <v>0</v>
      </c>
      <c r="N2133" s="30">
        <v>0</v>
      </c>
      <c r="O2133" s="30">
        <v>10.47</v>
      </c>
      <c r="P2133" s="30">
        <v>0</v>
      </c>
      <c r="Q2133" s="30">
        <v>0</v>
      </c>
      <c r="R2133" s="30">
        <v>0</v>
      </c>
      <c r="S2133" s="30">
        <v>94198.59</v>
      </c>
      <c r="T2133">
        <v>8</v>
      </c>
      <c r="U2133">
        <v>30.070536597156298</v>
      </c>
      <c r="V2133">
        <v>0.82636148382004704</v>
      </c>
    </row>
    <row r="2134" spans="1:22" hidden="1" x14ac:dyDescent="0.25">
      <c r="A2134" s="30" t="s">
        <v>2830</v>
      </c>
      <c r="B2134" s="30" t="s">
        <v>273</v>
      </c>
      <c r="C2134" s="30" t="s">
        <v>5</v>
      </c>
      <c r="D2134" s="30" t="s">
        <v>591</v>
      </c>
      <c r="E2134" s="30" t="s">
        <v>283</v>
      </c>
      <c r="F2134" s="30">
        <v>8997</v>
      </c>
      <c r="G2134" s="30" t="s">
        <v>2688</v>
      </c>
      <c r="H2134" s="30">
        <v>334.94791169760799</v>
      </c>
      <c r="I2134" s="30">
        <v>0.27640110669000001</v>
      </c>
      <c r="J2134" s="30" t="s">
        <v>334</v>
      </c>
      <c r="K2134" s="30">
        <v>92.579973476723197</v>
      </c>
      <c r="L2134" s="30">
        <v>832942.02137007797</v>
      </c>
      <c r="M2134" s="30">
        <v>0</v>
      </c>
      <c r="N2134" s="30">
        <v>0</v>
      </c>
      <c r="O2134" s="30">
        <v>0.27640110669000001</v>
      </c>
      <c r="P2134" s="30">
        <v>0</v>
      </c>
      <c r="Q2134" s="30">
        <v>0</v>
      </c>
      <c r="R2134" s="30">
        <v>0</v>
      </c>
      <c r="S2134" s="30">
        <v>2486.7807568899302</v>
      </c>
      <c r="T2134">
        <v>8</v>
      </c>
      <c r="U2134">
        <v>334.94791169760799</v>
      </c>
      <c r="V2134">
        <v>2.1815399107340198E-2</v>
      </c>
    </row>
    <row r="2135" spans="1:22" hidden="1" x14ac:dyDescent="0.25">
      <c r="A2135" s="30" t="s">
        <v>2746</v>
      </c>
      <c r="B2135" s="30" t="s">
        <v>273</v>
      </c>
      <c r="C2135" s="30" t="s">
        <v>5</v>
      </c>
      <c r="D2135" s="30" t="s">
        <v>591</v>
      </c>
      <c r="E2135" s="30" t="s">
        <v>283</v>
      </c>
      <c r="F2135" s="30">
        <v>8997</v>
      </c>
      <c r="G2135" s="30" t="s">
        <v>2687</v>
      </c>
      <c r="H2135" s="30">
        <v>207.87559349555599</v>
      </c>
      <c r="I2135" s="30">
        <v>1.9135988933100001</v>
      </c>
      <c r="J2135" s="30" t="s">
        <v>334</v>
      </c>
      <c r="K2135" s="30">
        <v>397.79050565925502</v>
      </c>
      <c r="L2135" s="30">
        <v>3578921.17941631</v>
      </c>
      <c r="M2135" s="30">
        <v>0</v>
      </c>
      <c r="N2135" s="30">
        <v>0</v>
      </c>
      <c r="O2135" s="30">
        <v>1.9135988933100001</v>
      </c>
      <c r="P2135" s="30">
        <v>0</v>
      </c>
      <c r="Q2135" s="30">
        <v>0</v>
      </c>
      <c r="R2135" s="30">
        <v>0</v>
      </c>
      <c r="S2135" s="30">
        <v>17216.6492431101</v>
      </c>
      <c r="T2135">
        <v>8</v>
      </c>
      <c r="U2135">
        <v>207.87559349555599</v>
      </c>
      <c r="V2135">
        <v>0.151033851089976</v>
      </c>
    </row>
    <row r="2136" spans="1:22" hidden="1" x14ac:dyDescent="0.25">
      <c r="A2136" s="30" t="s">
        <v>1713</v>
      </c>
      <c r="B2136" s="30" t="s">
        <v>273</v>
      </c>
      <c r="C2136" s="30" t="s">
        <v>5</v>
      </c>
      <c r="D2136" s="30" t="s">
        <v>591</v>
      </c>
      <c r="E2136" s="30" t="s">
        <v>283</v>
      </c>
      <c r="F2136" s="30">
        <v>8997</v>
      </c>
      <c r="G2136" s="30" t="s">
        <v>313</v>
      </c>
      <c r="H2136" s="30">
        <v>1519.8526999328501</v>
      </c>
      <c r="I2136" s="30">
        <v>0.01</v>
      </c>
      <c r="J2136" s="30" t="s">
        <v>334</v>
      </c>
      <c r="K2136" s="30">
        <v>15.1985269993285</v>
      </c>
      <c r="L2136" s="30">
        <v>136741.14741295899</v>
      </c>
      <c r="M2136" s="30">
        <v>0</v>
      </c>
      <c r="N2136" s="30">
        <v>0</v>
      </c>
      <c r="O2136" s="30">
        <v>0.01</v>
      </c>
      <c r="P2136" s="30">
        <v>0</v>
      </c>
      <c r="Q2136" s="30">
        <v>0</v>
      </c>
      <c r="R2136" s="30">
        <v>0</v>
      </c>
      <c r="S2136" s="30">
        <v>89.97</v>
      </c>
      <c r="T2136">
        <v>8</v>
      </c>
      <c r="U2136">
        <v>1519.8526999328501</v>
      </c>
      <c r="V2136">
        <v>7.8926598263614795E-4</v>
      </c>
    </row>
    <row r="2137" spans="1:22" hidden="1" x14ac:dyDescent="0.25">
      <c r="A2137" s="30" t="s">
        <v>1740</v>
      </c>
      <c r="B2137" s="30" t="s">
        <v>273</v>
      </c>
      <c r="C2137" s="30" t="s">
        <v>5</v>
      </c>
      <c r="D2137" s="30" t="s">
        <v>591</v>
      </c>
      <c r="E2137" s="30" t="s">
        <v>284</v>
      </c>
      <c r="F2137" s="30">
        <v>8997</v>
      </c>
      <c r="G2137" s="30" t="s">
        <v>289</v>
      </c>
      <c r="H2137" s="30">
        <v>1778.71600499892</v>
      </c>
      <c r="I2137" s="30">
        <v>0.02</v>
      </c>
      <c r="J2137" s="30" t="s">
        <v>335</v>
      </c>
      <c r="K2137" s="30">
        <v>35.5743200999785</v>
      </c>
      <c r="L2137" s="30">
        <v>320062.157939506</v>
      </c>
      <c r="M2137" s="30">
        <v>0</v>
      </c>
      <c r="N2137" s="30">
        <v>0</v>
      </c>
      <c r="O2137" s="30">
        <v>0</v>
      </c>
      <c r="P2137" s="30">
        <v>0.02</v>
      </c>
      <c r="Q2137" s="30">
        <v>0</v>
      </c>
      <c r="R2137" s="30">
        <v>0</v>
      </c>
      <c r="S2137" s="30">
        <v>179.94</v>
      </c>
      <c r="T2137">
        <v>9</v>
      </c>
      <c r="U2137">
        <v>1778.71600499892</v>
      </c>
      <c r="V2137">
        <v>1</v>
      </c>
    </row>
    <row r="2138" spans="1:22" hidden="1" x14ac:dyDescent="0.25">
      <c r="A2138" s="30" t="s">
        <v>1739</v>
      </c>
      <c r="B2138" s="30" t="s">
        <v>273</v>
      </c>
      <c r="C2138" s="30" t="s">
        <v>5</v>
      </c>
      <c r="D2138" s="30" t="s">
        <v>591</v>
      </c>
      <c r="E2138" s="30" t="s">
        <v>284</v>
      </c>
      <c r="F2138" s="30">
        <v>8997</v>
      </c>
      <c r="G2138" s="30" t="s">
        <v>290</v>
      </c>
      <c r="H2138" s="30">
        <v>862.33495910015495</v>
      </c>
      <c r="I2138" s="30">
        <v>0.01</v>
      </c>
      <c r="J2138" s="30" t="s">
        <v>363</v>
      </c>
      <c r="K2138" s="30">
        <v>8.6233495910015492</v>
      </c>
      <c r="L2138" s="30">
        <v>77584.276270240895</v>
      </c>
      <c r="M2138" s="30">
        <v>0</v>
      </c>
      <c r="N2138" s="30">
        <v>0</v>
      </c>
      <c r="O2138" s="30">
        <v>0</v>
      </c>
      <c r="P2138" s="30">
        <v>0</v>
      </c>
      <c r="Q2138" s="30">
        <v>0</v>
      </c>
      <c r="R2138" s="30">
        <v>0</v>
      </c>
      <c r="S2138" s="30">
        <v>89.97</v>
      </c>
      <c r="T2138">
        <v>9</v>
      </c>
      <c r="U2138">
        <v>862.33495910015495</v>
      </c>
      <c r="V2138">
        <v>0.5</v>
      </c>
    </row>
    <row r="2139" spans="1:22" hidden="1" x14ac:dyDescent="0.25">
      <c r="A2139" s="30" t="s">
        <v>1716</v>
      </c>
      <c r="B2139" s="30" t="s">
        <v>273</v>
      </c>
      <c r="C2139" s="30" t="s">
        <v>5</v>
      </c>
      <c r="D2139" s="30" t="s">
        <v>591</v>
      </c>
      <c r="E2139" s="30" t="s">
        <v>284</v>
      </c>
      <c r="F2139" s="30">
        <v>8997</v>
      </c>
      <c r="G2139" s="30" t="s">
        <v>291</v>
      </c>
      <c r="H2139" s="30">
        <v>878.060195255282</v>
      </c>
      <c r="I2139" s="30">
        <v>0.03</v>
      </c>
      <c r="J2139" s="30" t="s">
        <v>336</v>
      </c>
      <c r="K2139" s="30">
        <v>26.3418058576585</v>
      </c>
      <c r="L2139" s="30">
        <v>236997.22730135301</v>
      </c>
      <c r="M2139" s="30">
        <v>0</v>
      </c>
      <c r="N2139" s="30">
        <v>0</v>
      </c>
      <c r="O2139" s="30">
        <v>0</v>
      </c>
      <c r="P2139" s="30">
        <v>0</v>
      </c>
      <c r="Q2139" s="30">
        <v>0.03</v>
      </c>
      <c r="R2139" s="30">
        <v>26.3418058576585</v>
      </c>
      <c r="S2139" s="30">
        <v>269.91000000000003</v>
      </c>
      <c r="T2139">
        <v>9</v>
      </c>
      <c r="U2139">
        <v>878.060195255282</v>
      </c>
      <c r="V2139">
        <v>6.8649885583523997E-3</v>
      </c>
    </row>
    <row r="2140" spans="1:22" hidden="1" x14ac:dyDescent="0.25">
      <c r="A2140" s="30" t="s">
        <v>1718</v>
      </c>
      <c r="B2140" s="30" t="s">
        <v>273</v>
      </c>
      <c r="C2140" s="30" t="s">
        <v>5</v>
      </c>
      <c r="D2140" s="30" t="s">
        <v>591</v>
      </c>
      <c r="E2140" s="30" t="s">
        <v>284</v>
      </c>
      <c r="F2140" s="30">
        <v>8997</v>
      </c>
      <c r="G2140" s="30" t="s">
        <v>292</v>
      </c>
      <c r="H2140" s="30">
        <v>55.890210961441298</v>
      </c>
      <c r="I2140" s="30">
        <v>1.3</v>
      </c>
      <c r="J2140" s="30" t="s">
        <v>332</v>
      </c>
      <c r="K2140" s="30">
        <v>72.657274249873694</v>
      </c>
      <c r="L2140" s="30">
        <v>653697.496426114</v>
      </c>
      <c r="M2140" s="30">
        <v>1.3</v>
      </c>
      <c r="N2140" s="30">
        <v>0</v>
      </c>
      <c r="O2140" s="30">
        <v>0</v>
      </c>
      <c r="P2140" s="30">
        <v>0</v>
      </c>
      <c r="Q2140" s="30">
        <v>0</v>
      </c>
      <c r="R2140" s="30">
        <v>0</v>
      </c>
      <c r="S2140" s="30">
        <v>11696.1</v>
      </c>
      <c r="T2140">
        <v>9</v>
      </c>
      <c r="U2140">
        <v>55.890210961441298</v>
      </c>
      <c r="V2140">
        <v>0.14115092290988099</v>
      </c>
    </row>
    <row r="2141" spans="1:22" hidden="1" x14ac:dyDescent="0.25">
      <c r="A2141" s="30" t="s">
        <v>1719</v>
      </c>
      <c r="B2141" s="30" t="s">
        <v>273</v>
      </c>
      <c r="C2141" s="30" t="s">
        <v>5</v>
      </c>
      <c r="D2141" s="30" t="s">
        <v>591</v>
      </c>
      <c r="E2141" s="30" t="s">
        <v>284</v>
      </c>
      <c r="F2141" s="30">
        <v>8997</v>
      </c>
      <c r="G2141" s="30" t="s">
        <v>293</v>
      </c>
      <c r="H2141" s="30">
        <v>1094.2570367471501</v>
      </c>
      <c r="I2141" s="30">
        <v>0.31</v>
      </c>
      <c r="J2141" s="30" t="s">
        <v>333</v>
      </c>
      <c r="K2141" s="30">
        <v>339.219681391618</v>
      </c>
      <c r="L2141" s="30">
        <v>3051959.4734803899</v>
      </c>
      <c r="M2141" s="30">
        <v>0</v>
      </c>
      <c r="N2141" s="30">
        <v>0.31</v>
      </c>
      <c r="O2141" s="30">
        <v>0</v>
      </c>
      <c r="P2141" s="30">
        <v>0</v>
      </c>
      <c r="Q2141" s="30">
        <v>0</v>
      </c>
      <c r="R2141" s="30">
        <v>0</v>
      </c>
      <c r="S2141" s="30">
        <v>2789.07</v>
      </c>
      <c r="T2141">
        <v>9</v>
      </c>
      <c r="U2141">
        <v>1094.2570367471501</v>
      </c>
      <c r="V2141">
        <v>8.6592178770949699E-2</v>
      </c>
    </row>
    <row r="2142" spans="1:22" hidden="1" x14ac:dyDescent="0.25">
      <c r="A2142" s="30" t="s">
        <v>1720</v>
      </c>
      <c r="B2142" s="30" t="s">
        <v>273</v>
      </c>
      <c r="C2142" s="30" t="s">
        <v>5</v>
      </c>
      <c r="D2142" s="30" t="s">
        <v>591</v>
      </c>
      <c r="E2142" s="30" t="s">
        <v>284</v>
      </c>
      <c r="F2142" s="30">
        <v>8997</v>
      </c>
      <c r="G2142" s="30" t="s">
        <v>294</v>
      </c>
      <c r="H2142" s="30">
        <v>276.31190031147099</v>
      </c>
      <c r="I2142" s="30">
        <v>0.65</v>
      </c>
      <c r="J2142" s="30" t="s">
        <v>333</v>
      </c>
      <c r="K2142" s="30">
        <v>179.60273520245599</v>
      </c>
      <c r="L2142" s="30">
        <v>1615885.8086165001</v>
      </c>
      <c r="M2142" s="30">
        <v>0</v>
      </c>
      <c r="N2142" s="30">
        <v>0.65</v>
      </c>
      <c r="O2142" s="30">
        <v>0</v>
      </c>
      <c r="P2142" s="30">
        <v>0</v>
      </c>
      <c r="Q2142" s="30">
        <v>0</v>
      </c>
      <c r="R2142" s="30">
        <v>0</v>
      </c>
      <c r="S2142" s="30">
        <v>5848.05</v>
      </c>
      <c r="T2142">
        <v>9</v>
      </c>
      <c r="U2142">
        <v>276.31190031147099</v>
      </c>
      <c r="V2142">
        <v>0.18156424581005601</v>
      </c>
    </row>
    <row r="2143" spans="1:22" hidden="1" x14ac:dyDescent="0.25">
      <c r="A2143" s="30" t="s">
        <v>1721</v>
      </c>
      <c r="B2143" s="30" t="s">
        <v>273</v>
      </c>
      <c r="C2143" s="30" t="s">
        <v>5</v>
      </c>
      <c r="D2143" s="30" t="s">
        <v>591</v>
      </c>
      <c r="E2143" s="30" t="s">
        <v>284</v>
      </c>
      <c r="F2143" s="30">
        <v>8997</v>
      </c>
      <c r="G2143" s="30" t="s">
        <v>295</v>
      </c>
      <c r="H2143" s="30">
        <v>0</v>
      </c>
      <c r="I2143" s="30">
        <v>0</v>
      </c>
      <c r="J2143" s="30" t="s">
        <v>336</v>
      </c>
      <c r="K2143" s="30">
        <v>0</v>
      </c>
      <c r="L2143" s="30">
        <v>0</v>
      </c>
      <c r="M2143" s="30">
        <v>0</v>
      </c>
      <c r="N2143" s="30">
        <v>0</v>
      </c>
      <c r="O2143" s="30">
        <v>0</v>
      </c>
      <c r="P2143" s="30">
        <v>0</v>
      </c>
      <c r="Q2143" s="30">
        <v>0</v>
      </c>
      <c r="R2143" s="30">
        <v>0</v>
      </c>
      <c r="S2143" s="30">
        <v>0</v>
      </c>
      <c r="T2143">
        <v>9</v>
      </c>
      <c r="U2143">
        <v>0</v>
      </c>
      <c r="V2143">
        <v>0</v>
      </c>
    </row>
    <row r="2144" spans="1:22" hidden="1" x14ac:dyDescent="0.25">
      <c r="A2144" s="30" t="s">
        <v>1722</v>
      </c>
      <c r="B2144" s="30" t="s">
        <v>273</v>
      </c>
      <c r="C2144" s="30" t="s">
        <v>5</v>
      </c>
      <c r="D2144" s="30" t="s">
        <v>591</v>
      </c>
      <c r="E2144" s="30" t="s">
        <v>284</v>
      </c>
      <c r="F2144" s="30">
        <v>8997</v>
      </c>
      <c r="G2144" s="30" t="s">
        <v>296</v>
      </c>
      <c r="H2144" s="30">
        <v>192.725539910181</v>
      </c>
      <c r="I2144" s="30">
        <v>0.34</v>
      </c>
      <c r="J2144" s="30" t="s">
        <v>336</v>
      </c>
      <c r="K2144" s="30">
        <v>65.526683569461497</v>
      </c>
      <c r="L2144" s="30">
        <v>589543.57207444496</v>
      </c>
      <c r="M2144" s="30">
        <v>0</v>
      </c>
      <c r="N2144" s="30">
        <v>0</v>
      </c>
      <c r="O2144" s="30">
        <v>0</v>
      </c>
      <c r="P2144" s="30">
        <v>0</v>
      </c>
      <c r="Q2144" s="30">
        <v>0.34</v>
      </c>
      <c r="R2144" s="30">
        <v>65.526683569461497</v>
      </c>
      <c r="S2144" s="30">
        <v>3058.98</v>
      </c>
      <c r="T2144">
        <v>9</v>
      </c>
      <c r="U2144">
        <v>192.725539910181</v>
      </c>
      <c r="V2144">
        <v>7.7803203661327203E-2</v>
      </c>
    </row>
    <row r="2145" spans="1:22" hidden="1" x14ac:dyDescent="0.25">
      <c r="A2145" s="30" t="s">
        <v>1723</v>
      </c>
      <c r="B2145" s="30" t="s">
        <v>273</v>
      </c>
      <c r="C2145" s="30" t="s">
        <v>5</v>
      </c>
      <c r="D2145" s="30" t="s">
        <v>591</v>
      </c>
      <c r="E2145" s="30" t="s">
        <v>284</v>
      </c>
      <c r="F2145" s="30">
        <v>8997</v>
      </c>
      <c r="G2145" s="30" t="s">
        <v>297</v>
      </c>
      <c r="H2145" s="30">
        <v>2233.84029230539</v>
      </c>
      <c r="I2145" s="30">
        <v>0.35</v>
      </c>
      <c r="J2145" s="30" t="s">
        <v>336</v>
      </c>
      <c r="K2145" s="30">
        <v>781.84410230688502</v>
      </c>
      <c r="L2145" s="30">
        <v>7034251.3884550398</v>
      </c>
      <c r="M2145" s="30">
        <v>0</v>
      </c>
      <c r="N2145" s="30">
        <v>0</v>
      </c>
      <c r="O2145" s="30">
        <v>0</v>
      </c>
      <c r="P2145" s="30">
        <v>0</v>
      </c>
      <c r="Q2145" s="30">
        <v>0.35</v>
      </c>
      <c r="R2145" s="30">
        <v>781.84410230688502</v>
      </c>
      <c r="S2145" s="30">
        <v>3148.95</v>
      </c>
      <c r="T2145">
        <v>9</v>
      </c>
      <c r="U2145">
        <v>2233.84029230539</v>
      </c>
      <c r="V2145">
        <v>8.0091533180777996E-2</v>
      </c>
    </row>
    <row r="2146" spans="1:22" hidden="1" x14ac:dyDescent="0.25">
      <c r="A2146" s="30" t="s">
        <v>1724</v>
      </c>
      <c r="B2146" s="30" t="s">
        <v>273</v>
      </c>
      <c r="C2146" s="30" t="s">
        <v>5</v>
      </c>
      <c r="D2146" s="30" t="s">
        <v>591</v>
      </c>
      <c r="E2146" s="30" t="s">
        <v>284</v>
      </c>
      <c r="F2146" s="30">
        <v>8997</v>
      </c>
      <c r="G2146" s="30" t="s">
        <v>298</v>
      </c>
      <c r="H2146" s="30">
        <v>0</v>
      </c>
      <c r="I2146" s="30">
        <v>0</v>
      </c>
      <c r="J2146" s="30" t="s">
        <v>276</v>
      </c>
      <c r="K2146" s="30">
        <v>0</v>
      </c>
      <c r="L2146" s="30">
        <v>0</v>
      </c>
      <c r="M2146" s="30">
        <v>0</v>
      </c>
      <c r="N2146" s="30">
        <v>0</v>
      </c>
      <c r="O2146" s="30">
        <v>0</v>
      </c>
      <c r="P2146" s="30">
        <v>0</v>
      </c>
      <c r="Q2146" s="30">
        <v>0</v>
      </c>
      <c r="R2146" s="30">
        <v>0</v>
      </c>
      <c r="S2146" s="30">
        <v>0</v>
      </c>
      <c r="T2146">
        <v>9</v>
      </c>
      <c r="U2146">
        <v>0</v>
      </c>
      <c r="V2146">
        <v>0</v>
      </c>
    </row>
    <row r="2147" spans="1:22" hidden="1" x14ac:dyDescent="0.25">
      <c r="A2147" s="30" t="s">
        <v>1725</v>
      </c>
      <c r="B2147" s="30" t="s">
        <v>273</v>
      </c>
      <c r="C2147" s="30" t="s">
        <v>5</v>
      </c>
      <c r="D2147" s="30" t="s">
        <v>591</v>
      </c>
      <c r="E2147" s="30" t="s">
        <v>284</v>
      </c>
      <c r="F2147" s="30">
        <v>8997</v>
      </c>
      <c r="G2147" s="30" t="s">
        <v>299</v>
      </c>
      <c r="H2147" s="30">
        <v>133.44390690658801</v>
      </c>
      <c r="I2147" s="30">
        <v>0.08</v>
      </c>
      <c r="J2147" s="30" t="s">
        <v>332</v>
      </c>
      <c r="K2147" s="30">
        <v>10.675512552527101</v>
      </c>
      <c r="L2147" s="30">
        <v>96047.586435085905</v>
      </c>
      <c r="M2147" s="30">
        <v>0.08</v>
      </c>
      <c r="N2147" s="30">
        <v>0</v>
      </c>
      <c r="O2147" s="30">
        <v>0</v>
      </c>
      <c r="P2147" s="30">
        <v>0</v>
      </c>
      <c r="Q2147" s="30">
        <v>0</v>
      </c>
      <c r="R2147" s="30">
        <v>0</v>
      </c>
      <c r="S2147" s="30">
        <v>719.76</v>
      </c>
      <c r="T2147">
        <v>9</v>
      </c>
      <c r="U2147">
        <v>133.44390690658801</v>
      </c>
      <c r="V2147">
        <v>8.6862106406080403E-3</v>
      </c>
    </row>
    <row r="2148" spans="1:22" hidden="1" x14ac:dyDescent="0.25">
      <c r="A2148" s="30" t="s">
        <v>1726</v>
      </c>
      <c r="B2148" s="30" t="s">
        <v>273</v>
      </c>
      <c r="C2148" s="30" t="s">
        <v>5</v>
      </c>
      <c r="D2148" s="30" t="s">
        <v>591</v>
      </c>
      <c r="E2148" s="30" t="s">
        <v>284</v>
      </c>
      <c r="F2148" s="30">
        <v>8997</v>
      </c>
      <c r="G2148" s="30" t="s">
        <v>300</v>
      </c>
      <c r="H2148" s="30">
        <v>0</v>
      </c>
      <c r="I2148" s="30">
        <v>0</v>
      </c>
      <c r="J2148" s="30" t="s">
        <v>336</v>
      </c>
      <c r="K2148" s="30">
        <v>0</v>
      </c>
      <c r="L2148" s="30">
        <v>0</v>
      </c>
      <c r="M2148" s="30">
        <v>0</v>
      </c>
      <c r="N2148" s="30">
        <v>0</v>
      </c>
      <c r="O2148" s="30">
        <v>0</v>
      </c>
      <c r="P2148" s="30">
        <v>0</v>
      </c>
      <c r="Q2148" s="30">
        <v>0</v>
      </c>
      <c r="R2148" s="30">
        <v>0</v>
      </c>
      <c r="S2148" s="30">
        <v>0</v>
      </c>
      <c r="T2148">
        <v>9</v>
      </c>
      <c r="U2148">
        <v>0</v>
      </c>
      <c r="V2148">
        <v>0</v>
      </c>
    </row>
    <row r="2149" spans="1:22" hidden="1" x14ac:dyDescent="0.25">
      <c r="A2149" s="30" t="s">
        <v>1727</v>
      </c>
      <c r="B2149" s="30" t="s">
        <v>273</v>
      </c>
      <c r="C2149" s="30" t="s">
        <v>5</v>
      </c>
      <c r="D2149" s="30" t="s">
        <v>591</v>
      </c>
      <c r="E2149" s="30" t="s">
        <v>284</v>
      </c>
      <c r="F2149" s="30">
        <v>8997</v>
      </c>
      <c r="G2149" s="30" t="s">
        <v>301</v>
      </c>
      <c r="H2149" s="30">
        <v>144.13010734578799</v>
      </c>
      <c r="I2149" s="30">
        <v>1.97</v>
      </c>
      <c r="J2149" s="30" t="s">
        <v>333</v>
      </c>
      <c r="K2149" s="30">
        <v>283.93631147120198</v>
      </c>
      <c r="L2149" s="30">
        <v>2554574.9943064102</v>
      </c>
      <c r="M2149" s="30">
        <v>0</v>
      </c>
      <c r="N2149" s="30">
        <v>1.97</v>
      </c>
      <c r="O2149" s="30">
        <v>0</v>
      </c>
      <c r="P2149" s="30">
        <v>0</v>
      </c>
      <c r="Q2149" s="30">
        <v>0</v>
      </c>
      <c r="R2149" s="30">
        <v>0</v>
      </c>
      <c r="S2149" s="30">
        <v>17724.09</v>
      </c>
      <c r="T2149">
        <v>9</v>
      </c>
      <c r="U2149">
        <v>144.13010734578799</v>
      </c>
      <c r="V2149">
        <v>0.55027932960893899</v>
      </c>
    </row>
    <row r="2150" spans="1:22" hidden="1" x14ac:dyDescent="0.25">
      <c r="A2150" s="30" t="s">
        <v>1728</v>
      </c>
      <c r="B2150" s="30" t="s">
        <v>273</v>
      </c>
      <c r="C2150" s="30" t="s">
        <v>5</v>
      </c>
      <c r="D2150" s="30" t="s">
        <v>591</v>
      </c>
      <c r="E2150" s="30" t="s">
        <v>284</v>
      </c>
      <c r="F2150" s="30">
        <v>8997</v>
      </c>
      <c r="G2150" s="30" t="s">
        <v>302</v>
      </c>
      <c r="H2150" s="30">
        <v>121.628012365689</v>
      </c>
      <c r="I2150" s="30">
        <v>1.1299999999999999</v>
      </c>
      <c r="J2150" s="30" t="s">
        <v>332</v>
      </c>
      <c r="K2150" s="30">
        <v>137.43965397322901</v>
      </c>
      <c r="L2150" s="30">
        <v>1236544.5667971401</v>
      </c>
      <c r="M2150" s="30">
        <v>1.1299999999999999</v>
      </c>
      <c r="N2150" s="30">
        <v>0</v>
      </c>
      <c r="O2150" s="30">
        <v>0</v>
      </c>
      <c r="P2150" s="30">
        <v>0</v>
      </c>
      <c r="Q2150" s="30">
        <v>0</v>
      </c>
      <c r="R2150" s="30">
        <v>0</v>
      </c>
      <c r="S2150" s="30">
        <v>10166.61</v>
      </c>
      <c r="T2150">
        <v>9</v>
      </c>
      <c r="U2150">
        <v>121.628012365689</v>
      </c>
      <c r="V2150">
        <v>0.122692725298588</v>
      </c>
    </row>
    <row r="2151" spans="1:22" hidden="1" x14ac:dyDescent="0.25">
      <c r="A2151" s="30" t="s">
        <v>1729</v>
      </c>
      <c r="B2151" s="30" t="s">
        <v>273</v>
      </c>
      <c r="C2151" s="30" t="s">
        <v>5</v>
      </c>
      <c r="D2151" s="30" t="s">
        <v>591</v>
      </c>
      <c r="E2151" s="30" t="s">
        <v>284</v>
      </c>
      <c r="F2151" s="30">
        <v>8997</v>
      </c>
      <c r="G2151" s="30" t="s">
        <v>303</v>
      </c>
      <c r="H2151" s="30">
        <v>741.93876469407599</v>
      </c>
      <c r="I2151" s="30">
        <v>0.46</v>
      </c>
      <c r="J2151" s="30" t="s">
        <v>336</v>
      </c>
      <c r="K2151" s="30">
        <v>341.291831759275</v>
      </c>
      <c r="L2151" s="30">
        <v>3070602.6103381999</v>
      </c>
      <c r="M2151" s="30">
        <v>0</v>
      </c>
      <c r="N2151" s="30">
        <v>0</v>
      </c>
      <c r="O2151" s="30">
        <v>0</v>
      </c>
      <c r="P2151" s="30">
        <v>0</v>
      </c>
      <c r="Q2151" s="30">
        <v>0.46</v>
      </c>
      <c r="R2151" s="30">
        <v>341.291831759275</v>
      </c>
      <c r="S2151" s="30">
        <v>4138.62</v>
      </c>
      <c r="T2151">
        <v>9</v>
      </c>
      <c r="U2151">
        <v>741.93876469407599</v>
      </c>
      <c r="V2151">
        <v>0.105263157894737</v>
      </c>
    </row>
    <row r="2152" spans="1:22" hidden="1" x14ac:dyDescent="0.25">
      <c r="A2152" s="30" t="s">
        <v>1717</v>
      </c>
      <c r="B2152" s="30" t="s">
        <v>273</v>
      </c>
      <c r="C2152" s="30" t="s">
        <v>5</v>
      </c>
      <c r="D2152" s="30" t="s">
        <v>591</v>
      </c>
      <c r="E2152" s="30" t="s">
        <v>284</v>
      </c>
      <c r="F2152" s="30">
        <v>8997</v>
      </c>
      <c r="G2152" s="30" t="s">
        <v>304</v>
      </c>
      <c r="H2152" s="30">
        <v>365.20347550775102</v>
      </c>
      <c r="I2152" s="30">
        <v>1</v>
      </c>
      <c r="J2152" s="30" t="s">
        <v>336</v>
      </c>
      <c r="K2152" s="30">
        <v>365.20347550775102</v>
      </c>
      <c r="L2152" s="30">
        <v>3285735.6691432302</v>
      </c>
      <c r="M2152" s="30">
        <v>0</v>
      </c>
      <c r="N2152" s="30">
        <v>0</v>
      </c>
      <c r="O2152" s="30">
        <v>0</v>
      </c>
      <c r="P2152" s="30">
        <v>0</v>
      </c>
      <c r="Q2152" s="30">
        <v>1</v>
      </c>
      <c r="R2152" s="30">
        <v>365.20347550775102</v>
      </c>
      <c r="S2152" s="30">
        <v>8997</v>
      </c>
      <c r="T2152">
        <v>9</v>
      </c>
      <c r="U2152">
        <v>365.20347550775102</v>
      </c>
      <c r="V2152">
        <v>0.22883295194507999</v>
      </c>
    </row>
    <row r="2153" spans="1:22" hidden="1" x14ac:dyDescent="0.25">
      <c r="A2153" s="30" t="s">
        <v>1731</v>
      </c>
      <c r="B2153" s="30" t="s">
        <v>273</v>
      </c>
      <c r="C2153" s="30" t="s">
        <v>5</v>
      </c>
      <c r="D2153" s="30" t="s">
        <v>591</v>
      </c>
      <c r="E2153" s="30" t="s">
        <v>284</v>
      </c>
      <c r="F2153" s="30">
        <v>8997</v>
      </c>
      <c r="G2153" s="30" t="s">
        <v>305</v>
      </c>
      <c r="H2153" s="30">
        <v>151.12466439096499</v>
      </c>
      <c r="I2153" s="30">
        <v>1.54</v>
      </c>
      <c r="J2153" s="30" t="s">
        <v>332</v>
      </c>
      <c r="K2153" s="30">
        <v>232.731983162087</v>
      </c>
      <c r="L2153" s="30">
        <v>2093889.65250929</v>
      </c>
      <c r="M2153" s="30">
        <v>1.54</v>
      </c>
      <c r="N2153" s="30">
        <v>0</v>
      </c>
      <c r="O2153" s="30">
        <v>0</v>
      </c>
      <c r="P2153" s="30">
        <v>0</v>
      </c>
      <c r="Q2153" s="30">
        <v>0</v>
      </c>
      <c r="R2153" s="30">
        <v>0</v>
      </c>
      <c r="S2153" s="30">
        <v>13855.38</v>
      </c>
      <c r="T2153">
        <v>9</v>
      </c>
      <c r="U2153">
        <v>151.12466439096499</v>
      </c>
      <c r="V2153">
        <v>0.16720955483170499</v>
      </c>
    </row>
    <row r="2154" spans="1:22" hidden="1" x14ac:dyDescent="0.25">
      <c r="A2154" s="30" t="s">
        <v>1732</v>
      </c>
      <c r="B2154" s="30" t="s">
        <v>273</v>
      </c>
      <c r="C2154" s="30" t="s">
        <v>5</v>
      </c>
      <c r="D2154" s="30" t="s">
        <v>591</v>
      </c>
      <c r="E2154" s="30" t="s">
        <v>284</v>
      </c>
      <c r="F2154" s="30">
        <v>8997</v>
      </c>
      <c r="G2154" s="30" t="s">
        <v>306</v>
      </c>
      <c r="H2154" s="30">
        <v>120.96571300524801</v>
      </c>
      <c r="I2154" s="30">
        <v>2.36</v>
      </c>
      <c r="J2154" s="30" t="s">
        <v>332</v>
      </c>
      <c r="K2154" s="30">
        <v>285.47908269238502</v>
      </c>
      <c r="L2154" s="30">
        <v>2568455.3069833899</v>
      </c>
      <c r="M2154" s="30">
        <v>2.36</v>
      </c>
      <c r="N2154" s="30">
        <v>0</v>
      </c>
      <c r="O2154" s="30">
        <v>0</v>
      </c>
      <c r="P2154" s="30">
        <v>0</v>
      </c>
      <c r="Q2154" s="30">
        <v>0</v>
      </c>
      <c r="R2154" s="30">
        <v>0</v>
      </c>
      <c r="S2154" s="30">
        <v>21232.92</v>
      </c>
      <c r="T2154">
        <v>9</v>
      </c>
      <c r="U2154">
        <v>120.96571300524801</v>
      </c>
      <c r="V2154">
        <v>0.25624321389793703</v>
      </c>
    </row>
    <row r="2155" spans="1:22" hidden="1" x14ac:dyDescent="0.25">
      <c r="A2155" s="30" t="s">
        <v>1733</v>
      </c>
      <c r="B2155" s="30" t="s">
        <v>273</v>
      </c>
      <c r="C2155" s="30" t="s">
        <v>5</v>
      </c>
      <c r="D2155" s="30" t="s">
        <v>591</v>
      </c>
      <c r="E2155" s="30" t="s">
        <v>284</v>
      </c>
      <c r="F2155" s="30">
        <v>8997</v>
      </c>
      <c r="G2155" s="30" t="s">
        <v>307</v>
      </c>
      <c r="H2155" s="30">
        <v>100.47713091706299</v>
      </c>
      <c r="I2155" s="30">
        <v>1.99</v>
      </c>
      <c r="J2155" s="30" t="s">
        <v>336</v>
      </c>
      <c r="K2155" s="30">
        <v>199.949490524955</v>
      </c>
      <c r="L2155" s="30">
        <v>1798945.56625302</v>
      </c>
      <c r="M2155" s="30">
        <v>0</v>
      </c>
      <c r="N2155" s="30">
        <v>0</v>
      </c>
      <c r="O2155" s="30">
        <v>0</v>
      </c>
      <c r="P2155" s="30">
        <v>0</v>
      </c>
      <c r="Q2155" s="30">
        <v>1.99</v>
      </c>
      <c r="R2155" s="30">
        <v>199.949490524955</v>
      </c>
      <c r="S2155" s="30">
        <v>17904.03</v>
      </c>
      <c r="T2155">
        <v>9</v>
      </c>
      <c r="U2155">
        <v>100.47713091706299</v>
      </c>
      <c r="V2155">
        <v>0.45537757437070903</v>
      </c>
    </row>
    <row r="2156" spans="1:22" hidden="1" x14ac:dyDescent="0.25">
      <c r="A2156" s="30" t="s">
        <v>1734</v>
      </c>
      <c r="B2156" s="30" t="s">
        <v>273</v>
      </c>
      <c r="C2156" s="30" t="s">
        <v>5</v>
      </c>
      <c r="D2156" s="30" t="s">
        <v>591</v>
      </c>
      <c r="E2156" s="30" t="s">
        <v>284</v>
      </c>
      <c r="F2156" s="30">
        <v>8997</v>
      </c>
      <c r="G2156" s="30" t="s">
        <v>308</v>
      </c>
      <c r="H2156" s="30">
        <v>176.33266888653199</v>
      </c>
      <c r="I2156" s="30">
        <v>2.8</v>
      </c>
      <c r="J2156" s="30" t="s">
        <v>332</v>
      </c>
      <c r="K2156" s="30">
        <v>493.73147288228898</v>
      </c>
      <c r="L2156" s="30">
        <v>4442102.0615219604</v>
      </c>
      <c r="M2156" s="30">
        <v>2.8</v>
      </c>
      <c r="N2156" s="30">
        <v>0</v>
      </c>
      <c r="O2156" s="30">
        <v>0</v>
      </c>
      <c r="P2156" s="30">
        <v>0</v>
      </c>
      <c r="Q2156" s="30">
        <v>0</v>
      </c>
      <c r="R2156" s="30">
        <v>0</v>
      </c>
      <c r="S2156" s="30">
        <v>25191.599999999999</v>
      </c>
      <c r="T2156">
        <v>9</v>
      </c>
      <c r="U2156">
        <v>176.33266888653199</v>
      </c>
      <c r="V2156">
        <v>0.30401737242128102</v>
      </c>
    </row>
    <row r="2157" spans="1:22" hidden="1" x14ac:dyDescent="0.25">
      <c r="A2157" s="30" t="s">
        <v>1730</v>
      </c>
      <c r="B2157" s="30" t="s">
        <v>273</v>
      </c>
      <c r="C2157" s="30" t="s">
        <v>5</v>
      </c>
      <c r="D2157" s="30" t="s">
        <v>591</v>
      </c>
      <c r="E2157" s="30" t="s">
        <v>284</v>
      </c>
      <c r="F2157" s="30">
        <v>8997</v>
      </c>
      <c r="G2157" s="30" t="s">
        <v>309</v>
      </c>
      <c r="H2157" s="30">
        <v>1850.0316051709999</v>
      </c>
      <c r="I2157" s="30">
        <v>0.2</v>
      </c>
      <c r="J2157" s="30" t="s">
        <v>336</v>
      </c>
      <c r="K2157" s="30">
        <v>370.006321034199</v>
      </c>
      <c r="L2157" s="30">
        <v>3328946.87034469</v>
      </c>
      <c r="M2157" s="30">
        <v>0</v>
      </c>
      <c r="N2157" s="30">
        <v>0</v>
      </c>
      <c r="O2157" s="30">
        <v>0</v>
      </c>
      <c r="P2157" s="30">
        <v>0</v>
      </c>
      <c r="Q2157" s="30">
        <v>0.2</v>
      </c>
      <c r="R2157" s="30">
        <v>370.006321034199</v>
      </c>
      <c r="S2157" s="30">
        <v>1799.4</v>
      </c>
      <c r="T2157">
        <v>9</v>
      </c>
      <c r="U2157">
        <v>1850.0316051709999</v>
      </c>
      <c r="V2157">
        <v>4.5766590389016003E-2</v>
      </c>
    </row>
    <row r="2158" spans="1:22" hidden="1" x14ac:dyDescent="0.25">
      <c r="A2158" s="30" t="s">
        <v>1735</v>
      </c>
      <c r="B2158" s="30" t="s">
        <v>273</v>
      </c>
      <c r="C2158" s="30" t="s">
        <v>5</v>
      </c>
      <c r="D2158" s="30" t="s">
        <v>591</v>
      </c>
      <c r="E2158" s="30" t="s">
        <v>284</v>
      </c>
      <c r="F2158" s="30">
        <v>8997</v>
      </c>
      <c r="G2158" s="30" t="s">
        <v>310</v>
      </c>
      <c r="H2158" s="30">
        <v>248.125887208085</v>
      </c>
      <c r="I2158" s="30">
        <v>7.0000000000000007E-2</v>
      </c>
      <c r="J2158" s="30" t="s">
        <v>333</v>
      </c>
      <c r="K2158" s="30">
        <v>17.368812104565901</v>
      </c>
      <c r="L2158" s="30">
        <v>156267.20250478</v>
      </c>
      <c r="M2158" s="30">
        <v>0</v>
      </c>
      <c r="N2158" s="30">
        <v>7.0000000000000007E-2</v>
      </c>
      <c r="O2158" s="30">
        <v>0</v>
      </c>
      <c r="P2158" s="30">
        <v>0</v>
      </c>
      <c r="Q2158" s="30">
        <v>0</v>
      </c>
      <c r="R2158" s="30">
        <v>0</v>
      </c>
      <c r="S2158" s="30">
        <v>629.79</v>
      </c>
      <c r="T2158">
        <v>9</v>
      </c>
      <c r="U2158">
        <v>248.125887208085</v>
      </c>
      <c r="V2158">
        <v>1.95530726256983E-2</v>
      </c>
    </row>
    <row r="2159" spans="1:22" hidden="1" x14ac:dyDescent="0.25">
      <c r="A2159" s="30" t="s">
        <v>1736</v>
      </c>
      <c r="B2159" s="30" t="s">
        <v>273</v>
      </c>
      <c r="C2159" s="30" t="s">
        <v>5</v>
      </c>
      <c r="D2159" s="30" t="s">
        <v>591</v>
      </c>
      <c r="E2159" s="30" t="s">
        <v>284</v>
      </c>
      <c r="F2159" s="30">
        <v>8997</v>
      </c>
      <c r="G2159" s="30" t="s">
        <v>311</v>
      </c>
      <c r="H2159" s="30">
        <v>124.130511265728</v>
      </c>
      <c r="I2159" s="30">
        <v>0.57999999999999996</v>
      </c>
      <c r="J2159" s="30" t="s">
        <v>333</v>
      </c>
      <c r="K2159" s="30">
        <v>71.995696534122303</v>
      </c>
      <c r="L2159" s="30">
        <v>647745.28171749797</v>
      </c>
      <c r="M2159" s="30">
        <v>0</v>
      </c>
      <c r="N2159" s="30">
        <v>0.57999999999999996</v>
      </c>
      <c r="O2159" s="30">
        <v>0</v>
      </c>
      <c r="P2159" s="30">
        <v>0</v>
      </c>
      <c r="Q2159" s="30">
        <v>0</v>
      </c>
      <c r="R2159" s="30">
        <v>0</v>
      </c>
      <c r="S2159" s="30">
        <v>5218.26</v>
      </c>
      <c r="T2159">
        <v>9</v>
      </c>
      <c r="U2159">
        <v>124.130511265728</v>
      </c>
      <c r="V2159">
        <v>0.16201117318435801</v>
      </c>
    </row>
    <row r="2160" spans="1:22" hidden="1" x14ac:dyDescent="0.25">
      <c r="A2160" s="30" t="s">
        <v>1737</v>
      </c>
      <c r="B2160" s="30" t="s">
        <v>273</v>
      </c>
      <c r="C2160" s="30" t="s">
        <v>5</v>
      </c>
      <c r="D2160" s="30" t="s">
        <v>591</v>
      </c>
      <c r="E2160" s="30" t="s">
        <v>284</v>
      </c>
      <c r="F2160" s="30">
        <v>8997</v>
      </c>
      <c r="G2160" s="30" t="s">
        <v>312</v>
      </c>
      <c r="H2160" s="30">
        <v>35.402017098324698</v>
      </c>
      <c r="I2160" s="30">
        <v>14.45</v>
      </c>
      <c r="J2160" s="30" t="s">
        <v>334</v>
      </c>
      <c r="K2160" s="30">
        <v>511.55914707079103</v>
      </c>
      <c r="L2160" s="30">
        <v>4602497.6461959099</v>
      </c>
      <c r="M2160" s="30">
        <v>0</v>
      </c>
      <c r="N2160" s="30">
        <v>0</v>
      </c>
      <c r="O2160" s="30">
        <v>14.45</v>
      </c>
      <c r="P2160" s="30">
        <v>0</v>
      </c>
      <c r="Q2160" s="30">
        <v>0</v>
      </c>
      <c r="R2160" s="30">
        <v>0</v>
      </c>
      <c r="S2160" s="30">
        <v>130006.65</v>
      </c>
      <c r="T2160">
        <v>9</v>
      </c>
      <c r="U2160">
        <v>35.402017098324698</v>
      </c>
      <c r="V2160">
        <v>0.79482948294829503</v>
      </c>
    </row>
    <row r="2161" spans="1:22" hidden="1" x14ac:dyDescent="0.25">
      <c r="A2161" s="30" t="s">
        <v>2831</v>
      </c>
      <c r="B2161" s="30" t="s">
        <v>273</v>
      </c>
      <c r="C2161" s="30" t="s">
        <v>5</v>
      </c>
      <c r="D2161" s="30" t="s">
        <v>591</v>
      </c>
      <c r="E2161" s="30" t="s">
        <v>284</v>
      </c>
      <c r="F2161" s="30">
        <v>8997</v>
      </c>
      <c r="G2161" s="30" t="s">
        <v>2688</v>
      </c>
      <c r="H2161" s="30">
        <v>436.83921388811899</v>
      </c>
      <c r="I2161" s="30">
        <v>0.46697903870000002</v>
      </c>
      <c r="J2161" s="30" t="s">
        <v>334</v>
      </c>
      <c r="K2161" s="30">
        <v>203.99475616793799</v>
      </c>
      <c r="L2161" s="30">
        <v>1835340.8212429299</v>
      </c>
      <c r="M2161" s="30">
        <v>0</v>
      </c>
      <c r="N2161" s="30">
        <v>0</v>
      </c>
      <c r="O2161" s="30">
        <v>0.46697903870000002</v>
      </c>
      <c r="P2161" s="30">
        <v>0</v>
      </c>
      <c r="Q2161" s="30">
        <v>0</v>
      </c>
      <c r="R2161" s="30">
        <v>0</v>
      </c>
      <c r="S2161" s="30">
        <v>4201.4104111838997</v>
      </c>
      <c r="T2161">
        <v>9</v>
      </c>
      <c r="U2161">
        <v>436.83921388811899</v>
      </c>
      <c r="V2161">
        <v>2.5686415770076999E-2</v>
      </c>
    </row>
    <row r="2162" spans="1:22" hidden="1" x14ac:dyDescent="0.25">
      <c r="A2162" s="30" t="s">
        <v>2747</v>
      </c>
      <c r="B2162" s="30" t="s">
        <v>273</v>
      </c>
      <c r="C2162" s="30" t="s">
        <v>5</v>
      </c>
      <c r="D2162" s="30" t="s">
        <v>591</v>
      </c>
      <c r="E2162" s="30" t="s">
        <v>284</v>
      </c>
      <c r="F2162" s="30">
        <v>8997</v>
      </c>
      <c r="G2162" s="30" t="s">
        <v>2687</v>
      </c>
      <c r="H2162" s="30">
        <v>271.11144054872199</v>
      </c>
      <c r="I2162" s="30">
        <v>3.2330209612999998</v>
      </c>
      <c r="J2162" s="30" t="s">
        <v>334</v>
      </c>
      <c r="K2162" s="30">
        <v>876.50897014225802</v>
      </c>
      <c r="L2162" s="30">
        <v>7885951.2043698998</v>
      </c>
      <c r="M2162" s="30">
        <v>0</v>
      </c>
      <c r="N2162" s="30">
        <v>0</v>
      </c>
      <c r="O2162" s="30">
        <v>3.2330209612999998</v>
      </c>
      <c r="P2162" s="30">
        <v>0</v>
      </c>
      <c r="Q2162" s="30">
        <v>0</v>
      </c>
      <c r="R2162" s="30">
        <v>0</v>
      </c>
      <c r="S2162" s="30">
        <v>29087.489588816101</v>
      </c>
      <c r="T2162">
        <v>9</v>
      </c>
      <c r="U2162">
        <v>271.11144054872199</v>
      </c>
      <c r="V2162">
        <v>0.177833936265127</v>
      </c>
    </row>
    <row r="2163" spans="1:22" hidden="1" x14ac:dyDescent="0.25">
      <c r="A2163" s="30" t="s">
        <v>1738</v>
      </c>
      <c r="B2163" s="30" t="s">
        <v>273</v>
      </c>
      <c r="C2163" s="30" t="s">
        <v>5</v>
      </c>
      <c r="D2163" s="30" t="s">
        <v>591</v>
      </c>
      <c r="E2163" s="30" t="s">
        <v>284</v>
      </c>
      <c r="F2163" s="30">
        <v>8997</v>
      </c>
      <c r="G2163" s="30" t="s">
        <v>313</v>
      </c>
      <c r="H2163" s="30">
        <v>2774.2006660053198</v>
      </c>
      <c r="I2163" s="30">
        <v>0.03</v>
      </c>
      <c r="J2163" s="30" t="s">
        <v>334</v>
      </c>
      <c r="K2163" s="30">
        <v>83.226019980159506</v>
      </c>
      <c r="L2163" s="30">
        <v>748784.50176149502</v>
      </c>
      <c r="M2163" s="30">
        <v>0</v>
      </c>
      <c r="N2163" s="30">
        <v>0</v>
      </c>
      <c r="O2163" s="30">
        <v>0.03</v>
      </c>
      <c r="P2163" s="30">
        <v>0</v>
      </c>
      <c r="Q2163" s="30">
        <v>0</v>
      </c>
      <c r="R2163" s="30">
        <v>0</v>
      </c>
      <c r="S2163" s="30">
        <v>269.91000000000003</v>
      </c>
      <c r="T2163">
        <v>9</v>
      </c>
      <c r="U2163">
        <v>2774.2006660053198</v>
      </c>
      <c r="V2163">
        <v>1.65016501650165E-3</v>
      </c>
    </row>
    <row r="2164" spans="1:22" hidden="1" x14ac:dyDescent="0.25">
      <c r="A2164" s="30" t="s">
        <v>1765</v>
      </c>
      <c r="B2164" s="30" t="s">
        <v>273</v>
      </c>
      <c r="C2164" s="30" t="s">
        <v>5</v>
      </c>
      <c r="D2164" s="30" t="s">
        <v>591</v>
      </c>
      <c r="E2164" s="30" t="s">
        <v>285</v>
      </c>
      <c r="F2164" s="30">
        <v>8998</v>
      </c>
      <c r="G2164" s="30" t="s">
        <v>289</v>
      </c>
      <c r="H2164" s="30">
        <v>6123.5403916615096</v>
      </c>
      <c r="I2164" s="30">
        <v>1.1399999999999999</v>
      </c>
      <c r="J2164" s="30" t="s">
        <v>335</v>
      </c>
      <c r="K2164" s="30">
        <v>6980.8360464941197</v>
      </c>
      <c r="L2164" s="30">
        <v>62813562.746354103</v>
      </c>
      <c r="M2164" s="30">
        <v>0</v>
      </c>
      <c r="N2164" s="30">
        <v>0</v>
      </c>
      <c r="O2164" s="30">
        <v>0</v>
      </c>
      <c r="P2164" s="30">
        <v>1.1399999999999999</v>
      </c>
      <c r="Q2164" s="30">
        <v>0</v>
      </c>
      <c r="R2164" s="30">
        <v>0</v>
      </c>
      <c r="S2164" s="30">
        <v>10257.719999999999</v>
      </c>
      <c r="T2164">
        <v>10</v>
      </c>
      <c r="U2164">
        <v>6123.5403916615096</v>
      </c>
      <c r="V2164">
        <v>1</v>
      </c>
    </row>
    <row r="2165" spans="1:22" hidden="1" x14ac:dyDescent="0.25">
      <c r="A2165" s="30" t="s">
        <v>1764</v>
      </c>
      <c r="B2165" s="30" t="s">
        <v>273</v>
      </c>
      <c r="C2165" s="30" t="s">
        <v>5</v>
      </c>
      <c r="D2165" s="30" t="s">
        <v>591</v>
      </c>
      <c r="E2165" s="30" t="s">
        <v>285</v>
      </c>
      <c r="F2165" s="30">
        <v>8998</v>
      </c>
      <c r="G2165" s="30" t="s">
        <v>290</v>
      </c>
      <c r="H2165" s="30">
        <v>4106.2951460363702</v>
      </c>
      <c r="I2165" s="30">
        <v>0.24</v>
      </c>
      <c r="J2165" s="30" t="s">
        <v>363</v>
      </c>
      <c r="K2165" s="30">
        <v>985.51083504872804</v>
      </c>
      <c r="L2165" s="30">
        <v>8867626.4937684499</v>
      </c>
      <c r="M2165" s="30">
        <v>0</v>
      </c>
      <c r="N2165" s="30">
        <v>0</v>
      </c>
      <c r="O2165" s="30">
        <v>0</v>
      </c>
      <c r="P2165" s="30">
        <v>0</v>
      </c>
      <c r="Q2165" s="30">
        <v>0</v>
      </c>
      <c r="R2165" s="30">
        <v>0</v>
      </c>
      <c r="S2165" s="30">
        <v>2159.52</v>
      </c>
      <c r="T2165">
        <v>10</v>
      </c>
      <c r="U2165">
        <v>4106.2951460363702</v>
      </c>
      <c r="V2165">
        <v>0.21052631578947401</v>
      </c>
    </row>
    <row r="2166" spans="1:22" hidden="1" x14ac:dyDescent="0.25">
      <c r="A2166" s="30" t="s">
        <v>1741</v>
      </c>
      <c r="B2166" s="30" t="s">
        <v>273</v>
      </c>
      <c r="C2166" s="30" t="s">
        <v>5</v>
      </c>
      <c r="D2166" s="30" t="s">
        <v>591</v>
      </c>
      <c r="E2166" s="30" t="s">
        <v>285</v>
      </c>
      <c r="F2166" s="30">
        <v>8998</v>
      </c>
      <c r="G2166" s="30" t="s">
        <v>291</v>
      </c>
      <c r="H2166" s="30">
        <v>1409.5725529502599</v>
      </c>
      <c r="I2166" s="30">
        <v>0.11</v>
      </c>
      <c r="J2166" s="30" t="s">
        <v>336</v>
      </c>
      <c r="K2166" s="30">
        <v>155.05298082452899</v>
      </c>
      <c r="L2166" s="30">
        <v>1395166.72145911</v>
      </c>
      <c r="M2166" s="30">
        <v>0</v>
      </c>
      <c r="N2166" s="30">
        <v>0</v>
      </c>
      <c r="O2166" s="30">
        <v>0</v>
      </c>
      <c r="P2166" s="30">
        <v>0</v>
      </c>
      <c r="Q2166" s="30">
        <v>0.11</v>
      </c>
      <c r="R2166" s="30">
        <v>155.05298082452899</v>
      </c>
      <c r="S2166" s="30">
        <v>989.78</v>
      </c>
      <c r="T2166">
        <v>10</v>
      </c>
      <c r="U2166">
        <v>1409.5725529502599</v>
      </c>
      <c r="V2166">
        <v>1.31736526946108E-2</v>
      </c>
    </row>
    <row r="2167" spans="1:22" hidden="1" x14ac:dyDescent="0.25">
      <c r="A2167" s="30" t="s">
        <v>1743</v>
      </c>
      <c r="B2167" s="30" t="s">
        <v>273</v>
      </c>
      <c r="C2167" s="30" t="s">
        <v>5</v>
      </c>
      <c r="D2167" s="30" t="s">
        <v>591</v>
      </c>
      <c r="E2167" s="30" t="s">
        <v>285</v>
      </c>
      <c r="F2167" s="30">
        <v>8998</v>
      </c>
      <c r="G2167" s="30" t="s">
        <v>292</v>
      </c>
      <c r="H2167" s="30">
        <v>64.353400581111302</v>
      </c>
      <c r="I2167" s="30">
        <v>1.33</v>
      </c>
      <c r="J2167" s="30" t="s">
        <v>332</v>
      </c>
      <c r="K2167" s="30">
        <v>85.590022772878001</v>
      </c>
      <c r="L2167" s="30">
        <v>770139.02491035603</v>
      </c>
      <c r="M2167" s="30">
        <v>1.33</v>
      </c>
      <c r="N2167" s="30">
        <v>0</v>
      </c>
      <c r="O2167" s="30">
        <v>0</v>
      </c>
      <c r="P2167" s="30">
        <v>0</v>
      </c>
      <c r="Q2167" s="30">
        <v>0</v>
      </c>
      <c r="R2167" s="30">
        <v>0</v>
      </c>
      <c r="S2167" s="30">
        <v>11967.34</v>
      </c>
      <c r="T2167">
        <v>10</v>
      </c>
      <c r="U2167">
        <v>64.353400581111302</v>
      </c>
      <c r="V2167">
        <v>0.10160427807486599</v>
      </c>
    </row>
    <row r="2168" spans="1:22" hidden="1" x14ac:dyDescent="0.25">
      <c r="A2168" s="30" t="s">
        <v>1744</v>
      </c>
      <c r="B2168" s="30" t="s">
        <v>273</v>
      </c>
      <c r="C2168" s="30" t="s">
        <v>5</v>
      </c>
      <c r="D2168" s="30" t="s">
        <v>591</v>
      </c>
      <c r="E2168" s="30" t="s">
        <v>285</v>
      </c>
      <c r="F2168" s="30">
        <v>8998</v>
      </c>
      <c r="G2168" s="30" t="s">
        <v>293</v>
      </c>
      <c r="H2168" s="30">
        <v>1244.79831411439</v>
      </c>
      <c r="I2168" s="30">
        <v>0.68</v>
      </c>
      <c r="J2168" s="30" t="s">
        <v>333</v>
      </c>
      <c r="K2168" s="30">
        <v>846.46285359778597</v>
      </c>
      <c r="L2168" s="30">
        <v>7616472.7566728797</v>
      </c>
      <c r="M2168" s="30">
        <v>0</v>
      </c>
      <c r="N2168" s="30">
        <v>0.68</v>
      </c>
      <c r="O2168" s="30">
        <v>0</v>
      </c>
      <c r="P2168" s="30">
        <v>0</v>
      </c>
      <c r="Q2168" s="30">
        <v>0</v>
      </c>
      <c r="R2168" s="30">
        <v>0</v>
      </c>
      <c r="S2168" s="30">
        <v>6118.64</v>
      </c>
      <c r="T2168">
        <v>10</v>
      </c>
      <c r="U2168">
        <v>1244.79831411439</v>
      </c>
      <c r="V2168">
        <v>0.10397553516819601</v>
      </c>
    </row>
    <row r="2169" spans="1:22" hidden="1" x14ac:dyDescent="0.25">
      <c r="A2169" s="30" t="s">
        <v>1745</v>
      </c>
      <c r="B2169" s="30" t="s">
        <v>273</v>
      </c>
      <c r="C2169" s="30" t="s">
        <v>5</v>
      </c>
      <c r="D2169" s="30" t="s">
        <v>591</v>
      </c>
      <c r="E2169" s="30" t="s">
        <v>285</v>
      </c>
      <c r="F2169" s="30">
        <v>8998</v>
      </c>
      <c r="G2169" s="30" t="s">
        <v>294</v>
      </c>
      <c r="H2169" s="30">
        <v>523.57408939471702</v>
      </c>
      <c r="I2169" s="30">
        <v>1.1200000000000001</v>
      </c>
      <c r="J2169" s="30" t="s">
        <v>333</v>
      </c>
      <c r="K2169" s="30">
        <v>586.40298012208302</v>
      </c>
      <c r="L2169" s="30">
        <v>5276454.0151385097</v>
      </c>
      <c r="M2169" s="30">
        <v>0</v>
      </c>
      <c r="N2169" s="30">
        <v>1.1200000000000001</v>
      </c>
      <c r="O2169" s="30">
        <v>0</v>
      </c>
      <c r="P2169" s="30">
        <v>0</v>
      </c>
      <c r="Q2169" s="30">
        <v>0</v>
      </c>
      <c r="R2169" s="30">
        <v>0</v>
      </c>
      <c r="S2169" s="30">
        <v>10077.76</v>
      </c>
      <c r="T2169">
        <v>10</v>
      </c>
      <c r="U2169">
        <v>523.57408939471702</v>
      </c>
      <c r="V2169">
        <v>0.17125382262996899</v>
      </c>
    </row>
    <row r="2170" spans="1:22" hidden="1" x14ac:dyDescent="0.25">
      <c r="A2170" s="30" t="s">
        <v>1746</v>
      </c>
      <c r="B2170" s="30" t="s">
        <v>273</v>
      </c>
      <c r="C2170" s="30" t="s">
        <v>5</v>
      </c>
      <c r="D2170" s="30" t="s">
        <v>591</v>
      </c>
      <c r="E2170" s="30" t="s">
        <v>285</v>
      </c>
      <c r="F2170" s="30">
        <v>8998</v>
      </c>
      <c r="G2170" s="30" t="s">
        <v>295</v>
      </c>
      <c r="H2170" s="30">
        <v>2463.6807792017898</v>
      </c>
      <c r="I2170" s="30">
        <v>0.28999999999999998</v>
      </c>
      <c r="J2170" s="30" t="s">
        <v>336</v>
      </c>
      <c r="K2170" s="30">
        <v>714.46742596852005</v>
      </c>
      <c r="L2170" s="30">
        <v>6428777.8988647498</v>
      </c>
      <c r="M2170" s="30">
        <v>0</v>
      </c>
      <c r="N2170" s="30">
        <v>0</v>
      </c>
      <c r="O2170" s="30">
        <v>0</v>
      </c>
      <c r="P2170" s="30">
        <v>0</v>
      </c>
      <c r="Q2170" s="30">
        <v>0.28999999999999998</v>
      </c>
      <c r="R2170" s="30">
        <v>714.46742596852005</v>
      </c>
      <c r="S2170" s="30">
        <v>2609.42</v>
      </c>
      <c r="T2170">
        <v>10</v>
      </c>
      <c r="U2170">
        <v>2463.6807792017898</v>
      </c>
      <c r="V2170">
        <v>3.4730538922155697E-2</v>
      </c>
    </row>
    <row r="2171" spans="1:22" hidden="1" x14ac:dyDescent="0.25">
      <c r="A2171" s="30" t="s">
        <v>1747</v>
      </c>
      <c r="B2171" s="30" t="s">
        <v>273</v>
      </c>
      <c r="C2171" s="30" t="s">
        <v>5</v>
      </c>
      <c r="D2171" s="30" t="s">
        <v>591</v>
      </c>
      <c r="E2171" s="30" t="s">
        <v>285</v>
      </c>
      <c r="F2171" s="30">
        <v>8998</v>
      </c>
      <c r="G2171" s="30" t="s">
        <v>296</v>
      </c>
      <c r="H2171" s="30">
        <v>333.981473840636</v>
      </c>
      <c r="I2171" s="30">
        <v>0.61</v>
      </c>
      <c r="J2171" s="30" t="s">
        <v>336</v>
      </c>
      <c r="K2171" s="30">
        <v>203.72869904278801</v>
      </c>
      <c r="L2171" s="30">
        <v>1833150.8339869999</v>
      </c>
      <c r="M2171" s="30">
        <v>0</v>
      </c>
      <c r="N2171" s="30">
        <v>0</v>
      </c>
      <c r="O2171" s="30">
        <v>0</v>
      </c>
      <c r="P2171" s="30">
        <v>0</v>
      </c>
      <c r="Q2171" s="30">
        <v>0.61</v>
      </c>
      <c r="R2171" s="30">
        <v>203.72869904278801</v>
      </c>
      <c r="S2171" s="30">
        <v>5488.78</v>
      </c>
      <c r="T2171">
        <v>10</v>
      </c>
      <c r="U2171">
        <v>333.981473840636</v>
      </c>
      <c r="V2171">
        <v>7.3053892215568905E-2</v>
      </c>
    </row>
    <row r="2172" spans="1:22" hidden="1" x14ac:dyDescent="0.25">
      <c r="A2172" s="30" t="s">
        <v>1748</v>
      </c>
      <c r="B2172" s="30" t="s">
        <v>273</v>
      </c>
      <c r="C2172" s="30" t="s">
        <v>5</v>
      </c>
      <c r="D2172" s="30" t="s">
        <v>591</v>
      </c>
      <c r="E2172" s="30" t="s">
        <v>285</v>
      </c>
      <c r="F2172" s="30">
        <v>8998</v>
      </c>
      <c r="G2172" s="30" t="s">
        <v>297</v>
      </c>
      <c r="H2172" s="30">
        <v>3272.7025734234899</v>
      </c>
      <c r="I2172" s="30">
        <v>0.56999999999999995</v>
      </c>
      <c r="J2172" s="30" t="s">
        <v>336</v>
      </c>
      <c r="K2172" s="30">
        <v>1865.4404668513901</v>
      </c>
      <c r="L2172" s="30">
        <v>16785233.320728801</v>
      </c>
      <c r="M2172" s="30">
        <v>0</v>
      </c>
      <c r="N2172" s="30">
        <v>0</v>
      </c>
      <c r="O2172" s="30">
        <v>0</v>
      </c>
      <c r="P2172" s="30">
        <v>0</v>
      </c>
      <c r="Q2172" s="30">
        <v>0.56999999999999995</v>
      </c>
      <c r="R2172" s="30">
        <v>1865.4404668513901</v>
      </c>
      <c r="S2172" s="30">
        <v>5128.8599999999997</v>
      </c>
      <c r="T2172">
        <v>10</v>
      </c>
      <c r="U2172">
        <v>3272.7025734234899</v>
      </c>
      <c r="V2172">
        <v>6.8263473053892201E-2</v>
      </c>
    </row>
    <row r="2173" spans="1:22" hidden="1" x14ac:dyDescent="0.25">
      <c r="A2173" s="30" t="s">
        <v>1749</v>
      </c>
      <c r="B2173" s="30" t="s">
        <v>273</v>
      </c>
      <c r="C2173" s="30" t="s">
        <v>5</v>
      </c>
      <c r="D2173" s="30" t="s">
        <v>591</v>
      </c>
      <c r="E2173" s="30" t="s">
        <v>285</v>
      </c>
      <c r="F2173" s="30">
        <v>8998</v>
      </c>
      <c r="G2173" s="30" t="s">
        <v>298</v>
      </c>
      <c r="H2173" s="30">
        <v>0</v>
      </c>
      <c r="I2173" s="30">
        <v>0</v>
      </c>
      <c r="J2173" s="30" t="s">
        <v>276</v>
      </c>
      <c r="K2173" s="30">
        <v>0</v>
      </c>
      <c r="L2173" s="30">
        <v>0</v>
      </c>
      <c r="M2173" s="30">
        <v>0</v>
      </c>
      <c r="N2173" s="30">
        <v>0</v>
      </c>
      <c r="O2173" s="30">
        <v>0</v>
      </c>
      <c r="P2173" s="30">
        <v>0</v>
      </c>
      <c r="Q2173" s="30">
        <v>0</v>
      </c>
      <c r="R2173" s="30">
        <v>0</v>
      </c>
      <c r="S2173" s="30">
        <v>0</v>
      </c>
      <c r="T2173">
        <v>10</v>
      </c>
      <c r="U2173">
        <v>0</v>
      </c>
      <c r="V2173">
        <v>0</v>
      </c>
    </row>
    <row r="2174" spans="1:22" hidden="1" x14ac:dyDescent="0.25">
      <c r="A2174" s="30" t="s">
        <v>1750</v>
      </c>
      <c r="B2174" s="30" t="s">
        <v>273</v>
      </c>
      <c r="C2174" s="30" t="s">
        <v>5</v>
      </c>
      <c r="D2174" s="30" t="s">
        <v>591</v>
      </c>
      <c r="E2174" s="30" t="s">
        <v>285</v>
      </c>
      <c r="F2174" s="30">
        <v>8998</v>
      </c>
      <c r="G2174" s="30" t="s">
        <v>299</v>
      </c>
      <c r="H2174" s="30">
        <v>134.622018904984</v>
      </c>
      <c r="I2174" s="30">
        <v>0.12</v>
      </c>
      <c r="J2174" s="30" t="s">
        <v>332</v>
      </c>
      <c r="K2174" s="30">
        <v>16.154642268598</v>
      </c>
      <c r="L2174" s="30">
        <v>145359.47113284501</v>
      </c>
      <c r="M2174" s="30">
        <v>0.12</v>
      </c>
      <c r="N2174" s="30">
        <v>0</v>
      </c>
      <c r="O2174" s="30">
        <v>0</v>
      </c>
      <c r="P2174" s="30">
        <v>0</v>
      </c>
      <c r="Q2174" s="30">
        <v>0</v>
      </c>
      <c r="R2174" s="30">
        <v>0</v>
      </c>
      <c r="S2174" s="30">
        <v>1079.76</v>
      </c>
      <c r="T2174">
        <v>10</v>
      </c>
      <c r="U2174">
        <v>134.622018904984</v>
      </c>
      <c r="V2174">
        <v>9.1673032849503393E-3</v>
      </c>
    </row>
    <row r="2175" spans="1:22" hidden="1" x14ac:dyDescent="0.25">
      <c r="A2175" s="30" t="s">
        <v>1751</v>
      </c>
      <c r="B2175" s="30" t="s">
        <v>273</v>
      </c>
      <c r="C2175" s="30" t="s">
        <v>5</v>
      </c>
      <c r="D2175" s="30" t="s">
        <v>591</v>
      </c>
      <c r="E2175" s="30" t="s">
        <v>285</v>
      </c>
      <c r="F2175" s="30">
        <v>8998</v>
      </c>
      <c r="G2175" s="30" t="s">
        <v>300</v>
      </c>
      <c r="H2175" s="30">
        <v>4504.0146014236898</v>
      </c>
      <c r="I2175" s="30">
        <v>7.0000000000000007E-2</v>
      </c>
      <c r="J2175" s="30" t="s">
        <v>336</v>
      </c>
      <c r="K2175" s="30">
        <v>315.281022099658</v>
      </c>
      <c r="L2175" s="30">
        <v>2836898.6368527301</v>
      </c>
      <c r="M2175" s="30">
        <v>0</v>
      </c>
      <c r="N2175" s="30">
        <v>0</v>
      </c>
      <c r="O2175" s="30">
        <v>0</v>
      </c>
      <c r="P2175" s="30">
        <v>0</v>
      </c>
      <c r="Q2175" s="30">
        <v>7.0000000000000007E-2</v>
      </c>
      <c r="R2175" s="30">
        <v>315.281022099658</v>
      </c>
      <c r="S2175" s="30">
        <v>629.86</v>
      </c>
      <c r="T2175">
        <v>10</v>
      </c>
      <c r="U2175">
        <v>4504.0146014236898</v>
      </c>
      <c r="V2175">
        <v>8.3832335329341295E-3</v>
      </c>
    </row>
    <row r="2176" spans="1:22" hidden="1" x14ac:dyDescent="0.25">
      <c r="A2176" s="30" t="s">
        <v>1752</v>
      </c>
      <c r="B2176" s="30" t="s">
        <v>273</v>
      </c>
      <c r="C2176" s="30" t="s">
        <v>5</v>
      </c>
      <c r="D2176" s="30" t="s">
        <v>591</v>
      </c>
      <c r="E2176" s="30" t="s">
        <v>285</v>
      </c>
      <c r="F2176" s="30">
        <v>8998</v>
      </c>
      <c r="G2176" s="30" t="s">
        <v>301</v>
      </c>
      <c r="H2176" s="30">
        <v>242.51811508224901</v>
      </c>
      <c r="I2176" s="30">
        <v>3.44</v>
      </c>
      <c r="J2176" s="30" t="s">
        <v>333</v>
      </c>
      <c r="K2176" s="30">
        <v>834.26231588293604</v>
      </c>
      <c r="L2176" s="30">
        <v>7506692.3183146603</v>
      </c>
      <c r="M2176" s="30">
        <v>0</v>
      </c>
      <c r="N2176" s="30">
        <v>3.44</v>
      </c>
      <c r="O2176" s="30">
        <v>0</v>
      </c>
      <c r="P2176" s="30">
        <v>0</v>
      </c>
      <c r="Q2176" s="30">
        <v>0</v>
      </c>
      <c r="R2176" s="30">
        <v>0</v>
      </c>
      <c r="S2176" s="30">
        <v>30953.119999999999</v>
      </c>
      <c r="T2176">
        <v>10</v>
      </c>
      <c r="U2176">
        <v>242.51811508224901</v>
      </c>
      <c r="V2176">
        <v>0.52599388379204903</v>
      </c>
    </row>
    <row r="2177" spans="1:22" hidden="1" x14ac:dyDescent="0.25">
      <c r="A2177" s="30" t="s">
        <v>1753</v>
      </c>
      <c r="B2177" s="30" t="s">
        <v>273</v>
      </c>
      <c r="C2177" s="30" t="s">
        <v>5</v>
      </c>
      <c r="D2177" s="30" t="s">
        <v>591</v>
      </c>
      <c r="E2177" s="30" t="s">
        <v>285</v>
      </c>
      <c r="F2177" s="30">
        <v>8998</v>
      </c>
      <c r="G2177" s="30" t="s">
        <v>302</v>
      </c>
      <c r="H2177" s="30">
        <v>142.75802907464001</v>
      </c>
      <c r="I2177" s="30">
        <v>1.61</v>
      </c>
      <c r="J2177" s="30" t="s">
        <v>332</v>
      </c>
      <c r="K2177" s="30">
        <v>229.84042681017101</v>
      </c>
      <c r="L2177" s="30">
        <v>2068104.1604379199</v>
      </c>
      <c r="M2177" s="30">
        <v>1.61</v>
      </c>
      <c r="N2177" s="30">
        <v>0</v>
      </c>
      <c r="O2177" s="30">
        <v>0</v>
      </c>
      <c r="P2177" s="30">
        <v>0</v>
      </c>
      <c r="Q2177" s="30">
        <v>0</v>
      </c>
      <c r="R2177" s="30">
        <v>0</v>
      </c>
      <c r="S2177" s="30">
        <v>14486.78</v>
      </c>
      <c r="T2177">
        <v>10</v>
      </c>
      <c r="U2177">
        <v>142.75802907464001</v>
      </c>
      <c r="V2177">
        <v>0.12299465240641699</v>
      </c>
    </row>
    <row r="2178" spans="1:22" hidden="1" x14ac:dyDescent="0.25">
      <c r="A2178" s="30" t="s">
        <v>1754</v>
      </c>
      <c r="B2178" s="30" t="s">
        <v>273</v>
      </c>
      <c r="C2178" s="30" t="s">
        <v>5</v>
      </c>
      <c r="D2178" s="30" t="s">
        <v>591</v>
      </c>
      <c r="E2178" s="30" t="s">
        <v>285</v>
      </c>
      <c r="F2178" s="30">
        <v>8998</v>
      </c>
      <c r="G2178" s="30" t="s">
        <v>303</v>
      </c>
      <c r="H2178" s="30">
        <v>2137.7624806980798</v>
      </c>
      <c r="I2178" s="30">
        <v>1.63</v>
      </c>
      <c r="J2178" s="30" t="s">
        <v>336</v>
      </c>
      <c r="K2178" s="30">
        <v>3484.5528435378701</v>
      </c>
      <c r="L2178" s="30">
        <v>31354006.486153699</v>
      </c>
      <c r="M2178" s="30">
        <v>0</v>
      </c>
      <c r="N2178" s="30">
        <v>0</v>
      </c>
      <c r="O2178" s="30">
        <v>0</v>
      </c>
      <c r="P2178" s="30">
        <v>0</v>
      </c>
      <c r="Q2178" s="30">
        <v>1.63</v>
      </c>
      <c r="R2178" s="30">
        <v>3484.5528435378701</v>
      </c>
      <c r="S2178" s="30">
        <v>14666.74</v>
      </c>
      <c r="T2178">
        <v>10</v>
      </c>
      <c r="U2178">
        <v>2137.7624806980798</v>
      </c>
      <c r="V2178">
        <v>0.19520958083832299</v>
      </c>
    </row>
    <row r="2179" spans="1:22" hidden="1" x14ac:dyDescent="0.25">
      <c r="A2179" s="30" t="s">
        <v>1742</v>
      </c>
      <c r="B2179" s="30" t="s">
        <v>273</v>
      </c>
      <c r="C2179" s="30" t="s">
        <v>5</v>
      </c>
      <c r="D2179" s="30" t="s">
        <v>591</v>
      </c>
      <c r="E2179" s="30" t="s">
        <v>285</v>
      </c>
      <c r="F2179" s="30">
        <v>8998</v>
      </c>
      <c r="G2179" s="30" t="s">
        <v>304</v>
      </c>
      <c r="H2179" s="30">
        <v>2647.3353493058698</v>
      </c>
      <c r="I2179" s="30">
        <v>1</v>
      </c>
      <c r="J2179" s="30" t="s">
        <v>336</v>
      </c>
      <c r="K2179" s="30">
        <v>2647.3353493058698</v>
      </c>
      <c r="L2179" s="30">
        <v>23820723.4730542</v>
      </c>
      <c r="M2179" s="30">
        <v>0</v>
      </c>
      <c r="N2179" s="30">
        <v>0</v>
      </c>
      <c r="O2179" s="30">
        <v>0</v>
      </c>
      <c r="P2179" s="30">
        <v>0</v>
      </c>
      <c r="Q2179" s="30">
        <v>1</v>
      </c>
      <c r="R2179" s="30">
        <v>2647.3353493058698</v>
      </c>
      <c r="S2179" s="30">
        <v>8998</v>
      </c>
      <c r="T2179">
        <v>10</v>
      </c>
      <c r="U2179">
        <v>2647.3353493058698</v>
      </c>
      <c r="V2179">
        <v>0.119760479041916</v>
      </c>
    </row>
    <row r="2180" spans="1:22" hidden="1" x14ac:dyDescent="0.25">
      <c r="A2180" s="30" t="s">
        <v>1756</v>
      </c>
      <c r="B2180" s="30" t="s">
        <v>273</v>
      </c>
      <c r="C2180" s="30" t="s">
        <v>5</v>
      </c>
      <c r="D2180" s="30" t="s">
        <v>591</v>
      </c>
      <c r="E2180" s="30" t="s">
        <v>285</v>
      </c>
      <c r="F2180" s="30">
        <v>8998</v>
      </c>
      <c r="G2180" s="30" t="s">
        <v>305</v>
      </c>
      <c r="H2180" s="30">
        <v>161.548663485688</v>
      </c>
      <c r="I2180" s="30">
        <v>2.09</v>
      </c>
      <c r="J2180" s="30" t="s">
        <v>332</v>
      </c>
      <c r="K2180" s="30">
        <v>337.63670668508797</v>
      </c>
      <c r="L2180" s="30">
        <v>3038055.0867524198</v>
      </c>
      <c r="M2180" s="30">
        <v>2.09</v>
      </c>
      <c r="N2180" s="30">
        <v>0</v>
      </c>
      <c r="O2180" s="30">
        <v>0</v>
      </c>
      <c r="P2180" s="30">
        <v>0</v>
      </c>
      <c r="Q2180" s="30">
        <v>0</v>
      </c>
      <c r="R2180" s="30">
        <v>0</v>
      </c>
      <c r="S2180" s="30">
        <v>18805.82</v>
      </c>
      <c r="T2180">
        <v>10</v>
      </c>
      <c r="U2180">
        <v>161.548663485688</v>
      </c>
      <c r="V2180">
        <v>0.159663865546218</v>
      </c>
    </row>
    <row r="2181" spans="1:22" hidden="1" x14ac:dyDescent="0.25">
      <c r="A2181" s="30" t="s">
        <v>1757</v>
      </c>
      <c r="B2181" s="30" t="s">
        <v>273</v>
      </c>
      <c r="C2181" s="30" t="s">
        <v>5</v>
      </c>
      <c r="D2181" s="30" t="s">
        <v>591</v>
      </c>
      <c r="E2181" s="30" t="s">
        <v>285</v>
      </c>
      <c r="F2181" s="30">
        <v>8998</v>
      </c>
      <c r="G2181" s="30" t="s">
        <v>306</v>
      </c>
      <c r="H2181" s="30">
        <v>125.90374456190099</v>
      </c>
      <c r="I2181" s="30">
        <v>3</v>
      </c>
      <c r="J2181" s="30" t="s">
        <v>332</v>
      </c>
      <c r="K2181" s="30">
        <v>377.71123368570397</v>
      </c>
      <c r="L2181" s="30">
        <v>3398645.6807039701</v>
      </c>
      <c r="M2181" s="30">
        <v>3</v>
      </c>
      <c r="N2181" s="30">
        <v>0</v>
      </c>
      <c r="O2181" s="30">
        <v>0</v>
      </c>
      <c r="P2181" s="30">
        <v>0</v>
      </c>
      <c r="Q2181" s="30">
        <v>0</v>
      </c>
      <c r="R2181" s="30">
        <v>0</v>
      </c>
      <c r="S2181" s="30">
        <v>26994</v>
      </c>
      <c r="T2181">
        <v>10</v>
      </c>
      <c r="U2181">
        <v>125.90374456190099</v>
      </c>
      <c r="V2181">
        <v>0.229182582123759</v>
      </c>
    </row>
    <row r="2182" spans="1:22" hidden="1" x14ac:dyDescent="0.25">
      <c r="A2182" s="30" t="s">
        <v>1758</v>
      </c>
      <c r="B2182" s="30" t="s">
        <v>273</v>
      </c>
      <c r="C2182" s="30" t="s">
        <v>5</v>
      </c>
      <c r="D2182" s="30" t="s">
        <v>591</v>
      </c>
      <c r="E2182" s="30" t="s">
        <v>285</v>
      </c>
      <c r="F2182" s="30">
        <v>8998</v>
      </c>
      <c r="G2182" s="30" t="s">
        <v>307</v>
      </c>
      <c r="H2182" s="30">
        <v>152.05321998518099</v>
      </c>
      <c r="I2182" s="30">
        <v>3.42</v>
      </c>
      <c r="J2182" s="30" t="s">
        <v>336</v>
      </c>
      <c r="K2182" s="30">
        <v>520.02201234931795</v>
      </c>
      <c r="L2182" s="30">
        <v>4679158.06711917</v>
      </c>
      <c r="M2182" s="30">
        <v>0</v>
      </c>
      <c r="N2182" s="30">
        <v>0</v>
      </c>
      <c r="O2182" s="30">
        <v>0</v>
      </c>
      <c r="P2182" s="30">
        <v>0</v>
      </c>
      <c r="Q2182" s="30">
        <v>3.42</v>
      </c>
      <c r="R2182" s="30">
        <v>520.02201234931795</v>
      </c>
      <c r="S2182" s="30">
        <v>30773.16</v>
      </c>
      <c r="T2182">
        <v>10</v>
      </c>
      <c r="U2182">
        <v>152.05321998518099</v>
      </c>
      <c r="V2182">
        <v>0.40958083832335301</v>
      </c>
    </row>
    <row r="2183" spans="1:22" hidden="1" x14ac:dyDescent="0.25">
      <c r="A2183" s="30" t="s">
        <v>1759</v>
      </c>
      <c r="B2183" s="30" t="s">
        <v>273</v>
      </c>
      <c r="C2183" s="30" t="s">
        <v>5</v>
      </c>
      <c r="D2183" s="30" t="s">
        <v>591</v>
      </c>
      <c r="E2183" s="30" t="s">
        <v>285</v>
      </c>
      <c r="F2183" s="30">
        <v>8998</v>
      </c>
      <c r="G2183" s="30" t="s">
        <v>308</v>
      </c>
      <c r="H2183" s="30">
        <v>195.06242570509301</v>
      </c>
      <c r="I2183" s="30">
        <v>4.9400000000000004</v>
      </c>
      <c r="J2183" s="30" t="s">
        <v>332</v>
      </c>
      <c r="K2183" s="30">
        <v>963.60838298315798</v>
      </c>
      <c r="L2183" s="30">
        <v>8670548.2300824597</v>
      </c>
      <c r="M2183" s="30">
        <v>4.9400000000000004</v>
      </c>
      <c r="N2183" s="30">
        <v>0</v>
      </c>
      <c r="O2183" s="30">
        <v>0</v>
      </c>
      <c r="P2183" s="30">
        <v>0</v>
      </c>
      <c r="Q2183" s="30">
        <v>0</v>
      </c>
      <c r="R2183" s="30">
        <v>0</v>
      </c>
      <c r="S2183" s="30">
        <v>44450.12</v>
      </c>
      <c r="T2183">
        <v>10</v>
      </c>
      <c r="U2183">
        <v>195.06242570509301</v>
      </c>
      <c r="V2183">
        <v>0.37738731856378899</v>
      </c>
    </row>
    <row r="2184" spans="1:22" hidden="1" x14ac:dyDescent="0.25">
      <c r="A2184" s="30" t="s">
        <v>1755</v>
      </c>
      <c r="B2184" s="30" t="s">
        <v>273</v>
      </c>
      <c r="C2184" s="30" t="s">
        <v>5</v>
      </c>
      <c r="D2184" s="30" t="s">
        <v>591</v>
      </c>
      <c r="E2184" s="30" t="s">
        <v>285</v>
      </c>
      <c r="F2184" s="30">
        <v>8998</v>
      </c>
      <c r="G2184" s="30" t="s">
        <v>309</v>
      </c>
      <c r="H2184" s="30">
        <v>4185.4352013502103</v>
      </c>
      <c r="I2184" s="30">
        <v>0.65</v>
      </c>
      <c r="J2184" s="30" t="s">
        <v>336</v>
      </c>
      <c r="K2184" s="30">
        <v>2720.5328808776399</v>
      </c>
      <c r="L2184" s="30">
        <v>24479354.862137001</v>
      </c>
      <c r="M2184" s="30">
        <v>0</v>
      </c>
      <c r="N2184" s="30">
        <v>0</v>
      </c>
      <c r="O2184" s="30">
        <v>0</v>
      </c>
      <c r="P2184" s="30">
        <v>0</v>
      </c>
      <c r="Q2184" s="30">
        <v>0.65</v>
      </c>
      <c r="R2184" s="30">
        <v>2720.5328808776399</v>
      </c>
      <c r="S2184" s="30">
        <v>5848.7</v>
      </c>
      <c r="T2184">
        <v>10</v>
      </c>
      <c r="U2184">
        <v>4185.4352013502103</v>
      </c>
      <c r="V2184">
        <v>7.7844311377245498E-2</v>
      </c>
    </row>
    <row r="2185" spans="1:22" hidden="1" x14ac:dyDescent="0.25">
      <c r="A2185" s="30" t="s">
        <v>1760</v>
      </c>
      <c r="B2185" s="30" t="s">
        <v>273</v>
      </c>
      <c r="C2185" s="30" t="s">
        <v>5</v>
      </c>
      <c r="D2185" s="30" t="s">
        <v>591</v>
      </c>
      <c r="E2185" s="30" t="s">
        <v>285</v>
      </c>
      <c r="F2185" s="30">
        <v>8998</v>
      </c>
      <c r="G2185" s="30" t="s">
        <v>310</v>
      </c>
      <c r="H2185" s="30">
        <v>293.144511110471</v>
      </c>
      <c r="I2185" s="30">
        <v>0.18</v>
      </c>
      <c r="J2185" s="30" t="s">
        <v>333</v>
      </c>
      <c r="K2185" s="30">
        <v>52.766011999884803</v>
      </c>
      <c r="L2185" s="30">
        <v>474788.57597496401</v>
      </c>
      <c r="M2185" s="30">
        <v>0</v>
      </c>
      <c r="N2185" s="30">
        <v>0.18</v>
      </c>
      <c r="O2185" s="30">
        <v>0</v>
      </c>
      <c r="P2185" s="30">
        <v>0</v>
      </c>
      <c r="Q2185" s="30">
        <v>0</v>
      </c>
      <c r="R2185" s="30">
        <v>0</v>
      </c>
      <c r="S2185" s="30">
        <v>1619.64</v>
      </c>
      <c r="T2185">
        <v>10</v>
      </c>
      <c r="U2185">
        <v>293.144511110471</v>
      </c>
      <c r="V2185">
        <v>2.7522935779816501E-2</v>
      </c>
    </row>
    <row r="2186" spans="1:22" hidden="1" x14ac:dyDescent="0.25">
      <c r="A2186" s="30" t="s">
        <v>1761</v>
      </c>
      <c r="B2186" s="30" t="s">
        <v>273</v>
      </c>
      <c r="C2186" s="30" t="s">
        <v>5</v>
      </c>
      <c r="D2186" s="30" t="s">
        <v>591</v>
      </c>
      <c r="E2186" s="30" t="s">
        <v>285</v>
      </c>
      <c r="F2186" s="30">
        <v>8998</v>
      </c>
      <c r="G2186" s="30" t="s">
        <v>311</v>
      </c>
      <c r="H2186" s="30">
        <v>153.23687429852899</v>
      </c>
      <c r="I2186" s="30">
        <v>1.1200000000000001</v>
      </c>
      <c r="J2186" s="30" t="s">
        <v>333</v>
      </c>
      <c r="K2186" s="30">
        <v>171.625299214352</v>
      </c>
      <c r="L2186" s="30">
        <v>1544284.4423307399</v>
      </c>
      <c r="M2186" s="30">
        <v>0</v>
      </c>
      <c r="N2186" s="30">
        <v>1.1200000000000001</v>
      </c>
      <c r="O2186" s="30">
        <v>0</v>
      </c>
      <c r="P2186" s="30">
        <v>0</v>
      </c>
      <c r="Q2186" s="30">
        <v>0</v>
      </c>
      <c r="R2186" s="30">
        <v>0</v>
      </c>
      <c r="S2186" s="30">
        <v>10077.76</v>
      </c>
      <c r="T2186">
        <v>10</v>
      </c>
      <c r="U2186">
        <v>153.23687429852899</v>
      </c>
      <c r="V2186">
        <v>0.17125382262996899</v>
      </c>
    </row>
    <row r="2187" spans="1:22" hidden="1" x14ac:dyDescent="0.25">
      <c r="A2187" s="30" t="s">
        <v>1762</v>
      </c>
      <c r="B2187" s="30" t="s">
        <v>273</v>
      </c>
      <c r="C2187" s="30" t="s">
        <v>5</v>
      </c>
      <c r="D2187" s="30" t="s">
        <v>591</v>
      </c>
      <c r="E2187" s="30" t="s">
        <v>285</v>
      </c>
      <c r="F2187" s="30">
        <v>8998</v>
      </c>
      <c r="G2187" s="30" t="s">
        <v>312</v>
      </c>
      <c r="H2187" s="30">
        <v>45.4586322525791</v>
      </c>
      <c r="I2187" s="30">
        <v>22.07</v>
      </c>
      <c r="J2187" s="30" t="s">
        <v>334</v>
      </c>
      <c r="K2187" s="30">
        <v>1003.27201381442</v>
      </c>
      <c r="L2187" s="30">
        <v>9027441.5803021602</v>
      </c>
      <c r="M2187" s="30">
        <v>0</v>
      </c>
      <c r="N2187" s="30">
        <v>0</v>
      </c>
      <c r="O2187" s="30">
        <v>22.07</v>
      </c>
      <c r="P2187" s="30">
        <v>0</v>
      </c>
      <c r="Q2187" s="30">
        <v>0</v>
      </c>
      <c r="R2187" s="30">
        <v>0</v>
      </c>
      <c r="S2187" s="30">
        <v>198585.86</v>
      </c>
      <c r="T2187">
        <v>10</v>
      </c>
      <c r="U2187">
        <v>45.4586322525791</v>
      </c>
      <c r="V2187">
        <v>0.77411434584356398</v>
      </c>
    </row>
    <row r="2188" spans="1:22" hidden="1" x14ac:dyDescent="0.25">
      <c r="A2188" s="30" t="s">
        <v>2822</v>
      </c>
      <c r="B2188" s="30" t="s">
        <v>273</v>
      </c>
      <c r="C2188" s="30" t="s">
        <v>5</v>
      </c>
      <c r="D2188" s="30" t="s">
        <v>591</v>
      </c>
      <c r="E2188" s="30" t="s">
        <v>285</v>
      </c>
      <c r="F2188" s="30">
        <v>8998</v>
      </c>
      <c r="G2188" s="30" t="s">
        <v>2688</v>
      </c>
      <c r="H2188" s="30">
        <v>745.17875967272096</v>
      </c>
      <c r="I2188" s="30">
        <v>0.67522644784999997</v>
      </c>
      <c r="J2188" s="30" t="s">
        <v>334</v>
      </c>
      <c r="K2188" s="30">
        <v>503.16440690707998</v>
      </c>
      <c r="L2188" s="30">
        <v>4527473.3333499096</v>
      </c>
      <c r="M2188" s="30">
        <v>0</v>
      </c>
      <c r="N2188" s="30">
        <v>0</v>
      </c>
      <c r="O2188" s="30">
        <v>0.67522644784999997</v>
      </c>
      <c r="P2188" s="30">
        <v>0</v>
      </c>
      <c r="Q2188" s="30">
        <v>0</v>
      </c>
      <c r="R2188" s="30">
        <v>0</v>
      </c>
      <c r="S2188" s="30">
        <v>6075.6875777543</v>
      </c>
      <c r="T2188">
        <v>10</v>
      </c>
      <c r="U2188">
        <v>745.17875967272096</v>
      </c>
      <c r="V2188">
        <v>2.3683845943528601E-2</v>
      </c>
    </row>
    <row r="2189" spans="1:22" hidden="1" x14ac:dyDescent="0.25">
      <c r="A2189" s="30" t="s">
        <v>2738</v>
      </c>
      <c r="B2189" s="30" t="s">
        <v>273</v>
      </c>
      <c r="C2189" s="30" t="s">
        <v>5</v>
      </c>
      <c r="D2189" s="30" t="s">
        <v>591</v>
      </c>
      <c r="E2189" s="30" t="s">
        <v>285</v>
      </c>
      <c r="F2189" s="30">
        <v>8998</v>
      </c>
      <c r="G2189" s="30" t="s">
        <v>2687</v>
      </c>
      <c r="H2189" s="30">
        <v>462.473332471758</v>
      </c>
      <c r="I2189" s="30">
        <v>4.6747735521499996</v>
      </c>
      <c r="J2189" s="30" t="s">
        <v>334</v>
      </c>
      <c r="K2189" s="30">
        <v>2161.9581032136498</v>
      </c>
      <c r="L2189" s="30">
        <v>19453299.012716401</v>
      </c>
      <c r="M2189" s="30">
        <v>0</v>
      </c>
      <c r="N2189" s="30">
        <v>0</v>
      </c>
      <c r="O2189" s="30">
        <v>4.6747735521499996</v>
      </c>
      <c r="P2189" s="30">
        <v>0</v>
      </c>
      <c r="Q2189" s="30">
        <v>0</v>
      </c>
      <c r="R2189" s="30">
        <v>0</v>
      </c>
      <c r="S2189" s="30">
        <v>42063.6124222457</v>
      </c>
      <c r="T2189">
        <v>10</v>
      </c>
      <c r="U2189">
        <v>462.473332471758</v>
      </c>
      <c r="V2189">
        <v>0.163969608984567</v>
      </c>
    </row>
    <row r="2190" spans="1:22" hidden="1" x14ac:dyDescent="0.25">
      <c r="A2190" s="30" t="s">
        <v>1763</v>
      </c>
      <c r="B2190" s="30" t="s">
        <v>273</v>
      </c>
      <c r="C2190" s="30" t="s">
        <v>5</v>
      </c>
      <c r="D2190" s="30" t="s">
        <v>591</v>
      </c>
      <c r="E2190" s="30" t="s">
        <v>285</v>
      </c>
      <c r="F2190" s="30">
        <v>8998</v>
      </c>
      <c r="G2190" s="30" t="s">
        <v>313</v>
      </c>
      <c r="H2190" s="30">
        <v>5335.1178602955897</v>
      </c>
      <c r="I2190" s="30">
        <v>1.0900000000000001</v>
      </c>
      <c r="J2190" s="30" t="s">
        <v>334</v>
      </c>
      <c r="K2190" s="30">
        <v>5815.2784677221898</v>
      </c>
      <c r="L2190" s="30">
        <v>52325875.652564302</v>
      </c>
      <c r="M2190" s="30">
        <v>0</v>
      </c>
      <c r="N2190" s="30">
        <v>0</v>
      </c>
      <c r="O2190" s="30">
        <v>1.0900000000000001</v>
      </c>
      <c r="P2190" s="30">
        <v>0</v>
      </c>
      <c r="Q2190" s="30">
        <v>0</v>
      </c>
      <c r="R2190" s="30">
        <v>0</v>
      </c>
      <c r="S2190" s="30">
        <v>9807.82</v>
      </c>
      <c r="T2190">
        <v>10</v>
      </c>
      <c r="U2190">
        <v>5335.1178602955897</v>
      </c>
      <c r="V2190">
        <v>3.8232199228340903E-2</v>
      </c>
    </row>
    <row r="2191" spans="1:22" hidden="1" x14ac:dyDescent="0.25">
      <c r="A2191" s="30" t="s">
        <v>1790</v>
      </c>
      <c r="B2191" s="30" t="s">
        <v>274</v>
      </c>
      <c r="C2191" s="30" t="s">
        <v>9</v>
      </c>
      <c r="D2191" s="30" t="s">
        <v>339</v>
      </c>
      <c r="E2191" s="30" t="s">
        <v>275</v>
      </c>
      <c r="F2191" s="30">
        <v>11875</v>
      </c>
      <c r="G2191" s="30" t="s">
        <v>289</v>
      </c>
      <c r="H2191" s="30">
        <v>0</v>
      </c>
      <c r="I2191" s="30">
        <v>0</v>
      </c>
      <c r="J2191" s="30" t="s">
        <v>335</v>
      </c>
      <c r="K2191" s="30">
        <v>0</v>
      </c>
      <c r="L2191" s="30">
        <v>0</v>
      </c>
      <c r="M2191" s="30">
        <v>0</v>
      </c>
      <c r="N2191" s="30">
        <v>0</v>
      </c>
      <c r="O2191" s="30">
        <v>0</v>
      </c>
      <c r="P2191" s="30">
        <v>0</v>
      </c>
      <c r="Q2191" s="30">
        <v>0</v>
      </c>
      <c r="R2191" s="30">
        <v>0</v>
      </c>
      <c r="S2191" s="30">
        <v>0</v>
      </c>
      <c r="T2191">
        <v>1</v>
      </c>
      <c r="U2191">
        <v>1309.81380920434</v>
      </c>
      <c r="V2191">
        <v>1</v>
      </c>
    </row>
    <row r="2192" spans="1:22" hidden="1" x14ac:dyDescent="0.25">
      <c r="A2192" s="30" t="s">
        <v>1789</v>
      </c>
      <c r="B2192" s="30" t="s">
        <v>274</v>
      </c>
      <c r="C2192" s="30" t="s">
        <v>9</v>
      </c>
      <c r="D2192" s="30" t="s">
        <v>339</v>
      </c>
      <c r="E2192" s="30" t="s">
        <v>275</v>
      </c>
      <c r="F2192" s="30">
        <v>11875</v>
      </c>
      <c r="G2192" s="30" t="s">
        <v>290</v>
      </c>
      <c r="H2192" s="30">
        <v>0</v>
      </c>
      <c r="I2192" s="30">
        <v>0</v>
      </c>
      <c r="J2192" s="30" t="s">
        <v>363</v>
      </c>
      <c r="K2192" s="30">
        <v>0</v>
      </c>
      <c r="L2192" s="30">
        <v>0</v>
      </c>
      <c r="M2192" s="30">
        <v>0</v>
      </c>
      <c r="N2192" s="30">
        <v>0</v>
      </c>
      <c r="O2192" s="30">
        <v>0</v>
      </c>
      <c r="P2192" s="30">
        <v>0</v>
      </c>
      <c r="Q2192" s="30">
        <v>0</v>
      </c>
      <c r="R2192" s="30">
        <v>0</v>
      </c>
      <c r="S2192" s="30">
        <v>0</v>
      </c>
      <c r="T2192">
        <v>1</v>
      </c>
      <c r="U2192">
        <v>1251.79381264886</v>
      </c>
      <c r="V2192">
        <v>0.5</v>
      </c>
    </row>
    <row r="2193" spans="1:22" hidden="1" x14ac:dyDescent="0.25">
      <c r="A2193" s="30" t="s">
        <v>1766</v>
      </c>
      <c r="B2193" s="30" t="s">
        <v>274</v>
      </c>
      <c r="C2193" s="30" t="s">
        <v>9</v>
      </c>
      <c r="D2193" s="30" t="s">
        <v>339</v>
      </c>
      <c r="E2193" s="30" t="s">
        <v>275</v>
      </c>
      <c r="F2193" s="30">
        <v>11875</v>
      </c>
      <c r="G2193" s="30" t="s">
        <v>291</v>
      </c>
      <c r="H2193" s="30">
        <v>0</v>
      </c>
      <c r="I2193" s="30">
        <v>0</v>
      </c>
      <c r="J2193" s="30" t="s">
        <v>336</v>
      </c>
      <c r="K2193" s="30">
        <v>0</v>
      </c>
      <c r="L2193" s="30">
        <v>0</v>
      </c>
      <c r="M2193" s="30">
        <v>0</v>
      </c>
      <c r="N2193" s="30">
        <v>0</v>
      </c>
      <c r="O2193" s="30">
        <v>0</v>
      </c>
      <c r="P2193" s="30">
        <v>0</v>
      </c>
      <c r="Q2193" s="30">
        <v>0</v>
      </c>
      <c r="R2193" s="30">
        <v>0</v>
      </c>
      <c r="S2193" s="30">
        <v>0</v>
      </c>
      <c r="T2193">
        <v>1</v>
      </c>
      <c r="U2193">
        <v>0</v>
      </c>
      <c r="V2193">
        <v>0</v>
      </c>
    </row>
    <row r="2194" spans="1:22" hidden="1" x14ac:dyDescent="0.25">
      <c r="A2194" s="30" t="s">
        <v>1768</v>
      </c>
      <c r="B2194" s="30" t="s">
        <v>274</v>
      </c>
      <c r="C2194" s="30" t="s">
        <v>9</v>
      </c>
      <c r="D2194" s="30" t="s">
        <v>339</v>
      </c>
      <c r="E2194" s="30" t="s">
        <v>275</v>
      </c>
      <c r="F2194" s="30">
        <v>11875</v>
      </c>
      <c r="G2194" s="30" t="s">
        <v>292</v>
      </c>
      <c r="H2194" s="30">
        <v>37.877095095892898</v>
      </c>
      <c r="I2194" s="30">
        <v>0.02</v>
      </c>
      <c r="J2194" s="30" t="s">
        <v>332</v>
      </c>
      <c r="K2194" s="30">
        <v>0.75754190191785897</v>
      </c>
      <c r="L2194" s="30">
        <v>8995.8100852745702</v>
      </c>
      <c r="M2194" s="30">
        <v>0.02</v>
      </c>
      <c r="N2194" s="30">
        <v>0</v>
      </c>
      <c r="O2194" s="30">
        <v>0</v>
      </c>
      <c r="P2194" s="30">
        <v>0</v>
      </c>
      <c r="Q2194" s="30">
        <v>0</v>
      </c>
      <c r="R2194" s="30">
        <v>0</v>
      </c>
      <c r="S2194" s="30">
        <v>237.5</v>
      </c>
      <c r="T2194">
        <v>1</v>
      </c>
      <c r="U2194">
        <v>37.877095095892898</v>
      </c>
      <c r="V2194">
        <v>5.8823529411764698E-2</v>
      </c>
    </row>
    <row r="2195" spans="1:22" hidden="1" x14ac:dyDescent="0.25">
      <c r="A2195" s="30" t="s">
        <v>1769</v>
      </c>
      <c r="B2195" s="30" t="s">
        <v>274</v>
      </c>
      <c r="C2195" s="30" t="s">
        <v>9</v>
      </c>
      <c r="D2195" s="30" t="s">
        <v>339</v>
      </c>
      <c r="E2195" s="30" t="s">
        <v>275</v>
      </c>
      <c r="F2195" s="30">
        <v>11875</v>
      </c>
      <c r="G2195" s="30" t="s">
        <v>293</v>
      </c>
      <c r="H2195" s="30">
        <v>0</v>
      </c>
      <c r="I2195" s="30">
        <v>0</v>
      </c>
      <c r="J2195" s="30" t="s">
        <v>333</v>
      </c>
      <c r="K2195" s="30">
        <v>0</v>
      </c>
      <c r="L2195" s="30">
        <v>0</v>
      </c>
      <c r="M2195" s="30">
        <v>0</v>
      </c>
      <c r="N2195" s="30">
        <v>0</v>
      </c>
      <c r="O2195" s="30">
        <v>0</v>
      </c>
      <c r="P2195" s="30">
        <v>0</v>
      </c>
      <c r="Q2195" s="30">
        <v>0</v>
      </c>
      <c r="R2195" s="30">
        <v>0</v>
      </c>
      <c r="S2195" s="30">
        <v>0</v>
      </c>
      <c r="T2195">
        <v>1</v>
      </c>
      <c r="U2195">
        <v>0</v>
      </c>
      <c r="V2195">
        <v>0</v>
      </c>
    </row>
    <row r="2196" spans="1:22" hidden="1" x14ac:dyDescent="0.25">
      <c r="A2196" s="30" t="s">
        <v>1770</v>
      </c>
      <c r="B2196" s="30" t="s">
        <v>274</v>
      </c>
      <c r="C2196" s="30" t="s">
        <v>9</v>
      </c>
      <c r="D2196" s="30" t="s">
        <v>339</v>
      </c>
      <c r="E2196" s="30" t="s">
        <v>275</v>
      </c>
      <c r="F2196" s="30">
        <v>11875</v>
      </c>
      <c r="G2196" s="30" t="s">
        <v>294</v>
      </c>
      <c r="H2196" s="30">
        <v>60.008276198257299</v>
      </c>
      <c r="I2196" s="30">
        <v>0.01</v>
      </c>
      <c r="J2196" s="30" t="s">
        <v>333</v>
      </c>
      <c r="K2196" s="30">
        <v>0.60008276198257304</v>
      </c>
      <c r="L2196" s="30">
        <v>7125.9827985430602</v>
      </c>
      <c r="M2196" s="30">
        <v>0</v>
      </c>
      <c r="N2196" s="30">
        <v>0.01</v>
      </c>
      <c r="O2196" s="30">
        <v>0</v>
      </c>
      <c r="P2196" s="30">
        <v>0</v>
      </c>
      <c r="Q2196" s="30">
        <v>0</v>
      </c>
      <c r="R2196" s="30">
        <v>0</v>
      </c>
      <c r="S2196" s="30">
        <v>118.75</v>
      </c>
      <c r="T2196">
        <v>1</v>
      </c>
      <c r="U2196">
        <v>60.008276198257299</v>
      </c>
      <c r="V2196">
        <v>0.125</v>
      </c>
    </row>
    <row r="2197" spans="1:22" hidden="1" x14ac:dyDescent="0.25">
      <c r="A2197" s="30" t="s">
        <v>1771</v>
      </c>
      <c r="B2197" s="30" t="s">
        <v>274</v>
      </c>
      <c r="C2197" s="30" t="s">
        <v>9</v>
      </c>
      <c r="D2197" s="30" t="s">
        <v>339</v>
      </c>
      <c r="E2197" s="30" t="s">
        <v>275</v>
      </c>
      <c r="F2197" s="30">
        <v>11875</v>
      </c>
      <c r="G2197" s="30" t="s">
        <v>295</v>
      </c>
      <c r="H2197" s="30">
        <v>0</v>
      </c>
      <c r="I2197" s="30">
        <v>0</v>
      </c>
      <c r="J2197" s="30" t="s">
        <v>336</v>
      </c>
      <c r="K2197" s="30">
        <v>0</v>
      </c>
      <c r="L2197" s="30">
        <v>0</v>
      </c>
      <c r="M2197" s="30">
        <v>0</v>
      </c>
      <c r="N2197" s="30">
        <v>0</v>
      </c>
      <c r="O2197" s="30">
        <v>0</v>
      </c>
      <c r="P2197" s="30">
        <v>0</v>
      </c>
      <c r="Q2197" s="30">
        <v>0</v>
      </c>
      <c r="R2197" s="30">
        <v>0</v>
      </c>
      <c r="S2197" s="30">
        <v>0</v>
      </c>
      <c r="T2197">
        <v>1</v>
      </c>
      <c r="U2197">
        <v>0</v>
      </c>
      <c r="V2197">
        <v>0</v>
      </c>
    </row>
    <row r="2198" spans="1:22" hidden="1" x14ac:dyDescent="0.25">
      <c r="A2198" s="30" t="s">
        <v>1772</v>
      </c>
      <c r="B2198" s="30" t="s">
        <v>274</v>
      </c>
      <c r="C2198" s="30" t="s">
        <v>9</v>
      </c>
      <c r="D2198" s="30" t="s">
        <v>339</v>
      </c>
      <c r="E2198" s="30" t="s">
        <v>275</v>
      </c>
      <c r="F2198" s="30">
        <v>11875</v>
      </c>
      <c r="G2198" s="30" t="s">
        <v>296</v>
      </c>
      <c r="H2198" s="30">
        <v>0</v>
      </c>
      <c r="I2198" s="30">
        <v>0</v>
      </c>
      <c r="J2198" s="30" t="s">
        <v>336</v>
      </c>
      <c r="K2198" s="30">
        <v>0</v>
      </c>
      <c r="L2198" s="30">
        <v>0</v>
      </c>
      <c r="M2198" s="30">
        <v>0</v>
      </c>
      <c r="N2198" s="30">
        <v>0</v>
      </c>
      <c r="O2198" s="30">
        <v>0</v>
      </c>
      <c r="P2198" s="30">
        <v>0</v>
      </c>
      <c r="Q2198" s="30">
        <v>0</v>
      </c>
      <c r="R2198" s="30">
        <v>0</v>
      </c>
      <c r="S2198" s="30">
        <v>0</v>
      </c>
      <c r="T2198">
        <v>1</v>
      </c>
      <c r="U2198">
        <v>0</v>
      </c>
      <c r="V2198">
        <v>0</v>
      </c>
    </row>
    <row r="2199" spans="1:22" hidden="1" x14ac:dyDescent="0.25">
      <c r="A2199" s="30" t="s">
        <v>1773</v>
      </c>
      <c r="B2199" s="30" t="s">
        <v>274</v>
      </c>
      <c r="C2199" s="30" t="s">
        <v>9</v>
      </c>
      <c r="D2199" s="30" t="s">
        <v>339</v>
      </c>
      <c r="E2199" s="30" t="s">
        <v>275</v>
      </c>
      <c r="F2199" s="30">
        <v>11875</v>
      </c>
      <c r="G2199" s="30" t="s">
        <v>297</v>
      </c>
      <c r="H2199" s="30">
        <v>0</v>
      </c>
      <c r="I2199" s="30">
        <v>0</v>
      </c>
      <c r="J2199" s="30" t="s">
        <v>336</v>
      </c>
      <c r="K2199" s="30">
        <v>0</v>
      </c>
      <c r="L2199" s="30">
        <v>0</v>
      </c>
      <c r="M2199" s="30">
        <v>0</v>
      </c>
      <c r="N2199" s="30">
        <v>0</v>
      </c>
      <c r="O2199" s="30">
        <v>0</v>
      </c>
      <c r="P2199" s="30">
        <v>0</v>
      </c>
      <c r="Q2199" s="30">
        <v>0</v>
      </c>
      <c r="R2199" s="30">
        <v>0</v>
      </c>
      <c r="S2199" s="30">
        <v>0</v>
      </c>
      <c r="T2199">
        <v>1</v>
      </c>
      <c r="U2199">
        <v>0</v>
      </c>
      <c r="V2199">
        <v>0</v>
      </c>
    </row>
    <row r="2200" spans="1:22" hidden="1" x14ac:dyDescent="0.25">
      <c r="A2200" s="30" t="s">
        <v>1774</v>
      </c>
      <c r="B2200" s="30" t="s">
        <v>274</v>
      </c>
      <c r="C2200" s="30" t="s">
        <v>9</v>
      </c>
      <c r="D2200" s="30" t="s">
        <v>339</v>
      </c>
      <c r="E2200" s="30" t="s">
        <v>275</v>
      </c>
      <c r="F2200" s="30">
        <v>11875</v>
      </c>
      <c r="G2200" s="30" t="s">
        <v>298</v>
      </c>
      <c r="H2200" s="30">
        <v>0</v>
      </c>
      <c r="I2200" s="30">
        <v>0</v>
      </c>
      <c r="J2200" s="30" t="s">
        <v>276</v>
      </c>
      <c r="K2200" s="30">
        <v>0</v>
      </c>
      <c r="L2200" s="30">
        <v>0</v>
      </c>
      <c r="M2200" s="30">
        <v>0</v>
      </c>
      <c r="N2200" s="30">
        <v>0</v>
      </c>
      <c r="O2200" s="30">
        <v>0</v>
      </c>
      <c r="P2200" s="30">
        <v>0</v>
      </c>
      <c r="Q2200" s="30">
        <v>0</v>
      </c>
      <c r="R2200" s="30">
        <v>0</v>
      </c>
      <c r="S2200" s="30">
        <v>0</v>
      </c>
      <c r="T2200">
        <v>1</v>
      </c>
      <c r="U2200">
        <v>0</v>
      </c>
      <c r="V2200">
        <v>0</v>
      </c>
    </row>
    <row r="2201" spans="1:22" hidden="1" x14ac:dyDescent="0.25">
      <c r="A2201" s="30" t="s">
        <v>1775</v>
      </c>
      <c r="B2201" s="30" t="s">
        <v>274</v>
      </c>
      <c r="C2201" s="30" t="s">
        <v>9</v>
      </c>
      <c r="D2201" s="30" t="s">
        <v>339</v>
      </c>
      <c r="E2201" s="30" t="s">
        <v>275</v>
      </c>
      <c r="F2201" s="30">
        <v>11875</v>
      </c>
      <c r="G2201" s="30" t="s">
        <v>299</v>
      </c>
      <c r="H2201" s="30">
        <v>118.41681174147099</v>
      </c>
      <c r="I2201" s="30">
        <v>0.01</v>
      </c>
      <c r="J2201" s="30" t="s">
        <v>332</v>
      </c>
      <c r="K2201" s="30">
        <v>1.1841681174147101</v>
      </c>
      <c r="L2201" s="30">
        <v>14061.9963942997</v>
      </c>
      <c r="M2201" s="30">
        <v>0.01</v>
      </c>
      <c r="N2201" s="30">
        <v>0</v>
      </c>
      <c r="O2201" s="30">
        <v>0</v>
      </c>
      <c r="P2201" s="30">
        <v>0</v>
      </c>
      <c r="Q2201" s="30">
        <v>0</v>
      </c>
      <c r="R2201" s="30">
        <v>0</v>
      </c>
      <c r="S2201" s="30">
        <v>118.75</v>
      </c>
      <c r="T2201">
        <v>1</v>
      </c>
      <c r="U2201">
        <v>118.41681174147099</v>
      </c>
      <c r="V2201">
        <v>2.9411764705882401E-2</v>
      </c>
    </row>
    <row r="2202" spans="1:22" hidden="1" x14ac:dyDescent="0.25">
      <c r="A2202" s="30" t="s">
        <v>1776</v>
      </c>
      <c r="B2202" s="30" t="s">
        <v>274</v>
      </c>
      <c r="C2202" s="30" t="s">
        <v>9</v>
      </c>
      <c r="D2202" s="30" t="s">
        <v>339</v>
      </c>
      <c r="E2202" s="30" t="s">
        <v>275</v>
      </c>
      <c r="F2202" s="30">
        <v>11875</v>
      </c>
      <c r="G2202" s="30" t="s">
        <v>300</v>
      </c>
      <c r="H2202" s="30">
        <v>0</v>
      </c>
      <c r="I2202" s="30">
        <v>0</v>
      </c>
      <c r="J2202" s="30" t="s">
        <v>336</v>
      </c>
      <c r="K2202" s="30">
        <v>0</v>
      </c>
      <c r="L2202" s="30">
        <v>0</v>
      </c>
      <c r="M2202" s="30">
        <v>0</v>
      </c>
      <c r="N2202" s="30">
        <v>0</v>
      </c>
      <c r="O2202" s="30">
        <v>0</v>
      </c>
      <c r="P2202" s="30">
        <v>0</v>
      </c>
      <c r="Q2202" s="30">
        <v>0</v>
      </c>
      <c r="R2202" s="30">
        <v>0</v>
      </c>
      <c r="S2202" s="30">
        <v>0</v>
      </c>
      <c r="T2202">
        <v>1</v>
      </c>
      <c r="U2202">
        <v>0</v>
      </c>
      <c r="V2202">
        <v>0</v>
      </c>
    </row>
    <row r="2203" spans="1:22" hidden="1" x14ac:dyDescent="0.25">
      <c r="A2203" s="30" t="s">
        <v>1777</v>
      </c>
      <c r="B2203" s="30" t="s">
        <v>274</v>
      </c>
      <c r="C2203" s="30" t="s">
        <v>9</v>
      </c>
      <c r="D2203" s="30" t="s">
        <v>339</v>
      </c>
      <c r="E2203" s="30" t="s">
        <v>275</v>
      </c>
      <c r="F2203" s="30">
        <v>11875</v>
      </c>
      <c r="G2203" s="30" t="s">
        <v>301</v>
      </c>
      <c r="H2203" s="30">
        <v>28.406820477919201</v>
      </c>
      <c r="I2203" s="30">
        <v>0.06</v>
      </c>
      <c r="J2203" s="30" t="s">
        <v>333</v>
      </c>
      <c r="K2203" s="30">
        <v>1.70440922867515</v>
      </c>
      <c r="L2203" s="30">
        <v>20239.859590517401</v>
      </c>
      <c r="M2203" s="30">
        <v>0</v>
      </c>
      <c r="N2203" s="30">
        <v>0.06</v>
      </c>
      <c r="O2203" s="30">
        <v>0</v>
      </c>
      <c r="P2203" s="30">
        <v>0</v>
      </c>
      <c r="Q2203" s="30">
        <v>0</v>
      </c>
      <c r="R2203" s="30">
        <v>0</v>
      </c>
      <c r="S2203" s="30">
        <v>712.5</v>
      </c>
      <c r="T2203">
        <v>1</v>
      </c>
      <c r="U2203">
        <v>28.406820477919201</v>
      </c>
      <c r="V2203">
        <v>0.75</v>
      </c>
    </row>
    <row r="2204" spans="1:22" hidden="1" x14ac:dyDescent="0.25">
      <c r="A2204" s="30" t="s">
        <v>1778</v>
      </c>
      <c r="B2204" s="30" t="s">
        <v>274</v>
      </c>
      <c r="C2204" s="30" t="s">
        <v>9</v>
      </c>
      <c r="D2204" s="30" t="s">
        <v>339</v>
      </c>
      <c r="E2204" s="30" t="s">
        <v>275</v>
      </c>
      <c r="F2204" s="30">
        <v>11875</v>
      </c>
      <c r="G2204" s="30" t="s">
        <v>302</v>
      </c>
      <c r="H2204" s="30">
        <v>0</v>
      </c>
      <c r="I2204" s="30">
        <v>0</v>
      </c>
      <c r="J2204" s="30" t="s">
        <v>332</v>
      </c>
      <c r="K2204" s="30">
        <v>0</v>
      </c>
      <c r="L2204" s="30">
        <v>0</v>
      </c>
      <c r="M2204" s="30">
        <v>0</v>
      </c>
      <c r="N2204" s="30">
        <v>0</v>
      </c>
      <c r="O2204" s="30">
        <v>0</v>
      </c>
      <c r="P2204" s="30">
        <v>0</v>
      </c>
      <c r="Q2204" s="30">
        <v>0</v>
      </c>
      <c r="R2204" s="30">
        <v>0</v>
      </c>
      <c r="S2204" s="30">
        <v>0</v>
      </c>
      <c r="T2204">
        <v>1</v>
      </c>
      <c r="U2204">
        <v>0</v>
      </c>
      <c r="V2204">
        <v>0</v>
      </c>
    </row>
    <row r="2205" spans="1:22" hidden="1" x14ac:dyDescent="0.25">
      <c r="A2205" s="30" t="s">
        <v>1779</v>
      </c>
      <c r="B2205" s="30" t="s">
        <v>274</v>
      </c>
      <c r="C2205" s="30" t="s">
        <v>9</v>
      </c>
      <c r="D2205" s="30" t="s">
        <v>339</v>
      </c>
      <c r="E2205" s="30" t="s">
        <v>275</v>
      </c>
      <c r="F2205" s="30">
        <v>11875</v>
      </c>
      <c r="G2205" s="30" t="s">
        <v>303</v>
      </c>
      <c r="H2205" s="30">
        <v>0</v>
      </c>
      <c r="I2205" s="30">
        <v>0</v>
      </c>
      <c r="J2205" s="30" t="s">
        <v>336</v>
      </c>
      <c r="K2205" s="30">
        <v>0</v>
      </c>
      <c r="L2205" s="30">
        <v>0</v>
      </c>
      <c r="M2205" s="30">
        <v>0</v>
      </c>
      <c r="N2205" s="30">
        <v>0</v>
      </c>
      <c r="O2205" s="30">
        <v>0</v>
      </c>
      <c r="P2205" s="30">
        <v>0</v>
      </c>
      <c r="Q2205" s="30">
        <v>0</v>
      </c>
      <c r="R2205" s="30">
        <v>0</v>
      </c>
      <c r="S2205" s="30">
        <v>0</v>
      </c>
      <c r="T2205">
        <v>1</v>
      </c>
      <c r="U2205">
        <v>0</v>
      </c>
      <c r="V2205">
        <v>0</v>
      </c>
    </row>
    <row r="2206" spans="1:22" hidden="1" x14ac:dyDescent="0.25">
      <c r="A2206" s="30" t="s">
        <v>1767</v>
      </c>
      <c r="B2206" s="30" t="s">
        <v>274</v>
      </c>
      <c r="C2206" s="30" t="s">
        <v>9</v>
      </c>
      <c r="D2206" s="30" t="s">
        <v>339</v>
      </c>
      <c r="E2206" s="30" t="s">
        <v>275</v>
      </c>
      <c r="F2206" s="30">
        <v>11875</v>
      </c>
      <c r="G2206" s="30" t="s">
        <v>304</v>
      </c>
      <c r="H2206" s="30">
        <v>3.1817580711293401</v>
      </c>
      <c r="I2206" s="30">
        <v>1</v>
      </c>
      <c r="J2206" s="30" t="s">
        <v>336</v>
      </c>
      <c r="K2206" s="30">
        <v>3.1817580711293401</v>
      </c>
      <c r="L2206" s="30">
        <v>37783.3770946609</v>
      </c>
      <c r="M2206" s="30">
        <v>0</v>
      </c>
      <c r="N2206" s="30">
        <v>0</v>
      </c>
      <c r="O2206" s="30">
        <v>0</v>
      </c>
      <c r="P2206" s="30">
        <v>0</v>
      </c>
      <c r="Q2206" s="30">
        <v>1</v>
      </c>
      <c r="R2206" s="30">
        <v>3.1817580711293401</v>
      </c>
      <c r="S2206" s="30">
        <v>11875</v>
      </c>
      <c r="T2206">
        <v>1</v>
      </c>
      <c r="U2206">
        <v>3.1817580711293401</v>
      </c>
      <c r="V2206">
        <v>0.99009900990098998</v>
      </c>
    </row>
    <row r="2207" spans="1:22" hidden="1" x14ac:dyDescent="0.25">
      <c r="A2207" s="30" t="s">
        <v>1781</v>
      </c>
      <c r="B2207" s="30" t="s">
        <v>274</v>
      </c>
      <c r="C2207" s="30" t="s">
        <v>9</v>
      </c>
      <c r="D2207" s="30" t="s">
        <v>339</v>
      </c>
      <c r="E2207" s="30" t="s">
        <v>275</v>
      </c>
      <c r="F2207" s="30">
        <v>11875</v>
      </c>
      <c r="G2207" s="30" t="s">
        <v>305</v>
      </c>
      <c r="H2207" s="30">
        <v>65.318800664548505</v>
      </c>
      <c r="I2207" s="30">
        <v>0.12</v>
      </c>
      <c r="J2207" s="30" t="s">
        <v>332</v>
      </c>
      <c r="K2207" s="30">
        <v>7.8382560797458201</v>
      </c>
      <c r="L2207" s="30">
        <v>93079.290946981695</v>
      </c>
      <c r="M2207" s="30">
        <v>0.12</v>
      </c>
      <c r="N2207" s="30">
        <v>0</v>
      </c>
      <c r="O2207" s="30">
        <v>0</v>
      </c>
      <c r="P2207" s="30">
        <v>0</v>
      </c>
      <c r="Q2207" s="30">
        <v>0</v>
      </c>
      <c r="R2207" s="30">
        <v>0</v>
      </c>
      <c r="S2207" s="30">
        <v>1425</v>
      </c>
      <c r="T2207">
        <v>1</v>
      </c>
      <c r="U2207">
        <v>65.318800664548505</v>
      </c>
      <c r="V2207">
        <v>0.35294117647058798</v>
      </c>
    </row>
    <row r="2208" spans="1:22" hidden="1" x14ac:dyDescent="0.25">
      <c r="A2208" s="30" t="s">
        <v>1782</v>
      </c>
      <c r="B2208" s="30" t="s">
        <v>274</v>
      </c>
      <c r="C2208" s="30" t="s">
        <v>9</v>
      </c>
      <c r="D2208" s="30" t="s">
        <v>339</v>
      </c>
      <c r="E2208" s="30" t="s">
        <v>275</v>
      </c>
      <c r="F2208" s="30">
        <v>11875</v>
      </c>
      <c r="G2208" s="30" t="s">
        <v>306</v>
      </c>
      <c r="H2208" s="30">
        <v>95.798552530672694</v>
      </c>
      <c r="I2208" s="30">
        <v>0.12</v>
      </c>
      <c r="J2208" s="30" t="s">
        <v>332</v>
      </c>
      <c r="K2208" s="30">
        <v>11.495826303680699</v>
      </c>
      <c r="L2208" s="30">
        <v>136512.937356209</v>
      </c>
      <c r="M2208" s="30">
        <v>0.12</v>
      </c>
      <c r="N2208" s="30">
        <v>0</v>
      </c>
      <c r="O2208" s="30">
        <v>0</v>
      </c>
      <c r="P2208" s="30">
        <v>0</v>
      </c>
      <c r="Q2208" s="30">
        <v>0</v>
      </c>
      <c r="R2208" s="30">
        <v>0</v>
      </c>
      <c r="S2208" s="30">
        <v>1425</v>
      </c>
      <c r="T2208">
        <v>1</v>
      </c>
      <c r="U2208">
        <v>95.798552530672694</v>
      </c>
      <c r="V2208">
        <v>0.35294117647058798</v>
      </c>
    </row>
    <row r="2209" spans="1:22" hidden="1" x14ac:dyDescent="0.25">
      <c r="A2209" s="30" t="s">
        <v>1783</v>
      </c>
      <c r="B2209" s="30" t="s">
        <v>274</v>
      </c>
      <c r="C2209" s="30" t="s">
        <v>9</v>
      </c>
      <c r="D2209" s="30" t="s">
        <v>339</v>
      </c>
      <c r="E2209" s="30" t="s">
        <v>275</v>
      </c>
      <c r="F2209" s="30">
        <v>11875</v>
      </c>
      <c r="G2209" s="30" t="s">
        <v>307</v>
      </c>
      <c r="H2209" s="30">
        <v>27.829341530301601</v>
      </c>
      <c r="I2209" s="30">
        <v>0.01</v>
      </c>
      <c r="J2209" s="30" t="s">
        <v>336</v>
      </c>
      <c r="K2209" s="30">
        <v>0.27829341530301599</v>
      </c>
      <c r="L2209" s="30">
        <v>3304.7343067233101</v>
      </c>
      <c r="M2209" s="30">
        <v>0</v>
      </c>
      <c r="N2209" s="30">
        <v>0</v>
      </c>
      <c r="O2209" s="30">
        <v>0</v>
      </c>
      <c r="P2209" s="30">
        <v>0</v>
      </c>
      <c r="Q2209" s="30">
        <v>0.01</v>
      </c>
      <c r="R2209" s="30">
        <v>0.27829341530301599</v>
      </c>
      <c r="S2209" s="30">
        <v>118.75</v>
      </c>
      <c r="T2209">
        <v>1</v>
      </c>
      <c r="U2209">
        <v>27.829341530301601</v>
      </c>
      <c r="V2209">
        <v>9.9009900990098994E-3</v>
      </c>
    </row>
    <row r="2210" spans="1:22" hidden="1" x14ac:dyDescent="0.25">
      <c r="A2210" s="30" t="s">
        <v>1784</v>
      </c>
      <c r="B2210" s="30" t="s">
        <v>274</v>
      </c>
      <c r="C2210" s="30" t="s">
        <v>9</v>
      </c>
      <c r="D2210" s="30" t="s">
        <v>339</v>
      </c>
      <c r="E2210" s="30" t="s">
        <v>275</v>
      </c>
      <c r="F2210" s="30">
        <v>11875</v>
      </c>
      <c r="G2210" s="30" t="s">
        <v>308</v>
      </c>
      <c r="H2210" s="30">
        <v>92.285840725049695</v>
      </c>
      <c r="I2210" s="30">
        <v>7.0000000000000007E-2</v>
      </c>
      <c r="J2210" s="30" t="s">
        <v>332</v>
      </c>
      <c r="K2210" s="30">
        <v>6.4600088507534803</v>
      </c>
      <c r="L2210" s="30">
        <v>76712.605102697606</v>
      </c>
      <c r="M2210" s="30">
        <v>7.0000000000000007E-2</v>
      </c>
      <c r="N2210" s="30">
        <v>0</v>
      </c>
      <c r="O2210" s="30">
        <v>0</v>
      </c>
      <c r="P2210" s="30">
        <v>0</v>
      </c>
      <c r="Q2210" s="30">
        <v>0</v>
      </c>
      <c r="R2210" s="30">
        <v>0</v>
      </c>
      <c r="S2210" s="30">
        <v>831.25</v>
      </c>
      <c r="T2210">
        <v>1</v>
      </c>
      <c r="U2210">
        <v>92.285840725049695</v>
      </c>
      <c r="V2210">
        <v>0.20588235294117699</v>
      </c>
    </row>
    <row r="2211" spans="1:22" hidden="1" x14ac:dyDescent="0.25">
      <c r="A2211" s="30" t="s">
        <v>1780</v>
      </c>
      <c r="B2211" s="30" t="s">
        <v>274</v>
      </c>
      <c r="C2211" s="30" t="s">
        <v>9</v>
      </c>
      <c r="D2211" s="30" t="s">
        <v>339</v>
      </c>
      <c r="E2211" s="30" t="s">
        <v>275</v>
      </c>
      <c r="F2211" s="30">
        <v>11875</v>
      </c>
      <c r="G2211" s="30" t="s">
        <v>309</v>
      </c>
      <c r="H2211" s="30">
        <v>0</v>
      </c>
      <c r="I2211" s="30">
        <v>0</v>
      </c>
      <c r="J2211" s="30" t="s">
        <v>336</v>
      </c>
      <c r="K2211" s="30">
        <v>0</v>
      </c>
      <c r="L2211" s="30">
        <v>0</v>
      </c>
      <c r="M2211" s="30">
        <v>0</v>
      </c>
      <c r="N2211" s="30">
        <v>0</v>
      </c>
      <c r="O2211" s="30">
        <v>0</v>
      </c>
      <c r="P2211" s="30">
        <v>0</v>
      </c>
      <c r="Q2211" s="30">
        <v>0</v>
      </c>
      <c r="R2211" s="30">
        <v>0</v>
      </c>
      <c r="S2211" s="30">
        <v>0</v>
      </c>
      <c r="T2211">
        <v>1</v>
      </c>
      <c r="U2211">
        <v>0</v>
      </c>
      <c r="V2211">
        <v>0</v>
      </c>
    </row>
    <row r="2212" spans="1:22" hidden="1" x14ac:dyDescent="0.25">
      <c r="A2212" s="30" t="s">
        <v>1785</v>
      </c>
      <c r="B2212" s="30" t="s">
        <v>274</v>
      </c>
      <c r="C2212" s="30" t="s">
        <v>9</v>
      </c>
      <c r="D2212" s="30" t="s">
        <v>339</v>
      </c>
      <c r="E2212" s="30" t="s">
        <v>275</v>
      </c>
      <c r="F2212" s="30">
        <v>11875</v>
      </c>
      <c r="G2212" s="30" t="s">
        <v>310</v>
      </c>
      <c r="H2212" s="30">
        <v>0</v>
      </c>
      <c r="I2212" s="30">
        <v>0</v>
      </c>
      <c r="J2212" s="30" t="s">
        <v>333</v>
      </c>
      <c r="K2212" s="30">
        <v>0</v>
      </c>
      <c r="L2212" s="30">
        <v>0</v>
      </c>
      <c r="M2212" s="30">
        <v>0</v>
      </c>
      <c r="N2212" s="30">
        <v>0</v>
      </c>
      <c r="O2212" s="30">
        <v>0</v>
      </c>
      <c r="P2212" s="30">
        <v>0</v>
      </c>
      <c r="Q2212" s="30">
        <v>0</v>
      </c>
      <c r="R2212" s="30">
        <v>0</v>
      </c>
      <c r="S2212" s="30">
        <v>0</v>
      </c>
      <c r="T2212">
        <v>1</v>
      </c>
      <c r="U2212">
        <v>0</v>
      </c>
      <c r="V2212">
        <v>0</v>
      </c>
    </row>
    <row r="2213" spans="1:22" hidden="1" x14ac:dyDescent="0.25">
      <c r="A2213" s="30" t="s">
        <v>1786</v>
      </c>
      <c r="B2213" s="30" t="s">
        <v>274</v>
      </c>
      <c r="C2213" s="30" t="s">
        <v>9</v>
      </c>
      <c r="D2213" s="30" t="s">
        <v>339</v>
      </c>
      <c r="E2213" s="30" t="s">
        <v>275</v>
      </c>
      <c r="F2213" s="30">
        <v>11875</v>
      </c>
      <c r="G2213" s="30" t="s">
        <v>311</v>
      </c>
      <c r="H2213" s="30">
        <v>68.023735506602506</v>
      </c>
      <c r="I2213" s="30">
        <v>0.01</v>
      </c>
      <c r="J2213" s="30" t="s">
        <v>333</v>
      </c>
      <c r="K2213" s="30">
        <v>0.68023735506602501</v>
      </c>
      <c r="L2213" s="30">
        <v>8077.81859140905</v>
      </c>
      <c r="M2213" s="30">
        <v>0</v>
      </c>
      <c r="N2213" s="30">
        <v>0.01</v>
      </c>
      <c r="O2213" s="30">
        <v>0</v>
      </c>
      <c r="P2213" s="30">
        <v>0</v>
      </c>
      <c r="Q2213" s="30">
        <v>0</v>
      </c>
      <c r="R2213" s="30">
        <v>0</v>
      </c>
      <c r="S2213" s="30">
        <v>118.75</v>
      </c>
      <c r="T2213">
        <v>1</v>
      </c>
      <c r="U2213">
        <v>68.023735506602506</v>
      </c>
      <c r="V2213">
        <v>0.125</v>
      </c>
    </row>
    <row r="2214" spans="1:22" hidden="1" x14ac:dyDescent="0.25">
      <c r="A2214" s="30" t="s">
        <v>1787</v>
      </c>
      <c r="B2214" s="30" t="s">
        <v>274</v>
      </c>
      <c r="C2214" s="30" t="s">
        <v>9</v>
      </c>
      <c r="D2214" s="30" t="s">
        <v>339</v>
      </c>
      <c r="E2214" s="30" t="s">
        <v>275</v>
      </c>
      <c r="F2214" s="30">
        <v>11875</v>
      </c>
      <c r="G2214" s="30" t="s">
        <v>312</v>
      </c>
      <c r="H2214" s="30">
        <v>11.674519253985601</v>
      </c>
      <c r="I2214" s="30">
        <v>0.83</v>
      </c>
      <c r="J2214" s="30" t="s">
        <v>334</v>
      </c>
      <c r="K2214" s="30">
        <v>9.6898509808080409</v>
      </c>
      <c r="L2214" s="30">
        <v>115066.98039709601</v>
      </c>
      <c r="M2214" s="30">
        <v>0</v>
      </c>
      <c r="N2214" s="30">
        <v>0</v>
      </c>
      <c r="O2214" s="30">
        <v>0.83</v>
      </c>
      <c r="P2214" s="30">
        <v>0</v>
      </c>
      <c r="Q2214" s="30">
        <v>0</v>
      </c>
      <c r="R2214" s="30">
        <v>0</v>
      </c>
      <c r="S2214" s="30">
        <v>9856.25</v>
      </c>
      <c r="T2214">
        <v>1</v>
      </c>
      <c r="U2214">
        <v>11.674519253985601</v>
      </c>
      <c r="V2214">
        <v>0.93258426966292096</v>
      </c>
    </row>
    <row r="2215" spans="1:22" hidden="1" x14ac:dyDescent="0.25">
      <c r="A2215" s="30" t="s">
        <v>2833</v>
      </c>
      <c r="B2215" s="30" t="s">
        <v>274</v>
      </c>
      <c r="C2215" s="30" t="s">
        <v>9</v>
      </c>
      <c r="D2215" s="30" t="s">
        <v>339</v>
      </c>
      <c r="E2215" s="30" t="s">
        <v>275</v>
      </c>
      <c r="F2215" s="30">
        <v>11875</v>
      </c>
      <c r="G2215" s="30" t="s">
        <v>2688</v>
      </c>
      <c r="H2215" s="30">
        <v>52.387826460862598</v>
      </c>
      <c r="I2215" s="30">
        <v>7.5726330600000002E-3</v>
      </c>
      <c r="J2215" s="30" t="s">
        <v>334</v>
      </c>
      <c r="K2215" s="30">
        <v>0.39671378659907103</v>
      </c>
      <c r="L2215" s="30">
        <v>4710.9762158639596</v>
      </c>
      <c r="M2215" s="30">
        <v>0</v>
      </c>
      <c r="N2215" s="30">
        <v>0</v>
      </c>
      <c r="O2215" s="30">
        <v>7.5726330600000002E-3</v>
      </c>
      <c r="P2215" s="30">
        <v>0</v>
      </c>
      <c r="Q2215" s="30">
        <v>0</v>
      </c>
      <c r="R2215" s="30">
        <v>0</v>
      </c>
      <c r="S2215" s="30">
        <v>89.925017587499994</v>
      </c>
      <c r="T2215">
        <v>1</v>
      </c>
      <c r="U2215">
        <v>52.387826460862598</v>
      </c>
      <c r="V2215">
        <v>8.5085764719101103E-3</v>
      </c>
    </row>
    <row r="2216" spans="1:22" hidden="1" x14ac:dyDescent="0.25">
      <c r="A2216" s="30" t="s">
        <v>2749</v>
      </c>
      <c r="B2216" s="30" t="s">
        <v>274</v>
      </c>
      <c r="C2216" s="30" t="s">
        <v>9</v>
      </c>
      <c r="D2216" s="30" t="s">
        <v>339</v>
      </c>
      <c r="E2216" s="30" t="s">
        <v>275</v>
      </c>
      <c r="F2216" s="30">
        <v>11875</v>
      </c>
      <c r="G2216" s="30" t="s">
        <v>2687</v>
      </c>
      <c r="H2216" s="30">
        <v>32.512967351549399</v>
      </c>
      <c r="I2216" s="30">
        <v>5.2427366939999998E-2</v>
      </c>
      <c r="J2216" s="30" t="s">
        <v>334</v>
      </c>
      <c r="K2216" s="30">
        <v>1.70456926964792</v>
      </c>
      <c r="L2216" s="30">
        <v>20241.760077069099</v>
      </c>
      <c r="M2216" s="30">
        <v>0</v>
      </c>
      <c r="N2216" s="30">
        <v>0</v>
      </c>
      <c r="O2216" s="30">
        <v>5.2427366939999998E-2</v>
      </c>
      <c r="P2216" s="30">
        <v>0</v>
      </c>
      <c r="Q2216" s="30">
        <v>0</v>
      </c>
      <c r="R2216" s="30">
        <v>0</v>
      </c>
      <c r="S2216" s="30">
        <v>622.57498241250005</v>
      </c>
      <c r="T2216">
        <v>1</v>
      </c>
      <c r="U2216">
        <v>32.512967351549399</v>
      </c>
      <c r="V2216">
        <v>5.8907153865168503E-2</v>
      </c>
    </row>
    <row r="2217" spans="1:22" hidden="1" x14ac:dyDescent="0.25">
      <c r="A2217" s="30" t="s">
        <v>1788</v>
      </c>
      <c r="B2217" s="30" t="s">
        <v>274</v>
      </c>
      <c r="C2217" s="30" t="s">
        <v>9</v>
      </c>
      <c r="D2217" s="30" t="s">
        <v>339</v>
      </c>
      <c r="E2217" s="30" t="s">
        <v>275</v>
      </c>
      <c r="F2217" s="30">
        <v>11875</v>
      </c>
      <c r="G2217" s="30" t="s">
        <v>313</v>
      </c>
      <c r="H2217" s="30">
        <v>0</v>
      </c>
      <c r="I2217" s="30">
        <v>0</v>
      </c>
      <c r="J2217" s="30" t="s">
        <v>334</v>
      </c>
      <c r="K2217" s="30">
        <v>0</v>
      </c>
      <c r="L2217" s="30">
        <v>0</v>
      </c>
      <c r="M2217" s="30">
        <v>0</v>
      </c>
      <c r="N2217" s="30">
        <v>0</v>
      </c>
      <c r="O2217" s="30">
        <v>0</v>
      </c>
      <c r="P2217" s="30">
        <v>0</v>
      </c>
      <c r="Q2217" s="30">
        <v>0</v>
      </c>
      <c r="R2217" s="30">
        <v>0</v>
      </c>
      <c r="S2217" s="30">
        <v>0</v>
      </c>
      <c r="T2217">
        <v>1</v>
      </c>
      <c r="U2217">
        <v>0</v>
      </c>
      <c r="V2217">
        <v>0</v>
      </c>
    </row>
    <row r="2218" spans="1:22" hidden="1" x14ac:dyDescent="0.25">
      <c r="A2218" s="30" t="s">
        <v>1815</v>
      </c>
      <c r="B2218" s="30" t="s">
        <v>274</v>
      </c>
      <c r="C2218" s="30" t="s">
        <v>9</v>
      </c>
      <c r="D2218" s="30" t="s">
        <v>339</v>
      </c>
      <c r="E2218" s="30" t="s">
        <v>277</v>
      </c>
      <c r="F2218" s="30">
        <v>11875</v>
      </c>
      <c r="G2218" s="30" t="s">
        <v>289</v>
      </c>
      <c r="H2218" s="30">
        <v>0</v>
      </c>
      <c r="I2218" s="30">
        <v>0</v>
      </c>
      <c r="J2218" s="30" t="s">
        <v>335</v>
      </c>
      <c r="K2218" s="30">
        <v>0</v>
      </c>
      <c r="L2218" s="30">
        <v>0</v>
      </c>
      <c r="M2218" s="30">
        <v>0</v>
      </c>
      <c r="N2218" s="30">
        <v>0</v>
      </c>
      <c r="O2218" s="30">
        <v>0</v>
      </c>
      <c r="P2218" s="30">
        <v>0</v>
      </c>
      <c r="Q2218" s="30">
        <v>0</v>
      </c>
      <c r="R2218" s="30">
        <v>0</v>
      </c>
      <c r="S2218" s="30">
        <v>0</v>
      </c>
      <c r="T2218">
        <v>2</v>
      </c>
      <c r="U2218">
        <v>1309.81380920434</v>
      </c>
      <c r="V2218">
        <v>1</v>
      </c>
    </row>
    <row r="2219" spans="1:22" hidden="1" x14ac:dyDescent="0.25">
      <c r="A2219" s="30" t="s">
        <v>1814</v>
      </c>
      <c r="B2219" s="30" t="s">
        <v>274</v>
      </c>
      <c r="C2219" s="30" t="s">
        <v>9</v>
      </c>
      <c r="D2219" s="30" t="s">
        <v>339</v>
      </c>
      <c r="E2219" s="30" t="s">
        <v>277</v>
      </c>
      <c r="F2219" s="30">
        <v>11875</v>
      </c>
      <c r="G2219" s="30" t="s">
        <v>290</v>
      </c>
      <c r="H2219" s="30">
        <v>0</v>
      </c>
      <c r="I2219" s="30">
        <v>0</v>
      </c>
      <c r="J2219" s="30" t="s">
        <v>363</v>
      </c>
      <c r="K2219" s="30">
        <v>0</v>
      </c>
      <c r="L2219" s="30">
        <v>0</v>
      </c>
      <c r="M2219" s="30">
        <v>0</v>
      </c>
      <c r="N2219" s="30">
        <v>0</v>
      </c>
      <c r="O2219" s="30">
        <v>0</v>
      </c>
      <c r="P2219" s="30">
        <v>0</v>
      </c>
      <c r="Q2219" s="30">
        <v>0</v>
      </c>
      <c r="R2219" s="30">
        <v>0</v>
      </c>
      <c r="S2219" s="30">
        <v>0</v>
      </c>
      <c r="T2219">
        <v>2</v>
      </c>
      <c r="U2219">
        <v>1251.79381264886</v>
      </c>
      <c r="V2219">
        <v>0.5</v>
      </c>
    </row>
    <row r="2220" spans="1:22" hidden="1" x14ac:dyDescent="0.25">
      <c r="A2220" s="30" t="s">
        <v>1791</v>
      </c>
      <c r="B2220" s="30" t="s">
        <v>274</v>
      </c>
      <c r="C2220" s="30" t="s">
        <v>9</v>
      </c>
      <c r="D2220" s="30" t="s">
        <v>339</v>
      </c>
      <c r="E2220" s="30" t="s">
        <v>277</v>
      </c>
      <c r="F2220" s="30">
        <v>11875</v>
      </c>
      <c r="G2220" s="30" t="s">
        <v>291</v>
      </c>
      <c r="H2220" s="30">
        <v>0</v>
      </c>
      <c r="I2220" s="30">
        <v>0</v>
      </c>
      <c r="J2220" s="30" t="s">
        <v>336</v>
      </c>
      <c r="K2220" s="30">
        <v>0</v>
      </c>
      <c r="L2220" s="30">
        <v>0</v>
      </c>
      <c r="M2220" s="30">
        <v>0</v>
      </c>
      <c r="N2220" s="30">
        <v>0</v>
      </c>
      <c r="O2220" s="30">
        <v>0</v>
      </c>
      <c r="P2220" s="30">
        <v>0</v>
      </c>
      <c r="Q2220" s="30">
        <v>0</v>
      </c>
      <c r="R2220" s="30">
        <v>0</v>
      </c>
      <c r="S2220" s="30">
        <v>0</v>
      </c>
      <c r="T2220">
        <v>2</v>
      </c>
      <c r="U2220">
        <v>0</v>
      </c>
      <c r="V2220">
        <v>0</v>
      </c>
    </row>
    <row r="2221" spans="1:22" hidden="1" x14ac:dyDescent="0.25">
      <c r="A2221" s="30" t="s">
        <v>1793</v>
      </c>
      <c r="B2221" s="30" t="s">
        <v>274</v>
      </c>
      <c r="C2221" s="30" t="s">
        <v>9</v>
      </c>
      <c r="D2221" s="30" t="s">
        <v>339</v>
      </c>
      <c r="E2221" s="30" t="s">
        <v>277</v>
      </c>
      <c r="F2221" s="30">
        <v>11875</v>
      </c>
      <c r="G2221" s="30" t="s">
        <v>292</v>
      </c>
      <c r="H2221" s="30">
        <v>42.088404350981499</v>
      </c>
      <c r="I2221" s="30">
        <v>0.13</v>
      </c>
      <c r="J2221" s="30" t="s">
        <v>332</v>
      </c>
      <c r="K2221" s="30">
        <v>5.4714925656276003</v>
      </c>
      <c r="L2221" s="30">
        <v>64973.974216827701</v>
      </c>
      <c r="M2221" s="30">
        <v>0.13</v>
      </c>
      <c r="N2221" s="30">
        <v>0</v>
      </c>
      <c r="O2221" s="30">
        <v>0</v>
      </c>
      <c r="P2221" s="30">
        <v>0</v>
      </c>
      <c r="Q2221" s="30">
        <v>0</v>
      </c>
      <c r="R2221" s="30">
        <v>0</v>
      </c>
      <c r="S2221" s="30">
        <v>1543.75</v>
      </c>
      <c r="T2221">
        <v>2</v>
      </c>
      <c r="U2221">
        <v>42.088404350981499</v>
      </c>
      <c r="V2221">
        <v>5.5555555555555601E-2</v>
      </c>
    </row>
    <row r="2222" spans="1:22" hidden="1" x14ac:dyDescent="0.25">
      <c r="A2222" s="30" t="s">
        <v>1794</v>
      </c>
      <c r="B2222" s="30" t="s">
        <v>274</v>
      </c>
      <c r="C2222" s="30" t="s">
        <v>9</v>
      </c>
      <c r="D2222" s="30" t="s">
        <v>339</v>
      </c>
      <c r="E2222" s="30" t="s">
        <v>277</v>
      </c>
      <c r="F2222" s="30">
        <v>11875</v>
      </c>
      <c r="G2222" s="30" t="s">
        <v>293</v>
      </c>
      <c r="H2222" s="30">
        <v>0</v>
      </c>
      <c r="I2222" s="30">
        <v>0</v>
      </c>
      <c r="J2222" s="30" t="s">
        <v>333</v>
      </c>
      <c r="K2222" s="30">
        <v>0</v>
      </c>
      <c r="L2222" s="30">
        <v>0</v>
      </c>
      <c r="M2222" s="30">
        <v>0</v>
      </c>
      <c r="N2222" s="30">
        <v>0</v>
      </c>
      <c r="O2222" s="30">
        <v>0</v>
      </c>
      <c r="P2222" s="30">
        <v>0</v>
      </c>
      <c r="Q2222" s="30">
        <v>0</v>
      </c>
      <c r="R2222" s="30">
        <v>0</v>
      </c>
      <c r="S2222" s="30">
        <v>0</v>
      </c>
      <c r="T2222">
        <v>2</v>
      </c>
      <c r="U2222">
        <v>0</v>
      </c>
      <c r="V2222">
        <v>0</v>
      </c>
    </row>
    <row r="2223" spans="1:22" hidden="1" x14ac:dyDescent="0.25">
      <c r="A2223" s="30" t="s">
        <v>1795</v>
      </c>
      <c r="B2223" s="30" t="s">
        <v>274</v>
      </c>
      <c r="C2223" s="30" t="s">
        <v>9</v>
      </c>
      <c r="D2223" s="30" t="s">
        <v>339</v>
      </c>
      <c r="E2223" s="30" t="s">
        <v>277</v>
      </c>
      <c r="F2223" s="30">
        <v>11875</v>
      </c>
      <c r="G2223" s="30" t="s">
        <v>294</v>
      </c>
      <c r="H2223" s="30">
        <v>71.036685877506301</v>
      </c>
      <c r="I2223" s="30">
        <v>0.09</v>
      </c>
      <c r="J2223" s="30" t="s">
        <v>333</v>
      </c>
      <c r="K2223" s="30">
        <v>6.3933017289755698</v>
      </c>
      <c r="L2223" s="30">
        <v>75920.458031584902</v>
      </c>
      <c r="M2223" s="30">
        <v>0</v>
      </c>
      <c r="N2223" s="30">
        <v>0.09</v>
      </c>
      <c r="O2223" s="30">
        <v>0</v>
      </c>
      <c r="P2223" s="30">
        <v>0</v>
      </c>
      <c r="Q2223" s="30">
        <v>0</v>
      </c>
      <c r="R2223" s="30">
        <v>0</v>
      </c>
      <c r="S2223" s="30">
        <v>1068.75</v>
      </c>
      <c r="T2223">
        <v>2</v>
      </c>
      <c r="U2223">
        <v>71.036685877506301</v>
      </c>
      <c r="V2223">
        <v>0.107142857142857</v>
      </c>
    </row>
    <row r="2224" spans="1:22" hidden="1" x14ac:dyDescent="0.25">
      <c r="A2224" s="30" t="s">
        <v>1796</v>
      </c>
      <c r="B2224" s="30" t="s">
        <v>274</v>
      </c>
      <c r="C2224" s="30" t="s">
        <v>9</v>
      </c>
      <c r="D2224" s="30" t="s">
        <v>339</v>
      </c>
      <c r="E2224" s="30" t="s">
        <v>277</v>
      </c>
      <c r="F2224" s="30">
        <v>11875</v>
      </c>
      <c r="G2224" s="30" t="s">
        <v>295</v>
      </c>
      <c r="H2224" s="30">
        <v>0</v>
      </c>
      <c r="I2224" s="30">
        <v>0</v>
      </c>
      <c r="J2224" s="30" t="s">
        <v>336</v>
      </c>
      <c r="K2224" s="30">
        <v>0</v>
      </c>
      <c r="L2224" s="30">
        <v>0</v>
      </c>
      <c r="M2224" s="30">
        <v>0</v>
      </c>
      <c r="N2224" s="30">
        <v>0</v>
      </c>
      <c r="O2224" s="30">
        <v>0</v>
      </c>
      <c r="P2224" s="30">
        <v>0</v>
      </c>
      <c r="Q2224" s="30">
        <v>0</v>
      </c>
      <c r="R2224" s="30">
        <v>0</v>
      </c>
      <c r="S2224" s="30">
        <v>0</v>
      </c>
      <c r="T2224">
        <v>2</v>
      </c>
      <c r="U2224">
        <v>0</v>
      </c>
      <c r="V2224">
        <v>0</v>
      </c>
    </row>
    <row r="2225" spans="1:22" hidden="1" x14ac:dyDescent="0.25">
      <c r="A2225" s="30" t="s">
        <v>1797</v>
      </c>
      <c r="B2225" s="30" t="s">
        <v>274</v>
      </c>
      <c r="C2225" s="30" t="s">
        <v>9</v>
      </c>
      <c r="D2225" s="30" t="s">
        <v>339</v>
      </c>
      <c r="E2225" s="30" t="s">
        <v>277</v>
      </c>
      <c r="F2225" s="30">
        <v>11875</v>
      </c>
      <c r="G2225" s="30" t="s">
        <v>296</v>
      </c>
      <c r="H2225" s="30">
        <v>72.5173259662877</v>
      </c>
      <c r="I2225" s="30">
        <v>0.01</v>
      </c>
      <c r="J2225" s="30" t="s">
        <v>336</v>
      </c>
      <c r="K2225" s="30">
        <v>0.72517325966287705</v>
      </c>
      <c r="L2225" s="30">
        <v>8611.4324584966707</v>
      </c>
      <c r="M2225" s="30">
        <v>0</v>
      </c>
      <c r="N2225" s="30">
        <v>0</v>
      </c>
      <c r="O2225" s="30">
        <v>0</v>
      </c>
      <c r="P2225" s="30">
        <v>0</v>
      </c>
      <c r="Q2225" s="30">
        <v>0.01</v>
      </c>
      <c r="R2225" s="30">
        <v>0.72517325966287705</v>
      </c>
      <c r="S2225" s="30">
        <v>118.75</v>
      </c>
      <c r="T2225">
        <v>2</v>
      </c>
      <c r="U2225">
        <v>72.5173259662877</v>
      </c>
      <c r="V2225">
        <v>8.7719298245613996E-3</v>
      </c>
    </row>
    <row r="2226" spans="1:22" hidden="1" x14ac:dyDescent="0.25">
      <c r="A2226" s="30" t="s">
        <v>1798</v>
      </c>
      <c r="B2226" s="30" t="s">
        <v>274</v>
      </c>
      <c r="C2226" s="30" t="s">
        <v>9</v>
      </c>
      <c r="D2226" s="30" t="s">
        <v>339</v>
      </c>
      <c r="E2226" s="30" t="s">
        <v>277</v>
      </c>
      <c r="F2226" s="30">
        <v>11875</v>
      </c>
      <c r="G2226" s="30" t="s">
        <v>297</v>
      </c>
      <c r="H2226" s="30">
        <v>546.383862568322</v>
      </c>
      <c r="I2226" s="30">
        <v>0.01</v>
      </c>
      <c r="J2226" s="30" t="s">
        <v>336</v>
      </c>
      <c r="K2226" s="30">
        <v>5.4638386256832199</v>
      </c>
      <c r="L2226" s="30">
        <v>64883.083679988202</v>
      </c>
      <c r="M2226" s="30">
        <v>0</v>
      </c>
      <c r="N2226" s="30">
        <v>0</v>
      </c>
      <c r="O2226" s="30">
        <v>0</v>
      </c>
      <c r="P2226" s="30">
        <v>0</v>
      </c>
      <c r="Q2226" s="30">
        <v>0.01</v>
      </c>
      <c r="R2226" s="30">
        <v>5.4638386256832199</v>
      </c>
      <c r="S2226" s="30">
        <v>118.75</v>
      </c>
      <c r="T2226">
        <v>2</v>
      </c>
      <c r="U2226">
        <v>546.383862568322</v>
      </c>
      <c r="V2226">
        <v>8.7719298245613996E-3</v>
      </c>
    </row>
    <row r="2227" spans="1:22" hidden="1" x14ac:dyDescent="0.25">
      <c r="A2227" s="30" t="s">
        <v>1799</v>
      </c>
      <c r="B2227" s="30" t="s">
        <v>274</v>
      </c>
      <c r="C2227" s="30" t="s">
        <v>9</v>
      </c>
      <c r="D2227" s="30" t="s">
        <v>339</v>
      </c>
      <c r="E2227" s="30" t="s">
        <v>277</v>
      </c>
      <c r="F2227" s="30">
        <v>11875</v>
      </c>
      <c r="G2227" s="30" t="s">
        <v>298</v>
      </c>
      <c r="H2227" s="30">
        <v>0</v>
      </c>
      <c r="I2227" s="30">
        <v>0</v>
      </c>
      <c r="J2227" s="30" t="s">
        <v>276</v>
      </c>
      <c r="K2227" s="30">
        <v>0</v>
      </c>
      <c r="L2227" s="30">
        <v>0</v>
      </c>
      <c r="M2227" s="30">
        <v>0</v>
      </c>
      <c r="N2227" s="30">
        <v>0</v>
      </c>
      <c r="O2227" s="30">
        <v>0</v>
      </c>
      <c r="P2227" s="30">
        <v>0</v>
      </c>
      <c r="Q2227" s="30">
        <v>0</v>
      </c>
      <c r="R2227" s="30">
        <v>0</v>
      </c>
      <c r="S2227" s="30">
        <v>0</v>
      </c>
      <c r="T2227">
        <v>2</v>
      </c>
      <c r="U2227">
        <v>0</v>
      </c>
      <c r="V2227">
        <v>0</v>
      </c>
    </row>
    <row r="2228" spans="1:22" hidden="1" x14ac:dyDescent="0.25">
      <c r="A2228" s="30" t="s">
        <v>1800</v>
      </c>
      <c r="B2228" s="30" t="s">
        <v>274</v>
      </c>
      <c r="C2228" s="30" t="s">
        <v>9</v>
      </c>
      <c r="D2228" s="30" t="s">
        <v>339</v>
      </c>
      <c r="E2228" s="30" t="s">
        <v>277</v>
      </c>
      <c r="F2228" s="30">
        <v>11875</v>
      </c>
      <c r="G2228" s="30" t="s">
        <v>299</v>
      </c>
      <c r="H2228" s="30">
        <v>127.73365287888799</v>
      </c>
      <c r="I2228" s="30">
        <v>0.04</v>
      </c>
      <c r="J2228" s="30" t="s">
        <v>332</v>
      </c>
      <c r="K2228" s="30">
        <v>5.1093461151555202</v>
      </c>
      <c r="L2228" s="30">
        <v>60673.485117471697</v>
      </c>
      <c r="M2228" s="30">
        <v>0.04</v>
      </c>
      <c r="N2228" s="30">
        <v>0</v>
      </c>
      <c r="O2228" s="30">
        <v>0</v>
      </c>
      <c r="P2228" s="30">
        <v>0</v>
      </c>
      <c r="Q2228" s="30">
        <v>0</v>
      </c>
      <c r="R2228" s="30">
        <v>0</v>
      </c>
      <c r="S2228" s="30">
        <v>475</v>
      </c>
      <c r="T2228">
        <v>2</v>
      </c>
      <c r="U2228">
        <v>127.73365287888799</v>
      </c>
      <c r="V2228">
        <v>1.7094017094017099E-2</v>
      </c>
    </row>
    <row r="2229" spans="1:22" hidden="1" x14ac:dyDescent="0.25">
      <c r="A2229" s="30" t="s">
        <v>1801</v>
      </c>
      <c r="B2229" s="30" t="s">
        <v>274</v>
      </c>
      <c r="C2229" s="30" t="s">
        <v>9</v>
      </c>
      <c r="D2229" s="30" t="s">
        <v>339</v>
      </c>
      <c r="E2229" s="30" t="s">
        <v>277</v>
      </c>
      <c r="F2229" s="30">
        <v>11875</v>
      </c>
      <c r="G2229" s="30" t="s">
        <v>300</v>
      </c>
      <c r="H2229" s="30">
        <v>0</v>
      </c>
      <c r="I2229" s="30">
        <v>0</v>
      </c>
      <c r="J2229" s="30" t="s">
        <v>336</v>
      </c>
      <c r="K2229" s="30">
        <v>0</v>
      </c>
      <c r="L2229" s="30">
        <v>0</v>
      </c>
      <c r="M2229" s="30">
        <v>0</v>
      </c>
      <c r="N2229" s="30">
        <v>0</v>
      </c>
      <c r="O2229" s="30">
        <v>0</v>
      </c>
      <c r="P2229" s="30">
        <v>0</v>
      </c>
      <c r="Q2229" s="30">
        <v>0</v>
      </c>
      <c r="R2229" s="30">
        <v>0</v>
      </c>
      <c r="S2229" s="30">
        <v>0</v>
      </c>
      <c r="T2229">
        <v>2</v>
      </c>
      <c r="U2229">
        <v>0</v>
      </c>
      <c r="V2229">
        <v>0</v>
      </c>
    </row>
    <row r="2230" spans="1:22" hidden="1" x14ac:dyDescent="0.25">
      <c r="A2230" s="30" t="s">
        <v>1802</v>
      </c>
      <c r="B2230" s="30" t="s">
        <v>274</v>
      </c>
      <c r="C2230" s="30" t="s">
        <v>9</v>
      </c>
      <c r="D2230" s="30" t="s">
        <v>339</v>
      </c>
      <c r="E2230" s="30" t="s">
        <v>277</v>
      </c>
      <c r="F2230" s="30">
        <v>11875</v>
      </c>
      <c r="G2230" s="30" t="s">
        <v>301</v>
      </c>
      <c r="H2230" s="30">
        <v>45.502087099937199</v>
      </c>
      <c r="I2230" s="30">
        <v>0.61</v>
      </c>
      <c r="J2230" s="30" t="s">
        <v>333</v>
      </c>
      <c r="K2230" s="30">
        <v>27.756273130961699</v>
      </c>
      <c r="L2230" s="30">
        <v>329605.74343017</v>
      </c>
      <c r="M2230" s="30">
        <v>0</v>
      </c>
      <c r="N2230" s="30">
        <v>0.61</v>
      </c>
      <c r="O2230" s="30">
        <v>0</v>
      </c>
      <c r="P2230" s="30">
        <v>0</v>
      </c>
      <c r="Q2230" s="30">
        <v>0</v>
      </c>
      <c r="R2230" s="30">
        <v>0</v>
      </c>
      <c r="S2230" s="30">
        <v>7243.75</v>
      </c>
      <c r="T2230">
        <v>2</v>
      </c>
      <c r="U2230">
        <v>45.502087099937199</v>
      </c>
      <c r="V2230">
        <v>0.72619047619047605</v>
      </c>
    </row>
    <row r="2231" spans="1:22" hidden="1" x14ac:dyDescent="0.25">
      <c r="A2231" s="30" t="s">
        <v>1803</v>
      </c>
      <c r="B2231" s="30" t="s">
        <v>274</v>
      </c>
      <c r="C2231" s="30" t="s">
        <v>9</v>
      </c>
      <c r="D2231" s="30" t="s">
        <v>339</v>
      </c>
      <c r="E2231" s="30" t="s">
        <v>277</v>
      </c>
      <c r="F2231" s="30">
        <v>11875</v>
      </c>
      <c r="G2231" s="30" t="s">
        <v>302</v>
      </c>
      <c r="H2231" s="30">
        <v>97.797317353872501</v>
      </c>
      <c r="I2231" s="30">
        <v>0.02</v>
      </c>
      <c r="J2231" s="30" t="s">
        <v>332</v>
      </c>
      <c r="K2231" s="30">
        <v>1.9559463470774501</v>
      </c>
      <c r="L2231" s="30">
        <v>23226.862871544701</v>
      </c>
      <c r="M2231" s="30">
        <v>0.02</v>
      </c>
      <c r="N2231" s="30">
        <v>0</v>
      </c>
      <c r="O2231" s="30">
        <v>0</v>
      </c>
      <c r="P2231" s="30">
        <v>0</v>
      </c>
      <c r="Q2231" s="30">
        <v>0</v>
      </c>
      <c r="R2231" s="30">
        <v>0</v>
      </c>
      <c r="S2231" s="30">
        <v>237.5</v>
      </c>
      <c r="T2231">
        <v>2</v>
      </c>
      <c r="U2231">
        <v>97.797317353872501</v>
      </c>
      <c r="V2231">
        <v>8.5470085470085496E-3</v>
      </c>
    </row>
    <row r="2232" spans="1:22" hidden="1" x14ac:dyDescent="0.25">
      <c r="A2232" s="30" t="s">
        <v>1804</v>
      </c>
      <c r="B2232" s="30" t="s">
        <v>274</v>
      </c>
      <c r="C2232" s="30" t="s">
        <v>9</v>
      </c>
      <c r="D2232" s="30" t="s">
        <v>339</v>
      </c>
      <c r="E2232" s="30" t="s">
        <v>277</v>
      </c>
      <c r="F2232" s="30">
        <v>11875</v>
      </c>
      <c r="G2232" s="30" t="s">
        <v>303</v>
      </c>
      <c r="H2232" s="30">
        <v>148.663372444358</v>
      </c>
      <c r="I2232" s="30">
        <v>0.05</v>
      </c>
      <c r="J2232" s="30" t="s">
        <v>336</v>
      </c>
      <c r="K2232" s="30">
        <v>7.4331686222178899</v>
      </c>
      <c r="L2232" s="30">
        <v>88268.877388837398</v>
      </c>
      <c r="M2232" s="30">
        <v>0</v>
      </c>
      <c r="N2232" s="30">
        <v>0</v>
      </c>
      <c r="O2232" s="30">
        <v>0</v>
      </c>
      <c r="P2232" s="30">
        <v>0</v>
      </c>
      <c r="Q2232" s="30">
        <v>0.05</v>
      </c>
      <c r="R2232" s="30">
        <v>7.4331686222178899</v>
      </c>
      <c r="S2232" s="30">
        <v>593.75</v>
      </c>
      <c r="T2232">
        <v>2</v>
      </c>
      <c r="U2232">
        <v>148.663372444358</v>
      </c>
      <c r="V2232">
        <v>4.3859649122807001E-2</v>
      </c>
    </row>
    <row r="2233" spans="1:22" hidden="1" x14ac:dyDescent="0.25">
      <c r="A2233" s="30" t="s">
        <v>1792</v>
      </c>
      <c r="B2233" s="30" t="s">
        <v>274</v>
      </c>
      <c r="C2233" s="30" t="s">
        <v>9</v>
      </c>
      <c r="D2233" s="30" t="s">
        <v>339</v>
      </c>
      <c r="E2233" s="30" t="s">
        <v>277</v>
      </c>
      <c r="F2233" s="30">
        <v>11875</v>
      </c>
      <c r="G2233" s="30" t="s">
        <v>304</v>
      </c>
      <c r="H2233" s="30">
        <v>20.3723776721273</v>
      </c>
      <c r="I2233" s="30">
        <v>1</v>
      </c>
      <c r="J2233" s="30" t="s">
        <v>336</v>
      </c>
      <c r="K2233" s="30">
        <v>20.3723776721273</v>
      </c>
      <c r="L2233" s="30">
        <v>241921.98485651199</v>
      </c>
      <c r="M2233" s="30">
        <v>0</v>
      </c>
      <c r="N2233" s="30">
        <v>0</v>
      </c>
      <c r="O2233" s="30">
        <v>0</v>
      </c>
      <c r="P2233" s="30">
        <v>0</v>
      </c>
      <c r="Q2233" s="30">
        <v>1</v>
      </c>
      <c r="R2233" s="30">
        <v>20.3723776721273</v>
      </c>
      <c r="S2233" s="30">
        <v>11875</v>
      </c>
      <c r="T2233">
        <v>2</v>
      </c>
      <c r="U2233">
        <v>20.3723776721273</v>
      </c>
      <c r="V2233">
        <v>0.87719298245613997</v>
      </c>
    </row>
    <row r="2234" spans="1:22" hidden="1" x14ac:dyDescent="0.25">
      <c r="A2234" s="30" t="s">
        <v>1806</v>
      </c>
      <c r="B2234" s="30" t="s">
        <v>274</v>
      </c>
      <c r="C2234" s="30" t="s">
        <v>9</v>
      </c>
      <c r="D2234" s="30" t="s">
        <v>339</v>
      </c>
      <c r="E2234" s="30" t="s">
        <v>277</v>
      </c>
      <c r="F2234" s="30">
        <v>11875</v>
      </c>
      <c r="G2234" s="30" t="s">
        <v>305</v>
      </c>
      <c r="H2234" s="30">
        <v>141.98882531677901</v>
      </c>
      <c r="I2234" s="30">
        <v>1.05</v>
      </c>
      <c r="J2234" s="30" t="s">
        <v>332</v>
      </c>
      <c r="K2234" s="30">
        <v>149.08826658261799</v>
      </c>
      <c r="L2234" s="30">
        <v>1770423.16566858</v>
      </c>
      <c r="M2234" s="30">
        <v>1.05</v>
      </c>
      <c r="N2234" s="30">
        <v>0</v>
      </c>
      <c r="O2234" s="30">
        <v>0</v>
      </c>
      <c r="P2234" s="30">
        <v>0</v>
      </c>
      <c r="Q2234" s="30">
        <v>0</v>
      </c>
      <c r="R2234" s="30">
        <v>0</v>
      </c>
      <c r="S2234" s="30">
        <v>12468.75</v>
      </c>
      <c r="T2234">
        <v>2</v>
      </c>
      <c r="U2234">
        <v>141.98882531677901</v>
      </c>
      <c r="V2234">
        <v>0.44871794871794901</v>
      </c>
    </row>
    <row r="2235" spans="1:22" hidden="1" x14ac:dyDescent="0.25">
      <c r="A2235" s="30" t="s">
        <v>1807</v>
      </c>
      <c r="B2235" s="30" t="s">
        <v>274</v>
      </c>
      <c r="C2235" s="30" t="s">
        <v>9</v>
      </c>
      <c r="D2235" s="30" t="s">
        <v>339</v>
      </c>
      <c r="E2235" s="30" t="s">
        <v>277</v>
      </c>
      <c r="F2235" s="30">
        <v>11875</v>
      </c>
      <c r="G2235" s="30" t="s">
        <v>306</v>
      </c>
      <c r="H2235" s="30">
        <v>108.701302054183</v>
      </c>
      <c r="I2235" s="30">
        <v>0.67</v>
      </c>
      <c r="J2235" s="30" t="s">
        <v>332</v>
      </c>
      <c r="K2235" s="30">
        <v>72.829872376302305</v>
      </c>
      <c r="L2235" s="30">
        <v>864854.73446859</v>
      </c>
      <c r="M2235" s="30">
        <v>0.67</v>
      </c>
      <c r="N2235" s="30">
        <v>0</v>
      </c>
      <c r="O2235" s="30">
        <v>0</v>
      </c>
      <c r="P2235" s="30">
        <v>0</v>
      </c>
      <c r="Q2235" s="30">
        <v>0</v>
      </c>
      <c r="R2235" s="30">
        <v>0</v>
      </c>
      <c r="S2235" s="30">
        <v>7956.25</v>
      </c>
      <c r="T2235">
        <v>2</v>
      </c>
      <c r="U2235">
        <v>108.701302054183</v>
      </c>
      <c r="V2235">
        <v>0.28632478632478597</v>
      </c>
    </row>
    <row r="2236" spans="1:22" hidden="1" x14ac:dyDescent="0.25">
      <c r="A2236" s="30" t="s">
        <v>1808</v>
      </c>
      <c r="B2236" s="30" t="s">
        <v>274</v>
      </c>
      <c r="C2236" s="30" t="s">
        <v>9</v>
      </c>
      <c r="D2236" s="30" t="s">
        <v>339</v>
      </c>
      <c r="E2236" s="30" t="s">
        <v>277</v>
      </c>
      <c r="F2236" s="30">
        <v>11875</v>
      </c>
      <c r="G2236" s="30" t="s">
        <v>307</v>
      </c>
      <c r="H2236" s="30">
        <v>45.018689334103698</v>
      </c>
      <c r="I2236" s="30">
        <v>7.0000000000000007E-2</v>
      </c>
      <c r="J2236" s="30" t="s">
        <v>336</v>
      </c>
      <c r="K2236" s="30">
        <v>3.1513082533872598</v>
      </c>
      <c r="L2236" s="30">
        <v>37421.785508973699</v>
      </c>
      <c r="M2236" s="30">
        <v>0</v>
      </c>
      <c r="N2236" s="30">
        <v>0</v>
      </c>
      <c r="O2236" s="30">
        <v>0</v>
      </c>
      <c r="P2236" s="30">
        <v>0</v>
      </c>
      <c r="Q2236" s="30">
        <v>7.0000000000000007E-2</v>
      </c>
      <c r="R2236" s="30">
        <v>3.1513082533872598</v>
      </c>
      <c r="S2236" s="30">
        <v>831.25</v>
      </c>
      <c r="T2236">
        <v>2</v>
      </c>
      <c r="U2236">
        <v>45.018689334103698</v>
      </c>
      <c r="V2236">
        <v>6.14035087719298E-2</v>
      </c>
    </row>
    <row r="2237" spans="1:22" hidden="1" x14ac:dyDescent="0.25">
      <c r="A2237" s="30" t="s">
        <v>1809</v>
      </c>
      <c r="B2237" s="30" t="s">
        <v>274</v>
      </c>
      <c r="C2237" s="30" t="s">
        <v>9</v>
      </c>
      <c r="D2237" s="30" t="s">
        <v>339</v>
      </c>
      <c r="E2237" s="30" t="s">
        <v>277</v>
      </c>
      <c r="F2237" s="30">
        <v>11875</v>
      </c>
      <c r="G2237" s="30" t="s">
        <v>308</v>
      </c>
      <c r="H2237" s="30">
        <v>118.496545311969</v>
      </c>
      <c r="I2237" s="30">
        <v>0.43</v>
      </c>
      <c r="J2237" s="30" t="s">
        <v>332</v>
      </c>
      <c r="K2237" s="30">
        <v>50.953514484146702</v>
      </c>
      <c r="L2237" s="30">
        <v>605072.98449924204</v>
      </c>
      <c r="M2237" s="30">
        <v>0.43</v>
      </c>
      <c r="N2237" s="30">
        <v>0</v>
      </c>
      <c r="O2237" s="30">
        <v>0</v>
      </c>
      <c r="P2237" s="30">
        <v>0</v>
      </c>
      <c r="Q2237" s="30">
        <v>0</v>
      </c>
      <c r="R2237" s="30">
        <v>0</v>
      </c>
      <c r="S2237" s="30">
        <v>5106.25</v>
      </c>
      <c r="T2237">
        <v>2</v>
      </c>
      <c r="U2237">
        <v>118.496545311969</v>
      </c>
      <c r="V2237">
        <v>0.183760683760684</v>
      </c>
    </row>
    <row r="2238" spans="1:22" hidden="1" x14ac:dyDescent="0.25">
      <c r="A2238" s="30" t="s">
        <v>1805</v>
      </c>
      <c r="B2238" s="30" t="s">
        <v>274</v>
      </c>
      <c r="C2238" s="30" t="s">
        <v>9</v>
      </c>
      <c r="D2238" s="30" t="s">
        <v>339</v>
      </c>
      <c r="E2238" s="30" t="s">
        <v>277</v>
      </c>
      <c r="F2238" s="30">
        <v>11875</v>
      </c>
      <c r="G2238" s="30" t="s">
        <v>309</v>
      </c>
      <c r="H2238" s="30">
        <v>0</v>
      </c>
      <c r="I2238" s="30">
        <v>0</v>
      </c>
      <c r="J2238" s="30" t="s">
        <v>336</v>
      </c>
      <c r="K2238" s="30">
        <v>0</v>
      </c>
      <c r="L2238" s="30">
        <v>0</v>
      </c>
      <c r="M2238" s="30">
        <v>0</v>
      </c>
      <c r="N2238" s="30">
        <v>0</v>
      </c>
      <c r="O2238" s="30">
        <v>0</v>
      </c>
      <c r="P2238" s="30">
        <v>0</v>
      </c>
      <c r="Q2238" s="30">
        <v>0</v>
      </c>
      <c r="R2238" s="30">
        <v>0</v>
      </c>
      <c r="S2238" s="30">
        <v>0</v>
      </c>
      <c r="T2238">
        <v>2</v>
      </c>
      <c r="U2238">
        <v>0</v>
      </c>
      <c r="V2238">
        <v>0</v>
      </c>
    </row>
    <row r="2239" spans="1:22" hidden="1" x14ac:dyDescent="0.25">
      <c r="A2239" s="30" t="s">
        <v>1810</v>
      </c>
      <c r="B2239" s="30" t="s">
        <v>274</v>
      </c>
      <c r="C2239" s="30" t="s">
        <v>9</v>
      </c>
      <c r="D2239" s="30" t="s">
        <v>339</v>
      </c>
      <c r="E2239" s="30" t="s">
        <v>277</v>
      </c>
      <c r="F2239" s="30">
        <v>11875</v>
      </c>
      <c r="G2239" s="30" t="s">
        <v>310</v>
      </c>
      <c r="H2239" s="30">
        <v>136.637747721068</v>
      </c>
      <c r="I2239" s="30">
        <v>0.03</v>
      </c>
      <c r="J2239" s="30" t="s">
        <v>333</v>
      </c>
      <c r="K2239" s="30">
        <v>4.0991324316320403</v>
      </c>
      <c r="L2239" s="30">
        <v>48677.197625630499</v>
      </c>
      <c r="M2239" s="30">
        <v>0</v>
      </c>
      <c r="N2239" s="30">
        <v>0.03</v>
      </c>
      <c r="O2239" s="30">
        <v>0</v>
      </c>
      <c r="P2239" s="30">
        <v>0</v>
      </c>
      <c r="Q2239" s="30">
        <v>0</v>
      </c>
      <c r="R2239" s="30">
        <v>0</v>
      </c>
      <c r="S2239" s="30">
        <v>356.25</v>
      </c>
      <c r="T2239">
        <v>2</v>
      </c>
      <c r="U2239">
        <v>136.637747721068</v>
      </c>
      <c r="V2239">
        <v>3.5714285714285698E-2</v>
      </c>
    </row>
    <row r="2240" spans="1:22" hidden="1" x14ac:dyDescent="0.25">
      <c r="A2240" s="30" t="s">
        <v>1811</v>
      </c>
      <c r="B2240" s="30" t="s">
        <v>274</v>
      </c>
      <c r="C2240" s="30" t="s">
        <v>9</v>
      </c>
      <c r="D2240" s="30" t="s">
        <v>339</v>
      </c>
      <c r="E2240" s="30" t="s">
        <v>277</v>
      </c>
      <c r="F2240" s="30">
        <v>11875</v>
      </c>
      <c r="G2240" s="30" t="s">
        <v>311</v>
      </c>
      <c r="H2240" s="30">
        <v>95.606878460924904</v>
      </c>
      <c r="I2240" s="30">
        <v>0.11</v>
      </c>
      <c r="J2240" s="30" t="s">
        <v>333</v>
      </c>
      <c r="K2240" s="30">
        <v>10.5167566307017</v>
      </c>
      <c r="L2240" s="30">
        <v>124886.484989583</v>
      </c>
      <c r="M2240" s="30">
        <v>0</v>
      </c>
      <c r="N2240" s="30">
        <v>0.11</v>
      </c>
      <c r="O2240" s="30">
        <v>0</v>
      </c>
      <c r="P2240" s="30">
        <v>0</v>
      </c>
      <c r="Q2240" s="30">
        <v>0</v>
      </c>
      <c r="R2240" s="30">
        <v>0</v>
      </c>
      <c r="S2240" s="30">
        <v>1306.25</v>
      </c>
      <c r="T2240">
        <v>2</v>
      </c>
      <c r="U2240">
        <v>95.606878460924904</v>
      </c>
      <c r="V2240">
        <v>0.13095238095238099</v>
      </c>
    </row>
    <row r="2241" spans="1:22" hidden="1" x14ac:dyDescent="0.25">
      <c r="A2241" s="30" t="s">
        <v>1812</v>
      </c>
      <c r="B2241" s="30" t="s">
        <v>274</v>
      </c>
      <c r="C2241" s="30" t="s">
        <v>9</v>
      </c>
      <c r="D2241" s="30" t="s">
        <v>339</v>
      </c>
      <c r="E2241" s="30" t="s">
        <v>277</v>
      </c>
      <c r="F2241" s="30">
        <v>11875</v>
      </c>
      <c r="G2241" s="30" t="s">
        <v>312</v>
      </c>
      <c r="H2241" s="30">
        <v>15.782126934666699</v>
      </c>
      <c r="I2241" s="30">
        <v>3.91</v>
      </c>
      <c r="J2241" s="30" t="s">
        <v>334</v>
      </c>
      <c r="K2241" s="30">
        <v>61.708116314546899</v>
      </c>
      <c r="L2241" s="30">
        <v>732783.88123524503</v>
      </c>
      <c r="M2241" s="30">
        <v>0</v>
      </c>
      <c r="N2241" s="30">
        <v>0</v>
      </c>
      <c r="O2241" s="30">
        <v>3.91</v>
      </c>
      <c r="P2241" s="30">
        <v>0</v>
      </c>
      <c r="Q2241" s="30">
        <v>0</v>
      </c>
      <c r="R2241" s="30">
        <v>0</v>
      </c>
      <c r="S2241" s="30">
        <v>46431.25</v>
      </c>
      <c r="T2241">
        <v>2</v>
      </c>
      <c r="U2241">
        <v>15.782126934666699</v>
      </c>
      <c r="V2241">
        <v>0.91142191142191098</v>
      </c>
    </row>
    <row r="2242" spans="1:22" hidden="1" x14ac:dyDescent="0.25">
      <c r="A2242" s="30" t="s">
        <v>2834</v>
      </c>
      <c r="B2242" s="30" t="s">
        <v>274</v>
      </c>
      <c r="C2242" s="30" t="s">
        <v>9</v>
      </c>
      <c r="D2242" s="30" t="s">
        <v>339</v>
      </c>
      <c r="E2242" s="30" t="s">
        <v>277</v>
      </c>
      <c r="F2242" s="30">
        <v>11875</v>
      </c>
      <c r="G2242" s="30" t="s">
        <v>2688</v>
      </c>
      <c r="H2242" s="30">
        <v>92.390508576051602</v>
      </c>
      <c r="I2242" s="30">
        <v>4.7960009380000002E-2</v>
      </c>
      <c r="J2242" s="30" t="s">
        <v>334</v>
      </c>
      <c r="K2242" s="30">
        <v>4.4310496579304104</v>
      </c>
      <c r="L2242" s="30">
        <v>52618.714687923602</v>
      </c>
      <c r="M2242" s="30">
        <v>0</v>
      </c>
      <c r="N2242" s="30">
        <v>0</v>
      </c>
      <c r="O2242" s="30">
        <v>4.7960009380000002E-2</v>
      </c>
      <c r="P2242" s="30">
        <v>0</v>
      </c>
      <c r="Q2242" s="30">
        <v>0</v>
      </c>
      <c r="R2242" s="30">
        <v>0</v>
      </c>
      <c r="S2242" s="30">
        <v>569.52511138750003</v>
      </c>
      <c r="T2242">
        <v>2</v>
      </c>
      <c r="U2242">
        <v>92.390508576051602</v>
      </c>
      <c r="V2242">
        <v>1.11794893659674E-2</v>
      </c>
    </row>
    <row r="2243" spans="1:22" hidden="1" x14ac:dyDescent="0.25">
      <c r="A2243" s="30" t="s">
        <v>2750</v>
      </c>
      <c r="B2243" s="30" t="s">
        <v>274</v>
      </c>
      <c r="C2243" s="30" t="s">
        <v>9</v>
      </c>
      <c r="D2243" s="30" t="s">
        <v>339</v>
      </c>
      <c r="E2243" s="30" t="s">
        <v>277</v>
      </c>
      <c r="F2243" s="30">
        <v>11875</v>
      </c>
      <c r="G2243" s="30" t="s">
        <v>2687</v>
      </c>
      <c r="H2243" s="30">
        <v>57.3394582646091</v>
      </c>
      <c r="I2243" s="30">
        <v>0.33203999062</v>
      </c>
      <c r="J2243" s="30" t="s">
        <v>334</v>
      </c>
      <c r="K2243" s="30">
        <v>19.0389931843367</v>
      </c>
      <c r="L2243" s="30">
        <v>226088.04406399801</v>
      </c>
      <c r="M2243" s="30">
        <v>0</v>
      </c>
      <c r="N2243" s="30">
        <v>0</v>
      </c>
      <c r="O2243" s="30">
        <v>0.33203999062</v>
      </c>
      <c r="P2243" s="30">
        <v>0</v>
      </c>
      <c r="Q2243" s="30">
        <v>0</v>
      </c>
      <c r="R2243" s="30">
        <v>0</v>
      </c>
      <c r="S2243" s="30">
        <v>3942.9748886124999</v>
      </c>
      <c r="T2243">
        <v>2</v>
      </c>
      <c r="U2243">
        <v>57.3394582646091</v>
      </c>
      <c r="V2243">
        <v>7.7398599212121194E-2</v>
      </c>
    </row>
    <row r="2244" spans="1:22" hidden="1" x14ac:dyDescent="0.25">
      <c r="A2244" s="30" t="s">
        <v>1813</v>
      </c>
      <c r="B2244" s="30" t="s">
        <v>274</v>
      </c>
      <c r="C2244" s="30" t="s">
        <v>9</v>
      </c>
      <c r="D2244" s="30" t="s">
        <v>339</v>
      </c>
      <c r="E2244" s="30" t="s">
        <v>277</v>
      </c>
      <c r="F2244" s="30">
        <v>11875</v>
      </c>
      <c r="G2244" s="30" t="s">
        <v>313</v>
      </c>
      <c r="H2244" s="30">
        <v>0</v>
      </c>
      <c r="I2244" s="30">
        <v>0</v>
      </c>
      <c r="J2244" s="30" t="s">
        <v>334</v>
      </c>
      <c r="K2244" s="30">
        <v>0</v>
      </c>
      <c r="L2244" s="30">
        <v>0</v>
      </c>
      <c r="M2244" s="30">
        <v>0</v>
      </c>
      <c r="N2244" s="30">
        <v>0</v>
      </c>
      <c r="O2244" s="30">
        <v>0</v>
      </c>
      <c r="P2244" s="30">
        <v>0</v>
      </c>
      <c r="Q2244" s="30">
        <v>0</v>
      </c>
      <c r="R2244" s="30">
        <v>0</v>
      </c>
      <c r="S2244" s="30">
        <v>0</v>
      </c>
      <c r="T2244">
        <v>2</v>
      </c>
      <c r="U2244">
        <v>0</v>
      </c>
      <c r="V2244">
        <v>0</v>
      </c>
    </row>
    <row r="2245" spans="1:22" hidden="1" x14ac:dyDescent="0.25">
      <c r="A2245" s="30" t="s">
        <v>1840</v>
      </c>
      <c r="B2245" s="30" t="s">
        <v>274</v>
      </c>
      <c r="C2245" s="30" t="s">
        <v>9</v>
      </c>
      <c r="D2245" s="30" t="s">
        <v>339</v>
      </c>
      <c r="E2245" s="30" t="s">
        <v>278</v>
      </c>
      <c r="F2245" s="30">
        <v>11875</v>
      </c>
      <c r="G2245" s="30" t="s">
        <v>289</v>
      </c>
      <c r="H2245" s="30">
        <v>0</v>
      </c>
      <c r="I2245" s="30">
        <v>0</v>
      </c>
      <c r="J2245" s="30" t="s">
        <v>335</v>
      </c>
      <c r="K2245" s="30">
        <v>0</v>
      </c>
      <c r="L2245" s="30">
        <v>0</v>
      </c>
      <c r="M2245" s="30">
        <v>0</v>
      </c>
      <c r="N2245" s="30">
        <v>0</v>
      </c>
      <c r="O2245" s="30">
        <v>0</v>
      </c>
      <c r="P2245" s="30">
        <v>0</v>
      </c>
      <c r="Q2245" s="30">
        <v>0</v>
      </c>
      <c r="R2245" s="30">
        <v>0</v>
      </c>
      <c r="S2245" s="30">
        <v>0</v>
      </c>
      <c r="T2245">
        <v>3</v>
      </c>
      <c r="U2245">
        <v>1309.81380920434</v>
      </c>
      <c r="V2245">
        <v>1</v>
      </c>
    </row>
    <row r="2246" spans="1:22" hidden="1" x14ac:dyDescent="0.25">
      <c r="A2246" s="30" t="s">
        <v>1839</v>
      </c>
      <c r="B2246" s="30" t="s">
        <v>274</v>
      </c>
      <c r="C2246" s="30" t="s">
        <v>9</v>
      </c>
      <c r="D2246" s="30" t="s">
        <v>339</v>
      </c>
      <c r="E2246" s="30" t="s">
        <v>278</v>
      </c>
      <c r="F2246" s="30">
        <v>11875</v>
      </c>
      <c r="G2246" s="30" t="s">
        <v>290</v>
      </c>
      <c r="H2246" s="30">
        <v>0</v>
      </c>
      <c r="I2246" s="30">
        <v>0</v>
      </c>
      <c r="J2246" s="30" t="s">
        <v>363</v>
      </c>
      <c r="K2246" s="30">
        <v>0</v>
      </c>
      <c r="L2246" s="30">
        <v>0</v>
      </c>
      <c r="M2246" s="30">
        <v>0</v>
      </c>
      <c r="N2246" s="30">
        <v>0</v>
      </c>
      <c r="O2246" s="30">
        <v>0</v>
      </c>
      <c r="P2246" s="30">
        <v>0</v>
      </c>
      <c r="Q2246" s="30">
        <v>0</v>
      </c>
      <c r="R2246" s="30">
        <v>0</v>
      </c>
      <c r="S2246" s="30">
        <v>0</v>
      </c>
      <c r="T2246">
        <v>3</v>
      </c>
      <c r="U2246">
        <v>1251.79381264886</v>
      </c>
      <c r="V2246">
        <v>0.5</v>
      </c>
    </row>
    <row r="2247" spans="1:22" hidden="1" x14ac:dyDescent="0.25">
      <c r="A2247" s="30" t="s">
        <v>1816</v>
      </c>
      <c r="B2247" s="30" t="s">
        <v>274</v>
      </c>
      <c r="C2247" s="30" t="s">
        <v>9</v>
      </c>
      <c r="D2247" s="30" t="s">
        <v>339</v>
      </c>
      <c r="E2247" s="30" t="s">
        <v>278</v>
      </c>
      <c r="F2247" s="30">
        <v>11875</v>
      </c>
      <c r="G2247" s="30" t="s">
        <v>291</v>
      </c>
      <c r="H2247" s="30">
        <v>0</v>
      </c>
      <c r="I2247" s="30">
        <v>0</v>
      </c>
      <c r="J2247" s="30" t="s">
        <v>336</v>
      </c>
      <c r="K2247" s="30">
        <v>0</v>
      </c>
      <c r="L2247" s="30">
        <v>0</v>
      </c>
      <c r="M2247" s="30">
        <v>0</v>
      </c>
      <c r="N2247" s="30">
        <v>0</v>
      </c>
      <c r="O2247" s="30">
        <v>0</v>
      </c>
      <c r="P2247" s="30">
        <v>0</v>
      </c>
      <c r="Q2247" s="30">
        <v>0</v>
      </c>
      <c r="R2247" s="30">
        <v>0</v>
      </c>
      <c r="S2247" s="30">
        <v>0</v>
      </c>
      <c r="T2247">
        <v>3</v>
      </c>
      <c r="U2247">
        <v>0</v>
      </c>
      <c r="V2247">
        <v>0</v>
      </c>
    </row>
    <row r="2248" spans="1:22" hidden="1" x14ac:dyDescent="0.25">
      <c r="A2248" s="30" t="s">
        <v>1818</v>
      </c>
      <c r="B2248" s="30" t="s">
        <v>274</v>
      </c>
      <c r="C2248" s="30" t="s">
        <v>9</v>
      </c>
      <c r="D2248" s="30" t="s">
        <v>339</v>
      </c>
      <c r="E2248" s="30" t="s">
        <v>278</v>
      </c>
      <c r="F2248" s="30">
        <v>11875</v>
      </c>
      <c r="G2248" s="30" t="s">
        <v>292</v>
      </c>
      <c r="H2248" s="30">
        <v>44.087317417432899</v>
      </c>
      <c r="I2248" s="30">
        <v>0.26</v>
      </c>
      <c r="J2248" s="30" t="s">
        <v>332</v>
      </c>
      <c r="K2248" s="30">
        <v>11.462702528532599</v>
      </c>
      <c r="L2248" s="30">
        <v>136119.59252632401</v>
      </c>
      <c r="M2248" s="30">
        <v>0.26</v>
      </c>
      <c r="N2248" s="30">
        <v>0</v>
      </c>
      <c r="O2248" s="30">
        <v>0</v>
      </c>
      <c r="P2248" s="30">
        <v>0</v>
      </c>
      <c r="Q2248" s="30">
        <v>0</v>
      </c>
      <c r="R2248" s="30">
        <v>0</v>
      </c>
      <c r="S2248" s="30">
        <v>3087.5</v>
      </c>
      <c r="T2248">
        <v>3</v>
      </c>
      <c r="U2248">
        <v>44.087317417432899</v>
      </c>
      <c r="V2248">
        <v>6.4837905236907703E-2</v>
      </c>
    </row>
    <row r="2249" spans="1:22" hidden="1" x14ac:dyDescent="0.25">
      <c r="A2249" s="30" t="s">
        <v>1819</v>
      </c>
      <c r="B2249" s="30" t="s">
        <v>274</v>
      </c>
      <c r="C2249" s="30" t="s">
        <v>9</v>
      </c>
      <c r="D2249" s="30" t="s">
        <v>339</v>
      </c>
      <c r="E2249" s="30" t="s">
        <v>278</v>
      </c>
      <c r="F2249" s="30">
        <v>11875</v>
      </c>
      <c r="G2249" s="30" t="s">
        <v>293</v>
      </c>
      <c r="H2249" s="30">
        <v>431.16324041814403</v>
      </c>
      <c r="I2249" s="30">
        <v>0.01</v>
      </c>
      <c r="J2249" s="30" t="s">
        <v>333</v>
      </c>
      <c r="K2249" s="30">
        <v>4.3116324041814398</v>
      </c>
      <c r="L2249" s="30">
        <v>51200.634799654603</v>
      </c>
      <c r="M2249" s="30">
        <v>0</v>
      </c>
      <c r="N2249" s="30">
        <v>0.01</v>
      </c>
      <c r="O2249" s="30">
        <v>0</v>
      </c>
      <c r="P2249" s="30">
        <v>0</v>
      </c>
      <c r="Q2249" s="30">
        <v>0</v>
      </c>
      <c r="R2249" s="30">
        <v>0</v>
      </c>
      <c r="S2249" s="30">
        <v>118.75</v>
      </c>
      <c r="T2249">
        <v>3</v>
      </c>
      <c r="U2249">
        <v>431.16324041814403</v>
      </c>
      <c r="V2249">
        <v>6.4516129032258099E-3</v>
      </c>
    </row>
    <row r="2250" spans="1:22" hidden="1" x14ac:dyDescent="0.25">
      <c r="A2250" s="30" t="s">
        <v>1820</v>
      </c>
      <c r="B2250" s="30" t="s">
        <v>274</v>
      </c>
      <c r="C2250" s="30" t="s">
        <v>9</v>
      </c>
      <c r="D2250" s="30" t="s">
        <v>339</v>
      </c>
      <c r="E2250" s="30" t="s">
        <v>278</v>
      </c>
      <c r="F2250" s="30">
        <v>11875</v>
      </c>
      <c r="G2250" s="30" t="s">
        <v>294</v>
      </c>
      <c r="H2250" s="30">
        <v>77.797512865228796</v>
      </c>
      <c r="I2250" s="30">
        <v>0.16</v>
      </c>
      <c r="J2250" s="30" t="s">
        <v>333</v>
      </c>
      <c r="K2250" s="30">
        <v>12.447602058436599</v>
      </c>
      <c r="L2250" s="30">
        <v>147815.27444393499</v>
      </c>
      <c r="M2250" s="30">
        <v>0</v>
      </c>
      <c r="N2250" s="30">
        <v>0.16</v>
      </c>
      <c r="O2250" s="30">
        <v>0</v>
      </c>
      <c r="P2250" s="30">
        <v>0</v>
      </c>
      <c r="Q2250" s="30">
        <v>0</v>
      </c>
      <c r="R2250" s="30">
        <v>0</v>
      </c>
      <c r="S2250" s="30">
        <v>1900</v>
      </c>
      <c r="T2250">
        <v>3</v>
      </c>
      <c r="U2250">
        <v>77.797512865228796</v>
      </c>
      <c r="V2250">
        <v>0.103225806451613</v>
      </c>
    </row>
    <row r="2251" spans="1:22" hidden="1" x14ac:dyDescent="0.25">
      <c r="A2251" s="30" t="s">
        <v>1821</v>
      </c>
      <c r="B2251" s="30" t="s">
        <v>274</v>
      </c>
      <c r="C2251" s="30" t="s">
        <v>9</v>
      </c>
      <c r="D2251" s="30" t="s">
        <v>339</v>
      </c>
      <c r="E2251" s="30" t="s">
        <v>278</v>
      </c>
      <c r="F2251" s="30">
        <v>11875</v>
      </c>
      <c r="G2251" s="30" t="s">
        <v>295</v>
      </c>
      <c r="H2251" s="30">
        <v>0</v>
      </c>
      <c r="I2251" s="30">
        <v>0</v>
      </c>
      <c r="J2251" s="30" t="s">
        <v>336</v>
      </c>
      <c r="K2251" s="30">
        <v>0</v>
      </c>
      <c r="L2251" s="30">
        <v>0</v>
      </c>
      <c r="M2251" s="30">
        <v>0</v>
      </c>
      <c r="N2251" s="30">
        <v>0</v>
      </c>
      <c r="O2251" s="30">
        <v>0</v>
      </c>
      <c r="P2251" s="30">
        <v>0</v>
      </c>
      <c r="Q2251" s="30">
        <v>0</v>
      </c>
      <c r="R2251" s="30">
        <v>0</v>
      </c>
      <c r="S2251" s="30">
        <v>0</v>
      </c>
      <c r="T2251">
        <v>3</v>
      </c>
      <c r="U2251">
        <v>0</v>
      </c>
      <c r="V2251">
        <v>0</v>
      </c>
    </row>
    <row r="2252" spans="1:22" hidden="1" x14ac:dyDescent="0.25">
      <c r="A2252" s="30" t="s">
        <v>1822</v>
      </c>
      <c r="B2252" s="30" t="s">
        <v>274</v>
      </c>
      <c r="C2252" s="30" t="s">
        <v>9</v>
      </c>
      <c r="D2252" s="30" t="s">
        <v>339</v>
      </c>
      <c r="E2252" s="30" t="s">
        <v>278</v>
      </c>
      <c r="F2252" s="30">
        <v>11875</v>
      </c>
      <c r="G2252" s="30" t="s">
        <v>296</v>
      </c>
      <c r="H2252" s="30">
        <v>69.457130037511504</v>
      </c>
      <c r="I2252" s="30">
        <v>0.02</v>
      </c>
      <c r="J2252" s="30" t="s">
        <v>336</v>
      </c>
      <c r="K2252" s="30">
        <v>1.3891426007502301</v>
      </c>
      <c r="L2252" s="30">
        <v>16496.068383909002</v>
      </c>
      <c r="M2252" s="30">
        <v>0</v>
      </c>
      <c r="N2252" s="30">
        <v>0</v>
      </c>
      <c r="O2252" s="30">
        <v>0</v>
      </c>
      <c r="P2252" s="30">
        <v>0</v>
      </c>
      <c r="Q2252" s="30">
        <v>0.02</v>
      </c>
      <c r="R2252" s="30">
        <v>1.3891426007502301</v>
      </c>
      <c r="S2252" s="30">
        <v>237.5</v>
      </c>
      <c r="T2252">
        <v>3</v>
      </c>
      <c r="U2252">
        <v>69.457130037511504</v>
      </c>
      <c r="V2252">
        <v>1.50375939849624E-2</v>
      </c>
    </row>
    <row r="2253" spans="1:22" hidden="1" x14ac:dyDescent="0.25">
      <c r="A2253" s="30" t="s">
        <v>1823</v>
      </c>
      <c r="B2253" s="30" t="s">
        <v>274</v>
      </c>
      <c r="C2253" s="30" t="s">
        <v>9</v>
      </c>
      <c r="D2253" s="30" t="s">
        <v>339</v>
      </c>
      <c r="E2253" s="30" t="s">
        <v>278</v>
      </c>
      <c r="F2253" s="30">
        <v>11875</v>
      </c>
      <c r="G2253" s="30" t="s">
        <v>297</v>
      </c>
      <c r="H2253" s="30">
        <v>627.90871860026903</v>
      </c>
      <c r="I2253" s="30">
        <v>0.02</v>
      </c>
      <c r="J2253" s="30" t="s">
        <v>336</v>
      </c>
      <c r="K2253" s="30">
        <v>12.5581743720054</v>
      </c>
      <c r="L2253" s="30">
        <v>149128.320667564</v>
      </c>
      <c r="M2253" s="30">
        <v>0</v>
      </c>
      <c r="N2253" s="30">
        <v>0</v>
      </c>
      <c r="O2253" s="30">
        <v>0</v>
      </c>
      <c r="P2253" s="30">
        <v>0</v>
      </c>
      <c r="Q2253" s="30">
        <v>0.02</v>
      </c>
      <c r="R2253" s="30">
        <v>12.5581743720054</v>
      </c>
      <c r="S2253" s="30">
        <v>237.5</v>
      </c>
      <c r="T2253">
        <v>3</v>
      </c>
      <c r="U2253">
        <v>627.90871860026903</v>
      </c>
      <c r="V2253">
        <v>1.50375939849624E-2</v>
      </c>
    </row>
    <row r="2254" spans="1:22" hidden="1" x14ac:dyDescent="0.25">
      <c r="A2254" s="30" t="s">
        <v>1824</v>
      </c>
      <c r="B2254" s="30" t="s">
        <v>274</v>
      </c>
      <c r="C2254" s="30" t="s">
        <v>9</v>
      </c>
      <c r="D2254" s="30" t="s">
        <v>339</v>
      </c>
      <c r="E2254" s="30" t="s">
        <v>278</v>
      </c>
      <c r="F2254" s="30">
        <v>11875</v>
      </c>
      <c r="G2254" s="30" t="s">
        <v>298</v>
      </c>
      <c r="H2254" s="30">
        <v>0</v>
      </c>
      <c r="I2254" s="30">
        <v>0</v>
      </c>
      <c r="J2254" s="30" t="s">
        <v>276</v>
      </c>
      <c r="K2254" s="30">
        <v>0</v>
      </c>
      <c r="L2254" s="30">
        <v>0</v>
      </c>
      <c r="M2254" s="30">
        <v>0</v>
      </c>
      <c r="N2254" s="30">
        <v>0</v>
      </c>
      <c r="O2254" s="30">
        <v>0</v>
      </c>
      <c r="P2254" s="30">
        <v>0</v>
      </c>
      <c r="Q2254" s="30">
        <v>0</v>
      </c>
      <c r="R2254" s="30">
        <v>0</v>
      </c>
      <c r="S2254" s="30">
        <v>0</v>
      </c>
      <c r="T2254">
        <v>3</v>
      </c>
      <c r="U2254">
        <v>0</v>
      </c>
      <c r="V2254">
        <v>0</v>
      </c>
    </row>
    <row r="2255" spans="1:22" hidden="1" x14ac:dyDescent="0.25">
      <c r="A2255" s="30" t="s">
        <v>1825</v>
      </c>
      <c r="B2255" s="30" t="s">
        <v>274</v>
      </c>
      <c r="C2255" s="30" t="s">
        <v>9</v>
      </c>
      <c r="D2255" s="30" t="s">
        <v>339</v>
      </c>
      <c r="E2255" s="30" t="s">
        <v>278</v>
      </c>
      <c r="F2255" s="30">
        <v>11875</v>
      </c>
      <c r="G2255" s="30" t="s">
        <v>299</v>
      </c>
      <c r="H2255" s="30">
        <v>118.48348607832899</v>
      </c>
      <c r="I2255" s="30">
        <v>0.06</v>
      </c>
      <c r="J2255" s="30" t="s">
        <v>332</v>
      </c>
      <c r="K2255" s="30">
        <v>7.10900916469976</v>
      </c>
      <c r="L2255" s="30">
        <v>84419.483830809593</v>
      </c>
      <c r="M2255" s="30">
        <v>0.06</v>
      </c>
      <c r="N2255" s="30">
        <v>0</v>
      </c>
      <c r="O2255" s="30">
        <v>0</v>
      </c>
      <c r="P2255" s="30">
        <v>0</v>
      </c>
      <c r="Q2255" s="30">
        <v>0</v>
      </c>
      <c r="R2255" s="30">
        <v>0</v>
      </c>
      <c r="S2255" s="30">
        <v>712.5</v>
      </c>
      <c r="T2255">
        <v>3</v>
      </c>
      <c r="U2255">
        <v>118.48348607832899</v>
      </c>
      <c r="V2255">
        <v>1.49625935162095E-2</v>
      </c>
    </row>
    <row r="2256" spans="1:22" hidden="1" x14ac:dyDescent="0.25">
      <c r="A2256" s="30" t="s">
        <v>1826</v>
      </c>
      <c r="B2256" s="30" t="s">
        <v>274</v>
      </c>
      <c r="C2256" s="30" t="s">
        <v>9</v>
      </c>
      <c r="D2256" s="30" t="s">
        <v>339</v>
      </c>
      <c r="E2256" s="30" t="s">
        <v>278</v>
      </c>
      <c r="F2256" s="30">
        <v>11875</v>
      </c>
      <c r="G2256" s="30" t="s">
        <v>300</v>
      </c>
      <c r="H2256" s="30">
        <v>0</v>
      </c>
      <c r="I2256" s="30">
        <v>0</v>
      </c>
      <c r="J2256" s="30" t="s">
        <v>336</v>
      </c>
      <c r="K2256" s="30">
        <v>0</v>
      </c>
      <c r="L2256" s="30">
        <v>0</v>
      </c>
      <c r="M2256" s="30">
        <v>0</v>
      </c>
      <c r="N2256" s="30">
        <v>0</v>
      </c>
      <c r="O2256" s="30">
        <v>0</v>
      </c>
      <c r="P2256" s="30">
        <v>0</v>
      </c>
      <c r="Q2256" s="30">
        <v>0</v>
      </c>
      <c r="R2256" s="30">
        <v>0</v>
      </c>
      <c r="S2256" s="30">
        <v>0</v>
      </c>
      <c r="T2256">
        <v>3</v>
      </c>
      <c r="U2256">
        <v>0</v>
      </c>
      <c r="V2256">
        <v>0</v>
      </c>
    </row>
    <row r="2257" spans="1:22" hidden="1" x14ac:dyDescent="0.25">
      <c r="A2257" s="30" t="s">
        <v>1827</v>
      </c>
      <c r="B2257" s="30" t="s">
        <v>274</v>
      </c>
      <c r="C2257" s="30" t="s">
        <v>9</v>
      </c>
      <c r="D2257" s="30" t="s">
        <v>339</v>
      </c>
      <c r="E2257" s="30" t="s">
        <v>278</v>
      </c>
      <c r="F2257" s="30">
        <v>11875</v>
      </c>
      <c r="G2257" s="30" t="s">
        <v>301</v>
      </c>
      <c r="H2257" s="30">
        <v>57.791732326313202</v>
      </c>
      <c r="I2257" s="30">
        <v>1.07</v>
      </c>
      <c r="J2257" s="30" t="s">
        <v>333</v>
      </c>
      <c r="K2257" s="30">
        <v>61.8371535891552</v>
      </c>
      <c r="L2257" s="30">
        <v>734316.19887121802</v>
      </c>
      <c r="M2257" s="30">
        <v>0</v>
      </c>
      <c r="N2257" s="30">
        <v>1.07</v>
      </c>
      <c r="O2257" s="30">
        <v>0</v>
      </c>
      <c r="P2257" s="30">
        <v>0</v>
      </c>
      <c r="Q2257" s="30">
        <v>0</v>
      </c>
      <c r="R2257" s="30">
        <v>0</v>
      </c>
      <c r="S2257" s="30">
        <v>12706.25</v>
      </c>
      <c r="T2257">
        <v>3</v>
      </c>
      <c r="U2257">
        <v>57.791732326313202</v>
      </c>
      <c r="V2257">
        <v>0.69032258064516105</v>
      </c>
    </row>
    <row r="2258" spans="1:22" hidden="1" x14ac:dyDescent="0.25">
      <c r="A2258" s="30" t="s">
        <v>1828</v>
      </c>
      <c r="B2258" s="30" t="s">
        <v>274</v>
      </c>
      <c r="C2258" s="30" t="s">
        <v>9</v>
      </c>
      <c r="D2258" s="30" t="s">
        <v>339</v>
      </c>
      <c r="E2258" s="30" t="s">
        <v>278</v>
      </c>
      <c r="F2258" s="30">
        <v>11875</v>
      </c>
      <c r="G2258" s="30" t="s">
        <v>302</v>
      </c>
      <c r="H2258" s="30">
        <v>105.668841964576</v>
      </c>
      <c r="I2258" s="30">
        <v>0.05</v>
      </c>
      <c r="J2258" s="30" t="s">
        <v>332</v>
      </c>
      <c r="K2258" s="30">
        <v>5.2834420982287904</v>
      </c>
      <c r="L2258" s="30">
        <v>62740.874916466899</v>
      </c>
      <c r="M2258" s="30">
        <v>0.05</v>
      </c>
      <c r="N2258" s="30">
        <v>0</v>
      </c>
      <c r="O2258" s="30">
        <v>0</v>
      </c>
      <c r="P2258" s="30">
        <v>0</v>
      </c>
      <c r="Q2258" s="30">
        <v>0</v>
      </c>
      <c r="R2258" s="30">
        <v>0</v>
      </c>
      <c r="S2258" s="30">
        <v>593.75</v>
      </c>
      <c r="T2258">
        <v>3</v>
      </c>
      <c r="U2258">
        <v>105.668841964576</v>
      </c>
      <c r="V2258">
        <v>1.2468827930174601E-2</v>
      </c>
    </row>
    <row r="2259" spans="1:22" hidden="1" x14ac:dyDescent="0.25">
      <c r="A2259" s="30" t="s">
        <v>1829</v>
      </c>
      <c r="B2259" s="30" t="s">
        <v>274</v>
      </c>
      <c r="C2259" s="30" t="s">
        <v>9</v>
      </c>
      <c r="D2259" s="30" t="s">
        <v>339</v>
      </c>
      <c r="E2259" s="30" t="s">
        <v>278</v>
      </c>
      <c r="F2259" s="30">
        <v>11875</v>
      </c>
      <c r="G2259" s="30" t="s">
        <v>303</v>
      </c>
      <c r="H2259" s="30">
        <v>189.65022510185699</v>
      </c>
      <c r="I2259" s="30">
        <v>0.12</v>
      </c>
      <c r="J2259" s="30" t="s">
        <v>336</v>
      </c>
      <c r="K2259" s="30">
        <v>22.7580270122229</v>
      </c>
      <c r="L2259" s="30">
        <v>270251.57077014702</v>
      </c>
      <c r="M2259" s="30">
        <v>0</v>
      </c>
      <c r="N2259" s="30">
        <v>0</v>
      </c>
      <c r="O2259" s="30">
        <v>0</v>
      </c>
      <c r="P2259" s="30">
        <v>0</v>
      </c>
      <c r="Q2259" s="30">
        <v>0.12</v>
      </c>
      <c r="R2259" s="30">
        <v>22.7580270122229</v>
      </c>
      <c r="S2259" s="30">
        <v>1425</v>
      </c>
      <c r="T2259">
        <v>3</v>
      </c>
      <c r="U2259">
        <v>189.65022510185699</v>
      </c>
      <c r="V2259">
        <v>9.0225563909774403E-2</v>
      </c>
    </row>
    <row r="2260" spans="1:22" hidden="1" x14ac:dyDescent="0.25">
      <c r="A2260" s="30" t="s">
        <v>1817</v>
      </c>
      <c r="B2260" s="30" t="s">
        <v>274</v>
      </c>
      <c r="C2260" s="30" t="s">
        <v>9</v>
      </c>
      <c r="D2260" s="30" t="s">
        <v>339</v>
      </c>
      <c r="E2260" s="30" t="s">
        <v>278</v>
      </c>
      <c r="F2260" s="30">
        <v>11875</v>
      </c>
      <c r="G2260" s="30" t="s">
        <v>304</v>
      </c>
      <c r="H2260" s="30">
        <v>36.972858098684704</v>
      </c>
      <c r="I2260" s="30">
        <v>1</v>
      </c>
      <c r="J2260" s="30" t="s">
        <v>336</v>
      </c>
      <c r="K2260" s="30">
        <v>36.972858098684704</v>
      </c>
      <c r="L2260" s="30">
        <v>439052.68992188101</v>
      </c>
      <c r="M2260" s="30">
        <v>0</v>
      </c>
      <c r="N2260" s="30">
        <v>0</v>
      </c>
      <c r="O2260" s="30">
        <v>0</v>
      </c>
      <c r="P2260" s="30">
        <v>0</v>
      </c>
      <c r="Q2260" s="30">
        <v>1</v>
      </c>
      <c r="R2260" s="30">
        <v>36.972858098684704</v>
      </c>
      <c r="S2260" s="30">
        <v>11875</v>
      </c>
      <c r="T2260">
        <v>3</v>
      </c>
      <c r="U2260">
        <v>36.972858098684704</v>
      </c>
      <c r="V2260">
        <v>0.75187969924812004</v>
      </c>
    </row>
    <row r="2261" spans="1:22" hidden="1" x14ac:dyDescent="0.25">
      <c r="A2261" s="30" t="s">
        <v>1831</v>
      </c>
      <c r="B2261" s="30" t="s">
        <v>274</v>
      </c>
      <c r="C2261" s="30" t="s">
        <v>9</v>
      </c>
      <c r="D2261" s="30" t="s">
        <v>339</v>
      </c>
      <c r="E2261" s="30" t="s">
        <v>278</v>
      </c>
      <c r="F2261" s="30">
        <v>11875</v>
      </c>
      <c r="G2261" s="30" t="s">
        <v>305</v>
      </c>
      <c r="H2261" s="30">
        <v>162.068185520214</v>
      </c>
      <c r="I2261" s="30">
        <v>1.8</v>
      </c>
      <c r="J2261" s="30" t="s">
        <v>332</v>
      </c>
      <c r="K2261" s="30">
        <v>291.72273393638602</v>
      </c>
      <c r="L2261" s="30">
        <v>3464207.4654945801</v>
      </c>
      <c r="M2261" s="30">
        <v>1.8</v>
      </c>
      <c r="N2261" s="30">
        <v>0</v>
      </c>
      <c r="O2261" s="30">
        <v>0</v>
      </c>
      <c r="P2261" s="30">
        <v>0</v>
      </c>
      <c r="Q2261" s="30">
        <v>0</v>
      </c>
      <c r="R2261" s="30">
        <v>0</v>
      </c>
      <c r="S2261" s="30">
        <v>21375</v>
      </c>
      <c r="T2261">
        <v>3</v>
      </c>
      <c r="U2261">
        <v>162.068185520214</v>
      </c>
      <c r="V2261">
        <v>0.44887780548628398</v>
      </c>
    </row>
    <row r="2262" spans="1:22" hidden="1" x14ac:dyDescent="0.25">
      <c r="A2262" s="30" t="s">
        <v>1832</v>
      </c>
      <c r="B2262" s="30" t="s">
        <v>274</v>
      </c>
      <c r="C2262" s="30" t="s">
        <v>9</v>
      </c>
      <c r="D2262" s="30" t="s">
        <v>339</v>
      </c>
      <c r="E2262" s="30" t="s">
        <v>278</v>
      </c>
      <c r="F2262" s="30">
        <v>11875</v>
      </c>
      <c r="G2262" s="30" t="s">
        <v>306</v>
      </c>
      <c r="H2262" s="30">
        <v>111.140024000043</v>
      </c>
      <c r="I2262" s="30">
        <v>1.07</v>
      </c>
      <c r="J2262" s="30" t="s">
        <v>332</v>
      </c>
      <c r="K2262" s="30">
        <v>118.919825680046</v>
      </c>
      <c r="L2262" s="30">
        <v>1412172.92995055</v>
      </c>
      <c r="M2262" s="30">
        <v>1.07</v>
      </c>
      <c r="N2262" s="30">
        <v>0</v>
      </c>
      <c r="O2262" s="30">
        <v>0</v>
      </c>
      <c r="P2262" s="30">
        <v>0</v>
      </c>
      <c r="Q2262" s="30">
        <v>0</v>
      </c>
      <c r="R2262" s="30">
        <v>0</v>
      </c>
      <c r="S2262" s="30">
        <v>12706.25</v>
      </c>
      <c r="T2262">
        <v>3</v>
      </c>
      <c r="U2262">
        <v>111.140024000043</v>
      </c>
      <c r="V2262">
        <v>0.26683291770573597</v>
      </c>
    </row>
    <row r="2263" spans="1:22" hidden="1" x14ac:dyDescent="0.25">
      <c r="A2263" s="30" t="s">
        <v>1833</v>
      </c>
      <c r="B2263" s="30" t="s">
        <v>274</v>
      </c>
      <c r="C2263" s="30" t="s">
        <v>9</v>
      </c>
      <c r="D2263" s="30" t="s">
        <v>339</v>
      </c>
      <c r="E2263" s="30" t="s">
        <v>278</v>
      </c>
      <c r="F2263" s="30">
        <v>11875</v>
      </c>
      <c r="G2263" s="30" t="s">
        <v>307</v>
      </c>
      <c r="H2263" s="30">
        <v>52.256029320892303</v>
      </c>
      <c r="I2263" s="30">
        <v>0.17</v>
      </c>
      <c r="J2263" s="30" t="s">
        <v>336</v>
      </c>
      <c r="K2263" s="30">
        <v>8.8835249845517001</v>
      </c>
      <c r="L2263" s="30">
        <v>105491.859191551</v>
      </c>
      <c r="M2263" s="30">
        <v>0</v>
      </c>
      <c r="N2263" s="30">
        <v>0</v>
      </c>
      <c r="O2263" s="30">
        <v>0</v>
      </c>
      <c r="P2263" s="30">
        <v>0</v>
      </c>
      <c r="Q2263" s="30">
        <v>0.17</v>
      </c>
      <c r="R2263" s="30">
        <v>8.8835249845517001</v>
      </c>
      <c r="S2263" s="30">
        <v>2018.75</v>
      </c>
      <c r="T2263">
        <v>3</v>
      </c>
      <c r="U2263">
        <v>52.256029320892303</v>
      </c>
      <c r="V2263">
        <v>0.12781954887218</v>
      </c>
    </row>
    <row r="2264" spans="1:22" hidden="1" x14ac:dyDescent="0.25">
      <c r="A2264" s="30" t="s">
        <v>1834</v>
      </c>
      <c r="B2264" s="30" t="s">
        <v>274</v>
      </c>
      <c r="C2264" s="30" t="s">
        <v>9</v>
      </c>
      <c r="D2264" s="30" t="s">
        <v>339</v>
      </c>
      <c r="E2264" s="30" t="s">
        <v>278</v>
      </c>
      <c r="F2264" s="30">
        <v>11875</v>
      </c>
      <c r="G2264" s="30" t="s">
        <v>308</v>
      </c>
      <c r="H2264" s="30">
        <v>129.118667249976</v>
      </c>
      <c r="I2264" s="30">
        <v>0.77</v>
      </c>
      <c r="J2264" s="30" t="s">
        <v>332</v>
      </c>
      <c r="K2264" s="30">
        <v>99.421373782481496</v>
      </c>
      <c r="L2264" s="30">
        <v>1180628.81366697</v>
      </c>
      <c r="M2264" s="30">
        <v>0.77</v>
      </c>
      <c r="N2264" s="30">
        <v>0</v>
      </c>
      <c r="O2264" s="30">
        <v>0</v>
      </c>
      <c r="P2264" s="30">
        <v>0</v>
      </c>
      <c r="Q2264" s="30">
        <v>0</v>
      </c>
      <c r="R2264" s="30">
        <v>0</v>
      </c>
      <c r="S2264" s="30">
        <v>9143.75</v>
      </c>
      <c r="T2264">
        <v>3</v>
      </c>
      <c r="U2264">
        <v>129.118667249976</v>
      </c>
      <c r="V2264">
        <v>0.192019950124688</v>
      </c>
    </row>
    <row r="2265" spans="1:22" hidden="1" x14ac:dyDescent="0.25">
      <c r="A2265" s="30" t="s">
        <v>1830</v>
      </c>
      <c r="B2265" s="30" t="s">
        <v>274</v>
      </c>
      <c r="C2265" s="30" t="s">
        <v>9</v>
      </c>
      <c r="D2265" s="30" t="s">
        <v>339</v>
      </c>
      <c r="E2265" s="30" t="s">
        <v>278</v>
      </c>
      <c r="F2265" s="30">
        <v>11875</v>
      </c>
      <c r="G2265" s="30" t="s">
        <v>309</v>
      </c>
      <c r="H2265" s="30">
        <v>0</v>
      </c>
      <c r="I2265" s="30">
        <v>0</v>
      </c>
      <c r="J2265" s="30" t="s">
        <v>336</v>
      </c>
      <c r="K2265" s="30">
        <v>0</v>
      </c>
      <c r="L2265" s="30">
        <v>0</v>
      </c>
      <c r="M2265" s="30">
        <v>0</v>
      </c>
      <c r="N2265" s="30">
        <v>0</v>
      </c>
      <c r="O2265" s="30">
        <v>0</v>
      </c>
      <c r="P2265" s="30">
        <v>0</v>
      </c>
      <c r="Q2265" s="30">
        <v>0</v>
      </c>
      <c r="R2265" s="30">
        <v>0</v>
      </c>
      <c r="S2265" s="30">
        <v>0</v>
      </c>
      <c r="T2265">
        <v>3</v>
      </c>
      <c r="U2265">
        <v>0</v>
      </c>
      <c r="V2265">
        <v>0</v>
      </c>
    </row>
    <row r="2266" spans="1:22" hidden="1" x14ac:dyDescent="0.25">
      <c r="A2266" s="30" t="s">
        <v>1835</v>
      </c>
      <c r="B2266" s="30" t="s">
        <v>274</v>
      </c>
      <c r="C2266" s="30" t="s">
        <v>9</v>
      </c>
      <c r="D2266" s="30" t="s">
        <v>339</v>
      </c>
      <c r="E2266" s="30" t="s">
        <v>278</v>
      </c>
      <c r="F2266" s="30">
        <v>11875</v>
      </c>
      <c r="G2266" s="30" t="s">
        <v>310</v>
      </c>
      <c r="H2266" s="30">
        <v>192.84030374059199</v>
      </c>
      <c r="I2266" s="30">
        <v>0.09</v>
      </c>
      <c r="J2266" s="30" t="s">
        <v>333</v>
      </c>
      <c r="K2266" s="30">
        <v>17.355627336653299</v>
      </c>
      <c r="L2266" s="30">
        <v>206098.07462275799</v>
      </c>
      <c r="M2266" s="30">
        <v>0</v>
      </c>
      <c r="N2266" s="30">
        <v>0.09</v>
      </c>
      <c r="O2266" s="30">
        <v>0</v>
      </c>
      <c r="P2266" s="30">
        <v>0</v>
      </c>
      <c r="Q2266" s="30">
        <v>0</v>
      </c>
      <c r="R2266" s="30">
        <v>0</v>
      </c>
      <c r="S2266" s="30">
        <v>1068.75</v>
      </c>
      <c r="T2266">
        <v>3</v>
      </c>
      <c r="U2266">
        <v>192.84030374059199</v>
      </c>
      <c r="V2266">
        <v>5.8064516129032302E-2</v>
      </c>
    </row>
    <row r="2267" spans="1:22" hidden="1" x14ac:dyDescent="0.25">
      <c r="A2267" s="30" t="s">
        <v>1836</v>
      </c>
      <c r="B2267" s="30" t="s">
        <v>274</v>
      </c>
      <c r="C2267" s="30" t="s">
        <v>9</v>
      </c>
      <c r="D2267" s="30" t="s">
        <v>339</v>
      </c>
      <c r="E2267" s="30" t="s">
        <v>278</v>
      </c>
      <c r="F2267" s="30">
        <v>11875</v>
      </c>
      <c r="G2267" s="30" t="s">
        <v>311</v>
      </c>
      <c r="H2267" s="30">
        <v>114.82405790603801</v>
      </c>
      <c r="I2267" s="30">
        <v>0.22</v>
      </c>
      <c r="J2267" s="30" t="s">
        <v>333</v>
      </c>
      <c r="K2267" s="30">
        <v>25.261292739328301</v>
      </c>
      <c r="L2267" s="30">
        <v>299977.85127952398</v>
      </c>
      <c r="M2267" s="30">
        <v>0</v>
      </c>
      <c r="N2267" s="30">
        <v>0.22</v>
      </c>
      <c r="O2267" s="30">
        <v>0</v>
      </c>
      <c r="P2267" s="30">
        <v>0</v>
      </c>
      <c r="Q2267" s="30">
        <v>0</v>
      </c>
      <c r="R2267" s="30">
        <v>0</v>
      </c>
      <c r="S2267" s="30">
        <v>2612.5</v>
      </c>
      <c r="T2267">
        <v>3</v>
      </c>
      <c r="U2267">
        <v>114.82405790603801</v>
      </c>
      <c r="V2267">
        <v>0.14193548387096799</v>
      </c>
    </row>
    <row r="2268" spans="1:22" hidden="1" x14ac:dyDescent="0.25">
      <c r="A2268" s="30" t="s">
        <v>1837</v>
      </c>
      <c r="B2268" s="30" t="s">
        <v>274</v>
      </c>
      <c r="C2268" s="30" t="s">
        <v>9</v>
      </c>
      <c r="D2268" s="30" t="s">
        <v>339</v>
      </c>
      <c r="E2268" s="30" t="s">
        <v>278</v>
      </c>
      <c r="F2268" s="30">
        <v>11875</v>
      </c>
      <c r="G2268" s="30" t="s">
        <v>312</v>
      </c>
      <c r="H2268" s="30">
        <v>18.5707845583328</v>
      </c>
      <c r="I2268" s="30">
        <v>6.7</v>
      </c>
      <c r="J2268" s="30" t="s">
        <v>334</v>
      </c>
      <c r="K2268" s="30">
        <v>124.42425654083</v>
      </c>
      <c r="L2268" s="30">
        <v>1477538.04642235</v>
      </c>
      <c r="M2268" s="30">
        <v>0</v>
      </c>
      <c r="N2268" s="30">
        <v>0</v>
      </c>
      <c r="O2268" s="30">
        <v>6.7</v>
      </c>
      <c r="P2268" s="30">
        <v>0</v>
      </c>
      <c r="Q2268" s="30">
        <v>0</v>
      </c>
      <c r="R2268" s="30">
        <v>0</v>
      </c>
      <c r="S2268" s="30">
        <v>79562.5</v>
      </c>
      <c r="T2268">
        <v>3</v>
      </c>
      <c r="U2268">
        <v>18.5707845583328</v>
      </c>
      <c r="V2268">
        <v>0.89572192513368998</v>
      </c>
    </row>
    <row r="2269" spans="1:22" hidden="1" x14ac:dyDescent="0.25">
      <c r="A2269" s="30" t="s">
        <v>2835</v>
      </c>
      <c r="B2269" s="30" t="s">
        <v>274</v>
      </c>
      <c r="C2269" s="30" t="s">
        <v>9</v>
      </c>
      <c r="D2269" s="30" t="s">
        <v>339</v>
      </c>
      <c r="E2269" s="30" t="s">
        <v>278</v>
      </c>
      <c r="F2269" s="30">
        <v>11875</v>
      </c>
      <c r="G2269" s="30" t="s">
        <v>2688</v>
      </c>
      <c r="H2269" s="30">
        <v>112.36858795377201</v>
      </c>
      <c r="I2269" s="30">
        <v>9.8444229780000003E-2</v>
      </c>
      <c r="J2269" s="30" t="s">
        <v>334</v>
      </c>
      <c r="K2269" s="30">
        <v>11.062039092575199</v>
      </c>
      <c r="L2269" s="30">
        <v>131361.71422433099</v>
      </c>
      <c r="M2269" s="30">
        <v>0</v>
      </c>
      <c r="N2269" s="30">
        <v>0</v>
      </c>
      <c r="O2269" s="30">
        <v>9.8444229780000003E-2</v>
      </c>
      <c r="P2269" s="30">
        <v>0</v>
      </c>
      <c r="Q2269" s="30">
        <v>0</v>
      </c>
      <c r="R2269" s="30">
        <v>0</v>
      </c>
      <c r="S2269" s="30">
        <v>1169.0252286375</v>
      </c>
      <c r="T2269">
        <v>3</v>
      </c>
      <c r="U2269">
        <v>112.36858795377201</v>
      </c>
      <c r="V2269">
        <v>1.31609932860963E-2</v>
      </c>
    </row>
    <row r="2270" spans="1:22" hidden="1" x14ac:dyDescent="0.25">
      <c r="A2270" s="30" t="s">
        <v>2751</v>
      </c>
      <c r="B2270" s="30" t="s">
        <v>274</v>
      </c>
      <c r="C2270" s="30" t="s">
        <v>9</v>
      </c>
      <c r="D2270" s="30" t="s">
        <v>339</v>
      </c>
      <c r="E2270" s="30" t="s">
        <v>278</v>
      </c>
      <c r="F2270" s="30">
        <v>11875</v>
      </c>
      <c r="G2270" s="30" t="s">
        <v>2687</v>
      </c>
      <c r="H2270" s="30">
        <v>69.738267042059206</v>
      </c>
      <c r="I2270" s="30">
        <v>0.68155577022000002</v>
      </c>
      <c r="J2270" s="30" t="s">
        <v>334</v>
      </c>
      <c r="K2270" s="30">
        <v>47.530518307658703</v>
      </c>
      <c r="L2270" s="30">
        <v>564424.90490344702</v>
      </c>
      <c r="M2270" s="30">
        <v>0</v>
      </c>
      <c r="N2270" s="30">
        <v>0</v>
      </c>
      <c r="O2270" s="30">
        <v>0.68155577022000002</v>
      </c>
      <c r="P2270" s="30">
        <v>0</v>
      </c>
      <c r="Q2270" s="30">
        <v>0</v>
      </c>
      <c r="R2270" s="30">
        <v>0</v>
      </c>
      <c r="S2270" s="30">
        <v>8093.4747713625002</v>
      </c>
      <c r="T2270">
        <v>3</v>
      </c>
      <c r="U2270">
        <v>69.738267042059206</v>
      </c>
      <c r="V2270">
        <v>9.1117081580213893E-2</v>
      </c>
    </row>
    <row r="2271" spans="1:22" hidden="1" x14ac:dyDescent="0.25">
      <c r="A2271" s="30" t="s">
        <v>1838</v>
      </c>
      <c r="B2271" s="30" t="s">
        <v>274</v>
      </c>
      <c r="C2271" s="30" t="s">
        <v>9</v>
      </c>
      <c r="D2271" s="30" t="s">
        <v>339</v>
      </c>
      <c r="E2271" s="30" t="s">
        <v>278</v>
      </c>
      <c r="F2271" s="30">
        <v>11875</v>
      </c>
      <c r="G2271" s="30" t="s">
        <v>313</v>
      </c>
      <c r="H2271" s="30">
        <v>0</v>
      </c>
      <c r="I2271" s="30">
        <v>0</v>
      </c>
      <c r="J2271" s="30" t="s">
        <v>334</v>
      </c>
      <c r="K2271" s="30">
        <v>0</v>
      </c>
      <c r="L2271" s="30">
        <v>0</v>
      </c>
      <c r="M2271" s="30">
        <v>0</v>
      </c>
      <c r="N2271" s="30">
        <v>0</v>
      </c>
      <c r="O2271" s="30">
        <v>0</v>
      </c>
      <c r="P2271" s="30">
        <v>0</v>
      </c>
      <c r="Q2271" s="30">
        <v>0</v>
      </c>
      <c r="R2271" s="30">
        <v>0</v>
      </c>
      <c r="S2271" s="30">
        <v>0</v>
      </c>
      <c r="T2271">
        <v>3</v>
      </c>
      <c r="U2271">
        <v>0</v>
      </c>
      <c r="V2271">
        <v>0</v>
      </c>
    </row>
    <row r="2272" spans="1:22" hidden="1" x14ac:dyDescent="0.25">
      <c r="A2272" s="30" t="s">
        <v>1865</v>
      </c>
      <c r="B2272" s="30" t="s">
        <v>274</v>
      </c>
      <c r="C2272" s="30" t="s">
        <v>9</v>
      </c>
      <c r="D2272" s="30" t="s">
        <v>339</v>
      </c>
      <c r="E2272" s="30" t="s">
        <v>279</v>
      </c>
      <c r="F2272" s="30">
        <v>11875</v>
      </c>
      <c r="G2272" s="30" t="s">
        <v>289</v>
      </c>
      <c r="H2272" s="30">
        <v>0</v>
      </c>
      <c r="I2272" s="30">
        <v>0</v>
      </c>
      <c r="J2272" s="30" t="s">
        <v>335</v>
      </c>
      <c r="K2272" s="30">
        <v>0</v>
      </c>
      <c r="L2272" s="30">
        <v>0</v>
      </c>
      <c r="M2272" s="30">
        <v>0</v>
      </c>
      <c r="N2272" s="30">
        <v>0</v>
      </c>
      <c r="O2272" s="30">
        <v>0</v>
      </c>
      <c r="P2272" s="30">
        <v>0</v>
      </c>
      <c r="Q2272" s="30">
        <v>0</v>
      </c>
      <c r="R2272" s="30">
        <v>0</v>
      </c>
      <c r="S2272" s="30">
        <v>0</v>
      </c>
      <c r="T2272">
        <v>4</v>
      </c>
      <c r="U2272">
        <v>1309.81380920434</v>
      </c>
      <c r="V2272">
        <v>1</v>
      </c>
    </row>
    <row r="2273" spans="1:22" hidden="1" x14ac:dyDescent="0.25">
      <c r="A2273" s="30" t="s">
        <v>1864</v>
      </c>
      <c r="B2273" s="30" t="s">
        <v>274</v>
      </c>
      <c r="C2273" s="30" t="s">
        <v>9</v>
      </c>
      <c r="D2273" s="30" t="s">
        <v>339</v>
      </c>
      <c r="E2273" s="30" t="s">
        <v>279</v>
      </c>
      <c r="F2273" s="30">
        <v>11875</v>
      </c>
      <c r="G2273" s="30" t="s">
        <v>290</v>
      </c>
      <c r="H2273" s="30">
        <v>0</v>
      </c>
      <c r="I2273" s="30">
        <v>0</v>
      </c>
      <c r="J2273" s="30" t="s">
        <v>363</v>
      </c>
      <c r="K2273" s="30">
        <v>0</v>
      </c>
      <c r="L2273" s="30">
        <v>0</v>
      </c>
      <c r="M2273" s="30">
        <v>0</v>
      </c>
      <c r="N2273" s="30">
        <v>0</v>
      </c>
      <c r="O2273" s="30">
        <v>0</v>
      </c>
      <c r="P2273" s="30">
        <v>0</v>
      </c>
      <c r="Q2273" s="30">
        <v>0</v>
      </c>
      <c r="R2273" s="30">
        <v>0</v>
      </c>
      <c r="S2273" s="30">
        <v>0</v>
      </c>
      <c r="T2273">
        <v>4</v>
      </c>
      <c r="U2273">
        <v>1251.79381264886</v>
      </c>
      <c r="V2273">
        <v>0.5</v>
      </c>
    </row>
    <row r="2274" spans="1:22" hidden="1" x14ac:dyDescent="0.25">
      <c r="A2274" s="30" t="s">
        <v>1841</v>
      </c>
      <c r="B2274" s="30" t="s">
        <v>274</v>
      </c>
      <c r="C2274" s="30" t="s">
        <v>9</v>
      </c>
      <c r="D2274" s="30" t="s">
        <v>339</v>
      </c>
      <c r="E2274" s="30" t="s">
        <v>279</v>
      </c>
      <c r="F2274" s="30">
        <v>11875</v>
      </c>
      <c r="G2274" s="30" t="s">
        <v>291</v>
      </c>
      <c r="H2274" s="30">
        <v>0</v>
      </c>
      <c r="I2274" s="30">
        <v>0</v>
      </c>
      <c r="J2274" s="30" t="s">
        <v>336</v>
      </c>
      <c r="K2274" s="30">
        <v>0</v>
      </c>
      <c r="L2274" s="30">
        <v>0</v>
      </c>
      <c r="M2274" s="30">
        <v>0</v>
      </c>
      <c r="N2274" s="30">
        <v>0</v>
      </c>
      <c r="O2274" s="30">
        <v>0</v>
      </c>
      <c r="P2274" s="30">
        <v>0</v>
      </c>
      <c r="Q2274" s="30">
        <v>0</v>
      </c>
      <c r="R2274" s="30">
        <v>0</v>
      </c>
      <c r="S2274" s="30">
        <v>0</v>
      </c>
      <c r="T2274">
        <v>4</v>
      </c>
      <c r="U2274">
        <v>0</v>
      </c>
      <c r="V2274">
        <v>0</v>
      </c>
    </row>
    <row r="2275" spans="1:22" hidden="1" x14ac:dyDescent="0.25">
      <c r="A2275" s="30" t="s">
        <v>1843</v>
      </c>
      <c r="B2275" s="30" t="s">
        <v>274</v>
      </c>
      <c r="C2275" s="30" t="s">
        <v>9</v>
      </c>
      <c r="D2275" s="30" t="s">
        <v>339</v>
      </c>
      <c r="E2275" s="30" t="s">
        <v>279</v>
      </c>
      <c r="F2275" s="30">
        <v>11875</v>
      </c>
      <c r="G2275" s="30" t="s">
        <v>292</v>
      </c>
      <c r="H2275" s="30">
        <v>45.508401064218098</v>
      </c>
      <c r="I2275" s="30">
        <v>0.44</v>
      </c>
      <c r="J2275" s="30" t="s">
        <v>332</v>
      </c>
      <c r="K2275" s="30">
        <v>20.023696468255999</v>
      </c>
      <c r="L2275" s="30">
        <v>237781.39556054</v>
      </c>
      <c r="M2275" s="30">
        <v>0.44</v>
      </c>
      <c r="N2275" s="30">
        <v>0</v>
      </c>
      <c r="O2275" s="30">
        <v>0</v>
      </c>
      <c r="P2275" s="30">
        <v>0</v>
      </c>
      <c r="Q2275" s="30">
        <v>0</v>
      </c>
      <c r="R2275" s="30">
        <v>0</v>
      </c>
      <c r="S2275" s="30">
        <v>5225</v>
      </c>
      <c r="T2275">
        <v>4</v>
      </c>
      <c r="U2275">
        <v>45.508401064218098</v>
      </c>
      <c r="V2275">
        <v>8.1031307550644596E-2</v>
      </c>
    </row>
    <row r="2276" spans="1:22" hidden="1" x14ac:dyDescent="0.25">
      <c r="A2276" s="30" t="s">
        <v>1844</v>
      </c>
      <c r="B2276" s="30" t="s">
        <v>274</v>
      </c>
      <c r="C2276" s="30" t="s">
        <v>9</v>
      </c>
      <c r="D2276" s="30" t="s">
        <v>339</v>
      </c>
      <c r="E2276" s="30" t="s">
        <v>279</v>
      </c>
      <c r="F2276" s="30">
        <v>11875</v>
      </c>
      <c r="G2276" s="30" t="s">
        <v>293</v>
      </c>
      <c r="H2276" s="30">
        <v>490.77158721785298</v>
      </c>
      <c r="I2276" s="30">
        <v>0.03</v>
      </c>
      <c r="J2276" s="30" t="s">
        <v>333</v>
      </c>
      <c r="K2276" s="30">
        <v>14.7231476165356</v>
      </c>
      <c r="L2276" s="30">
        <v>174837.37794636001</v>
      </c>
      <c r="M2276" s="30">
        <v>0</v>
      </c>
      <c r="N2276" s="30">
        <v>0.03</v>
      </c>
      <c r="O2276" s="30">
        <v>0</v>
      </c>
      <c r="P2276" s="30">
        <v>0</v>
      </c>
      <c r="Q2276" s="30">
        <v>0</v>
      </c>
      <c r="R2276" s="30">
        <v>0</v>
      </c>
      <c r="S2276" s="30">
        <v>356.25</v>
      </c>
      <c r="T2276">
        <v>4</v>
      </c>
      <c r="U2276">
        <v>490.77158721785298</v>
      </c>
      <c r="V2276">
        <v>1.3761467889908299E-2</v>
      </c>
    </row>
    <row r="2277" spans="1:22" hidden="1" x14ac:dyDescent="0.25">
      <c r="A2277" s="30" t="s">
        <v>1845</v>
      </c>
      <c r="B2277" s="30" t="s">
        <v>274</v>
      </c>
      <c r="C2277" s="30" t="s">
        <v>9</v>
      </c>
      <c r="D2277" s="30" t="s">
        <v>339</v>
      </c>
      <c r="E2277" s="30" t="s">
        <v>279</v>
      </c>
      <c r="F2277" s="30">
        <v>11875</v>
      </c>
      <c r="G2277" s="30" t="s">
        <v>294</v>
      </c>
      <c r="H2277" s="30">
        <v>111.82591993018799</v>
      </c>
      <c r="I2277" s="30">
        <v>0.25</v>
      </c>
      <c r="J2277" s="30" t="s">
        <v>333</v>
      </c>
      <c r="K2277" s="30">
        <v>27.956479982547101</v>
      </c>
      <c r="L2277" s="30">
        <v>331983.19979274698</v>
      </c>
      <c r="M2277" s="30">
        <v>0</v>
      </c>
      <c r="N2277" s="30">
        <v>0.25</v>
      </c>
      <c r="O2277" s="30">
        <v>0</v>
      </c>
      <c r="P2277" s="30">
        <v>0</v>
      </c>
      <c r="Q2277" s="30">
        <v>0</v>
      </c>
      <c r="R2277" s="30">
        <v>0</v>
      </c>
      <c r="S2277" s="30">
        <v>2968.75</v>
      </c>
      <c r="T2277">
        <v>4</v>
      </c>
      <c r="U2277">
        <v>111.82591993018799</v>
      </c>
      <c r="V2277">
        <v>0.11467889908256899</v>
      </c>
    </row>
    <row r="2278" spans="1:22" hidden="1" x14ac:dyDescent="0.25">
      <c r="A2278" s="30" t="s">
        <v>1846</v>
      </c>
      <c r="B2278" s="30" t="s">
        <v>274</v>
      </c>
      <c r="C2278" s="30" t="s">
        <v>9</v>
      </c>
      <c r="D2278" s="30" t="s">
        <v>339</v>
      </c>
      <c r="E2278" s="30" t="s">
        <v>279</v>
      </c>
      <c r="F2278" s="30">
        <v>11875</v>
      </c>
      <c r="G2278" s="30" t="s">
        <v>295</v>
      </c>
      <c r="H2278" s="30">
        <v>0</v>
      </c>
      <c r="I2278" s="30">
        <v>0</v>
      </c>
      <c r="J2278" s="30" t="s">
        <v>336</v>
      </c>
      <c r="K2278" s="30">
        <v>0</v>
      </c>
      <c r="L2278" s="30">
        <v>0</v>
      </c>
      <c r="M2278" s="30">
        <v>0</v>
      </c>
      <c r="N2278" s="30">
        <v>0</v>
      </c>
      <c r="O2278" s="30">
        <v>0</v>
      </c>
      <c r="P2278" s="30">
        <v>0</v>
      </c>
      <c r="Q2278" s="30">
        <v>0</v>
      </c>
      <c r="R2278" s="30">
        <v>0</v>
      </c>
      <c r="S2278" s="30">
        <v>0</v>
      </c>
      <c r="T2278">
        <v>4</v>
      </c>
      <c r="U2278">
        <v>0</v>
      </c>
      <c r="V2278">
        <v>0</v>
      </c>
    </row>
    <row r="2279" spans="1:22" hidden="1" x14ac:dyDescent="0.25">
      <c r="A2279" s="30" t="s">
        <v>1847</v>
      </c>
      <c r="B2279" s="30" t="s">
        <v>274</v>
      </c>
      <c r="C2279" s="30" t="s">
        <v>9</v>
      </c>
      <c r="D2279" s="30" t="s">
        <v>339</v>
      </c>
      <c r="E2279" s="30" t="s">
        <v>279</v>
      </c>
      <c r="F2279" s="30">
        <v>11875</v>
      </c>
      <c r="G2279" s="30" t="s">
        <v>296</v>
      </c>
      <c r="H2279" s="30">
        <v>116.517380633804</v>
      </c>
      <c r="I2279" s="30">
        <v>0.02</v>
      </c>
      <c r="J2279" s="30" t="s">
        <v>336</v>
      </c>
      <c r="K2279" s="30">
        <v>2.3303476126760798</v>
      </c>
      <c r="L2279" s="30">
        <v>27672.8779005285</v>
      </c>
      <c r="M2279" s="30">
        <v>0</v>
      </c>
      <c r="N2279" s="30">
        <v>0</v>
      </c>
      <c r="O2279" s="30">
        <v>0</v>
      </c>
      <c r="P2279" s="30">
        <v>0</v>
      </c>
      <c r="Q2279" s="30">
        <v>0.02</v>
      </c>
      <c r="R2279" s="30">
        <v>2.3303476126760798</v>
      </c>
      <c r="S2279" s="30">
        <v>237.5</v>
      </c>
      <c r="T2279">
        <v>4</v>
      </c>
      <c r="U2279">
        <v>116.517380633804</v>
      </c>
      <c r="V2279">
        <v>1.22699386503067E-2</v>
      </c>
    </row>
    <row r="2280" spans="1:22" hidden="1" x14ac:dyDescent="0.25">
      <c r="A2280" s="30" t="s">
        <v>1848</v>
      </c>
      <c r="B2280" s="30" t="s">
        <v>274</v>
      </c>
      <c r="C2280" s="30" t="s">
        <v>9</v>
      </c>
      <c r="D2280" s="30" t="s">
        <v>339</v>
      </c>
      <c r="E2280" s="30" t="s">
        <v>279</v>
      </c>
      <c r="F2280" s="30">
        <v>11875</v>
      </c>
      <c r="G2280" s="30" t="s">
        <v>297</v>
      </c>
      <c r="H2280" s="30">
        <v>788.17871079018403</v>
      </c>
      <c r="I2280" s="30">
        <v>0.05</v>
      </c>
      <c r="J2280" s="30" t="s">
        <v>336</v>
      </c>
      <c r="K2280" s="30">
        <v>39.408935539509201</v>
      </c>
      <c r="L2280" s="30">
        <v>467981.10953167197</v>
      </c>
      <c r="M2280" s="30">
        <v>0</v>
      </c>
      <c r="N2280" s="30">
        <v>0</v>
      </c>
      <c r="O2280" s="30">
        <v>0</v>
      </c>
      <c r="P2280" s="30">
        <v>0</v>
      </c>
      <c r="Q2280" s="30">
        <v>0.05</v>
      </c>
      <c r="R2280" s="30">
        <v>39.408935539509201</v>
      </c>
      <c r="S2280" s="30">
        <v>593.75</v>
      </c>
      <c r="T2280">
        <v>4</v>
      </c>
      <c r="U2280">
        <v>788.17871079018403</v>
      </c>
      <c r="V2280">
        <v>3.0674846625766899E-2</v>
      </c>
    </row>
    <row r="2281" spans="1:22" hidden="1" x14ac:dyDescent="0.25">
      <c r="A2281" s="30" t="s">
        <v>1849</v>
      </c>
      <c r="B2281" s="30" t="s">
        <v>274</v>
      </c>
      <c r="C2281" s="30" t="s">
        <v>9</v>
      </c>
      <c r="D2281" s="30" t="s">
        <v>339</v>
      </c>
      <c r="E2281" s="30" t="s">
        <v>279</v>
      </c>
      <c r="F2281" s="30">
        <v>11875</v>
      </c>
      <c r="G2281" s="30" t="s">
        <v>298</v>
      </c>
      <c r="H2281" s="30">
        <v>0</v>
      </c>
      <c r="I2281" s="30">
        <v>0</v>
      </c>
      <c r="J2281" s="30" t="s">
        <v>276</v>
      </c>
      <c r="K2281" s="30">
        <v>0</v>
      </c>
      <c r="L2281" s="30">
        <v>0</v>
      </c>
      <c r="M2281" s="30">
        <v>0</v>
      </c>
      <c r="N2281" s="30">
        <v>0</v>
      </c>
      <c r="O2281" s="30">
        <v>0</v>
      </c>
      <c r="P2281" s="30">
        <v>0</v>
      </c>
      <c r="Q2281" s="30">
        <v>0</v>
      </c>
      <c r="R2281" s="30">
        <v>0</v>
      </c>
      <c r="S2281" s="30">
        <v>0</v>
      </c>
      <c r="T2281">
        <v>4</v>
      </c>
      <c r="U2281">
        <v>0</v>
      </c>
      <c r="V2281">
        <v>0</v>
      </c>
    </row>
    <row r="2282" spans="1:22" hidden="1" x14ac:dyDescent="0.25">
      <c r="A2282" s="30" t="s">
        <v>1850</v>
      </c>
      <c r="B2282" s="30" t="s">
        <v>274</v>
      </c>
      <c r="C2282" s="30" t="s">
        <v>9</v>
      </c>
      <c r="D2282" s="30" t="s">
        <v>339</v>
      </c>
      <c r="E2282" s="30" t="s">
        <v>279</v>
      </c>
      <c r="F2282" s="30">
        <v>11875</v>
      </c>
      <c r="G2282" s="30" t="s">
        <v>299</v>
      </c>
      <c r="H2282" s="30">
        <v>130.24699447019799</v>
      </c>
      <c r="I2282" s="30">
        <v>0.08</v>
      </c>
      <c r="J2282" s="30" t="s">
        <v>332</v>
      </c>
      <c r="K2282" s="30">
        <v>10.4197595576158</v>
      </c>
      <c r="L2282" s="30">
        <v>123734.64474668801</v>
      </c>
      <c r="M2282" s="30">
        <v>0.08</v>
      </c>
      <c r="N2282" s="30">
        <v>0</v>
      </c>
      <c r="O2282" s="30">
        <v>0</v>
      </c>
      <c r="P2282" s="30">
        <v>0</v>
      </c>
      <c r="Q2282" s="30">
        <v>0</v>
      </c>
      <c r="R2282" s="30">
        <v>0</v>
      </c>
      <c r="S2282" s="30">
        <v>950</v>
      </c>
      <c r="T2282">
        <v>4</v>
      </c>
      <c r="U2282">
        <v>130.24699447019799</v>
      </c>
      <c r="V2282">
        <v>1.47329650092081E-2</v>
      </c>
    </row>
    <row r="2283" spans="1:22" hidden="1" x14ac:dyDescent="0.25">
      <c r="A2283" s="30" t="s">
        <v>1851</v>
      </c>
      <c r="B2283" s="30" t="s">
        <v>274</v>
      </c>
      <c r="C2283" s="30" t="s">
        <v>9</v>
      </c>
      <c r="D2283" s="30" t="s">
        <v>339</v>
      </c>
      <c r="E2283" s="30" t="s">
        <v>279</v>
      </c>
      <c r="F2283" s="30">
        <v>11875</v>
      </c>
      <c r="G2283" s="30" t="s">
        <v>300</v>
      </c>
      <c r="H2283" s="30">
        <v>0</v>
      </c>
      <c r="I2283" s="30">
        <v>0</v>
      </c>
      <c r="J2283" s="30" t="s">
        <v>336</v>
      </c>
      <c r="K2283" s="30">
        <v>0</v>
      </c>
      <c r="L2283" s="30">
        <v>0</v>
      </c>
      <c r="M2283" s="30">
        <v>0</v>
      </c>
      <c r="N2283" s="30">
        <v>0</v>
      </c>
      <c r="O2283" s="30">
        <v>0</v>
      </c>
      <c r="P2283" s="30">
        <v>0</v>
      </c>
      <c r="Q2283" s="30">
        <v>0</v>
      </c>
      <c r="R2283" s="30">
        <v>0</v>
      </c>
      <c r="S2283" s="30">
        <v>0</v>
      </c>
      <c r="T2283">
        <v>4</v>
      </c>
      <c r="U2283">
        <v>0</v>
      </c>
      <c r="V2283">
        <v>0</v>
      </c>
    </row>
    <row r="2284" spans="1:22" hidden="1" x14ac:dyDescent="0.25">
      <c r="A2284" s="30" t="s">
        <v>1852</v>
      </c>
      <c r="B2284" s="30" t="s">
        <v>274</v>
      </c>
      <c r="C2284" s="30" t="s">
        <v>9</v>
      </c>
      <c r="D2284" s="30" t="s">
        <v>339</v>
      </c>
      <c r="E2284" s="30" t="s">
        <v>279</v>
      </c>
      <c r="F2284" s="30">
        <v>11875</v>
      </c>
      <c r="G2284" s="30" t="s">
        <v>301</v>
      </c>
      <c r="H2284" s="30">
        <v>69.390164402733205</v>
      </c>
      <c r="I2284" s="30">
        <v>1.41</v>
      </c>
      <c r="J2284" s="30" t="s">
        <v>333</v>
      </c>
      <c r="K2284" s="30">
        <v>97.840131807853894</v>
      </c>
      <c r="L2284" s="30">
        <v>1161851.56521826</v>
      </c>
      <c r="M2284" s="30">
        <v>0</v>
      </c>
      <c r="N2284" s="30">
        <v>1.41</v>
      </c>
      <c r="O2284" s="30">
        <v>0</v>
      </c>
      <c r="P2284" s="30">
        <v>0</v>
      </c>
      <c r="Q2284" s="30">
        <v>0</v>
      </c>
      <c r="R2284" s="30">
        <v>0</v>
      </c>
      <c r="S2284" s="30">
        <v>16743.75</v>
      </c>
      <c r="T2284">
        <v>4</v>
      </c>
      <c r="U2284">
        <v>69.390164402733205</v>
      </c>
      <c r="V2284">
        <v>0.64678899082568797</v>
      </c>
    </row>
    <row r="2285" spans="1:22" hidden="1" x14ac:dyDescent="0.25">
      <c r="A2285" s="30" t="s">
        <v>1853</v>
      </c>
      <c r="B2285" s="30" t="s">
        <v>274</v>
      </c>
      <c r="C2285" s="30" t="s">
        <v>9</v>
      </c>
      <c r="D2285" s="30" t="s">
        <v>339</v>
      </c>
      <c r="E2285" s="30" t="s">
        <v>279</v>
      </c>
      <c r="F2285" s="30">
        <v>11875</v>
      </c>
      <c r="G2285" s="30" t="s">
        <v>302</v>
      </c>
      <c r="H2285" s="30">
        <v>107.161011659387</v>
      </c>
      <c r="I2285" s="30">
        <v>0.11</v>
      </c>
      <c r="J2285" s="30" t="s">
        <v>332</v>
      </c>
      <c r="K2285" s="30">
        <v>11.7877112825326</v>
      </c>
      <c r="L2285" s="30">
        <v>139979.071480074</v>
      </c>
      <c r="M2285" s="30">
        <v>0.11</v>
      </c>
      <c r="N2285" s="30">
        <v>0</v>
      </c>
      <c r="O2285" s="30">
        <v>0</v>
      </c>
      <c r="P2285" s="30">
        <v>0</v>
      </c>
      <c r="Q2285" s="30">
        <v>0</v>
      </c>
      <c r="R2285" s="30">
        <v>0</v>
      </c>
      <c r="S2285" s="30">
        <v>1306.25</v>
      </c>
      <c r="T2285">
        <v>4</v>
      </c>
      <c r="U2285">
        <v>107.161011659387</v>
      </c>
      <c r="V2285">
        <v>2.02578268876611E-2</v>
      </c>
    </row>
    <row r="2286" spans="1:22" hidden="1" x14ac:dyDescent="0.25">
      <c r="A2286" s="30" t="s">
        <v>1854</v>
      </c>
      <c r="B2286" s="30" t="s">
        <v>274</v>
      </c>
      <c r="C2286" s="30" t="s">
        <v>9</v>
      </c>
      <c r="D2286" s="30" t="s">
        <v>339</v>
      </c>
      <c r="E2286" s="30" t="s">
        <v>279</v>
      </c>
      <c r="F2286" s="30">
        <v>11875</v>
      </c>
      <c r="G2286" s="30" t="s">
        <v>303</v>
      </c>
      <c r="H2286" s="30">
        <v>227.884326918017</v>
      </c>
      <c r="I2286" s="30">
        <v>0.18</v>
      </c>
      <c r="J2286" s="30" t="s">
        <v>336</v>
      </c>
      <c r="K2286" s="30">
        <v>41.019178845243097</v>
      </c>
      <c r="L2286" s="30">
        <v>487102.74878726201</v>
      </c>
      <c r="M2286" s="30">
        <v>0</v>
      </c>
      <c r="N2286" s="30">
        <v>0</v>
      </c>
      <c r="O2286" s="30">
        <v>0</v>
      </c>
      <c r="P2286" s="30">
        <v>0</v>
      </c>
      <c r="Q2286" s="30">
        <v>0.18</v>
      </c>
      <c r="R2286" s="30">
        <v>41.019178845243097</v>
      </c>
      <c r="S2286" s="30">
        <v>2137.5</v>
      </c>
      <c r="T2286">
        <v>4</v>
      </c>
      <c r="U2286">
        <v>227.884326918017</v>
      </c>
      <c r="V2286">
        <v>0.110429447852761</v>
      </c>
    </row>
    <row r="2287" spans="1:22" hidden="1" x14ac:dyDescent="0.25">
      <c r="A2287" s="30" t="s">
        <v>1842</v>
      </c>
      <c r="B2287" s="30" t="s">
        <v>274</v>
      </c>
      <c r="C2287" s="30" t="s">
        <v>9</v>
      </c>
      <c r="D2287" s="30" t="s">
        <v>339</v>
      </c>
      <c r="E2287" s="30" t="s">
        <v>279</v>
      </c>
      <c r="F2287" s="30">
        <v>11875</v>
      </c>
      <c r="G2287" s="30" t="s">
        <v>304</v>
      </c>
      <c r="H2287" s="30">
        <v>60.0832659844029</v>
      </c>
      <c r="I2287" s="30">
        <v>1</v>
      </c>
      <c r="J2287" s="30" t="s">
        <v>336</v>
      </c>
      <c r="K2287" s="30">
        <v>60.0832659844029</v>
      </c>
      <c r="L2287" s="30">
        <v>713488.78356478398</v>
      </c>
      <c r="M2287" s="30">
        <v>0</v>
      </c>
      <c r="N2287" s="30">
        <v>0</v>
      </c>
      <c r="O2287" s="30">
        <v>0</v>
      </c>
      <c r="P2287" s="30">
        <v>0</v>
      </c>
      <c r="Q2287" s="30">
        <v>1</v>
      </c>
      <c r="R2287" s="30">
        <v>60.0832659844029</v>
      </c>
      <c r="S2287" s="30">
        <v>11875</v>
      </c>
      <c r="T2287">
        <v>4</v>
      </c>
      <c r="U2287">
        <v>60.0832659844029</v>
      </c>
      <c r="V2287">
        <v>0.61349693251533699</v>
      </c>
    </row>
    <row r="2288" spans="1:22" hidden="1" x14ac:dyDescent="0.25">
      <c r="A2288" s="30" t="s">
        <v>1856</v>
      </c>
      <c r="B2288" s="30" t="s">
        <v>274</v>
      </c>
      <c r="C2288" s="30" t="s">
        <v>9</v>
      </c>
      <c r="D2288" s="30" t="s">
        <v>339</v>
      </c>
      <c r="E2288" s="30" t="s">
        <v>279</v>
      </c>
      <c r="F2288" s="30">
        <v>11875</v>
      </c>
      <c r="G2288" s="30" t="s">
        <v>305</v>
      </c>
      <c r="H2288" s="30">
        <v>167.59922970263401</v>
      </c>
      <c r="I2288" s="30">
        <v>2.14</v>
      </c>
      <c r="J2288" s="30" t="s">
        <v>332</v>
      </c>
      <c r="K2288" s="30">
        <v>358.66235156363803</v>
      </c>
      <c r="L2288" s="30">
        <v>4259115.4248182001</v>
      </c>
      <c r="M2288" s="30">
        <v>2.14</v>
      </c>
      <c r="N2288" s="30">
        <v>0</v>
      </c>
      <c r="O2288" s="30">
        <v>0</v>
      </c>
      <c r="P2288" s="30">
        <v>0</v>
      </c>
      <c r="Q2288" s="30">
        <v>0</v>
      </c>
      <c r="R2288" s="30">
        <v>0</v>
      </c>
      <c r="S2288" s="30">
        <v>25412.5</v>
      </c>
      <c r="T2288">
        <v>4</v>
      </c>
      <c r="U2288">
        <v>167.59922970263401</v>
      </c>
      <c r="V2288">
        <v>0.39410681399631697</v>
      </c>
    </row>
    <row r="2289" spans="1:22" hidden="1" x14ac:dyDescent="0.25">
      <c r="A2289" s="30" t="s">
        <v>1857</v>
      </c>
      <c r="B2289" s="30" t="s">
        <v>274</v>
      </c>
      <c r="C2289" s="30" t="s">
        <v>9</v>
      </c>
      <c r="D2289" s="30" t="s">
        <v>339</v>
      </c>
      <c r="E2289" s="30" t="s">
        <v>279</v>
      </c>
      <c r="F2289" s="30">
        <v>11875</v>
      </c>
      <c r="G2289" s="30" t="s">
        <v>306</v>
      </c>
      <c r="H2289" s="30">
        <v>115.51004489393701</v>
      </c>
      <c r="I2289" s="30">
        <v>1.42</v>
      </c>
      <c r="J2289" s="30" t="s">
        <v>332</v>
      </c>
      <c r="K2289" s="30">
        <v>164.024263749391</v>
      </c>
      <c r="L2289" s="30">
        <v>1947788.13202402</v>
      </c>
      <c r="M2289" s="30">
        <v>1.42</v>
      </c>
      <c r="N2289" s="30">
        <v>0</v>
      </c>
      <c r="O2289" s="30">
        <v>0</v>
      </c>
      <c r="P2289" s="30">
        <v>0</v>
      </c>
      <c r="Q2289" s="30">
        <v>0</v>
      </c>
      <c r="R2289" s="30">
        <v>0</v>
      </c>
      <c r="S2289" s="30">
        <v>16862.5</v>
      </c>
      <c r="T2289">
        <v>4</v>
      </c>
      <c r="U2289">
        <v>115.51004489393701</v>
      </c>
      <c r="V2289">
        <v>0.261510128913444</v>
      </c>
    </row>
    <row r="2290" spans="1:22" hidden="1" x14ac:dyDescent="0.25">
      <c r="A2290" s="30" t="s">
        <v>1858</v>
      </c>
      <c r="B2290" s="30" t="s">
        <v>274</v>
      </c>
      <c r="C2290" s="30" t="s">
        <v>9</v>
      </c>
      <c r="D2290" s="30" t="s">
        <v>339</v>
      </c>
      <c r="E2290" s="30" t="s">
        <v>279</v>
      </c>
      <c r="F2290" s="30">
        <v>11875</v>
      </c>
      <c r="G2290" s="30" t="s">
        <v>307</v>
      </c>
      <c r="H2290" s="30">
        <v>61.562840080376603</v>
      </c>
      <c r="I2290" s="30">
        <v>0.37</v>
      </c>
      <c r="J2290" s="30" t="s">
        <v>336</v>
      </c>
      <c r="K2290" s="30">
        <v>22.778250829739299</v>
      </c>
      <c r="L2290" s="30">
        <v>270491.728603155</v>
      </c>
      <c r="M2290" s="30">
        <v>0</v>
      </c>
      <c r="N2290" s="30">
        <v>0</v>
      </c>
      <c r="O2290" s="30">
        <v>0</v>
      </c>
      <c r="P2290" s="30">
        <v>0</v>
      </c>
      <c r="Q2290" s="30">
        <v>0.37</v>
      </c>
      <c r="R2290" s="30">
        <v>22.778250829739299</v>
      </c>
      <c r="S2290" s="30">
        <v>4393.75</v>
      </c>
      <c r="T2290">
        <v>4</v>
      </c>
      <c r="U2290">
        <v>61.562840080376603</v>
      </c>
      <c r="V2290">
        <v>0.22699386503067501</v>
      </c>
    </row>
    <row r="2291" spans="1:22" hidden="1" x14ac:dyDescent="0.25">
      <c r="A2291" s="30" t="s">
        <v>1859</v>
      </c>
      <c r="B2291" s="30" t="s">
        <v>274</v>
      </c>
      <c r="C2291" s="30" t="s">
        <v>9</v>
      </c>
      <c r="D2291" s="30" t="s">
        <v>339</v>
      </c>
      <c r="E2291" s="30" t="s">
        <v>279</v>
      </c>
      <c r="F2291" s="30">
        <v>11875</v>
      </c>
      <c r="G2291" s="30" t="s">
        <v>308</v>
      </c>
      <c r="H2291" s="30">
        <v>138.654207548475</v>
      </c>
      <c r="I2291" s="30">
        <v>1.24</v>
      </c>
      <c r="J2291" s="30" t="s">
        <v>332</v>
      </c>
      <c r="K2291" s="30">
        <v>171.93121736011</v>
      </c>
      <c r="L2291" s="30">
        <v>2041683.2061513001</v>
      </c>
      <c r="M2291" s="30">
        <v>1.24</v>
      </c>
      <c r="N2291" s="30">
        <v>0</v>
      </c>
      <c r="O2291" s="30">
        <v>0</v>
      </c>
      <c r="P2291" s="30">
        <v>0</v>
      </c>
      <c r="Q2291" s="30">
        <v>0</v>
      </c>
      <c r="R2291" s="30">
        <v>0</v>
      </c>
      <c r="S2291" s="30">
        <v>14725</v>
      </c>
      <c r="T2291">
        <v>4</v>
      </c>
      <c r="U2291">
        <v>138.654207548475</v>
      </c>
      <c r="V2291">
        <v>0.22836095764272599</v>
      </c>
    </row>
    <row r="2292" spans="1:22" hidden="1" x14ac:dyDescent="0.25">
      <c r="A2292" s="30" t="s">
        <v>1855</v>
      </c>
      <c r="B2292" s="30" t="s">
        <v>274</v>
      </c>
      <c r="C2292" s="30" t="s">
        <v>9</v>
      </c>
      <c r="D2292" s="30" t="s">
        <v>339</v>
      </c>
      <c r="E2292" s="30" t="s">
        <v>279</v>
      </c>
      <c r="F2292" s="30">
        <v>11875</v>
      </c>
      <c r="G2292" s="30" t="s">
        <v>309</v>
      </c>
      <c r="H2292" s="30">
        <v>389.50892172772802</v>
      </c>
      <c r="I2292" s="30">
        <v>0.01</v>
      </c>
      <c r="J2292" s="30" t="s">
        <v>336</v>
      </c>
      <c r="K2292" s="30">
        <v>3.8950892172772802</v>
      </c>
      <c r="L2292" s="30">
        <v>46254.184455167597</v>
      </c>
      <c r="M2292" s="30">
        <v>0</v>
      </c>
      <c r="N2292" s="30">
        <v>0</v>
      </c>
      <c r="O2292" s="30">
        <v>0</v>
      </c>
      <c r="P2292" s="30">
        <v>0</v>
      </c>
      <c r="Q2292" s="30">
        <v>0.01</v>
      </c>
      <c r="R2292" s="30">
        <v>3.8950892172772802</v>
      </c>
      <c r="S2292" s="30">
        <v>118.75</v>
      </c>
      <c r="T2292">
        <v>4</v>
      </c>
      <c r="U2292">
        <v>389.50892172772802</v>
      </c>
      <c r="V2292">
        <v>6.13496932515337E-3</v>
      </c>
    </row>
    <row r="2293" spans="1:22" hidden="1" x14ac:dyDescent="0.25">
      <c r="A2293" s="30" t="s">
        <v>1860</v>
      </c>
      <c r="B2293" s="30" t="s">
        <v>274</v>
      </c>
      <c r="C2293" s="30" t="s">
        <v>9</v>
      </c>
      <c r="D2293" s="30" t="s">
        <v>339</v>
      </c>
      <c r="E2293" s="30" t="s">
        <v>279</v>
      </c>
      <c r="F2293" s="30">
        <v>11875</v>
      </c>
      <c r="G2293" s="30" t="s">
        <v>310</v>
      </c>
      <c r="H2293" s="30">
        <v>235.70208640793601</v>
      </c>
      <c r="I2293" s="30">
        <v>0.16</v>
      </c>
      <c r="J2293" s="30" t="s">
        <v>333</v>
      </c>
      <c r="K2293" s="30">
        <v>37.712333825269702</v>
      </c>
      <c r="L2293" s="30">
        <v>447833.96417507698</v>
      </c>
      <c r="M2293" s="30">
        <v>0</v>
      </c>
      <c r="N2293" s="30">
        <v>0.16</v>
      </c>
      <c r="O2293" s="30">
        <v>0</v>
      </c>
      <c r="P2293" s="30">
        <v>0</v>
      </c>
      <c r="Q2293" s="30">
        <v>0</v>
      </c>
      <c r="R2293" s="30">
        <v>0</v>
      </c>
      <c r="S2293" s="30">
        <v>1900</v>
      </c>
      <c r="T2293">
        <v>4</v>
      </c>
      <c r="U2293">
        <v>235.70208640793601</v>
      </c>
      <c r="V2293">
        <v>7.3394495412844096E-2</v>
      </c>
    </row>
    <row r="2294" spans="1:22" hidden="1" x14ac:dyDescent="0.25">
      <c r="A2294" s="30" t="s">
        <v>1861</v>
      </c>
      <c r="B2294" s="30" t="s">
        <v>274</v>
      </c>
      <c r="C2294" s="30" t="s">
        <v>9</v>
      </c>
      <c r="D2294" s="30" t="s">
        <v>339</v>
      </c>
      <c r="E2294" s="30" t="s">
        <v>279</v>
      </c>
      <c r="F2294" s="30">
        <v>11875</v>
      </c>
      <c r="G2294" s="30" t="s">
        <v>311</v>
      </c>
      <c r="H2294" s="30">
        <v>127.607875441658</v>
      </c>
      <c r="I2294" s="30">
        <v>0.33</v>
      </c>
      <c r="J2294" s="30" t="s">
        <v>333</v>
      </c>
      <c r="K2294" s="30">
        <v>42.110598895747202</v>
      </c>
      <c r="L2294" s="30">
        <v>500063.361886998</v>
      </c>
      <c r="M2294" s="30">
        <v>0</v>
      </c>
      <c r="N2294" s="30">
        <v>0.33</v>
      </c>
      <c r="O2294" s="30">
        <v>0</v>
      </c>
      <c r="P2294" s="30">
        <v>0</v>
      </c>
      <c r="Q2294" s="30">
        <v>0</v>
      </c>
      <c r="R2294" s="30">
        <v>0</v>
      </c>
      <c r="S2294" s="30">
        <v>3918.75</v>
      </c>
      <c r="T2294">
        <v>4</v>
      </c>
      <c r="U2294">
        <v>127.607875441658</v>
      </c>
      <c r="V2294">
        <v>0.151376146788991</v>
      </c>
    </row>
    <row r="2295" spans="1:22" hidden="1" x14ac:dyDescent="0.25">
      <c r="A2295" s="30" t="s">
        <v>1862</v>
      </c>
      <c r="B2295" s="30" t="s">
        <v>274</v>
      </c>
      <c r="C2295" s="30" t="s">
        <v>9</v>
      </c>
      <c r="D2295" s="30" t="s">
        <v>339</v>
      </c>
      <c r="E2295" s="30" t="s">
        <v>279</v>
      </c>
      <c r="F2295" s="30">
        <v>11875</v>
      </c>
      <c r="G2295" s="30" t="s">
        <v>312</v>
      </c>
      <c r="H2295" s="30">
        <v>22.054763294298098</v>
      </c>
      <c r="I2295" s="30">
        <v>9.11</v>
      </c>
      <c r="J2295" s="30" t="s">
        <v>334</v>
      </c>
      <c r="K2295" s="30">
        <v>200.91889361105601</v>
      </c>
      <c r="L2295" s="30">
        <v>2385911.8616312901</v>
      </c>
      <c r="M2295" s="30">
        <v>0</v>
      </c>
      <c r="N2295" s="30">
        <v>0</v>
      </c>
      <c r="O2295" s="30">
        <v>9.11</v>
      </c>
      <c r="P2295" s="30">
        <v>0</v>
      </c>
      <c r="Q2295" s="30">
        <v>0</v>
      </c>
      <c r="R2295" s="30">
        <v>0</v>
      </c>
      <c r="S2295" s="30">
        <v>108181.25</v>
      </c>
      <c r="T2295">
        <v>4</v>
      </c>
      <c r="U2295">
        <v>22.054763294298098</v>
      </c>
      <c r="V2295">
        <v>0.87680461982675695</v>
      </c>
    </row>
    <row r="2296" spans="1:22" hidden="1" x14ac:dyDescent="0.25">
      <c r="A2296" s="30" t="s">
        <v>2836</v>
      </c>
      <c r="B2296" s="30" t="s">
        <v>274</v>
      </c>
      <c r="C2296" s="30" t="s">
        <v>9</v>
      </c>
      <c r="D2296" s="30" t="s">
        <v>339</v>
      </c>
      <c r="E2296" s="30" t="s">
        <v>279</v>
      </c>
      <c r="F2296" s="30">
        <v>11875</v>
      </c>
      <c r="G2296" s="30" t="s">
        <v>2688</v>
      </c>
      <c r="H2296" s="30">
        <v>151.82332321961999</v>
      </c>
      <c r="I2296" s="30">
        <v>0.16154950528000001</v>
      </c>
      <c r="J2296" s="30" t="s">
        <v>334</v>
      </c>
      <c r="K2296" s="30">
        <v>24.526982756095201</v>
      </c>
      <c r="L2296" s="30">
        <v>291257.92022863001</v>
      </c>
      <c r="M2296" s="30">
        <v>0</v>
      </c>
      <c r="N2296" s="30">
        <v>0</v>
      </c>
      <c r="O2296" s="30">
        <v>0.16154950528000001</v>
      </c>
      <c r="P2296" s="30">
        <v>0</v>
      </c>
      <c r="Q2296" s="30">
        <v>0</v>
      </c>
      <c r="R2296" s="30">
        <v>0</v>
      </c>
      <c r="S2296" s="30">
        <v>1918.4003752000001</v>
      </c>
      <c r="T2296">
        <v>4</v>
      </c>
      <c r="U2296">
        <v>151.82332321961999</v>
      </c>
      <c r="V2296">
        <v>1.55485568123195E-2</v>
      </c>
    </row>
    <row r="2297" spans="1:22" hidden="1" x14ac:dyDescent="0.25">
      <c r="A2297" s="30" t="s">
        <v>2752</v>
      </c>
      <c r="B2297" s="30" t="s">
        <v>274</v>
      </c>
      <c r="C2297" s="30" t="s">
        <v>9</v>
      </c>
      <c r="D2297" s="30" t="s">
        <v>339</v>
      </c>
      <c r="E2297" s="30" t="s">
        <v>279</v>
      </c>
      <c r="F2297" s="30">
        <v>11875</v>
      </c>
      <c r="G2297" s="30" t="s">
        <v>2687</v>
      </c>
      <c r="H2297" s="30">
        <v>94.224690820699706</v>
      </c>
      <c r="I2297" s="30">
        <v>1.11845049472</v>
      </c>
      <c r="J2297" s="30" t="s">
        <v>334</v>
      </c>
      <c r="K2297" s="30">
        <v>105.385652063251</v>
      </c>
      <c r="L2297" s="30">
        <v>1251454.6182510999</v>
      </c>
      <c r="M2297" s="30">
        <v>0</v>
      </c>
      <c r="N2297" s="30">
        <v>0</v>
      </c>
      <c r="O2297" s="30">
        <v>1.11845049472</v>
      </c>
      <c r="P2297" s="30">
        <v>0</v>
      </c>
      <c r="Q2297" s="30">
        <v>0</v>
      </c>
      <c r="R2297" s="30">
        <v>0</v>
      </c>
      <c r="S2297" s="30">
        <v>13281.599624799999</v>
      </c>
      <c r="T2297">
        <v>4</v>
      </c>
      <c r="U2297">
        <v>94.224690820699706</v>
      </c>
      <c r="V2297">
        <v>0.107646823360924</v>
      </c>
    </row>
    <row r="2298" spans="1:22" hidden="1" x14ac:dyDescent="0.25">
      <c r="A2298" s="30" t="s">
        <v>1863</v>
      </c>
      <c r="B2298" s="30" t="s">
        <v>274</v>
      </c>
      <c r="C2298" s="30" t="s">
        <v>9</v>
      </c>
      <c r="D2298" s="30" t="s">
        <v>339</v>
      </c>
      <c r="E2298" s="30" t="s">
        <v>279</v>
      </c>
      <c r="F2298" s="30">
        <v>11875</v>
      </c>
      <c r="G2298" s="30" t="s">
        <v>313</v>
      </c>
      <c r="H2298" s="30">
        <v>0</v>
      </c>
      <c r="I2298" s="30">
        <v>0</v>
      </c>
      <c r="J2298" s="30" t="s">
        <v>334</v>
      </c>
      <c r="K2298" s="30">
        <v>0</v>
      </c>
      <c r="L2298" s="30">
        <v>0</v>
      </c>
      <c r="M2298" s="30">
        <v>0</v>
      </c>
      <c r="N2298" s="30">
        <v>0</v>
      </c>
      <c r="O2298" s="30">
        <v>0</v>
      </c>
      <c r="P2298" s="30">
        <v>0</v>
      </c>
      <c r="Q2298" s="30">
        <v>0</v>
      </c>
      <c r="R2298" s="30">
        <v>0</v>
      </c>
      <c r="S2298" s="30">
        <v>0</v>
      </c>
      <c r="T2298">
        <v>4</v>
      </c>
      <c r="U2298">
        <v>0</v>
      </c>
      <c r="V2298">
        <v>0</v>
      </c>
    </row>
    <row r="2299" spans="1:22" hidden="1" x14ac:dyDescent="0.25">
      <c r="A2299" s="30" t="s">
        <v>1890</v>
      </c>
      <c r="B2299" s="30" t="s">
        <v>274</v>
      </c>
      <c r="C2299" s="30" t="s">
        <v>9</v>
      </c>
      <c r="D2299" s="30" t="s">
        <v>339</v>
      </c>
      <c r="E2299" s="30" t="s">
        <v>280</v>
      </c>
      <c r="F2299" s="30">
        <v>11875</v>
      </c>
      <c r="G2299" s="30" t="s">
        <v>289</v>
      </c>
      <c r="H2299" s="30">
        <v>0</v>
      </c>
      <c r="I2299" s="30">
        <v>0</v>
      </c>
      <c r="J2299" s="30" t="s">
        <v>335</v>
      </c>
      <c r="K2299" s="30">
        <v>0</v>
      </c>
      <c r="L2299" s="30">
        <v>0</v>
      </c>
      <c r="M2299" s="30">
        <v>0</v>
      </c>
      <c r="N2299" s="30">
        <v>0</v>
      </c>
      <c r="O2299" s="30">
        <v>0</v>
      </c>
      <c r="P2299" s="30">
        <v>0</v>
      </c>
      <c r="Q2299" s="30">
        <v>0</v>
      </c>
      <c r="R2299" s="30">
        <v>0</v>
      </c>
      <c r="S2299" s="30">
        <v>0</v>
      </c>
      <c r="T2299">
        <v>5</v>
      </c>
      <c r="U2299">
        <v>1309.81380920434</v>
      </c>
      <c r="V2299">
        <v>1</v>
      </c>
    </row>
    <row r="2300" spans="1:22" hidden="1" x14ac:dyDescent="0.25">
      <c r="A2300" s="30" t="s">
        <v>1889</v>
      </c>
      <c r="B2300" s="30" t="s">
        <v>274</v>
      </c>
      <c r="C2300" s="30" t="s">
        <v>9</v>
      </c>
      <c r="D2300" s="30" t="s">
        <v>339</v>
      </c>
      <c r="E2300" s="30" t="s">
        <v>280</v>
      </c>
      <c r="F2300" s="30">
        <v>11875</v>
      </c>
      <c r="G2300" s="30" t="s">
        <v>290</v>
      </c>
      <c r="H2300" s="30">
        <v>0</v>
      </c>
      <c r="I2300" s="30">
        <v>0</v>
      </c>
      <c r="J2300" s="30" t="s">
        <v>363</v>
      </c>
      <c r="K2300" s="30">
        <v>0</v>
      </c>
      <c r="L2300" s="30">
        <v>0</v>
      </c>
      <c r="M2300" s="30">
        <v>0</v>
      </c>
      <c r="N2300" s="30">
        <v>0</v>
      </c>
      <c r="O2300" s="30">
        <v>0</v>
      </c>
      <c r="P2300" s="30">
        <v>0</v>
      </c>
      <c r="Q2300" s="30">
        <v>0</v>
      </c>
      <c r="R2300" s="30">
        <v>0</v>
      </c>
      <c r="S2300" s="30">
        <v>0</v>
      </c>
      <c r="T2300">
        <v>5</v>
      </c>
      <c r="U2300">
        <v>1251.79381264886</v>
      </c>
      <c r="V2300">
        <v>0.5</v>
      </c>
    </row>
    <row r="2301" spans="1:22" hidden="1" x14ac:dyDescent="0.25">
      <c r="A2301" s="30" t="s">
        <v>1866</v>
      </c>
      <c r="B2301" s="30" t="s">
        <v>274</v>
      </c>
      <c r="C2301" s="30" t="s">
        <v>9</v>
      </c>
      <c r="D2301" s="30" t="s">
        <v>339</v>
      </c>
      <c r="E2301" s="30" t="s">
        <v>280</v>
      </c>
      <c r="F2301" s="30">
        <v>11875</v>
      </c>
      <c r="G2301" s="30" t="s">
        <v>291</v>
      </c>
      <c r="H2301" s="30">
        <v>0</v>
      </c>
      <c r="I2301" s="30">
        <v>0</v>
      </c>
      <c r="J2301" s="30" t="s">
        <v>336</v>
      </c>
      <c r="K2301" s="30">
        <v>0</v>
      </c>
      <c r="L2301" s="30">
        <v>0</v>
      </c>
      <c r="M2301" s="30">
        <v>0</v>
      </c>
      <c r="N2301" s="30">
        <v>0</v>
      </c>
      <c r="O2301" s="30">
        <v>0</v>
      </c>
      <c r="P2301" s="30">
        <v>0</v>
      </c>
      <c r="Q2301" s="30">
        <v>0</v>
      </c>
      <c r="R2301" s="30">
        <v>0</v>
      </c>
      <c r="S2301" s="30">
        <v>0</v>
      </c>
      <c r="T2301">
        <v>5</v>
      </c>
      <c r="U2301">
        <v>0</v>
      </c>
      <c r="V2301">
        <v>0</v>
      </c>
    </row>
    <row r="2302" spans="1:22" hidden="1" x14ac:dyDescent="0.25">
      <c r="A2302" s="30" t="s">
        <v>1868</v>
      </c>
      <c r="B2302" s="30" t="s">
        <v>274</v>
      </c>
      <c r="C2302" s="30" t="s">
        <v>9</v>
      </c>
      <c r="D2302" s="30" t="s">
        <v>339</v>
      </c>
      <c r="E2302" s="30" t="s">
        <v>280</v>
      </c>
      <c r="F2302" s="30">
        <v>11875</v>
      </c>
      <c r="G2302" s="30" t="s">
        <v>292</v>
      </c>
      <c r="H2302" s="30">
        <v>46.5012180045752</v>
      </c>
      <c r="I2302" s="30">
        <v>0.71</v>
      </c>
      <c r="J2302" s="30" t="s">
        <v>332</v>
      </c>
      <c r="K2302" s="30">
        <v>33.015864783248396</v>
      </c>
      <c r="L2302" s="30">
        <v>392063.39430107502</v>
      </c>
      <c r="M2302" s="30">
        <v>0.71</v>
      </c>
      <c r="N2302" s="30">
        <v>0</v>
      </c>
      <c r="O2302" s="30">
        <v>0</v>
      </c>
      <c r="P2302" s="30">
        <v>0</v>
      </c>
      <c r="Q2302" s="30">
        <v>0</v>
      </c>
      <c r="R2302" s="30">
        <v>0</v>
      </c>
      <c r="S2302" s="30">
        <v>8431.25</v>
      </c>
      <c r="T2302">
        <v>5</v>
      </c>
      <c r="U2302">
        <v>46.5012180045752</v>
      </c>
      <c r="V2302">
        <v>0.10230547550432301</v>
      </c>
    </row>
    <row r="2303" spans="1:22" hidden="1" x14ac:dyDescent="0.25">
      <c r="A2303" s="30" t="s">
        <v>1869</v>
      </c>
      <c r="B2303" s="30" t="s">
        <v>274</v>
      </c>
      <c r="C2303" s="30" t="s">
        <v>9</v>
      </c>
      <c r="D2303" s="30" t="s">
        <v>339</v>
      </c>
      <c r="E2303" s="30" t="s">
        <v>280</v>
      </c>
      <c r="F2303" s="30">
        <v>11875</v>
      </c>
      <c r="G2303" s="30" t="s">
        <v>293</v>
      </c>
      <c r="H2303" s="30">
        <v>617.01489311987496</v>
      </c>
      <c r="I2303" s="30">
        <v>7.0000000000000007E-2</v>
      </c>
      <c r="J2303" s="30" t="s">
        <v>333</v>
      </c>
      <c r="K2303" s="30">
        <v>43.191042518391299</v>
      </c>
      <c r="L2303" s="30">
        <v>512893.62990589603</v>
      </c>
      <c r="M2303" s="30">
        <v>0</v>
      </c>
      <c r="N2303" s="30">
        <v>7.0000000000000007E-2</v>
      </c>
      <c r="O2303" s="30">
        <v>0</v>
      </c>
      <c r="P2303" s="30">
        <v>0</v>
      </c>
      <c r="Q2303" s="30">
        <v>0</v>
      </c>
      <c r="R2303" s="30">
        <v>0</v>
      </c>
      <c r="S2303" s="30">
        <v>831.25</v>
      </c>
      <c r="T2303">
        <v>5</v>
      </c>
      <c r="U2303">
        <v>617.01489311987496</v>
      </c>
      <c r="V2303">
        <v>2.4822695035461001E-2</v>
      </c>
    </row>
    <row r="2304" spans="1:22" hidden="1" x14ac:dyDescent="0.25">
      <c r="A2304" s="30" t="s">
        <v>1870</v>
      </c>
      <c r="B2304" s="30" t="s">
        <v>274</v>
      </c>
      <c r="C2304" s="30" t="s">
        <v>9</v>
      </c>
      <c r="D2304" s="30" t="s">
        <v>339</v>
      </c>
      <c r="E2304" s="30" t="s">
        <v>280</v>
      </c>
      <c r="F2304" s="30">
        <v>11875</v>
      </c>
      <c r="G2304" s="30" t="s">
        <v>294</v>
      </c>
      <c r="H2304" s="30">
        <v>141.702147263493</v>
      </c>
      <c r="I2304" s="30">
        <v>0.35</v>
      </c>
      <c r="J2304" s="30" t="s">
        <v>333</v>
      </c>
      <c r="K2304" s="30">
        <v>49.5957515422227</v>
      </c>
      <c r="L2304" s="30">
        <v>588949.54956389498</v>
      </c>
      <c r="M2304" s="30">
        <v>0</v>
      </c>
      <c r="N2304" s="30">
        <v>0.35</v>
      </c>
      <c r="O2304" s="30">
        <v>0</v>
      </c>
      <c r="P2304" s="30">
        <v>0</v>
      </c>
      <c r="Q2304" s="30">
        <v>0</v>
      </c>
      <c r="R2304" s="30">
        <v>0</v>
      </c>
      <c r="S2304" s="30">
        <v>4156.25</v>
      </c>
      <c r="T2304">
        <v>5</v>
      </c>
      <c r="U2304">
        <v>141.702147263493</v>
      </c>
      <c r="V2304">
        <v>0.124113475177305</v>
      </c>
    </row>
    <row r="2305" spans="1:22" hidden="1" x14ac:dyDescent="0.25">
      <c r="A2305" s="30" t="s">
        <v>1871</v>
      </c>
      <c r="B2305" s="30" t="s">
        <v>274</v>
      </c>
      <c r="C2305" s="30" t="s">
        <v>9</v>
      </c>
      <c r="D2305" s="30" t="s">
        <v>339</v>
      </c>
      <c r="E2305" s="30" t="s">
        <v>280</v>
      </c>
      <c r="F2305" s="30">
        <v>11875</v>
      </c>
      <c r="G2305" s="30" t="s">
        <v>295</v>
      </c>
      <c r="H2305" s="30">
        <v>0</v>
      </c>
      <c r="I2305" s="30">
        <v>0</v>
      </c>
      <c r="J2305" s="30" t="s">
        <v>336</v>
      </c>
      <c r="K2305" s="30">
        <v>0</v>
      </c>
      <c r="L2305" s="30">
        <v>0</v>
      </c>
      <c r="M2305" s="30">
        <v>0</v>
      </c>
      <c r="N2305" s="30">
        <v>0</v>
      </c>
      <c r="O2305" s="30">
        <v>0</v>
      </c>
      <c r="P2305" s="30">
        <v>0</v>
      </c>
      <c r="Q2305" s="30">
        <v>0</v>
      </c>
      <c r="R2305" s="30">
        <v>0</v>
      </c>
      <c r="S2305" s="30">
        <v>0</v>
      </c>
      <c r="T2305">
        <v>5</v>
      </c>
      <c r="U2305">
        <v>0</v>
      </c>
      <c r="V2305">
        <v>0</v>
      </c>
    </row>
    <row r="2306" spans="1:22" hidden="1" x14ac:dyDescent="0.25">
      <c r="A2306" s="30" t="s">
        <v>1872</v>
      </c>
      <c r="B2306" s="30" t="s">
        <v>274</v>
      </c>
      <c r="C2306" s="30" t="s">
        <v>9</v>
      </c>
      <c r="D2306" s="30" t="s">
        <v>339</v>
      </c>
      <c r="E2306" s="30" t="s">
        <v>280</v>
      </c>
      <c r="F2306" s="30">
        <v>11875</v>
      </c>
      <c r="G2306" s="30" t="s">
        <v>296</v>
      </c>
      <c r="H2306" s="30">
        <v>118.18576608473499</v>
      </c>
      <c r="I2306" s="30">
        <v>0.04</v>
      </c>
      <c r="J2306" s="30" t="s">
        <v>336</v>
      </c>
      <c r="K2306" s="30">
        <v>4.7274306433893898</v>
      </c>
      <c r="L2306" s="30">
        <v>56138.238890248998</v>
      </c>
      <c r="M2306" s="30">
        <v>0</v>
      </c>
      <c r="N2306" s="30">
        <v>0</v>
      </c>
      <c r="O2306" s="30">
        <v>0</v>
      </c>
      <c r="P2306" s="30">
        <v>0</v>
      </c>
      <c r="Q2306" s="30">
        <v>0.04</v>
      </c>
      <c r="R2306" s="30">
        <v>4.7274306433893898</v>
      </c>
      <c r="S2306" s="30">
        <v>475</v>
      </c>
      <c r="T2306">
        <v>5</v>
      </c>
      <c r="U2306">
        <v>118.18576608473499</v>
      </c>
      <c r="V2306">
        <v>1.9047619047619001E-2</v>
      </c>
    </row>
    <row r="2307" spans="1:22" hidden="1" x14ac:dyDescent="0.25">
      <c r="A2307" s="30" t="s">
        <v>1873</v>
      </c>
      <c r="B2307" s="30" t="s">
        <v>274</v>
      </c>
      <c r="C2307" s="30" t="s">
        <v>9</v>
      </c>
      <c r="D2307" s="30" t="s">
        <v>339</v>
      </c>
      <c r="E2307" s="30" t="s">
        <v>280</v>
      </c>
      <c r="F2307" s="30">
        <v>11875</v>
      </c>
      <c r="G2307" s="30" t="s">
        <v>297</v>
      </c>
      <c r="H2307" s="30">
        <v>1103.1314988747999</v>
      </c>
      <c r="I2307" s="30">
        <v>0.08</v>
      </c>
      <c r="J2307" s="30" t="s">
        <v>336</v>
      </c>
      <c r="K2307" s="30">
        <v>88.250519909984007</v>
      </c>
      <c r="L2307" s="30">
        <v>1047974.92393106</v>
      </c>
      <c r="M2307" s="30">
        <v>0</v>
      </c>
      <c r="N2307" s="30">
        <v>0</v>
      </c>
      <c r="O2307" s="30">
        <v>0</v>
      </c>
      <c r="P2307" s="30">
        <v>0</v>
      </c>
      <c r="Q2307" s="30">
        <v>0.08</v>
      </c>
      <c r="R2307" s="30">
        <v>88.250519909984007</v>
      </c>
      <c r="S2307" s="30">
        <v>950</v>
      </c>
      <c r="T2307">
        <v>5</v>
      </c>
      <c r="U2307">
        <v>1103.1314988747999</v>
      </c>
      <c r="V2307">
        <v>3.8095238095238099E-2</v>
      </c>
    </row>
    <row r="2308" spans="1:22" hidden="1" x14ac:dyDescent="0.25">
      <c r="A2308" s="30" t="s">
        <v>1874</v>
      </c>
      <c r="B2308" s="30" t="s">
        <v>274</v>
      </c>
      <c r="C2308" s="30" t="s">
        <v>9</v>
      </c>
      <c r="D2308" s="30" t="s">
        <v>339</v>
      </c>
      <c r="E2308" s="30" t="s">
        <v>280</v>
      </c>
      <c r="F2308" s="30">
        <v>11875</v>
      </c>
      <c r="G2308" s="30" t="s">
        <v>298</v>
      </c>
      <c r="H2308" s="30">
        <v>0</v>
      </c>
      <c r="I2308" s="30">
        <v>0</v>
      </c>
      <c r="J2308" s="30" t="s">
        <v>276</v>
      </c>
      <c r="K2308" s="30">
        <v>0</v>
      </c>
      <c r="L2308" s="30">
        <v>0</v>
      </c>
      <c r="M2308" s="30">
        <v>0</v>
      </c>
      <c r="N2308" s="30">
        <v>0</v>
      </c>
      <c r="O2308" s="30">
        <v>0</v>
      </c>
      <c r="P2308" s="30">
        <v>0</v>
      </c>
      <c r="Q2308" s="30">
        <v>0</v>
      </c>
      <c r="R2308" s="30">
        <v>0</v>
      </c>
      <c r="S2308" s="30">
        <v>0</v>
      </c>
      <c r="T2308">
        <v>5</v>
      </c>
      <c r="U2308">
        <v>0</v>
      </c>
      <c r="V2308">
        <v>0</v>
      </c>
    </row>
    <row r="2309" spans="1:22" hidden="1" x14ac:dyDescent="0.25">
      <c r="A2309" s="30" t="s">
        <v>1875</v>
      </c>
      <c r="B2309" s="30" t="s">
        <v>274</v>
      </c>
      <c r="C2309" s="30" t="s">
        <v>9</v>
      </c>
      <c r="D2309" s="30" t="s">
        <v>339</v>
      </c>
      <c r="E2309" s="30" t="s">
        <v>280</v>
      </c>
      <c r="F2309" s="30">
        <v>11875</v>
      </c>
      <c r="G2309" s="30" t="s">
        <v>299</v>
      </c>
      <c r="H2309" s="30">
        <v>126.22956723450299</v>
      </c>
      <c r="I2309" s="30">
        <v>0.11</v>
      </c>
      <c r="J2309" s="30" t="s">
        <v>332</v>
      </c>
      <c r="K2309" s="30">
        <v>13.8852523957953</v>
      </c>
      <c r="L2309" s="30">
        <v>164887.37220006899</v>
      </c>
      <c r="M2309" s="30">
        <v>0.11</v>
      </c>
      <c r="N2309" s="30">
        <v>0</v>
      </c>
      <c r="O2309" s="30">
        <v>0</v>
      </c>
      <c r="P2309" s="30">
        <v>0</v>
      </c>
      <c r="Q2309" s="30">
        <v>0</v>
      </c>
      <c r="R2309" s="30">
        <v>0</v>
      </c>
      <c r="S2309" s="30">
        <v>1306.25</v>
      </c>
      <c r="T2309">
        <v>5</v>
      </c>
      <c r="U2309">
        <v>126.22956723450299</v>
      </c>
      <c r="V2309">
        <v>1.5850144092219E-2</v>
      </c>
    </row>
    <row r="2310" spans="1:22" hidden="1" x14ac:dyDescent="0.25">
      <c r="A2310" s="30" t="s">
        <v>1876</v>
      </c>
      <c r="B2310" s="30" t="s">
        <v>274</v>
      </c>
      <c r="C2310" s="30" t="s">
        <v>9</v>
      </c>
      <c r="D2310" s="30" t="s">
        <v>339</v>
      </c>
      <c r="E2310" s="30" t="s">
        <v>280</v>
      </c>
      <c r="F2310" s="30">
        <v>11875</v>
      </c>
      <c r="G2310" s="30" t="s">
        <v>300</v>
      </c>
      <c r="H2310" s="30">
        <v>0</v>
      </c>
      <c r="I2310" s="30">
        <v>0</v>
      </c>
      <c r="J2310" s="30" t="s">
        <v>336</v>
      </c>
      <c r="K2310" s="30">
        <v>0</v>
      </c>
      <c r="L2310" s="30">
        <v>0</v>
      </c>
      <c r="M2310" s="30">
        <v>0</v>
      </c>
      <c r="N2310" s="30">
        <v>0</v>
      </c>
      <c r="O2310" s="30">
        <v>0</v>
      </c>
      <c r="P2310" s="30">
        <v>0</v>
      </c>
      <c r="Q2310" s="30">
        <v>0</v>
      </c>
      <c r="R2310" s="30">
        <v>0</v>
      </c>
      <c r="S2310" s="30">
        <v>0</v>
      </c>
      <c r="T2310">
        <v>5</v>
      </c>
      <c r="U2310">
        <v>0</v>
      </c>
      <c r="V2310">
        <v>0</v>
      </c>
    </row>
    <row r="2311" spans="1:22" hidden="1" x14ac:dyDescent="0.25">
      <c r="A2311" s="30" t="s">
        <v>1877</v>
      </c>
      <c r="B2311" s="30" t="s">
        <v>274</v>
      </c>
      <c r="C2311" s="30" t="s">
        <v>9</v>
      </c>
      <c r="D2311" s="30" t="s">
        <v>339</v>
      </c>
      <c r="E2311" s="30" t="s">
        <v>280</v>
      </c>
      <c r="F2311" s="30">
        <v>11875</v>
      </c>
      <c r="G2311" s="30" t="s">
        <v>301</v>
      </c>
      <c r="H2311" s="30">
        <v>82.115796118426303</v>
      </c>
      <c r="I2311" s="30">
        <v>1.73</v>
      </c>
      <c r="J2311" s="30" t="s">
        <v>333</v>
      </c>
      <c r="K2311" s="30">
        <v>142.06032728487699</v>
      </c>
      <c r="L2311" s="30">
        <v>1686966.38650792</v>
      </c>
      <c r="M2311" s="30">
        <v>0</v>
      </c>
      <c r="N2311" s="30">
        <v>1.73</v>
      </c>
      <c r="O2311" s="30">
        <v>0</v>
      </c>
      <c r="P2311" s="30">
        <v>0</v>
      </c>
      <c r="Q2311" s="30">
        <v>0</v>
      </c>
      <c r="R2311" s="30">
        <v>0</v>
      </c>
      <c r="S2311" s="30">
        <v>20543.75</v>
      </c>
      <c r="T2311">
        <v>5</v>
      </c>
      <c r="U2311">
        <v>82.115796118426303</v>
      </c>
      <c r="V2311">
        <v>0.61347517730496504</v>
      </c>
    </row>
    <row r="2312" spans="1:22" hidden="1" x14ac:dyDescent="0.25">
      <c r="A2312" s="30" t="s">
        <v>1878</v>
      </c>
      <c r="B2312" s="30" t="s">
        <v>274</v>
      </c>
      <c r="C2312" s="30" t="s">
        <v>9</v>
      </c>
      <c r="D2312" s="30" t="s">
        <v>339</v>
      </c>
      <c r="E2312" s="30" t="s">
        <v>280</v>
      </c>
      <c r="F2312" s="30">
        <v>11875</v>
      </c>
      <c r="G2312" s="30" t="s">
        <v>302</v>
      </c>
      <c r="H2312" s="30">
        <v>104.214398565281</v>
      </c>
      <c r="I2312" s="30">
        <v>0.23</v>
      </c>
      <c r="J2312" s="30" t="s">
        <v>332</v>
      </c>
      <c r="K2312" s="30">
        <v>23.969311670014701</v>
      </c>
      <c r="L2312" s="30">
        <v>284635.57608142402</v>
      </c>
      <c r="M2312" s="30">
        <v>0.23</v>
      </c>
      <c r="N2312" s="30">
        <v>0</v>
      </c>
      <c r="O2312" s="30">
        <v>0</v>
      </c>
      <c r="P2312" s="30">
        <v>0</v>
      </c>
      <c r="Q2312" s="30">
        <v>0</v>
      </c>
      <c r="R2312" s="30">
        <v>0</v>
      </c>
      <c r="S2312" s="30">
        <v>2731.25</v>
      </c>
      <c r="T2312">
        <v>5</v>
      </c>
      <c r="U2312">
        <v>104.214398565281</v>
      </c>
      <c r="V2312">
        <v>3.3141210374639803E-2</v>
      </c>
    </row>
    <row r="2313" spans="1:22" hidden="1" x14ac:dyDescent="0.25">
      <c r="A2313" s="30" t="s">
        <v>1879</v>
      </c>
      <c r="B2313" s="30" t="s">
        <v>274</v>
      </c>
      <c r="C2313" s="30" t="s">
        <v>9</v>
      </c>
      <c r="D2313" s="30" t="s">
        <v>339</v>
      </c>
      <c r="E2313" s="30" t="s">
        <v>280</v>
      </c>
      <c r="F2313" s="30">
        <v>11875</v>
      </c>
      <c r="G2313" s="30" t="s">
        <v>303</v>
      </c>
      <c r="H2313" s="30">
        <v>264.055128767008</v>
      </c>
      <c r="I2313" s="30">
        <v>0.25</v>
      </c>
      <c r="J2313" s="30" t="s">
        <v>336</v>
      </c>
      <c r="K2313" s="30">
        <v>66.013782191752</v>
      </c>
      <c r="L2313" s="30">
        <v>783913.66352705495</v>
      </c>
      <c r="M2313" s="30">
        <v>0</v>
      </c>
      <c r="N2313" s="30">
        <v>0</v>
      </c>
      <c r="O2313" s="30">
        <v>0</v>
      </c>
      <c r="P2313" s="30">
        <v>0</v>
      </c>
      <c r="Q2313" s="30">
        <v>0.25</v>
      </c>
      <c r="R2313" s="30">
        <v>66.013782191752</v>
      </c>
      <c r="S2313" s="30">
        <v>2968.75</v>
      </c>
      <c r="T2313">
        <v>5</v>
      </c>
      <c r="U2313">
        <v>264.055128767008</v>
      </c>
      <c r="V2313">
        <v>0.119047619047619</v>
      </c>
    </row>
    <row r="2314" spans="1:22" hidden="1" x14ac:dyDescent="0.25">
      <c r="A2314" s="30" t="s">
        <v>1867</v>
      </c>
      <c r="B2314" s="30" t="s">
        <v>274</v>
      </c>
      <c r="C2314" s="30" t="s">
        <v>9</v>
      </c>
      <c r="D2314" s="30" t="s">
        <v>339</v>
      </c>
      <c r="E2314" s="30" t="s">
        <v>280</v>
      </c>
      <c r="F2314" s="30">
        <v>11875</v>
      </c>
      <c r="G2314" s="30" t="s">
        <v>304</v>
      </c>
      <c r="H2314" s="30">
        <v>95.546192692970806</v>
      </c>
      <c r="I2314" s="30">
        <v>1</v>
      </c>
      <c r="J2314" s="30" t="s">
        <v>336</v>
      </c>
      <c r="K2314" s="30">
        <v>95.546192692970806</v>
      </c>
      <c r="L2314" s="30">
        <v>1134611.0382290301</v>
      </c>
      <c r="M2314" s="30">
        <v>0</v>
      </c>
      <c r="N2314" s="30">
        <v>0</v>
      </c>
      <c r="O2314" s="30">
        <v>0</v>
      </c>
      <c r="P2314" s="30">
        <v>0</v>
      </c>
      <c r="Q2314" s="30">
        <v>1</v>
      </c>
      <c r="R2314" s="30">
        <v>95.546192692970806</v>
      </c>
      <c r="S2314" s="30">
        <v>11875</v>
      </c>
      <c r="T2314">
        <v>5</v>
      </c>
      <c r="U2314">
        <v>95.546192692970806</v>
      </c>
      <c r="V2314">
        <v>0.476190476190476</v>
      </c>
    </row>
    <row r="2315" spans="1:22" hidden="1" x14ac:dyDescent="0.25">
      <c r="A2315" s="30" t="s">
        <v>1881</v>
      </c>
      <c r="B2315" s="30" t="s">
        <v>274</v>
      </c>
      <c r="C2315" s="30" t="s">
        <v>9</v>
      </c>
      <c r="D2315" s="30" t="s">
        <v>339</v>
      </c>
      <c r="E2315" s="30" t="s">
        <v>280</v>
      </c>
      <c r="F2315" s="30">
        <v>11875</v>
      </c>
      <c r="G2315" s="30" t="s">
        <v>305</v>
      </c>
      <c r="H2315" s="30">
        <v>175.42964597733501</v>
      </c>
      <c r="I2315" s="30">
        <v>2.44</v>
      </c>
      <c r="J2315" s="30" t="s">
        <v>332</v>
      </c>
      <c r="K2315" s="30">
        <v>428.04833618469701</v>
      </c>
      <c r="L2315" s="30">
        <v>5083073.9921932798</v>
      </c>
      <c r="M2315" s="30">
        <v>2.44</v>
      </c>
      <c r="N2315" s="30">
        <v>0</v>
      </c>
      <c r="O2315" s="30">
        <v>0</v>
      </c>
      <c r="P2315" s="30">
        <v>0</v>
      </c>
      <c r="Q2315" s="30">
        <v>0</v>
      </c>
      <c r="R2315" s="30">
        <v>0</v>
      </c>
      <c r="S2315" s="30">
        <v>28975</v>
      </c>
      <c r="T2315">
        <v>5</v>
      </c>
      <c r="U2315">
        <v>175.42964597733501</v>
      </c>
      <c r="V2315">
        <v>0.35158501440922202</v>
      </c>
    </row>
    <row r="2316" spans="1:22" hidden="1" x14ac:dyDescent="0.25">
      <c r="A2316" s="30" t="s">
        <v>1882</v>
      </c>
      <c r="B2316" s="30" t="s">
        <v>274</v>
      </c>
      <c r="C2316" s="30" t="s">
        <v>9</v>
      </c>
      <c r="D2316" s="30" t="s">
        <v>339</v>
      </c>
      <c r="E2316" s="30" t="s">
        <v>280</v>
      </c>
      <c r="F2316" s="30">
        <v>11875</v>
      </c>
      <c r="G2316" s="30" t="s">
        <v>306</v>
      </c>
      <c r="H2316" s="30">
        <v>117.781278102634</v>
      </c>
      <c r="I2316" s="30">
        <v>1.71</v>
      </c>
      <c r="J2316" s="30" t="s">
        <v>332</v>
      </c>
      <c r="K2316" s="30">
        <v>201.40598555550301</v>
      </c>
      <c r="L2316" s="30">
        <v>2391696.0784716001</v>
      </c>
      <c r="M2316" s="30">
        <v>1.71</v>
      </c>
      <c r="N2316" s="30">
        <v>0</v>
      </c>
      <c r="O2316" s="30">
        <v>0</v>
      </c>
      <c r="P2316" s="30">
        <v>0</v>
      </c>
      <c r="Q2316" s="30">
        <v>0</v>
      </c>
      <c r="R2316" s="30">
        <v>0</v>
      </c>
      <c r="S2316" s="30">
        <v>20306.25</v>
      </c>
      <c r="T2316">
        <v>5</v>
      </c>
      <c r="U2316">
        <v>117.781278102634</v>
      </c>
      <c r="V2316">
        <v>0.246397694524496</v>
      </c>
    </row>
    <row r="2317" spans="1:22" hidden="1" x14ac:dyDescent="0.25">
      <c r="A2317" s="30" t="s">
        <v>1883</v>
      </c>
      <c r="B2317" s="30" t="s">
        <v>274</v>
      </c>
      <c r="C2317" s="30" t="s">
        <v>9</v>
      </c>
      <c r="D2317" s="30" t="s">
        <v>339</v>
      </c>
      <c r="E2317" s="30" t="s">
        <v>280</v>
      </c>
      <c r="F2317" s="30">
        <v>11875</v>
      </c>
      <c r="G2317" s="30" t="s">
        <v>307</v>
      </c>
      <c r="H2317" s="30">
        <v>71.2102466949232</v>
      </c>
      <c r="I2317" s="30">
        <v>0.71</v>
      </c>
      <c r="J2317" s="30" t="s">
        <v>336</v>
      </c>
      <c r="K2317" s="30">
        <v>50.559275153395397</v>
      </c>
      <c r="L2317" s="30">
        <v>600391.39244657103</v>
      </c>
      <c r="M2317" s="30">
        <v>0</v>
      </c>
      <c r="N2317" s="30">
        <v>0</v>
      </c>
      <c r="O2317" s="30">
        <v>0</v>
      </c>
      <c r="P2317" s="30">
        <v>0</v>
      </c>
      <c r="Q2317" s="30">
        <v>0.71</v>
      </c>
      <c r="R2317" s="30">
        <v>50.559275153395397</v>
      </c>
      <c r="S2317" s="30">
        <v>8431.25</v>
      </c>
      <c r="T2317">
        <v>5</v>
      </c>
      <c r="U2317">
        <v>71.2102466949232</v>
      </c>
      <c r="V2317">
        <v>0.338095238095238</v>
      </c>
    </row>
    <row r="2318" spans="1:22" hidden="1" x14ac:dyDescent="0.25">
      <c r="A2318" s="30" t="s">
        <v>1884</v>
      </c>
      <c r="B2318" s="30" t="s">
        <v>274</v>
      </c>
      <c r="C2318" s="30" t="s">
        <v>9</v>
      </c>
      <c r="D2318" s="30" t="s">
        <v>339</v>
      </c>
      <c r="E2318" s="30" t="s">
        <v>280</v>
      </c>
      <c r="F2318" s="30">
        <v>11875</v>
      </c>
      <c r="G2318" s="30" t="s">
        <v>308</v>
      </c>
      <c r="H2318" s="30">
        <v>146.886044133398</v>
      </c>
      <c r="I2318" s="30">
        <v>1.74</v>
      </c>
      <c r="J2318" s="30" t="s">
        <v>332</v>
      </c>
      <c r="K2318" s="30">
        <v>255.58171679211199</v>
      </c>
      <c r="L2318" s="30">
        <v>3035032.88690633</v>
      </c>
      <c r="M2318" s="30">
        <v>1.74</v>
      </c>
      <c r="N2318" s="30">
        <v>0</v>
      </c>
      <c r="O2318" s="30">
        <v>0</v>
      </c>
      <c r="P2318" s="30">
        <v>0</v>
      </c>
      <c r="Q2318" s="30">
        <v>0</v>
      </c>
      <c r="R2318" s="30">
        <v>0</v>
      </c>
      <c r="S2318" s="30">
        <v>20662.5</v>
      </c>
      <c r="T2318">
        <v>5</v>
      </c>
      <c r="U2318">
        <v>146.886044133398</v>
      </c>
      <c r="V2318">
        <v>0.25072046109510099</v>
      </c>
    </row>
    <row r="2319" spans="1:22" hidden="1" x14ac:dyDescent="0.25">
      <c r="A2319" s="30" t="s">
        <v>1880</v>
      </c>
      <c r="B2319" s="30" t="s">
        <v>274</v>
      </c>
      <c r="C2319" s="30" t="s">
        <v>9</v>
      </c>
      <c r="D2319" s="30" t="s">
        <v>339</v>
      </c>
      <c r="E2319" s="30" t="s">
        <v>280</v>
      </c>
      <c r="F2319" s="30">
        <v>11875</v>
      </c>
      <c r="G2319" s="30" t="s">
        <v>309</v>
      </c>
      <c r="H2319" s="30">
        <v>510.87723512049502</v>
      </c>
      <c r="I2319" s="30">
        <v>0.02</v>
      </c>
      <c r="J2319" s="30" t="s">
        <v>336</v>
      </c>
      <c r="K2319" s="30">
        <v>10.217544702409899</v>
      </c>
      <c r="L2319" s="30">
        <v>121333.343341118</v>
      </c>
      <c r="M2319" s="30">
        <v>0</v>
      </c>
      <c r="N2319" s="30">
        <v>0</v>
      </c>
      <c r="O2319" s="30">
        <v>0</v>
      </c>
      <c r="P2319" s="30">
        <v>0</v>
      </c>
      <c r="Q2319" s="30">
        <v>0.02</v>
      </c>
      <c r="R2319" s="30">
        <v>10.217544702409899</v>
      </c>
      <c r="S2319" s="30">
        <v>237.5</v>
      </c>
      <c r="T2319">
        <v>5</v>
      </c>
      <c r="U2319">
        <v>510.87723512049502</v>
      </c>
      <c r="V2319">
        <v>9.5238095238095195E-3</v>
      </c>
    </row>
    <row r="2320" spans="1:22" hidden="1" x14ac:dyDescent="0.25">
      <c r="A2320" s="30" t="s">
        <v>1885</v>
      </c>
      <c r="B2320" s="30" t="s">
        <v>274</v>
      </c>
      <c r="C2320" s="30" t="s">
        <v>9</v>
      </c>
      <c r="D2320" s="30" t="s">
        <v>339</v>
      </c>
      <c r="E2320" s="30" t="s">
        <v>280</v>
      </c>
      <c r="F2320" s="30">
        <v>11875</v>
      </c>
      <c r="G2320" s="30" t="s">
        <v>310</v>
      </c>
      <c r="H2320" s="30">
        <v>251.00004988661499</v>
      </c>
      <c r="I2320" s="30">
        <v>0.23</v>
      </c>
      <c r="J2320" s="30" t="s">
        <v>333</v>
      </c>
      <c r="K2320" s="30">
        <v>57.7300114739215</v>
      </c>
      <c r="L2320" s="30">
        <v>685543.886252817</v>
      </c>
      <c r="M2320" s="30">
        <v>0</v>
      </c>
      <c r="N2320" s="30">
        <v>0.23</v>
      </c>
      <c r="O2320" s="30">
        <v>0</v>
      </c>
      <c r="P2320" s="30">
        <v>0</v>
      </c>
      <c r="Q2320" s="30">
        <v>0</v>
      </c>
      <c r="R2320" s="30">
        <v>0</v>
      </c>
      <c r="S2320" s="30">
        <v>2731.25</v>
      </c>
      <c r="T2320">
        <v>5</v>
      </c>
      <c r="U2320">
        <v>251.00004988661499</v>
      </c>
      <c r="V2320">
        <v>8.1560283687943297E-2</v>
      </c>
    </row>
    <row r="2321" spans="1:22" hidden="1" x14ac:dyDescent="0.25">
      <c r="A2321" s="30" t="s">
        <v>1886</v>
      </c>
      <c r="B2321" s="30" t="s">
        <v>274</v>
      </c>
      <c r="C2321" s="30" t="s">
        <v>9</v>
      </c>
      <c r="D2321" s="30" t="s">
        <v>339</v>
      </c>
      <c r="E2321" s="30" t="s">
        <v>280</v>
      </c>
      <c r="F2321" s="30">
        <v>11875</v>
      </c>
      <c r="G2321" s="30" t="s">
        <v>311</v>
      </c>
      <c r="H2321" s="30">
        <v>134.38358336388001</v>
      </c>
      <c r="I2321" s="30">
        <v>0.44</v>
      </c>
      <c r="J2321" s="30" t="s">
        <v>333</v>
      </c>
      <c r="K2321" s="30">
        <v>59.128776680107002</v>
      </c>
      <c r="L2321" s="30">
        <v>702154.22307627101</v>
      </c>
      <c r="M2321" s="30">
        <v>0</v>
      </c>
      <c r="N2321" s="30">
        <v>0.44</v>
      </c>
      <c r="O2321" s="30">
        <v>0</v>
      </c>
      <c r="P2321" s="30">
        <v>0</v>
      </c>
      <c r="Q2321" s="30">
        <v>0</v>
      </c>
      <c r="R2321" s="30">
        <v>0</v>
      </c>
      <c r="S2321" s="30">
        <v>5225</v>
      </c>
      <c r="T2321">
        <v>5</v>
      </c>
      <c r="U2321">
        <v>134.38358336388001</v>
      </c>
      <c r="V2321">
        <v>0.15602836879432599</v>
      </c>
    </row>
    <row r="2322" spans="1:22" hidden="1" x14ac:dyDescent="0.25">
      <c r="A2322" s="30" t="s">
        <v>1887</v>
      </c>
      <c r="B2322" s="30" t="s">
        <v>274</v>
      </c>
      <c r="C2322" s="30" t="s">
        <v>9</v>
      </c>
      <c r="D2322" s="30" t="s">
        <v>339</v>
      </c>
      <c r="E2322" s="30" t="s">
        <v>280</v>
      </c>
      <c r="F2322" s="30">
        <v>11875</v>
      </c>
      <c r="G2322" s="30" t="s">
        <v>312</v>
      </c>
      <c r="H2322" s="30">
        <v>25.201863956375899</v>
      </c>
      <c r="I2322" s="30">
        <v>11.5</v>
      </c>
      <c r="J2322" s="30" t="s">
        <v>334</v>
      </c>
      <c r="K2322" s="30">
        <v>289.82143549832199</v>
      </c>
      <c r="L2322" s="30">
        <v>3441629.5465425798</v>
      </c>
      <c r="M2322" s="30">
        <v>0</v>
      </c>
      <c r="N2322" s="30">
        <v>0</v>
      </c>
      <c r="O2322" s="30">
        <v>11.5</v>
      </c>
      <c r="P2322" s="30">
        <v>0</v>
      </c>
      <c r="Q2322" s="30">
        <v>0</v>
      </c>
      <c r="R2322" s="30">
        <v>0</v>
      </c>
      <c r="S2322" s="30">
        <v>136562.5</v>
      </c>
      <c r="T2322">
        <v>5</v>
      </c>
      <c r="U2322">
        <v>25.201863956375899</v>
      </c>
      <c r="V2322">
        <v>0.853749072011878</v>
      </c>
    </row>
    <row r="2323" spans="1:22" hidden="1" x14ac:dyDescent="0.25">
      <c r="A2323" s="30" t="s">
        <v>2838</v>
      </c>
      <c r="B2323" s="30" t="s">
        <v>274</v>
      </c>
      <c r="C2323" s="30" t="s">
        <v>9</v>
      </c>
      <c r="D2323" s="30" t="s">
        <v>339</v>
      </c>
      <c r="E2323" s="30" t="s">
        <v>280</v>
      </c>
      <c r="F2323" s="30">
        <v>11875</v>
      </c>
      <c r="G2323" s="30" t="s">
        <v>2688</v>
      </c>
      <c r="H2323" s="30">
        <v>195.295502802854</v>
      </c>
      <c r="I2323" s="30">
        <v>0.24863478547000001</v>
      </c>
      <c r="J2323" s="30" t="s">
        <v>334</v>
      </c>
      <c r="K2323" s="30">
        <v>48.557255442643303</v>
      </c>
      <c r="L2323" s="30">
        <v>576617.40838138899</v>
      </c>
      <c r="M2323" s="30">
        <v>0</v>
      </c>
      <c r="N2323" s="30">
        <v>0</v>
      </c>
      <c r="O2323" s="30">
        <v>0.24863478547000001</v>
      </c>
      <c r="P2323" s="30">
        <v>0</v>
      </c>
      <c r="Q2323" s="30">
        <v>0</v>
      </c>
      <c r="R2323" s="30">
        <v>0</v>
      </c>
      <c r="S2323" s="30">
        <v>2952.53807745625</v>
      </c>
      <c r="T2323">
        <v>5</v>
      </c>
      <c r="U2323">
        <v>195.295502802854</v>
      </c>
      <c r="V2323">
        <v>1.8458410205642199E-2</v>
      </c>
    </row>
    <row r="2324" spans="1:22" hidden="1" x14ac:dyDescent="0.25">
      <c r="A2324" s="30" t="s">
        <v>2754</v>
      </c>
      <c r="B2324" s="30" t="s">
        <v>274</v>
      </c>
      <c r="C2324" s="30" t="s">
        <v>9</v>
      </c>
      <c r="D2324" s="30" t="s">
        <v>339</v>
      </c>
      <c r="E2324" s="30" t="s">
        <v>280</v>
      </c>
      <c r="F2324" s="30">
        <v>11875</v>
      </c>
      <c r="G2324" s="30" t="s">
        <v>2687</v>
      </c>
      <c r="H2324" s="30">
        <v>121.20442353677799</v>
      </c>
      <c r="I2324" s="30">
        <v>1.72136521453</v>
      </c>
      <c r="J2324" s="30" t="s">
        <v>334</v>
      </c>
      <c r="K2324" s="30">
        <v>208.637078523371</v>
      </c>
      <c r="L2324" s="30">
        <v>2477565.3074650299</v>
      </c>
      <c r="M2324" s="30">
        <v>0</v>
      </c>
      <c r="N2324" s="30">
        <v>0</v>
      </c>
      <c r="O2324" s="30">
        <v>1.72136521453</v>
      </c>
      <c r="P2324" s="30">
        <v>0</v>
      </c>
      <c r="Q2324" s="30">
        <v>0</v>
      </c>
      <c r="R2324" s="30">
        <v>0</v>
      </c>
      <c r="S2324" s="30">
        <v>20441.211922543702</v>
      </c>
      <c r="T2324">
        <v>5</v>
      </c>
      <c r="U2324">
        <v>121.20442353677799</v>
      </c>
      <c r="V2324">
        <v>0.12779251778247999</v>
      </c>
    </row>
    <row r="2325" spans="1:22" hidden="1" x14ac:dyDescent="0.25">
      <c r="A2325" s="30" t="s">
        <v>1888</v>
      </c>
      <c r="B2325" s="30" t="s">
        <v>274</v>
      </c>
      <c r="C2325" s="30" t="s">
        <v>9</v>
      </c>
      <c r="D2325" s="30" t="s">
        <v>339</v>
      </c>
      <c r="E2325" s="30" t="s">
        <v>280</v>
      </c>
      <c r="F2325" s="30">
        <v>11875</v>
      </c>
      <c r="G2325" s="30" t="s">
        <v>313</v>
      </c>
      <c r="H2325" s="30">
        <v>0</v>
      </c>
      <c r="I2325" s="30">
        <v>0</v>
      </c>
      <c r="J2325" s="30" t="s">
        <v>334</v>
      </c>
      <c r="K2325" s="30">
        <v>0</v>
      </c>
      <c r="L2325" s="30">
        <v>0</v>
      </c>
      <c r="M2325" s="30">
        <v>0</v>
      </c>
      <c r="N2325" s="30">
        <v>0</v>
      </c>
      <c r="O2325" s="30">
        <v>0</v>
      </c>
      <c r="P2325" s="30">
        <v>0</v>
      </c>
      <c r="Q2325" s="30">
        <v>0</v>
      </c>
      <c r="R2325" s="30">
        <v>0</v>
      </c>
      <c r="S2325" s="30">
        <v>0</v>
      </c>
      <c r="T2325">
        <v>5</v>
      </c>
      <c r="U2325">
        <v>0</v>
      </c>
      <c r="V2325">
        <v>0</v>
      </c>
    </row>
    <row r="2326" spans="1:22" hidden="1" x14ac:dyDescent="0.25">
      <c r="A2326" s="30" t="s">
        <v>2401</v>
      </c>
      <c r="B2326" s="30" t="s">
        <v>274</v>
      </c>
      <c r="C2326" s="30" t="s">
        <v>9</v>
      </c>
      <c r="D2326" s="30" t="s">
        <v>339</v>
      </c>
      <c r="E2326" s="30" t="s">
        <v>2300</v>
      </c>
      <c r="F2326" s="30">
        <v>0</v>
      </c>
      <c r="G2326" s="30" t="s">
        <v>289</v>
      </c>
      <c r="H2326" s="30">
        <v>0</v>
      </c>
      <c r="I2326" s="30">
        <v>0</v>
      </c>
      <c r="J2326" s="30" t="s">
        <v>335</v>
      </c>
      <c r="K2326" s="30">
        <v>0</v>
      </c>
      <c r="L2326" s="30">
        <v>0</v>
      </c>
      <c r="M2326" s="30">
        <v>0</v>
      </c>
      <c r="N2326" s="30">
        <v>0</v>
      </c>
      <c r="O2326" s="30">
        <v>0</v>
      </c>
      <c r="P2326" s="30">
        <v>0</v>
      </c>
      <c r="Q2326" s="30">
        <v>0</v>
      </c>
      <c r="R2326" s="30">
        <v>0</v>
      </c>
      <c r="S2326" s="30">
        <v>0</v>
      </c>
      <c r="T2326">
        <v>5.5</v>
      </c>
      <c r="U2326">
        <v>1309.81380920434</v>
      </c>
      <c r="V2326">
        <v>1</v>
      </c>
    </row>
    <row r="2327" spans="1:22" hidden="1" x14ac:dyDescent="0.25">
      <c r="A2327" s="30" t="s">
        <v>2402</v>
      </c>
      <c r="B2327" s="30" t="s">
        <v>274</v>
      </c>
      <c r="C2327" s="30" t="s">
        <v>9</v>
      </c>
      <c r="D2327" s="30" t="s">
        <v>339</v>
      </c>
      <c r="E2327" s="30" t="s">
        <v>2300</v>
      </c>
      <c r="F2327" s="30">
        <v>0</v>
      </c>
      <c r="G2327" s="30" t="s">
        <v>290</v>
      </c>
      <c r="H2327" s="30">
        <v>0</v>
      </c>
      <c r="I2327" s="30">
        <v>0</v>
      </c>
      <c r="J2327" s="30" t="s">
        <v>363</v>
      </c>
      <c r="K2327" s="30">
        <v>0</v>
      </c>
      <c r="L2327" s="30">
        <v>0</v>
      </c>
      <c r="M2327" s="30">
        <v>0</v>
      </c>
      <c r="N2327" s="30">
        <v>0</v>
      </c>
      <c r="O2327" s="30">
        <v>0</v>
      </c>
      <c r="P2327" s="30">
        <v>0</v>
      </c>
      <c r="Q2327" s="30">
        <v>0</v>
      </c>
      <c r="R2327" s="30">
        <v>0</v>
      </c>
      <c r="S2327" s="30">
        <v>0</v>
      </c>
      <c r="T2327">
        <v>5.5</v>
      </c>
      <c r="U2327">
        <v>1251.79381264886</v>
      </c>
      <c r="V2327">
        <v>0.5</v>
      </c>
    </row>
    <row r="2328" spans="1:22" hidden="1" x14ac:dyDescent="0.25">
      <c r="A2328" s="30" t="s">
        <v>2403</v>
      </c>
      <c r="B2328" s="30" t="s">
        <v>274</v>
      </c>
      <c r="C2328" s="30" t="s">
        <v>9</v>
      </c>
      <c r="D2328" s="30" t="s">
        <v>339</v>
      </c>
      <c r="E2328" s="30" t="s">
        <v>2300</v>
      </c>
      <c r="F2328" s="30">
        <v>0</v>
      </c>
      <c r="G2328" s="30" t="s">
        <v>291</v>
      </c>
      <c r="H2328" s="30">
        <v>452.50626776025302</v>
      </c>
      <c r="I2328" s="30">
        <v>5.0000000000000001E-3</v>
      </c>
      <c r="J2328" s="30" t="s">
        <v>336</v>
      </c>
      <c r="K2328" s="30">
        <v>2.2625313388012702</v>
      </c>
      <c r="L2328" s="30">
        <v>0</v>
      </c>
      <c r="M2328" s="30">
        <v>0</v>
      </c>
      <c r="N2328" s="30">
        <v>0</v>
      </c>
      <c r="O2328" s="30">
        <v>0</v>
      </c>
      <c r="P2328" s="30">
        <v>0</v>
      </c>
      <c r="Q2328" s="30">
        <v>5.0000000000000001E-3</v>
      </c>
      <c r="R2328" s="30">
        <v>2.2625313388012702</v>
      </c>
      <c r="S2328" s="30">
        <v>0</v>
      </c>
      <c r="T2328">
        <v>5.5</v>
      </c>
      <c r="U2328">
        <v>452.50626776025302</v>
      </c>
      <c r="V2328">
        <v>2.0618556701030898E-3</v>
      </c>
    </row>
    <row r="2329" spans="1:22" hidden="1" x14ac:dyDescent="0.25">
      <c r="A2329" s="30" t="s">
        <v>2404</v>
      </c>
      <c r="B2329" s="30" t="s">
        <v>274</v>
      </c>
      <c r="C2329" s="30" t="s">
        <v>9</v>
      </c>
      <c r="D2329" s="30" t="s">
        <v>339</v>
      </c>
      <c r="E2329" s="30" t="s">
        <v>2300</v>
      </c>
      <c r="F2329" s="30">
        <v>0</v>
      </c>
      <c r="G2329" s="30" t="s">
        <v>292</v>
      </c>
      <c r="H2329" s="30">
        <v>47.7631367191347</v>
      </c>
      <c r="I2329" s="30">
        <v>0.8</v>
      </c>
      <c r="J2329" s="30" t="s">
        <v>332</v>
      </c>
      <c r="K2329" s="30">
        <v>38.210509375307801</v>
      </c>
      <c r="L2329" s="30">
        <v>0</v>
      </c>
      <c r="M2329" s="30">
        <v>0.8</v>
      </c>
      <c r="N2329" s="30">
        <v>0</v>
      </c>
      <c r="O2329" s="30">
        <v>0</v>
      </c>
      <c r="P2329" s="30">
        <v>0</v>
      </c>
      <c r="Q2329" s="30">
        <v>0</v>
      </c>
      <c r="R2329" s="30">
        <v>0</v>
      </c>
      <c r="S2329" s="30">
        <v>0</v>
      </c>
      <c r="T2329">
        <v>5.5</v>
      </c>
      <c r="U2329">
        <v>47.7631367191347</v>
      </c>
      <c r="V2329">
        <v>0.104506858262573</v>
      </c>
    </row>
    <row r="2330" spans="1:22" hidden="1" x14ac:dyDescent="0.25">
      <c r="A2330" s="30" t="s">
        <v>2405</v>
      </c>
      <c r="B2330" s="30" t="s">
        <v>274</v>
      </c>
      <c r="C2330" s="30" t="s">
        <v>9</v>
      </c>
      <c r="D2330" s="30" t="s">
        <v>339</v>
      </c>
      <c r="E2330" s="30" t="s">
        <v>2300</v>
      </c>
      <c r="F2330" s="30">
        <v>0</v>
      </c>
      <c r="G2330" s="30" t="s">
        <v>293</v>
      </c>
      <c r="H2330" s="30">
        <v>735.63774125189195</v>
      </c>
      <c r="I2330" s="30">
        <v>0.1</v>
      </c>
      <c r="J2330" s="30" t="s">
        <v>333</v>
      </c>
      <c r="K2330" s="30">
        <v>73.563774125189198</v>
      </c>
      <c r="L2330" s="30">
        <v>0</v>
      </c>
      <c r="M2330" s="30">
        <v>0</v>
      </c>
      <c r="N2330" s="30">
        <v>0.1</v>
      </c>
      <c r="O2330" s="30">
        <v>0</v>
      </c>
      <c r="P2330" s="30">
        <v>0</v>
      </c>
      <c r="Q2330" s="30">
        <v>0</v>
      </c>
      <c r="R2330" s="30">
        <v>0</v>
      </c>
      <c r="S2330" s="30">
        <v>0</v>
      </c>
      <c r="T2330">
        <v>5.5</v>
      </c>
      <c r="U2330">
        <v>735.63774125189195</v>
      </c>
      <c r="V2330">
        <v>3.2102728731942198E-2</v>
      </c>
    </row>
    <row r="2331" spans="1:22" hidden="1" x14ac:dyDescent="0.25">
      <c r="A2331" s="30" t="s">
        <v>2406</v>
      </c>
      <c r="B2331" s="30" t="s">
        <v>274</v>
      </c>
      <c r="C2331" s="30" t="s">
        <v>9</v>
      </c>
      <c r="D2331" s="30" t="s">
        <v>339</v>
      </c>
      <c r="E2331" s="30" t="s">
        <v>2300</v>
      </c>
      <c r="F2331" s="30">
        <v>0</v>
      </c>
      <c r="G2331" s="30" t="s">
        <v>294</v>
      </c>
      <c r="H2331" s="30">
        <v>157.53127399796799</v>
      </c>
      <c r="I2331" s="30">
        <v>0.4</v>
      </c>
      <c r="J2331" s="30" t="s">
        <v>333</v>
      </c>
      <c r="K2331" s="30">
        <v>63.012509599187098</v>
      </c>
      <c r="L2331" s="30">
        <v>0</v>
      </c>
      <c r="M2331" s="30">
        <v>0</v>
      </c>
      <c r="N2331" s="30">
        <v>0.4</v>
      </c>
      <c r="O2331" s="30">
        <v>0</v>
      </c>
      <c r="P2331" s="30">
        <v>0</v>
      </c>
      <c r="Q2331" s="30">
        <v>0</v>
      </c>
      <c r="R2331" s="30">
        <v>0</v>
      </c>
      <c r="S2331" s="30">
        <v>0</v>
      </c>
      <c r="T2331">
        <v>5.5</v>
      </c>
      <c r="U2331">
        <v>157.53127399796799</v>
      </c>
      <c r="V2331">
        <v>0.12841091492776899</v>
      </c>
    </row>
    <row r="2332" spans="1:22" hidden="1" x14ac:dyDescent="0.25">
      <c r="A2332" s="30" t="s">
        <v>2407</v>
      </c>
      <c r="B2332" s="30" t="s">
        <v>274</v>
      </c>
      <c r="C2332" s="30" t="s">
        <v>9</v>
      </c>
      <c r="D2332" s="30" t="s">
        <v>339</v>
      </c>
      <c r="E2332" s="30" t="s">
        <v>2300</v>
      </c>
      <c r="F2332" s="30">
        <v>0</v>
      </c>
      <c r="G2332" s="30" t="s">
        <v>295</v>
      </c>
      <c r="H2332" s="30">
        <v>0</v>
      </c>
      <c r="I2332" s="30">
        <v>0</v>
      </c>
      <c r="J2332" s="30" t="s">
        <v>336</v>
      </c>
      <c r="K2332" s="30">
        <v>0</v>
      </c>
      <c r="L2332" s="30">
        <v>0</v>
      </c>
      <c r="M2332" s="30">
        <v>0</v>
      </c>
      <c r="N2332" s="30">
        <v>0</v>
      </c>
      <c r="O2332" s="30">
        <v>0</v>
      </c>
      <c r="P2332" s="30">
        <v>0</v>
      </c>
      <c r="Q2332" s="30">
        <v>0</v>
      </c>
      <c r="R2332" s="30">
        <v>0</v>
      </c>
      <c r="S2332" s="30">
        <v>0</v>
      </c>
      <c r="T2332">
        <v>5.5</v>
      </c>
      <c r="U2332">
        <v>0</v>
      </c>
      <c r="V2332">
        <v>0</v>
      </c>
    </row>
    <row r="2333" spans="1:22" hidden="1" x14ac:dyDescent="0.25">
      <c r="A2333" s="30" t="s">
        <v>2408</v>
      </c>
      <c r="B2333" s="30" t="s">
        <v>274</v>
      </c>
      <c r="C2333" s="30" t="s">
        <v>9</v>
      </c>
      <c r="D2333" s="30" t="s">
        <v>339</v>
      </c>
      <c r="E2333" s="30" t="s">
        <v>2300</v>
      </c>
      <c r="F2333" s="30">
        <v>0</v>
      </c>
      <c r="G2333" s="30" t="s">
        <v>296</v>
      </c>
      <c r="H2333" s="30">
        <v>130.77829459092101</v>
      </c>
      <c r="I2333" s="30">
        <v>0.05</v>
      </c>
      <c r="J2333" s="30" t="s">
        <v>336</v>
      </c>
      <c r="K2333" s="30">
        <v>6.5389147295460699</v>
      </c>
      <c r="L2333" s="30">
        <v>0</v>
      </c>
      <c r="M2333" s="30">
        <v>0</v>
      </c>
      <c r="N2333" s="30">
        <v>0</v>
      </c>
      <c r="O2333" s="30">
        <v>0</v>
      </c>
      <c r="P2333" s="30">
        <v>0</v>
      </c>
      <c r="Q2333" s="30">
        <v>0.05</v>
      </c>
      <c r="R2333" s="30">
        <v>6.5389147295460699</v>
      </c>
      <c r="S2333" s="30">
        <v>0</v>
      </c>
      <c r="T2333">
        <v>5.5</v>
      </c>
      <c r="U2333">
        <v>130.77829459092101</v>
      </c>
      <c r="V2333">
        <v>2.06185567010309E-2</v>
      </c>
    </row>
    <row r="2334" spans="1:22" hidden="1" x14ac:dyDescent="0.25">
      <c r="A2334" s="30" t="s">
        <v>2409</v>
      </c>
      <c r="B2334" s="30" t="s">
        <v>274</v>
      </c>
      <c r="C2334" s="30" t="s">
        <v>9</v>
      </c>
      <c r="D2334" s="30" t="s">
        <v>339</v>
      </c>
      <c r="E2334" s="30" t="s">
        <v>2300</v>
      </c>
      <c r="F2334" s="30">
        <v>0</v>
      </c>
      <c r="G2334" s="30" t="s">
        <v>297</v>
      </c>
      <c r="H2334" s="30">
        <v>1277.7761137365901</v>
      </c>
      <c r="I2334" s="30">
        <v>0.1</v>
      </c>
      <c r="J2334" s="30" t="s">
        <v>336</v>
      </c>
      <c r="K2334" s="30">
        <v>127.777611373659</v>
      </c>
      <c r="L2334" s="30">
        <v>0</v>
      </c>
      <c r="M2334" s="30">
        <v>0</v>
      </c>
      <c r="N2334" s="30">
        <v>0</v>
      </c>
      <c r="O2334" s="30">
        <v>0</v>
      </c>
      <c r="P2334" s="30">
        <v>0</v>
      </c>
      <c r="Q2334" s="30">
        <v>0.1</v>
      </c>
      <c r="R2334" s="30">
        <v>127.777611373659</v>
      </c>
      <c r="S2334" s="30">
        <v>0</v>
      </c>
      <c r="T2334">
        <v>5.5</v>
      </c>
      <c r="U2334">
        <v>1277.7761137365901</v>
      </c>
      <c r="V2334">
        <v>4.1237113402061903E-2</v>
      </c>
    </row>
    <row r="2335" spans="1:22" hidden="1" x14ac:dyDescent="0.25">
      <c r="A2335" s="30" t="s">
        <v>2410</v>
      </c>
      <c r="B2335" s="30" t="s">
        <v>274</v>
      </c>
      <c r="C2335" s="30" t="s">
        <v>9</v>
      </c>
      <c r="D2335" s="30" t="s">
        <v>339</v>
      </c>
      <c r="E2335" s="30" t="s">
        <v>2300</v>
      </c>
      <c r="F2335" s="30">
        <v>0</v>
      </c>
      <c r="G2335" s="30" t="s">
        <v>298</v>
      </c>
      <c r="H2335" s="30">
        <v>0</v>
      </c>
      <c r="I2335" s="30">
        <v>0</v>
      </c>
      <c r="J2335" s="30" t="s">
        <v>276</v>
      </c>
      <c r="K2335" s="30">
        <v>0</v>
      </c>
      <c r="L2335" s="30">
        <v>0</v>
      </c>
      <c r="M2335" s="30">
        <v>0</v>
      </c>
      <c r="N2335" s="30">
        <v>0</v>
      </c>
      <c r="O2335" s="30">
        <v>0</v>
      </c>
      <c r="P2335" s="30">
        <v>0</v>
      </c>
      <c r="Q2335" s="30">
        <v>0</v>
      </c>
      <c r="R2335" s="30">
        <v>0</v>
      </c>
      <c r="S2335" s="30">
        <v>0</v>
      </c>
      <c r="T2335">
        <v>5.5</v>
      </c>
      <c r="U2335">
        <v>0</v>
      </c>
      <c r="V2335">
        <v>0</v>
      </c>
    </row>
    <row r="2336" spans="1:22" hidden="1" x14ac:dyDescent="0.25">
      <c r="A2336" s="30" t="s">
        <v>2411</v>
      </c>
      <c r="B2336" s="30" t="s">
        <v>274</v>
      </c>
      <c r="C2336" s="30" t="s">
        <v>9</v>
      </c>
      <c r="D2336" s="30" t="s">
        <v>339</v>
      </c>
      <c r="E2336" s="30" t="s">
        <v>2300</v>
      </c>
      <c r="F2336" s="30">
        <v>0</v>
      </c>
      <c r="G2336" s="30" t="s">
        <v>299</v>
      </c>
      <c r="H2336" s="30">
        <v>124.692480122413</v>
      </c>
      <c r="I2336" s="30">
        <v>0.12</v>
      </c>
      <c r="J2336" s="30" t="s">
        <v>332</v>
      </c>
      <c r="K2336" s="30">
        <v>14.963097614689501</v>
      </c>
      <c r="L2336" s="30">
        <v>0</v>
      </c>
      <c r="M2336" s="30">
        <v>0.12</v>
      </c>
      <c r="N2336" s="30">
        <v>0</v>
      </c>
      <c r="O2336" s="30">
        <v>0</v>
      </c>
      <c r="P2336" s="30">
        <v>0</v>
      </c>
      <c r="Q2336" s="30">
        <v>0</v>
      </c>
      <c r="R2336" s="30">
        <v>0</v>
      </c>
      <c r="S2336" s="30">
        <v>0</v>
      </c>
      <c r="T2336">
        <v>5.5</v>
      </c>
      <c r="U2336">
        <v>124.692480122413</v>
      </c>
      <c r="V2336">
        <v>1.5676028739385998E-2</v>
      </c>
    </row>
    <row r="2337" spans="1:22" hidden="1" x14ac:dyDescent="0.25">
      <c r="A2337" s="30" t="s">
        <v>2412</v>
      </c>
      <c r="B2337" s="30" t="s">
        <v>274</v>
      </c>
      <c r="C2337" s="30" t="s">
        <v>9</v>
      </c>
      <c r="D2337" s="30" t="s">
        <v>339</v>
      </c>
      <c r="E2337" s="30" t="s">
        <v>2300</v>
      </c>
      <c r="F2337" s="30">
        <v>0</v>
      </c>
      <c r="G2337" s="30" t="s">
        <v>300</v>
      </c>
      <c r="H2337" s="30">
        <v>0</v>
      </c>
      <c r="I2337" s="30">
        <v>0</v>
      </c>
      <c r="J2337" s="30" t="s">
        <v>336</v>
      </c>
      <c r="K2337" s="30">
        <v>0</v>
      </c>
      <c r="L2337" s="30">
        <v>0</v>
      </c>
      <c r="M2337" s="30">
        <v>0</v>
      </c>
      <c r="N2337" s="30">
        <v>0</v>
      </c>
      <c r="O2337" s="30">
        <v>0</v>
      </c>
      <c r="P2337" s="30">
        <v>0</v>
      </c>
      <c r="Q2337" s="30">
        <v>0</v>
      </c>
      <c r="R2337" s="30">
        <v>0</v>
      </c>
      <c r="S2337" s="30">
        <v>0</v>
      </c>
      <c r="T2337">
        <v>5.5</v>
      </c>
      <c r="U2337">
        <v>0</v>
      </c>
      <c r="V2337">
        <v>0</v>
      </c>
    </row>
    <row r="2338" spans="1:22" hidden="1" x14ac:dyDescent="0.25">
      <c r="A2338" s="30" t="s">
        <v>2413</v>
      </c>
      <c r="B2338" s="30" t="s">
        <v>274</v>
      </c>
      <c r="C2338" s="30" t="s">
        <v>9</v>
      </c>
      <c r="D2338" s="30" t="s">
        <v>339</v>
      </c>
      <c r="E2338" s="30" t="s">
        <v>2300</v>
      </c>
      <c r="F2338" s="30">
        <v>0</v>
      </c>
      <c r="G2338" s="30" t="s">
        <v>301</v>
      </c>
      <c r="H2338" s="30">
        <v>88.796537455147899</v>
      </c>
      <c r="I2338" s="30">
        <v>1.875</v>
      </c>
      <c r="J2338" s="30" t="s">
        <v>333</v>
      </c>
      <c r="K2338" s="30">
        <v>166.49350772840199</v>
      </c>
      <c r="L2338" s="30">
        <v>0</v>
      </c>
      <c r="M2338" s="30">
        <v>0</v>
      </c>
      <c r="N2338" s="30">
        <v>1.875</v>
      </c>
      <c r="O2338" s="30">
        <v>0</v>
      </c>
      <c r="P2338" s="30">
        <v>0</v>
      </c>
      <c r="Q2338" s="30">
        <v>0</v>
      </c>
      <c r="R2338" s="30">
        <v>0</v>
      </c>
      <c r="S2338" s="30">
        <v>0</v>
      </c>
      <c r="T2338">
        <v>5.5</v>
      </c>
      <c r="U2338">
        <v>88.796537455147899</v>
      </c>
      <c r="V2338">
        <v>0.60192616372391705</v>
      </c>
    </row>
    <row r="2339" spans="1:22" hidden="1" x14ac:dyDescent="0.25">
      <c r="A2339" s="30" t="s">
        <v>2414</v>
      </c>
      <c r="B2339" s="30" t="s">
        <v>274</v>
      </c>
      <c r="C2339" s="30" t="s">
        <v>9</v>
      </c>
      <c r="D2339" s="30" t="s">
        <v>339</v>
      </c>
      <c r="E2339" s="30" t="s">
        <v>2300</v>
      </c>
      <c r="F2339" s="30">
        <v>0</v>
      </c>
      <c r="G2339" s="30" t="s">
        <v>302</v>
      </c>
      <c r="H2339" s="30">
        <v>104.316195859207</v>
      </c>
      <c r="I2339" s="30">
        <v>0.315</v>
      </c>
      <c r="J2339" s="30" t="s">
        <v>332</v>
      </c>
      <c r="K2339" s="30">
        <v>32.859601695650198</v>
      </c>
      <c r="L2339" s="30">
        <v>0</v>
      </c>
      <c r="M2339" s="30">
        <v>0.315</v>
      </c>
      <c r="N2339" s="30">
        <v>0</v>
      </c>
      <c r="O2339" s="30">
        <v>0</v>
      </c>
      <c r="P2339" s="30">
        <v>0</v>
      </c>
      <c r="Q2339" s="30">
        <v>0</v>
      </c>
      <c r="R2339" s="30">
        <v>0</v>
      </c>
      <c r="S2339" s="30">
        <v>0</v>
      </c>
      <c r="T2339">
        <v>5.5</v>
      </c>
      <c r="U2339">
        <v>104.316195859207</v>
      </c>
      <c r="V2339">
        <v>4.1149575440888299E-2</v>
      </c>
    </row>
    <row r="2340" spans="1:22" hidden="1" x14ac:dyDescent="0.25">
      <c r="A2340" s="30" t="s">
        <v>2415</v>
      </c>
      <c r="B2340" s="30" t="s">
        <v>274</v>
      </c>
      <c r="C2340" s="30" t="s">
        <v>9</v>
      </c>
      <c r="D2340" s="30" t="s">
        <v>339</v>
      </c>
      <c r="E2340" s="30" t="s">
        <v>2300</v>
      </c>
      <c r="F2340" s="30">
        <v>0</v>
      </c>
      <c r="G2340" s="30" t="s">
        <v>303</v>
      </c>
      <c r="H2340" s="30">
        <v>299.73722752763399</v>
      </c>
      <c r="I2340" s="30">
        <v>0.30499999999999999</v>
      </c>
      <c r="J2340" s="30" t="s">
        <v>336</v>
      </c>
      <c r="K2340" s="30">
        <v>91.419854395928297</v>
      </c>
      <c r="L2340" s="30">
        <v>0</v>
      </c>
      <c r="M2340" s="30">
        <v>0</v>
      </c>
      <c r="N2340" s="30">
        <v>0</v>
      </c>
      <c r="O2340" s="30">
        <v>0</v>
      </c>
      <c r="P2340" s="30">
        <v>0</v>
      </c>
      <c r="Q2340" s="30">
        <v>0.30499999999999999</v>
      </c>
      <c r="R2340" s="30">
        <v>91.419854395928297</v>
      </c>
      <c r="S2340" s="30">
        <v>0</v>
      </c>
      <c r="T2340">
        <v>5.5</v>
      </c>
      <c r="U2340">
        <v>299.73722752763399</v>
      </c>
      <c r="V2340">
        <v>0.12577319587628899</v>
      </c>
    </row>
    <row r="2341" spans="1:22" hidden="1" x14ac:dyDescent="0.25">
      <c r="A2341" s="30" t="s">
        <v>2416</v>
      </c>
      <c r="B2341" s="30" t="s">
        <v>274</v>
      </c>
      <c r="C2341" s="30" t="s">
        <v>9</v>
      </c>
      <c r="D2341" s="30" t="s">
        <v>339</v>
      </c>
      <c r="E2341" s="30" t="s">
        <v>2300</v>
      </c>
      <c r="F2341" s="30">
        <v>0</v>
      </c>
      <c r="G2341" s="30" t="s">
        <v>304</v>
      </c>
      <c r="H2341" s="30">
        <v>125.75884758775599</v>
      </c>
      <c r="I2341" s="30">
        <v>1</v>
      </c>
      <c r="J2341" s="30" t="s">
        <v>336</v>
      </c>
      <c r="K2341" s="30">
        <v>125.75884758775599</v>
      </c>
      <c r="L2341" s="30">
        <v>0</v>
      </c>
      <c r="M2341" s="30">
        <v>0</v>
      </c>
      <c r="N2341" s="30">
        <v>0</v>
      </c>
      <c r="O2341" s="30">
        <v>0</v>
      </c>
      <c r="P2341" s="30">
        <v>0</v>
      </c>
      <c r="Q2341" s="30">
        <v>1</v>
      </c>
      <c r="R2341" s="30">
        <v>125.75884758775599</v>
      </c>
      <c r="S2341" s="30">
        <v>0</v>
      </c>
      <c r="T2341">
        <v>5.5</v>
      </c>
      <c r="U2341">
        <v>125.75884758775599</v>
      </c>
      <c r="V2341">
        <v>0.41237113402061898</v>
      </c>
    </row>
    <row r="2342" spans="1:22" hidden="1" x14ac:dyDescent="0.25">
      <c r="A2342" s="30" t="s">
        <v>2417</v>
      </c>
      <c r="B2342" s="30" t="s">
        <v>274</v>
      </c>
      <c r="C2342" s="30" t="s">
        <v>9</v>
      </c>
      <c r="D2342" s="30" t="s">
        <v>339</v>
      </c>
      <c r="E2342" s="30" t="s">
        <v>2300</v>
      </c>
      <c r="F2342" s="30">
        <v>0</v>
      </c>
      <c r="G2342" s="30" t="s">
        <v>305</v>
      </c>
      <c r="H2342" s="30">
        <v>187.39679847858901</v>
      </c>
      <c r="I2342" s="30">
        <v>2.5449999999999999</v>
      </c>
      <c r="J2342" s="30" t="s">
        <v>332</v>
      </c>
      <c r="K2342" s="30">
        <v>476.92485212800898</v>
      </c>
      <c r="L2342" s="30">
        <v>0</v>
      </c>
      <c r="M2342" s="30">
        <v>2.5449999999999999</v>
      </c>
      <c r="N2342" s="30">
        <v>0</v>
      </c>
      <c r="O2342" s="30">
        <v>0</v>
      </c>
      <c r="P2342" s="30">
        <v>0</v>
      </c>
      <c r="Q2342" s="30">
        <v>0</v>
      </c>
      <c r="R2342" s="30">
        <v>0</v>
      </c>
      <c r="S2342" s="30">
        <v>0</v>
      </c>
      <c r="T2342">
        <v>5.5</v>
      </c>
      <c r="U2342">
        <v>187.39679847858901</v>
      </c>
      <c r="V2342">
        <v>0.33246244284781201</v>
      </c>
    </row>
    <row r="2343" spans="1:22" hidden="1" x14ac:dyDescent="0.25">
      <c r="A2343" s="30" t="s">
        <v>2418</v>
      </c>
      <c r="B2343" s="30" t="s">
        <v>274</v>
      </c>
      <c r="C2343" s="30" t="s">
        <v>9</v>
      </c>
      <c r="D2343" s="30" t="s">
        <v>339</v>
      </c>
      <c r="E2343" s="30" t="s">
        <v>2300</v>
      </c>
      <c r="F2343" s="30">
        <v>0</v>
      </c>
      <c r="G2343" s="30" t="s">
        <v>306</v>
      </c>
      <c r="H2343" s="30">
        <v>118.381383756357</v>
      </c>
      <c r="I2343" s="30">
        <v>1.855</v>
      </c>
      <c r="J2343" s="30" t="s">
        <v>332</v>
      </c>
      <c r="K2343" s="30">
        <v>219.59746686804201</v>
      </c>
      <c r="L2343" s="30">
        <v>0</v>
      </c>
      <c r="M2343" s="30">
        <v>1.855</v>
      </c>
      <c r="N2343" s="30">
        <v>0</v>
      </c>
      <c r="O2343" s="30">
        <v>0</v>
      </c>
      <c r="P2343" s="30">
        <v>0</v>
      </c>
      <c r="Q2343" s="30">
        <v>0</v>
      </c>
      <c r="R2343" s="30">
        <v>0</v>
      </c>
      <c r="S2343" s="30">
        <v>0</v>
      </c>
      <c r="T2343">
        <v>5.5</v>
      </c>
      <c r="U2343">
        <v>118.381383756357</v>
      </c>
      <c r="V2343">
        <v>0.24232527759634201</v>
      </c>
    </row>
    <row r="2344" spans="1:22" hidden="1" x14ac:dyDescent="0.25">
      <c r="A2344" s="30" t="s">
        <v>2419</v>
      </c>
      <c r="B2344" s="30" t="s">
        <v>274</v>
      </c>
      <c r="C2344" s="30" t="s">
        <v>9</v>
      </c>
      <c r="D2344" s="30" t="s">
        <v>339</v>
      </c>
      <c r="E2344" s="30" t="s">
        <v>2300</v>
      </c>
      <c r="F2344" s="30">
        <v>0</v>
      </c>
      <c r="G2344" s="30" t="s">
        <v>307</v>
      </c>
      <c r="H2344" s="30">
        <v>80.091680230354001</v>
      </c>
      <c r="I2344" s="30">
        <v>0.93</v>
      </c>
      <c r="J2344" s="30" t="s">
        <v>336</v>
      </c>
      <c r="K2344" s="30">
        <v>74.4852626142292</v>
      </c>
      <c r="L2344" s="30">
        <v>0</v>
      </c>
      <c r="M2344" s="30">
        <v>0</v>
      </c>
      <c r="N2344" s="30">
        <v>0</v>
      </c>
      <c r="O2344" s="30">
        <v>0</v>
      </c>
      <c r="P2344" s="30">
        <v>0</v>
      </c>
      <c r="Q2344" s="30">
        <v>0.93</v>
      </c>
      <c r="R2344" s="30">
        <v>74.4852626142292</v>
      </c>
      <c r="S2344" s="30">
        <v>0</v>
      </c>
      <c r="T2344">
        <v>5.5</v>
      </c>
      <c r="U2344">
        <v>80.091680230354001</v>
      </c>
      <c r="V2344">
        <v>0.38350515463917501</v>
      </c>
    </row>
    <row r="2345" spans="1:22" hidden="1" x14ac:dyDescent="0.25">
      <c r="A2345" s="30" t="s">
        <v>2420</v>
      </c>
      <c r="B2345" s="30" t="s">
        <v>274</v>
      </c>
      <c r="C2345" s="30" t="s">
        <v>9</v>
      </c>
      <c r="D2345" s="30" t="s">
        <v>339</v>
      </c>
      <c r="E2345" s="30" t="s">
        <v>2300</v>
      </c>
      <c r="F2345" s="30">
        <v>0</v>
      </c>
      <c r="G2345" s="30" t="s">
        <v>308</v>
      </c>
      <c r="H2345" s="30">
        <v>151.62483499737499</v>
      </c>
      <c r="I2345" s="30">
        <v>2.02</v>
      </c>
      <c r="J2345" s="30" t="s">
        <v>332</v>
      </c>
      <c r="K2345" s="30">
        <v>306.28216669469703</v>
      </c>
      <c r="L2345" s="30">
        <v>0</v>
      </c>
      <c r="M2345" s="30">
        <v>2.02</v>
      </c>
      <c r="N2345" s="30">
        <v>0</v>
      </c>
      <c r="O2345" s="30">
        <v>0</v>
      </c>
      <c r="P2345" s="30">
        <v>0</v>
      </c>
      <c r="Q2345" s="30">
        <v>0</v>
      </c>
      <c r="R2345" s="30">
        <v>0</v>
      </c>
      <c r="S2345" s="30">
        <v>0</v>
      </c>
      <c r="T2345">
        <v>5.5</v>
      </c>
      <c r="U2345">
        <v>151.62483499737499</v>
      </c>
      <c r="V2345">
        <v>0.26387981711299802</v>
      </c>
    </row>
    <row r="2346" spans="1:22" hidden="1" x14ac:dyDescent="0.25">
      <c r="A2346" s="30" t="s">
        <v>2421</v>
      </c>
      <c r="B2346" s="30" t="s">
        <v>274</v>
      </c>
      <c r="C2346" s="30" t="s">
        <v>9</v>
      </c>
      <c r="D2346" s="30" t="s">
        <v>339</v>
      </c>
      <c r="E2346" s="30" t="s">
        <v>2300</v>
      </c>
      <c r="F2346" s="30">
        <v>0</v>
      </c>
      <c r="G2346" s="30" t="s">
        <v>309</v>
      </c>
      <c r="H2346" s="30">
        <v>703.13541827298798</v>
      </c>
      <c r="I2346" s="30">
        <v>3.5000000000000003E-2</v>
      </c>
      <c r="J2346" s="30" t="s">
        <v>336</v>
      </c>
      <c r="K2346" s="30">
        <v>24.609739639554601</v>
      </c>
      <c r="L2346" s="30">
        <v>0</v>
      </c>
      <c r="M2346" s="30">
        <v>0</v>
      </c>
      <c r="N2346" s="30">
        <v>0</v>
      </c>
      <c r="O2346" s="30">
        <v>0</v>
      </c>
      <c r="P2346" s="30">
        <v>0</v>
      </c>
      <c r="Q2346" s="30">
        <v>3.5000000000000003E-2</v>
      </c>
      <c r="R2346" s="30">
        <v>24.609739639554601</v>
      </c>
      <c r="S2346" s="30">
        <v>0</v>
      </c>
      <c r="T2346">
        <v>5.5</v>
      </c>
      <c r="U2346">
        <v>703.13541827298798</v>
      </c>
      <c r="V2346">
        <v>1.4432989690721701E-2</v>
      </c>
    </row>
    <row r="2347" spans="1:22" hidden="1" x14ac:dyDescent="0.25">
      <c r="A2347" s="30" t="s">
        <v>2422</v>
      </c>
      <c r="B2347" s="30" t="s">
        <v>274</v>
      </c>
      <c r="C2347" s="30" t="s">
        <v>9</v>
      </c>
      <c r="D2347" s="30" t="s">
        <v>339</v>
      </c>
      <c r="E2347" s="30" t="s">
        <v>2300</v>
      </c>
      <c r="F2347" s="30">
        <v>0</v>
      </c>
      <c r="G2347" s="30" t="s">
        <v>310</v>
      </c>
      <c r="H2347" s="30">
        <v>256.40526164091199</v>
      </c>
      <c r="I2347" s="30">
        <v>0.25</v>
      </c>
      <c r="J2347" s="30" t="s">
        <v>333</v>
      </c>
      <c r="K2347" s="30">
        <v>64.101315410227997</v>
      </c>
      <c r="L2347" s="30">
        <v>0</v>
      </c>
      <c r="M2347" s="30">
        <v>0</v>
      </c>
      <c r="N2347" s="30">
        <v>0.25</v>
      </c>
      <c r="O2347" s="30">
        <v>0</v>
      </c>
      <c r="P2347" s="30">
        <v>0</v>
      </c>
      <c r="Q2347" s="30">
        <v>0</v>
      </c>
      <c r="R2347" s="30">
        <v>0</v>
      </c>
      <c r="S2347" s="30">
        <v>0</v>
      </c>
      <c r="T2347">
        <v>5.5</v>
      </c>
      <c r="U2347">
        <v>256.40526164091199</v>
      </c>
      <c r="V2347">
        <v>8.0256821829855496E-2</v>
      </c>
    </row>
    <row r="2348" spans="1:22" hidden="1" x14ac:dyDescent="0.25">
      <c r="A2348" s="30" t="s">
        <v>2423</v>
      </c>
      <c r="B2348" s="30" t="s">
        <v>274</v>
      </c>
      <c r="C2348" s="30" t="s">
        <v>9</v>
      </c>
      <c r="D2348" s="30" t="s">
        <v>339</v>
      </c>
      <c r="E2348" s="30" t="s">
        <v>2300</v>
      </c>
      <c r="F2348" s="30">
        <v>0</v>
      </c>
      <c r="G2348" s="30" t="s">
        <v>311</v>
      </c>
      <c r="H2348" s="30">
        <v>135.27901393666599</v>
      </c>
      <c r="I2348" s="30">
        <v>0.49</v>
      </c>
      <c r="J2348" s="30" t="s">
        <v>333</v>
      </c>
      <c r="K2348" s="30">
        <v>66.286716828966505</v>
      </c>
      <c r="L2348" s="30">
        <v>0</v>
      </c>
      <c r="M2348" s="30">
        <v>0</v>
      </c>
      <c r="N2348" s="30">
        <v>0.49</v>
      </c>
      <c r="O2348" s="30">
        <v>0</v>
      </c>
      <c r="P2348" s="30">
        <v>0</v>
      </c>
      <c r="Q2348" s="30">
        <v>0</v>
      </c>
      <c r="R2348" s="30">
        <v>0</v>
      </c>
      <c r="S2348" s="30">
        <v>0</v>
      </c>
      <c r="T2348">
        <v>5.5</v>
      </c>
      <c r="U2348">
        <v>135.27901393666599</v>
      </c>
      <c r="V2348">
        <v>0.15730337078651699</v>
      </c>
    </row>
    <row r="2349" spans="1:22" hidden="1" x14ac:dyDescent="0.25">
      <c r="A2349" s="30" t="s">
        <v>2424</v>
      </c>
      <c r="B2349" s="30" t="s">
        <v>274</v>
      </c>
      <c r="C2349" s="30" t="s">
        <v>9</v>
      </c>
      <c r="D2349" s="30" t="s">
        <v>339</v>
      </c>
      <c r="E2349" s="30" t="s">
        <v>2300</v>
      </c>
      <c r="F2349" s="30">
        <v>0</v>
      </c>
      <c r="G2349" s="30" t="s">
        <v>312</v>
      </c>
      <c r="H2349" s="30">
        <v>27.359421798685901</v>
      </c>
      <c r="I2349" s="30">
        <v>12.664999999999999</v>
      </c>
      <c r="J2349" s="30" t="s">
        <v>334</v>
      </c>
      <c r="K2349" s="30">
        <v>346.50707708035702</v>
      </c>
      <c r="L2349" s="30">
        <v>0</v>
      </c>
      <c r="M2349" s="30">
        <v>0</v>
      </c>
      <c r="N2349" s="30">
        <v>0</v>
      </c>
      <c r="O2349" s="30">
        <v>12.664999999999999</v>
      </c>
      <c r="P2349" s="30">
        <v>0</v>
      </c>
      <c r="Q2349" s="30">
        <v>0</v>
      </c>
      <c r="R2349" s="30">
        <v>0</v>
      </c>
      <c r="S2349" s="30">
        <v>0</v>
      </c>
      <c r="T2349">
        <v>5.5</v>
      </c>
      <c r="U2349">
        <v>27.359421798685901</v>
      </c>
      <c r="V2349">
        <v>0.84348984348984302</v>
      </c>
    </row>
    <row r="2350" spans="1:22" hidden="1" x14ac:dyDescent="0.25">
      <c r="A2350" s="30" t="s">
        <v>2837</v>
      </c>
      <c r="B2350" s="30" t="s">
        <v>274</v>
      </c>
      <c r="C2350" s="30" t="s">
        <v>9</v>
      </c>
      <c r="D2350" s="30" t="s">
        <v>339</v>
      </c>
      <c r="E2350" s="30" t="s">
        <v>2300</v>
      </c>
      <c r="F2350" s="30">
        <v>0</v>
      </c>
      <c r="G2350" s="30" t="s">
        <v>2688</v>
      </c>
      <c r="H2350" s="30">
        <v>221.22676209624501</v>
      </c>
      <c r="I2350" s="30">
        <v>0.29659479485000001</v>
      </c>
      <c r="J2350" s="30" t="s">
        <v>334</v>
      </c>
      <c r="K2350" s="30">
        <v>65.614706119265406</v>
      </c>
      <c r="L2350" s="30">
        <v>0</v>
      </c>
      <c r="M2350" s="30">
        <v>0</v>
      </c>
      <c r="N2350" s="30">
        <v>0</v>
      </c>
      <c r="O2350" s="30">
        <v>0.29659479485000001</v>
      </c>
      <c r="P2350" s="30">
        <v>0</v>
      </c>
      <c r="Q2350" s="30">
        <v>0</v>
      </c>
      <c r="R2350" s="30">
        <v>0</v>
      </c>
      <c r="S2350" s="30">
        <v>0</v>
      </c>
      <c r="T2350">
        <v>5.5</v>
      </c>
      <c r="U2350">
        <v>221.22676209624501</v>
      </c>
      <c r="V2350">
        <v>1.97532330902431E-2</v>
      </c>
    </row>
    <row r="2351" spans="1:22" hidden="1" x14ac:dyDescent="0.25">
      <c r="A2351" s="30" t="s">
        <v>2753</v>
      </c>
      <c r="B2351" s="30" t="s">
        <v>274</v>
      </c>
      <c r="C2351" s="30" t="s">
        <v>9</v>
      </c>
      <c r="D2351" s="30" t="s">
        <v>339</v>
      </c>
      <c r="E2351" s="30" t="s">
        <v>2300</v>
      </c>
      <c r="F2351" s="30">
        <v>0</v>
      </c>
      <c r="G2351" s="30" t="s">
        <v>2687</v>
      </c>
      <c r="H2351" s="30">
        <v>137.29789875320901</v>
      </c>
      <c r="I2351" s="30">
        <v>2.0534052051499998</v>
      </c>
      <c r="J2351" s="30" t="s">
        <v>334</v>
      </c>
      <c r="K2351" s="30">
        <v>281.92821995599701</v>
      </c>
      <c r="L2351" s="30">
        <v>0</v>
      </c>
      <c r="M2351" s="30">
        <v>0</v>
      </c>
      <c r="N2351" s="30">
        <v>0</v>
      </c>
      <c r="O2351" s="30">
        <v>2.0534052051499998</v>
      </c>
      <c r="P2351" s="30">
        <v>0</v>
      </c>
      <c r="Q2351" s="30">
        <v>0</v>
      </c>
      <c r="R2351" s="30">
        <v>0</v>
      </c>
      <c r="S2351" s="30">
        <v>0</v>
      </c>
      <c r="T2351">
        <v>5.5</v>
      </c>
      <c r="U2351">
        <v>137.29789875320901</v>
      </c>
      <c r="V2351">
        <v>0.136756923419913</v>
      </c>
    </row>
    <row r="2352" spans="1:22" hidden="1" x14ac:dyDescent="0.25">
      <c r="A2352" s="30" t="s">
        <v>2425</v>
      </c>
      <c r="B2352" s="30" t="s">
        <v>274</v>
      </c>
      <c r="C2352" s="30" t="s">
        <v>9</v>
      </c>
      <c r="D2352" s="30" t="s">
        <v>339</v>
      </c>
      <c r="E2352" s="30" t="s">
        <v>2300</v>
      </c>
      <c r="F2352" s="30">
        <v>0</v>
      </c>
      <c r="G2352" s="30" t="s">
        <v>313</v>
      </c>
      <c r="H2352" s="30">
        <v>0</v>
      </c>
      <c r="I2352" s="30">
        <v>0</v>
      </c>
      <c r="J2352" s="30" t="s">
        <v>334</v>
      </c>
      <c r="K2352" s="30">
        <v>0</v>
      </c>
      <c r="L2352" s="30">
        <v>0</v>
      </c>
      <c r="M2352" s="30">
        <v>0</v>
      </c>
      <c r="N2352" s="30">
        <v>0</v>
      </c>
      <c r="O2352" s="30">
        <v>0</v>
      </c>
      <c r="P2352" s="30">
        <v>0</v>
      </c>
      <c r="Q2352" s="30">
        <v>0</v>
      </c>
      <c r="R2352" s="30">
        <v>0</v>
      </c>
      <c r="S2352" s="30">
        <v>0</v>
      </c>
      <c r="T2352">
        <v>5.5</v>
      </c>
      <c r="U2352">
        <v>0</v>
      </c>
      <c r="V2352">
        <v>0</v>
      </c>
    </row>
    <row r="2353" spans="1:22" hidden="1" x14ac:dyDescent="0.25">
      <c r="A2353" s="30" t="s">
        <v>1915</v>
      </c>
      <c r="B2353" s="30" t="s">
        <v>274</v>
      </c>
      <c r="C2353" s="30" t="s">
        <v>9</v>
      </c>
      <c r="D2353" s="30" t="s">
        <v>339</v>
      </c>
      <c r="E2353" s="30" t="s">
        <v>281</v>
      </c>
      <c r="F2353" s="30">
        <v>11875</v>
      </c>
      <c r="G2353" s="30" t="s">
        <v>289</v>
      </c>
      <c r="H2353" s="30">
        <v>0</v>
      </c>
      <c r="I2353" s="30">
        <v>0</v>
      </c>
      <c r="J2353" s="30" t="s">
        <v>335</v>
      </c>
      <c r="K2353" s="30">
        <v>0</v>
      </c>
      <c r="L2353" s="30">
        <v>0</v>
      </c>
      <c r="M2353" s="30">
        <v>0</v>
      </c>
      <c r="N2353" s="30">
        <v>0</v>
      </c>
      <c r="O2353" s="30">
        <v>0</v>
      </c>
      <c r="P2353" s="30">
        <v>0</v>
      </c>
      <c r="Q2353" s="30">
        <v>0</v>
      </c>
      <c r="R2353" s="30">
        <v>0</v>
      </c>
      <c r="S2353" s="30">
        <v>0</v>
      </c>
      <c r="T2353">
        <v>6</v>
      </c>
      <c r="U2353">
        <v>1309.81380920434</v>
      </c>
      <c r="V2353">
        <v>1</v>
      </c>
    </row>
    <row r="2354" spans="1:22" hidden="1" x14ac:dyDescent="0.25">
      <c r="A2354" s="30" t="s">
        <v>1914</v>
      </c>
      <c r="B2354" s="30" t="s">
        <v>274</v>
      </c>
      <c r="C2354" s="30" t="s">
        <v>9</v>
      </c>
      <c r="D2354" s="30" t="s">
        <v>339</v>
      </c>
      <c r="E2354" s="30" t="s">
        <v>281</v>
      </c>
      <c r="F2354" s="30">
        <v>11875</v>
      </c>
      <c r="G2354" s="30" t="s">
        <v>290</v>
      </c>
      <c r="H2354" s="30">
        <v>0</v>
      </c>
      <c r="I2354" s="30">
        <v>0</v>
      </c>
      <c r="J2354" s="30" t="s">
        <v>363</v>
      </c>
      <c r="K2354" s="30">
        <v>0</v>
      </c>
      <c r="L2354" s="30">
        <v>0</v>
      </c>
      <c r="M2354" s="30">
        <v>0</v>
      </c>
      <c r="N2354" s="30">
        <v>0</v>
      </c>
      <c r="O2354" s="30">
        <v>0</v>
      </c>
      <c r="P2354" s="30">
        <v>0</v>
      </c>
      <c r="Q2354" s="30">
        <v>0</v>
      </c>
      <c r="R2354" s="30">
        <v>0</v>
      </c>
      <c r="S2354" s="30">
        <v>0</v>
      </c>
      <c r="T2354">
        <v>6</v>
      </c>
      <c r="U2354">
        <v>1251.79381264886</v>
      </c>
      <c r="V2354">
        <v>0.5</v>
      </c>
    </row>
    <row r="2355" spans="1:22" hidden="1" x14ac:dyDescent="0.25">
      <c r="A2355" s="30" t="s">
        <v>1891</v>
      </c>
      <c r="B2355" s="30" t="s">
        <v>274</v>
      </c>
      <c r="C2355" s="30" t="s">
        <v>9</v>
      </c>
      <c r="D2355" s="30" t="s">
        <v>339</v>
      </c>
      <c r="E2355" s="30" t="s">
        <v>281</v>
      </c>
      <c r="F2355" s="30">
        <v>11875</v>
      </c>
      <c r="G2355" s="30" t="s">
        <v>291</v>
      </c>
      <c r="H2355" s="30">
        <v>382.80644356093501</v>
      </c>
      <c r="I2355" s="30">
        <v>0.01</v>
      </c>
      <c r="J2355" s="30" t="s">
        <v>336</v>
      </c>
      <c r="K2355" s="30">
        <v>3.8280644356093498</v>
      </c>
      <c r="L2355" s="30">
        <v>45458.265172861</v>
      </c>
      <c r="M2355" s="30">
        <v>0</v>
      </c>
      <c r="N2355" s="30">
        <v>0</v>
      </c>
      <c r="O2355" s="30">
        <v>0</v>
      </c>
      <c r="P2355" s="30">
        <v>0</v>
      </c>
      <c r="Q2355" s="30">
        <v>0.01</v>
      </c>
      <c r="R2355" s="30">
        <v>3.8280644356093498</v>
      </c>
      <c r="S2355" s="30">
        <v>118.75</v>
      </c>
      <c r="T2355">
        <v>6</v>
      </c>
      <c r="U2355">
        <v>382.80644356093501</v>
      </c>
      <c r="V2355">
        <v>3.6363636363636398E-3</v>
      </c>
    </row>
    <row r="2356" spans="1:22" hidden="1" x14ac:dyDescent="0.25">
      <c r="A2356" s="30" t="s">
        <v>1893</v>
      </c>
      <c r="B2356" s="30" t="s">
        <v>274</v>
      </c>
      <c r="C2356" s="30" t="s">
        <v>9</v>
      </c>
      <c r="D2356" s="30" t="s">
        <v>339</v>
      </c>
      <c r="E2356" s="30" t="s">
        <v>281</v>
      </c>
      <c r="F2356" s="30">
        <v>11875</v>
      </c>
      <c r="G2356" s="30" t="s">
        <v>292</v>
      </c>
      <c r="H2356" s="30">
        <v>48.7698359183901</v>
      </c>
      <c r="I2356" s="30">
        <v>0.89</v>
      </c>
      <c r="J2356" s="30" t="s">
        <v>332</v>
      </c>
      <c r="K2356" s="30">
        <v>43.405153967367198</v>
      </c>
      <c r="L2356" s="30">
        <v>515436.20336248598</v>
      </c>
      <c r="M2356" s="30">
        <v>0.89</v>
      </c>
      <c r="N2356" s="30">
        <v>0</v>
      </c>
      <c r="O2356" s="30">
        <v>0</v>
      </c>
      <c r="P2356" s="30">
        <v>0</v>
      </c>
      <c r="Q2356" s="30">
        <v>0</v>
      </c>
      <c r="R2356" s="30">
        <v>0</v>
      </c>
      <c r="S2356" s="30">
        <v>10568.75</v>
      </c>
      <c r="T2356">
        <v>6</v>
      </c>
      <c r="U2356">
        <v>48.7698359183901</v>
      </c>
      <c r="V2356">
        <v>0.106332138590203</v>
      </c>
    </row>
    <row r="2357" spans="1:22" hidden="1" x14ac:dyDescent="0.25">
      <c r="A2357" s="30" t="s">
        <v>1894</v>
      </c>
      <c r="B2357" s="30" t="s">
        <v>274</v>
      </c>
      <c r="C2357" s="30" t="s">
        <v>9</v>
      </c>
      <c r="D2357" s="30" t="s">
        <v>339</v>
      </c>
      <c r="E2357" s="30" t="s">
        <v>281</v>
      </c>
      <c r="F2357" s="30">
        <v>11875</v>
      </c>
      <c r="G2357" s="30" t="s">
        <v>293</v>
      </c>
      <c r="H2357" s="30">
        <v>799.51158255374696</v>
      </c>
      <c r="I2357" s="30">
        <v>0.13</v>
      </c>
      <c r="J2357" s="30" t="s">
        <v>333</v>
      </c>
      <c r="K2357" s="30">
        <v>103.936505731987</v>
      </c>
      <c r="L2357" s="30">
        <v>1234246.00556735</v>
      </c>
      <c r="M2357" s="30">
        <v>0</v>
      </c>
      <c r="N2357" s="30">
        <v>0.13</v>
      </c>
      <c r="O2357" s="30">
        <v>0</v>
      </c>
      <c r="P2357" s="30">
        <v>0</v>
      </c>
      <c r="Q2357" s="30">
        <v>0</v>
      </c>
      <c r="R2357" s="30">
        <v>0</v>
      </c>
      <c r="S2357" s="30">
        <v>1543.75</v>
      </c>
      <c r="T2357">
        <v>6</v>
      </c>
      <c r="U2357">
        <v>799.51158255374696</v>
      </c>
      <c r="V2357">
        <v>3.81231671554252E-2</v>
      </c>
    </row>
    <row r="2358" spans="1:22" hidden="1" x14ac:dyDescent="0.25">
      <c r="A2358" s="30" t="s">
        <v>1895</v>
      </c>
      <c r="B2358" s="30" t="s">
        <v>274</v>
      </c>
      <c r="C2358" s="30" t="s">
        <v>9</v>
      </c>
      <c r="D2358" s="30" t="s">
        <v>339</v>
      </c>
      <c r="E2358" s="30" t="s">
        <v>281</v>
      </c>
      <c r="F2358" s="30">
        <v>11875</v>
      </c>
      <c r="G2358" s="30" t="s">
        <v>294</v>
      </c>
      <c r="H2358" s="30">
        <v>169.84281701366999</v>
      </c>
      <c r="I2358" s="30">
        <v>0.45</v>
      </c>
      <c r="J2358" s="30" t="s">
        <v>333</v>
      </c>
      <c r="K2358" s="30">
        <v>76.429267656151495</v>
      </c>
      <c r="L2358" s="30">
        <v>907597.55341679906</v>
      </c>
      <c r="M2358" s="30">
        <v>0</v>
      </c>
      <c r="N2358" s="30">
        <v>0.45</v>
      </c>
      <c r="O2358" s="30">
        <v>0</v>
      </c>
      <c r="P2358" s="30">
        <v>0</v>
      </c>
      <c r="Q2358" s="30">
        <v>0</v>
      </c>
      <c r="R2358" s="30">
        <v>0</v>
      </c>
      <c r="S2358" s="30">
        <v>5343.75</v>
      </c>
      <c r="T2358">
        <v>6</v>
      </c>
      <c r="U2358">
        <v>169.84281701366999</v>
      </c>
      <c r="V2358">
        <v>0.13196480938416399</v>
      </c>
    </row>
    <row r="2359" spans="1:22" hidden="1" x14ac:dyDescent="0.25">
      <c r="A2359" s="30" t="s">
        <v>1896</v>
      </c>
      <c r="B2359" s="30" t="s">
        <v>274</v>
      </c>
      <c r="C2359" s="30" t="s">
        <v>9</v>
      </c>
      <c r="D2359" s="30" t="s">
        <v>339</v>
      </c>
      <c r="E2359" s="30" t="s">
        <v>281</v>
      </c>
      <c r="F2359" s="30">
        <v>11875</v>
      </c>
      <c r="G2359" s="30" t="s">
        <v>295</v>
      </c>
      <c r="H2359" s="30">
        <v>0</v>
      </c>
      <c r="I2359" s="30">
        <v>0</v>
      </c>
      <c r="J2359" s="30" t="s">
        <v>336</v>
      </c>
      <c r="K2359" s="30">
        <v>0</v>
      </c>
      <c r="L2359" s="30">
        <v>0</v>
      </c>
      <c r="M2359" s="30">
        <v>0</v>
      </c>
      <c r="N2359" s="30">
        <v>0</v>
      </c>
      <c r="O2359" s="30">
        <v>0</v>
      </c>
      <c r="P2359" s="30">
        <v>0</v>
      </c>
      <c r="Q2359" s="30">
        <v>0</v>
      </c>
      <c r="R2359" s="30">
        <v>0</v>
      </c>
      <c r="S2359" s="30">
        <v>0</v>
      </c>
      <c r="T2359">
        <v>6</v>
      </c>
      <c r="U2359">
        <v>0</v>
      </c>
      <c r="V2359">
        <v>0</v>
      </c>
    </row>
    <row r="2360" spans="1:22" hidden="1" x14ac:dyDescent="0.25">
      <c r="A2360" s="30" t="s">
        <v>1897</v>
      </c>
      <c r="B2360" s="30" t="s">
        <v>274</v>
      </c>
      <c r="C2360" s="30" t="s">
        <v>9</v>
      </c>
      <c r="D2360" s="30" t="s">
        <v>339</v>
      </c>
      <c r="E2360" s="30" t="s">
        <v>281</v>
      </c>
      <c r="F2360" s="30">
        <v>11875</v>
      </c>
      <c r="G2360" s="30" t="s">
        <v>296</v>
      </c>
      <c r="H2360" s="30">
        <v>139.17331359504601</v>
      </c>
      <c r="I2360" s="30">
        <v>0.06</v>
      </c>
      <c r="J2360" s="30" t="s">
        <v>336</v>
      </c>
      <c r="K2360" s="30">
        <v>8.35039881570275</v>
      </c>
      <c r="L2360" s="30">
        <v>99160.985936470199</v>
      </c>
      <c r="M2360" s="30">
        <v>0</v>
      </c>
      <c r="N2360" s="30">
        <v>0</v>
      </c>
      <c r="O2360" s="30">
        <v>0</v>
      </c>
      <c r="P2360" s="30">
        <v>0</v>
      </c>
      <c r="Q2360" s="30">
        <v>0.06</v>
      </c>
      <c r="R2360" s="30">
        <v>8.35039881570275</v>
      </c>
      <c r="S2360" s="30">
        <v>712.5</v>
      </c>
      <c r="T2360">
        <v>6</v>
      </c>
      <c r="U2360">
        <v>139.17331359504601</v>
      </c>
      <c r="V2360">
        <v>2.1818181818181799E-2</v>
      </c>
    </row>
    <row r="2361" spans="1:22" hidden="1" x14ac:dyDescent="0.25">
      <c r="A2361" s="30" t="s">
        <v>1898</v>
      </c>
      <c r="B2361" s="30" t="s">
        <v>274</v>
      </c>
      <c r="C2361" s="30" t="s">
        <v>9</v>
      </c>
      <c r="D2361" s="30" t="s">
        <v>339</v>
      </c>
      <c r="E2361" s="30" t="s">
        <v>281</v>
      </c>
      <c r="F2361" s="30">
        <v>11875</v>
      </c>
      <c r="G2361" s="30" t="s">
        <v>297</v>
      </c>
      <c r="H2361" s="30">
        <v>1394.2058569777801</v>
      </c>
      <c r="I2361" s="30">
        <v>0.12</v>
      </c>
      <c r="J2361" s="30" t="s">
        <v>336</v>
      </c>
      <c r="K2361" s="30">
        <v>167.304702837333</v>
      </c>
      <c r="L2361" s="30">
        <v>1986743.3461933299</v>
      </c>
      <c r="M2361" s="30">
        <v>0</v>
      </c>
      <c r="N2361" s="30">
        <v>0</v>
      </c>
      <c r="O2361" s="30">
        <v>0</v>
      </c>
      <c r="P2361" s="30">
        <v>0</v>
      </c>
      <c r="Q2361" s="30">
        <v>0.12</v>
      </c>
      <c r="R2361" s="30">
        <v>167.304702837333</v>
      </c>
      <c r="S2361" s="30">
        <v>1425</v>
      </c>
      <c r="T2361">
        <v>6</v>
      </c>
      <c r="U2361">
        <v>1394.2058569777801</v>
      </c>
      <c r="V2361">
        <v>4.3636363636363598E-2</v>
      </c>
    </row>
    <row r="2362" spans="1:22" hidden="1" x14ac:dyDescent="0.25">
      <c r="A2362" s="30" t="s">
        <v>1899</v>
      </c>
      <c r="B2362" s="30" t="s">
        <v>274</v>
      </c>
      <c r="C2362" s="30" t="s">
        <v>9</v>
      </c>
      <c r="D2362" s="30" t="s">
        <v>339</v>
      </c>
      <c r="E2362" s="30" t="s">
        <v>281</v>
      </c>
      <c r="F2362" s="30">
        <v>11875</v>
      </c>
      <c r="G2362" s="30" t="s">
        <v>298</v>
      </c>
      <c r="H2362" s="30">
        <v>0</v>
      </c>
      <c r="I2362" s="30">
        <v>0</v>
      </c>
      <c r="J2362" s="30" t="s">
        <v>276</v>
      </c>
      <c r="K2362" s="30">
        <v>0</v>
      </c>
      <c r="L2362" s="30">
        <v>0</v>
      </c>
      <c r="M2362" s="30">
        <v>0</v>
      </c>
      <c r="N2362" s="30">
        <v>0</v>
      </c>
      <c r="O2362" s="30">
        <v>0</v>
      </c>
      <c r="P2362" s="30">
        <v>0</v>
      </c>
      <c r="Q2362" s="30">
        <v>0</v>
      </c>
      <c r="R2362" s="30">
        <v>0</v>
      </c>
      <c r="S2362" s="30">
        <v>0</v>
      </c>
      <c r="T2362">
        <v>6</v>
      </c>
      <c r="U2362">
        <v>0</v>
      </c>
      <c r="V2362">
        <v>0</v>
      </c>
    </row>
    <row r="2363" spans="1:22" hidden="1" x14ac:dyDescent="0.25">
      <c r="A2363" s="30" t="s">
        <v>1900</v>
      </c>
      <c r="B2363" s="30" t="s">
        <v>274</v>
      </c>
      <c r="C2363" s="30" t="s">
        <v>9</v>
      </c>
      <c r="D2363" s="30" t="s">
        <v>339</v>
      </c>
      <c r="E2363" s="30" t="s">
        <v>281</v>
      </c>
      <c r="F2363" s="30">
        <v>11875</v>
      </c>
      <c r="G2363" s="30" t="s">
        <v>299</v>
      </c>
      <c r="H2363" s="30">
        <v>123.39186795064499</v>
      </c>
      <c r="I2363" s="30">
        <v>0.13</v>
      </c>
      <c r="J2363" s="30" t="s">
        <v>332</v>
      </c>
      <c r="K2363" s="30">
        <v>16.040942833583799</v>
      </c>
      <c r="L2363" s="30">
        <v>190486.196148808</v>
      </c>
      <c r="M2363" s="30">
        <v>0.13</v>
      </c>
      <c r="N2363" s="30">
        <v>0</v>
      </c>
      <c r="O2363" s="30">
        <v>0</v>
      </c>
      <c r="P2363" s="30">
        <v>0</v>
      </c>
      <c r="Q2363" s="30">
        <v>0</v>
      </c>
      <c r="R2363" s="30">
        <v>0</v>
      </c>
      <c r="S2363" s="30">
        <v>1543.75</v>
      </c>
      <c r="T2363">
        <v>6</v>
      </c>
      <c r="U2363">
        <v>123.39186795064499</v>
      </c>
      <c r="V2363">
        <v>1.5531660692951E-2</v>
      </c>
    </row>
    <row r="2364" spans="1:22" hidden="1" x14ac:dyDescent="0.25">
      <c r="A2364" s="30" t="s">
        <v>1901</v>
      </c>
      <c r="B2364" s="30" t="s">
        <v>274</v>
      </c>
      <c r="C2364" s="30" t="s">
        <v>9</v>
      </c>
      <c r="D2364" s="30" t="s">
        <v>339</v>
      </c>
      <c r="E2364" s="30" t="s">
        <v>281</v>
      </c>
      <c r="F2364" s="30">
        <v>11875</v>
      </c>
      <c r="G2364" s="30" t="s">
        <v>300</v>
      </c>
      <c r="H2364" s="30">
        <v>0</v>
      </c>
      <c r="I2364" s="30">
        <v>0</v>
      </c>
      <c r="J2364" s="30" t="s">
        <v>336</v>
      </c>
      <c r="K2364" s="30">
        <v>0</v>
      </c>
      <c r="L2364" s="30">
        <v>0</v>
      </c>
      <c r="M2364" s="30">
        <v>0</v>
      </c>
      <c r="N2364" s="30">
        <v>0</v>
      </c>
      <c r="O2364" s="30">
        <v>0</v>
      </c>
      <c r="P2364" s="30">
        <v>0</v>
      </c>
      <c r="Q2364" s="30">
        <v>0</v>
      </c>
      <c r="R2364" s="30">
        <v>0</v>
      </c>
      <c r="S2364" s="30">
        <v>0</v>
      </c>
      <c r="T2364">
        <v>6</v>
      </c>
      <c r="U2364">
        <v>0</v>
      </c>
      <c r="V2364">
        <v>0</v>
      </c>
    </row>
    <row r="2365" spans="1:22" hidden="1" x14ac:dyDescent="0.25">
      <c r="A2365" s="30" t="s">
        <v>1902</v>
      </c>
      <c r="B2365" s="30" t="s">
        <v>274</v>
      </c>
      <c r="C2365" s="30" t="s">
        <v>9</v>
      </c>
      <c r="D2365" s="30" t="s">
        <v>339</v>
      </c>
      <c r="E2365" s="30" t="s">
        <v>281</v>
      </c>
      <c r="F2365" s="30">
        <v>11875</v>
      </c>
      <c r="G2365" s="30" t="s">
        <v>301</v>
      </c>
      <c r="H2365" s="30">
        <v>94.518162461350201</v>
      </c>
      <c r="I2365" s="30">
        <v>2.02</v>
      </c>
      <c r="J2365" s="30" t="s">
        <v>333</v>
      </c>
      <c r="K2365" s="30">
        <v>190.926688171927</v>
      </c>
      <c r="L2365" s="30">
        <v>2267254.4220416402</v>
      </c>
      <c r="M2365" s="30">
        <v>0</v>
      </c>
      <c r="N2365" s="30">
        <v>2.02</v>
      </c>
      <c r="O2365" s="30">
        <v>0</v>
      </c>
      <c r="P2365" s="30">
        <v>0</v>
      </c>
      <c r="Q2365" s="30">
        <v>0</v>
      </c>
      <c r="R2365" s="30">
        <v>0</v>
      </c>
      <c r="S2365" s="30">
        <v>23987.5</v>
      </c>
      <c r="T2365">
        <v>6</v>
      </c>
      <c r="U2365">
        <v>94.518162461350201</v>
      </c>
      <c r="V2365">
        <v>0.59237536656891498</v>
      </c>
    </row>
    <row r="2366" spans="1:22" hidden="1" x14ac:dyDescent="0.25">
      <c r="A2366" s="30" t="s">
        <v>1903</v>
      </c>
      <c r="B2366" s="30" t="s">
        <v>274</v>
      </c>
      <c r="C2366" s="30" t="s">
        <v>9</v>
      </c>
      <c r="D2366" s="30" t="s">
        <v>339</v>
      </c>
      <c r="E2366" s="30" t="s">
        <v>281</v>
      </c>
      <c r="F2366" s="30">
        <v>11875</v>
      </c>
      <c r="G2366" s="30" t="s">
        <v>302</v>
      </c>
      <c r="H2366" s="30">
        <v>104.374729303214</v>
      </c>
      <c r="I2366" s="30">
        <v>0.4</v>
      </c>
      <c r="J2366" s="30" t="s">
        <v>332</v>
      </c>
      <c r="K2366" s="30">
        <v>41.749891721285699</v>
      </c>
      <c r="L2366" s="30">
        <v>495779.96419026802</v>
      </c>
      <c r="M2366" s="30">
        <v>0.4</v>
      </c>
      <c r="N2366" s="30">
        <v>0</v>
      </c>
      <c r="O2366" s="30">
        <v>0</v>
      </c>
      <c r="P2366" s="30">
        <v>0</v>
      </c>
      <c r="Q2366" s="30">
        <v>0</v>
      </c>
      <c r="R2366" s="30">
        <v>0</v>
      </c>
      <c r="S2366" s="30">
        <v>4750</v>
      </c>
      <c r="T2366">
        <v>6</v>
      </c>
      <c r="U2366">
        <v>104.374729303214</v>
      </c>
      <c r="V2366">
        <v>4.7789725209080001E-2</v>
      </c>
    </row>
    <row r="2367" spans="1:22" hidden="1" x14ac:dyDescent="0.25">
      <c r="A2367" s="30" t="s">
        <v>1904</v>
      </c>
      <c r="B2367" s="30" t="s">
        <v>274</v>
      </c>
      <c r="C2367" s="30" t="s">
        <v>9</v>
      </c>
      <c r="D2367" s="30" t="s">
        <v>339</v>
      </c>
      <c r="E2367" s="30" t="s">
        <v>281</v>
      </c>
      <c r="F2367" s="30">
        <v>11875</v>
      </c>
      <c r="G2367" s="30" t="s">
        <v>303</v>
      </c>
      <c r="H2367" s="30">
        <v>324.51646277806799</v>
      </c>
      <c r="I2367" s="30">
        <v>0.36</v>
      </c>
      <c r="J2367" s="30" t="s">
        <v>336</v>
      </c>
      <c r="K2367" s="30">
        <v>116.825926600104</v>
      </c>
      <c r="L2367" s="30">
        <v>1387307.8783762399</v>
      </c>
      <c r="M2367" s="30">
        <v>0</v>
      </c>
      <c r="N2367" s="30">
        <v>0</v>
      </c>
      <c r="O2367" s="30">
        <v>0</v>
      </c>
      <c r="P2367" s="30">
        <v>0</v>
      </c>
      <c r="Q2367" s="30">
        <v>0.36</v>
      </c>
      <c r="R2367" s="30">
        <v>116.825926600104</v>
      </c>
      <c r="S2367" s="30">
        <v>4275</v>
      </c>
      <c r="T2367">
        <v>6</v>
      </c>
      <c r="U2367">
        <v>324.51646277806799</v>
      </c>
      <c r="V2367">
        <v>0.130909090909091</v>
      </c>
    </row>
    <row r="2368" spans="1:22" hidden="1" x14ac:dyDescent="0.25">
      <c r="A2368" s="30" t="s">
        <v>1892</v>
      </c>
      <c r="B2368" s="30" t="s">
        <v>274</v>
      </c>
      <c r="C2368" s="30" t="s">
        <v>9</v>
      </c>
      <c r="D2368" s="30" t="s">
        <v>339</v>
      </c>
      <c r="E2368" s="30" t="s">
        <v>281</v>
      </c>
      <c r="F2368" s="30">
        <v>11875</v>
      </c>
      <c r="G2368" s="30" t="s">
        <v>304</v>
      </c>
      <c r="H2368" s="30">
        <v>155.97150248253999</v>
      </c>
      <c r="I2368" s="30">
        <v>1</v>
      </c>
      <c r="J2368" s="30" t="s">
        <v>336</v>
      </c>
      <c r="K2368" s="30">
        <v>155.97150248253999</v>
      </c>
      <c r="L2368" s="30">
        <v>1852161.59198017</v>
      </c>
      <c r="M2368" s="30">
        <v>0</v>
      </c>
      <c r="N2368" s="30">
        <v>0</v>
      </c>
      <c r="O2368" s="30">
        <v>0</v>
      </c>
      <c r="P2368" s="30">
        <v>0</v>
      </c>
      <c r="Q2368" s="30">
        <v>1</v>
      </c>
      <c r="R2368" s="30">
        <v>155.97150248253999</v>
      </c>
      <c r="S2368" s="30">
        <v>11875</v>
      </c>
      <c r="T2368">
        <v>6</v>
      </c>
      <c r="U2368">
        <v>155.97150248253999</v>
      </c>
      <c r="V2368">
        <v>0.36363636363636398</v>
      </c>
    </row>
    <row r="2369" spans="1:22" hidden="1" x14ac:dyDescent="0.25">
      <c r="A2369" s="30" t="s">
        <v>1906</v>
      </c>
      <c r="B2369" s="30" t="s">
        <v>274</v>
      </c>
      <c r="C2369" s="30" t="s">
        <v>9</v>
      </c>
      <c r="D2369" s="30" t="s">
        <v>339</v>
      </c>
      <c r="E2369" s="30" t="s">
        <v>281</v>
      </c>
      <c r="F2369" s="30">
        <v>11875</v>
      </c>
      <c r="G2369" s="30" t="s">
        <v>305</v>
      </c>
      <c r="H2369" s="30">
        <v>198.415610592951</v>
      </c>
      <c r="I2369" s="30">
        <v>2.65</v>
      </c>
      <c r="J2369" s="30" t="s">
        <v>332</v>
      </c>
      <c r="K2369" s="30">
        <v>525.80136807132101</v>
      </c>
      <c r="L2369" s="30">
        <v>6243891.2458469402</v>
      </c>
      <c r="M2369" s="30">
        <v>2.65</v>
      </c>
      <c r="N2369" s="30">
        <v>0</v>
      </c>
      <c r="O2369" s="30">
        <v>0</v>
      </c>
      <c r="P2369" s="30">
        <v>0</v>
      </c>
      <c r="Q2369" s="30">
        <v>0</v>
      </c>
      <c r="R2369" s="30">
        <v>0</v>
      </c>
      <c r="S2369" s="30">
        <v>31468.75</v>
      </c>
      <c r="T2369">
        <v>6</v>
      </c>
      <c r="U2369">
        <v>198.415610592951</v>
      </c>
      <c r="V2369">
        <v>0.31660692951015501</v>
      </c>
    </row>
    <row r="2370" spans="1:22" hidden="1" x14ac:dyDescent="0.25">
      <c r="A2370" s="30" t="s">
        <v>1907</v>
      </c>
      <c r="B2370" s="30" t="s">
        <v>274</v>
      </c>
      <c r="C2370" s="30" t="s">
        <v>9</v>
      </c>
      <c r="D2370" s="30" t="s">
        <v>339</v>
      </c>
      <c r="E2370" s="30" t="s">
        <v>281</v>
      </c>
      <c r="F2370" s="30">
        <v>11875</v>
      </c>
      <c r="G2370" s="30" t="s">
        <v>306</v>
      </c>
      <c r="H2370" s="30">
        <v>118.89447409029</v>
      </c>
      <c r="I2370" s="30">
        <v>2</v>
      </c>
      <c r="J2370" s="30" t="s">
        <v>332</v>
      </c>
      <c r="K2370" s="30">
        <v>237.788948180581</v>
      </c>
      <c r="L2370" s="30">
        <v>2823743.7596443999</v>
      </c>
      <c r="M2370" s="30">
        <v>2</v>
      </c>
      <c r="N2370" s="30">
        <v>0</v>
      </c>
      <c r="O2370" s="30">
        <v>0</v>
      </c>
      <c r="P2370" s="30">
        <v>0</v>
      </c>
      <c r="Q2370" s="30">
        <v>0</v>
      </c>
      <c r="R2370" s="30">
        <v>0</v>
      </c>
      <c r="S2370" s="30">
        <v>23750</v>
      </c>
      <c r="T2370">
        <v>6</v>
      </c>
      <c r="U2370">
        <v>118.89447409029</v>
      </c>
      <c r="V2370">
        <v>0.23894862604539999</v>
      </c>
    </row>
    <row r="2371" spans="1:22" hidden="1" x14ac:dyDescent="0.25">
      <c r="A2371" s="30" t="s">
        <v>1908</v>
      </c>
      <c r="B2371" s="30" t="s">
        <v>274</v>
      </c>
      <c r="C2371" s="30" t="s">
        <v>9</v>
      </c>
      <c r="D2371" s="30" t="s">
        <v>339</v>
      </c>
      <c r="E2371" s="30" t="s">
        <v>281</v>
      </c>
      <c r="F2371" s="30">
        <v>11875</v>
      </c>
      <c r="G2371" s="30" t="s">
        <v>307</v>
      </c>
      <c r="H2371" s="30">
        <v>85.575000065272206</v>
      </c>
      <c r="I2371" s="30">
        <v>1.1499999999999999</v>
      </c>
      <c r="J2371" s="30" t="s">
        <v>336</v>
      </c>
      <c r="K2371" s="30">
        <v>98.411250075062995</v>
      </c>
      <c r="L2371" s="30">
        <v>1168633.59464137</v>
      </c>
      <c r="M2371" s="30">
        <v>0</v>
      </c>
      <c r="N2371" s="30">
        <v>0</v>
      </c>
      <c r="O2371" s="30">
        <v>0</v>
      </c>
      <c r="P2371" s="30">
        <v>0</v>
      </c>
      <c r="Q2371" s="30">
        <v>1.1499999999999999</v>
      </c>
      <c r="R2371" s="30">
        <v>98.411250075062995</v>
      </c>
      <c r="S2371" s="30">
        <v>13656.25</v>
      </c>
      <c r="T2371">
        <v>6</v>
      </c>
      <c r="U2371">
        <v>85.575000065272206</v>
      </c>
      <c r="V2371">
        <v>0.41818181818181799</v>
      </c>
    </row>
    <row r="2372" spans="1:22" hidden="1" x14ac:dyDescent="0.25">
      <c r="A2372" s="30" t="s">
        <v>1909</v>
      </c>
      <c r="B2372" s="30" t="s">
        <v>274</v>
      </c>
      <c r="C2372" s="30" t="s">
        <v>9</v>
      </c>
      <c r="D2372" s="30" t="s">
        <v>339</v>
      </c>
      <c r="E2372" s="30" t="s">
        <v>281</v>
      </c>
      <c r="F2372" s="30">
        <v>11875</v>
      </c>
      <c r="G2372" s="30" t="s">
        <v>308</v>
      </c>
      <c r="H2372" s="30">
        <v>155.20983330316599</v>
      </c>
      <c r="I2372" s="30">
        <v>2.2999999999999998</v>
      </c>
      <c r="J2372" s="30" t="s">
        <v>332</v>
      </c>
      <c r="K2372" s="30">
        <v>356.98261659728303</v>
      </c>
      <c r="L2372" s="30">
        <v>4239168.5720927296</v>
      </c>
      <c r="M2372" s="30">
        <v>2.2999999999999998</v>
      </c>
      <c r="N2372" s="30">
        <v>0</v>
      </c>
      <c r="O2372" s="30">
        <v>0</v>
      </c>
      <c r="P2372" s="30">
        <v>0</v>
      </c>
      <c r="Q2372" s="30">
        <v>0</v>
      </c>
      <c r="R2372" s="30">
        <v>0</v>
      </c>
      <c r="S2372" s="30">
        <v>27312.5</v>
      </c>
      <c r="T2372">
        <v>6</v>
      </c>
      <c r="U2372">
        <v>155.20983330316599</v>
      </c>
      <c r="V2372">
        <v>0.27479091995221</v>
      </c>
    </row>
    <row r="2373" spans="1:22" hidden="1" x14ac:dyDescent="0.25">
      <c r="A2373" s="30" t="s">
        <v>1905</v>
      </c>
      <c r="B2373" s="30" t="s">
        <v>274</v>
      </c>
      <c r="C2373" s="30" t="s">
        <v>9</v>
      </c>
      <c r="D2373" s="30" t="s">
        <v>339</v>
      </c>
      <c r="E2373" s="30" t="s">
        <v>281</v>
      </c>
      <c r="F2373" s="30">
        <v>11875</v>
      </c>
      <c r="G2373" s="30" t="s">
        <v>309</v>
      </c>
      <c r="H2373" s="30">
        <v>780.038691533985</v>
      </c>
      <c r="I2373" s="30">
        <v>0.05</v>
      </c>
      <c r="J2373" s="30" t="s">
        <v>336</v>
      </c>
      <c r="K2373" s="30">
        <v>39.001934576699199</v>
      </c>
      <c r="L2373" s="30">
        <v>463147.97309830302</v>
      </c>
      <c r="M2373" s="30">
        <v>0</v>
      </c>
      <c r="N2373" s="30">
        <v>0</v>
      </c>
      <c r="O2373" s="30">
        <v>0</v>
      </c>
      <c r="P2373" s="30">
        <v>0</v>
      </c>
      <c r="Q2373" s="30">
        <v>0.05</v>
      </c>
      <c r="R2373" s="30">
        <v>39.001934576699199</v>
      </c>
      <c r="S2373" s="30">
        <v>593.75</v>
      </c>
      <c r="T2373">
        <v>6</v>
      </c>
      <c r="U2373">
        <v>780.038691533985</v>
      </c>
      <c r="V2373">
        <v>1.8181818181818198E-2</v>
      </c>
    </row>
    <row r="2374" spans="1:22" hidden="1" x14ac:dyDescent="0.25">
      <c r="A2374" s="30" t="s">
        <v>1910</v>
      </c>
      <c r="B2374" s="30" t="s">
        <v>274</v>
      </c>
      <c r="C2374" s="30" t="s">
        <v>9</v>
      </c>
      <c r="D2374" s="30" t="s">
        <v>339</v>
      </c>
      <c r="E2374" s="30" t="s">
        <v>281</v>
      </c>
      <c r="F2374" s="30">
        <v>11875</v>
      </c>
      <c r="G2374" s="30" t="s">
        <v>310</v>
      </c>
      <c r="H2374" s="30">
        <v>261.00970128346103</v>
      </c>
      <c r="I2374" s="30">
        <v>0.27</v>
      </c>
      <c r="J2374" s="30" t="s">
        <v>333</v>
      </c>
      <c r="K2374" s="30">
        <v>70.472619346534501</v>
      </c>
      <c r="L2374" s="30">
        <v>836862.35474009695</v>
      </c>
      <c r="M2374" s="30">
        <v>0</v>
      </c>
      <c r="N2374" s="30">
        <v>0.27</v>
      </c>
      <c r="O2374" s="30">
        <v>0</v>
      </c>
      <c r="P2374" s="30">
        <v>0</v>
      </c>
      <c r="Q2374" s="30">
        <v>0</v>
      </c>
      <c r="R2374" s="30">
        <v>0</v>
      </c>
      <c r="S2374" s="30">
        <v>3206.25</v>
      </c>
      <c r="T2374">
        <v>6</v>
      </c>
      <c r="U2374">
        <v>261.00970128346103</v>
      </c>
      <c r="V2374">
        <v>7.9178885630498505E-2</v>
      </c>
    </row>
    <row r="2375" spans="1:22" hidden="1" x14ac:dyDescent="0.25">
      <c r="A2375" s="30" t="s">
        <v>1911</v>
      </c>
      <c r="B2375" s="30" t="s">
        <v>274</v>
      </c>
      <c r="C2375" s="30" t="s">
        <v>9</v>
      </c>
      <c r="D2375" s="30" t="s">
        <v>339</v>
      </c>
      <c r="E2375" s="30" t="s">
        <v>281</v>
      </c>
      <c r="F2375" s="30">
        <v>11875</v>
      </c>
      <c r="G2375" s="30" t="s">
        <v>311</v>
      </c>
      <c r="H2375" s="30">
        <v>136.00862403301099</v>
      </c>
      <c r="I2375" s="30">
        <v>0.54</v>
      </c>
      <c r="J2375" s="30" t="s">
        <v>333</v>
      </c>
      <c r="K2375" s="30">
        <v>73.444656977826099</v>
      </c>
      <c r="L2375" s="30">
        <v>872155.30161168403</v>
      </c>
      <c r="M2375" s="30">
        <v>0</v>
      </c>
      <c r="N2375" s="30">
        <v>0.54</v>
      </c>
      <c r="O2375" s="30">
        <v>0</v>
      </c>
      <c r="P2375" s="30">
        <v>0</v>
      </c>
      <c r="Q2375" s="30">
        <v>0</v>
      </c>
      <c r="R2375" s="30">
        <v>0</v>
      </c>
      <c r="S2375" s="30">
        <v>6412.5</v>
      </c>
      <c r="T2375">
        <v>6</v>
      </c>
      <c r="U2375">
        <v>136.00862403301099</v>
      </c>
      <c r="V2375">
        <v>0.15835777126099701</v>
      </c>
    </row>
    <row r="2376" spans="1:22" hidden="1" x14ac:dyDescent="0.25">
      <c r="A2376" s="30" t="s">
        <v>1912</v>
      </c>
      <c r="B2376" s="30" t="s">
        <v>274</v>
      </c>
      <c r="C2376" s="30" t="s">
        <v>9</v>
      </c>
      <c r="D2376" s="30" t="s">
        <v>339</v>
      </c>
      <c r="E2376" s="30" t="s">
        <v>281</v>
      </c>
      <c r="F2376" s="30">
        <v>11875</v>
      </c>
      <c r="G2376" s="30" t="s">
        <v>312</v>
      </c>
      <c r="H2376" s="30">
        <v>29.153486526564901</v>
      </c>
      <c r="I2376" s="30">
        <v>13.83</v>
      </c>
      <c r="J2376" s="30" t="s">
        <v>334</v>
      </c>
      <c r="K2376" s="30">
        <v>403.192718662392</v>
      </c>
      <c r="L2376" s="30">
        <v>4787913.5341159096</v>
      </c>
      <c r="M2376" s="30">
        <v>0</v>
      </c>
      <c r="N2376" s="30">
        <v>0</v>
      </c>
      <c r="O2376" s="30">
        <v>13.83</v>
      </c>
      <c r="P2376" s="30">
        <v>0</v>
      </c>
      <c r="Q2376" s="30">
        <v>0</v>
      </c>
      <c r="R2376" s="30">
        <v>0</v>
      </c>
      <c r="S2376" s="30">
        <v>164231.25</v>
      </c>
      <c r="T2376">
        <v>6</v>
      </c>
      <c r="U2376">
        <v>29.153486526564901</v>
      </c>
      <c r="V2376">
        <v>0.83514492753623204</v>
      </c>
    </row>
    <row r="2377" spans="1:22" hidden="1" x14ac:dyDescent="0.25">
      <c r="A2377" s="30" t="s">
        <v>2839</v>
      </c>
      <c r="B2377" s="30" t="s">
        <v>274</v>
      </c>
      <c r="C2377" s="30" t="s">
        <v>9</v>
      </c>
      <c r="D2377" s="30" t="s">
        <v>339</v>
      </c>
      <c r="E2377" s="30" t="s">
        <v>281</v>
      </c>
      <c r="F2377" s="30">
        <v>11875</v>
      </c>
      <c r="G2377" s="30" t="s">
        <v>2688</v>
      </c>
      <c r="H2377" s="30">
        <v>239.93906275850901</v>
      </c>
      <c r="I2377" s="30">
        <v>0.34455480423000001</v>
      </c>
      <c r="J2377" s="30" t="s">
        <v>334</v>
      </c>
      <c r="K2377" s="30">
        <v>82.672156795887602</v>
      </c>
      <c r="L2377" s="30">
        <v>981731.86195116502</v>
      </c>
      <c r="M2377" s="30">
        <v>0</v>
      </c>
      <c r="N2377" s="30">
        <v>0</v>
      </c>
      <c r="O2377" s="30">
        <v>0.34455480423000001</v>
      </c>
      <c r="P2377" s="30">
        <v>0</v>
      </c>
      <c r="Q2377" s="30">
        <v>0</v>
      </c>
      <c r="R2377" s="30">
        <v>0</v>
      </c>
      <c r="S2377" s="30">
        <v>4091.5883002312498</v>
      </c>
      <c r="T2377">
        <v>6</v>
      </c>
      <c r="U2377">
        <v>239.93906275850901</v>
      </c>
      <c r="V2377">
        <v>2.0806449530797098E-2</v>
      </c>
    </row>
    <row r="2378" spans="1:22" hidden="1" x14ac:dyDescent="0.25">
      <c r="A2378" s="30" t="s">
        <v>2755</v>
      </c>
      <c r="B2378" s="30" t="s">
        <v>274</v>
      </c>
      <c r="C2378" s="30" t="s">
        <v>9</v>
      </c>
      <c r="D2378" s="30" t="s">
        <v>339</v>
      </c>
      <c r="E2378" s="30" t="s">
        <v>281</v>
      </c>
      <c r="F2378" s="30">
        <v>11875</v>
      </c>
      <c r="G2378" s="30" t="s">
        <v>2687</v>
      </c>
      <c r="H2378" s="30">
        <v>148.91113911085299</v>
      </c>
      <c r="I2378" s="30">
        <v>2.38544519577</v>
      </c>
      <c r="J2378" s="30" t="s">
        <v>334</v>
      </c>
      <c r="K2378" s="30">
        <v>355.21936138862299</v>
      </c>
      <c r="L2378" s="30">
        <v>4218229.9164899001</v>
      </c>
      <c r="M2378" s="30">
        <v>0</v>
      </c>
      <c r="N2378" s="30">
        <v>0</v>
      </c>
      <c r="O2378" s="30">
        <v>2.38544519577</v>
      </c>
      <c r="P2378" s="30">
        <v>0</v>
      </c>
      <c r="Q2378" s="30">
        <v>0</v>
      </c>
      <c r="R2378" s="30">
        <v>0</v>
      </c>
      <c r="S2378" s="30">
        <v>28327.161699768702</v>
      </c>
      <c r="T2378">
        <v>6</v>
      </c>
      <c r="U2378">
        <v>148.91113911085299</v>
      </c>
      <c r="V2378">
        <v>0.14404862293297099</v>
      </c>
    </row>
    <row r="2379" spans="1:22" hidden="1" x14ac:dyDescent="0.25">
      <c r="A2379" s="30" t="s">
        <v>1913</v>
      </c>
      <c r="B2379" s="30" t="s">
        <v>274</v>
      </c>
      <c r="C2379" s="30" t="s">
        <v>9</v>
      </c>
      <c r="D2379" s="30" t="s">
        <v>339</v>
      </c>
      <c r="E2379" s="30" t="s">
        <v>281</v>
      </c>
      <c r="F2379" s="30">
        <v>11875</v>
      </c>
      <c r="G2379" s="30" t="s">
        <v>313</v>
      </c>
      <c r="H2379" s="30">
        <v>0</v>
      </c>
      <c r="I2379" s="30">
        <v>0</v>
      </c>
      <c r="J2379" s="30" t="s">
        <v>334</v>
      </c>
      <c r="K2379" s="30">
        <v>0</v>
      </c>
      <c r="L2379" s="30">
        <v>0</v>
      </c>
      <c r="M2379" s="30">
        <v>0</v>
      </c>
      <c r="N2379" s="30">
        <v>0</v>
      </c>
      <c r="O2379" s="30">
        <v>0</v>
      </c>
      <c r="P2379" s="30">
        <v>0</v>
      </c>
      <c r="Q2379" s="30">
        <v>0</v>
      </c>
      <c r="R2379" s="30">
        <v>0</v>
      </c>
      <c r="S2379" s="30">
        <v>0</v>
      </c>
      <c r="T2379">
        <v>6</v>
      </c>
      <c r="U2379">
        <v>0</v>
      </c>
      <c r="V2379">
        <v>0</v>
      </c>
    </row>
    <row r="2380" spans="1:22" hidden="1" x14ac:dyDescent="0.25">
      <c r="A2380" s="30" t="s">
        <v>1940</v>
      </c>
      <c r="B2380" s="30" t="s">
        <v>274</v>
      </c>
      <c r="C2380" s="30" t="s">
        <v>9</v>
      </c>
      <c r="D2380" s="30" t="s">
        <v>339</v>
      </c>
      <c r="E2380" s="30" t="s">
        <v>282</v>
      </c>
      <c r="F2380" s="30">
        <v>11875</v>
      </c>
      <c r="G2380" s="30" t="s">
        <v>289</v>
      </c>
      <c r="H2380" s="30">
        <v>228.05905979406501</v>
      </c>
      <c r="I2380" s="30">
        <v>0.01</v>
      </c>
      <c r="J2380" s="30" t="s">
        <v>335</v>
      </c>
      <c r="K2380" s="30">
        <v>2.28059059794065</v>
      </c>
      <c r="L2380" s="30">
        <v>27082.0133505452</v>
      </c>
      <c r="M2380" s="30">
        <v>0</v>
      </c>
      <c r="N2380" s="30">
        <v>0</v>
      </c>
      <c r="O2380" s="30">
        <v>0</v>
      </c>
      <c r="P2380" s="30">
        <v>0.01</v>
      </c>
      <c r="Q2380" s="30">
        <v>0</v>
      </c>
      <c r="R2380" s="30">
        <v>0</v>
      </c>
      <c r="S2380" s="30">
        <v>118.75</v>
      </c>
      <c r="T2380">
        <v>7</v>
      </c>
      <c r="U2380">
        <v>228.05905979406501</v>
      </c>
      <c r="V2380">
        <v>1</v>
      </c>
    </row>
    <row r="2381" spans="1:22" hidden="1" x14ac:dyDescent="0.25">
      <c r="A2381" s="30" t="s">
        <v>1939</v>
      </c>
      <c r="B2381" s="30" t="s">
        <v>274</v>
      </c>
      <c r="C2381" s="30" t="s">
        <v>9</v>
      </c>
      <c r="D2381" s="30" t="s">
        <v>339</v>
      </c>
      <c r="E2381" s="30" t="s">
        <v>282</v>
      </c>
      <c r="F2381" s="30">
        <v>11875</v>
      </c>
      <c r="G2381" s="30" t="s">
        <v>290</v>
      </c>
      <c r="H2381" s="30">
        <v>0</v>
      </c>
      <c r="I2381" s="30">
        <v>0</v>
      </c>
      <c r="J2381" s="30" t="s">
        <v>363</v>
      </c>
      <c r="K2381" s="30">
        <v>0</v>
      </c>
      <c r="L2381" s="30">
        <v>0</v>
      </c>
      <c r="M2381" s="30">
        <v>0</v>
      </c>
      <c r="N2381" s="30">
        <v>0</v>
      </c>
      <c r="O2381" s="30">
        <v>0</v>
      </c>
      <c r="P2381" s="30">
        <v>0</v>
      </c>
      <c r="Q2381" s="30">
        <v>0</v>
      </c>
      <c r="R2381" s="30">
        <v>0</v>
      </c>
      <c r="S2381" s="30">
        <v>0</v>
      </c>
      <c r="T2381">
        <v>7</v>
      </c>
      <c r="U2381">
        <v>1251.79381264886</v>
      </c>
      <c r="V2381">
        <v>0.5</v>
      </c>
    </row>
    <row r="2382" spans="1:22" hidden="1" x14ac:dyDescent="0.25">
      <c r="A2382" s="30" t="s">
        <v>1916</v>
      </c>
      <c r="B2382" s="30" t="s">
        <v>274</v>
      </c>
      <c r="C2382" s="30" t="s">
        <v>9</v>
      </c>
      <c r="D2382" s="30" t="s">
        <v>339</v>
      </c>
      <c r="E2382" s="30" t="s">
        <v>282</v>
      </c>
      <c r="F2382" s="30">
        <v>11875</v>
      </c>
      <c r="G2382" s="30" t="s">
        <v>291</v>
      </c>
      <c r="H2382" s="30">
        <v>813.714314601203</v>
      </c>
      <c r="I2382" s="30">
        <v>0.01</v>
      </c>
      <c r="J2382" s="30" t="s">
        <v>336</v>
      </c>
      <c r="K2382" s="30">
        <v>8.1371431460120291</v>
      </c>
      <c r="L2382" s="30">
        <v>96628.574858892898</v>
      </c>
      <c r="M2382" s="30">
        <v>0</v>
      </c>
      <c r="N2382" s="30">
        <v>0</v>
      </c>
      <c r="O2382" s="30">
        <v>0</v>
      </c>
      <c r="P2382" s="30">
        <v>0</v>
      </c>
      <c r="Q2382" s="30">
        <v>0.01</v>
      </c>
      <c r="R2382" s="30">
        <v>8.1371431460120291</v>
      </c>
      <c r="S2382" s="30">
        <v>118.75</v>
      </c>
      <c r="T2382">
        <v>7</v>
      </c>
      <c r="U2382">
        <v>813.714314601203</v>
      </c>
      <c r="V2382">
        <v>2.7548209366391198E-3</v>
      </c>
    </row>
    <row r="2383" spans="1:22" hidden="1" x14ac:dyDescent="0.25">
      <c r="A2383" s="30" t="s">
        <v>1918</v>
      </c>
      <c r="B2383" s="30" t="s">
        <v>274</v>
      </c>
      <c r="C2383" s="30" t="s">
        <v>9</v>
      </c>
      <c r="D2383" s="30" t="s">
        <v>339</v>
      </c>
      <c r="E2383" s="30" t="s">
        <v>282</v>
      </c>
      <c r="F2383" s="30">
        <v>11875</v>
      </c>
      <c r="G2383" s="30" t="s">
        <v>292</v>
      </c>
      <c r="H2383" s="30">
        <v>51.139659892192498</v>
      </c>
      <c r="I2383" s="30">
        <v>1.2</v>
      </c>
      <c r="J2383" s="30" t="s">
        <v>332</v>
      </c>
      <c r="K2383" s="30">
        <v>61.367591870631003</v>
      </c>
      <c r="L2383" s="30">
        <v>728740.15346374304</v>
      </c>
      <c r="M2383" s="30">
        <v>1.2</v>
      </c>
      <c r="N2383" s="30">
        <v>0</v>
      </c>
      <c r="O2383" s="30">
        <v>0</v>
      </c>
      <c r="P2383" s="30">
        <v>0</v>
      </c>
      <c r="Q2383" s="30">
        <v>0</v>
      </c>
      <c r="R2383" s="30">
        <v>0</v>
      </c>
      <c r="S2383" s="30">
        <v>14250</v>
      </c>
      <c r="T2383">
        <v>7</v>
      </c>
      <c r="U2383">
        <v>51.139659892192498</v>
      </c>
      <c r="V2383">
        <v>0.11764705882352899</v>
      </c>
    </row>
    <row r="2384" spans="1:22" hidden="1" x14ac:dyDescent="0.25">
      <c r="A2384" s="30" t="s">
        <v>1919</v>
      </c>
      <c r="B2384" s="30" t="s">
        <v>274</v>
      </c>
      <c r="C2384" s="30" t="s">
        <v>9</v>
      </c>
      <c r="D2384" s="30" t="s">
        <v>339</v>
      </c>
      <c r="E2384" s="30" t="s">
        <v>282</v>
      </c>
      <c r="F2384" s="30">
        <v>11875</v>
      </c>
      <c r="G2384" s="30" t="s">
        <v>293</v>
      </c>
      <c r="H2384" s="30">
        <v>961.508752095604</v>
      </c>
      <c r="I2384" s="30">
        <v>0.21</v>
      </c>
      <c r="J2384" s="30" t="s">
        <v>333</v>
      </c>
      <c r="K2384" s="30">
        <v>201.91683794007699</v>
      </c>
      <c r="L2384" s="30">
        <v>2397762.4505384099</v>
      </c>
      <c r="M2384" s="30">
        <v>0</v>
      </c>
      <c r="N2384" s="30">
        <v>0.21</v>
      </c>
      <c r="O2384" s="30">
        <v>0</v>
      </c>
      <c r="P2384" s="30">
        <v>0</v>
      </c>
      <c r="Q2384" s="30">
        <v>0</v>
      </c>
      <c r="R2384" s="30">
        <v>0</v>
      </c>
      <c r="S2384" s="30">
        <v>2493.75</v>
      </c>
      <c r="T2384">
        <v>7</v>
      </c>
      <c r="U2384">
        <v>961.508752095604</v>
      </c>
      <c r="V2384">
        <v>5.0480769230769197E-2</v>
      </c>
    </row>
    <row r="2385" spans="1:22" hidden="1" x14ac:dyDescent="0.25">
      <c r="A2385" s="30" t="s">
        <v>1920</v>
      </c>
      <c r="B2385" s="30" t="s">
        <v>274</v>
      </c>
      <c r="C2385" s="30" t="s">
        <v>9</v>
      </c>
      <c r="D2385" s="30" t="s">
        <v>339</v>
      </c>
      <c r="E2385" s="30" t="s">
        <v>282</v>
      </c>
      <c r="F2385" s="30">
        <v>11875</v>
      </c>
      <c r="G2385" s="30" t="s">
        <v>294</v>
      </c>
      <c r="H2385" s="30">
        <v>199.25796692911101</v>
      </c>
      <c r="I2385" s="30">
        <v>0.59</v>
      </c>
      <c r="J2385" s="30" t="s">
        <v>333</v>
      </c>
      <c r="K2385" s="30">
        <v>117.56220048817499</v>
      </c>
      <c r="L2385" s="30">
        <v>1396051.13079708</v>
      </c>
      <c r="M2385" s="30">
        <v>0</v>
      </c>
      <c r="N2385" s="30">
        <v>0.59</v>
      </c>
      <c r="O2385" s="30">
        <v>0</v>
      </c>
      <c r="P2385" s="30">
        <v>0</v>
      </c>
      <c r="Q2385" s="30">
        <v>0</v>
      </c>
      <c r="R2385" s="30">
        <v>0</v>
      </c>
      <c r="S2385" s="30">
        <v>7006.25</v>
      </c>
      <c r="T2385">
        <v>7</v>
      </c>
      <c r="U2385">
        <v>199.25796692911101</v>
      </c>
      <c r="V2385">
        <v>0.14182692307692299</v>
      </c>
    </row>
    <row r="2386" spans="1:22" hidden="1" x14ac:dyDescent="0.25">
      <c r="A2386" s="30" t="s">
        <v>1921</v>
      </c>
      <c r="B2386" s="30" t="s">
        <v>274</v>
      </c>
      <c r="C2386" s="30" t="s">
        <v>9</v>
      </c>
      <c r="D2386" s="30" t="s">
        <v>339</v>
      </c>
      <c r="E2386" s="30" t="s">
        <v>282</v>
      </c>
      <c r="F2386" s="30">
        <v>11875</v>
      </c>
      <c r="G2386" s="30" t="s">
        <v>295</v>
      </c>
      <c r="H2386" s="30">
        <v>0</v>
      </c>
      <c r="I2386" s="30">
        <v>0</v>
      </c>
      <c r="J2386" s="30" t="s">
        <v>336</v>
      </c>
      <c r="K2386" s="30">
        <v>0</v>
      </c>
      <c r="L2386" s="30">
        <v>0</v>
      </c>
      <c r="M2386" s="30">
        <v>0</v>
      </c>
      <c r="N2386" s="30">
        <v>0</v>
      </c>
      <c r="O2386" s="30">
        <v>0</v>
      </c>
      <c r="P2386" s="30">
        <v>0</v>
      </c>
      <c r="Q2386" s="30">
        <v>0</v>
      </c>
      <c r="R2386" s="30">
        <v>0</v>
      </c>
      <c r="S2386" s="30">
        <v>0</v>
      </c>
      <c r="T2386">
        <v>7</v>
      </c>
      <c r="U2386">
        <v>0</v>
      </c>
      <c r="V2386">
        <v>0</v>
      </c>
    </row>
    <row r="2387" spans="1:22" hidden="1" x14ac:dyDescent="0.25">
      <c r="A2387" s="30" t="s">
        <v>1922</v>
      </c>
      <c r="B2387" s="30" t="s">
        <v>274</v>
      </c>
      <c r="C2387" s="30" t="s">
        <v>9</v>
      </c>
      <c r="D2387" s="30" t="s">
        <v>339</v>
      </c>
      <c r="E2387" s="30" t="s">
        <v>282</v>
      </c>
      <c r="F2387" s="30">
        <v>11875</v>
      </c>
      <c r="G2387" s="30" t="s">
        <v>296</v>
      </c>
      <c r="H2387" s="30">
        <v>179.94086201511701</v>
      </c>
      <c r="I2387" s="30">
        <v>0.12</v>
      </c>
      <c r="J2387" s="30" t="s">
        <v>336</v>
      </c>
      <c r="K2387" s="30">
        <v>21.592903441814101</v>
      </c>
      <c r="L2387" s="30">
        <v>256415.72837154201</v>
      </c>
      <c r="M2387" s="30">
        <v>0</v>
      </c>
      <c r="N2387" s="30">
        <v>0</v>
      </c>
      <c r="O2387" s="30">
        <v>0</v>
      </c>
      <c r="P2387" s="30">
        <v>0</v>
      </c>
      <c r="Q2387" s="30">
        <v>0.12</v>
      </c>
      <c r="R2387" s="30">
        <v>21.592903441814101</v>
      </c>
      <c r="S2387" s="30">
        <v>1425</v>
      </c>
      <c r="T2387">
        <v>7</v>
      </c>
      <c r="U2387">
        <v>179.94086201511701</v>
      </c>
      <c r="V2387">
        <v>3.3057851239669402E-2</v>
      </c>
    </row>
    <row r="2388" spans="1:22" hidden="1" x14ac:dyDescent="0.25">
      <c r="A2388" s="30" t="s">
        <v>1923</v>
      </c>
      <c r="B2388" s="30" t="s">
        <v>274</v>
      </c>
      <c r="C2388" s="30" t="s">
        <v>9</v>
      </c>
      <c r="D2388" s="30" t="s">
        <v>339</v>
      </c>
      <c r="E2388" s="30" t="s">
        <v>282</v>
      </c>
      <c r="F2388" s="30">
        <v>11875</v>
      </c>
      <c r="G2388" s="30" t="s">
        <v>297</v>
      </c>
      <c r="H2388" s="30">
        <v>1722.1333973477699</v>
      </c>
      <c r="I2388" s="30">
        <v>0.17</v>
      </c>
      <c r="J2388" s="30" t="s">
        <v>336</v>
      </c>
      <c r="K2388" s="30">
        <v>292.76267754911999</v>
      </c>
      <c r="L2388" s="30">
        <v>3476556.7958958</v>
      </c>
      <c r="M2388" s="30">
        <v>0</v>
      </c>
      <c r="N2388" s="30">
        <v>0</v>
      </c>
      <c r="O2388" s="30">
        <v>0</v>
      </c>
      <c r="P2388" s="30">
        <v>0</v>
      </c>
      <c r="Q2388" s="30">
        <v>0.17</v>
      </c>
      <c r="R2388" s="30">
        <v>292.76267754911999</v>
      </c>
      <c r="S2388" s="30">
        <v>2018.75</v>
      </c>
      <c r="T2388">
        <v>7</v>
      </c>
      <c r="U2388">
        <v>1722.1333973477699</v>
      </c>
      <c r="V2388">
        <v>4.6831955922865001E-2</v>
      </c>
    </row>
    <row r="2389" spans="1:22" hidden="1" x14ac:dyDescent="0.25">
      <c r="A2389" s="30" t="s">
        <v>1924</v>
      </c>
      <c r="B2389" s="30" t="s">
        <v>274</v>
      </c>
      <c r="C2389" s="30" t="s">
        <v>9</v>
      </c>
      <c r="D2389" s="30" t="s">
        <v>339</v>
      </c>
      <c r="E2389" s="30" t="s">
        <v>282</v>
      </c>
      <c r="F2389" s="30">
        <v>11875</v>
      </c>
      <c r="G2389" s="30" t="s">
        <v>298</v>
      </c>
      <c r="H2389" s="30">
        <v>0</v>
      </c>
      <c r="I2389" s="30">
        <v>0</v>
      </c>
      <c r="J2389" s="30" t="s">
        <v>276</v>
      </c>
      <c r="K2389" s="30">
        <v>0</v>
      </c>
      <c r="L2389" s="30">
        <v>0</v>
      </c>
      <c r="M2389" s="30">
        <v>0</v>
      </c>
      <c r="N2389" s="30">
        <v>0</v>
      </c>
      <c r="O2389" s="30">
        <v>0</v>
      </c>
      <c r="P2389" s="30">
        <v>0</v>
      </c>
      <c r="Q2389" s="30">
        <v>0</v>
      </c>
      <c r="R2389" s="30">
        <v>0</v>
      </c>
      <c r="S2389" s="30">
        <v>0</v>
      </c>
      <c r="T2389">
        <v>7</v>
      </c>
      <c r="U2389">
        <v>0</v>
      </c>
      <c r="V2389">
        <v>0</v>
      </c>
    </row>
    <row r="2390" spans="1:22" hidden="1" x14ac:dyDescent="0.25">
      <c r="A2390" s="30" t="s">
        <v>1925</v>
      </c>
      <c r="B2390" s="30" t="s">
        <v>274</v>
      </c>
      <c r="C2390" s="30" t="s">
        <v>9</v>
      </c>
      <c r="D2390" s="30" t="s">
        <v>339</v>
      </c>
      <c r="E2390" s="30" t="s">
        <v>282</v>
      </c>
      <c r="F2390" s="30">
        <v>11875</v>
      </c>
      <c r="G2390" s="30" t="s">
        <v>299</v>
      </c>
      <c r="H2390" s="30">
        <v>129.43811496678799</v>
      </c>
      <c r="I2390" s="30">
        <v>0.14000000000000001</v>
      </c>
      <c r="J2390" s="30" t="s">
        <v>332</v>
      </c>
      <c r="K2390" s="30">
        <v>18.121336095350301</v>
      </c>
      <c r="L2390" s="30">
        <v>215190.86613228501</v>
      </c>
      <c r="M2390" s="30">
        <v>0.14000000000000001</v>
      </c>
      <c r="N2390" s="30">
        <v>0</v>
      </c>
      <c r="O2390" s="30">
        <v>0</v>
      </c>
      <c r="P2390" s="30">
        <v>0</v>
      </c>
      <c r="Q2390" s="30">
        <v>0</v>
      </c>
      <c r="R2390" s="30">
        <v>0</v>
      </c>
      <c r="S2390" s="30">
        <v>1662.5</v>
      </c>
      <c r="T2390">
        <v>7</v>
      </c>
      <c r="U2390">
        <v>129.43811496678799</v>
      </c>
      <c r="V2390">
        <v>1.37254901960784E-2</v>
      </c>
    </row>
    <row r="2391" spans="1:22" hidden="1" x14ac:dyDescent="0.25">
      <c r="A2391" s="30" t="s">
        <v>1926</v>
      </c>
      <c r="B2391" s="30" t="s">
        <v>274</v>
      </c>
      <c r="C2391" s="30" t="s">
        <v>9</v>
      </c>
      <c r="D2391" s="30" t="s">
        <v>339</v>
      </c>
      <c r="E2391" s="30" t="s">
        <v>282</v>
      </c>
      <c r="F2391" s="30">
        <v>11875</v>
      </c>
      <c r="G2391" s="30" t="s">
        <v>300</v>
      </c>
      <c r="H2391" s="30">
        <v>0</v>
      </c>
      <c r="I2391" s="30">
        <v>0</v>
      </c>
      <c r="J2391" s="30" t="s">
        <v>336</v>
      </c>
      <c r="K2391" s="30">
        <v>0</v>
      </c>
      <c r="L2391" s="30">
        <v>0</v>
      </c>
      <c r="M2391" s="30">
        <v>0</v>
      </c>
      <c r="N2391" s="30">
        <v>0</v>
      </c>
      <c r="O2391" s="30">
        <v>0</v>
      </c>
      <c r="P2391" s="30">
        <v>0</v>
      </c>
      <c r="Q2391" s="30">
        <v>0</v>
      </c>
      <c r="R2391" s="30">
        <v>0</v>
      </c>
      <c r="S2391" s="30">
        <v>0</v>
      </c>
      <c r="T2391">
        <v>7</v>
      </c>
      <c r="U2391">
        <v>0</v>
      </c>
      <c r="V2391">
        <v>0</v>
      </c>
    </row>
    <row r="2392" spans="1:22" hidden="1" x14ac:dyDescent="0.25">
      <c r="A2392" s="30" t="s">
        <v>1927</v>
      </c>
      <c r="B2392" s="30" t="s">
        <v>274</v>
      </c>
      <c r="C2392" s="30" t="s">
        <v>9</v>
      </c>
      <c r="D2392" s="30" t="s">
        <v>339</v>
      </c>
      <c r="E2392" s="30" t="s">
        <v>282</v>
      </c>
      <c r="F2392" s="30">
        <v>11875</v>
      </c>
      <c r="G2392" s="30" t="s">
        <v>301</v>
      </c>
      <c r="H2392" s="30">
        <v>113.86031148952399</v>
      </c>
      <c r="I2392" s="30">
        <v>2.36</v>
      </c>
      <c r="J2392" s="30" t="s">
        <v>333</v>
      </c>
      <c r="K2392" s="30">
        <v>268.710335115276</v>
      </c>
      <c r="L2392" s="30">
        <v>3190935.2294939002</v>
      </c>
      <c r="M2392" s="30">
        <v>0</v>
      </c>
      <c r="N2392" s="30">
        <v>2.36</v>
      </c>
      <c r="O2392" s="30">
        <v>0</v>
      </c>
      <c r="P2392" s="30">
        <v>0</v>
      </c>
      <c r="Q2392" s="30">
        <v>0</v>
      </c>
      <c r="R2392" s="30">
        <v>0</v>
      </c>
      <c r="S2392" s="30">
        <v>28025</v>
      </c>
      <c r="T2392">
        <v>7</v>
      </c>
      <c r="U2392">
        <v>113.86031148952399</v>
      </c>
      <c r="V2392">
        <v>0.56730769230769196</v>
      </c>
    </row>
    <row r="2393" spans="1:22" hidden="1" x14ac:dyDescent="0.25">
      <c r="A2393" s="30" t="s">
        <v>1928</v>
      </c>
      <c r="B2393" s="30" t="s">
        <v>274</v>
      </c>
      <c r="C2393" s="30" t="s">
        <v>9</v>
      </c>
      <c r="D2393" s="30" t="s">
        <v>339</v>
      </c>
      <c r="E2393" s="30" t="s">
        <v>282</v>
      </c>
      <c r="F2393" s="30">
        <v>11875</v>
      </c>
      <c r="G2393" s="30" t="s">
        <v>302</v>
      </c>
      <c r="H2393" s="30">
        <v>110.80882021273101</v>
      </c>
      <c r="I2393" s="30">
        <v>0.67</v>
      </c>
      <c r="J2393" s="30" t="s">
        <v>332</v>
      </c>
      <c r="K2393" s="30">
        <v>74.241909542530095</v>
      </c>
      <c r="L2393" s="30">
        <v>881622.67581754504</v>
      </c>
      <c r="M2393" s="30">
        <v>0.67</v>
      </c>
      <c r="N2393" s="30">
        <v>0</v>
      </c>
      <c r="O2393" s="30">
        <v>0</v>
      </c>
      <c r="P2393" s="30">
        <v>0</v>
      </c>
      <c r="Q2393" s="30">
        <v>0</v>
      </c>
      <c r="R2393" s="30">
        <v>0</v>
      </c>
      <c r="S2393" s="30">
        <v>7956.25</v>
      </c>
      <c r="T2393">
        <v>7</v>
      </c>
      <c r="U2393">
        <v>110.80882021273101</v>
      </c>
      <c r="V2393">
        <v>6.5686274509803896E-2</v>
      </c>
    </row>
    <row r="2394" spans="1:22" hidden="1" x14ac:dyDescent="0.25">
      <c r="A2394" s="30" t="s">
        <v>1929</v>
      </c>
      <c r="B2394" s="30" t="s">
        <v>274</v>
      </c>
      <c r="C2394" s="30" t="s">
        <v>9</v>
      </c>
      <c r="D2394" s="30" t="s">
        <v>339</v>
      </c>
      <c r="E2394" s="30" t="s">
        <v>282</v>
      </c>
      <c r="F2394" s="30">
        <v>11875</v>
      </c>
      <c r="G2394" s="30" t="s">
        <v>303</v>
      </c>
      <c r="H2394" s="30">
        <v>456.316533217158</v>
      </c>
      <c r="I2394" s="30">
        <v>0.47</v>
      </c>
      <c r="J2394" s="30" t="s">
        <v>336</v>
      </c>
      <c r="K2394" s="30">
        <v>214.46877061206399</v>
      </c>
      <c r="L2394" s="30">
        <v>2546816.65101826</v>
      </c>
      <c r="M2394" s="30">
        <v>0</v>
      </c>
      <c r="N2394" s="30">
        <v>0</v>
      </c>
      <c r="O2394" s="30">
        <v>0</v>
      </c>
      <c r="P2394" s="30">
        <v>0</v>
      </c>
      <c r="Q2394" s="30">
        <v>0.47</v>
      </c>
      <c r="R2394" s="30">
        <v>214.46877061206399</v>
      </c>
      <c r="S2394" s="30">
        <v>5581.25</v>
      </c>
      <c r="T2394">
        <v>7</v>
      </c>
      <c r="U2394">
        <v>456.316533217158</v>
      </c>
      <c r="V2394">
        <v>0.12947658402203899</v>
      </c>
    </row>
    <row r="2395" spans="1:22" hidden="1" x14ac:dyDescent="0.25">
      <c r="A2395" s="30" t="s">
        <v>1917</v>
      </c>
      <c r="B2395" s="30" t="s">
        <v>274</v>
      </c>
      <c r="C2395" s="30" t="s">
        <v>9</v>
      </c>
      <c r="D2395" s="30" t="s">
        <v>339</v>
      </c>
      <c r="E2395" s="30" t="s">
        <v>282</v>
      </c>
      <c r="F2395" s="30">
        <v>11875</v>
      </c>
      <c r="G2395" s="30" t="s">
        <v>304</v>
      </c>
      <c r="H2395" s="30">
        <v>269.27615732929598</v>
      </c>
      <c r="I2395" s="30">
        <v>1</v>
      </c>
      <c r="J2395" s="30" t="s">
        <v>336</v>
      </c>
      <c r="K2395" s="30">
        <v>269.27615732929598</v>
      </c>
      <c r="L2395" s="30">
        <v>3197654.3682853901</v>
      </c>
      <c r="M2395" s="30">
        <v>0</v>
      </c>
      <c r="N2395" s="30">
        <v>0</v>
      </c>
      <c r="O2395" s="30">
        <v>0</v>
      </c>
      <c r="P2395" s="30">
        <v>0</v>
      </c>
      <c r="Q2395" s="30">
        <v>1</v>
      </c>
      <c r="R2395" s="30">
        <v>269.27615732929598</v>
      </c>
      <c r="S2395" s="30">
        <v>11875</v>
      </c>
      <c r="T2395">
        <v>7</v>
      </c>
      <c r="U2395">
        <v>269.27615732929598</v>
      </c>
      <c r="V2395">
        <v>0.27548209366391202</v>
      </c>
    </row>
    <row r="2396" spans="1:22" hidden="1" x14ac:dyDescent="0.25">
      <c r="A2396" s="30" t="s">
        <v>1931</v>
      </c>
      <c r="B2396" s="30" t="s">
        <v>274</v>
      </c>
      <c r="C2396" s="30" t="s">
        <v>9</v>
      </c>
      <c r="D2396" s="30" t="s">
        <v>339</v>
      </c>
      <c r="E2396" s="30" t="s">
        <v>282</v>
      </c>
      <c r="F2396" s="30">
        <v>11875</v>
      </c>
      <c r="G2396" s="30" t="s">
        <v>305</v>
      </c>
      <c r="H2396" s="30">
        <v>224.67033135156399</v>
      </c>
      <c r="I2396" s="30">
        <v>2.89</v>
      </c>
      <c r="J2396" s="30" t="s">
        <v>332</v>
      </c>
      <c r="K2396" s="30">
        <v>649.29725760602003</v>
      </c>
      <c r="L2396" s="30">
        <v>7710404.9340714803</v>
      </c>
      <c r="M2396" s="30">
        <v>2.89</v>
      </c>
      <c r="N2396" s="30">
        <v>0</v>
      </c>
      <c r="O2396" s="30">
        <v>0</v>
      </c>
      <c r="P2396" s="30">
        <v>0</v>
      </c>
      <c r="Q2396" s="30">
        <v>0</v>
      </c>
      <c r="R2396" s="30">
        <v>0</v>
      </c>
      <c r="S2396" s="30">
        <v>34318.75</v>
      </c>
      <c r="T2396">
        <v>7</v>
      </c>
      <c r="U2396">
        <v>224.67033135156399</v>
      </c>
      <c r="V2396">
        <v>0.28333333333333299</v>
      </c>
    </row>
    <row r="2397" spans="1:22" hidden="1" x14ac:dyDescent="0.25">
      <c r="A2397" s="30" t="s">
        <v>1932</v>
      </c>
      <c r="B2397" s="30" t="s">
        <v>274</v>
      </c>
      <c r="C2397" s="30" t="s">
        <v>9</v>
      </c>
      <c r="D2397" s="30" t="s">
        <v>339</v>
      </c>
      <c r="E2397" s="30" t="s">
        <v>282</v>
      </c>
      <c r="F2397" s="30">
        <v>11875</v>
      </c>
      <c r="G2397" s="30" t="s">
        <v>306</v>
      </c>
      <c r="H2397" s="30">
        <v>120.57639329010399</v>
      </c>
      <c r="I2397" s="30">
        <v>2.33</v>
      </c>
      <c r="J2397" s="30" t="s">
        <v>332</v>
      </c>
      <c r="K2397" s="30">
        <v>280.94299636594297</v>
      </c>
      <c r="L2397" s="30">
        <v>3336198.0818455801</v>
      </c>
      <c r="M2397" s="30">
        <v>2.33</v>
      </c>
      <c r="N2397" s="30">
        <v>0</v>
      </c>
      <c r="O2397" s="30">
        <v>0</v>
      </c>
      <c r="P2397" s="30">
        <v>0</v>
      </c>
      <c r="Q2397" s="30">
        <v>0</v>
      </c>
      <c r="R2397" s="30">
        <v>0</v>
      </c>
      <c r="S2397" s="30">
        <v>27668.75</v>
      </c>
      <c r="T2397">
        <v>7</v>
      </c>
      <c r="U2397">
        <v>120.57639329010399</v>
      </c>
      <c r="V2397">
        <v>0.22843137254901999</v>
      </c>
    </row>
    <row r="2398" spans="1:22" hidden="1" x14ac:dyDescent="0.25">
      <c r="A2398" s="30" t="s">
        <v>1933</v>
      </c>
      <c r="B2398" s="30" t="s">
        <v>274</v>
      </c>
      <c r="C2398" s="30" t="s">
        <v>9</v>
      </c>
      <c r="D2398" s="30" t="s">
        <v>339</v>
      </c>
      <c r="E2398" s="30" t="s">
        <v>282</v>
      </c>
      <c r="F2398" s="30">
        <v>11875</v>
      </c>
      <c r="G2398" s="30" t="s">
        <v>307</v>
      </c>
      <c r="H2398" s="30">
        <v>91.555552420852294</v>
      </c>
      <c r="I2398" s="30">
        <v>1.75</v>
      </c>
      <c r="J2398" s="30" t="s">
        <v>336</v>
      </c>
      <c r="K2398" s="30">
        <v>160.22221673649199</v>
      </c>
      <c r="L2398" s="30">
        <v>1902638.82374584</v>
      </c>
      <c r="M2398" s="30">
        <v>0</v>
      </c>
      <c r="N2398" s="30">
        <v>0</v>
      </c>
      <c r="O2398" s="30">
        <v>0</v>
      </c>
      <c r="P2398" s="30">
        <v>0</v>
      </c>
      <c r="Q2398" s="30">
        <v>1.75</v>
      </c>
      <c r="R2398" s="30">
        <v>160.22221673649199</v>
      </c>
      <c r="S2398" s="30">
        <v>20781.25</v>
      </c>
      <c r="T2398">
        <v>7</v>
      </c>
      <c r="U2398">
        <v>91.555552420852294</v>
      </c>
      <c r="V2398">
        <v>0.48209366391184599</v>
      </c>
    </row>
    <row r="2399" spans="1:22" hidden="1" x14ac:dyDescent="0.25">
      <c r="A2399" s="30" t="s">
        <v>1934</v>
      </c>
      <c r="B2399" s="30" t="s">
        <v>274</v>
      </c>
      <c r="C2399" s="30" t="s">
        <v>9</v>
      </c>
      <c r="D2399" s="30" t="s">
        <v>339</v>
      </c>
      <c r="E2399" s="30" t="s">
        <v>282</v>
      </c>
      <c r="F2399" s="30">
        <v>11875</v>
      </c>
      <c r="G2399" s="30" t="s">
        <v>308</v>
      </c>
      <c r="H2399" s="30">
        <v>163.98611058616399</v>
      </c>
      <c r="I2399" s="30">
        <v>2.97</v>
      </c>
      <c r="J2399" s="30" t="s">
        <v>332</v>
      </c>
      <c r="K2399" s="30">
        <v>487.03874844090802</v>
      </c>
      <c r="L2399" s="30">
        <v>5783585.1377357803</v>
      </c>
      <c r="M2399" s="30">
        <v>2.97</v>
      </c>
      <c r="N2399" s="30">
        <v>0</v>
      </c>
      <c r="O2399" s="30">
        <v>0</v>
      </c>
      <c r="P2399" s="30">
        <v>0</v>
      </c>
      <c r="Q2399" s="30">
        <v>0</v>
      </c>
      <c r="R2399" s="30">
        <v>0</v>
      </c>
      <c r="S2399" s="30">
        <v>35268.75</v>
      </c>
      <c r="T2399">
        <v>7</v>
      </c>
      <c r="U2399">
        <v>163.98611058616399</v>
      </c>
      <c r="V2399">
        <v>0.29117647058823498</v>
      </c>
    </row>
    <row r="2400" spans="1:22" hidden="1" x14ac:dyDescent="0.25">
      <c r="A2400" s="30" t="s">
        <v>1930</v>
      </c>
      <c r="B2400" s="30" t="s">
        <v>274</v>
      </c>
      <c r="C2400" s="30" t="s">
        <v>9</v>
      </c>
      <c r="D2400" s="30" t="s">
        <v>339</v>
      </c>
      <c r="E2400" s="30" t="s">
        <v>282</v>
      </c>
      <c r="F2400" s="30">
        <v>11875</v>
      </c>
      <c r="G2400" s="30" t="s">
        <v>309</v>
      </c>
      <c r="H2400" s="30">
        <v>1180.9567788786301</v>
      </c>
      <c r="I2400" s="30">
        <v>0.11</v>
      </c>
      <c r="J2400" s="30" t="s">
        <v>336</v>
      </c>
      <c r="K2400" s="30">
        <v>129.905245676649</v>
      </c>
      <c r="L2400" s="30">
        <v>1542624.79241021</v>
      </c>
      <c r="M2400" s="30">
        <v>0</v>
      </c>
      <c r="N2400" s="30">
        <v>0</v>
      </c>
      <c r="O2400" s="30">
        <v>0</v>
      </c>
      <c r="P2400" s="30">
        <v>0</v>
      </c>
      <c r="Q2400" s="30">
        <v>0.11</v>
      </c>
      <c r="R2400" s="30">
        <v>129.905245676649</v>
      </c>
      <c r="S2400" s="30">
        <v>1306.25</v>
      </c>
      <c r="T2400">
        <v>7</v>
      </c>
      <c r="U2400">
        <v>1180.9567788786301</v>
      </c>
      <c r="V2400">
        <v>3.03030303030303E-2</v>
      </c>
    </row>
    <row r="2401" spans="1:22" hidden="1" x14ac:dyDescent="0.25">
      <c r="A2401" s="30" t="s">
        <v>1935</v>
      </c>
      <c r="B2401" s="30" t="s">
        <v>274</v>
      </c>
      <c r="C2401" s="30" t="s">
        <v>9</v>
      </c>
      <c r="D2401" s="30" t="s">
        <v>339</v>
      </c>
      <c r="E2401" s="30" t="s">
        <v>282</v>
      </c>
      <c r="F2401" s="30">
        <v>11875</v>
      </c>
      <c r="G2401" s="30" t="s">
        <v>310</v>
      </c>
      <c r="H2401" s="30">
        <v>267.81112460294997</v>
      </c>
      <c r="I2401" s="30">
        <v>0.33</v>
      </c>
      <c r="J2401" s="30" t="s">
        <v>333</v>
      </c>
      <c r="K2401" s="30">
        <v>88.377671118973296</v>
      </c>
      <c r="L2401" s="30">
        <v>1049484.84453781</v>
      </c>
      <c r="M2401" s="30">
        <v>0</v>
      </c>
      <c r="N2401" s="30">
        <v>0.33</v>
      </c>
      <c r="O2401" s="30">
        <v>0</v>
      </c>
      <c r="P2401" s="30">
        <v>0</v>
      </c>
      <c r="Q2401" s="30">
        <v>0</v>
      </c>
      <c r="R2401" s="30">
        <v>0</v>
      </c>
      <c r="S2401" s="30">
        <v>3918.75</v>
      </c>
      <c r="T2401">
        <v>7</v>
      </c>
      <c r="U2401">
        <v>267.81112460294997</v>
      </c>
      <c r="V2401">
        <v>7.93269230769231E-2</v>
      </c>
    </row>
    <row r="2402" spans="1:22" hidden="1" x14ac:dyDescent="0.25">
      <c r="A2402" s="30" t="s">
        <v>1936</v>
      </c>
      <c r="B2402" s="30" t="s">
        <v>274</v>
      </c>
      <c r="C2402" s="30" t="s">
        <v>9</v>
      </c>
      <c r="D2402" s="30" t="s">
        <v>339</v>
      </c>
      <c r="E2402" s="30" t="s">
        <v>282</v>
      </c>
      <c r="F2402" s="30">
        <v>11875</v>
      </c>
      <c r="G2402" s="30" t="s">
        <v>311</v>
      </c>
      <c r="H2402" s="30">
        <v>138.21322031601201</v>
      </c>
      <c r="I2402" s="30">
        <v>0.67</v>
      </c>
      <c r="J2402" s="30" t="s">
        <v>333</v>
      </c>
      <c r="K2402" s="30">
        <v>92.602857611727799</v>
      </c>
      <c r="L2402" s="30">
        <v>1099658.9341392701</v>
      </c>
      <c r="M2402" s="30">
        <v>0</v>
      </c>
      <c r="N2402" s="30">
        <v>0.67</v>
      </c>
      <c r="O2402" s="30">
        <v>0</v>
      </c>
      <c r="P2402" s="30">
        <v>0</v>
      </c>
      <c r="Q2402" s="30">
        <v>0</v>
      </c>
      <c r="R2402" s="30">
        <v>0</v>
      </c>
      <c r="S2402" s="30">
        <v>7956.25</v>
      </c>
      <c r="T2402">
        <v>7</v>
      </c>
      <c r="U2402">
        <v>138.21322031601201</v>
      </c>
      <c r="V2402">
        <v>0.16105769230769201</v>
      </c>
    </row>
    <row r="2403" spans="1:22" hidden="1" x14ac:dyDescent="0.25">
      <c r="A2403" s="30" t="s">
        <v>1937</v>
      </c>
      <c r="B2403" s="30" t="s">
        <v>274</v>
      </c>
      <c r="C2403" s="30" t="s">
        <v>9</v>
      </c>
      <c r="D2403" s="30" t="s">
        <v>339</v>
      </c>
      <c r="E2403" s="30" t="s">
        <v>282</v>
      </c>
      <c r="F2403" s="30">
        <v>11875</v>
      </c>
      <c r="G2403" s="30" t="s">
        <v>312</v>
      </c>
      <c r="H2403" s="30">
        <v>31.4135112156948</v>
      </c>
      <c r="I2403" s="30">
        <v>16.760000000000002</v>
      </c>
      <c r="J2403" s="30" t="s">
        <v>334</v>
      </c>
      <c r="K2403" s="30">
        <v>526.49044797504496</v>
      </c>
      <c r="L2403" s="30">
        <v>6252074.06970366</v>
      </c>
      <c r="M2403" s="30">
        <v>0</v>
      </c>
      <c r="N2403" s="30">
        <v>0</v>
      </c>
      <c r="O2403" s="30">
        <v>16.760000000000002</v>
      </c>
      <c r="P2403" s="30">
        <v>0</v>
      </c>
      <c r="Q2403" s="30">
        <v>0</v>
      </c>
      <c r="R2403" s="30">
        <v>0</v>
      </c>
      <c r="S2403" s="30">
        <v>199025</v>
      </c>
      <c r="T2403">
        <v>7</v>
      </c>
      <c r="U2403">
        <v>31.4135112156948</v>
      </c>
      <c r="V2403">
        <v>0.82036221243269702</v>
      </c>
    </row>
    <row r="2404" spans="1:22" hidden="1" x14ac:dyDescent="0.25">
      <c r="A2404" s="30" t="s">
        <v>2840</v>
      </c>
      <c r="B2404" s="30" t="s">
        <v>274</v>
      </c>
      <c r="C2404" s="30" t="s">
        <v>9</v>
      </c>
      <c r="D2404" s="30" t="s">
        <v>339</v>
      </c>
      <c r="E2404" s="30" t="s">
        <v>282</v>
      </c>
      <c r="F2404" s="30">
        <v>11875</v>
      </c>
      <c r="G2404" s="30" t="s">
        <v>2688</v>
      </c>
      <c r="H2404" s="30">
        <v>295.61678394330897</v>
      </c>
      <c r="I2404" s="30">
        <v>0.46193061666000002</v>
      </c>
      <c r="J2404" s="30" t="s">
        <v>334</v>
      </c>
      <c r="K2404" s="30">
        <v>136.55444330197901</v>
      </c>
      <c r="L2404" s="30">
        <v>1621584.0142109999</v>
      </c>
      <c r="M2404" s="30">
        <v>0</v>
      </c>
      <c r="N2404" s="30">
        <v>0</v>
      </c>
      <c r="O2404" s="30">
        <v>0.46193061666000002</v>
      </c>
      <c r="P2404" s="30">
        <v>0</v>
      </c>
      <c r="Q2404" s="30">
        <v>0</v>
      </c>
      <c r="R2404" s="30">
        <v>0</v>
      </c>
      <c r="S2404" s="30">
        <v>5485.4260728375002</v>
      </c>
      <c r="T2404">
        <v>7</v>
      </c>
      <c r="U2404">
        <v>295.61678394330897</v>
      </c>
      <c r="V2404">
        <v>2.26104070807636E-2</v>
      </c>
    </row>
    <row r="2405" spans="1:22" hidden="1" x14ac:dyDescent="0.25">
      <c r="A2405" s="30" t="s">
        <v>2756</v>
      </c>
      <c r="B2405" s="30" t="s">
        <v>274</v>
      </c>
      <c r="C2405" s="30" t="s">
        <v>9</v>
      </c>
      <c r="D2405" s="30" t="s">
        <v>339</v>
      </c>
      <c r="E2405" s="30" t="s">
        <v>282</v>
      </c>
      <c r="F2405" s="30">
        <v>11875</v>
      </c>
      <c r="G2405" s="30" t="s">
        <v>2687</v>
      </c>
      <c r="H2405" s="30">
        <v>183.46588309211899</v>
      </c>
      <c r="I2405" s="30">
        <v>3.19806938334</v>
      </c>
      <c r="J2405" s="30" t="s">
        <v>334</v>
      </c>
      <c r="K2405" s="30">
        <v>586.73662360434196</v>
      </c>
      <c r="L2405" s="30">
        <v>6967497.4053015597</v>
      </c>
      <c r="M2405" s="30">
        <v>0</v>
      </c>
      <c r="N2405" s="30">
        <v>0</v>
      </c>
      <c r="O2405" s="30">
        <v>3.19806938334</v>
      </c>
      <c r="P2405" s="30">
        <v>0</v>
      </c>
      <c r="Q2405" s="30">
        <v>0</v>
      </c>
      <c r="R2405" s="30">
        <v>0</v>
      </c>
      <c r="S2405" s="30">
        <v>37977.073927162499</v>
      </c>
      <c r="T2405">
        <v>7</v>
      </c>
      <c r="U2405">
        <v>183.46588309211899</v>
      </c>
      <c r="V2405">
        <v>0.156537904226138</v>
      </c>
    </row>
    <row r="2406" spans="1:22" hidden="1" x14ac:dyDescent="0.25">
      <c r="A2406" s="30" t="s">
        <v>1938</v>
      </c>
      <c r="B2406" s="30" t="s">
        <v>274</v>
      </c>
      <c r="C2406" s="30" t="s">
        <v>9</v>
      </c>
      <c r="D2406" s="30" t="s">
        <v>339</v>
      </c>
      <c r="E2406" s="30" t="s">
        <v>282</v>
      </c>
      <c r="F2406" s="30">
        <v>11875</v>
      </c>
      <c r="G2406" s="30" t="s">
        <v>313</v>
      </c>
      <c r="H2406" s="30">
        <v>2615.4363032197798</v>
      </c>
      <c r="I2406" s="30">
        <v>0.01</v>
      </c>
      <c r="J2406" s="30" t="s">
        <v>334</v>
      </c>
      <c r="K2406" s="30">
        <v>26.1543630321978</v>
      </c>
      <c r="L2406" s="30">
        <v>310583.06100734801</v>
      </c>
      <c r="M2406" s="30">
        <v>0</v>
      </c>
      <c r="N2406" s="30">
        <v>0</v>
      </c>
      <c r="O2406" s="30">
        <v>0.01</v>
      </c>
      <c r="P2406" s="30">
        <v>0</v>
      </c>
      <c r="Q2406" s="30">
        <v>0</v>
      </c>
      <c r="R2406" s="30">
        <v>0</v>
      </c>
      <c r="S2406" s="30">
        <v>118.75</v>
      </c>
      <c r="T2406">
        <v>7</v>
      </c>
      <c r="U2406">
        <v>2615.4363032197798</v>
      </c>
      <c r="V2406">
        <v>4.8947626040137004E-4</v>
      </c>
    </row>
    <row r="2407" spans="1:22" hidden="1" x14ac:dyDescent="0.25">
      <c r="A2407" s="30" t="s">
        <v>1965</v>
      </c>
      <c r="B2407" s="30" t="s">
        <v>274</v>
      </c>
      <c r="C2407" s="30" t="s">
        <v>9</v>
      </c>
      <c r="D2407" s="30" t="s">
        <v>339</v>
      </c>
      <c r="E2407" s="30" t="s">
        <v>283</v>
      </c>
      <c r="F2407" s="30">
        <v>11875</v>
      </c>
      <c r="G2407" s="30" t="s">
        <v>289</v>
      </c>
      <c r="H2407" s="30">
        <v>1309.81380920434</v>
      </c>
      <c r="I2407" s="30">
        <v>0.02</v>
      </c>
      <c r="J2407" s="30" t="s">
        <v>335</v>
      </c>
      <c r="K2407" s="30">
        <v>26.196276184086699</v>
      </c>
      <c r="L2407" s="30">
        <v>311080.77968603</v>
      </c>
      <c r="M2407" s="30">
        <v>0</v>
      </c>
      <c r="N2407" s="30">
        <v>0</v>
      </c>
      <c r="O2407" s="30">
        <v>0</v>
      </c>
      <c r="P2407" s="30">
        <v>0.02</v>
      </c>
      <c r="Q2407" s="30">
        <v>0</v>
      </c>
      <c r="R2407" s="30">
        <v>0</v>
      </c>
      <c r="S2407" s="30">
        <v>237.5</v>
      </c>
      <c r="T2407">
        <v>8</v>
      </c>
      <c r="U2407">
        <v>1309.81380920434</v>
      </c>
      <c r="V2407">
        <v>1</v>
      </c>
    </row>
    <row r="2408" spans="1:22" hidden="1" x14ac:dyDescent="0.25">
      <c r="A2408" s="30" t="s">
        <v>1964</v>
      </c>
      <c r="B2408" s="30" t="s">
        <v>274</v>
      </c>
      <c r="C2408" s="30" t="s">
        <v>9</v>
      </c>
      <c r="D2408" s="30" t="s">
        <v>339</v>
      </c>
      <c r="E2408" s="30" t="s">
        <v>283</v>
      </c>
      <c r="F2408" s="30">
        <v>11875</v>
      </c>
      <c r="G2408" s="30" t="s">
        <v>290</v>
      </c>
      <c r="H2408" s="30">
        <v>1251.79381264886</v>
      </c>
      <c r="I2408" s="30">
        <v>0.01</v>
      </c>
      <c r="J2408" s="30" t="s">
        <v>363</v>
      </c>
      <c r="K2408" s="30">
        <v>12.5179381264886</v>
      </c>
      <c r="L2408" s="30">
        <v>148650.51525205199</v>
      </c>
      <c r="M2408" s="30">
        <v>0</v>
      </c>
      <c r="N2408" s="30">
        <v>0</v>
      </c>
      <c r="O2408" s="30">
        <v>0</v>
      </c>
      <c r="P2408" s="30">
        <v>0</v>
      </c>
      <c r="Q2408" s="30">
        <v>0</v>
      </c>
      <c r="R2408" s="30">
        <v>0</v>
      </c>
      <c r="S2408" s="30">
        <v>118.75</v>
      </c>
      <c r="T2408">
        <v>8</v>
      </c>
      <c r="U2408">
        <v>1251.79381264886</v>
      </c>
      <c r="V2408">
        <v>0.5</v>
      </c>
    </row>
    <row r="2409" spans="1:22" hidden="1" x14ac:dyDescent="0.25">
      <c r="A2409" s="30" t="s">
        <v>1941</v>
      </c>
      <c r="B2409" s="30" t="s">
        <v>274</v>
      </c>
      <c r="C2409" s="30" t="s">
        <v>9</v>
      </c>
      <c r="D2409" s="30" t="s">
        <v>339</v>
      </c>
      <c r="E2409" s="30" t="s">
        <v>283</v>
      </c>
      <c r="F2409" s="30">
        <v>11875</v>
      </c>
      <c r="G2409" s="30" t="s">
        <v>291</v>
      </c>
      <c r="H2409" s="30">
        <v>1166.23088725202</v>
      </c>
      <c r="I2409" s="30">
        <v>0.02</v>
      </c>
      <c r="J2409" s="30" t="s">
        <v>336</v>
      </c>
      <c r="K2409" s="30">
        <v>23.324617745040399</v>
      </c>
      <c r="L2409" s="30">
        <v>276979.835722355</v>
      </c>
      <c r="M2409" s="30">
        <v>0</v>
      </c>
      <c r="N2409" s="30">
        <v>0</v>
      </c>
      <c r="O2409" s="30">
        <v>0</v>
      </c>
      <c r="P2409" s="30">
        <v>0</v>
      </c>
      <c r="Q2409" s="30">
        <v>0.02</v>
      </c>
      <c r="R2409" s="30">
        <v>23.324617745040399</v>
      </c>
      <c r="S2409" s="30">
        <v>237.5</v>
      </c>
      <c r="T2409">
        <v>8</v>
      </c>
      <c r="U2409">
        <v>1166.23088725202</v>
      </c>
      <c r="V2409">
        <v>4.1322314049586804E-3</v>
      </c>
    </row>
    <row r="2410" spans="1:22" hidden="1" x14ac:dyDescent="0.25">
      <c r="A2410" s="30" t="s">
        <v>1943</v>
      </c>
      <c r="B2410" s="30" t="s">
        <v>274</v>
      </c>
      <c r="C2410" s="30" t="s">
        <v>9</v>
      </c>
      <c r="D2410" s="30" t="s">
        <v>339</v>
      </c>
      <c r="E2410" s="30" t="s">
        <v>283</v>
      </c>
      <c r="F2410" s="30">
        <v>11875</v>
      </c>
      <c r="G2410" s="30" t="s">
        <v>292</v>
      </c>
      <c r="H2410" s="30">
        <v>53.977146854876999</v>
      </c>
      <c r="I2410" s="30">
        <v>1.4</v>
      </c>
      <c r="J2410" s="30" t="s">
        <v>332</v>
      </c>
      <c r="K2410" s="30">
        <v>75.568005596827703</v>
      </c>
      <c r="L2410" s="30">
        <v>897370.06646232901</v>
      </c>
      <c r="M2410" s="30">
        <v>1.4</v>
      </c>
      <c r="N2410" s="30">
        <v>0</v>
      </c>
      <c r="O2410" s="30">
        <v>0</v>
      </c>
      <c r="P2410" s="30">
        <v>0</v>
      </c>
      <c r="Q2410" s="30">
        <v>0</v>
      </c>
      <c r="R2410" s="30">
        <v>0</v>
      </c>
      <c r="S2410" s="30">
        <v>16625</v>
      </c>
      <c r="T2410">
        <v>8</v>
      </c>
      <c r="U2410">
        <v>53.977146854876999</v>
      </c>
      <c r="V2410">
        <v>0.114754098360656</v>
      </c>
    </row>
    <row r="2411" spans="1:22" hidden="1" x14ac:dyDescent="0.25">
      <c r="A2411" s="30" t="s">
        <v>1944</v>
      </c>
      <c r="B2411" s="30" t="s">
        <v>274</v>
      </c>
      <c r="C2411" s="30" t="s">
        <v>9</v>
      </c>
      <c r="D2411" s="30" t="s">
        <v>339</v>
      </c>
      <c r="E2411" s="30" t="s">
        <v>283</v>
      </c>
      <c r="F2411" s="30">
        <v>11875</v>
      </c>
      <c r="G2411" s="30" t="s">
        <v>293</v>
      </c>
      <c r="H2411" s="30">
        <v>1068.2572065301299</v>
      </c>
      <c r="I2411" s="30">
        <v>0.33</v>
      </c>
      <c r="J2411" s="30" t="s">
        <v>333</v>
      </c>
      <c r="K2411" s="30">
        <v>352.52487815494197</v>
      </c>
      <c r="L2411" s="30">
        <v>4186232.9280899302</v>
      </c>
      <c r="M2411" s="30">
        <v>0</v>
      </c>
      <c r="N2411" s="30">
        <v>0.33</v>
      </c>
      <c r="O2411" s="30">
        <v>0</v>
      </c>
      <c r="P2411" s="30">
        <v>0</v>
      </c>
      <c r="Q2411" s="30">
        <v>0</v>
      </c>
      <c r="R2411" s="30">
        <v>0</v>
      </c>
      <c r="S2411" s="30">
        <v>3918.75</v>
      </c>
      <c r="T2411">
        <v>8</v>
      </c>
      <c r="U2411">
        <v>1068.2572065301299</v>
      </c>
      <c r="V2411">
        <v>6.3583815028901702E-2</v>
      </c>
    </row>
    <row r="2412" spans="1:22" hidden="1" x14ac:dyDescent="0.25">
      <c r="A2412" s="30" t="s">
        <v>1945</v>
      </c>
      <c r="B2412" s="30" t="s">
        <v>274</v>
      </c>
      <c r="C2412" s="30" t="s">
        <v>9</v>
      </c>
      <c r="D2412" s="30" t="s">
        <v>339</v>
      </c>
      <c r="E2412" s="30" t="s">
        <v>283</v>
      </c>
      <c r="F2412" s="30">
        <v>11875</v>
      </c>
      <c r="G2412" s="30" t="s">
        <v>294</v>
      </c>
      <c r="H2412" s="30">
        <v>238.06306688250399</v>
      </c>
      <c r="I2412" s="30">
        <v>0.79</v>
      </c>
      <c r="J2412" s="30" t="s">
        <v>333</v>
      </c>
      <c r="K2412" s="30">
        <v>188.06982283717801</v>
      </c>
      <c r="L2412" s="30">
        <v>2233329.1461914899</v>
      </c>
      <c r="M2412" s="30">
        <v>0</v>
      </c>
      <c r="N2412" s="30">
        <v>0.79</v>
      </c>
      <c r="O2412" s="30">
        <v>0</v>
      </c>
      <c r="P2412" s="30">
        <v>0</v>
      </c>
      <c r="Q2412" s="30">
        <v>0</v>
      </c>
      <c r="R2412" s="30">
        <v>0</v>
      </c>
      <c r="S2412" s="30">
        <v>9381.25</v>
      </c>
      <c r="T2412">
        <v>8</v>
      </c>
      <c r="U2412">
        <v>238.06306688250399</v>
      </c>
      <c r="V2412">
        <v>0.15221579961464399</v>
      </c>
    </row>
    <row r="2413" spans="1:22" hidden="1" x14ac:dyDescent="0.25">
      <c r="A2413" s="30" t="s">
        <v>1946</v>
      </c>
      <c r="B2413" s="30" t="s">
        <v>274</v>
      </c>
      <c r="C2413" s="30" t="s">
        <v>9</v>
      </c>
      <c r="D2413" s="30" t="s">
        <v>339</v>
      </c>
      <c r="E2413" s="30" t="s">
        <v>283</v>
      </c>
      <c r="F2413" s="30">
        <v>11875</v>
      </c>
      <c r="G2413" s="30" t="s">
        <v>295</v>
      </c>
      <c r="H2413" s="30">
        <v>0</v>
      </c>
      <c r="I2413" s="30">
        <v>0</v>
      </c>
      <c r="J2413" s="30" t="s">
        <v>336</v>
      </c>
      <c r="K2413" s="30">
        <v>0</v>
      </c>
      <c r="L2413" s="30">
        <v>0</v>
      </c>
      <c r="M2413" s="30">
        <v>0</v>
      </c>
      <c r="N2413" s="30">
        <v>0</v>
      </c>
      <c r="O2413" s="30">
        <v>0</v>
      </c>
      <c r="P2413" s="30">
        <v>0</v>
      </c>
      <c r="Q2413" s="30">
        <v>0</v>
      </c>
      <c r="R2413" s="30">
        <v>0</v>
      </c>
      <c r="S2413" s="30">
        <v>0</v>
      </c>
      <c r="T2413">
        <v>8</v>
      </c>
      <c r="U2413">
        <v>0</v>
      </c>
      <c r="V2413">
        <v>0</v>
      </c>
    </row>
    <row r="2414" spans="1:22" hidden="1" x14ac:dyDescent="0.25">
      <c r="A2414" s="30" t="s">
        <v>1947</v>
      </c>
      <c r="B2414" s="30" t="s">
        <v>274</v>
      </c>
      <c r="C2414" s="30" t="s">
        <v>9</v>
      </c>
      <c r="D2414" s="30" t="s">
        <v>339</v>
      </c>
      <c r="E2414" s="30" t="s">
        <v>283</v>
      </c>
      <c r="F2414" s="30">
        <v>11875</v>
      </c>
      <c r="G2414" s="30" t="s">
        <v>296</v>
      </c>
      <c r="H2414" s="30">
        <v>204.951228630608</v>
      </c>
      <c r="I2414" s="30">
        <v>0.18</v>
      </c>
      <c r="J2414" s="30" t="s">
        <v>336</v>
      </c>
      <c r="K2414" s="30">
        <v>36.891221153509399</v>
      </c>
      <c r="L2414" s="30">
        <v>438083.25119792402</v>
      </c>
      <c r="M2414" s="30">
        <v>0</v>
      </c>
      <c r="N2414" s="30">
        <v>0</v>
      </c>
      <c r="O2414" s="30">
        <v>0</v>
      </c>
      <c r="P2414" s="30">
        <v>0</v>
      </c>
      <c r="Q2414" s="30">
        <v>0.18</v>
      </c>
      <c r="R2414" s="30">
        <v>36.891221153509399</v>
      </c>
      <c r="S2414" s="30">
        <v>2137.5</v>
      </c>
      <c r="T2414">
        <v>8</v>
      </c>
      <c r="U2414">
        <v>204.951228630608</v>
      </c>
      <c r="V2414">
        <v>3.71900826446281E-2</v>
      </c>
    </row>
    <row r="2415" spans="1:22" hidden="1" x14ac:dyDescent="0.25">
      <c r="A2415" s="30" t="s">
        <v>1948</v>
      </c>
      <c r="B2415" s="30" t="s">
        <v>274</v>
      </c>
      <c r="C2415" s="30" t="s">
        <v>9</v>
      </c>
      <c r="D2415" s="30" t="s">
        <v>339</v>
      </c>
      <c r="E2415" s="30" t="s">
        <v>283</v>
      </c>
      <c r="F2415" s="30">
        <v>11875</v>
      </c>
      <c r="G2415" s="30" t="s">
        <v>297</v>
      </c>
      <c r="H2415" s="30">
        <v>2126.2979879382401</v>
      </c>
      <c r="I2415" s="30">
        <v>0.26</v>
      </c>
      <c r="J2415" s="30" t="s">
        <v>336</v>
      </c>
      <c r="K2415" s="30">
        <v>552.83747686394304</v>
      </c>
      <c r="L2415" s="30">
        <v>6564945.0377593199</v>
      </c>
      <c r="M2415" s="30">
        <v>0</v>
      </c>
      <c r="N2415" s="30">
        <v>0</v>
      </c>
      <c r="O2415" s="30">
        <v>0</v>
      </c>
      <c r="P2415" s="30">
        <v>0</v>
      </c>
      <c r="Q2415" s="30">
        <v>0.26</v>
      </c>
      <c r="R2415" s="30">
        <v>552.83747686394304</v>
      </c>
      <c r="S2415" s="30">
        <v>3087.5</v>
      </c>
      <c r="T2415">
        <v>8</v>
      </c>
      <c r="U2415">
        <v>2126.2979879382401</v>
      </c>
      <c r="V2415">
        <v>5.3719008264462798E-2</v>
      </c>
    </row>
    <row r="2416" spans="1:22" hidden="1" x14ac:dyDescent="0.25">
      <c r="A2416" s="30" t="s">
        <v>1949</v>
      </c>
      <c r="B2416" s="30" t="s">
        <v>274</v>
      </c>
      <c r="C2416" s="30" t="s">
        <v>9</v>
      </c>
      <c r="D2416" s="30" t="s">
        <v>339</v>
      </c>
      <c r="E2416" s="30" t="s">
        <v>283</v>
      </c>
      <c r="F2416" s="30">
        <v>11875</v>
      </c>
      <c r="G2416" s="30" t="s">
        <v>298</v>
      </c>
      <c r="H2416" s="30">
        <v>0</v>
      </c>
      <c r="I2416" s="30">
        <v>0</v>
      </c>
      <c r="J2416" s="30" t="s">
        <v>276</v>
      </c>
      <c r="K2416" s="30">
        <v>0</v>
      </c>
      <c r="L2416" s="30">
        <v>0</v>
      </c>
      <c r="M2416" s="30">
        <v>0</v>
      </c>
      <c r="N2416" s="30">
        <v>0</v>
      </c>
      <c r="O2416" s="30">
        <v>0</v>
      </c>
      <c r="P2416" s="30">
        <v>0</v>
      </c>
      <c r="Q2416" s="30">
        <v>0</v>
      </c>
      <c r="R2416" s="30">
        <v>0</v>
      </c>
      <c r="S2416" s="30">
        <v>0</v>
      </c>
      <c r="T2416">
        <v>8</v>
      </c>
      <c r="U2416">
        <v>0</v>
      </c>
      <c r="V2416">
        <v>0</v>
      </c>
    </row>
    <row r="2417" spans="1:22" hidden="1" x14ac:dyDescent="0.25">
      <c r="A2417" s="30" t="s">
        <v>1950</v>
      </c>
      <c r="B2417" s="30" t="s">
        <v>274</v>
      </c>
      <c r="C2417" s="30" t="s">
        <v>9</v>
      </c>
      <c r="D2417" s="30" t="s">
        <v>339</v>
      </c>
      <c r="E2417" s="30" t="s">
        <v>283</v>
      </c>
      <c r="F2417" s="30">
        <v>11875</v>
      </c>
      <c r="G2417" s="30" t="s">
        <v>299</v>
      </c>
      <c r="H2417" s="30">
        <v>125.428612093054</v>
      </c>
      <c r="I2417" s="30">
        <v>0.17</v>
      </c>
      <c r="J2417" s="30" t="s">
        <v>332</v>
      </c>
      <c r="K2417" s="30">
        <v>21.322864055819199</v>
      </c>
      <c r="L2417" s="30">
        <v>253209.01066285299</v>
      </c>
      <c r="M2417" s="30">
        <v>0.17</v>
      </c>
      <c r="N2417" s="30">
        <v>0</v>
      </c>
      <c r="O2417" s="30">
        <v>0</v>
      </c>
      <c r="P2417" s="30">
        <v>0</v>
      </c>
      <c r="Q2417" s="30">
        <v>0</v>
      </c>
      <c r="R2417" s="30">
        <v>0</v>
      </c>
      <c r="S2417" s="30">
        <v>2018.75</v>
      </c>
      <c r="T2417">
        <v>8</v>
      </c>
      <c r="U2417">
        <v>125.428612093054</v>
      </c>
      <c r="V2417">
        <v>1.39344262295082E-2</v>
      </c>
    </row>
    <row r="2418" spans="1:22" hidden="1" x14ac:dyDescent="0.25">
      <c r="A2418" s="30" t="s">
        <v>1951</v>
      </c>
      <c r="B2418" s="30" t="s">
        <v>274</v>
      </c>
      <c r="C2418" s="30" t="s">
        <v>9</v>
      </c>
      <c r="D2418" s="30" t="s">
        <v>339</v>
      </c>
      <c r="E2418" s="30" t="s">
        <v>283</v>
      </c>
      <c r="F2418" s="30">
        <v>11875</v>
      </c>
      <c r="G2418" s="30" t="s">
        <v>300</v>
      </c>
      <c r="H2418" s="30">
        <v>108.67639591897699</v>
      </c>
      <c r="I2418" s="30">
        <v>0.01</v>
      </c>
      <c r="J2418" s="30" t="s">
        <v>336</v>
      </c>
      <c r="K2418" s="30">
        <v>1.08676395918977</v>
      </c>
      <c r="L2418" s="30">
        <v>12905.322015378501</v>
      </c>
      <c r="M2418" s="30">
        <v>0</v>
      </c>
      <c r="N2418" s="30">
        <v>0</v>
      </c>
      <c r="O2418" s="30">
        <v>0</v>
      </c>
      <c r="P2418" s="30">
        <v>0</v>
      </c>
      <c r="Q2418" s="30">
        <v>0.01</v>
      </c>
      <c r="R2418" s="30">
        <v>1.08676395918977</v>
      </c>
      <c r="S2418" s="30">
        <v>118.75</v>
      </c>
      <c r="T2418">
        <v>8</v>
      </c>
      <c r="U2418">
        <v>108.67639591897699</v>
      </c>
      <c r="V2418">
        <v>2.0661157024793402E-3</v>
      </c>
    </row>
    <row r="2419" spans="1:22" hidden="1" x14ac:dyDescent="0.25">
      <c r="A2419" s="30" t="s">
        <v>1952</v>
      </c>
      <c r="B2419" s="30" t="s">
        <v>274</v>
      </c>
      <c r="C2419" s="30" t="s">
        <v>9</v>
      </c>
      <c r="D2419" s="30" t="s">
        <v>339</v>
      </c>
      <c r="E2419" s="30" t="s">
        <v>283</v>
      </c>
      <c r="F2419" s="30">
        <v>11875</v>
      </c>
      <c r="G2419" s="30" t="s">
        <v>301</v>
      </c>
      <c r="H2419" s="30">
        <v>141.53460960388</v>
      </c>
      <c r="I2419" s="30">
        <v>2.83</v>
      </c>
      <c r="J2419" s="30" t="s">
        <v>333</v>
      </c>
      <c r="K2419" s="30">
        <v>400.54294517898097</v>
      </c>
      <c r="L2419" s="30">
        <v>4756447.4740003999</v>
      </c>
      <c r="M2419" s="30">
        <v>0</v>
      </c>
      <c r="N2419" s="30">
        <v>2.83</v>
      </c>
      <c r="O2419" s="30">
        <v>0</v>
      </c>
      <c r="P2419" s="30">
        <v>0</v>
      </c>
      <c r="Q2419" s="30">
        <v>0</v>
      </c>
      <c r="R2419" s="30">
        <v>0</v>
      </c>
      <c r="S2419" s="30">
        <v>33606.25</v>
      </c>
      <c r="T2419">
        <v>8</v>
      </c>
      <c r="U2419">
        <v>141.53460960388</v>
      </c>
      <c r="V2419">
        <v>0.54527938342967197</v>
      </c>
    </row>
    <row r="2420" spans="1:22" hidden="1" x14ac:dyDescent="0.25">
      <c r="A2420" s="30" t="s">
        <v>1953</v>
      </c>
      <c r="B2420" s="30" t="s">
        <v>274</v>
      </c>
      <c r="C2420" s="30" t="s">
        <v>9</v>
      </c>
      <c r="D2420" s="30" t="s">
        <v>339</v>
      </c>
      <c r="E2420" s="30" t="s">
        <v>283</v>
      </c>
      <c r="F2420" s="30">
        <v>11875</v>
      </c>
      <c r="G2420" s="30" t="s">
        <v>302</v>
      </c>
      <c r="H2420" s="30">
        <v>114.219907375049</v>
      </c>
      <c r="I2420" s="30">
        <v>1</v>
      </c>
      <c r="J2420" s="30" t="s">
        <v>332</v>
      </c>
      <c r="K2420" s="30">
        <v>114.219907375049</v>
      </c>
      <c r="L2420" s="30">
        <v>1356361.4000787099</v>
      </c>
      <c r="M2420" s="30">
        <v>1</v>
      </c>
      <c r="N2420" s="30">
        <v>0</v>
      </c>
      <c r="O2420" s="30">
        <v>0</v>
      </c>
      <c r="P2420" s="30">
        <v>0</v>
      </c>
      <c r="Q2420" s="30">
        <v>0</v>
      </c>
      <c r="R2420" s="30">
        <v>0</v>
      </c>
      <c r="S2420" s="30">
        <v>11875</v>
      </c>
      <c r="T2420">
        <v>8</v>
      </c>
      <c r="U2420">
        <v>114.219907375049</v>
      </c>
      <c r="V2420">
        <v>8.1967213114754106E-2</v>
      </c>
    </row>
    <row r="2421" spans="1:22" hidden="1" x14ac:dyDescent="0.25">
      <c r="A2421" s="30" t="s">
        <v>1954</v>
      </c>
      <c r="B2421" s="30" t="s">
        <v>274</v>
      </c>
      <c r="C2421" s="30" t="s">
        <v>9</v>
      </c>
      <c r="D2421" s="30" t="s">
        <v>339</v>
      </c>
      <c r="E2421" s="30" t="s">
        <v>283</v>
      </c>
      <c r="F2421" s="30">
        <v>11875</v>
      </c>
      <c r="G2421" s="30" t="s">
        <v>303</v>
      </c>
      <c r="H2421" s="30">
        <v>592.47686585997803</v>
      </c>
      <c r="I2421" s="30">
        <v>0.72</v>
      </c>
      <c r="J2421" s="30" t="s">
        <v>336</v>
      </c>
      <c r="K2421" s="30">
        <v>426.58334341918402</v>
      </c>
      <c r="L2421" s="30">
        <v>5065677.2031028103</v>
      </c>
      <c r="M2421" s="30">
        <v>0</v>
      </c>
      <c r="N2421" s="30">
        <v>0</v>
      </c>
      <c r="O2421" s="30">
        <v>0</v>
      </c>
      <c r="P2421" s="30">
        <v>0</v>
      </c>
      <c r="Q2421" s="30">
        <v>0.72</v>
      </c>
      <c r="R2421" s="30">
        <v>426.58334341918402</v>
      </c>
      <c r="S2421" s="30">
        <v>8550</v>
      </c>
      <c r="T2421">
        <v>8</v>
      </c>
      <c r="U2421">
        <v>592.47686585997803</v>
      </c>
      <c r="V2421">
        <v>0.14876033057851201</v>
      </c>
    </row>
    <row r="2422" spans="1:22" hidden="1" x14ac:dyDescent="0.25">
      <c r="A2422" s="30" t="s">
        <v>1942</v>
      </c>
      <c r="B2422" s="30" t="s">
        <v>274</v>
      </c>
      <c r="C2422" s="30" t="s">
        <v>9</v>
      </c>
      <c r="D2422" s="30" t="s">
        <v>339</v>
      </c>
      <c r="E2422" s="30" t="s">
        <v>283</v>
      </c>
      <c r="F2422" s="30">
        <v>11875</v>
      </c>
      <c r="G2422" s="30" t="s">
        <v>304</v>
      </c>
      <c r="H2422" s="30">
        <v>437.06521687964499</v>
      </c>
      <c r="I2422" s="30">
        <v>1</v>
      </c>
      <c r="J2422" s="30" t="s">
        <v>336</v>
      </c>
      <c r="K2422" s="30">
        <v>437.06521687964499</v>
      </c>
      <c r="L2422" s="30">
        <v>5190149.4504457898</v>
      </c>
      <c r="M2422" s="30">
        <v>0</v>
      </c>
      <c r="N2422" s="30">
        <v>0</v>
      </c>
      <c r="O2422" s="30">
        <v>0</v>
      </c>
      <c r="P2422" s="30">
        <v>0</v>
      </c>
      <c r="Q2422" s="30">
        <v>1</v>
      </c>
      <c r="R2422" s="30">
        <v>437.06521687964499</v>
      </c>
      <c r="S2422" s="30">
        <v>11875</v>
      </c>
      <c r="T2422">
        <v>8</v>
      </c>
      <c r="U2422">
        <v>437.06521687964499</v>
      </c>
      <c r="V2422">
        <v>0.206611570247934</v>
      </c>
    </row>
    <row r="2423" spans="1:22" hidden="1" x14ac:dyDescent="0.25">
      <c r="A2423" s="30" t="s">
        <v>1956</v>
      </c>
      <c r="B2423" s="30" t="s">
        <v>274</v>
      </c>
      <c r="C2423" s="30" t="s">
        <v>9</v>
      </c>
      <c r="D2423" s="30" t="s">
        <v>339</v>
      </c>
      <c r="E2423" s="30" t="s">
        <v>283</v>
      </c>
      <c r="F2423" s="30">
        <v>11875</v>
      </c>
      <c r="G2423" s="30" t="s">
        <v>305</v>
      </c>
      <c r="H2423" s="30">
        <v>239.037690088804</v>
      </c>
      <c r="I2423" s="30">
        <v>3.11</v>
      </c>
      <c r="J2423" s="30" t="s">
        <v>332</v>
      </c>
      <c r="K2423" s="30">
        <v>743.40721617618203</v>
      </c>
      <c r="L2423" s="30">
        <v>8827960.6920921598</v>
      </c>
      <c r="M2423" s="30">
        <v>3.11</v>
      </c>
      <c r="N2423" s="30">
        <v>0</v>
      </c>
      <c r="O2423" s="30">
        <v>0</v>
      </c>
      <c r="P2423" s="30">
        <v>0</v>
      </c>
      <c r="Q2423" s="30">
        <v>0</v>
      </c>
      <c r="R2423" s="30">
        <v>0</v>
      </c>
      <c r="S2423" s="30">
        <v>36931.25</v>
      </c>
      <c r="T2423">
        <v>8</v>
      </c>
      <c r="U2423">
        <v>239.037690088804</v>
      </c>
      <c r="V2423">
        <v>0.25491803278688502</v>
      </c>
    </row>
    <row r="2424" spans="1:22" hidden="1" x14ac:dyDescent="0.25">
      <c r="A2424" s="30" t="s">
        <v>1957</v>
      </c>
      <c r="B2424" s="30" t="s">
        <v>274</v>
      </c>
      <c r="C2424" s="30" t="s">
        <v>9</v>
      </c>
      <c r="D2424" s="30" t="s">
        <v>339</v>
      </c>
      <c r="E2424" s="30" t="s">
        <v>283</v>
      </c>
      <c r="F2424" s="30">
        <v>11875</v>
      </c>
      <c r="G2424" s="30" t="s">
        <v>306</v>
      </c>
      <c r="H2424" s="30">
        <v>122.665567580812</v>
      </c>
      <c r="I2424" s="30">
        <v>2.7</v>
      </c>
      <c r="J2424" s="30" t="s">
        <v>332</v>
      </c>
      <c r="K2424" s="30">
        <v>331.19703246819199</v>
      </c>
      <c r="L2424" s="30">
        <v>3932964.7605597801</v>
      </c>
      <c r="M2424" s="30">
        <v>2.7</v>
      </c>
      <c r="N2424" s="30">
        <v>0</v>
      </c>
      <c r="O2424" s="30">
        <v>0</v>
      </c>
      <c r="P2424" s="30">
        <v>0</v>
      </c>
      <c r="Q2424" s="30">
        <v>0</v>
      </c>
      <c r="R2424" s="30">
        <v>0</v>
      </c>
      <c r="S2424" s="30">
        <v>32062.5</v>
      </c>
      <c r="T2424">
        <v>8</v>
      </c>
      <c r="U2424">
        <v>122.665567580812</v>
      </c>
      <c r="V2424">
        <v>0.22131147540983601</v>
      </c>
    </row>
    <row r="2425" spans="1:22" hidden="1" x14ac:dyDescent="0.25">
      <c r="A2425" s="30" t="s">
        <v>1958</v>
      </c>
      <c r="B2425" s="30" t="s">
        <v>274</v>
      </c>
      <c r="C2425" s="30" t="s">
        <v>9</v>
      </c>
      <c r="D2425" s="30" t="s">
        <v>339</v>
      </c>
      <c r="E2425" s="30" t="s">
        <v>283</v>
      </c>
      <c r="F2425" s="30">
        <v>11875</v>
      </c>
      <c r="G2425" s="30" t="s">
        <v>307</v>
      </c>
      <c r="H2425" s="30">
        <v>104.029239298897</v>
      </c>
      <c r="I2425" s="30">
        <v>2.4</v>
      </c>
      <c r="J2425" s="30" t="s">
        <v>336</v>
      </c>
      <c r="K2425" s="30">
        <v>249.67017431735201</v>
      </c>
      <c r="L2425" s="30">
        <v>2964833.3200185499</v>
      </c>
      <c r="M2425" s="30">
        <v>0</v>
      </c>
      <c r="N2425" s="30">
        <v>0</v>
      </c>
      <c r="O2425" s="30">
        <v>0</v>
      </c>
      <c r="P2425" s="30">
        <v>0</v>
      </c>
      <c r="Q2425" s="30">
        <v>2.4</v>
      </c>
      <c r="R2425" s="30">
        <v>249.67017431735201</v>
      </c>
      <c r="S2425" s="30">
        <v>28500</v>
      </c>
      <c r="T2425">
        <v>8</v>
      </c>
      <c r="U2425">
        <v>104.029239298897</v>
      </c>
      <c r="V2425">
        <v>0.495867768595041</v>
      </c>
    </row>
    <row r="2426" spans="1:22" hidden="1" x14ac:dyDescent="0.25">
      <c r="A2426" s="30" t="s">
        <v>1959</v>
      </c>
      <c r="B2426" s="30" t="s">
        <v>274</v>
      </c>
      <c r="C2426" s="30" t="s">
        <v>9</v>
      </c>
      <c r="D2426" s="30" t="s">
        <v>339</v>
      </c>
      <c r="E2426" s="30" t="s">
        <v>283</v>
      </c>
      <c r="F2426" s="30">
        <v>11875</v>
      </c>
      <c r="G2426" s="30" t="s">
        <v>308</v>
      </c>
      <c r="H2426" s="30">
        <v>175.18822263945901</v>
      </c>
      <c r="I2426" s="30">
        <v>3.82</v>
      </c>
      <c r="J2426" s="30" t="s">
        <v>332</v>
      </c>
      <c r="K2426" s="30">
        <v>669.21901048273298</v>
      </c>
      <c r="L2426" s="30">
        <v>7946975.7494824603</v>
      </c>
      <c r="M2426" s="30">
        <v>3.82</v>
      </c>
      <c r="N2426" s="30">
        <v>0</v>
      </c>
      <c r="O2426" s="30">
        <v>0</v>
      </c>
      <c r="P2426" s="30">
        <v>0</v>
      </c>
      <c r="Q2426" s="30">
        <v>0</v>
      </c>
      <c r="R2426" s="30">
        <v>0</v>
      </c>
      <c r="S2426" s="30">
        <v>45362.5</v>
      </c>
      <c r="T2426">
        <v>8</v>
      </c>
      <c r="U2426">
        <v>175.18822263945901</v>
      </c>
      <c r="V2426">
        <v>0.31311475409836098</v>
      </c>
    </row>
    <row r="2427" spans="1:22" hidden="1" x14ac:dyDescent="0.25">
      <c r="A2427" s="30" t="s">
        <v>1955</v>
      </c>
      <c r="B2427" s="30" t="s">
        <v>274</v>
      </c>
      <c r="C2427" s="30" t="s">
        <v>9</v>
      </c>
      <c r="D2427" s="30" t="s">
        <v>339</v>
      </c>
      <c r="E2427" s="30" t="s">
        <v>283</v>
      </c>
      <c r="F2427" s="30">
        <v>11875</v>
      </c>
      <c r="G2427" s="30" t="s">
        <v>309</v>
      </c>
      <c r="H2427" s="30">
        <v>1709.6211583043</v>
      </c>
      <c r="I2427" s="30">
        <v>0.25</v>
      </c>
      <c r="J2427" s="30" t="s">
        <v>336</v>
      </c>
      <c r="K2427" s="30">
        <v>427.40528957607398</v>
      </c>
      <c r="L2427" s="30">
        <v>5075437.8137158798</v>
      </c>
      <c r="M2427" s="30">
        <v>0</v>
      </c>
      <c r="N2427" s="30">
        <v>0</v>
      </c>
      <c r="O2427" s="30">
        <v>0</v>
      </c>
      <c r="P2427" s="30">
        <v>0</v>
      </c>
      <c r="Q2427" s="30">
        <v>0.25</v>
      </c>
      <c r="R2427" s="30">
        <v>427.40528957607398</v>
      </c>
      <c r="S2427" s="30">
        <v>2968.75</v>
      </c>
      <c r="T2427">
        <v>8</v>
      </c>
      <c r="U2427">
        <v>1709.6211583043</v>
      </c>
      <c r="V2427">
        <v>5.16528925619835E-2</v>
      </c>
    </row>
    <row r="2428" spans="1:22" hidden="1" x14ac:dyDescent="0.25">
      <c r="A2428" s="30" t="s">
        <v>1960</v>
      </c>
      <c r="B2428" s="30" t="s">
        <v>274</v>
      </c>
      <c r="C2428" s="30" t="s">
        <v>9</v>
      </c>
      <c r="D2428" s="30" t="s">
        <v>339</v>
      </c>
      <c r="E2428" s="30" t="s">
        <v>283</v>
      </c>
      <c r="F2428" s="30">
        <v>11875</v>
      </c>
      <c r="G2428" s="30" t="s">
        <v>310</v>
      </c>
      <c r="H2428" s="30">
        <v>286.04075191752202</v>
      </c>
      <c r="I2428" s="30">
        <v>0.38</v>
      </c>
      <c r="J2428" s="30" t="s">
        <v>333</v>
      </c>
      <c r="K2428" s="30">
        <v>108.695485728658</v>
      </c>
      <c r="L2428" s="30">
        <v>1290758.8930278199</v>
      </c>
      <c r="M2428" s="30">
        <v>0</v>
      </c>
      <c r="N2428" s="30">
        <v>0.38</v>
      </c>
      <c r="O2428" s="30">
        <v>0</v>
      </c>
      <c r="P2428" s="30">
        <v>0</v>
      </c>
      <c r="Q2428" s="30">
        <v>0</v>
      </c>
      <c r="R2428" s="30">
        <v>0</v>
      </c>
      <c r="S2428" s="30">
        <v>4512.5</v>
      </c>
      <c r="T2428">
        <v>8</v>
      </c>
      <c r="U2428">
        <v>286.04075191752202</v>
      </c>
      <c r="V2428">
        <v>7.3217726396917093E-2</v>
      </c>
    </row>
    <row r="2429" spans="1:22" hidden="1" x14ac:dyDescent="0.25">
      <c r="A2429" s="30" t="s">
        <v>1961</v>
      </c>
      <c r="B2429" s="30" t="s">
        <v>274</v>
      </c>
      <c r="C2429" s="30" t="s">
        <v>9</v>
      </c>
      <c r="D2429" s="30" t="s">
        <v>339</v>
      </c>
      <c r="E2429" s="30" t="s">
        <v>283</v>
      </c>
      <c r="F2429" s="30">
        <v>11875</v>
      </c>
      <c r="G2429" s="30" t="s">
        <v>311</v>
      </c>
      <c r="H2429" s="30">
        <v>139.07940667244799</v>
      </c>
      <c r="I2429" s="30">
        <v>0.86</v>
      </c>
      <c r="J2429" s="30" t="s">
        <v>333</v>
      </c>
      <c r="K2429" s="30">
        <v>119.608289738306</v>
      </c>
      <c r="L2429" s="30">
        <v>1420348.4406423799</v>
      </c>
      <c r="M2429" s="30">
        <v>0</v>
      </c>
      <c r="N2429" s="30">
        <v>0.86</v>
      </c>
      <c r="O2429" s="30">
        <v>0</v>
      </c>
      <c r="P2429" s="30">
        <v>0</v>
      </c>
      <c r="Q2429" s="30">
        <v>0</v>
      </c>
      <c r="R2429" s="30">
        <v>0</v>
      </c>
      <c r="S2429" s="30">
        <v>10212.5</v>
      </c>
      <c r="T2429">
        <v>8</v>
      </c>
      <c r="U2429">
        <v>139.07940667244799</v>
      </c>
      <c r="V2429">
        <v>0.165703275529865</v>
      </c>
    </row>
    <row r="2430" spans="1:22" hidden="1" x14ac:dyDescent="0.25">
      <c r="A2430" s="30" t="s">
        <v>1962</v>
      </c>
      <c r="B2430" s="30" t="s">
        <v>274</v>
      </c>
      <c r="C2430" s="30" t="s">
        <v>9</v>
      </c>
      <c r="D2430" s="30" t="s">
        <v>339</v>
      </c>
      <c r="E2430" s="30" t="s">
        <v>283</v>
      </c>
      <c r="F2430" s="30">
        <v>11875</v>
      </c>
      <c r="G2430" s="30" t="s">
        <v>312</v>
      </c>
      <c r="H2430" s="30">
        <v>34.935834307490403</v>
      </c>
      <c r="I2430" s="30">
        <v>20.46</v>
      </c>
      <c r="J2430" s="30" t="s">
        <v>334</v>
      </c>
      <c r="K2430" s="30">
        <v>714.78716993125397</v>
      </c>
      <c r="L2430" s="30">
        <v>8488097.6429336406</v>
      </c>
      <c r="M2430" s="30">
        <v>0</v>
      </c>
      <c r="N2430" s="30">
        <v>0</v>
      </c>
      <c r="O2430" s="30">
        <v>20.46</v>
      </c>
      <c r="P2430" s="30">
        <v>0</v>
      </c>
      <c r="Q2430" s="30">
        <v>0</v>
      </c>
      <c r="R2430" s="30">
        <v>0</v>
      </c>
      <c r="S2430" s="30">
        <v>242962.5</v>
      </c>
      <c r="T2430">
        <v>8</v>
      </c>
      <c r="U2430">
        <v>34.935834307490403</v>
      </c>
      <c r="V2430">
        <v>0.806464327946393</v>
      </c>
    </row>
    <row r="2431" spans="1:22" hidden="1" x14ac:dyDescent="0.25">
      <c r="A2431" s="30" t="s">
        <v>2841</v>
      </c>
      <c r="B2431" s="30" t="s">
        <v>274</v>
      </c>
      <c r="C2431" s="30" t="s">
        <v>9</v>
      </c>
      <c r="D2431" s="30" t="s">
        <v>339</v>
      </c>
      <c r="E2431" s="30" t="s">
        <v>283</v>
      </c>
      <c r="F2431" s="30">
        <v>11875</v>
      </c>
      <c r="G2431" s="30" t="s">
        <v>2688</v>
      </c>
      <c r="H2431" s="30">
        <v>354.95339841820402</v>
      </c>
      <c r="I2431" s="30">
        <v>0.61590748888000002</v>
      </c>
      <c r="J2431" s="30" t="s">
        <v>334</v>
      </c>
      <c r="K2431" s="30">
        <v>218.618456289178</v>
      </c>
      <c r="L2431" s="30">
        <v>2596094.1684339899</v>
      </c>
      <c r="M2431" s="30">
        <v>0</v>
      </c>
      <c r="N2431" s="30">
        <v>0</v>
      </c>
      <c r="O2431" s="30">
        <v>0.61590748888000002</v>
      </c>
      <c r="P2431" s="30">
        <v>0</v>
      </c>
      <c r="Q2431" s="30">
        <v>0</v>
      </c>
      <c r="R2431" s="30">
        <v>0</v>
      </c>
      <c r="S2431" s="30">
        <v>7313.9014304499997</v>
      </c>
      <c r="T2431">
        <v>8</v>
      </c>
      <c r="U2431">
        <v>354.95339841820402</v>
      </c>
      <c r="V2431">
        <v>2.42769999558534E-2</v>
      </c>
    </row>
    <row r="2432" spans="1:22" hidden="1" x14ac:dyDescent="0.25">
      <c r="A2432" s="30" t="s">
        <v>2757</v>
      </c>
      <c r="B2432" s="30" t="s">
        <v>274</v>
      </c>
      <c r="C2432" s="30" t="s">
        <v>9</v>
      </c>
      <c r="D2432" s="30" t="s">
        <v>339</v>
      </c>
      <c r="E2432" s="30" t="s">
        <v>283</v>
      </c>
      <c r="F2432" s="30">
        <v>11875</v>
      </c>
      <c r="G2432" s="30" t="s">
        <v>2687</v>
      </c>
      <c r="H2432" s="30">
        <v>220.291411836187</v>
      </c>
      <c r="I2432" s="30">
        <v>4.2640925111200003</v>
      </c>
      <c r="J2432" s="30" t="s">
        <v>334</v>
      </c>
      <c r="K2432" s="30">
        <v>939.342959474738</v>
      </c>
      <c r="L2432" s="30">
        <v>11154697.643762499</v>
      </c>
      <c r="M2432" s="30">
        <v>0</v>
      </c>
      <c r="N2432" s="30">
        <v>0</v>
      </c>
      <c r="O2432" s="30">
        <v>4.2640925111200003</v>
      </c>
      <c r="P2432" s="30">
        <v>0</v>
      </c>
      <c r="Q2432" s="30">
        <v>0</v>
      </c>
      <c r="R2432" s="30">
        <v>0</v>
      </c>
      <c r="S2432" s="30">
        <v>50636.098569549999</v>
      </c>
      <c r="T2432">
        <v>8</v>
      </c>
      <c r="U2432">
        <v>220.291411836187</v>
      </c>
      <c r="V2432">
        <v>0.16807617308316899</v>
      </c>
    </row>
    <row r="2433" spans="1:22" hidden="1" x14ac:dyDescent="0.25">
      <c r="A2433" s="30" t="s">
        <v>1963</v>
      </c>
      <c r="B2433" s="30" t="s">
        <v>274</v>
      </c>
      <c r="C2433" s="30" t="s">
        <v>9</v>
      </c>
      <c r="D2433" s="30" t="s">
        <v>339</v>
      </c>
      <c r="E2433" s="30" t="s">
        <v>283</v>
      </c>
      <c r="F2433" s="30">
        <v>11875</v>
      </c>
      <c r="G2433" s="30" t="s">
        <v>313</v>
      </c>
      <c r="H2433" s="30">
        <v>2696.2392811623599</v>
      </c>
      <c r="I2433" s="30">
        <v>0.03</v>
      </c>
      <c r="J2433" s="30" t="s">
        <v>334</v>
      </c>
      <c r="K2433" s="30">
        <v>80.887178434870805</v>
      </c>
      <c r="L2433" s="30">
        <v>960535.24391409103</v>
      </c>
      <c r="M2433" s="30">
        <v>0</v>
      </c>
      <c r="N2433" s="30">
        <v>0</v>
      </c>
      <c r="O2433" s="30">
        <v>0.03</v>
      </c>
      <c r="P2433" s="30">
        <v>0</v>
      </c>
      <c r="Q2433" s="30">
        <v>0</v>
      </c>
      <c r="R2433" s="30">
        <v>0</v>
      </c>
      <c r="S2433" s="30">
        <v>356.25</v>
      </c>
      <c r="T2433">
        <v>8</v>
      </c>
      <c r="U2433">
        <v>2696.2392811623599</v>
      </c>
      <c r="V2433">
        <v>1.1824990145841499E-3</v>
      </c>
    </row>
    <row r="2434" spans="1:22" hidden="1" x14ac:dyDescent="0.25">
      <c r="A2434" s="30" t="s">
        <v>1990</v>
      </c>
      <c r="B2434" s="30" t="s">
        <v>274</v>
      </c>
      <c r="C2434" s="30" t="s">
        <v>9</v>
      </c>
      <c r="D2434" s="30" t="s">
        <v>339</v>
      </c>
      <c r="E2434" s="30" t="s">
        <v>284</v>
      </c>
      <c r="F2434" s="30">
        <v>11875</v>
      </c>
      <c r="G2434" s="30" t="s">
        <v>289</v>
      </c>
      <c r="H2434" s="30">
        <v>2880.65774935644</v>
      </c>
      <c r="I2434" s="30">
        <v>0.13</v>
      </c>
      <c r="J2434" s="30" t="s">
        <v>335</v>
      </c>
      <c r="K2434" s="30">
        <v>374.48550741633699</v>
      </c>
      <c r="L2434" s="30">
        <v>4447015.4005690003</v>
      </c>
      <c r="M2434" s="30">
        <v>0</v>
      </c>
      <c r="N2434" s="30">
        <v>0</v>
      </c>
      <c r="O2434" s="30">
        <v>0</v>
      </c>
      <c r="P2434" s="30">
        <v>0.13</v>
      </c>
      <c r="Q2434" s="30">
        <v>0</v>
      </c>
      <c r="R2434" s="30">
        <v>0</v>
      </c>
      <c r="S2434" s="30">
        <v>1543.75</v>
      </c>
      <c r="T2434">
        <v>9</v>
      </c>
      <c r="U2434">
        <v>2880.65774935644</v>
      </c>
      <c r="V2434">
        <v>1</v>
      </c>
    </row>
    <row r="2435" spans="1:22" hidden="1" x14ac:dyDescent="0.25">
      <c r="A2435" s="30" t="s">
        <v>1989</v>
      </c>
      <c r="B2435" s="30" t="s">
        <v>274</v>
      </c>
      <c r="C2435" s="30" t="s">
        <v>9</v>
      </c>
      <c r="D2435" s="30" t="s">
        <v>339</v>
      </c>
      <c r="E2435" s="30" t="s">
        <v>284</v>
      </c>
      <c r="F2435" s="30">
        <v>11875</v>
      </c>
      <c r="G2435" s="30" t="s">
        <v>290</v>
      </c>
      <c r="H2435" s="30">
        <v>1683.3634941402599</v>
      </c>
      <c r="I2435" s="30">
        <v>0.05</v>
      </c>
      <c r="J2435" s="30" t="s">
        <v>363</v>
      </c>
      <c r="K2435" s="30">
        <v>84.168174707013094</v>
      </c>
      <c r="L2435" s="30">
        <v>999497.07464578096</v>
      </c>
      <c r="M2435" s="30">
        <v>0</v>
      </c>
      <c r="N2435" s="30">
        <v>0</v>
      </c>
      <c r="O2435" s="30">
        <v>0</v>
      </c>
      <c r="P2435" s="30">
        <v>0</v>
      </c>
      <c r="Q2435" s="30">
        <v>0</v>
      </c>
      <c r="R2435" s="30">
        <v>0</v>
      </c>
      <c r="S2435" s="30">
        <v>593.75</v>
      </c>
      <c r="T2435">
        <v>9</v>
      </c>
      <c r="U2435">
        <v>1683.3634941402599</v>
      </c>
      <c r="V2435">
        <v>0.38461538461538503</v>
      </c>
    </row>
    <row r="2436" spans="1:22" hidden="1" x14ac:dyDescent="0.25">
      <c r="A2436" s="30" t="s">
        <v>1966</v>
      </c>
      <c r="B2436" s="30" t="s">
        <v>274</v>
      </c>
      <c r="C2436" s="30" t="s">
        <v>9</v>
      </c>
      <c r="D2436" s="30" t="s">
        <v>339</v>
      </c>
      <c r="E2436" s="30" t="s">
        <v>284</v>
      </c>
      <c r="F2436" s="30">
        <v>11875</v>
      </c>
      <c r="G2436" s="30" t="s">
        <v>291</v>
      </c>
      <c r="H2436" s="30">
        <v>927.26456823677495</v>
      </c>
      <c r="I2436" s="30">
        <v>0.05</v>
      </c>
      <c r="J2436" s="30" t="s">
        <v>336</v>
      </c>
      <c r="K2436" s="30">
        <v>46.363228411838797</v>
      </c>
      <c r="L2436" s="30">
        <v>550563.33739058499</v>
      </c>
      <c r="M2436" s="30">
        <v>0</v>
      </c>
      <c r="N2436" s="30">
        <v>0</v>
      </c>
      <c r="O2436" s="30">
        <v>0</v>
      </c>
      <c r="P2436" s="30">
        <v>0</v>
      </c>
      <c r="Q2436" s="30">
        <v>0.05</v>
      </c>
      <c r="R2436" s="30">
        <v>46.363228411838797</v>
      </c>
      <c r="S2436" s="30">
        <v>593.75</v>
      </c>
      <c r="T2436">
        <v>9</v>
      </c>
      <c r="U2436">
        <v>927.26456823677495</v>
      </c>
      <c r="V2436">
        <v>7.4404761904761901E-3</v>
      </c>
    </row>
    <row r="2437" spans="1:22" hidden="1" x14ac:dyDescent="0.25">
      <c r="A2437" s="30" t="s">
        <v>1968</v>
      </c>
      <c r="B2437" s="30" t="s">
        <v>274</v>
      </c>
      <c r="C2437" s="30" t="s">
        <v>9</v>
      </c>
      <c r="D2437" s="30" t="s">
        <v>339</v>
      </c>
      <c r="E2437" s="30" t="s">
        <v>284</v>
      </c>
      <c r="F2437" s="30">
        <v>11875</v>
      </c>
      <c r="G2437" s="30" t="s">
        <v>292</v>
      </c>
      <c r="H2437" s="30">
        <v>55.915604631775501</v>
      </c>
      <c r="I2437" s="30">
        <v>1.45</v>
      </c>
      <c r="J2437" s="30" t="s">
        <v>332</v>
      </c>
      <c r="K2437" s="30">
        <v>81.077626716074505</v>
      </c>
      <c r="L2437" s="30">
        <v>962796.81725338404</v>
      </c>
      <c r="M2437" s="30">
        <v>1.45</v>
      </c>
      <c r="N2437" s="30">
        <v>0</v>
      </c>
      <c r="O2437" s="30">
        <v>0</v>
      </c>
      <c r="P2437" s="30">
        <v>0</v>
      </c>
      <c r="Q2437" s="30">
        <v>0</v>
      </c>
      <c r="R2437" s="30">
        <v>0</v>
      </c>
      <c r="S2437" s="30">
        <v>17218.75</v>
      </c>
      <c r="T2437">
        <v>9</v>
      </c>
      <c r="U2437">
        <v>55.915604631775501</v>
      </c>
      <c r="V2437">
        <v>9.7577388963660805E-2</v>
      </c>
    </row>
    <row r="2438" spans="1:22" hidden="1" x14ac:dyDescent="0.25">
      <c r="A2438" s="30" t="s">
        <v>1969</v>
      </c>
      <c r="B2438" s="30" t="s">
        <v>274</v>
      </c>
      <c r="C2438" s="30" t="s">
        <v>9</v>
      </c>
      <c r="D2438" s="30" t="s">
        <v>339</v>
      </c>
      <c r="E2438" s="30" t="s">
        <v>284</v>
      </c>
      <c r="F2438" s="30">
        <v>11875</v>
      </c>
      <c r="G2438" s="30" t="s">
        <v>293</v>
      </c>
      <c r="H2438" s="30">
        <v>1181.6333320337901</v>
      </c>
      <c r="I2438" s="30">
        <v>0.54</v>
      </c>
      <c r="J2438" s="30" t="s">
        <v>333</v>
      </c>
      <c r="K2438" s="30">
        <v>638.08199929824696</v>
      </c>
      <c r="L2438" s="30">
        <v>7577223.7416666802</v>
      </c>
      <c r="M2438" s="30">
        <v>0</v>
      </c>
      <c r="N2438" s="30">
        <v>0.54</v>
      </c>
      <c r="O2438" s="30">
        <v>0</v>
      </c>
      <c r="P2438" s="30">
        <v>0</v>
      </c>
      <c r="Q2438" s="30">
        <v>0</v>
      </c>
      <c r="R2438" s="30">
        <v>0</v>
      </c>
      <c r="S2438" s="30">
        <v>6412.5</v>
      </c>
      <c r="T2438">
        <v>9</v>
      </c>
      <c r="U2438">
        <v>1181.6333320337901</v>
      </c>
      <c r="V2438">
        <v>7.8947368421052599E-2</v>
      </c>
    </row>
    <row r="2439" spans="1:22" hidden="1" x14ac:dyDescent="0.25">
      <c r="A2439" s="30" t="s">
        <v>1970</v>
      </c>
      <c r="B2439" s="30" t="s">
        <v>274</v>
      </c>
      <c r="C2439" s="30" t="s">
        <v>9</v>
      </c>
      <c r="D2439" s="30" t="s">
        <v>339</v>
      </c>
      <c r="E2439" s="30" t="s">
        <v>284</v>
      </c>
      <c r="F2439" s="30">
        <v>11875</v>
      </c>
      <c r="G2439" s="30" t="s">
        <v>294</v>
      </c>
      <c r="H2439" s="30">
        <v>297.94832726553398</v>
      </c>
      <c r="I2439" s="30">
        <v>1.0900000000000001</v>
      </c>
      <c r="J2439" s="30" t="s">
        <v>333</v>
      </c>
      <c r="K2439" s="30">
        <v>324.763676719432</v>
      </c>
      <c r="L2439" s="30">
        <v>3856568.66104325</v>
      </c>
      <c r="M2439" s="30">
        <v>0</v>
      </c>
      <c r="N2439" s="30">
        <v>1.0900000000000001</v>
      </c>
      <c r="O2439" s="30">
        <v>0</v>
      </c>
      <c r="P2439" s="30">
        <v>0</v>
      </c>
      <c r="Q2439" s="30">
        <v>0</v>
      </c>
      <c r="R2439" s="30">
        <v>0</v>
      </c>
      <c r="S2439" s="30">
        <v>12943.75</v>
      </c>
      <c r="T2439">
        <v>9</v>
      </c>
      <c r="U2439">
        <v>297.94832726553398</v>
      </c>
      <c r="V2439">
        <v>0.159356725146199</v>
      </c>
    </row>
    <row r="2440" spans="1:22" hidden="1" x14ac:dyDescent="0.25">
      <c r="A2440" s="30" t="s">
        <v>1971</v>
      </c>
      <c r="B2440" s="30" t="s">
        <v>274</v>
      </c>
      <c r="C2440" s="30" t="s">
        <v>9</v>
      </c>
      <c r="D2440" s="30" t="s">
        <v>339</v>
      </c>
      <c r="E2440" s="30" t="s">
        <v>284</v>
      </c>
      <c r="F2440" s="30">
        <v>11875</v>
      </c>
      <c r="G2440" s="30" t="s">
        <v>295</v>
      </c>
      <c r="H2440" s="30">
        <v>0</v>
      </c>
      <c r="I2440" s="30">
        <v>0</v>
      </c>
      <c r="J2440" s="30" t="s">
        <v>336</v>
      </c>
      <c r="K2440" s="30">
        <v>0</v>
      </c>
      <c r="L2440" s="30">
        <v>0</v>
      </c>
      <c r="M2440" s="30">
        <v>0</v>
      </c>
      <c r="N2440" s="30">
        <v>0</v>
      </c>
      <c r="O2440" s="30">
        <v>0</v>
      </c>
      <c r="P2440" s="30">
        <v>0</v>
      </c>
      <c r="Q2440" s="30">
        <v>0</v>
      </c>
      <c r="R2440" s="30">
        <v>0</v>
      </c>
      <c r="S2440" s="30">
        <v>0</v>
      </c>
      <c r="T2440">
        <v>9</v>
      </c>
      <c r="U2440">
        <v>0</v>
      </c>
      <c r="V2440">
        <v>0</v>
      </c>
    </row>
    <row r="2441" spans="1:22" hidden="1" x14ac:dyDescent="0.25">
      <c r="A2441" s="30" t="s">
        <v>1972</v>
      </c>
      <c r="B2441" s="30" t="s">
        <v>274</v>
      </c>
      <c r="C2441" s="30" t="s">
        <v>9</v>
      </c>
      <c r="D2441" s="30" t="s">
        <v>339</v>
      </c>
      <c r="E2441" s="30" t="s">
        <v>284</v>
      </c>
      <c r="F2441" s="30">
        <v>11875</v>
      </c>
      <c r="G2441" s="30" t="s">
        <v>296</v>
      </c>
      <c r="H2441" s="30">
        <v>268.20772506083102</v>
      </c>
      <c r="I2441" s="30">
        <v>0.28999999999999998</v>
      </c>
      <c r="J2441" s="30" t="s">
        <v>336</v>
      </c>
      <c r="K2441" s="30">
        <v>77.780240267640906</v>
      </c>
      <c r="L2441" s="30">
        <v>923640.353178235</v>
      </c>
      <c r="M2441" s="30">
        <v>0</v>
      </c>
      <c r="N2441" s="30">
        <v>0</v>
      </c>
      <c r="O2441" s="30">
        <v>0</v>
      </c>
      <c r="P2441" s="30">
        <v>0</v>
      </c>
      <c r="Q2441" s="30">
        <v>0.28999999999999998</v>
      </c>
      <c r="R2441" s="30">
        <v>77.780240267640906</v>
      </c>
      <c r="S2441" s="30">
        <v>3443.75</v>
      </c>
      <c r="T2441">
        <v>9</v>
      </c>
      <c r="U2441">
        <v>268.20772506083102</v>
      </c>
      <c r="V2441">
        <v>4.3154761904761897E-2</v>
      </c>
    </row>
    <row r="2442" spans="1:22" hidden="1" x14ac:dyDescent="0.25">
      <c r="A2442" s="30" t="s">
        <v>1973</v>
      </c>
      <c r="B2442" s="30" t="s">
        <v>274</v>
      </c>
      <c r="C2442" s="30" t="s">
        <v>9</v>
      </c>
      <c r="D2442" s="30" t="s">
        <v>339</v>
      </c>
      <c r="E2442" s="30" t="s">
        <v>284</v>
      </c>
      <c r="F2442" s="30">
        <v>11875</v>
      </c>
      <c r="G2442" s="30" t="s">
        <v>297</v>
      </c>
      <c r="H2442" s="30">
        <v>2655.8527803762399</v>
      </c>
      <c r="I2442" s="30">
        <v>0.39</v>
      </c>
      <c r="J2442" s="30" t="s">
        <v>336</v>
      </c>
      <c r="K2442" s="30">
        <v>1035.7825843467299</v>
      </c>
      <c r="L2442" s="30">
        <v>12299918.189117501</v>
      </c>
      <c r="M2442" s="30">
        <v>0</v>
      </c>
      <c r="N2442" s="30">
        <v>0</v>
      </c>
      <c r="O2442" s="30">
        <v>0</v>
      </c>
      <c r="P2442" s="30">
        <v>0</v>
      </c>
      <c r="Q2442" s="30">
        <v>0.39</v>
      </c>
      <c r="R2442" s="30">
        <v>1035.7825843467299</v>
      </c>
      <c r="S2442" s="30">
        <v>4631.25</v>
      </c>
      <c r="T2442">
        <v>9</v>
      </c>
      <c r="U2442">
        <v>2655.8527803762399</v>
      </c>
      <c r="V2442">
        <v>5.8035714285714302E-2</v>
      </c>
    </row>
    <row r="2443" spans="1:22" hidden="1" x14ac:dyDescent="0.25">
      <c r="A2443" s="30" t="s">
        <v>1974</v>
      </c>
      <c r="B2443" s="30" t="s">
        <v>274</v>
      </c>
      <c r="C2443" s="30" t="s">
        <v>9</v>
      </c>
      <c r="D2443" s="30" t="s">
        <v>339</v>
      </c>
      <c r="E2443" s="30" t="s">
        <v>284</v>
      </c>
      <c r="F2443" s="30">
        <v>11875</v>
      </c>
      <c r="G2443" s="30" t="s">
        <v>298</v>
      </c>
      <c r="H2443" s="30">
        <v>0</v>
      </c>
      <c r="I2443" s="30">
        <v>0</v>
      </c>
      <c r="J2443" s="30" t="s">
        <v>276</v>
      </c>
      <c r="K2443" s="30">
        <v>0</v>
      </c>
      <c r="L2443" s="30">
        <v>0</v>
      </c>
      <c r="M2443" s="30">
        <v>0</v>
      </c>
      <c r="N2443" s="30">
        <v>0</v>
      </c>
      <c r="O2443" s="30">
        <v>0</v>
      </c>
      <c r="P2443" s="30">
        <v>0</v>
      </c>
      <c r="Q2443" s="30">
        <v>0</v>
      </c>
      <c r="R2443" s="30">
        <v>0</v>
      </c>
      <c r="S2443" s="30">
        <v>0</v>
      </c>
      <c r="T2443">
        <v>9</v>
      </c>
      <c r="U2443">
        <v>0</v>
      </c>
      <c r="V2443">
        <v>0</v>
      </c>
    </row>
    <row r="2444" spans="1:22" hidden="1" x14ac:dyDescent="0.25">
      <c r="A2444" s="30" t="s">
        <v>1975</v>
      </c>
      <c r="B2444" s="30" t="s">
        <v>274</v>
      </c>
      <c r="C2444" s="30" t="s">
        <v>9</v>
      </c>
      <c r="D2444" s="30" t="s">
        <v>339</v>
      </c>
      <c r="E2444" s="30" t="s">
        <v>284</v>
      </c>
      <c r="F2444" s="30">
        <v>11875</v>
      </c>
      <c r="G2444" s="30" t="s">
        <v>299</v>
      </c>
      <c r="H2444" s="30">
        <v>130.419596262959</v>
      </c>
      <c r="I2444" s="30">
        <v>0.19</v>
      </c>
      <c r="J2444" s="30" t="s">
        <v>332</v>
      </c>
      <c r="K2444" s="30">
        <v>24.779723289962199</v>
      </c>
      <c r="L2444" s="30">
        <v>294259.21406830102</v>
      </c>
      <c r="M2444" s="30">
        <v>0.19</v>
      </c>
      <c r="N2444" s="30">
        <v>0</v>
      </c>
      <c r="O2444" s="30">
        <v>0</v>
      </c>
      <c r="P2444" s="30">
        <v>0</v>
      </c>
      <c r="Q2444" s="30">
        <v>0</v>
      </c>
      <c r="R2444" s="30">
        <v>0</v>
      </c>
      <c r="S2444" s="30">
        <v>2256.25</v>
      </c>
      <c r="T2444">
        <v>9</v>
      </c>
      <c r="U2444">
        <v>130.419596262959</v>
      </c>
      <c r="V2444">
        <v>1.278600269179E-2</v>
      </c>
    </row>
    <row r="2445" spans="1:22" hidden="1" x14ac:dyDescent="0.25">
      <c r="A2445" s="30" t="s">
        <v>1976</v>
      </c>
      <c r="B2445" s="30" t="s">
        <v>274</v>
      </c>
      <c r="C2445" s="30" t="s">
        <v>9</v>
      </c>
      <c r="D2445" s="30" t="s">
        <v>339</v>
      </c>
      <c r="E2445" s="30" t="s">
        <v>284</v>
      </c>
      <c r="F2445" s="30">
        <v>11875</v>
      </c>
      <c r="G2445" s="30" t="s">
        <v>300</v>
      </c>
      <c r="H2445" s="30">
        <v>311.473439881236</v>
      </c>
      <c r="I2445" s="30">
        <v>0.02</v>
      </c>
      <c r="J2445" s="30" t="s">
        <v>336</v>
      </c>
      <c r="K2445" s="30">
        <v>6.2294687976247198</v>
      </c>
      <c r="L2445" s="30">
        <v>73974.941971793596</v>
      </c>
      <c r="M2445" s="30">
        <v>0</v>
      </c>
      <c r="N2445" s="30">
        <v>0</v>
      </c>
      <c r="O2445" s="30">
        <v>0</v>
      </c>
      <c r="P2445" s="30">
        <v>0</v>
      </c>
      <c r="Q2445" s="30">
        <v>0.02</v>
      </c>
      <c r="R2445" s="30">
        <v>6.2294687976247198</v>
      </c>
      <c r="S2445" s="30">
        <v>237.5</v>
      </c>
      <c r="T2445">
        <v>9</v>
      </c>
      <c r="U2445">
        <v>311.473439881236</v>
      </c>
      <c r="V2445">
        <v>2.9761904761904799E-3</v>
      </c>
    </row>
    <row r="2446" spans="1:22" hidden="1" x14ac:dyDescent="0.25">
      <c r="A2446" s="30" t="s">
        <v>1977</v>
      </c>
      <c r="B2446" s="30" t="s">
        <v>274</v>
      </c>
      <c r="C2446" s="30" t="s">
        <v>9</v>
      </c>
      <c r="D2446" s="30" t="s">
        <v>339</v>
      </c>
      <c r="E2446" s="30" t="s">
        <v>284</v>
      </c>
      <c r="F2446" s="30">
        <v>11875</v>
      </c>
      <c r="G2446" s="30" t="s">
        <v>301</v>
      </c>
      <c r="H2446" s="30">
        <v>160.339176116544</v>
      </c>
      <c r="I2446" s="30">
        <v>3.57</v>
      </c>
      <c r="J2446" s="30" t="s">
        <v>333</v>
      </c>
      <c r="K2446" s="30">
        <v>572.41085873606096</v>
      </c>
      <c r="L2446" s="30">
        <v>6797378.9474907303</v>
      </c>
      <c r="M2446" s="30">
        <v>0</v>
      </c>
      <c r="N2446" s="30">
        <v>3.57</v>
      </c>
      <c r="O2446" s="30">
        <v>0</v>
      </c>
      <c r="P2446" s="30">
        <v>0</v>
      </c>
      <c r="Q2446" s="30">
        <v>0</v>
      </c>
      <c r="R2446" s="30">
        <v>0</v>
      </c>
      <c r="S2446" s="30">
        <v>42393.75</v>
      </c>
      <c r="T2446">
        <v>9</v>
      </c>
      <c r="U2446">
        <v>160.339176116544</v>
      </c>
      <c r="V2446">
        <v>0.52192982456140302</v>
      </c>
    </row>
    <row r="2447" spans="1:22" hidden="1" x14ac:dyDescent="0.25">
      <c r="A2447" s="30" t="s">
        <v>1978</v>
      </c>
      <c r="B2447" s="30" t="s">
        <v>274</v>
      </c>
      <c r="C2447" s="30" t="s">
        <v>9</v>
      </c>
      <c r="D2447" s="30" t="s">
        <v>339</v>
      </c>
      <c r="E2447" s="30" t="s">
        <v>284</v>
      </c>
      <c r="F2447" s="30">
        <v>11875</v>
      </c>
      <c r="G2447" s="30" t="s">
        <v>302</v>
      </c>
      <c r="H2447" s="30">
        <v>123.57046009514499</v>
      </c>
      <c r="I2447" s="30">
        <v>1.41</v>
      </c>
      <c r="J2447" s="30" t="s">
        <v>332</v>
      </c>
      <c r="K2447" s="30">
        <v>174.23434873415499</v>
      </c>
      <c r="L2447" s="30">
        <v>2069032.89121809</v>
      </c>
      <c r="M2447" s="30">
        <v>1.41</v>
      </c>
      <c r="N2447" s="30">
        <v>0</v>
      </c>
      <c r="O2447" s="30">
        <v>0</v>
      </c>
      <c r="P2447" s="30">
        <v>0</v>
      </c>
      <c r="Q2447" s="30">
        <v>0</v>
      </c>
      <c r="R2447" s="30">
        <v>0</v>
      </c>
      <c r="S2447" s="30">
        <v>16743.75</v>
      </c>
      <c r="T2447">
        <v>9</v>
      </c>
      <c r="U2447">
        <v>123.57046009514499</v>
      </c>
      <c r="V2447">
        <v>9.4885598923284006E-2</v>
      </c>
    </row>
    <row r="2448" spans="1:22" hidden="1" x14ac:dyDescent="0.25">
      <c r="A2448" s="30" t="s">
        <v>1979</v>
      </c>
      <c r="B2448" s="30" t="s">
        <v>274</v>
      </c>
      <c r="C2448" s="30" t="s">
        <v>9</v>
      </c>
      <c r="D2448" s="30" t="s">
        <v>339</v>
      </c>
      <c r="E2448" s="30" t="s">
        <v>284</v>
      </c>
      <c r="F2448" s="30">
        <v>11875</v>
      </c>
      <c r="G2448" s="30" t="s">
        <v>303</v>
      </c>
      <c r="H2448" s="30">
        <v>989.15613204756903</v>
      </c>
      <c r="I2448" s="30">
        <v>1.18</v>
      </c>
      <c r="J2448" s="30" t="s">
        <v>336</v>
      </c>
      <c r="K2448" s="30">
        <v>1167.20423581613</v>
      </c>
      <c r="L2448" s="30">
        <v>13860550.3003166</v>
      </c>
      <c r="M2448" s="30">
        <v>0</v>
      </c>
      <c r="N2448" s="30">
        <v>0</v>
      </c>
      <c r="O2448" s="30">
        <v>0</v>
      </c>
      <c r="P2448" s="30">
        <v>0</v>
      </c>
      <c r="Q2448" s="30">
        <v>1.18</v>
      </c>
      <c r="R2448" s="30">
        <v>1167.20423581613</v>
      </c>
      <c r="S2448" s="30">
        <v>14012.5</v>
      </c>
      <c r="T2448">
        <v>9</v>
      </c>
      <c r="U2448">
        <v>989.15613204756903</v>
      </c>
      <c r="V2448">
        <v>0.175595238095238</v>
      </c>
    </row>
    <row r="2449" spans="1:22" hidden="1" x14ac:dyDescent="0.25">
      <c r="A2449" s="30" t="s">
        <v>1967</v>
      </c>
      <c r="B2449" s="30" t="s">
        <v>274</v>
      </c>
      <c r="C2449" s="30" t="s">
        <v>9</v>
      </c>
      <c r="D2449" s="30" t="s">
        <v>339</v>
      </c>
      <c r="E2449" s="30" t="s">
        <v>284</v>
      </c>
      <c r="F2449" s="30">
        <v>11875</v>
      </c>
      <c r="G2449" s="30" t="s">
        <v>304</v>
      </c>
      <c r="H2449" s="30">
        <v>896.788079944179</v>
      </c>
      <c r="I2449" s="30">
        <v>1</v>
      </c>
      <c r="J2449" s="30" t="s">
        <v>336</v>
      </c>
      <c r="K2449" s="30">
        <v>896.788079944179</v>
      </c>
      <c r="L2449" s="30">
        <v>10649358.449337101</v>
      </c>
      <c r="M2449" s="30">
        <v>0</v>
      </c>
      <c r="N2449" s="30">
        <v>0</v>
      </c>
      <c r="O2449" s="30">
        <v>0</v>
      </c>
      <c r="P2449" s="30">
        <v>0</v>
      </c>
      <c r="Q2449" s="30">
        <v>1</v>
      </c>
      <c r="R2449" s="30">
        <v>896.788079944179</v>
      </c>
      <c r="S2449" s="30">
        <v>11875</v>
      </c>
      <c r="T2449">
        <v>9</v>
      </c>
      <c r="U2449">
        <v>896.788079944179</v>
      </c>
      <c r="V2449">
        <v>0.148809523809524</v>
      </c>
    </row>
    <row r="2450" spans="1:22" hidden="1" x14ac:dyDescent="0.25">
      <c r="A2450" s="30" t="s">
        <v>1981</v>
      </c>
      <c r="B2450" s="30" t="s">
        <v>274</v>
      </c>
      <c r="C2450" s="30" t="s">
        <v>9</v>
      </c>
      <c r="D2450" s="30" t="s">
        <v>339</v>
      </c>
      <c r="E2450" s="30" t="s">
        <v>284</v>
      </c>
      <c r="F2450" s="30">
        <v>11875</v>
      </c>
      <c r="G2450" s="30" t="s">
        <v>305</v>
      </c>
      <c r="H2450" s="30">
        <v>227.388191187438</v>
      </c>
      <c r="I2450" s="30">
        <v>3.41</v>
      </c>
      <c r="J2450" s="30" t="s">
        <v>332</v>
      </c>
      <c r="K2450" s="30">
        <v>775.39373194916402</v>
      </c>
      <c r="L2450" s="30">
        <v>9207800.5668963306</v>
      </c>
      <c r="M2450" s="30">
        <v>3.41</v>
      </c>
      <c r="N2450" s="30">
        <v>0</v>
      </c>
      <c r="O2450" s="30">
        <v>0</v>
      </c>
      <c r="P2450" s="30">
        <v>0</v>
      </c>
      <c r="Q2450" s="30">
        <v>0</v>
      </c>
      <c r="R2450" s="30">
        <v>0</v>
      </c>
      <c r="S2450" s="30">
        <v>40493.75</v>
      </c>
      <c r="T2450">
        <v>9</v>
      </c>
      <c r="U2450">
        <v>227.388191187438</v>
      </c>
      <c r="V2450">
        <v>0.229475100942127</v>
      </c>
    </row>
    <row r="2451" spans="1:22" hidden="1" x14ac:dyDescent="0.25">
      <c r="A2451" s="30" t="s">
        <v>1982</v>
      </c>
      <c r="B2451" s="30" t="s">
        <v>274</v>
      </c>
      <c r="C2451" s="30" t="s">
        <v>9</v>
      </c>
      <c r="D2451" s="30" t="s">
        <v>339</v>
      </c>
      <c r="E2451" s="30" t="s">
        <v>284</v>
      </c>
      <c r="F2451" s="30">
        <v>11875</v>
      </c>
      <c r="G2451" s="30" t="s">
        <v>306</v>
      </c>
      <c r="H2451" s="30">
        <v>122.338066413072</v>
      </c>
      <c r="I2451" s="30">
        <v>3.13</v>
      </c>
      <c r="J2451" s="30" t="s">
        <v>332</v>
      </c>
      <c r="K2451" s="30">
        <v>382.91814787291401</v>
      </c>
      <c r="L2451" s="30">
        <v>4547153.0059908498</v>
      </c>
      <c r="M2451" s="30">
        <v>3.13</v>
      </c>
      <c r="N2451" s="30">
        <v>0</v>
      </c>
      <c r="O2451" s="30">
        <v>0</v>
      </c>
      <c r="P2451" s="30">
        <v>0</v>
      </c>
      <c r="Q2451" s="30">
        <v>0</v>
      </c>
      <c r="R2451" s="30">
        <v>0</v>
      </c>
      <c r="S2451" s="30">
        <v>37168.75</v>
      </c>
      <c r="T2451">
        <v>9</v>
      </c>
      <c r="U2451">
        <v>122.338066413072</v>
      </c>
      <c r="V2451">
        <v>0.21063257065948901</v>
      </c>
    </row>
    <row r="2452" spans="1:22" hidden="1" x14ac:dyDescent="0.25">
      <c r="A2452" s="30" t="s">
        <v>1983</v>
      </c>
      <c r="B2452" s="30" t="s">
        <v>274</v>
      </c>
      <c r="C2452" s="30" t="s">
        <v>9</v>
      </c>
      <c r="D2452" s="30" t="s">
        <v>339</v>
      </c>
      <c r="E2452" s="30" t="s">
        <v>284</v>
      </c>
      <c r="F2452" s="30">
        <v>11875</v>
      </c>
      <c r="G2452" s="30" t="s">
        <v>307</v>
      </c>
      <c r="H2452" s="30">
        <v>117.687236481035</v>
      </c>
      <c r="I2452" s="30">
        <v>3.25</v>
      </c>
      <c r="J2452" s="30" t="s">
        <v>336</v>
      </c>
      <c r="K2452" s="30">
        <v>382.48351856336399</v>
      </c>
      <c r="L2452" s="30">
        <v>4541991.78293995</v>
      </c>
      <c r="M2452" s="30">
        <v>0</v>
      </c>
      <c r="N2452" s="30">
        <v>0</v>
      </c>
      <c r="O2452" s="30">
        <v>0</v>
      </c>
      <c r="P2452" s="30">
        <v>0</v>
      </c>
      <c r="Q2452" s="30">
        <v>3.25</v>
      </c>
      <c r="R2452" s="30">
        <v>382.48351856336399</v>
      </c>
      <c r="S2452" s="30">
        <v>38593.75</v>
      </c>
      <c r="T2452">
        <v>9</v>
      </c>
      <c r="U2452">
        <v>117.687236481035</v>
      </c>
      <c r="V2452">
        <v>0.483630952380952</v>
      </c>
    </row>
    <row r="2453" spans="1:22" hidden="1" x14ac:dyDescent="0.25">
      <c r="A2453" s="30" t="s">
        <v>1984</v>
      </c>
      <c r="B2453" s="30" t="s">
        <v>274</v>
      </c>
      <c r="C2453" s="30" t="s">
        <v>9</v>
      </c>
      <c r="D2453" s="30" t="s">
        <v>339</v>
      </c>
      <c r="E2453" s="30" t="s">
        <v>284</v>
      </c>
      <c r="F2453" s="30">
        <v>11875</v>
      </c>
      <c r="G2453" s="30" t="s">
        <v>308</v>
      </c>
      <c r="H2453" s="30">
        <v>184.43218474650399</v>
      </c>
      <c r="I2453" s="30">
        <v>5.27</v>
      </c>
      <c r="J2453" s="30" t="s">
        <v>332</v>
      </c>
      <c r="K2453" s="30">
        <v>971.95761361407699</v>
      </c>
      <c r="L2453" s="30">
        <v>11541996.6616672</v>
      </c>
      <c r="M2453" s="30">
        <v>5.27</v>
      </c>
      <c r="N2453" s="30">
        <v>0</v>
      </c>
      <c r="O2453" s="30">
        <v>0</v>
      </c>
      <c r="P2453" s="30">
        <v>0</v>
      </c>
      <c r="Q2453" s="30">
        <v>0</v>
      </c>
      <c r="R2453" s="30">
        <v>0</v>
      </c>
      <c r="S2453" s="30">
        <v>62581.25</v>
      </c>
      <c r="T2453">
        <v>9</v>
      </c>
      <c r="U2453">
        <v>184.43218474650399</v>
      </c>
      <c r="V2453">
        <v>0.35464333781965002</v>
      </c>
    </row>
    <row r="2454" spans="1:22" hidden="1" x14ac:dyDescent="0.25">
      <c r="A2454" s="30" t="s">
        <v>1980</v>
      </c>
      <c r="B2454" s="30" t="s">
        <v>274</v>
      </c>
      <c r="C2454" s="30" t="s">
        <v>9</v>
      </c>
      <c r="D2454" s="30" t="s">
        <v>339</v>
      </c>
      <c r="E2454" s="30" t="s">
        <v>284</v>
      </c>
      <c r="F2454" s="30">
        <v>11875</v>
      </c>
      <c r="G2454" s="30" t="s">
        <v>309</v>
      </c>
      <c r="H2454" s="30">
        <v>2677.4611008083102</v>
      </c>
      <c r="I2454" s="30">
        <v>0.54</v>
      </c>
      <c r="J2454" s="30" t="s">
        <v>336</v>
      </c>
      <c r="K2454" s="30">
        <v>1445.8289944364899</v>
      </c>
      <c r="L2454" s="30">
        <v>17169219.308933299</v>
      </c>
      <c r="M2454" s="30">
        <v>0</v>
      </c>
      <c r="N2454" s="30">
        <v>0</v>
      </c>
      <c r="O2454" s="30">
        <v>0</v>
      </c>
      <c r="P2454" s="30">
        <v>0</v>
      </c>
      <c r="Q2454" s="30">
        <v>0.54</v>
      </c>
      <c r="R2454" s="30">
        <v>1445.8289944364899</v>
      </c>
      <c r="S2454" s="30">
        <v>6412.5</v>
      </c>
      <c r="T2454">
        <v>9</v>
      </c>
      <c r="U2454">
        <v>2677.4611008083102</v>
      </c>
      <c r="V2454">
        <v>8.0357142857142905E-2</v>
      </c>
    </row>
    <row r="2455" spans="1:22" hidden="1" x14ac:dyDescent="0.25">
      <c r="A2455" s="30" t="s">
        <v>1985</v>
      </c>
      <c r="B2455" s="30" t="s">
        <v>274</v>
      </c>
      <c r="C2455" s="30" t="s">
        <v>9</v>
      </c>
      <c r="D2455" s="30" t="s">
        <v>339</v>
      </c>
      <c r="E2455" s="30" t="s">
        <v>284</v>
      </c>
      <c r="F2455" s="30">
        <v>11875</v>
      </c>
      <c r="G2455" s="30" t="s">
        <v>310</v>
      </c>
      <c r="H2455" s="30">
        <v>291.43555768029597</v>
      </c>
      <c r="I2455" s="30">
        <v>0.48</v>
      </c>
      <c r="J2455" s="30" t="s">
        <v>333</v>
      </c>
      <c r="K2455" s="30">
        <v>139.88906768654201</v>
      </c>
      <c r="L2455" s="30">
        <v>1661182.67877769</v>
      </c>
      <c r="M2455" s="30">
        <v>0</v>
      </c>
      <c r="N2455" s="30">
        <v>0.48</v>
      </c>
      <c r="O2455" s="30">
        <v>0</v>
      </c>
      <c r="P2455" s="30">
        <v>0</v>
      </c>
      <c r="Q2455" s="30">
        <v>0</v>
      </c>
      <c r="R2455" s="30">
        <v>0</v>
      </c>
      <c r="S2455" s="30">
        <v>5700</v>
      </c>
      <c r="T2455">
        <v>9</v>
      </c>
      <c r="U2455">
        <v>291.43555768029597</v>
      </c>
      <c r="V2455">
        <v>7.0175438596491196E-2</v>
      </c>
    </row>
    <row r="2456" spans="1:22" hidden="1" x14ac:dyDescent="0.25">
      <c r="A2456" s="30" t="s">
        <v>1986</v>
      </c>
      <c r="B2456" s="30" t="s">
        <v>274</v>
      </c>
      <c r="C2456" s="30" t="s">
        <v>9</v>
      </c>
      <c r="D2456" s="30" t="s">
        <v>339</v>
      </c>
      <c r="E2456" s="30" t="s">
        <v>284</v>
      </c>
      <c r="F2456" s="30">
        <v>11875</v>
      </c>
      <c r="G2456" s="30" t="s">
        <v>311</v>
      </c>
      <c r="H2456" s="30">
        <v>144.968163966253</v>
      </c>
      <c r="I2456" s="30">
        <v>1.1599999999999999</v>
      </c>
      <c r="J2456" s="30" t="s">
        <v>333</v>
      </c>
      <c r="K2456" s="30">
        <v>168.16307020085401</v>
      </c>
      <c r="L2456" s="30">
        <v>1996936.45863514</v>
      </c>
      <c r="M2456" s="30">
        <v>0</v>
      </c>
      <c r="N2456" s="30">
        <v>1.1599999999999999</v>
      </c>
      <c r="O2456" s="30">
        <v>0</v>
      </c>
      <c r="P2456" s="30">
        <v>0</v>
      </c>
      <c r="Q2456" s="30">
        <v>0</v>
      </c>
      <c r="R2456" s="30">
        <v>0</v>
      </c>
      <c r="S2456" s="30">
        <v>13775</v>
      </c>
      <c r="T2456">
        <v>9</v>
      </c>
      <c r="U2456">
        <v>144.968163966253</v>
      </c>
      <c r="V2456">
        <v>0.16959064327485401</v>
      </c>
    </row>
    <row r="2457" spans="1:22" hidden="1" x14ac:dyDescent="0.25">
      <c r="A2457" s="30" t="s">
        <v>1987</v>
      </c>
      <c r="B2457" s="30" t="s">
        <v>274</v>
      </c>
      <c r="C2457" s="30" t="s">
        <v>9</v>
      </c>
      <c r="D2457" s="30" t="s">
        <v>339</v>
      </c>
      <c r="E2457" s="30" t="s">
        <v>284</v>
      </c>
      <c r="F2457" s="30">
        <v>11875</v>
      </c>
      <c r="G2457" s="30" t="s">
        <v>312</v>
      </c>
      <c r="H2457" s="30">
        <v>39.702476711452803</v>
      </c>
      <c r="I2457" s="30">
        <v>25.8</v>
      </c>
      <c r="J2457" s="30" t="s">
        <v>334</v>
      </c>
      <c r="K2457" s="30">
        <v>1024.3238991554799</v>
      </c>
      <c r="L2457" s="30">
        <v>12163846.302471399</v>
      </c>
      <c r="M2457" s="30">
        <v>0</v>
      </c>
      <c r="N2457" s="30">
        <v>0</v>
      </c>
      <c r="O2457" s="30">
        <v>25.8</v>
      </c>
      <c r="P2457" s="30">
        <v>0</v>
      </c>
      <c r="Q2457" s="30">
        <v>0</v>
      </c>
      <c r="R2457" s="30">
        <v>0</v>
      </c>
      <c r="S2457" s="30">
        <v>306375</v>
      </c>
      <c r="T2457">
        <v>9</v>
      </c>
      <c r="U2457">
        <v>39.702476711452803</v>
      </c>
      <c r="V2457">
        <v>0.79580505860579898</v>
      </c>
    </row>
    <row r="2458" spans="1:22" hidden="1" x14ac:dyDescent="0.25">
      <c r="A2458" s="30" t="s">
        <v>2842</v>
      </c>
      <c r="B2458" s="30" t="s">
        <v>274</v>
      </c>
      <c r="C2458" s="30" t="s">
        <v>9</v>
      </c>
      <c r="D2458" s="30" t="s">
        <v>339</v>
      </c>
      <c r="E2458" s="30" t="s">
        <v>284</v>
      </c>
      <c r="F2458" s="30">
        <v>11875</v>
      </c>
      <c r="G2458" s="30" t="s">
        <v>2688</v>
      </c>
      <c r="H2458" s="30">
        <v>448.91258730698701</v>
      </c>
      <c r="I2458" s="30">
        <v>0.82163068700999997</v>
      </c>
      <c r="J2458" s="30" t="s">
        <v>334</v>
      </c>
      <c r="K2458" s="30">
        <v>368.84035751647599</v>
      </c>
      <c r="L2458" s="30">
        <v>4379979.2455081604</v>
      </c>
      <c r="M2458" s="30">
        <v>0</v>
      </c>
      <c r="N2458" s="30">
        <v>0</v>
      </c>
      <c r="O2458" s="30">
        <v>0.82163068700999997</v>
      </c>
      <c r="P2458" s="30">
        <v>0</v>
      </c>
      <c r="Q2458" s="30">
        <v>0</v>
      </c>
      <c r="R2458" s="30">
        <v>0</v>
      </c>
      <c r="S2458" s="30">
        <v>9756.8644082437495</v>
      </c>
      <c r="T2458">
        <v>9</v>
      </c>
      <c r="U2458">
        <v>448.91258730698701</v>
      </c>
      <c r="V2458">
        <v>2.5343327791795201E-2</v>
      </c>
    </row>
    <row r="2459" spans="1:22" hidden="1" x14ac:dyDescent="0.25">
      <c r="A2459" s="30" t="s">
        <v>2758</v>
      </c>
      <c r="B2459" s="30" t="s">
        <v>274</v>
      </c>
      <c r="C2459" s="30" t="s">
        <v>9</v>
      </c>
      <c r="D2459" s="30" t="s">
        <v>339</v>
      </c>
      <c r="E2459" s="30" t="s">
        <v>284</v>
      </c>
      <c r="F2459" s="30">
        <v>11875</v>
      </c>
      <c r="G2459" s="30" t="s">
        <v>2687</v>
      </c>
      <c r="H2459" s="30">
        <v>278.60442550933999</v>
      </c>
      <c r="I2459" s="30">
        <v>5.6883693129899999</v>
      </c>
      <c r="J2459" s="30" t="s">
        <v>334</v>
      </c>
      <c r="K2459" s="30">
        <v>1584.80486453054</v>
      </c>
      <c r="L2459" s="30">
        <v>18819557.766300201</v>
      </c>
      <c r="M2459" s="30">
        <v>0</v>
      </c>
      <c r="N2459" s="30">
        <v>0</v>
      </c>
      <c r="O2459" s="30">
        <v>5.6883693129899999</v>
      </c>
      <c r="P2459" s="30">
        <v>0</v>
      </c>
      <c r="Q2459" s="30">
        <v>0</v>
      </c>
      <c r="R2459" s="30">
        <v>0</v>
      </c>
      <c r="S2459" s="30">
        <v>67549.385591756203</v>
      </c>
      <c r="T2459">
        <v>9</v>
      </c>
      <c r="U2459">
        <v>278.60442550933999</v>
      </c>
      <c r="V2459">
        <v>0.17545864629827301</v>
      </c>
    </row>
    <row r="2460" spans="1:22" hidden="1" x14ac:dyDescent="0.25">
      <c r="A2460" s="30" t="s">
        <v>1988</v>
      </c>
      <c r="B2460" s="30" t="s">
        <v>274</v>
      </c>
      <c r="C2460" s="30" t="s">
        <v>9</v>
      </c>
      <c r="D2460" s="30" t="s">
        <v>339</v>
      </c>
      <c r="E2460" s="30" t="s">
        <v>284</v>
      </c>
      <c r="F2460" s="30">
        <v>11875</v>
      </c>
      <c r="G2460" s="30" t="s">
        <v>313</v>
      </c>
      <c r="H2460" s="30">
        <v>2696.6538043467199</v>
      </c>
      <c r="I2460" s="30">
        <v>0.11</v>
      </c>
      <c r="J2460" s="30" t="s">
        <v>334</v>
      </c>
      <c r="K2460" s="30">
        <v>296.63191847813903</v>
      </c>
      <c r="L2460" s="30">
        <v>3522504.0319278999</v>
      </c>
      <c r="M2460" s="30">
        <v>0</v>
      </c>
      <c r="N2460" s="30">
        <v>0</v>
      </c>
      <c r="O2460" s="30">
        <v>0.11</v>
      </c>
      <c r="P2460" s="30">
        <v>0</v>
      </c>
      <c r="Q2460" s="30">
        <v>0</v>
      </c>
      <c r="R2460" s="30">
        <v>0</v>
      </c>
      <c r="S2460" s="30">
        <v>1306.25</v>
      </c>
      <c r="T2460">
        <v>9</v>
      </c>
      <c r="U2460">
        <v>2696.6538043467199</v>
      </c>
      <c r="V2460">
        <v>3.39296730413325E-3</v>
      </c>
    </row>
    <row r="2461" spans="1:22" hidden="1" x14ac:dyDescent="0.25">
      <c r="A2461" s="30" t="s">
        <v>2015</v>
      </c>
      <c r="B2461" s="30" t="s">
        <v>274</v>
      </c>
      <c r="C2461" s="30" t="s">
        <v>9</v>
      </c>
      <c r="D2461" s="30" t="s">
        <v>339</v>
      </c>
      <c r="E2461" s="30" t="s">
        <v>285</v>
      </c>
      <c r="F2461" s="30">
        <v>11875</v>
      </c>
      <c r="G2461" s="30" t="s">
        <v>289</v>
      </c>
      <c r="H2461" s="30">
        <v>6409.8361749715996</v>
      </c>
      <c r="I2461" s="30">
        <v>1.84</v>
      </c>
      <c r="J2461" s="30" t="s">
        <v>335</v>
      </c>
      <c r="K2461" s="30">
        <v>11794.0985619478</v>
      </c>
      <c r="L2461" s="30">
        <v>140054920.42313001</v>
      </c>
      <c r="M2461" s="30">
        <v>0</v>
      </c>
      <c r="N2461" s="30">
        <v>0</v>
      </c>
      <c r="O2461" s="30">
        <v>0</v>
      </c>
      <c r="P2461" s="30">
        <v>1.84</v>
      </c>
      <c r="Q2461" s="30">
        <v>0</v>
      </c>
      <c r="R2461" s="30">
        <v>0</v>
      </c>
      <c r="S2461" s="30">
        <v>21850</v>
      </c>
      <c r="T2461">
        <v>10</v>
      </c>
      <c r="U2461">
        <v>6409.8361749715996</v>
      </c>
      <c r="V2461">
        <v>1</v>
      </c>
    </row>
    <row r="2462" spans="1:22" hidden="1" x14ac:dyDescent="0.25">
      <c r="A2462" s="30" t="s">
        <v>2014</v>
      </c>
      <c r="B2462" s="30" t="s">
        <v>274</v>
      </c>
      <c r="C2462" s="30" t="s">
        <v>9</v>
      </c>
      <c r="D2462" s="30" t="s">
        <v>339</v>
      </c>
      <c r="E2462" s="30" t="s">
        <v>285</v>
      </c>
      <c r="F2462" s="30">
        <v>11875</v>
      </c>
      <c r="G2462" s="30" t="s">
        <v>290</v>
      </c>
      <c r="H2462" s="30">
        <v>4710.6949008299198</v>
      </c>
      <c r="I2462" s="30">
        <v>0.43</v>
      </c>
      <c r="J2462" s="30" t="s">
        <v>363</v>
      </c>
      <c r="K2462" s="30">
        <v>2025.5988073568601</v>
      </c>
      <c r="L2462" s="30">
        <v>24053985.8373628</v>
      </c>
      <c r="M2462" s="30">
        <v>0</v>
      </c>
      <c r="N2462" s="30">
        <v>0</v>
      </c>
      <c r="O2462" s="30">
        <v>0</v>
      </c>
      <c r="P2462" s="30">
        <v>0</v>
      </c>
      <c r="Q2462" s="30">
        <v>0</v>
      </c>
      <c r="R2462" s="30">
        <v>0</v>
      </c>
      <c r="S2462" s="30">
        <v>5106.25</v>
      </c>
      <c r="T2462">
        <v>10</v>
      </c>
      <c r="U2462">
        <v>4710.6949008299198</v>
      </c>
      <c r="V2462">
        <v>0.233695652173913</v>
      </c>
    </row>
    <row r="2463" spans="1:22" hidden="1" x14ac:dyDescent="0.25">
      <c r="A2463" s="30" t="s">
        <v>1991</v>
      </c>
      <c r="B2463" s="30" t="s">
        <v>274</v>
      </c>
      <c r="C2463" s="30" t="s">
        <v>9</v>
      </c>
      <c r="D2463" s="30" t="s">
        <v>339</v>
      </c>
      <c r="E2463" s="30" t="s">
        <v>285</v>
      </c>
      <c r="F2463" s="30">
        <v>11875</v>
      </c>
      <c r="G2463" s="30" t="s">
        <v>291</v>
      </c>
      <c r="H2463" s="30">
        <v>1288.84272992002</v>
      </c>
      <c r="I2463" s="30">
        <v>0.16</v>
      </c>
      <c r="J2463" s="30" t="s">
        <v>336</v>
      </c>
      <c r="K2463" s="30">
        <v>206.21483678720401</v>
      </c>
      <c r="L2463" s="30">
        <v>2448801.18684805</v>
      </c>
      <c r="M2463" s="30">
        <v>0</v>
      </c>
      <c r="N2463" s="30">
        <v>0</v>
      </c>
      <c r="O2463" s="30">
        <v>0</v>
      </c>
      <c r="P2463" s="30">
        <v>0</v>
      </c>
      <c r="Q2463" s="30">
        <v>0.16</v>
      </c>
      <c r="R2463" s="30">
        <v>206.21483678720401</v>
      </c>
      <c r="S2463" s="30">
        <v>1900</v>
      </c>
      <c r="T2463">
        <v>10</v>
      </c>
      <c r="U2463">
        <v>1288.84272992002</v>
      </c>
      <c r="V2463">
        <v>1.35363790186125E-2</v>
      </c>
    </row>
    <row r="2464" spans="1:22" hidden="1" x14ac:dyDescent="0.25">
      <c r="A2464" s="30" t="s">
        <v>1993</v>
      </c>
      <c r="B2464" s="30" t="s">
        <v>274</v>
      </c>
      <c r="C2464" s="30" t="s">
        <v>9</v>
      </c>
      <c r="D2464" s="30" t="s">
        <v>339</v>
      </c>
      <c r="E2464" s="30" t="s">
        <v>285</v>
      </c>
      <c r="F2464" s="30">
        <v>11875</v>
      </c>
      <c r="G2464" s="30" t="s">
        <v>292</v>
      </c>
      <c r="H2464" s="30">
        <v>59.775868564181899</v>
      </c>
      <c r="I2464" s="30">
        <v>1.28</v>
      </c>
      <c r="J2464" s="30" t="s">
        <v>332</v>
      </c>
      <c r="K2464" s="30">
        <v>76.513111762152803</v>
      </c>
      <c r="L2464" s="30">
        <v>908593.20217556402</v>
      </c>
      <c r="M2464" s="30">
        <v>1.28</v>
      </c>
      <c r="N2464" s="30">
        <v>0</v>
      </c>
      <c r="O2464" s="30">
        <v>0</v>
      </c>
      <c r="P2464" s="30">
        <v>0</v>
      </c>
      <c r="Q2464" s="30">
        <v>0</v>
      </c>
      <c r="R2464" s="30">
        <v>0</v>
      </c>
      <c r="S2464" s="30">
        <v>15200</v>
      </c>
      <c r="T2464">
        <v>10</v>
      </c>
      <c r="U2464">
        <v>59.775868564181899</v>
      </c>
      <c r="V2464">
        <v>6.7546174142480195E-2</v>
      </c>
    </row>
    <row r="2465" spans="1:22" hidden="1" x14ac:dyDescent="0.25">
      <c r="A2465" s="30" t="s">
        <v>1994</v>
      </c>
      <c r="B2465" s="30" t="s">
        <v>274</v>
      </c>
      <c r="C2465" s="30" t="s">
        <v>9</v>
      </c>
      <c r="D2465" s="30" t="s">
        <v>339</v>
      </c>
      <c r="E2465" s="30" t="s">
        <v>285</v>
      </c>
      <c r="F2465" s="30">
        <v>11875</v>
      </c>
      <c r="G2465" s="30" t="s">
        <v>293</v>
      </c>
      <c r="H2465" s="30">
        <v>1302.94809730681</v>
      </c>
      <c r="I2465" s="30">
        <v>1.1100000000000001</v>
      </c>
      <c r="J2465" s="30" t="s">
        <v>333</v>
      </c>
      <c r="K2465" s="30">
        <v>1446.27238801056</v>
      </c>
      <c r="L2465" s="30">
        <v>17174484.607625399</v>
      </c>
      <c r="M2465" s="30">
        <v>0</v>
      </c>
      <c r="N2465" s="30">
        <v>1.1100000000000001</v>
      </c>
      <c r="O2465" s="30">
        <v>0</v>
      </c>
      <c r="P2465" s="30">
        <v>0</v>
      </c>
      <c r="Q2465" s="30">
        <v>0</v>
      </c>
      <c r="R2465" s="30">
        <v>0</v>
      </c>
      <c r="S2465" s="30">
        <v>13181.25</v>
      </c>
      <c r="T2465">
        <v>10</v>
      </c>
      <c r="U2465">
        <v>1302.94809730681</v>
      </c>
      <c r="V2465">
        <v>9.94623655913979E-2</v>
      </c>
    </row>
    <row r="2466" spans="1:22" hidden="1" x14ac:dyDescent="0.25">
      <c r="A2466" s="30" t="s">
        <v>1995</v>
      </c>
      <c r="B2466" s="30" t="s">
        <v>274</v>
      </c>
      <c r="C2466" s="30" t="s">
        <v>9</v>
      </c>
      <c r="D2466" s="30" t="s">
        <v>339</v>
      </c>
      <c r="E2466" s="30" t="s">
        <v>285</v>
      </c>
      <c r="F2466" s="30">
        <v>11875</v>
      </c>
      <c r="G2466" s="30" t="s">
        <v>294</v>
      </c>
      <c r="H2466" s="30">
        <v>451.43309931149099</v>
      </c>
      <c r="I2466" s="30">
        <v>1.65</v>
      </c>
      <c r="J2466" s="30" t="s">
        <v>333</v>
      </c>
      <c r="K2466" s="30">
        <v>744.86461386396002</v>
      </c>
      <c r="L2466" s="30">
        <v>8845267.2896345295</v>
      </c>
      <c r="M2466" s="30">
        <v>0</v>
      </c>
      <c r="N2466" s="30">
        <v>1.65</v>
      </c>
      <c r="O2466" s="30">
        <v>0</v>
      </c>
      <c r="P2466" s="30">
        <v>0</v>
      </c>
      <c r="Q2466" s="30">
        <v>0</v>
      </c>
      <c r="R2466" s="30">
        <v>0</v>
      </c>
      <c r="S2466" s="30">
        <v>19593.75</v>
      </c>
      <c r="T2466">
        <v>10</v>
      </c>
      <c r="U2466">
        <v>451.43309931149099</v>
      </c>
      <c r="V2466">
        <v>0.14784946236559099</v>
      </c>
    </row>
    <row r="2467" spans="1:22" hidden="1" x14ac:dyDescent="0.25">
      <c r="A2467" s="30" t="s">
        <v>1996</v>
      </c>
      <c r="B2467" s="30" t="s">
        <v>274</v>
      </c>
      <c r="C2467" s="30" t="s">
        <v>9</v>
      </c>
      <c r="D2467" s="30" t="s">
        <v>339</v>
      </c>
      <c r="E2467" s="30" t="s">
        <v>285</v>
      </c>
      <c r="F2467" s="30">
        <v>11875</v>
      </c>
      <c r="G2467" s="30" t="s">
        <v>295</v>
      </c>
      <c r="H2467" s="30">
        <v>3543.0562707599602</v>
      </c>
      <c r="I2467" s="30">
        <v>0.26</v>
      </c>
      <c r="J2467" s="30" t="s">
        <v>336</v>
      </c>
      <c r="K2467" s="30">
        <v>921.19463039759</v>
      </c>
      <c r="L2467" s="30">
        <v>10939186.235971401</v>
      </c>
      <c r="M2467" s="30">
        <v>0</v>
      </c>
      <c r="N2467" s="30">
        <v>0</v>
      </c>
      <c r="O2467" s="30">
        <v>0</v>
      </c>
      <c r="P2467" s="30">
        <v>0</v>
      </c>
      <c r="Q2467" s="30">
        <v>0.26</v>
      </c>
      <c r="R2467" s="30">
        <v>921.19463039759</v>
      </c>
      <c r="S2467" s="30">
        <v>3087.5</v>
      </c>
      <c r="T2467">
        <v>10</v>
      </c>
      <c r="U2467">
        <v>3543.0562707599602</v>
      </c>
      <c r="V2467">
        <v>2.19966159052454E-2</v>
      </c>
    </row>
    <row r="2468" spans="1:22" hidden="1" x14ac:dyDescent="0.25">
      <c r="A2468" s="30" t="s">
        <v>1997</v>
      </c>
      <c r="B2468" s="30" t="s">
        <v>274</v>
      </c>
      <c r="C2468" s="30" t="s">
        <v>9</v>
      </c>
      <c r="D2468" s="30" t="s">
        <v>339</v>
      </c>
      <c r="E2468" s="30" t="s">
        <v>285</v>
      </c>
      <c r="F2468" s="30">
        <v>11875</v>
      </c>
      <c r="G2468" s="30" t="s">
        <v>296</v>
      </c>
      <c r="H2468" s="30">
        <v>307.59055430450599</v>
      </c>
      <c r="I2468" s="30">
        <v>0.78</v>
      </c>
      <c r="J2468" s="30" t="s">
        <v>336</v>
      </c>
      <c r="K2468" s="30">
        <v>239.92063235751499</v>
      </c>
      <c r="L2468" s="30">
        <v>2849057.5092454902</v>
      </c>
      <c r="M2468" s="30">
        <v>0</v>
      </c>
      <c r="N2468" s="30">
        <v>0</v>
      </c>
      <c r="O2468" s="30">
        <v>0</v>
      </c>
      <c r="P2468" s="30">
        <v>0</v>
      </c>
      <c r="Q2468" s="30">
        <v>0.78</v>
      </c>
      <c r="R2468" s="30">
        <v>239.92063235751499</v>
      </c>
      <c r="S2468" s="30">
        <v>9262.5</v>
      </c>
      <c r="T2468">
        <v>10</v>
      </c>
      <c r="U2468">
        <v>307.59055430450599</v>
      </c>
      <c r="V2468">
        <v>6.59898477157361E-2</v>
      </c>
    </row>
    <row r="2469" spans="1:22" hidden="1" x14ac:dyDescent="0.25">
      <c r="A2469" s="30" t="s">
        <v>1998</v>
      </c>
      <c r="B2469" s="30" t="s">
        <v>274</v>
      </c>
      <c r="C2469" s="30" t="s">
        <v>9</v>
      </c>
      <c r="D2469" s="30" t="s">
        <v>339</v>
      </c>
      <c r="E2469" s="30" t="s">
        <v>285</v>
      </c>
      <c r="F2469" s="30">
        <v>11875</v>
      </c>
      <c r="G2469" s="30" t="s">
        <v>297</v>
      </c>
      <c r="H2469" s="30">
        <v>3371.85045831765</v>
      </c>
      <c r="I2469" s="30">
        <v>0.62</v>
      </c>
      <c r="J2469" s="30" t="s">
        <v>336</v>
      </c>
      <c r="K2469" s="30">
        <v>2090.5472841569399</v>
      </c>
      <c r="L2469" s="30">
        <v>24825248.999363702</v>
      </c>
      <c r="M2469" s="30">
        <v>0</v>
      </c>
      <c r="N2469" s="30">
        <v>0</v>
      </c>
      <c r="O2469" s="30">
        <v>0</v>
      </c>
      <c r="P2469" s="30">
        <v>0</v>
      </c>
      <c r="Q2469" s="30">
        <v>0.62</v>
      </c>
      <c r="R2469" s="30">
        <v>2090.5472841569399</v>
      </c>
      <c r="S2469" s="30">
        <v>7362.5</v>
      </c>
      <c r="T2469">
        <v>10</v>
      </c>
      <c r="U2469">
        <v>3371.85045831765</v>
      </c>
      <c r="V2469">
        <v>5.2453468697123501E-2</v>
      </c>
    </row>
    <row r="2470" spans="1:22" hidden="1" x14ac:dyDescent="0.25">
      <c r="A2470" s="30" t="s">
        <v>1999</v>
      </c>
      <c r="B2470" s="30" t="s">
        <v>274</v>
      </c>
      <c r="C2470" s="30" t="s">
        <v>9</v>
      </c>
      <c r="D2470" s="30" t="s">
        <v>339</v>
      </c>
      <c r="E2470" s="30" t="s">
        <v>285</v>
      </c>
      <c r="F2470" s="30">
        <v>11875</v>
      </c>
      <c r="G2470" s="30" t="s">
        <v>298</v>
      </c>
      <c r="H2470" s="30">
        <v>0</v>
      </c>
      <c r="I2470" s="30">
        <v>0</v>
      </c>
      <c r="J2470" s="30" t="s">
        <v>276</v>
      </c>
      <c r="K2470" s="30">
        <v>0</v>
      </c>
      <c r="L2470" s="30">
        <v>0</v>
      </c>
      <c r="M2470" s="30">
        <v>0</v>
      </c>
      <c r="N2470" s="30">
        <v>0</v>
      </c>
      <c r="O2470" s="30">
        <v>0</v>
      </c>
      <c r="P2470" s="30">
        <v>0</v>
      </c>
      <c r="Q2470" s="30">
        <v>0</v>
      </c>
      <c r="R2470" s="30">
        <v>0</v>
      </c>
      <c r="S2470" s="30">
        <v>0</v>
      </c>
      <c r="T2470">
        <v>10</v>
      </c>
      <c r="U2470">
        <v>0</v>
      </c>
      <c r="V2470">
        <v>0</v>
      </c>
    </row>
    <row r="2471" spans="1:22" hidden="1" x14ac:dyDescent="0.25">
      <c r="A2471" s="30" t="s">
        <v>2000</v>
      </c>
      <c r="B2471" s="30" t="s">
        <v>274</v>
      </c>
      <c r="C2471" s="30" t="s">
        <v>9</v>
      </c>
      <c r="D2471" s="30" t="s">
        <v>339</v>
      </c>
      <c r="E2471" s="30" t="s">
        <v>285</v>
      </c>
      <c r="F2471" s="30">
        <v>11875</v>
      </c>
      <c r="G2471" s="30" t="s">
        <v>299</v>
      </c>
      <c r="H2471" s="30">
        <v>135.381809683337</v>
      </c>
      <c r="I2471" s="30">
        <v>0.21</v>
      </c>
      <c r="J2471" s="30" t="s">
        <v>332</v>
      </c>
      <c r="K2471" s="30">
        <v>28.4301800335008</v>
      </c>
      <c r="L2471" s="30">
        <v>337608.38789782202</v>
      </c>
      <c r="M2471" s="30">
        <v>0.21</v>
      </c>
      <c r="N2471" s="30">
        <v>0</v>
      </c>
      <c r="O2471" s="30">
        <v>0</v>
      </c>
      <c r="P2471" s="30">
        <v>0</v>
      </c>
      <c r="Q2471" s="30">
        <v>0</v>
      </c>
      <c r="R2471" s="30">
        <v>0</v>
      </c>
      <c r="S2471" s="30">
        <v>2493.75</v>
      </c>
      <c r="T2471">
        <v>10</v>
      </c>
      <c r="U2471">
        <v>135.381809683337</v>
      </c>
      <c r="V2471">
        <v>1.10817941952507E-2</v>
      </c>
    </row>
    <row r="2472" spans="1:22" hidden="1" x14ac:dyDescent="0.25">
      <c r="A2472" s="30" t="s">
        <v>2001</v>
      </c>
      <c r="B2472" s="30" t="s">
        <v>274</v>
      </c>
      <c r="C2472" s="30" t="s">
        <v>9</v>
      </c>
      <c r="D2472" s="30" t="s">
        <v>339</v>
      </c>
      <c r="E2472" s="30" t="s">
        <v>285</v>
      </c>
      <c r="F2472" s="30">
        <v>11875</v>
      </c>
      <c r="G2472" s="30" t="s">
        <v>300</v>
      </c>
      <c r="H2472" s="30">
        <v>4262.42750394223</v>
      </c>
      <c r="I2472" s="30">
        <v>0.37</v>
      </c>
      <c r="J2472" s="30" t="s">
        <v>336</v>
      </c>
      <c r="K2472" s="30">
        <v>1577.09817645863</v>
      </c>
      <c r="L2472" s="30">
        <v>18728040.845446199</v>
      </c>
      <c r="M2472" s="30">
        <v>0</v>
      </c>
      <c r="N2472" s="30">
        <v>0</v>
      </c>
      <c r="O2472" s="30">
        <v>0</v>
      </c>
      <c r="P2472" s="30">
        <v>0</v>
      </c>
      <c r="Q2472" s="30">
        <v>0.37</v>
      </c>
      <c r="R2472" s="30">
        <v>1577.09817645863</v>
      </c>
      <c r="S2472" s="30">
        <v>4393.75</v>
      </c>
      <c r="T2472">
        <v>10</v>
      </c>
      <c r="U2472">
        <v>4262.42750394223</v>
      </c>
      <c r="V2472">
        <v>3.1302876480541503E-2</v>
      </c>
    </row>
    <row r="2473" spans="1:22" hidden="1" x14ac:dyDescent="0.25">
      <c r="A2473" s="30" t="s">
        <v>2002</v>
      </c>
      <c r="B2473" s="30" t="s">
        <v>274</v>
      </c>
      <c r="C2473" s="30" t="s">
        <v>9</v>
      </c>
      <c r="D2473" s="30" t="s">
        <v>339</v>
      </c>
      <c r="E2473" s="30" t="s">
        <v>285</v>
      </c>
      <c r="F2473" s="30">
        <v>11875</v>
      </c>
      <c r="G2473" s="30" t="s">
        <v>301</v>
      </c>
      <c r="H2473" s="30">
        <v>224.67388536625501</v>
      </c>
      <c r="I2473" s="30">
        <v>5.88</v>
      </c>
      <c r="J2473" s="30" t="s">
        <v>333</v>
      </c>
      <c r="K2473" s="30">
        <v>1321.08244595358</v>
      </c>
      <c r="L2473" s="30">
        <v>15687854.0456987</v>
      </c>
      <c r="M2473" s="30">
        <v>0</v>
      </c>
      <c r="N2473" s="30">
        <v>5.88</v>
      </c>
      <c r="O2473" s="30">
        <v>0</v>
      </c>
      <c r="P2473" s="30">
        <v>0</v>
      </c>
      <c r="Q2473" s="30">
        <v>0</v>
      </c>
      <c r="R2473" s="30">
        <v>0</v>
      </c>
      <c r="S2473" s="30">
        <v>69825</v>
      </c>
      <c r="T2473">
        <v>10</v>
      </c>
      <c r="U2473">
        <v>224.67388536625501</v>
      </c>
      <c r="V2473">
        <v>0.52688172043010795</v>
      </c>
    </row>
    <row r="2474" spans="1:22" hidden="1" x14ac:dyDescent="0.25">
      <c r="A2474" s="30" t="s">
        <v>2003</v>
      </c>
      <c r="B2474" s="30" t="s">
        <v>274</v>
      </c>
      <c r="C2474" s="30" t="s">
        <v>9</v>
      </c>
      <c r="D2474" s="30" t="s">
        <v>339</v>
      </c>
      <c r="E2474" s="30" t="s">
        <v>285</v>
      </c>
      <c r="F2474" s="30">
        <v>11875</v>
      </c>
      <c r="G2474" s="30" t="s">
        <v>302</v>
      </c>
      <c r="H2474" s="30">
        <v>132.04479580088099</v>
      </c>
      <c r="I2474" s="30">
        <v>1.54</v>
      </c>
      <c r="J2474" s="30" t="s">
        <v>332</v>
      </c>
      <c r="K2474" s="30">
        <v>203.34898553335699</v>
      </c>
      <c r="L2474" s="30">
        <v>2414769.2032086202</v>
      </c>
      <c r="M2474" s="30">
        <v>1.54</v>
      </c>
      <c r="N2474" s="30">
        <v>0</v>
      </c>
      <c r="O2474" s="30">
        <v>0</v>
      </c>
      <c r="P2474" s="30">
        <v>0</v>
      </c>
      <c r="Q2474" s="30">
        <v>0</v>
      </c>
      <c r="R2474" s="30">
        <v>0</v>
      </c>
      <c r="S2474" s="30">
        <v>18287.5</v>
      </c>
      <c r="T2474">
        <v>10</v>
      </c>
      <c r="U2474">
        <v>132.04479580088099</v>
      </c>
      <c r="V2474">
        <v>8.1266490765171506E-2</v>
      </c>
    </row>
    <row r="2475" spans="1:22" hidden="1" x14ac:dyDescent="0.25">
      <c r="A2475" s="30" t="s">
        <v>2004</v>
      </c>
      <c r="B2475" s="30" t="s">
        <v>274</v>
      </c>
      <c r="C2475" s="30" t="s">
        <v>9</v>
      </c>
      <c r="D2475" s="30" t="s">
        <v>339</v>
      </c>
      <c r="E2475" s="30" t="s">
        <v>285</v>
      </c>
      <c r="F2475" s="30">
        <v>11875</v>
      </c>
      <c r="G2475" s="30" t="s">
        <v>303</v>
      </c>
      <c r="H2475" s="30">
        <v>2242.01404215616</v>
      </c>
      <c r="I2475" s="30">
        <v>3.04</v>
      </c>
      <c r="J2475" s="30" t="s">
        <v>336</v>
      </c>
      <c r="K2475" s="30">
        <v>6815.7226881547303</v>
      </c>
      <c r="L2475" s="30">
        <v>80936706.921837494</v>
      </c>
      <c r="M2475" s="30">
        <v>0</v>
      </c>
      <c r="N2475" s="30">
        <v>0</v>
      </c>
      <c r="O2475" s="30">
        <v>0</v>
      </c>
      <c r="P2475" s="30">
        <v>0</v>
      </c>
      <c r="Q2475" s="30">
        <v>3.04</v>
      </c>
      <c r="R2475" s="30">
        <v>6815.7226881547303</v>
      </c>
      <c r="S2475" s="30">
        <v>36100</v>
      </c>
      <c r="T2475">
        <v>10</v>
      </c>
      <c r="U2475">
        <v>2242.01404215616</v>
      </c>
      <c r="V2475">
        <v>0.25719120135363799</v>
      </c>
    </row>
    <row r="2476" spans="1:22" hidden="1" x14ac:dyDescent="0.25">
      <c r="A2476" s="30" t="s">
        <v>1992</v>
      </c>
      <c r="B2476" s="30" t="s">
        <v>274</v>
      </c>
      <c r="C2476" s="30" t="s">
        <v>9</v>
      </c>
      <c r="D2476" s="30" t="s">
        <v>339</v>
      </c>
      <c r="E2476" s="30" t="s">
        <v>285</v>
      </c>
      <c r="F2476" s="30">
        <v>11875</v>
      </c>
      <c r="G2476" s="30" t="s">
        <v>304</v>
      </c>
      <c r="H2476" s="30">
        <v>5277.8535366658998</v>
      </c>
      <c r="I2476" s="30">
        <v>1</v>
      </c>
      <c r="J2476" s="30" t="s">
        <v>336</v>
      </c>
      <c r="K2476" s="30">
        <v>5277.8535366658998</v>
      </c>
      <c r="L2476" s="30">
        <v>62674510.747907601</v>
      </c>
      <c r="M2476" s="30">
        <v>0</v>
      </c>
      <c r="N2476" s="30">
        <v>0</v>
      </c>
      <c r="O2476" s="30">
        <v>0</v>
      </c>
      <c r="P2476" s="30">
        <v>0</v>
      </c>
      <c r="Q2476" s="30">
        <v>1</v>
      </c>
      <c r="R2476" s="30">
        <v>5277.8535366658998</v>
      </c>
      <c r="S2476" s="30">
        <v>11875</v>
      </c>
      <c r="T2476">
        <v>10</v>
      </c>
      <c r="U2476">
        <v>5277.8535366658998</v>
      </c>
      <c r="V2476">
        <v>8.4602368866328298E-2</v>
      </c>
    </row>
    <row r="2477" spans="1:22" hidden="1" x14ac:dyDescent="0.25">
      <c r="A2477" s="30" t="s">
        <v>2006</v>
      </c>
      <c r="B2477" s="30" t="s">
        <v>274</v>
      </c>
      <c r="C2477" s="30" t="s">
        <v>9</v>
      </c>
      <c r="D2477" s="30" t="s">
        <v>339</v>
      </c>
      <c r="E2477" s="30" t="s">
        <v>285</v>
      </c>
      <c r="F2477" s="30">
        <v>11875</v>
      </c>
      <c r="G2477" s="30" t="s">
        <v>305</v>
      </c>
      <c r="H2477" s="30">
        <v>200.60521606224199</v>
      </c>
      <c r="I2477" s="30">
        <v>3.89</v>
      </c>
      <c r="J2477" s="30" t="s">
        <v>332</v>
      </c>
      <c r="K2477" s="30">
        <v>780.354290482122</v>
      </c>
      <c r="L2477" s="30">
        <v>9266707.1994752008</v>
      </c>
      <c r="M2477" s="30">
        <v>3.89</v>
      </c>
      <c r="N2477" s="30">
        <v>0</v>
      </c>
      <c r="O2477" s="30">
        <v>0</v>
      </c>
      <c r="P2477" s="30">
        <v>0</v>
      </c>
      <c r="Q2477" s="30">
        <v>0</v>
      </c>
      <c r="R2477" s="30">
        <v>0</v>
      </c>
      <c r="S2477" s="30">
        <v>46193.75</v>
      </c>
      <c r="T2477">
        <v>10</v>
      </c>
      <c r="U2477">
        <v>200.60521606224199</v>
      </c>
      <c r="V2477">
        <v>0.20527704485488099</v>
      </c>
    </row>
    <row r="2478" spans="1:22" hidden="1" x14ac:dyDescent="0.25">
      <c r="A2478" s="30" t="s">
        <v>2007</v>
      </c>
      <c r="B2478" s="30" t="s">
        <v>274</v>
      </c>
      <c r="C2478" s="30" t="s">
        <v>9</v>
      </c>
      <c r="D2478" s="30" t="s">
        <v>339</v>
      </c>
      <c r="E2478" s="30" t="s">
        <v>285</v>
      </c>
      <c r="F2478" s="30">
        <v>11875</v>
      </c>
      <c r="G2478" s="30" t="s">
        <v>306</v>
      </c>
      <c r="H2478" s="30">
        <v>128.51290055599799</v>
      </c>
      <c r="I2478" s="30">
        <v>3.87</v>
      </c>
      <c r="J2478" s="30" t="s">
        <v>332</v>
      </c>
      <c r="K2478" s="30">
        <v>497.34492515171098</v>
      </c>
      <c r="L2478" s="30">
        <v>5905970.9861765597</v>
      </c>
      <c r="M2478" s="30">
        <v>3.87</v>
      </c>
      <c r="N2478" s="30">
        <v>0</v>
      </c>
      <c r="O2478" s="30">
        <v>0</v>
      </c>
      <c r="P2478" s="30">
        <v>0</v>
      </c>
      <c r="Q2478" s="30">
        <v>0</v>
      </c>
      <c r="R2478" s="30">
        <v>0</v>
      </c>
      <c r="S2478" s="30">
        <v>45956.25</v>
      </c>
      <c r="T2478">
        <v>10</v>
      </c>
      <c r="U2478">
        <v>128.51290055599799</v>
      </c>
      <c r="V2478">
        <v>0.20422163588390499</v>
      </c>
    </row>
    <row r="2479" spans="1:22" hidden="1" x14ac:dyDescent="0.25">
      <c r="A2479" s="30" t="s">
        <v>2008</v>
      </c>
      <c r="B2479" s="30" t="s">
        <v>274</v>
      </c>
      <c r="C2479" s="30" t="s">
        <v>9</v>
      </c>
      <c r="D2479" s="30" t="s">
        <v>339</v>
      </c>
      <c r="E2479" s="30" t="s">
        <v>285</v>
      </c>
      <c r="F2479" s="30">
        <v>11875</v>
      </c>
      <c r="G2479" s="30" t="s">
        <v>307</v>
      </c>
      <c r="H2479" s="30">
        <v>155.12759388201701</v>
      </c>
      <c r="I2479" s="30">
        <v>4.45</v>
      </c>
      <c r="J2479" s="30" t="s">
        <v>336</v>
      </c>
      <c r="K2479" s="30">
        <v>690.31779277497401</v>
      </c>
      <c r="L2479" s="30">
        <v>8197523.7892028103</v>
      </c>
      <c r="M2479" s="30">
        <v>0</v>
      </c>
      <c r="N2479" s="30">
        <v>0</v>
      </c>
      <c r="O2479" s="30">
        <v>0</v>
      </c>
      <c r="P2479" s="30">
        <v>0</v>
      </c>
      <c r="Q2479" s="30">
        <v>4.45</v>
      </c>
      <c r="R2479" s="30">
        <v>690.31779277497401</v>
      </c>
      <c r="S2479" s="30">
        <v>52843.75</v>
      </c>
      <c r="T2479">
        <v>10</v>
      </c>
      <c r="U2479">
        <v>155.12759388201701</v>
      </c>
      <c r="V2479">
        <v>0.37648054145516102</v>
      </c>
    </row>
    <row r="2480" spans="1:22" hidden="1" x14ac:dyDescent="0.25">
      <c r="A2480" s="30" t="s">
        <v>2009</v>
      </c>
      <c r="B2480" s="30" t="s">
        <v>274</v>
      </c>
      <c r="C2480" s="30" t="s">
        <v>9</v>
      </c>
      <c r="D2480" s="30" t="s">
        <v>339</v>
      </c>
      <c r="E2480" s="30" t="s">
        <v>285</v>
      </c>
      <c r="F2480" s="30">
        <v>11875</v>
      </c>
      <c r="G2480" s="30" t="s">
        <v>308</v>
      </c>
      <c r="H2480" s="30">
        <v>195.539284162066</v>
      </c>
      <c r="I2480" s="30">
        <v>8.16</v>
      </c>
      <c r="J2480" s="30" t="s">
        <v>332</v>
      </c>
      <c r="K2480" s="30">
        <v>1595.60055876246</v>
      </c>
      <c r="L2480" s="30">
        <v>18947756.635304201</v>
      </c>
      <c r="M2480" s="30">
        <v>8.16</v>
      </c>
      <c r="N2480" s="30">
        <v>0</v>
      </c>
      <c r="O2480" s="30">
        <v>0</v>
      </c>
      <c r="P2480" s="30">
        <v>0</v>
      </c>
      <c r="Q2480" s="30">
        <v>0</v>
      </c>
      <c r="R2480" s="30">
        <v>0</v>
      </c>
      <c r="S2480" s="30">
        <v>96900</v>
      </c>
      <c r="T2480">
        <v>10</v>
      </c>
      <c r="U2480">
        <v>195.539284162066</v>
      </c>
      <c r="V2480">
        <v>0.43060686015831101</v>
      </c>
    </row>
    <row r="2481" spans="1:22" hidden="1" x14ac:dyDescent="0.25">
      <c r="A2481" s="30" t="s">
        <v>2005</v>
      </c>
      <c r="B2481" s="30" t="s">
        <v>274</v>
      </c>
      <c r="C2481" s="30" t="s">
        <v>9</v>
      </c>
      <c r="D2481" s="30" t="s">
        <v>339</v>
      </c>
      <c r="E2481" s="30" t="s">
        <v>285</v>
      </c>
      <c r="F2481" s="30">
        <v>11875</v>
      </c>
      <c r="G2481" s="30" t="s">
        <v>309</v>
      </c>
      <c r="H2481" s="30">
        <v>4306.7237461783097</v>
      </c>
      <c r="I2481" s="30">
        <v>1.1399999999999999</v>
      </c>
      <c r="J2481" s="30" t="s">
        <v>336</v>
      </c>
      <c r="K2481" s="30">
        <v>4909.6650706432702</v>
      </c>
      <c r="L2481" s="30">
        <v>58302272.713888898</v>
      </c>
      <c r="M2481" s="30">
        <v>0</v>
      </c>
      <c r="N2481" s="30">
        <v>0</v>
      </c>
      <c r="O2481" s="30">
        <v>0</v>
      </c>
      <c r="P2481" s="30">
        <v>0</v>
      </c>
      <c r="Q2481" s="30">
        <v>1.1399999999999999</v>
      </c>
      <c r="R2481" s="30">
        <v>4909.6650706432702</v>
      </c>
      <c r="S2481" s="30">
        <v>13537.5</v>
      </c>
      <c r="T2481">
        <v>10</v>
      </c>
      <c r="U2481">
        <v>4306.7237461783097</v>
      </c>
      <c r="V2481">
        <v>9.6446700507614197E-2</v>
      </c>
    </row>
    <row r="2482" spans="1:22" hidden="1" x14ac:dyDescent="0.25">
      <c r="A2482" s="30" t="s">
        <v>2010</v>
      </c>
      <c r="B2482" s="30" t="s">
        <v>274</v>
      </c>
      <c r="C2482" s="30" t="s">
        <v>9</v>
      </c>
      <c r="D2482" s="30" t="s">
        <v>339</v>
      </c>
      <c r="E2482" s="30" t="s">
        <v>285</v>
      </c>
      <c r="F2482" s="30">
        <v>11875</v>
      </c>
      <c r="G2482" s="30" t="s">
        <v>310</v>
      </c>
      <c r="H2482" s="30">
        <v>325.057835690042</v>
      </c>
      <c r="I2482" s="30">
        <v>0.6</v>
      </c>
      <c r="J2482" s="30" t="s">
        <v>333</v>
      </c>
      <c r="K2482" s="30">
        <v>195.03470141402499</v>
      </c>
      <c r="L2482" s="30">
        <v>2316037.07929155</v>
      </c>
      <c r="M2482" s="30">
        <v>0</v>
      </c>
      <c r="N2482" s="30">
        <v>0.6</v>
      </c>
      <c r="O2482" s="30">
        <v>0</v>
      </c>
      <c r="P2482" s="30">
        <v>0</v>
      </c>
      <c r="Q2482" s="30">
        <v>0</v>
      </c>
      <c r="R2482" s="30">
        <v>0</v>
      </c>
      <c r="S2482" s="30">
        <v>7125</v>
      </c>
      <c r="T2482">
        <v>10</v>
      </c>
      <c r="U2482">
        <v>325.057835690042</v>
      </c>
      <c r="V2482">
        <v>5.3763440860214999E-2</v>
      </c>
    </row>
    <row r="2483" spans="1:22" hidden="1" x14ac:dyDescent="0.25">
      <c r="A2483" s="30" t="s">
        <v>2011</v>
      </c>
      <c r="B2483" s="30" t="s">
        <v>274</v>
      </c>
      <c r="C2483" s="30" t="s">
        <v>9</v>
      </c>
      <c r="D2483" s="30" t="s">
        <v>339</v>
      </c>
      <c r="E2483" s="30" t="s">
        <v>285</v>
      </c>
      <c r="F2483" s="30">
        <v>11875</v>
      </c>
      <c r="G2483" s="30" t="s">
        <v>311</v>
      </c>
      <c r="H2483" s="30">
        <v>169.87556409248401</v>
      </c>
      <c r="I2483" s="30">
        <v>1.92</v>
      </c>
      <c r="J2483" s="30" t="s">
        <v>333</v>
      </c>
      <c r="K2483" s="30">
        <v>326.16108305756899</v>
      </c>
      <c r="L2483" s="30">
        <v>3873162.8613086301</v>
      </c>
      <c r="M2483" s="30">
        <v>0</v>
      </c>
      <c r="N2483" s="30">
        <v>1.92</v>
      </c>
      <c r="O2483" s="30">
        <v>0</v>
      </c>
      <c r="P2483" s="30">
        <v>0</v>
      </c>
      <c r="Q2483" s="30">
        <v>0</v>
      </c>
      <c r="R2483" s="30">
        <v>0</v>
      </c>
      <c r="S2483" s="30">
        <v>22800</v>
      </c>
      <c r="T2483">
        <v>10</v>
      </c>
      <c r="U2483">
        <v>169.87556409248401</v>
      </c>
      <c r="V2483">
        <v>0.17204301075268799</v>
      </c>
    </row>
    <row r="2484" spans="1:22" hidden="1" x14ac:dyDescent="0.25">
      <c r="A2484" s="30" t="s">
        <v>2012</v>
      </c>
      <c r="B2484" s="30" t="s">
        <v>274</v>
      </c>
      <c r="C2484" s="30" t="s">
        <v>9</v>
      </c>
      <c r="D2484" s="30" t="s">
        <v>339</v>
      </c>
      <c r="E2484" s="30" t="s">
        <v>285</v>
      </c>
      <c r="F2484" s="30">
        <v>11875</v>
      </c>
      <c r="G2484" s="30" t="s">
        <v>312</v>
      </c>
      <c r="H2484" s="30">
        <v>47.160612218386802</v>
      </c>
      <c r="I2484" s="30">
        <v>35.35</v>
      </c>
      <c r="J2484" s="30" t="s">
        <v>334</v>
      </c>
      <c r="K2484" s="30">
        <v>1667.1276419199701</v>
      </c>
      <c r="L2484" s="30">
        <v>19797140.747799698</v>
      </c>
      <c r="M2484" s="30">
        <v>0</v>
      </c>
      <c r="N2484" s="30">
        <v>0</v>
      </c>
      <c r="O2484" s="30">
        <v>35.35</v>
      </c>
      <c r="P2484" s="30">
        <v>0</v>
      </c>
      <c r="Q2484" s="30">
        <v>0</v>
      </c>
      <c r="R2484" s="30">
        <v>0</v>
      </c>
      <c r="S2484" s="30">
        <v>419781.25</v>
      </c>
      <c r="T2484">
        <v>10</v>
      </c>
      <c r="U2484">
        <v>47.160612218386802</v>
      </c>
      <c r="V2484">
        <v>0.79832881662150001</v>
      </c>
    </row>
    <row r="2485" spans="1:22" hidden="1" x14ac:dyDescent="0.25">
      <c r="A2485" s="30" t="s">
        <v>2832</v>
      </c>
      <c r="B2485" s="30" t="s">
        <v>274</v>
      </c>
      <c r="C2485" s="30" t="s">
        <v>9</v>
      </c>
      <c r="D2485" s="30" t="s">
        <v>339</v>
      </c>
      <c r="E2485" s="30" t="s">
        <v>285</v>
      </c>
      <c r="F2485" s="30">
        <v>11875</v>
      </c>
      <c r="G2485" s="30" t="s">
        <v>2688</v>
      </c>
      <c r="H2485" s="30">
        <v>706.39739361056604</v>
      </c>
      <c r="I2485" s="30">
        <v>0.94910334352000003</v>
      </c>
      <c r="J2485" s="30" t="s">
        <v>334</v>
      </c>
      <c r="K2485" s="30">
        <v>670.44412812960195</v>
      </c>
      <c r="L2485" s="30">
        <v>7961524.0215390204</v>
      </c>
      <c r="M2485" s="30">
        <v>0</v>
      </c>
      <c r="N2485" s="30">
        <v>0</v>
      </c>
      <c r="O2485" s="30">
        <v>0.94910334352000003</v>
      </c>
      <c r="P2485" s="30">
        <v>0</v>
      </c>
      <c r="Q2485" s="30">
        <v>0</v>
      </c>
      <c r="R2485" s="30">
        <v>0</v>
      </c>
      <c r="S2485" s="30">
        <v>11270.602204299999</v>
      </c>
      <c r="T2485">
        <v>10</v>
      </c>
      <c r="U2485">
        <v>706.39739361056604</v>
      </c>
      <c r="V2485">
        <v>2.1434131515808499E-2</v>
      </c>
    </row>
    <row r="2486" spans="1:22" hidden="1" x14ac:dyDescent="0.25">
      <c r="A2486" s="30" t="s">
        <v>2748</v>
      </c>
      <c r="B2486" s="30" t="s">
        <v>274</v>
      </c>
      <c r="C2486" s="30" t="s">
        <v>9</v>
      </c>
      <c r="D2486" s="30" t="s">
        <v>339</v>
      </c>
      <c r="E2486" s="30" t="s">
        <v>285</v>
      </c>
      <c r="F2486" s="30">
        <v>11875</v>
      </c>
      <c r="G2486" s="30" t="s">
        <v>2687</v>
      </c>
      <c r="H2486" s="30">
        <v>438.404815531677</v>
      </c>
      <c r="I2486" s="30">
        <v>6.5708966564800004</v>
      </c>
      <c r="J2486" s="30" t="s">
        <v>334</v>
      </c>
      <c r="K2486" s="30">
        <v>2880.7127365618298</v>
      </c>
      <c r="L2486" s="30">
        <v>34208463.746671699</v>
      </c>
      <c r="M2486" s="30">
        <v>0</v>
      </c>
      <c r="N2486" s="30">
        <v>0</v>
      </c>
      <c r="O2486" s="30">
        <v>6.5708966564800004</v>
      </c>
      <c r="P2486" s="30">
        <v>0</v>
      </c>
      <c r="Q2486" s="30">
        <v>0</v>
      </c>
      <c r="R2486" s="30">
        <v>0</v>
      </c>
      <c r="S2486" s="30">
        <v>78029.397795700002</v>
      </c>
      <c r="T2486">
        <v>10</v>
      </c>
      <c r="U2486">
        <v>438.404815531677</v>
      </c>
      <c r="V2486">
        <v>0.148394233434508</v>
      </c>
    </row>
    <row r="2487" spans="1:22" hidden="1" x14ac:dyDescent="0.25">
      <c r="A2487" s="30" t="s">
        <v>2013</v>
      </c>
      <c r="B2487" s="30" t="s">
        <v>274</v>
      </c>
      <c r="C2487" s="30" t="s">
        <v>9</v>
      </c>
      <c r="D2487" s="30" t="s">
        <v>339</v>
      </c>
      <c r="E2487" s="30" t="s">
        <v>285</v>
      </c>
      <c r="F2487" s="30">
        <v>11875</v>
      </c>
      <c r="G2487" s="30" t="s">
        <v>313</v>
      </c>
      <c r="H2487" s="30">
        <v>5890.1237562562901</v>
      </c>
      <c r="I2487" s="30">
        <v>1.41</v>
      </c>
      <c r="J2487" s="30" t="s">
        <v>334</v>
      </c>
      <c r="K2487" s="30">
        <v>8305.0744963213692</v>
      </c>
      <c r="L2487" s="30">
        <v>98622759.643816307</v>
      </c>
      <c r="M2487" s="30">
        <v>0</v>
      </c>
      <c r="N2487" s="30">
        <v>0</v>
      </c>
      <c r="O2487" s="30">
        <v>1.41</v>
      </c>
      <c r="P2487" s="30">
        <v>0</v>
      </c>
      <c r="Q2487" s="30">
        <v>0</v>
      </c>
      <c r="R2487" s="30">
        <v>0</v>
      </c>
      <c r="S2487" s="30">
        <v>16743.75</v>
      </c>
      <c r="T2487">
        <v>10</v>
      </c>
      <c r="U2487">
        <v>5890.1237562562901</v>
      </c>
      <c r="V2487">
        <v>3.1842818428184302E-2</v>
      </c>
    </row>
    <row r="2488" spans="1:22" hidden="1" x14ac:dyDescent="0.25">
      <c r="A2488" s="30" t="s">
        <v>2040</v>
      </c>
      <c r="B2488" s="30" t="s">
        <v>274</v>
      </c>
      <c r="C2488" s="30" t="s">
        <v>5</v>
      </c>
      <c r="D2488" s="30" t="s">
        <v>591</v>
      </c>
      <c r="E2488" s="30" t="s">
        <v>277</v>
      </c>
      <c r="F2488" s="30">
        <v>20812</v>
      </c>
      <c r="G2488" s="30" t="s">
        <v>289</v>
      </c>
      <c r="H2488" s="30">
        <v>0</v>
      </c>
      <c r="I2488" s="30">
        <v>0</v>
      </c>
      <c r="J2488" s="30" t="s">
        <v>335</v>
      </c>
      <c r="K2488" s="30">
        <v>0</v>
      </c>
      <c r="L2488" s="30">
        <v>0</v>
      </c>
      <c r="M2488" s="30">
        <v>0</v>
      </c>
      <c r="N2488" s="30">
        <v>0</v>
      </c>
      <c r="O2488" s="30">
        <v>0</v>
      </c>
      <c r="P2488" s="30">
        <v>0</v>
      </c>
      <c r="Q2488" s="30">
        <v>0</v>
      </c>
      <c r="R2488" s="30">
        <v>0</v>
      </c>
      <c r="S2488" s="30">
        <v>0</v>
      </c>
      <c r="T2488">
        <v>2</v>
      </c>
      <c r="U2488">
        <v>2728.1804657994498</v>
      </c>
      <c r="V2488">
        <v>1</v>
      </c>
    </row>
    <row r="2489" spans="1:22" hidden="1" x14ac:dyDescent="0.25">
      <c r="A2489" s="30" t="s">
        <v>2039</v>
      </c>
      <c r="B2489" s="30" t="s">
        <v>274</v>
      </c>
      <c r="C2489" s="30" t="s">
        <v>5</v>
      </c>
      <c r="D2489" s="30" t="s">
        <v>591</v>
      </c>
      <c r="E2489" s="30" t="s">
        <v>277</v>
      </c>
      <c r="F2489" s="30">
        <v>20812</v>
      </c>
      <c r="G2489" s="30" t="s">
        <v>290</v>
      </c>
      <c r="H2489" s="30">
        <v>0</v>
      </c>
      <c r="I2489" s="30">
        <v>0</v>
      </c>
      <c r="J2489" s="30" t="s">
        <v>363</v>
      </c>
      <c r="K2489" s="30">
        <v>0</v>
      </c>
      <c r="L2489" s="30">
        <v>0</v>
      </c>
      <c r="M2489" s="30">
        <v>0</v>
      </c>
      <c r="N2489" s="30">
        <v>0</v>
      </c>
      <c r="O2489" s="30">
        <v>0</v>
      </c>
      <c r="P2489" s="30">
        <v>0</v>
      </c>
      <c r="Q2489" s="30">
        <v>0</v>
      </c>
      <c r="R2489" s="30">
        <v>0</v>
      </c>
      <c r="S2489" s="30">
        <v>0</v>
      </c>
      <c r="T2489">
        <v>2</v>
      </c>
      <c r="U2489">
        <v>1396.4703330989601</v>
      </c>
      <c r="V2489">
        <v>0.42857142857142799</v>
      </c>
    </row>
    <row r="2490" spans="1:22" hidden="1" x14ac:dyDescent="0.25">
      <c r="A2490" s="30" t="s">
        <v>2016</v>
      </c>
      <c r="B2490" s="30" t="s">
        <v>274</v>
      </c>
      <c r="C2490" s="30" t="s">
        <v>5</v>
      </c>
      <c r="D2490" s="30" t="s">
        <v>591</v>
      </c>
      <c r="E2490" s="30" t="s">
        <v>277</v>
      </c>
      <c r="F2490" s="30">
        <v>20812</v>
      </c>
      <c r="G2490" s="30" t="s">
        <v>291</v>
      </c>
      <c r="H2490" s="30">
        <v>0</v>
      </c>
      <c r="I2490" s="30">
        <v>0</v>
      </c>
      <c r="J2490" s="30" t="s">
        <v>336</v>
      </c>
      <c r="K2490" s="30">
        <v>0</v>
      </c>
      <c r="L2490" s="30">
        <v>0</v>
      </c>
      <c r="M2490" s="30">
        <v>0</v>
      </c>
      <c r="N2490" s="30">
        <v>0</v>
      </c>
      <c r="O2490" s="30">
        <v>0</v>
      </c>
      <c r="P2490" s="30">
        <v>0</v>
      </c>
      <c r="Q2490" s="30">
        <v>0</v>
      </c>
      <c r="R2490" s="30">
        <v>0</v>
      </c>
      <c r="S2490" s="30">
        <v>0</v>
      </c>
      <c r="T2490">
        <v>2</v>
      </c>
      <c r="U2490">
        <v>0</v>
      </c>
      <c r="V2490">
        <v>0</v>
      </c>
    </row>
    <row r="2491" spans="1:22" hidden="1" x14ac:dyDescent="0.25">
      <c r="A2491" s="30" t="s">
        <v>2018</v>
      </c>
      <c r="B2491" s="30" t="s">
        <v>274</v>
      </c>
      <c r="C2491" s="30" t="s">
        <v>5</v>
      </c>
      <c r="D2491" s="30" t="s">
        <v>591</v>
      </c>
      <c r="E2491" s="30" t="s">
        <v>277</v>
      </c>
      <c r="F2491" s="30">
        <v>20812</v>
      </c>
      <c r="G2491" s="30" t="s">
        <v>292</v>
      </c>
      <c r="H2491" s="30">
        <v>35.5457201299918</v>
      </c>
      <c r="I2491" s="30">
        <v>0.02</v>
      </c>
      <c r="J2491" s="30" t="s">
        <v>332</v>
      </c>
      <c r="K2491" s="30">
        <v>0.71091440259983496</v>
      </c>
      <c r="L2491" s="30">
        <v>14795.5505469078</v>
      </c>
      <c r="M2491" s="30">
        <v>0.02</v>
      </c>
      <c r="N2491" s="30">
        <v>0</v>
      </c>
      <c r="O2491" s="30">
        <v>0</v>
      </c>
      <c r="P2491" s="30">
        <v>0</v>
      </c>
      <c r="Q2491" s="30">
        <v>0</v>
      </c>
      <c r="R2491" s="30">
        <v>0</v>
      </c>
      <c r="S2491" s="30">
        <v>416.24</v>
      </c>
      <c r="T2491">
        <v>2</v>
      </c>
      <c r="U2491">
        <v>35.5457201299918</v>
      </c>
      <c r="V2491">
        <v>7.69230769230769E-2</v>
      </c>
    </row>
    <row r="2492" spans="1:22" hidden="1" x14ac:dyDescent="0.25">
      <c r="A2492" s="30" t="s">
        <v>2019</v>
      </c>
      <c r="B2492" s="30" t="s">
        <v>274</v>
      </c>
      <c r="C2492" s="30" t="s">
        <v>5</v>
      </c>
      <c r="D2492" s="30" t="s">
        <v>591</v>
      </c>
      <c r="E2492" s="30" t="s">
        <v>277</v>
      </c>
      <c r="F2492" s="30">
        <v>20812</v>
      </c>
      <c r="G2492" s="30" t="s">
        <v>293</v>
      </c>
      <c r="H2492" s="30">
        <v>0</v>
      </c>
      <c r="I2492" s="30">
        <v>0</v>
      </c>
      <c r="J2492" s="30" t="s">
        <v>333</v>
      </c>
      <c r="K2492" s="30">
        <v>0</v>
      </c>
      <c r="L2492" s="30">
        <v>0</v>
      </c>
      <c r="M2492" s="30">
        <v>0</v>
      </c>
      <c r="N2492" s="30">
        <v>0</v>
      </c>
      <c r="O2492" s="30">
        <v>0</v>
      </c>
      <c r="P2492" s="30">
        <v>0</v>
      </c>
      <c r="Q2492" s="30">
        <v>0</v>
      </c>
      <c r="R2492" s="30">
        <v>0</v>
      </c>
      <c r="S2492" s="30">
        <v>0</v>
      </c>
      <c r="T2492">
        <v>2</v>
      </c>
      <c r="U2492">
        <v>0</v>
      </c>
      <c r="V2492">
        <v>0</v>
      </c>
    </row>
    <row r="2493" spans="1:22" hidden="1" x14ac:dyDescent="0.25">
      <c r="A2493" s="30" t="s">
        <v>2020</v>
      </c>
      <c r="B2493" s="30" t="s">
        <v>274</v>
      </c>
      <c r="C2493" s="30" t="s">
        <v>5</v>
      </c>
      <c r="D2493" s="30" t="s">
        <v>591</v>
      </c>
      <c r="E2493" s="30" t="s">
        <v>277</v>
      </c>
      <c r="F2493" s="30">
        <v>20812</v>
      </c>
      <c r="G2493" s="30" t="s">
        <v>294</v>
      </c>
      <c r="H2493" s="30">
        <v>40.676386514563902</v>
      </c>
      <c r="I2493" s="30">
        <v>0.01</v>
      </c>
      <c r="J2493" s="30" t="s">
        <v>333</v>
      </c>
      <c r="K2493" s="30">
        <v>0.406763865145639</v>
      </c>
      <c r="L2493" s="30">
        <v>8465.5695614110391</v>
      </c>
      <c r="M2493" s="30">
        <v>0</v>
      </c>
      <c r="N2493" s="30">
        <v>0.01</v>
      </c>
      <c r="O2493" s="30">
        <v>0</v>
      </c>
      <c r="P2493" s="30">
        <v>0</v>
      </c>
      <c r="Q2493" s="30">
        <v>0</v>
      </c>
      <c r="R2493" s="30">
        <v>0</v>
      </c>
      <c r="S2493" s="30">
        <v>208.12</v>
      </c>
      <c r="T2493">
        <v>2</v>
      </c>
      <c r="U2493">
        <v>40.676386514563902</v>
      </c>
      <c r="V2493">
        <v>0.14285714285714299</v>
      </c>
    </row>
    <row r="2494" spans="1:22" hidden="1" x14ac:dyDescent="0.25">
      <c r="A2494" s="30" t="s">
        <v>2021</v>
      </c>
      <c r="B2494" s="30" t="s">
        <v>274</v>
      </c>
      <c r="C2494" s="30" t="s">
        <v>5</v>
      </c>
      <c r="D2494" s="30" t="s">
        <v>591</v>
      </c>
      <c r="E2494" s="30" t="s">
        <v>277</v>
      </c>
      <c r="F2494" s="30">
        <v>20812</v>
      </c>
      <c r="G2494" s="30" t="s">
        <v>295</v>
      </c>
      <c r="H2494" s="30">
        <v>0</v>
      </c>
      <c r="I2494" s="30">
        <v>0</v>
      </c>
      <c r="J2494" s="30" t="s">
        <v>336</v>
      </c>
      <c r="K2494" s="30">
        <v>0</v>
      </c>
      <c r="L2494" s="30">
        <v>0</v>
      </c>
      <c r="M2494" s="30">
        <v>0</v>
      </c>
      <c r="N2494" s="30">
        <v>0</v>
      </c>
      <c r="O2494" s="30">
        <v>0</v>
      </c>
      <c r="P2494" s="30">
        <v>0</v>
      </c>
      <c r="Q2494" s="30">
        <v>0</v>
      </c>
      <c r="R2494" s="30">
        <v>0</v>
      </c>
      <c r="S2494" s="30">
        <v>0</v>
      </c>
      <c r="T2494">
        <v>2</v>
      </c>
      <c r="U2494">
        <v>0</v>
      </c>
      <c r="V2494">
        <v>0</v>
      </c>
    </row>
    <row r="2495" spans="1:22" hidden="1" x14ac:dyDescent="0.25">
      <c r="A2495" s="30" t="s">
        <v>2022</v>
      </c>
      <c r="B2495" s="30" t="s">
        <v>274</v>
      </c>
      <c r="C2495" s="30" t="s">
        <v>5</v>
      </c>
      <c r="D2495" s="30" t="s">
        <v>591</v>
      </c>
      <c r="E2495" s="30" t="s">
        <v>277</v>
      </c>
      <c r="F2495" s="30">
        <v>20812</v>
      </c>
      <c r="G2495" s="30" t="s">
        <v>296</v>
      </c>
      <c r="H2495" s="30">
        <v>0</v>
      </c>
      <c r="I2495" s="30">
        <v>0</v>
      </c>
      <c r="J2495" s="30" t="s">
        <v>336</v>
      </c>
      <c r="K2495" s="30">
        <v>0</v>
      </c>
      <c r="L2495" s="30">
        <v>0</v>
      </c>
      <c r="M2495" s="30">
        <v>0</v>
      </c>
      <c r="N2495" s="30">
        <v>0</v>
      </c>
      <c r="O2495" s="30">
        <v>0</v>
      </c>
      <c r="P2495" s="30">
        <v>0</v>
      </c>
      <c r="Q2495" s="30">
        <v>0</v>
      </c>
      <c r="R2495" s="30">
        <v>0</v>
      </c>
      <c r="S2495" s="30">
        <v>0</v>
      </c>
      <c r="T2495">
        <v>2</v>
      </c>
      <c r="U2495">
        <v>0</v>
      </c>
      <c r="V2495">
        <v>0</v>
      </c>
    </row>
    <row r="2496" spans="1:22" hidden="1" x14ac:dyDescent="0.25">
      <c r="A2496" s="30" t="s">
        <v>2023</v>
      </c>
      <c r="B2496" s="30" t="s">
        <v>274</v>
      </c>
      <c r="C2496" s="30" t="s">
        <v>5</v>
      </c>
      <c r="D2496" s="30" t="s">
        <v>591</v>
      </c>
      <c r="E2496" s="30" t="s">
        <v>277</v>
      </c>
      <c r="F2496" s="30">
        <v>20812</v>
      </c>
      <c r="G2496" s="30" t="s">
        <v>297</v>
      </c>
      <c r="H2496" s="30">
        <v>0</v>
      </c>
      <c r="I2496" s="30">
        <v>0</v>
      </c>
      <c r="J2496" s="30" t="s">
        <v>336</v>
      </c>
      <c r="K2496" s="30">
        <v>0</v>
      </c>
      <c r="L2496" s="30">
        <v>0</v>
      </c>
      <c r="M2496" s="30">
        <v>0</v>
      </c>
      <c r="N2496" s="30">
        <v>0</v>
      </c>
      <c r="O2496" s="30">
        <v>0</v>
      </c>
      <c r="P2496" s="30">
        <v>0</v>
      </c>
      <c r="Q2496" s="30">
        <v>0</v>
      </c>
      <c r="R2496" s="30">
        <v>0</v>
      </c>
      <c r="S2496" s="30">
        <v>0</v>
      </c>
      <c r="T2496">
        <v>2</v>
      </c>
      <c r="U2496">
        <v>0</v>
      </c>
      <c r="V2496">
        <v>0</v>
      </c>
    </row>
    <row r="2497" spans="1:22" hidden="1" x14ac:dyDescent="0.25">
      <c r="A2497" s="30" t="s">
        <v>2024</v>
      </c>
      <c r="B2497" s="30" t="s">
        <v>274</v>
      </c>
      <c r="C2497" s="30" t="s">
        <v>5</v>
      </c>
      <c r="D2497" s="30" t="s">
        <v>591</v>
      </c>
      <c r="E2497" s="30" t="s">
        <v>277</v>
      </c>
      <c r="F2497" s="30">
        <v>20812</v>
      </c>
      <c r="G2497" s="30" t="s">
        <v>298</v>
      </c>
      <c r="H2497" s="30">
        <v>0</v>
      </c>
      <c r="I2497" s="30">
        <v>0</v>
      </c>
      <c r="J2497" s="30" t="s">
        <v>276</v>
      </c>
      <c r="K2497" s="30">
        <v>0</v>
      </c>
      <c r="L2497" s="30">
        <v>0</v>
      </c>
      <c r="M2497" s="30">
        <v>0</v>
      </c>
      <c r="N2497" s="30">
        <v>0</v>
      </c>
      <c r="O2497" s="30">
        <v>0</v>
      </c>
      <c r="P2497" s="30">
        <v>0</v>
      </c>
      <c r="Q2497" s="30">
        <v>0</v>
      </c>
      <c r="R2497" s="30">
        <v>0</v>
      </c>
      <c r="S2497" s="30">
        <v>0</v>
      </c>
      <c r="T2497">
        <v>2</v>
      </c>
      <c r="U2497">
        <v>0</v>
      </c>
      <c r="V2497">
        <v>0</v>
      </c>
    </row>
    <row r="2498" spans="1:22" hidden="1" x14ac:dyDescent="0.25">
      <c r="A2498" s="30" t="s">
        <v>2025</v>
      </c>
      <c r="B2498" s="30" t="s">
        <v>274</v>
      </c>
      <c r="C2498" s="30" t="s">
        <v>5</v>
      </c>
      <c r="D2498" s="30" t="s">
        <v>591</v>
      </c>
      <c r="E2498" s="30" t="s">
        <v>277</v>
      </c>
      <c r="F2498" s="30">
        <v>20812</v>
      </c>
      <c r="G2498" s="30" t="s">
        <v>299</v>
      </c>
      <c r="H2498" s="30">
        <v>83.742499867896797</v>
      </c>
      <c r="I2498" s="30">
        <v>0.01</v>
      </c>
      <c r="J2498" s="30" t="s">
        <v>332</v>
      </c>
      <c r="K2498" s="30">
        <v>0.83742499867896802</v>
      </c>
      <c r="L2498" s="30">
        <v>17428.489072506702</v>
      </c>
      <c r="M2498" s="30">
        <v>0.01</v>
      </c>
      <c r="N2498" s="30">
        <v>0</v>
      </c>
      <c r="O2498" s="30">
        <v>0</v>
      </c>
      <c r="P2498" s="30">
        <v>0</v>
      </c>
      <c r="Q2498" s="30">
        <v>0</v>
      </c>
      <c r="R2498" s="30">
        <v>0</v>
      </c>
      <c r="S2498" s="30">
        <v>208.12</v>
      </c>
      <c r="T2498">
        <v>2</v>
      </c>
      <c r="U2498">
        <v>83.742499867896797</v>
      </c>
      <c r="V2498">
        <v>3.8461538461538498E-2</v>
      </c>
    </row>
    <row r="2499" spans="1:22" hidden="1" x14ac:dyDescent="0.25">
      <c r="A2499" s="30" t="s">
        <v>2026</v>
      </c>
      <c r="B2499" s="30" t="s">
        <v>274</v>
      </c>
      <c r="C2499" s="30" t="s">
        <v>5</v>
      </c>
      <c r="D2499" s="30" t="s">
        <v>591</v>
      </c>
      <c r="E2499" s="30" t="s">
        <v>277</v>
      </c>
      <c r="F2499" s="30">
        <v>20812</v>
      </c>
      <c r="G2499" s="30" t="s">
        <v>300</v>
      </c>
      <c r="H2499" s="30">
        <v>0</v>
      </c>
      <c r="I2499" s="30">
        <v>0</v>
      </c>
      <c r="J2499" s="30" t="s">
        <v>336</v>
      </c>
      <c r="K2499" s="30">
        <v>0</v>
      </c>
      <c r="L2499" s="30">
        <v>0</v>
      </c>
      <c r="M2499" s="30">
        <v>0</v>
      </c>
      <c r="N2499" s="30">
        <v>0</v>
      </c>
      <c r="O2499" s="30">
        <v>0</v>
      </c>
      <c r="P2499" s="30">
        <v>0</v>
      </c>
      <c r="Q2499" s="30">
        <v>0</v>
      </c>
      <c r="R2499" s="30">
        <v>0</v>
      </c>
      <c r="S2499" s="30">
        <v>0</v>
      </c>
      <c r="T2499">
        <v>2</v>
      </c>
      <c r="U2499">
        <v>0</v>
      </c>
      <c r="V2499">
        <v>0</v>
      </c>
    </row>
    <row r="2500" spans="1:22" hidden="1" x14ac:dyDescent="0.25">
      <c r="A2500" s="30" t="s">
        <v>2027</v>
      </c>
      <c r="B2500" s="30" t="s">
        <v>274</v>
      </c>
      <c r="C2500" s="30" t="s">
        <v>5</v>
      </c>
      <c r="D2500" s="30" t="s">
        <v>591</v>
      </c>
      <c r="E2500" s="30" t="s">
        <v>277</v>
      </c>
      <c r="F2500" s="30">
        <v>20812</v>
      </c>
      <c r="G2500" s="30" t="s">
        <v>301</v>
      </c>
      <c r="H2500" s="30">
        <v>27.689429465324</v>
      </c>
      <c r="I2500" s="30">
        <v>0.05</v>
      </c>
      <c r="J2500" s="30" t="s">
        <v>333</v>
      </c>
      <c r="K2500" s="30">
        <v>1.3844714732662</v>
      </c>
      <c r="L2500" s="30">
        <v>28813.6203016162</v>
      </c>
      <c r="M2500" s="30">
        <v>0</v>
      </c>
      <c r="N2500" s="30">
        <v>0.05</v>
      </c>
      <c r="O2500" s="30">
        <v>0</v>
      </c>
      <c r="P2500" s="30">
        <v>0</v>
      </c>
      <c r="Q2500" s="30">
        <v>0</v>
      </c>
      <c r="R2500" s="30">
        <v>0</v>
      </c>
      <c r="S2500" s="30">
        <v>1040.5999999999999</v>
      </c>
      <c r="T2500">
        <v>2</v>
      </c>
      <c r="U2500">
        <v>27.689429465324</v>
      </c>
      <c r="V2500">
        <v>0.71428571428571397</v>
      </c>
    </row>
    <row r="2501" spans="1:22" hidden="1" x14ac:dyDescent="0.25">
      <c r="A2501" s="30" t="s">
        <v>2028</v>
      </c>
      <c r="B2501" s="30" t="s">
        <v>274</v>
      </c>
      <c r="C2501" s="30" t="s">
        <v>5</v>
      </c>
      <c r="D2501" s="30" t="s">
        <v>591</v>
      </c>
      <c r="E2501" s="30" t="s">
        <v>277</v>
      </c>
      <c r="F2501" s="30">
        <v>20812</v>
      </c>
      <c r="G2501" s="30" t="s">
        <v>302</v>
      </c>
      <c r="H2501" s="30">
        <v>0</v>
      </c>
      <c r="I2501" s="30">
        <v>0</v>
      </c>
      <c r="J2501" s="30" t="s">
        <v>332</v>
      </c>
      <c r="K2501" s="30">
        <v>0</v>
      </c>
      <c r="L2501" s="30">
        <v>0</v>
      </c>
      <c r="M2501" s="30">
        <v>0</v>
      </c>
      <c r="N2501" s="30">
        <v>0</v>
      </c>
      <c r="O2501" s="30">
        <v>0</v>
      </c>
      <c r="P2501" s="30">
        <v>0</v>
      </c>
      <c r="Q2501" s="30">
        <v>0</v>
      </c>
      <c r="R2501" s="30">
        <v>0</v>
      </c>
      <c r="S2501" s="30">
        <v>0</v>
      </c>
      <c r="T2501">
        <v>2</v>
      </c>
      <c r="U2501">
        <v>0</v>
      </c>
      <c r="V2501">
        <v>0</v>
      </c>
    </row>
    <row r="2502" spans="1:22" hidden="1" x14ac:dyDescent="0.25">
      <c r="A2502" s="30" t="s">
        <v>2029</v>
      </c>
      <c r="B2502" s="30" t="s">
        <v>274</v>
      </c>
      <c r="C2502" s="30" t="s">
        <v>5</v>
      </c>
      <c r="D2502" s="30" t="s">
        <v>591</v>
      </c>
      <c r="E2502" s="30" t="s">
        <v>277</v>
      </c>
      <c r="F2502" s="30">
        <v>20812</v>
      </c>
      <c r="G2502" s="30" t="s">
        <v>303</v>
      </c>
      <c r="H2502" s="30">
        <v>0</v>
      </c>
      <c r="I2502" s="30">
        <v>0</v>
      </c>
      <c r="J2502" s="30" t="s">
        <v>336</v>
      </c>
      <c r="K2502" s="30">
        <v>0</v>
      </c>
      <c r="L2502" s="30">
        <v>0</v>
      </c>
      <c r="M2502" s="30">
        <v>0</v>
      </c>
      <c r="N2502" s="30">
        <v>0</v>
      </c>
      <c r="O2502" s="30">
        <v>0</v>
      </c>
      <c r="P2502" s="30">
        <v>0</v>
      </c>
      <c r="Q2502" s="30">
        <v>0</v>
      </c>
      <c r="R2502" s="30">
        <v>0</v>
      </c>
      <c r="S2502" s="30">
        <v>0</v>
      </c>
      <c r="T2502">
        <v>2</v>
      </c>
      <c r="U2502">
        <v>0</v>
      </c>
      <c r="V2502">
        <v>0</v>
      </c>
    </row>
    <row r="2503" spans="1:22" hidden="1" x14ac:dyDescent="0.25">
      <c r="A2503" s="30" t="s">
        <v>2017</v>
      </c>
      <c r="B2503" s="30" t="s">
        <v>274</v>
      </c>
      <c r="C2503" s="30" t="s">
        <v>5</v>
      </c>
      <c r="D2503" s="30" t="s">
        <v>591</v>
      </c>
      <c r="E2503" s="30" t="s">
        <v>277</v>
      </c>
      <c r="F2503" s="30">
        <v>20812</v>
      </c>
      <c r="G2503" s="30" t="s">
        <v>304</v>
      </c>
      <c r="H2503" s="30">
        <v>2.2677372045969402</v>
      </c>
      <c r="I2503" s="30">
        <v>1</v>
      </c>
      <c r="J2503" s="30" t="s">
        <v>336</v>
      </c>
      <c r="K2503" s="30">
        <v>2.2677372045969402</v>
      </c>
      <c r="L2503" s="30">
        <v>47196.146702071601</v>
      </c>
      <c r="M2503" s="30">
        <v>0</v>
      </c>
      <c r="N2503" s="30">
        <v>0</v>
      </c>
      <c r="O2503" s="30">
        <v>0</v>
      </c>
      <c r="P2503" s="30">
        <v>0</v>
      </c>
      <c r="Q2503" s="30">
        <v>1</v>
      </c>
      <c r="R2503" s="30">
        <v>2.2677372045969402</v>
      </c>
      <c r="S2503" s="30">
        <v>20812</v>
      </c>
      <c r="T2503">
        <v>2</v>
      </c>
      <c r="U2503">
        <v>2.2677372045969402</v>
      </c>
      <c r="V2503">
        <v>0.99009900990098998</v>
      </c>
    </row>
    <row r="2504" spans="1:22" hidden="1" x14ac:dyDescent="0.25">
      <c r="A2504" s="30" t="s">
        <v>2031</v>
      </c>
      <c r="B2504" s="30" t="s">
        <v>274</v>
      </c>
      <c r="C2504" s="30" t="s">
        <v>5</v>
      </c>
      <c r="D2504" s="30" t="s">
        <v>591</v>
      </c>
      <c r="E2504" s="30" t="s">
        <v>277</v>
      </c>
      <c r="F2504" s="30">
        <v>20812</v>
      </c>
      <c r="G2504" s="30" t="s">
        <v>305</v>
      </c>
      <c r="H2504" s="30">
        <v>50.5185309354368</v>
      </c>
      <c r="I2504" s="30">
        <v>0.08</v>
      </c>
      <c r="J2504" s="30" t="s">
        <v>332</v>
      </c>
      <c r="K2504" s="30">
        <v>4.0414824748349503</v>
      </c>
      <c r="L2504" s="30">
        <v>84111.333266264905</v>
      </c>
      <c r="M2504" s="30">
        <v>0.08</v>
      </c>
      <c r="N2504" s="30">
        <v>0</v>
      </c>
      <c r="O2504" s="30">
        <v>0</v>
      </c>
      <c r="P2504" s="30">
        <v>0</v>
      </c>
      <c r="Q2504" s="30">
        <v>0</v>
      </c>
      <c r="R2504" s="30">
        <v>0</v>
      </c>
      <c r="S2504" s="30">
        <v>1664.96</v>
      </c>
      <c r="T2504">
        <v>2</v>
      </c>
      <c r="U2504">
        <v>50.5185309354368</v>
      </c>
      <c r="V2504">
        <v>0.30769230769230799</v>
      </c>
    </row>
    <row r="2505" spans="1:22" hidden="1" x14ac:dyDescent="0.25">
      <c r="A2505" s="30" t="s">
        <v>2032</v>
      </c>
      <c r="B2505" s="30" t="s">
        <v>274</v>
      </c>
      <c r="C2505" s="30" t="s">
        <v>5</v>
      </c>
      <c r="D2505" s="30" t="s">
        <v>591</v>
      </c>
      <c r="E2505" s="30" t="s">
        <v>277</v>
      </c>
      <c r="F2505" s="30">
        <v>20812</v>
      </c>
      <c r="G2505" s="30" t="s">
        <v>306</v>
      </c>
      <c r="H2505" s="30">
        <v>100.626925826486</v>
      </c>
      <c r="I2505" s="30">
        <v>0.09</v>
      </c>
      <c r="J2505" s="30" t="s">
        <v>332</v>
      </c>
      <c r="K2505" s="30">
        <v>9.05642332438374</v>
      </c>
      <c r="L2505" s="30">
        <v>188482.282227074</v>
      </c>
      <c r="M2505" s="30">
        <v>0.09</v>
      </c>
      <c r="N2505" s="30">
        <v>0</v>
      </c>
      <c r="O2505" s="30">
        <v>0</v>
      </c>
      <c r="P2505" s="30">
        <v>0</v>
      </c>
      <c r="Q2505" s="30">
        <v>0</v>
      </c>
      <c r="R2505" s="30">
        <v>0</v>
      </c>
      <c r="S2505" s="30">
        <v>1873.08</v>
      </c>
      <c r="T2505">
        <v>2</v>
      </c>
      <c r="U2505">
        <v>100.626925826486</v>
      </c>
      <c r="V2505">
        <v>0.34615384615384598</v>
      </c>
    </row>
    <row r="2506" spans="1:22" hidden="1" x14ac:dyDescent="0.25">
      <c r="A2506" s="30" t="s">
        <v>2033</v>
      </c>
      <c r="B2506" s="30" t="s">
        <v>274</v>
      </c>
      <c r="C2506" s="30" t="s">
        <v>5</v>
      </c>
      <c r="D2506" s="30" t="s">
        <v>591</v>
      </c>
      <c r="E2506" s="30" t="s">
        <v>277</v>
      </c>
      <c r="F2506" s="30">
        <v>20812</v>
      </c>
      <c r="G2506" s="30" t="s">
        <v>307</v>
      </c>
      <c r="H2506" s="30">
        <v>23.070879833126199</v>
      </c>
      <c r="I2506" s="30">
        <v>0.01</v>
      </c>
      <c r="J2506" s="30" t="s">
        <v>336</v>
      </c>
      <c r="K2506" s="30">
        <v>0.23070879833126201</v>
      </c>
      <c r="L2506" s="30">
        <v>4801.5115108702303</v>
      </c>
      <c r="M2506" s="30">
        <v>0</v>
      </c>
      <c r="N2506" s="30">
        <v>0</v>
      </c>
      <c r="O2506" s="30">
        <v>0</v>
      </c>
      <c r="P2506" s="30">
        <v>0</v>
      </c>
      <c r="Q2506" s="30">
        <v>0.01</v>
      </c>
      <c r="R2506" s="30">
        <v>0.23070879833126201</v>
      </c>
      <c r="S2506" s="30">
        <v>208.12</v>
      </c>
      <c r="T2506">
        <v>2</v>
      </c>
      <c r="U2506">
        <v>23.070879833126199</v>
      </c>
      <c r="V2506">
        <v>9.9009900990098994E-3</v>
      </c>
    </row>
    <row r="2507" spans="1:22" hidden="1" x14ac:dyDescent="0.25">
      <c r="A2507" s="30" t="s">
        <v>2034</v>
      </c>
      <c r="B2507" s="30" t="s">
        <v>274</v>
      </c>
      <c r="C2507" s="30" t="s">
        <v>5</v>
      </c>
      <c r="D2507" s="30" t="s">
        <v>591</v>
      </c>
      <c r="E2507" s="30" t="s">
        <v>277</v>
      </c>
      <c r="F2507" s="30">
        <v>20812</v>
      </c>
      <c r="G2507" s="30" t="s">
        <v>308</v>
      </c>
      <c r="H2507" s="30">
        <v>91.065975194036298</v>
      </c>
      <c r="I2507" s="30">
        <v>0.06</v>
      </c>
      <c r="J2507" s="30" t="s">
        <v>332</v>
      </c>
      <c r="K2507" s="30">
        <v>5.46395851164218</v>
      </c>
      <c r="L2507" s="30">
        <v>113715.90454429699</v>
      </c>
      <c r="M2507" s="30">
        <v>0.06</v>
      </c>
      <c r="N2507" s="30">
        <v>0</v>
      </c>
      <c r="O2507" s="30">
        <v>0</v>
      </c>
      <c r="P2507" s="30">
        <v>0</v>
      </c>
      <c r="Q2507" s="30">
        <v>0</v>
      </c>
      <c r="R2507" s="30">
        <v>0</v>
      </c>
      <c r="S2507" s="30">
        <v>1248.72</v>
      </c>
      <c r="T2507">
        <v>2</v>
      </c>
      <c r="U2507">
        <v>91.065975194036298</v>
      </c>
      <c r="V2507">
        <v>0.230769230769231</v>
      </c>
    </row>
    <row r="2508" spans="1:22" hidden="1" x14ac:dyDescent="0.25">
      <c r="A2508" s="30" t="s">
        <v>2030</v>
      </c>
      <c r="B2508" s="30" t="s">
        <v>274</v>
      </c>
      <c r="C2508" s="30" t="s">
        <v>5</v>
      </c>
      <c r="D2508" s="30" t="s">
        <v>591</v>
      </c>
      <c r="E2508" s="30" t="s">
        <v>277</v>
      </c>
      <c r="F2508" s="30">
        <v>20812</v>
      </c>
      <c r="G2508" s="30" t="s">
        <v>309</v>
      </c>
      <c r="H2508" s="30">
        <v>0</v>
      </c>
      <c r="I2508" s="30">
        <v>0</v>
      </c>
      <c r="J2508" s="30" t="s">
        <v>336</v>
      </c>
      <c r="K2508" s="30">
        <v>0</v>
      </c>
      <c r="L2508" s="30">
        <v>0</v>
      </c>
      <c r="M2508" s="30">
        <v>0</v>
      </c>
      <c r="N2508" s="30">
        <v>0</v>
      </c>
      <c r="O2508" s="30">
        <v>0</v>
      </c>
      <c r="P2508" s="30">
        <v>0</v>
      </c>
      <c r="Q2508" s="30">
        <v>0</v>
      </c>
      <c r="R2508" s="30">
        <v>0</v>
      </c>
      <c r="S2508" s="30">
        <v>0</v>
      </c>
      <c r="T2508">
        <v>2</v>
      </c>
      <c r="U2508">
        <v>0</v>
      </c>
      <c r="V2508">
        <v>0</v>
      </c>
    </row>
    <row r="2509" spans="1:22" hidden="1" x14ac:dyDescent="0.25">
      <c r="A2509" s="30" t="s">
        <v>2035</v>
      </c>
      <c r="B2509" s="30" t="s">
        <v>274</v>
      </c>
      <c r="C2509" s="30" t="s">
        <v>5</v>
      </c>
      <c r="D2509" s="30" t="s">
        <v>591</v>
      </c>
      <c r="E2509" s="30" t="s">
        <v>277</v>
      </c>
      <c r="F2509" s="30">
        <v>20812</v>
      </c>
      <c r="G2509" s="30" t="s">
        <v>310</v>
      </c>
      <c r="H2509" s="30">
        <v>0</v>
      </c>
      <c r="I2509" s="30">
        <v>0</v>
      </c>
      <c r="J2509" s="30" t="s">
        <v>333</v>
      </c>
      <c r="K2509" s="30">
        <v>0</v>
      </c>
      <c r="L2509" s="30">
        <v>0</v>
      </c>
      <c r="M2509" s="30">
        <v>0</v>
      </c>
      <c r="N2509" s="30">
        <v>0</v>
      </c>
      <c r="O2509" s="30">
        <v>0</v>
      </c>
      <c r="P2509" s="30">
        <v>0</v>
      </c>
      <c r="Q2509" s="30">
        <v>0</v>
      </c>
      <c r="R2509" s="30">
        <v>0</v>
      </c>
      <c r="S2509" s="30">
        <v>0</v>
      </c>
      <c r="T2509">
        <v>2</v>
      </c>
      <c r="U2509">
        <v>0</v>
      </c>
      <c r="V2509">
        <v>0</v>
      </c>
    </row>
    <row r="2510" spans="1:22" hidden="1" x14ac:dyDescent="0.25">
      <c r="A2510" s="30" t="s">
        <v>2036</v>
      </c>
      <c r="B2510" s="30" t="s">
        <v>274</v>
      </c>
      <c r="C2510" s="30" t="s">
        <v>5</v>
      </c>
      <c r="D2510" s="30" t="s">
        <v>591</v>
      </c>
      <c r="E2510" s="30" t="s">
        <v>277</v>
      </c>
      <c r="F2510" s="30">
        <v>20812</v>
      </c>
      <c r="G2510" s="30" t="s">
        <v>311</v>
      </c>
      <c r="H2510" s="30">
        <v>46.051890285571901</v>
      </c>
      <c r="I2510" s="30">
        <v>0.01</v>
      </c>
      <c r="J2510" s="30" t="s">
        <v>333</v>
      </c>
      <c r="K2510" s="30">
        <v>0.460518902855719</v>
      </c>
      <c r="L2510" s="30">
        <v>9584.3194062332295</v>
      </c>
      <c r="M2510" s="30">
        <v>0</v>
      </c>
      <c r="N2510" s="30">
        <v>0.01</v>
      </c>
      <c r="O2510" s="30">
        <v>0</v>
      </c>
      <c r="P2510" s="30">
        <v>0</v>
      </c>
      <c r="Q2510" s="30">
        <v>0</v>
      </c>
      <c r="R2510" s="30">
        <v>0</v>
      </c>
      <c r="S2510" s="30">
        <v>208.12</v>
      </c>
      <c r="T2510">
        <v>2</v>
      </c>
      <c r="U2510">
        <v>46.051890285571901</v>
      </c>
      <c r="V2510">
        <v>0.14285714285714299</v>
      </c>
    </row>
    <row r="2511" spans="1:22" hidden="1" x14ac:dyDescent="0.25">
      <c r="A2511" s="30" t="s">
        <v>2037</v>
      </c>
      <c r="B2511" s="30" t="s">
        <v>274</v>
      </c>
      <c r="C2511" s="30" t="s">
        <v>5</v>
      </c>
      <c r="D2511" s="30" t="s">
        <v>591</v>
      </c>
      <c r="E2511" s="30" t="s">
        <v>277</v>
      </c>
      <c r="F2511" s="30">
        <v>20812</v>
      </c>
      <c r="G2511" s="30" t="s">
        <v>312</v>
      </c>
      <c r="H2511" s="30">
        <v>10.722259502692999</v>
      </c>
      <c r="I2511" s="30">
        <v>0.67</v>
      </c>
      <c r="J2511" s="30" t="s">
        <v>334</v>
      </c>
      <c r="K2511" s="30">
        <v>7.1839138668043301</v>
      </c>
      <c r="L2511" s="30">
        <v>149511.61539593199</v>
      </c>
      <c r="M2511" s="30">
        <v>0</v>
      </c>
      <c r="N2511" s="30">
        <v>0</v>
      </c>
      <c r="O2511" s="30">
        <v>0.67</v>
      </c>
      <c r="P2511" s="30">
        <v>0</v>
      </c>
      <c r="Q2511" s="30">
        <v>0</v>
      </c>
      <c r="R2511" s="30">
        <v>0</v>
      </c>
      <c r="S2511" s="30">
        <v>13944.04</v>
      </c>
      <c r="T2511">
        <v>2</v>
      </c>
      <c r="U2511">
        <v>10.722259502692999</v>
      </c>
      <c r="V2511">
        <v>0.94366197183098599</v>
      </c>
    </row>
    <row r="2512" spans="1:22" hidden="1" x14ac:dyDescent="0.25">
      <c r="A2512" s="30" t="s">
        <v>2844</v>
      </c>
      <c r="B2512" s="30" t="s">
        <v>274</v>
      </c>
      <c r="C2512" s="30" t="s">
        <v>5</v>
      </c>
      <c r="D2512" s="30" t="s">
        <v>591</v>
      </c>
      <c r="E2512" s="30" t="s">
        <v>277</v>
      </c>
      <c r="F2512" s="30">
        <v>20812</v>
      </c>
      <c r="G2512" s="30" t="s">
        <v>2688</v>
      </c>
      <c r="H2512" s="30">
        <v>58.066903423008199</v>
      </c>
      <c r="I2512" s="30">
        <v>5.0484220400000002E-3</v>
      </c>
      <c r="J2512" s="30" t="s">
        <v>334</v>
      </c>
      <c r="K2512" s="30">
        <v>0.29314623503526599</v>
      </c>
      <c r="L2512" s="30">
        <v>6100.9594435539602</v>
      </c>
      <c r="M2512" s="30">
        <v>0</v>
      </c>
      <c r="N2512" s="30">
        <v>0</v>
      </c>
      <c r="O2512" s="30">
        <v>5.0484220400000002E-3</v>
      </c>
      <c r="P2512" s="30">
        <v>0</v>
      </c>
      <c r="Q2512" s="30">
        <v>0</v>
      </c>
      <c r="R2512" s="30">
        <v>0</v>
      </c>
      <c r="S2512" s="30">
        <v>105.06775949647999</v>
      </c>
      <c r="T2512">
        <v>2</v>
      </c>
      <c r="U2512">
        <v>58.066903423008199</v>
      </c>
      <c r="V2512">
        <v>7.1104535774647896E-3</v>
      </c>
    </row>
    <row r="2513" spans="1:22" hidden="1" x14ac:dyDescent="0.25">
      <c r="A2513" s="30" t="s">
        <v>2760</v>
      </c>
      <c r="B2513" s="30" t="s">
        <v>274</v>
      </c>
      <c r="C2513" s="30" t="s">
        <v>5</v>
      </c>
      <c r="D2513" s="30" t="s">
        <v>591</v>
      </c>
      <c r="E2513" s="30" t="s">
        <v>277</v>
      </c>
      <c r="F2513" s="30">
        <v>20812</v>
      </c>
      <c r="G2513" s="30" t="s">
        <v>2687</v>
      </c>
      <c r="H2513" s="30">
        <v>36.0375198350375</v>
      </c>
      <c r="I2513" s="30">
        <v>3.4951577960000001E-2</v>
      </c>
      <c r="J2513" s="30" t="s">
        <v>334</v>
      </c>
      <c r="K2513" s="30">
        <v>1.25956818399936</v>
      </c>
      <c r="L2513" s="30">
        <v>26214.133045394701</v>
      </c>
      <c r="M2513" s="30">
        <v>0</v>
      </c>
      <c r="N2513" s="30">
        <v>0</v>
      </c>
      <c r="O2513" s="30">
        <v>3.4951577960000001E-2</v>
      </c>
      <c r="P2513" s="30">
        <v>0</v>
      </c>
      <c r="Q2513" s="30">
        <v>0</v>
      </c>
      <c r="R2513" s="30">
        <v>0</v>
      </c>
      <c r="S2513" s="30">
        <v>727.41224050352002</v>
      </c>
      <c r="T2513">
        <v>2</v>
      </c>
      <c r="U2513">
        <v>36.0375198350375</v>
      </c>
      <c r="V2513">
        <v>4.9227574591549299E-2</v>
      </c>
    </row>
    <row r="2514" spans="1:22" hidden="1" x14ac:dyDescent="0.25">
      <c r="A2514" s="30" t="s">
        <v>2038</v>
      </c>
      <c r="B2514" s="30" t="s">
        <v>274</v>
      </c>
      <c r="C2514" s="30" t="s">
        <v>5</v>
      </c>
      <c r="D2514" s="30" t="s">
        <v>591</v>
      </c>
      <c r="E2514" s="30" t="s">
        <v>277</v>
      </c>
      <c r="F2514" s="30">
        <v>20812</v>
      </c>
      <c r="G2514" s="30" t="s">
        <v>313</v>
      </c>
      <c r="H2514" s="30">
        <v>0</v>
      </c>
      <c r="I2514" s="30">
        <v>0</v>
      </c>
      <c r="J2514" s="30" t="s">
        <v>334</v>
      </c>
      <c r="K2514" s="30">
        <v>0</v>
      </c>
      <c r="L2514" s="30">
        <v>0</v>
      </c>
      <c r="M2514" s="30">
        <v>0</v>
      </c>
      <c r="N2514" s="30">
        <v>0</v>
      </c>
      <c r="O2514" s="30">
        <v>0</v>
      </c>
      <c r="P2514" s="30">
        <v>0</v>
      </c>
      <c r="Q2514" s="30">
        <v>0</v>
      </c>
      <c r="R2514" s="30">
        <v>0</v>
      </c>
      <c r="S2514" s="30">
        <v>0</v>
      </c>
      <c r="T2514">
        <v>2</v>
      </c>
      <c r="U2514">
        <v>0</v>
      </c>
      <c r="V2514">
        <v>0</v>
      </c>
    </row>
    <row r="2515" spans="1:22" hidden="1" x14ac:dyDescent="0.25">
      <c r="A2515" s="30" t="s">
        <v>2065</v>
      </c>
      <c r="B2515" s="30" t="s">
        <v>274</v>
      </c>
      <c r="C2515" s="30" t="s">
        <v>5</v>
      </c>
      <c r="D2515" s="30" t="s">
        <v>591</v>
      </c>
      <c r="E2515" s="30" t="s">
        <v>278</v>
      </c>
      <c r="F2515" s="30">
        <v>10405</v>
      </c>
      <c r="G2515" s="30" t="s">
        <v>289</v>
      </c>
      <c r="H2515" s="30">
        <v>0</v>
      </c>
      <c r="I2515" s="30">
        <v>0</v>
      </c>
      <c r="J2515" s="30" t="s">
        <v>335</v>
      </c>
      <c r="K2515" s="30">
        <v>0</v>
      </c>
      <c r="L2515" s="30">
        <v>0</v>
      </c>
      <c r="M2515" s="30">
        <v>0</v>
      </c>
      <c r="N2515" s="30">
        <v>0</v>
      </c>
      <c r="O2515" s="30">
        <v>0</v>
      </c>
      <c r="P2515" s="30">
        <v>0</v>
      </c>
      <c r="Q2515" s="30">
        <v>0</v>
      </c>
      <c r="R2515" s="30">
        <v>0</v>
      </c>
      <c r="S2515" s="30">
        <v>0</v>
      </c>
      <c r="T2515">
        <v>3</v>
      </c>
      <c r="U2515">
        <v>2728.1804657994498</v>
      </c>
      <c r="V2515">
        <v>1</v>
      </c>
    </row>
    <row r="2516" spans="1:22" hidden="1" x14ac:dyDescent="0.25">
      <c r="A2516" s="30" t="s">
        <v>2064</v>
      </c>
      <c r="B2516" s="30" t="s">
        <v>274</v>
      </c>
      <c r="C2516" s="30" t="s">
        <v>5</v>
      </c>
      <c r="D2516" s="30" t="s">
        <v>591</v>
      </c>
      <c r="E2516" s="30" t="s">
        <v>278</v>
      </c>
      <c r="F2516" s="30">
        <v>10405</v>
      </c>
      <c r="G2516" s="30" t="s">
        <v>290</v>
      </c>
      <c r="H2516" s="30">
        <v>0</v>
      </c>
      <c r="I2516" s="30">
        <v>0</v>
      </c>
      <c r="J2516" s="30" t="s">
        <v>363</v>
      </c>
      <c r="K2516" s="30">
        <v>0</v>
      </c>
      <c r="L2516" s="30">
        <v>0</v>
      </c>
      <c r="M2516" s="30">
        <v>0</v>
      </c>
      <c r="N2516" s="30">
        <v>0</v>
      </c>
      <c r="O2516" s="30">
        <v>0</v>
      </c>
      <c r="P2516" s="30">
        <v>0</v>
      </c>
      <c r="Q2516" s="30">
        <v>0</v>
      </c>
      <c r="R2516" s="30">
        <v>0</v>
      </c>
      <c r="S2516" s="30">
        <v>0</v>
      </c>
      <c r="T2516">
        <v>3</v>
      </c>
      <c r="U2516">
        <v>1396.4703330989601</v>
      </c>
      <c r="V2516">
        <v>0.42857142857142799</v>
      </c>
    </row>
    <row r="2517" spans="1:22" hidden="1" x14ac:dyDescent="0.25">
      <c r="A2517" s="30" t="s">
        <v>2041</v>
      </c>
      <c r="B2517" s="30" t="s">
        <v>274</v>
      </c>
      <c r="C2517" s="30" t="s">
        <v>5</v>
      </c>
      <c r="D2517" s="30" t="s">
        <v>591</v>
      </c>
      <c r="E2517" s="30" t="s">
        <v>278</v>
      </c>
      <c r="F2517" s="30">
        <v>10405</v>
      </c>
      <c r="G2517" s="30" t="s">
        <v>291</v>
      </c>
      <c r="H2517" s="30">
        <v>0</v>
      </c>
      <c r="I2517" s="30">
        <v>0</v>
      </c>
      <c r="J2517" s="30" t="s">
        <v>336</v>
      </c>
      <c r="K2517" s="30">
        <v>0</v>
      </c>
      <c r="L2517" s="30">
        <v>0</v>
      </c>
      <c r="M2517" s="30">
        <v>0</v>
      </c>
      <c r="N2517" s="30">
        <v>0</v>
      </c>
      <c r="O2517" s="30">
        <v>0</v>
      </c>
      <c r="P2517" s="30">
        <v>0</v>
      </c>
      <c r="Q2517" s="30">
        <v>0</v>
      </c>
      <c r="R2517" s="30">
        <v>0</v>
      </c>
      <c r="S2517" s="30">
        <v>0</v>
      </c>
      <c r="T2517">
        <v>3</v>
      </c>
      <c r="U2517">
        <v>0</v>
      </c>
      <c r="V2517">
        <v>0</v>
      </c>
    </row>
    <row r="2518" spans="1:22" hidden="1" x14ac:dyDescent="0.25">
      <c r="A2518" s="30" t="s">
        <v>2043</v>
      </c>
      <c r="B2518" s="30" t="s">
        <v>274</v>
      </c>
      <c r="C2518" s="30" t="s">
        <v>5</v>
      </c>
      <c r="D2518" s="30" t="s">
        <v>591</v>
      </c>
      <c r="E2518" s="30" t="s">
        <v>278</v>
      </c>
      <c r="F2518" s="30">
        <v>10405</v>
      </c>
      <c r="G2518" s="30" t="s">
        <v>292</v>
      </c>
      <c r="H2518" s="30">
        <v>41.903783949387197</v>
      </c>
      <c r="I2518" s="30">
        <v>0.13</v>
      </c>
      <c r="J2518" s="30" t="s">
        <v>332</v>
      </c>
      <c r="K2518" s="30">
        <v>5.4474919134203299</v>
      </c>
      <c r="L2518" s="30">
        <v>56681.153359138501</v>
      </c>
      <c r="M2518" s="30">
        <v>0.13</v>
      </c>
      <c r="N2518" s="30">
        <v>0</v>
      </c>
      <c r="O2518" s="30">
        <v>0</v>
      </c>
      <c r="P2518" s="30">
        <v>0</v>
      </c>
      <c r="Q2518" s="30">
        <v>0</v>
      </c>
      <c r="R2518" s="30">
        <v>0</v>
      </c>
      <c r="S2518" s="30">
        <v>1352.65</v>
      </c>
      <c r="T2518">
        <v>3</v>
      </c>
      <c r="U2518">
        <v>41.903783949387197</v>
      </c>
      <c r="V2518">
        <v>6.9148936170212796E-2</v>
      </c>
    </row>
    <row r="2519" spans="1:22" hidden="1" x14ac:dyDescent="0.25">
      <c r="A2519" s="30" t="s">
        <v>2044</v>
      </c>
      <c r="B2519" s="30" t="s">
        <v>274</v>
      </c>
      <c r="C2519" s="30" t="s">
        <v>5</v>
      </c>
      <c r="D2519" s="30" t="s">
        <v>591</v>
      </c>
      <c r="E2519" s="30" t="s">
        <v>278</v>
      </c>
      <c r="F2519" s="30">
        <v>10405</v>
      </c>
      <c r="G2519" s="30" t="s">
        <v>293</v>
      </c>
      <c r="H2519" s="30">
        <v>0</v>
      </c>
      <c r="I2519" s="30">
        <v>0</v>
      </c>
      <c r="J2519" s="30" t="s">
        <v>333</v>
      </c>
      <c r="K2519" s="30">
        <v>0</v>
      </c>
      <c r="L2519" s="30">
        <v>0</v>
      </c>
      <c r="M2519" s="30">
        <v>0</v>
      </c>
      <c r="N2519" s="30">
        <v>0</v>
      </c>
      <c r="O2519" s="30">
        <v>0</v>
      </c>
      <c r="P2519" s="30">
        <v>0</v>
      </c>
      <c r="Q2519" s="30">
        <v>0</v>
      </c>
      <c r="R2519" s="30">
        <v>0</v>
      </c>
      <c r="S2519" s="30">
        <v>0</v>
      </c>
      <c r="T2519">
        <v>3</v>
      </c>
      <c r="U2519">
        <v>0</v>
      </c>
      <c r="V2519">
        <v>0</v>
      </c>
    </row>
    <row r="2520" spans="1:22" hidden="1" x14ac:dyDescent="0.25">
      <c r="A2520" s="30" t="s">
        <v>2045</v>
      </c>
      <c r="B2520" s="30" t="s">
        <v>274</v>
      </c>
      <c r="C2520" s="30" t="s">
        <v>5</v>
      </c>
      <c r="D2520" s="30" t="s">
        <v>591</v>
      </c>
      <c r="E2520" s="30" t="s">
        <v>278</v>
      </c>
      <c r="F2520" s="30">
        <v>10405</v>
      </c>
      <c r="G2520" s="30" t="s">
        <v>294</v>
      </c>
      <c r="H2520" s="30">
        <v>60.290145300097997</v>
      </c>
      <c r="I2520" s="30">
        <v>0.12</v>
      </c>
      <c r="J2520" s="30" t="s">
        <v>333</v>
      </c>
      <c r="K2520" s="30">
        <v>7.2348174360117596</v>
      </c>
      <c r="L2520" s="30">
        <v>75278.275421702405</v>
      </c>
      <c r="M2520" s="30">
        <v>0</v>
      </c>
      <c r="N2520" s="30">
        <v>0.12</v>
      </c>
      <c r="O2520" s="30">
        <v>0</v>
      </c>
      <c r="P2520" s="30">
        <v>0</v>
      </c>
      <c r="Q2520" s="30">
        <v>0</v>
      </c>
      <c r="R2520" s="30">
        <v>0</v>
      </c>
      <c r="S2520" s="30">
        <v>1248.5999999999999</v>
      </c>
      <c r="T2520">
        <v>3</v>
      </c>
      <c r="U2520">
        <v>60.290145300097997</v>
      </c>
      <c r="V2520">
        <v>0.15</v>
      </c>
    </row>
    <row r="2521" spans="1:22" hidden="1" x14ac:dyDescent="0.25">
      <c r="A2521" s="30" t="s">
        <v>2046</v>
      </c>
      <c r="B2521" s="30" t="s">
        <v>274</v>
      </c>
      <c r="C2521" s="30" t="s">
        <v>5</v>
      </c>
      <c r="D2521" s="30" t="s">
        <v>591</v>
      </c>
      <c r="E2521" s="30" t="s">
        <v>278</v>
      </c>
      <c r="F2521" s="30">
        <v>10405</v>
      </c>
      <c r="G2521" s="30" t="s">
        <v>295</v>
      </c>
      <c r="H2521" s="30">
        <v>0</v>
      </c>
      <c r="I2521" s="30">
        <v>0</v>
      </c>
      <c r="J2521" s="30" t="s">
        <v>336</v>
      </c>
      <c r="K2521" s="30">
        <v>0</v>
      </c>
      <c r="L2521" s="30">
        <v>0</v>
      </c>
      <c r="M2521" s="30">
        <v>0</v>
      </c>
      <c r="N2521" s="30">
        <v>0</v>
      </c>
      <c r="O2521" s="30">
        <v>0</v>
      </c>
      <c r="P2521" s="30">
        <v>0</v>
      </c>
      <c r="Q2521" s="30">
        <v>0</v>
      </c>
      <c r="R2521" s="30">
        <v>0</v>
      </c>
      <c r="S2521" s="30">
        <v>0</v>
      </c>
      <c r="T2521">
        <v>3</v>
      </c>
      <c r="U2521">
        <v>0</v>
      </c>
      <c r="V2521">
        <v>0</v>
      </c>
    </row>
    <row r="2522" spans="1:22" hidden="1" x14ac:dyDescent="0.25">
      <c r="A2522" s="30" t="s">
        <v>2047</v>
      </c>
      <c r="B2522" s="30" t="s">
        <v>274</v>
      </c>
      <c r="C2522" s="30" t="s">
        <v>5</v>
      </c>
      <c r="D2522" s="30" t="s">
        <v>591</v>
      </c>
      <c r="E2522" s="30" t="s">
        <v>278</v>
      </c>
      <c r="F2522" s="30">
        <v>10405</v>
      </c>
      <c r="G2522" s="30" t="s">
        <v>296</v>
      </c>
      <c r="H2522" s="30">
        <v>82.301270592498597</v>
      </c>
      <c r="I2522" s="30">
        <v>0.01</v>
      </c>
      <c r="J2522" s="30" t="s">
        <v>336</v>
      </c>
      <c r="K2522" s="30">
        <v>0.82301270592498599</v>
      </c>
      <c r="L2522" s="30">
        <v>8563.4472051494795</v>
      </c>
      <c r="M2522" s="30">
        <v>0</v>
      </c>
      <c r="N2522" s="30">
        <v>0</v>
      </c>
      <c r="O2522" s="30">
        <v>0</v>
      </c>
      <c r="P2522" s="30">
        <v>0</v>
      </c>
      <c r="Q2522" s="30">
        <v>0.01</v>
      </c>
      <c r="R2522" s="30">
        <v>0.82301270592498599</v>
      </c>
      <c r="S2522" s="30">
        <v>104.05</v>
      </c>
      <c r="T2522">
        <v>3</v>
      </c>
      <c r="U2522">
        <v>82.301270592498597</v>
      </c>
      <c r="V2522">
        <v>9.0090090090090107E-3</v>
      </c>
    </row>
    <row r="2523" spans="1:22" hidden="1" x14ac:dyDescent="0.25">
      <c r="A2523" s="30" t="s">
        <v>2048</v>
      </c>
      <c r="B2523" s="30" t="s">
        <v>274</v>
      </c>
      <c r="C2523" s="30" t="s">
        <v>5</v>
      </c>
      <c r="D2523" s="30" t="s">
        <v>591</v>
      </c>
      <c r="E2523" s="30" t="s">
        <v>278</v>
      </c>
      <c r="F2523" s="30">
        <v>10405</v>
      </c>
      <c r="G2523" s="30" t="s">
        <v>297</v>
      </c>
      <c r="H2523" s="30">
        <v>314.79195029716101</v>
      </c>
      <c r="I2523" s="30">
        <v>0.01</v>
      </c>
      <c r="J2523" s="30" t="s">
        <v>336</v>
      </c>
      <c r="K2523" s="30">
        <v>3.1479195029716101</v>
      </c>
      <c r="L2523" s="30">
        <v>32754.102428419599</v>
      </c>
      <c r="M2523" s="30">
        <v>0</v>
      </c>
      <c r="N2523" s="30">
        <v>0</v>
      </c>
      <c r="O2523" s="30">
        <v>0</v>
      </c>
      <c r="P2523" s="30">
        <v>0</v>
      </c>
      <c r="Q2523" s="30">
        <v>0.01</v>
      </c>
      <c r="R2523" s="30">
        <v>3.1479195029716101</v>
      </c>
      <c r="S2523" s="30">
        <v>104.05</v>
      </c>
      <c r="T2523">
        <v>3</v>
      </c>
      <c r="U2523">
        <v>314.79195029716101</v>
      </c>
      <c r="V2523">
        <v>9.0090090090090107E-3</v>
      </c>
    </row>
    <row r="2524" spans="1:22" hidden="1" x14ac:dyDescent="0.25">
      <c r="A2524" s="30" t="s">
        <v>2049</v>
      </c>
      <c r="B2524" s="30" t="s">
        <v>274</v>
      </c>
      <c r="C2524" s="30" t="s">
        <v>5</v>
      </c>
      <c r="D2524" s="30" t="s">
        <v>591</v>
      </c>
      <c r="E2524" s="30" t="s">
        <v>278</v>
      </c>
      <c r="F2524" s="30">
        <v>10405</v>
      </c>
      <c r="G2524" s="30" t="s">
        <v>298</v>
      </c>
      <c r="H2524" s="30">
        <v>0</v>
      </c>
      <c r="I2524" s="30">
        <v>0</v>
      </c>
      <c r="J2524" s="30" t="s">
        <v>276</v>
      </c>
      <c r="K2524" s="30">
        <v>0</v>
      </c>
      <c r="L2524" s="30">
        <v>0</v>
      </c>
      <c r="M2524" s="30">
        <v>0</v>
      </c>
      <c r="N2524" s="30">
        <v>0</v>
      </c>
      <c r="O2524" s="30">
        <v>0</v>
      </c>
      <c r="P2524" s="30">
        <v>0</v>
      </c>
      <c r="Q2524" s="30">
        <v>0</v>
      </c>
      <c r="R2524" s="30">
        <v>0</v>
      </c>
      <c r="S2524" s="30">
        <v>0</v>
      </c>
      <c r="T2524">
        <v>3</v>
      </c>
      <c r="U2524">
        <v>0</v>
      </c>
      <c r="V2524">
        <v>0</v>
      </c>
    </row>
    <row r="2525" spans="1:22" hidden="1" x14ac:dyDescent="0.25">
      <c r="A2525" s="30" t="s">
        <v>2050</v>
      </c>
      <c r="B2525" s="30" t="s">
        <v>274</v>
      </c>
      <c r="C2525" s="30" t="s">
        <v>5</v>
      </c>
      <c r="D2525" s="30" t="s">
        <v>591</v>
      </c>
      <c r="E2525" s="30" t="s">
        <v>278</v>
      </c>
      <c r="F2525" s="30">
        <v>10405</v>
      </c>
      <c r="G2525" s="30" t="s">
        <v>299</v>
      </c>
      <c r="H2525" s="30">
        <v>148.47842346527301</v>
      </c>
      <c r="I2525" s="30">
        <v>0.03</v>
      </c>
      <c r="J2525" s="30" t="s">
        <v>332</v>
      </c>
      <c r="K2525" s="30">
        <v>4.4543527039581896</v>
      </c>
      <c r="L2525" s="30">
        <v>46347.539884685</v>
      </c>
      <c r="M2525" s="30">
        <v>0.03</v>
      </c>
      <c r="N2525" s="30">
        <v>0</v>
      </c>
      <c r="O2525" s="30">
        <v>0</v>
      </c>
      <c r="P2525" s="30">
        <v>0</v>
      </c>
      <c r="Q2525" s="30">
        <v>0</v>
      </c>
      <c r="R2525" s="30">
        <v>0</v>
      </c>
      <c r="S2525" s="30">
        <v>312.14999999999998</v>
      </c>
      <c r="T2525">
        <v>3</v>
      </c>
      <c r="U2525">
        <v>148.47842346527301</v>
      </c>
      <c r="V2525">
        <v>1.5957446808510599E-2</v>
      </c>
    </row>
    <row r="2526" spans="1:22" hidden="1" x14ac:dyDescent="0.25">
      <c r="A2526" s="30" t="s">
        <v>2051</v>
      </c>
      <c r="B2526" s="30" t="s">
        <v>274</v>
      </c>
      <c r="C2526" s="30" t="s">
        <v>5</v>
      </c>
      <c r="D2526" s="30" t="s">
        <v>591</v>
      </c>
      <c r="E2526" s="30" t="s">
        <v>278</v>
      </c>
      <c r="F2526" s="30">
        <v>10405</v>
      </c>
      <c r="G2526" s="30" t="s">
        <v>300</v>
      </c>
      <c r="H2526" s="30">
        <v>0</v>
      </c>
      <c r="I2526" s="30">
        <v>0</v>
      </c>
      <c r="J2526" s="30" t="s">
        <v>336</v>
      </c>
      <c r="K2526" s="30">
        <v>0</v>
      </c>
      <c r="L2526" s="30">
        <v>0</v>
      </c>
      <c r="M2526" s="30">
        <v>0</v>
      </c>
      <c r="N2526" s="30">
        <v>0</v>
      </c>
      <c r="O2526" s="30">
        <v>0</v>
      </c>
      <c r="P2526" s="30">
        <v>0</v>
      </c>
      <c r="Q2526" s="30">
        <v>0</v>
      </c>
      <c r="R2526" s="30">
        <v>0</v>
      </c>
      <c r="S2526" s="30">
        <v>0</v>
      </c>
      <c r="T2526">
        <v>3</v>
      </c>
      <c r="U2526">
        <v>0</v>
      </c>
      <c r="V2526">
        <v>0</v>
      </c>
    </row>
    <row r="2527" spans="1:22" hidden="1" x14ac:dyDescent="0.25">
      <c r="A2527" s="30" t="s">
        <v>2052</v>
      </c>
      <c r="B2527" s="30" t="s">
        <v>274</v>
      </c>
      <c r="C2527" s="30" t="s">
        <v>5</v>
      </c>
      <c r="D2527" s="30" t="s">
        <v>591</v>
      </c>
      <c r="E2527" s="30" t="s">
        <v>278</v>
      </c>
      <c r="F2527" s="30">
        <v>10405</v>
      </c>
      <c r="G2527" s="30" t="s">
        <v>301</v>
      </c>
      <c r="H2527" s="30">
        <v>49.596197317075003</v>
      </c>
      <c r="I2527" s="30">
        <v>0.57999999999999996</v>
      </c>
      <c r="J2527" s="30" t="s">
        <v>333</v>
      </c>
      <c r="K2527" s="30">
        <v>28.765794443903498</v>
      </c>
      <c r="L2527" s="30">
        <v>299308.091188816</v>
      </c>
      <c r="M2527" s="30">
        <v>0</v>
      </c>
      <c r="N2527" s="30">
        <v>0.57999999999999996</v>
      </c>
      <c r="O2527" s="30">
        <v>0</v>
      </c>
      <c r="P2527" s="30">
        <v>0</v>
      </c>
      <c r="Q2527" s="30">
        <v>0</v>
      </c>
      <c r="R2527" s="30">
        <v>0</v>
      </c>
      <c r="S2527" s="30">
        <v>6034.9</v>
      </c>
      <c r="T2527">
        <v>3</v>
      </c>
      <c r="U2527">
        <v>49.596197317075003</v>
      </c>
      <c r="V2527">
        <v>0.72499999999999998</v>
      </c>
    </row>
    <row r="2528" spans="1:22" hidden="1" x14ac:dyDescent="0.25">
      <c r="A2528" s="30" t="s">
        <v>2053</v>
      </c>
      <c r="B2528" s="30" t="s">
        <v>274</v>
      </c>
      <c r="C2528" s="30" t="s">
        <v>5</v>
      </c>
      <c r="D2528" s="30" t="s">
        <v>591</v>
      </c>
      <c r="E2528" s="30" t="s">
        <v>278</v>
      </c>
      <c r="F2528" s="30">
        <v>10405</v>
      </c>
      <c r="G2528" s="30" t="s">
        <v>302</v>
      </c>
      <c r="H2528" s="30">
        <v>135.77696193826199</v>
      </c>
      <c r="I2528" s="30">
        <v>0.01</v>
      </c>
      <c r="J2528" s="30" t="s">
        <v>332</v>
      </c>
      <c r="K2528" s="30">
        <v>1.3577696193826201</v>
      </c>
      <c r="L2528" s="30">
        <v>14127.5928896761</v>
      </c>
      <c r="M2528" s="30">
        <v>0.01</v>
      </c>
      <c r="N2528" s="30">
        <v>0</v>
      </c>
      <c r="O2528" s="30">
        <v>0</v>
      </c>
      <c r="P2528" s="30">
        <v>0</v>
      </c>
      <c r="Q2528" s="30">
        <v>0</v>
      </c>
      <c r="R2528" s="30">
        <v>0</v>
      </c>
      <c r="S2528" s="30">
        <v>104.05</v>
      </c>
      <c r="T2528">
        <v>3</v>
      </c>
      <c r="U2528">
        <v>135.77696193826199</v>
      </c>
      <c r="V2528">
        <v>5.31914893617021E-3</v>
      </c>
    </row>
    <row r="2529" spans="1:22" hidden="1" x14ac:dyDescent="0.25">
      <c r="A2529" s="30" t="s">
        <v>2054</v>
      </c>
      <c r="B2529" s="30" t="s">
        <v>274</v>
      </c>
      <c r="C2529" s="30" t="s">
        <v>5</v>
      </c>
      <c r="D2529" s="30" t="s">
        <v>591</v>
      </c>
      <c r="E2529" s="30" t="s">
        <v>278</v>
      </c>
      <c r="F2529" s="30">
        <v>10405</v>
      </c>
      <c r="G2529" s="30" t="s">
        <v>303</v>
      </c>
      <c r="H2529" s="30">
        <v>118.41323288583099</v>
      </c>
      <c r="I2529" s="30">
        <v>0.02</v>
      </c>
      <c r="J2529" s="30" t="s">
        <v>336</v>
      </c>
      <c r="K2529" s="30">
        <v>2.36826465771661</v>
      </c>
      <c r="L2529" s="30">
        <v>24641.7937635413</v>
      </c>
      <c r="M2529" s="30">
        <v>0</v>
      </c>
      <c r="N2529" s="30">
        <v>0</v>
      </c>
      <c r="O2529" s="30">
        <v>0</v>
      </c>
      <c r="P2529" s="30">
        <v>0</v>
      </c>
      <c r="Q2529" s="30">
        <v>0.02</v>
      </c>
      <c r="R2529" s="30">
        <v>2.36826465771661</v>
      </c>
      <c r="S2529" s="30">
        <v>208.1</v>
      </c>
      <c r="T2529">
        <v>3</v>
      </c>
      <c r="U2529">
        <v>118.41323288583099</v>
      </c>
      <c r="V2529">
        <v>1.8018018018018001E-2</v>
      </c>
    </row>
    <row r="2530" spans="1:22" hidden="1" x14ac:dyDescent="0.25">
      <c r="A2530" s="30" t="s">
        <v>2042</v>
      </c>
      <c r="B2530" s="30" t="s">
        <v>274</v>
      </c>
      <c r="C2530" s="30" t="s">
        <v>5</v>
      </c>
      <c r="D2530" s="30" t="s">
        <v>591</v>
      </c>
      <c r="E2530" s="30" t="s">
        <v>278</v>
      </c>
      <c r="F2530" s="30">
        <v>10405</v>
      </c>
      <c r="G2530" s="30" t="s">
        <v>304</v>
      </c>
      <c r="H2530" s="30">
        <v>16.0275664443128</v>
      </c>
      <c r="I2530" s="30">
        <v>1</v>
      </c>
      <c r="J2530" s="30" t="s">
        <v>336</v>
      </c>
      <c r="K2530" s="30">
        <v>16.0275664443128</v>
      </c>
      <c r="L2530" s="30">
        <v>166766.82885307501</v>
      </c>
      <c r="M2530" s="30">
        <v>0</v>
      </c>
      <c r="N2530" s="30">
        <v>0</v>
      </c>
      <c r="O2530" s="30">
        <v>0</v>
      </c>
      <c r="P2530" s="30">
        <v>0</v>
      </c>
      <c r="Q2530" s="30">
        <v>1</v>
      </c>
      <c r="R2530" s="30">
        <v>16.0275664443128</v>
      </c>
      <c r="S2530" s="30">
        <v>10405</v>
      </c>
      <c r="T2530">
        <v>3</v>
      </c>
      <c r="U2530">
        <v>16.0275664443128</v>
      </c>
      <c r="V2530">
        <v>0.90090090090090102</v>
      </c>
    </row>
    <row r="2531" spans="1:22" hidden="1" x14ac:dyDescent="0.25">
      <c r="A2531" s="30" t="s">
        <v>2056</v>
      </c>
      <c r="B2531" s="30" t="s">
        <v>274</v>
      </c>
      <c r="C2531" s="30" t="s">
        <v>5</v>
      </c>
      <c r="D2531" s="30" t="s">
        <v>591</v>
      </c>
      <c r="E2531" s="30" t="s">
        <v>278</v>
      </c>
      <c r="F2531" s="30">
        <v>10405</v>
      </c>
      <c r="G2531" s="30" t="s">
        <v>305</v>
      </c>
      <c r="H2531" s="30">
        <v>100.393382107932</v>
      </c>
      <c r="I2531" s="30">
        <v>0.69</v>
      </c>
      <c r="J2531" s="30" t="s">
        <v>332</v>
      </c>
      <c r="K2531" s="30">
        <v>69.271433654473299</v>
      </c>
      <c r="L2531" s="30">
        <v>720769.26717479399</v>
      </c>
      <c r="M2531" s="30">
        <v>0.69</v>
      </c>
      <c r="N2531" s="30">
        <v>0</v>
      </c>
      <c r="O2531" s="30">
        <v>0</v>
      </c>
      <c r="P2531" s="30">
        <v>0</v>
      </c>
      <c r="Q2531" s="30">
        <v>0</v>
      </c>
      <c r="R2531" s="30">
        <v>0</v>
      </c>
      <c r="S2531" s="30">
        <v>7179.45</v>
      </c>
      <c r="T2531">
        <v>3</v>
      </c>
      <c r="U2531">
        <v>100.393382107932</v>
      </c>
      <c r="V2531">
        <v>0.36702127659574502</v>
      </c>
    </row>
    <row r="2532" spans="1:22" hidden="1" x14ac:dyDescent="0.25">
      <c r="A2532" s="30" t="s">
        <v>2057</v>
      </c>
      <c r="B2532" s="30" t="s">
        <v>274</v>
      </c>
      <c r="C2532" s="30" t="s">
        <v>5</v>
      </c>
      <c r="D2532" s="30" t="s">
        <v>591</v>
      </c>
      <c r="E2532" s="30" t="s">
        <v>278</v>
      </c>
      <c r="F2532" s="30">
        <v>10405</v>
      </c>
      <c r="G2532" s="30" t="s">
        <v>306</v>
      </c>
      <c r="H2532" s="30">
        <v>110.81215834435601</v>
      </c>
      <c r="I2532" s="30">
        <v>0.64</v>
      </c>
      <c r="J2532" s="30" t="s">
        <v>332</v>
      </c>
      <c r="K2532" s="30">
        <v>70.919781340387999</v>
      </c>
      <c r="L2532" s="30">
        <v>737920.32484673697</v>
      </c>
      <c r="M2532" s="30">
        <v>0.64</v>
      </c>
      <c r="N2532" s="30">
        <v>0</v>
      </c>
      <c r="O2532" s="30">
        <v>0</v>
      </c>
      <c r="P2532" s="30">
        <v>0</v>
      </c>
      <c r="Q2532" s="30">
        <v>0</v>
      </c>
      <c r="R2532" s="30">
        <v>0</v>
      </c>
      <c r="S2532" s="30">
        <v>6659.2</v>
      </c>
      <c r="T2532">
        <v>3</v>
      </c>
      <c r="U2532">
        <v>110.81215834435601</v>
      </c>
      <c r="V2532">
        <v>0.340425531914894</v>
      </c>
    </row>
    <row r="2533" spans="1:22" hidden="1" x14ac:dyDescent="0.25">
      <c r="A2533" s="30" t="s">
        <v>2058</v>
      </c>
      <c r="B2533" s="30" t="s">
        <v>274</v>
      </c>
      <c r="C2533" s="30" t="s">
        <v>5</v>
      </c>
      <c r="D2533" s="30" t="s">
        <v>591</v>
      </c>
      <c r="E2533" s="30" t="s">
        <v>278</v>
      </c>
      <c r="F2533" s="30">
        <v>10405</v>
      </c>
      <c r="G2533" s="30" t="s">
        <v>307</v>
      </c>
      <c r="H2533" s="30">
        <v>43.294938833319499</v>
      </c>
      <c r="I2533" s="30">
        <v>7.0000000000000007E-2</v>
      </c>
      <c r="J2533" s="30" t="s">
        <v>336</v>
      </c>
      <c r="K2533" s="30">
        <v>3.0306457183323601</v>
      </c>
      <c r="L2533" s="30">
        <v>31533.868699248302</v>
      </c>
      <c r="M2533" s="30">
        <v>0</v>
      </c>
      <c r="N2533" s="30">
        <v>0</v>
      </c>
      <c r="O2533" s="30">
        <v>0</v>
      </c>
      <c r="P2533" s="30">
        <v>0</v>
      </c>
      <c r="Q2533" s="30">
        <v>7.0000000000000007E-2</v>
      </c>
      <c r="R2533" s="30">
        <v>3.0306457183323601</v>
      </c>
      <c r="S2533" s="30">
        <v>728.35</v>
      </c>
      <c r="T2533">
        <v>3</v>
      </c>
      <c r="U2533">
        <v>43.294938833319499</v>
      </c>
      <c r="V2533">
        <v>6.3063063063063099E-2</v>
      </c>
    </row>
    <row r="2534" spans="1:22" hidden="1" x14ac:dyDescent="0.25">
      <c r="A2534" s="30" t="s">
        <v>2059</v>
      </c>
      <c r="B2534" s="30" t="s">
        <v>274</v>
      </c>
      <c r="C2534" s="30" t="s">
        <v>5</v>
      </c>
      <c r="D2534" s="30" t="s">
        <v>591</v>
      </c>
      <c r="E2534" s="30" t="s">
        <v>278</v>
      </c>
      <c r="F2534" s="30">
        <v>10405</v>
      </c>
      <c r="G2534" s="30" t="s">
        <v>308</v>
      </c>
      <c r="H2534" s="30">
        <v>122.572950778427</v>
      </c>
      <c r="I2534" s="30">
        <v>0.38</v>
      </c>
      <c r="J2534" s="30" t="s">
        <v>332</v>
      </c>
      <c r="K2534" s="30">
        <v>46.577721295802398</v>
      </c>
      <c r="L2534" s="30">
        <v>484641.19008282397</v>
      </c>
      <c r="M2534" s="30">
        <v>0.38</v>
      </c>
      <c r="N2534" s="30">
        <v>0</v>
      </c>
      <c r="O2534" s="30">
        <v>0</v>
      </c>
      <c r="P2534" s="30">
        <v>0</v>
      </c>
      <c r="Q2534" s="30">
        <v>0</v>
      </c>
      <c r="R2534" s="30">
        <v>0</v>
      </c>
      <c r="S2534" s="30">
        <v>3953.9</v>
      </c>
      <c r="T2534">
        <v>3</v>
      </c>
      <c r="U2534">
        <v>122.572950778427</v>
      </c>
      <c r="V2534">
        <v>0.20212765957446799</v>
      </c>
    </row>
    <row r="2535" spans="1:22" hidden="1" x14ac:dyDescent="0.25">
      <c r="A2535" s="30" t="s">
        <v>2055</v>
      </c>
      <c r="B2535" s="30" t="s">
        <v>274</v>
      </c>
      <c r="C2535" s="30" t="s">
        <v>5</v>
      </c>
      <c r="D2535" s="30" t="s">
        <v>591</v>
      </c>
      <c r="E2535" s="30" t="s">
        <v>278</v>
      </c>
      <c r="F2535" s="30">
        <v>10405</v>
      </c>
      <c r="G2535" s="30" t="s">
        <v>309</v>
      </c>
      <c r="H2535" s="30">
        <v>0</v>
      </c>
      <c r="I2535" s="30">
        <v>0</v>
      </c>
      <c r="J2535" s="30" t="s">
        <v>336</v>
      </c>
      <c r="K2535" s="30">
        <v>0</v>
      </c>
      <c r="L2535" s="30">
        <v>0</v>
      </c>
      <c r="M2535" s="30">
        <v>0</v>
      </c>
      <c r="N2535" s="30">
        <v>0</v>
      </c>
      <c r="O2535" s="30">
        <v>0</v>
      </c>
      <c r="P2535" s="30">
        <v>0</v>
      </c>
      <c r="Q2535" s="30">
        <v>0</v>
      </c>
      <c r="R2535" s="30">
        <v>0</v>
      </c>
      <c r="S2535" s="30">
        <v>0</v>
      </c>
      <c r="T2535">
        <v>3</v>
      </c>
      <c r="U2535">
        <v>0</v>
      </c>
      <c r="V2535">
        <v>0</v>
      </c>
    </row>
    <row r="2536" spans="1:22" hidden="1" x14ac:dyDescent="0.25">
      <c r="A2536" s="30" t="s">
        <v>2060</v>
      </c>
      <c r="B2536" s="30" t="s">
        <v>274</v>
      </c>
      <c r="C2536" s="30" t="s">
        <v>5</v>
      </c>
      <c r="D2536" s="30" t="s">
        <v>591</v>
      </c>
      <c r="E2536" s="30" t="s">
        <v>278</v>
      </c>
      <c r="F2536" s="30">
        <v>10405</v>
      </c>
      <c r="G2536" s="30" t="s">
        <v>310</v>
      </c>
      <c r="H2536" s="30">
        <v>47.163378860318701</v>
      </c>
      <c r="I2536" s="30">
        <v>0.01</v>
      </c>
      <c r="J2536" s="30" t="s">
        <v>333</v>
      </c>
      <c r="K2536" s="30">
        <v>0.471633788603187</v>
      </c>
      <c r="L2536" s="30">
        <v>4907.3495704161596</v>
      </c>
      <c r="M2536" s="30">
        <v>0</v>
      </c>
      <c r="N2536" s="30">
        <v>0.01</v>
      </c>
      <c r="O2536" s="30">
        <v>0</v>
      </c>
      <c r="P2536" s="30">
        <v>0</v>
      </c>
      <c r="Q2536" s="30">
        <v>0</v>
      </c>
      <c r="R2536" s="30">
        <v>0</v>
      </c>
      <c r="S2536" s="30">
        <v>104.05</v>
      </c>
      <c r="T2536">
        <v>3</v>
      </c>
      <c r="U2536">
        <v>47.163378860318701</v>
      </c>
      <c r="V2536">
        <v>1.2500000000000001E-2</v>
      </c>
    </row>
    <row r="2537" spans="1:22" hidden="1" x14ac:dyDescent="0.25">
      <c r="A2537" s="30" t="s">
        <v>2061</v>
      </c>
      <c r="B2537" s="30" t="s">
        <v>274</v>
      </c>
      <c r="C2537" s="30" t="s">
        <v>5</v>
      </c>
      <c r="D2537" s="30" t="s">
        <v>591</v>
      </c>
      <c r="E2537" s="30" t="s">
        <v>278</v>
      </c>
      <c r="F2537" s="30">
        <v>10405</v>
      </c>
      <c r="G2537" s="30" t="s">
        <v>311</v>
      </c>
      <c r="H2537" s="30">
        <v>76.907842979618195</v>
      </c>
      <c r="I2537" s="30">
        <v>0.09</v>
      </c>
      <c r="J2537" s="30" t="s">
        <v>333</v>
      </c>
      <c r="K2537" s="30">
        <v>6.92170586816564</v>
      </c>
      <c r="L2537" s="30">
        <v>72020.349558263406</v>
      </c>
      <c r="M2537" s="30">
        <v>0</v>
      </c>
      <c r="N2537" s="30">
        <v>0.09</v>
      </c>
      <c r="O2537" s="30">
        <v>0</v>
      </c>
      <c r="P2537" s="30">
        <v>0</v>
      </c>
      <c r="Q2537" s="30">
        <v>0</v>
      </c>
      <c r="R2537" s="30">
        <v>0</v>
      </c>
      <c r="S2537" s="30">
        <v>936.45</v>
      </c>
      <c r="T2537">
        <v>3</v>
      </c>
      <c r="U2537">
        <v>76.907842979618195</v>
      </c>
      <c r="V2537">
        <v>0.1125</v>
      </c>
    </row>
    <row r="2538" spans="1:22" hidden="1" x14ac:dyDescent="0.25">
      <c r="A2538" s="30" t="s">
        <v>2062</v>
      </c>
      <c r="B2538" s="30" t="s">
        <v>274</v>
      </c>
      <c r="C2538" s="30" t="s">
        <v>5</v>
      </c>
      <c r="D2538" s="30" t="s">
        <v>591</v>
      </c>
      <c r="E2538" s="30" t="s">
        <v>278</v>
      </c>
      <c r="F2538" s="30">
        <v>10405</v>
      </c>
      <c r="G2538" s="30" t="s">
        <v>312</v>
      </c>
      <c r="H2538" s="30">
        <v>14.6918824161503</v>
      </c>
      <c r="I2538" s="30">
        <v>3.3</v>
      </c>
      <c r="J2538" s="30" t="s">
        <v>334</v>
      </c>
      <c r="K2538" s="30">
        <v>48.483211973295901</v>
      </c>
      <c r="L2538" s="30">
        <v>504467.82058214402</v>
      </c>
      <c r="M2538" s="30">
        <v>0</v>
      </c>
      <c r="N2538" s="30">
        <v>0</v>
      </c>
      <c r="O2538" s="30">
        <v>3.3</v>
      </c>
      <c r="P2538" s="30">
        <v>0</v>
      </c>
      <c r="Q2538" s="30">
        <v>0</v>
      </c>
      <c r="R2538" s="30">
        <v>0</v>
      </c>
      <c r="S2538" s="30">
        <v>34336.5</v>
      </c>
      <c r="T2538">
        <v>3</v>
      </c>
      <c r="U2538">
        <v>14.6918824161503</v>
      </c>
      <c r="V2538">
        <v>0.94285714285714295</v>
      </c>
    </row>
    <row r="2539" spans="1:22" hidden="1" x14ac:dyDescent="0.25">
      <c r="A2539" s="30" t="s">
        <v>2845</v>
      </c>
      <c r="B2539" s="30" t="s">
        <v>274</v>
      </c>
      <c r="C2539" s="30" t="s">
        <v>5</v>
      </c>
      <c r="D2539" s="30" t="s">
        <v>591</v>
      </c>
      <c r="E2539" s="30" t="s">
        <v>278</v>
      </c>
      <c r="F2539" s="30">
        <v>10405</v>
      </c>
      <c r="G2539" s="30" t="s">
        <v>2688</v>
      </c>
      <c r="H2539" s="30">
        <v>109.821285201504</v>
      </c>
      <c r="I2539" s="30">
        <v>2.5242110200000001E-2</v>
      </c>
      <c r="J2539" s="30" t="s">
        <v>334</v>
      </c>
      <c r="K2539" s="30">
        <v>2.7721209833619902</v>
      </c>
      <c r="L2539" s="30">
        <v>28843.9188318815</v>
      </c>
      <c r="M2539" s="30">
        <v>0</v>
      </c>
      <c r="N2539" s="30">
        <v>0</v>
      </c>
      <c r="O2539" s="30">
        <v>2.5242110200000001E-2</v>
      </c>
      <c r="P2539" s="30">
        <v>0</v>
      </c>
      <c r="Q2539" s="30">
        <v>0</v>
      </c>
      <c r="R2539" s="30">
        <v>0</v>
      </c>
      <c r="S2539" s="30">
        <v>262.64415663099999</v>
      </c>
      <c r="T2539">
        <v>3</v>
      </c>
      <c r="U2539">
        <v>109.821285201504</v>
      </c>
      <c r="V2539">
        <v>7.2120314857142898E-3</v>
      </c>
    </row>
    <row r="2540" spans="1:22" hidden="1" x14ac:dyDescent="0.25">
      <c r="A2540" s="30" t="s">
        <v>2761</v>
      </c>
      <c r="B2540" s="30" t="s">
        <v>274</v>
      </c>
      <c r="C2540" s="30" t="s">
        <v>5</v>
      </c>
      <c r="D2540" s="30" t="s">
        <v>591</v>
      </c>
      <c r="E2540" s="30" t="s">
        <v>278</v>
      </c>
      <c r="F2540" s="30">
        <v>10405</v>
      </c>
      <c r="G2540" s="30" t="s">
        <v>2687</v>
      </c>
      <c r="H2540" s="30">
        <v>68.157358330741005</v>
      </c>
      <c r="I2540" s="30">
        <v>0.17475788980000001</v>
      </c>
      <c r="J2540" s="30" t="s">
        <v>334</v>
      </c>
      <c r="K2540" s="30">
        <v>11.9110361162228</v>
      </c>
      <c r="L2540" s="30">
        <v>123934.33078929799</v>
      </c>
      <c r="M2540" s="30">
        <v>0</v>
      </c>
      <c r="N2540" s="30">
        <v>0</v>
      </c>
      <c r="O2540" s="30">
        <v>0.17475788980000001</v>
      </c>
      <c r="P2540" s="30">
        <v>0</v>
      </c>
      <c r="Q2540" s="30">
        <v>0</v>
      </c>
      <c r="R2540" s="30">
        <v>0</v>
      </c>
      <c r="S2540" s="30">
        <v>1818.355843369</v>
      </c>
      <c r="T2540">
        <v>3</v>
      </c>
      <c r="U2540">
        <v>68.157358330741005</v>
      </c>
      <c r="V2540">
        <v>4.9930825657142901E-2</v>
      </c>
    </row>
    <row r="2541" spans="1:22" hidden="1" x14ac:dyDescent="0.25">
      <c r="A2541" s="30" t="s">
        <v>2063</v>
      </c>
      <c r="B2541" s="30" t="s">
        <v>274</v>
      </c>
      <c r="C2541" s="30" t="s">
        <v>5</v>
      </c>
      <c r="D2541" s="30" t="s">
        <v>591</v>
      </c>
      <c r="E2541" s="30" t="s">
        <v>278</v>
      </c>
      <c r="F2541" s="30">
        <v>10405</v>
      </c>
      <c r="G2541" s="30" t="s">
        <v>313</v>
      </c>
      <c r="H2541" s="30">
        <v>0</v>
      </c>
      <c r="I2541" s="30">
        <v>0</v>
      </c>
      <c r="J2541" s="30" t="s">
        <v>334</v>
      </c>
      <c r="K2541" s="30">
        <v>0</v>
      </c>
      <c r="L2541" s="30">
        <v>0</v>
      </c>
      <c r="M2541" s="30">
        <v>0</v>
      </c>
      <c r="N2541" s="30">
        <v>0</v>
      </c>
      <c r="O2541" s="30">
        <v>0</v>
      </c>
      <c r="P2541" s="30">
        <v>0</v>
      </c>
      <c r="Q2541" s="30">
        <v>0</v>
      </c>
      <c r="R2541" s="30">
        <v>0</v>
      </c>
      <c r="S2541" s="30">
        <v>0</v>
      </c>
      <c r="T2541">
        <v>3</v>
      </c>
      <c r="U2541">
        <v>0</v>
      </c>
      <c r="V2541">
        <v>0</v>
      </c>
    </row>
    <row r="2542" spans="1:22" hidden="1" x14ac:dyDescent="0.25">
      <c r="A2542" s="30" t="s">
        <v>2090</v>
      </c>
      <c r="B2542" s="30" t="s">
        <v>274</v>
      </c>
      <c r="C2542" s="30" t="s">
        <v>5</v>
      </c>
      <c r="D2542" s="30" t="s">
        <v>591</v>
      </c>
      <c r="E2542" s="30" t="s">
        <v>279</v>
      </c>
      <c r="F2542" s="30">
        <v>10405</v>
      </c>
      <c r="G2542" s="30" t="s">
        <v>289</v>
      </c>
      <c r="H2542" s="30">
        <v>0</v>
      </c>
      <c r="I2542" s="30">
        <v>0</v>
      </c>
      <c r="J2542" s="30" t="s">
        <v>335</v>
      </c>
      <c r="K2542" s="30">
        <v>0</v>
      </c>
      <c r="L2542" s="30">
        <v>0</v>
      </c>
      <c r="M2542" s="30">
        <v>0</v>
      </c>
      <c r="N2542" s="30">
        <v>0</v>
      </c>
      <c r="O2542" s="30">
        <v>0</v>
      </c>
      <c r="P2542" s="30">
        <v>0</v>
      </c>
      <c r="Q2542" s="30">
        <v>0</v>
      </c>
      <c r="R2542" s="30">
        <v>0</v>
      </c>
      <c r="S2542" s="30">
        <v>0</v>
      </c>
      <c r="T2542">
        <v>4</v>
      </c>
      <c r="U2542">
        <v>2728.1804657994498</v>
      </c>
      <c r="V2542">
        <v>1</v>
      </c>
    </row>
    <row r="2543" spans="1:22" hidden="1" x14ac:dyDescent="0.25">
      <c r="A2543" s="30" t="s">
        <v>2089</v>
      </c>
      <c r="B2543" s="30" t="s">
        <v>274</v>
      </c>
      <c r="C2543" s="30" t="s">
        <v>5</v>
      </c>
      <c r="D2543" s="30" t="s">
        <v>591</v>
      </c>
      <c r="E2543" s="30" t="s">
        <v>279</v>
      </c>
      <c r="F2543" s="30">
        <v>10405</v>
      </c>
      <c r="G2543" s="30" t="s">
        <v>290</v>
      </c>
      <c r="H2543" s="30">
        <v>0</v>
      </c>
      <c r="I2543" s="30">
        <v>0</v>
      </c>
      <c r="J2543" s="30" t="s">
        <v>363</v>
      </c>
      <c r="K2543" s="30">
        <v>0</v>
      </c>
      <c r="L2543" s="30">
        <v>0</v>
      </c>
      <c r="M2543" s="30">
        <v>0</v>
      </c>
      <c r="N2543" s="30">
        <v>0</v>
      </c>
      <c r="O2543" s="30">
        <v>0</v>
      </c>
      <c r="P2543" s="30">
        <v>0</v>
      </c>
      <c r="Q2543" s="30">
        <v>0</v>
      </c>
      <c r="R2543" s="30">
        <v>0</v>
      </c>
      <c r="S2543" s="30">
        <v>0</v>
      </c>
      <c r="T2543">
        <v>4</v>
      </c>
      <c r="U2543">
        <v>1396.4703330989601</v>
      </c>
      <c r="V2543">
        <v>0.42857142857142799</v>
      </c>
    </row>
    <row r="2544" spans="1:22" hidden="1" x14ac:dyDescent="0.25">
      <c r="A2544" s="30" t="s">
        <v>2066</v>
      </c>
      <c r="B2544" s="30" t="s">
        <v>274</v>
      </c>
      <c r="C2544" s="30" t="s">
        <v>5</v>
      </c>
      <c r="D2544" s="30" t="s">
        <v>591</v>
      </c>
      <c r="E2544" s="30" t="s">
        <v>279</v>
      </c>
      <c r="F2544" s="30">
        <v>10405</v>
      </c>
      <c r="G2544" s="30" t="s">
        <v>291</v>
      </c>
      <c r="H2544" s="30">
        <v>0</v>
      </c>
      <c r="I2544" s="30">
        <v>0</v>
      </c>
      <c r="J2544" s="30" t="s">
        <v>336</v>
      </c>
      <c r="K2544" s="30">
        <v>0</v>
      </c>
      <c r="L2544" s="30">
        <v>0</v>
      </c>
      <c r="M2544" s="30">
        <v>0</v>
      </c>
      <c r="N2544" s="30">
        <v>0</v>
      </c>
      <c r="O2544" s="30">
        <v>0</v>
      </c>
      <c r="P2544" s="30">
        <v>0</v>
      </c>
      <c r="Q2544" s="30">
        <v>0</v>
      </c>
      <c r="R2544" s="30">
        <v>0</v>
      </c>
      <c r="S2544" s="30">
        <v>0</v>
      </c>
      <c r="T2544">
        <v>4</v>
      </c>
      <c r="U2544">
        <v>0</v>
      </c>
      <c r="V2544">
        <v>0</v>
      </c>
    </row>
    <row r="2545" spans="1:22" hidden="1" x14ac:dyDescent="0.25">
      <c r="A2545" s="30" t="s">
        <v>2068</v>
      </c>
      <c r="B2545" s="30" t="s">
        <v>274</v>
      </c>
      <c r="C2545" s="30" t="s">
        <v>5</v>
      </c>
      <c r="D2545" s="30" t="s">
        <v>591</v>
      </c>
      <c r="E2545" s="30" t="s">
        <v>279</v>
      </c>
      <c r="F2545" s="30">
        <v>10405</v>
      </c>
      <c r="G2545" s="30" t="s">
        <v>292</v>
      </c>
      <c r="H2545" s="30">
        <v>44.212120686453403</v>
      </c>
      <c r="I2545" s="30">
        <v>0.3</v>
      </c>
      <c r="J2545" s="30" t="s">
        <v>332</v>
      </c>
      <c r="K2545" s="30">
        <v>13.263636205936001</v>
      </c>
      <c r="L2545" s="30">
        <v>138008.13472276399</v>
      </c>
      <c r="M2545" s="30">
        <v>0.3</v>
      </c>
      <c r="N2545" s="30">
        <v>0</v>
      </c>
      <c r="O2545" s="30">
        <v>0</v>
      </c>
      <c r="P2545" s="30">
        <v>0</v>
      </c>
      <c r="Q2545" s="30">
        <v>0</v>
      </c>
      <c r="R2545" s="30">
        <v>0</v>
      </c>
      <c r="S2545" s="30">
        <v>3121.5</v>
      </c>
      <c r="T2545">
        <v>4</v>
      </c>
      <c r="U2545">
        <v>44.212120686453403</v>
      </c>
      <c r="V2545">
        <v>9.4637223974763401E-2</v>
      </c>
    </row>
    <row r="2546" spans="1:22" hidden="1" x14ac:dyDescent="0.25">
      <c r="A2546" s="30" t="s">
        <v>2069</v>
      </c>
      <c r="B2546" s="30" t="s">
        <v>274</v>
      </c>
      <c r="C2546" s="30" t="s">
        <v>5</v>
      </c>
      <c r="D2546" s="30" t="s">
        <v>591</v>
      </c>
      <c r="E2546" s="30" t="s">
        <v>279</v>
      </c>
      <c r="F2546" s="30">
        <v>10405</v>
      </c>
      <c r="G2546" s="30" t="s">
        <v>293</v>
      </c>
      <c r="H2546" s="30">
        <v>298.51171500572502</v>
      </c>
      <c r="I2546" s="30">
        <v>0.01</v>
      </c>
      <c r="J2546" s="30" t="s">
        <v>333</v>
      </c>
      <c r="K2546" s="30">
        <v>2.98511715005725</v>
      </c>
      <c r="L2546" s="30">
        <v>31060.143946345601</v>
      </c>
      <c r="M2546" s="30">
        <v>0</v>
      </c>
      <c r="N2546" s="30">
        <v>0.01</v>
      </c>
      <c r="O2546" s="30">
        <v>0</v>
      </c>
      <c r="P2546" s="30">
        <v>0</v>
      </c>
      <c r="Q2546" s="30">
        <v>0</v>
      </c>
      <c r="R2546" s="30">
        <v>0</v>
      </c>
      <c r="S2546" s="30">
        <v>104.05</v>
      </c>
      <c r="T2546">
        <v>4</v>
      </c>
      <c r="U2546">
        <v>298.51171500572502</v>
      </c>
      <c r="V2546">
        <v>7.2992700729926996E-3</v>
      </c>
    </row>
    <row r="2547" spans="1:22" hidden="1" x14ac:dyDescent="0.25">
      <c r="A2547" s="30" t="s">
        <v>2070</v>
      </c>
      <c r="B2547" s="30" t="s">
        <v>274</v>
      </c>
      <c r="C2547" s="30" t="s">
        <v>5</v>
      </c>
      <c r="D2547" s="30" t="s">
        <v>591</v>
      </c>
      <c r="E2547" s="30" t="s">
        <v>279</v>
      </c>
      <c r="F2547" s="30">
        <v>10405</v>
      </c>
      <c r="G2547" s="30" t="s">
        <v>294</v>
      </c>
      <c r="H2547" s="30">
        <v>80.869656970529903</v>
      </c>
      <c r="I2547" s="30">
        <v>0.22</v>
      </c>
      <c r="J2547" s="30" t="s">
        <v>333</v>
      </c>
      <c r="K2547" s="30">
        <v>17.791324533516601</v>
      </c>
      <c r="L2547" s="30">
        <v>185118.73177124001</v>
      </c>
      <c r="M2547" s="30">
        <v>0</v>
      </c>
      <c r="N2547" s="30">
        <v>0.22</v>
      </c>
      <c r="O2547" s="30">
        <v>0</v>
      </c>
      <c r="P2547" s="30">
        <v>0</v>
      </c>
      <c r="Q2547" s="30">
        <v>0</v>
      </c>
      <c r="R2547" s="30">
        <v>0</v>
      </c>
      <c r="S2547" s="30">
        <v>2289.1</v>
      </c>
      <c r="T2547">
        <v>4</v>
      </c>
      <c r="U2547">
        <v>80.869656970529903</v>
      </c>
      <c r="V2547">
        <v>0.160583941605839</v>
      </c>
    </row>
    <row r="2548" spans="1:22" hidden="1" x14ac:dyDescent="0.25">
      <c r="A2548" s="30" t="s">
        <v>2071</v>
      </c>
      <c r="B2548" s="30" t="s">
        <v>274</v>
      </c>
      <c r="C2548" s="30" t="s">
        <v>5</v>
      </c>
      <c r="D2548" s="30" t="s">
        <v>591</v>
      </c>
      <c r="E2548" s="30" t="s">
        <v>279</v>
      </c>
      <c r="F2548" s="30">
        <v>10405</v>
      </c>
      <c r="G2548" s="30" t="s">
        <v>295</v>
      </c>
      <c r="H2548" s="30">
        <v>0</v>
      </c>
      <c r="I2548" s="30">
        <v>0</v>
      </c>
      <c r="J2548" s="30" t="s">
        <v>336</v>
      </c>
      <c r="K2548" s="30">
        <v>0</v>
      </c>
      <c r="L2548" s="30">
        <v>0</v>
      </c>
      <c r="M2548" s="30">
        <v>0</v>
      </c>
      <c r="N2548" s="30">
        <v>0</v>
      </c>
      <c r="O2548" s="30">
        <v>0</v>
      </c>
      <c r="P2548" s="30">
        <v>0</v>
      </c>
      <c r="Q2548" s="30">
        <v>0</v>
      </c>
      <c r="R2548" s="30">
        <v>0</v>
      </c>
      <c r="S2548" s="30">
        <v>0</v>
      </c>
      <c r="T2548">
        <v>4</v>
      </c>
      <c r="U2548">
        <v>0</v>
      </c>
      <c r="V2548">
        <v>0</v>
      </c>
    </row>
    <row r="2549" spans="1:22" hidden="1" x14ac:dyDescent="0.25">
      <c r="A2549" s="30" t="s">
        <v>2072</v>
      </c>
      <c r="B2549" s="30" t="s">
        <v>274</v>
      </c>
      <c r="C2549" s="30" t="s">
        <v>5</v>
      </c>
      <c r="D2549" s="30" t="s">
        <v>591</v>
      </c>
      <c r="E2549" s="30" t="s">
        <v>279</v>
      </c>
      <c r="F2549" s="30">
        <v>10405</v>
      </c>
      <c r="G2549" s="30" t="s">
        <v>296</v>
      </c>
      <c r="H2549" s="30">
        <v>77.229910985973902</v>
      </c>
      <c r="I2549" s="30">
        <v>0.02</v>
      </c>
      <c r="J2549" s="30" t="s">
        <v>336</v>
      </c>
      <c r="K2549" s="30">
        <v>1.5445982197194801</v>
      </c>
      <c r="L2549" s="30">
        <v>16071.5444761812</v>
      </c>
      <c r="M2549" s="30">
        <v>0</v>
      </c>
      <c r="N2549" s="30">
        <v>0</v>
      </c>
      <c r="O2549" s="30">
        <v>0</v>
      </c>
      <c r="P2549" s="30">
        <v>0</v>
      </c>
      <c r="Q2549" s="30">
        <v>0.02</v>
      </c>
      <c r="R2549" s="30">
        <v>1.5445982197194801</v>
      </c>
      <c r="S2549" s="30">
        <v>208.1</v>
      </c>
      <c r="T2549">
        <v>4</v>
      </c>
      <c r="U2549">
        <v>77.229910985973902</v>
      </c>
      <c r="V2549">
        <v>1.5748031496062999E-2</v>
      </c>
    </row>
    <row r="2550" spans="1:22" hidden="1" x14ac:dyDescent="0.25">
      <c r="A2550" s="30" t="s">
        <v>2073</v>
      </c>
      <c r="B2550" s="30" t="s">
        <v>274</v>
      </c>
      <c r="C2550" s="30" t="s">
        <v>5</v>
      </c>
      <c r="D2550" s="30" t="s">
        <v>591</v>
      </c>
      <c r="E2550" s="30" t="s">
        <v>279</v>
      </c>
      <c r="F2550" s="30">
        <v>10405</v>
      </c>
      <c r="G2550" s="30" t="s">
        <v>297</v>
      </c>
      <c r="H2550" s="30">
        <v>591.44400193652405</v>
      </c>
      <c r="I2550" s="30">
        <v>0.02</v>
      </c>
      <c r="J2550" s="30" t="s">
        <v>336</v>
      </c>
      <c r="K2550" s="30">
        <v>11.8288800387305</v>
      </c>
      <c r="L2550" s="30">
        <v>123079.49680299099</v>
      </c>
      <c r="M2550" s="30">
        <v>0</v>
      </c>
      <c r="N2550" s="30">
        <v>0</v>
      </c>
      <c r="O2550" s="30">
        <v>0</v>
      </c>
      <c r="P2550" s="30">
        <v>0</v>
      </c>
      <c r="Q2550" s="30">
        <v>0.02</v>
      </c>
      <c r="R2550" s="30">
        <v>11.8288800387305</v>
      </c>
      <c r="S2550" s="30">
        <v>208.1</v>
      </c>
      <c r="T2550">
        <v>4</v>
      </c>
      <c r="U2550">
        <v>591.44400193652405</v>
      </c>
      <c r="V2550">
        <v>1.5748031496062999E-2</v>
      </c>
    </row>
    <row r="2551" spans="1:22" hidden="1" x14ac:dyDescent="0.25">
      <c r="A2551" s="30" t="s">
        <v>2074</v>
      </c>
      <c r="B2551" s="30" t="s">
        <v>274</v>
      </c>
      <c r="C2551" s="30" t="s">
        <v>5</v>
      </c>
      <c r="D2551" s="30" t="s">
        <v>591</v>
      </c>
      <c r="E2551" s="30" t="s">
        <v>279</v>
      </c>
      <c r="F2551" s="30">
        <v>10405</v>
      </c>
      <c r="G2551" s="30" t="s">
        <v>298</v>
      </c>
      <c r="H2551" s="30">
        <v>0</v>
      </c>
      <c r="I2551" s="30">
        <v>0</v>
      </c>
      <c r="J2551" s="30" t="s">
        <v>276</v>
      </c>
      <c r="K2551" s="30">
        <v>0</v>
      </c>
      <c r="L2551" s="30">
        <v>0</v>
      </c>
      <c r="M2551" s="30">
        <v>0</v>
      </c>
      <c r="N2551" s="30">
        <v>0</v>
      </c>
      <c r="O2551" s="30">
        <v>0</v>
      </c>
      <c r="P2551" s="30">
        <v>0</v>
      </c>
      <c r="Q2551" s="30">
        <v>0</v>
      </c>
      <c r="R2551" s="30">
        <v>0</v>
      </c>
      <c r="S2551" s="30">
        <v>0</v>
      </c>
      <c r="T2551">
        <v>4</v>
      </c>
      <c r="U2551">
        <v>0</v>
      </c>
      <c r="V2551">
        <v>0</v>
      </c>
    </row>
    <row r="2552" spans="1:22" hidden="1" x14ac:dyDescent="0.25">
      <c r="A2552" s="30" t="s">
        <v>2075</v>
      </c>
      <c r="B2552" s="30" t="s">
        <v>274</v>
      </c>
      <c r="C2552" s="30" t="s">
        <v>5</v>
      </c>
      <c r="D2552" s="30" t="s">
        <v>591</v>
      </c>
      <c r="E2552" s="30" t="s">
        <v>279</v>
      </c>
      <c r="F2552" s="30">
        <v>10405</v>
      </c>
      <c r="G2552" s="30" t="s">
        <v>299</v>
      </c>
      <c r="H2552" s="30">
        <v>134.13795252304999</v>
      </c>
      <c r="I2552" s="30">
        <v>0.06</v>
      </c>
      <c r="J2552" s="30" t="s">
        <v>332</v>
      </c>
      <c r="K2552" s="30">
        <v>8.0482771513829796</v>
      </c>
      <c r="L2552" s="30">
        <v>83742.323760139901</v>
      </c>
      <c r="M2552" s="30">
        <v>0.06</v>
      </c>
      <c r="N2552" s="30">
        <v>0</v>
      </c>
      <c r="O2552" s="30">
        <v>0</v>
      </c>
      <c r="P2552" s="30">
        <v>0</v>
      </c>
      <c r="Q2552" s="30">
        <v>0</v>
      </c>
      <c r="R2552" s="30">
        <v>0</v>
      </c>
      <c r="S2552" s="30">
        <v>624.29999999999995</v>
      </c>
      <c r="T2552">
        <v>4</v>
      </c>
      <c r="U2552">
        <v>134.13795252304999</v>
      </c>
      <c r="V2552">
        <v>1.8927444794952699E-2</v>
      </c>
    </row>
    <row r="2553" spans="1:22" hidden="1" x14ac:dyDescent="0.25">
      <c r="A2553" s="30" t="s">
        <v>2076</v>
      </c>
      <c r="B2553" s="30" t="s">
        <v>274</v>
      </c>
      <c r="C2553" s="30" t="s">
        <v>5</v>
      </c>
      <c r="D2553" s="30" t="s">
        <v>591</v>
      </c>
      <c r="E2553" s="30" t="s">
        <v>279</v>
      </c>
      <c r="F2553" s="30">
        <v>10405</v>
      </c>
      <c r="G2553" s="30" t="s">
        <v>300</v>
      </c>
      <c r="H2553" s="30">
        <v>0</v>
      </c>
      <c r="I2553" s="30">
        <v>0</v>
      </c>
      <c r="J2553" s="30" t="s">
        <v>336</v>
      </c>
      <c r="K2553" s="30">
        <v>0</v>
      </c>
      <c r="L2553" s="30">
        <v>0</v>
      </c>
      <c r="M2553" s="30">
        <v>0</v>
      </c>
      <c r="N2553" s="30">
        <v>0</v>
      </c>
      <c r="O2553" s="30">
        <v>0</v>
      </c>
      <c r="P2553" s="30">
        <v>0</v>
      </c>
      <c r="Q2553" s="30">
        <v>0</v>
      </c>
      <c r="R2553" s="30">
        <v>0</v>
      </c>
      <c r="S2553" s="30">
        <v>0</v>
      </c>
      <c r="T2553">
        <v>4</v>
      </c>
      <c r="U2553">
        <v>0</v>
      </c>
      <c r="V2553">
        <v>0</v>
      </c>
    </row>
    <row r="2554" spans="1:22" hidden="1" x14ac:dyDescent="0.25">
      <c r="A2554" s="30" t="s">
        <v>2077</v>
      </c>
      <c r="B2554" s="30" t="s">
        <v>274</v>
      </c>
      <c r="C2554" s="30" t="s">
        <v>5</v>
      </c>
      <c r="D2554" s="30" t="s">
        <v>591</v>
      </c>
      <c r="E2554" s="30" t="s">
        <v>279</v>
      </c>
      <c r="F2554" s="30">
        <v>10405</v>
      </c>
      <c r="G2554" s="30" t="s">
        <v>301</v>
      </c>
      <c r="H2554" s="30">
        <v>65.773782337061306</v>
      </c>
      <c r="I2554" s="30">
        <v>0.96</v>
      </c>
      <c r="J2554" s="30" t="s">
        <v>333</v>
      </c>
      <c r="K2554" s="30">
        <v>63.142831043578902</v>
      </c>
      <c r="L2554" s="30">
        <v>657001.15700843802</v>
      </c>
      <c r="M2554" s="30">
        <v>0</v>
      </c>
      <c r="N2554" s="30">
        <v>0.96</v>
      </c>
      <c r="O2554" s="30">
        <v>0</v>
      </c>
      <c r="P2554" s="30">
        <v>0</v>
      </c>
      <c r="Q2554" s="30">
        <v>0</v>
      </c>
      <c r="R2554" s="30">
        <v>0</v>
      </c>
      <c r="S2554" s="30">
        <v>9988.7999999999993</v>
      </c>
      <c r="T2554">
        <v>4</v>
      </c>
      <c r="U2554">
        <v>65.773782337061306</v>
      </c>
      <c r="V2554">
        <v>0.70072992700729897</v>
      </c>
    </row>
    <row r="2555" spans="1:22" hidden="1" x14ac:dyDescent="0.25">
      <c r="A2555" s="30" t="s">
        <v>2078</v>
      </c>
      <c r="B2555" s="30" t="s">
        <v>274</v>
      </c>
      <c r="C2555" s="30" t="s">
        <v>5</v>
      </c>
      <c r="D2555" s="30" t="s">
        <v>591</v>
      </c>
      <c r="E2555" s="30" t="s">
        <v>279</v>
      </c>
      <c r="F2555" s="30">
        <v>10405</v>
      </c>
      <c r="G2555" s="30" t="s">
        <v>302</v>
      </c>
      <c r="H2555" s="30">
        <v>96.151289300266299</v>
      </c>
      <c r="I2555" s="30">
        <v>0.04</v>
      </c>
      <c r="J2555" s="30" t="s">
        <v>332</v>
      </c>
      <c r="K2555" s="30">
        <v>3.8460515720106501</v>
      </c>
      <c r="L2555" s="30">
        <v>40018.166606770799</v>
      </c>
      <c r="M2555" s="30">
        <v>0.04</v>
      </c>
      <c r="N2555" s="30">
        <v>0</v>
      </c>
      <c r="O2555" s="30">
        <v>0</v>
      </c>
      <c r="P2555" s="30">
        <v>0</v>
      </c>
      <c r="Q2555" s="30">
        <v>0</v>
      </c>
      <c r="R2555" s="30">
        <v>0</v>
      </c>
      <c r="S2555" s="30">
        <v>416.2</v>
      </c>
      <c r="T2555">
        <v>4</v>
      </c>
      <c r="U2555">
        <v>96.151289300266299</v>
      </c>
      <c r="V2555">
        <v>1.2618296529968501E-2</v>
      </c>
    </row>
    <row r="2556" spans="1:22" hidden="1" x14ac:dyDescent="0.25">
      <c r="A2556" s="30" t="s">
        <v>2079</v>
      </c>
      <c r="B2556" s="30" t="s">
        <v>274</v>
      </c>
      <c r="C2556" s="30" t="s">
        <v>5</v>
      </c>
      <c r="D2556" s="30" t="s">
        <v>591</v>
      </c>
      <c r="E2556" s="30" t="s">
        <v>279</v>
      </c>
      <c r="F2556" s="30">
        <v>10405</v>
      </c>
      <c r="G2556" s="30" t="s">
        <v>303</v>
      </c>
      <c r="H2556" s="30">
        <v>170.57688866295999</v>
      </c>
      <c r="I2556" s="30">
        <v>0.04</v>
      </c>
      <c r="J2556" s="30" t="s">
        <v>336</v>
      </c>
      <c r="K2556" s="30">
        <v>6.8230755465184103</v>
      </c>
      <c r="L2556" s="30">
        <v>70994.101061524096</v>
      </c>
      <c r="M2556" s="30">
        <v>0</v>
      </c>
      <c r="N2556" s="30">
        <v>0</v>
      </c>
      <c r="O2556" s="30">
        <v>0</v>
      </c>
      <c r="P2556" s="30">
        <v>0</v>
      </c>
      <c r="Q2556" s="30">
        <v>0.04</v>
      </c>
      <c r="R2556" s="30">
        <v>6.8230755465184103</v>
      </c>
      <c r="S2556" s="30">
        <v>416.2</v>
      </c>
      <c r="T2556">
        <v>4</v>
      </c>
      <c r="U2556">
        <v>170.57688866295999</v>
      </c>
      <c r="V2556">
        <v>3.1496062992125998E-2</v>
      </c>
    </row>
    <row r="2557" spans="1:22" hidden="1" x14ac:dyDescent="0.25">
      <c r="A2557" s="30" t="s">
        <v>2067</v>
      </c>
      <c r="B2557" s="30" t="s">
        <v>274</v>
      </c>
      <c r="C2557" s="30" t="s">
        <v>5</v>
      </c>
      <c r="D2557" s="30" t="s">
        <v>591</v>
      </c>
      <c r="E2557" s="30" t="s">
        <v>279</v>
      </c>
      <c r="F2557" s="30">
        <v>10405</v>
      </c>
      <c r="G2557" s="30" t="s">
        <v>304</v>
      </c>
      <c r="H2557" s="30">
        <v>28.991578615193301</v>
      </c>
      <c r="I2557" s="30">
        <v>1</v>
      </c>
      <c r="J2557" s="30" t="s">
        <v>336</v>
      </c>
      <c r="K2557" s="30">
        <v>28.991578615193301</v>
      </c>
      <c r="L2557" s="30">
        <v>301657.37549108599</v>
      </c>
      <c r="M2557" s="30">
        <v>0</v>
      </c>
      <c r="N2557" s="30">
        <v>0</v>
      </c>
      <c r="O2557" s="30">
        <v>0</v>
      </c>
      <c r="P2557" s="30">
        <v>0</v>
      </c>
      <c r="Q2557" s="30">
        <v>1</v>
      </c>
      <c r="R2557" s="30">
        <v>28.991578615193301</v>
      </c>
      <c r="S2557" s="30">
        <v>10405</v>
      </c>
      <c r="T2557">
        <v>4</v>
      </c>
      <c r="U2557">
        <v>28.991578615193301</v>
      </c>
      <c r="V2557">
        <v>0.78740157480314998</v>
      </c>
    </row>
    <row r="2558" spans="1:22" hidden="1" x14ac:dyDescent="0.25">
      <c r="A2558" s="30" t="s">
        <v>2081</v>
      </c>
      <c r="B2558" s="30" t="s">
        <v>274</v>
      </c>
      <c r="C2558" s="30" t="s">
        <v>5</v>
      </c>
      <c r="D2558" s="30" t="s">
        <v>591</v>
      </c>
      <c r="E2558" s="30" t="s">
        <v>279</v>
      </c>
      <c r="F2558" s="30">
        <v>10405</v>
      </c>
      <c r="G2558" s="30" t="s">
        <v>305</v>
      </c>
      <c r="H2558" s="30">
        <v>101.866539905666</v>
      </c>
      <c r="I2558" s="30">
        <v>1.04</v>
      </c>
      <c r="J2558" s="30" t="s">
        <v>332</v>
      </c>
      <c r="K2558" s="30">
        <v>105.941201501893</v>
      </c>
      <c r="L2558" s="30">
        <v>1102318.20162719</v>
      </c>
      <c r="M2558" s="30">
        <v>1.04</v>
      </c>
      <c r="N2558" s="30">
        <v>0</v>
      </c>
      <c r="O2558" s="30">
        <v>0</v>
      </c>
      <c r="P2558" s="30">
        <v>0</v>
      </c>
      <c r="Q2558" s="30">
        <v>0</v>
      </c>
      <c r="R2558" s="30">
        <v>0</v>
      </c>
      <c r="S2558" s="30">
        <v>10821.2</v>
      </c>
      <c r="T2558">
        <v>4</v>
      </c>
      <c r="U2558">
        <v>101.866539905666</v>
      </c>
      <c r="V2558">
        <v>0.32807570977917999</v>
      </c>
    </row>
    <row r="2559" spans="1:22" hidden="1" x14ac:dyDescent="0.25">
      <c r="A2559" s="30" t="s">
        <v>2082</v>
      </c>
      <c r="B2559" s="30" t="s">
        <v>274</v>
      </c>
      <c r="C2559" s="30" t="s">
        <v>5</v>
      </c>
      <c r="D2559" s="30" t="s">
        <v>591</v>
      </c>
      <c r="E2559" s="30" t="s">
        <v>279</v>
      </c>
      <c r="F2559" s="30">
        <v>10405</v>
      </c>
      <c r="G2559" s="30" t="s">
        <v>306</v>
      </c>
      <c r="H2559" s="30">
        <v>115.330867751078</v>
      </c>
      <c r="I2559" s="30">
        <v>1.05</v>
      </c>
      <c r="J2559" s="30" t="s">
        <v>332</v>
      </c>
      <c r="K2559" s="30">
        <v>121.097411138632</v>
      </c>
      <c r="L2559" s="30">
        <v>1260018.5628974701</v>
      </c>
      <c r="M2559" s="30">
        <v>1.05</v>
      </c>
      <c r="N2559" s="30">
        <v>0</v>
      </c>
      <c r="O2559" s="30">
        <v>0</v>
      </c>
      <c r="P2559" s="30">
        <v>0</v>
      </c>
      <c r="Q2559" s="30">
        <v>0</v>
      </c>
      <c r="R2559" s="30">
        <v>0</v>
      </c>
      <c r="S2559" s="30">
        <v>10925.25</v>
      </c>
      <c r="T2559">
        <v>4</v>
      </c>
      <c r="U2559">
        <v>115.330867751078</v>
      </c>
      <c r="V2559">
        <v>0.33123028391167197</v>
      </c>
    </row>
    <row r="2560" spans="1:22" hidden="1" x14ac:dyDescent="0.25">
      <c r="A2560" s="30" t="s">
        <v>2083</v>
      </c>
      <c r="B2560" s="30" t="s">
        <v>274</v>
      </c>
      <c r="C2560" s="30" t="s">
        <v>5</v>
      </c>
      <c r="D2560" s="30" t="s">
        <v>591</v>
      </c>
      <c r="E2560" s="30" t="s">
        <v>279</v>
      </c>
      <c r="F2560" s="30">
        <v>10405</v>
      </c>
      <c r="G2560" s="30" t="s">
        <v>307</v>
      </c>
      <c r="H2560" s="30">
        <v>45.054478707239198</v>
      </c>
      <c r="I2560" s="30">
        <v>0.19</v>
      </c>
      <c r="J2560" s="30" t="s">
        <v>336</v>
      </c>
      <c r="K2560" s="30">
        <v>8.5603509543754406</v>
      </c>
      <c r="L2560" s="30">
        <v>89070.451680276499</v>
      </c>
      <c r="M2560" s="30">
        <v>0</v>
      </c>
      <c r="N2560" s="30">
        <v>0</v>
      </c>
      <c r="O2560" s="30">
        <v>0</v>
      </c>
      <c r="P2560" s="30">
        <v>0</v>
      </c>
      <c r="Q2560" s="30">
        <v>0.19</v>
      </c>
      <c r="R2560" s="30">
        <v>8.5603509543754406</v>
      </c>
      <c r="S2560" s="30">
        <v>1976.95</v>
      </c>
      <c r="T2560">
        <v>4</v>
      </c>
      <c r="U2560">
        <v>45.054478707239198</v>
      </c>
      <c r="V2560">
        <v>0.14960629921259799</v>
      </c>
    </row>
    <row r="2561" spans="1:22" hidden="1" x14ac:dyDescent="0.25">
      <c r="A2561" s="30" t="s">
        <v>2084</v>
      </c>
      <c r="B2561" s="30" t="s">
        <v>274</v>
      </c>
      <c r="C2561" s="30" t="s">
        <v>5</v>
      </c>
      <c r="D2561" s="30" t="s">
        <v>591</v>
      </c>
      <c r="E2561" s="30" t="s">
        <v>279</v>
      </c>
      <c r="F2561" s="30">
        <v>10405</v>
      </c>
      <c r="G2561" s="30" t="s">
        <v>308</v>
      </c>
      <c r="H2561" s="30">
        <v>138.95398609900701</v>
      </c>
      <c r="I2561" s="30">
        <v>0.68</v>
      </c>
      <c r="J2561" s="30" t="s">
        <v>332</v>
      </c>
      <c r="K2561" s="30">
        <v>94.488710547324899</v>
      </c>
      <c r="L2561" s="30">
        <v>983155.03324491601</v>
      </c>
      <c r="M2561" s="30">
        <v>0.68</v>
      </c>
      <c r="N2561" s="30">
        <v>0</v>
      </c>
      <c r="O2561" s="30">
        <v>0</v>
      </c>
      <c r="P2561" s="30">
        <v>0</v>
      </c>
      <c r="Q2561" s="30">
        <v>0</v>
      </c>
      <c r="R2561" s="30">
        <v>0</v>
      </c>
      <c r="S2561" s="30">
        <v>7075.4</v>
      </c>
      <c r="T2561">
        <v>4</v>
      </c>
      <c r="U2561">
        <v>138.95398609900701</v>
      </c>
      <c r="V2561">
        <v>0.214511041009464</v>
      </c>
    </row>
    <row r="2562" spans="1:22" hidden="1" x14ac:dyDescent="0.25">
      <c r="A2562" s="30" t="s">
        <v>2080</v>
      </c>
      <c r="B2562" s="30" t="s">
        <v>274</v>
      </c>
      <c r="C2562" s="30" t="s">
        <v>5</v>
      </c>
      <c r="D2562" s="30" t="s">
        <v>591</v>
      </c>
      <c r="E2562" s="30" t="s">
        <v>279</v>
      </c>
      <c r="F2562" s="30">
        <v>10405</v>
      </c>
      <c r="G2562" s="30" t="s">
        <v>309</v>
      </c>
      <c r="H2562" s="30">
        <v>0</v>
      </c>
      <c r="I2562" s="30">
        <v>0</v>
      </c>
      <c r="J2562" s="30" t="s">
        <v>336</v>
      </c>
      <c r="K2562" s="30">
        <v>0</v>
      </c>
      <c r="L2562" s="30">
        <v>0</v>
      </c>
      <c r="M2562" s="30">
        <v>0</v>
      </c>
      <c r="N2562" s="30">
        <v>0</v>
      </c>
      <c r="O2562" s="30">
        <v>0</v>
      </c>
      <c r="P2562" s="30">
        <v>0</v>
      </c>
      <c r="Q2562" s="30">
        <v>0</v>
      </c>
      <c r="R2562" s="30">
        <v>0</v>
      </c>
      <c r="S2562" s="30">
        <v>0</v>
      </c>
      <c r="T2562">
        <v>4</v>
      </c>
      <c r="U2562">
        <v>0</v>
      </c>
      <c r="V2562">
        <v>0</v>
      </c>
    </row>
    <row r="2563" spans="1:22" hidden="1" x14ac:dyDescent="0.25">
      <c r="A2563" s="30" t="s">
        <v>2085</v>
      </c>
      <c r="B2563" s="30" t="s">
        <v>274</v>
      </c>
      <c r="C2563" s="30" t="s">
        <v>5</v>
      </c>
      <c r="D2563" s="30" t="s">
        <v>591</v>
      </c>
      <c r="E2563" s="30" t="s">
        <v>279</v>
      </c>
      <c r="F2563" s="30">
        <v>10405</v>
      </c>
      <c r="G2563" s="30" t="s">
        <v>310</v>
      </c>
      <c r="H2563" s="30">
        <v>165.97810155609901</v>
      </c>
      <c r="I2563" s="30">
        <v>0.01</v>
      </c>
      <c r="J2563" s="30" t="s">
        <v>333</v>
      </c>
      <c r="K2563" s="30">
        <v>1.65978101556099</v>
      </c>
      <c r="L2563" s="30">
        <v>17270.021466912101</v>
      </c>
      <c r="M2563" s="30">
        <v>0</v>
      </c>
      <c r="N2563" s="30">
        <v>0.01</v>
      </c>
      <c r="O2563" s="30">
        <v>0</v>
      </c>
      <c r="P2563" s="30">
        <v>0</v>
      </c>
      <c r="Q2563" s="30">
        <v>0</v>
      </c>
      <c r="R2563" s="30">
        <v>0</v>
      </c>
      <c r="S2563" s="30">
        <v>104.05</v>
      </c>
      <c r="T2563">
        <v>4</v>
      </c>
      <c r="U2563">
        <v>165.97810155609901</v>
      </c>
      <c r="V2563">
        <v>7.2992700729926996E-3</v>
      </c>
    </row>
    <row r="2564" spans="1:22" hidden="1" x14ac:dyDescent="0.25">
      <c r="A2564" s="30" t="s">
        <v>2086</v>
      </c>
      <c r="B2564" s="30" t="s">
        <v>274</v>
      </c>
      <c r="C2564" s="30" t="s">
        <v>5</v>
      </c>
      <c r="D2564" s="30" t="s">
        <v>591</v>
      </c>
      <c r="E2564" s="30" t="s">
        <v>279</v>
      </c>
      <c r="F2564" s="30">
        <v>10405</v>
      </c>
      <c r="G2564" s="30" t="s">
        <v>311</v>
      </c>
      <c r="H2564" s="30">
        <v>94.130115000219803</v>
      </c>
      <c r="I2564" s="30">
        <v>0.17</v>
      </c>
      <c r="J2564" s="30" t="s">
        <v>333</v>
      </c>
      <c r="K2564" s="30">
        <v>16.002119550037399</v>
      </c>
      <c r="L2564" s="30">
        <v>166502.05391813899</v>
      </c>
      <c r="M2564" s="30">
        <v>0</v>
      </c>
      <c r="N2564" s="30">
        <v>0.17</v>
      </c>
      <c r="O2564" s="30">
        <v>0</v>
      </c>
      <c r="P2564" s="30">
        <v>0</v>
      </c>
      <c r="Q2564" s="30">
        <v>0</v>
      </c>
      <c r="R2564" s="30">
        <v>0</v>
      </c>
      <c r="S2564" s="30">
        <v>1768.85</v>
      </c>
      <c r="T2564">
        <v>4</v>
      </c>
      <c r="U2564">
        <v>94.130115000219803</v>
      </c>
      <c r="V2564">
        <v>0.124087591240876</v>
      </c>
    </row>
    <row r="2565" spans="1:22" hidden="1" x14ac:dyDescent="0.25">
      <c r="A2565" s="30" t="s">
        <v>2087</v>
      </c>
      <c r="B2565" s="30" t="s">
        <v>274</v>
      </c>
      <c r="C2565" s="30" t="s">
        <v>5</v>
      </c>
      <c r="D2565" s="30" t="s">
        <v>591</v>
      </c>
      <c r="E2565" s="30" t="s">
        <v>279</v>
      </c>
      <c r="F2565" s="30">
        <v>10405</v>
      </c>
      <c r="G2565" s="30" t="s">
        <v>312</v>
      </c>
      <c r="H2565" s="30">
        <v>18.025174844433799</v>
      </c>
      <c r="I2565" s="30">
        <v>6.15</v>
      </c>
      <c r="J2565" s="30" t="s">
        <v>334</v>
      </c>
      <c r="K2565" s="30">
        <v>110.85482529326799</v>
      </c>
      <c r="L2565" s="30">
        <v>1153444.4571764499</v>
      </c>
      <c r="M2565" s="30">
        <v>0</v>
      </c>
      <c r="N2565" s="30">
        <v>0</v>
      </c>
      <c r="O2565" s="30">
        <v>6.15</v>
      </c>
      <c r="P2565" s="30">
        <v>0</v>
      </c>
      <c r="Q2565" s="30">
        <v>0</v>
      </c>
      <c r="R2565" s="30">
        <v>0</v>
      </c>
      <c r="S2565" s="30">
        <v>63990.75</v>
      </c>
      <c r="T2565">
        <v>4</v>
      </c>
      <c r="U2565">
        <v>18.025174844433799</v>
      </c>
      <c r="V2565">
        <v>0.933232169954476</v>
      </c>
    </row>
    <row r="2566" spans="1:22" hidden="1" x14ac:dyDescent="0.25">
      <c r="A2566" s="30" t="s">
        <v>2846</v>
      </c>
      <c r="B2566" s="30" t="s">
        <v>274</v>
      </c>
      <c r="C2566" s="30" t="s">
        <v>5</v>
      </c>
      <c r="D2566" s="30" t="s">
        <v>591</v>
      </c>
      <c r="E2566" s="30" t="s">
        <v>279</v>
      </c>
      <c r="F2566" s="30">
        <v>10405</v>
      </c>
      <c r="G2566" s="30" t="s">
        <v>2688</v>
      </c>
      <c r="H2566" s="30">
        <v>154.55440471194601</v>
      </c>
      <c r="I2566" s="30">
        <v>5.5532642440000002E-2</v>
      </c>
      <c r="J2566" s="30" t="s">
        <v>334</v>
      </c>
      <c r="K2566" s="30">
        <v>8.5828144943955706</v>
      </c>
      <c r="L2566" s="30">
        <v>89304.184814185894</v>
      </c>
      <c r="M2566" s="30">
        <v>0</v>
      </c>
      <c r="N2566" s="30">
        <v>0</v>
      </c>
      <c r="O2566" s="30">
        <v>5.5532642440000002E-2</v>
      </c>
      <c r="P2566" s="30">
        <v>0</v>
      </c>
      <c r="Q2566" s="30">
        <v>0</v>
      </c>
      <c r="R2566" s="30">
        <v>0</v>
      </c>
      <c r="S2566" s="30">
        <v>577.81714458819999</v>
      </c>
      <c r="T2566">
        <v>4</v>
      </c>
      <c r="U2566">
        <v>154.55440471194601</v>
      </c>
      <c r="V2566">
        <v>8.4268046191198799E-3</v>
      </c>
    </row>
    <row r="2567" spans="1:22" hidden="1" x14ac:dyDescent="0.25">
      <c r="A2567" s="30" t="s">
        <v>2762</v>
      </c>
      <c r="B2567" s="30" t="s">
        <v>274</v>
      </c>
      <c r="C2567" s="30" t="s">
        <v>5</v>
      </c>
      <c r="D2567" s="30" t="s">
        <v>591</v>
      </c>
      <c r="E2567" s="30" t="s">
        <v>279</v>
      </c>
      <c r="F2567" s="30">
        <v>10405</v>
      </c>
      <c r="G2567" s="30" t="s">
        <v>2687</v>
      </c>
      <c r="H2567" s="30">
        <v>95.919656414677107</v>
      </c>
      <c r="I2567" s="30">
        <v>0.38446735756</v>
      </c>
      <c r="J2567" s="30" t="s">
        <v>334</v>
      </c>
      <c r="K2567" s="30">
        <v>36.877976839814004</v>
      </c>
      <c r="L2567" s="30">
        <v>383715.34901826503</v>
      </c>
      <c r="M2567" s="30">
        <v>0</v>
      </c>
      <c r="N2567" s="30">
        <v>0</v>
      </c>
      <c r="O2567" s="30">
        <v>0.38446735756</v>
      </c>
      <c r="P2567" s="30">
        <v>0</v>
      </c>
      <c r="Q2567" s="30">
        <v>0</v>
      </c>
      <c r="R2567" s="30">
        <v>0</v>
      </c>
      <c r="S2567" s="30">
        <v>4000.3828554117999</v>
      </c>
      <c r="T2567">
        <v>4</v>
      </c>
      <c r="U2567">
        <v>95.919656414677107</v>
      </c>
      <c r="V2567">
        <v>5.8341025426403598E-2</v>
      </c>
    </row>
    <row r="2568" spans="1:22" hidden="1" x14ac:dyDescent="0.25">
      <c r="A2568" s="30" t="s">
        <v>2088</v>
      </c>
      <c r="B2568" s="30" t="s">
        <v>274</v>
      </c>
      <c r="C2568" s="30" t="s">
        <v>5</v>
      </c>
      <c r="D2568" s="30" t="s">
        <v>591</v>
      </c>
      <c r="E2568" s="30" t="s">
        <v>279</v>
      </c>
      <c r="F2568" s="30">
        <v>10405</v>
      </c>
      <c r="G2568" s="30" t="s">
        <v>313</v>
      </c>
      <c r="H2568" s="30">
        <v>0</v>
      </c>
      <c r="I2568" s="30">
        <v>0</v>
      </c>
      <c r="J2568" s="30" t="s">
        <v>334</v>
      </c>
      <c r="K2568" s="30">
        <v>0</v>
      </c>
      <c r="L2568" s="30">
        <v>0</v>
      </c>
      <c r="M2568" s="30">
        <v>0</v>
      </c>
      <c r="N2568" s="30">
        <v>0</v>
      </c>
      <c r="O2568" s="30">
        <v>0</v>
      </c>
      <c r="P2568" s="30">
        <v>0</v>
      </c>
      <c r="Q2568" s="30">
        <v>0</v>
      </c>
      <c r="R2568" s="30">
        <v>0</v>
      </c>
      <c r="S2568" s="30">
        <v>0</v>
      </c>
      <c r="T2568">
        <v>4</v>
      </c>
      <c r="U2568">
        <v>0</v>
      </c>
      <c r="V2568">
        <v>0</v>
      </c>
    </row>
    <row r="2569" spans="1:22" hidden="1" x14ac:dyDescent="0.25">
      <c r="A2569" s="30" t="s">
        <v>2115</v>
      </c>
      <c r="B2569" s="30" t="s">
        <v>274</v>
      </c>
      <c r="C2569" s="30" t="s">
        <v>5</v>
      </c>
      <c r="D2569" s="30" t="s">
        <v>591</v>
      </c>
      <c r="E2569" s="30" t="s">
        <v>280</v>
      </c>
      <c r="F2569" s="30">
        <v>10405</v>
      </c>
      <c r="G2569" s="30" t="s">
        <v>289</v>
      </c>
      <c r="H2569" s="30">
        <v>0</v>
      </c>
      <c r="I2569" s="30">
        <v>0</v>
      </c>
      <c r="J2569" s="30" t="s">
        <v>335</v>
      </c>
      <c r="K2569" s="30">
        <v>0</v>
      </c>
      <c r="L2569" s="30">
        <v>0</v>
      </c>
      <c r="M2569" s="30">
        <v>0</v>
      </c>
      <c r="N2569" s="30">
        <v>0</v>
      </c>
      <c r="O2569" s="30">
        <v>0</v>
      </c>
      <c r="P2569" s="30">
        <v>0</v>
      </c>
      <c r="Q2569" s="30">
        <v>0</v>
      </c>
      <c r="R2569" s="30">
        <v>0</v>
      </c>
      <c r="S2569" s="30">
        <v>0</v>
      </c>
      <c r="T2569">
        <v>5</v>
      </c>
      <c r="U2569">
        <v>2728.1804657994498</v>
      </c>
      <c r="V2569">
        <v>1</v>
      </c>
    </row>
    <row r="2570" spans="1:22" hidden="1" x14ac:dyDescent="0.25">
      <c r="A2570" s="30" t="s">
        <v>2114</v>
      </c>
      <c r="B2570" s="30" t="s">
        <v>274</v>
      </c>
      <c r="C2570" s="30" t="s">
        <v>5</v>
      </c>
      <c r="D2570" s="30" t="s">
        <v>591</v>
      </c>
      <c r="E2570" s="30" t="s">
        <v>280</v>
      </c>
      <c r="F2570" s="30">
        <v>10405</v>
      </c>
      <c r="G2570" s="30" t="s">
        <v>290</v>
      </c>
      <c r="H2570" s="30">
        <v>0</v>
      </c>
      <c r="I2570" s="30">
        <v>0</v>
      </c>
      <c r="J2570" s="30" t="s">
        <v>363</v>
      </c>
      <c r="K2570" s="30">
        <v>0</v>
      </c>
      <c r="L2570" s="30">
        <v>0</v>
      </c>
      <c r="M2570" s="30">
        <v>0</v>
      </c>
      <c r="N2570" s="30">
        <v>0</v>
      </c>
      <c r="O2570" s="30">
        <v>0</v>
      </c>
      <c r="P2570" s="30">
        <v>0</v>
      </c>
      <c r="Q2570" s="30">
        <v>0</v>
      </c>
      <c r="R2570" s="30">
        <v>0</v>
      </c>
      <c r="S2570" s="30">
        <v>0</v>
      </c>
      <c r="T2570">
        <v>5</v>
      </c>
      <c r="U2570">
        <v>1396.4703330989601</v>
      </c>
      <c r="V2570">
        <v>0.42857142857142799</v>
      </c>
    </row>
    <row r="2571" spans="1:22" hidden="1" x14ac:dyDescent="0.25">
      <c r="A2571" s="30" t="s">
        <v>2091</v>
      </c>
      <c r="B2571" s="30" t="s">
        <v>274</v>
      </c>
      <c r="C2571" s="30" t="s">
        <v>5</v>
      </c>
      <c r="D2571" s="30" t="s">
        <v>591</v>
      </c>
      <c r="E2571" s="30" t="s">
        <v>280</v>
      </c>
      <c r="F2571" s="30">
        <v>10405</v>
      </c>
      <c r="G2571" s="30" t="s">
        <v>291</v>
      </c>
      <c r="H2571" s="30">
        <v>0</v>
      </c>
      <c r="I2571" s="30">
        <v>0</v>
      </c>
      <c r="J2571" s="30" t="s">
        <v>336</v>
      </c>
      <c r="K2571" s="30">
        <v>0</v>
      </c>
      <c r="L2571" s="30">
        <v>0</v>
      </c>
      <c r="M2571" s="30">
        <v>0</v>
      </c>
      <c r="N2571" s="30">
        <v>0</v>
      </c>
      <c r="O2571" s="30">
        <v>0</v>
      </c>
      <c r="P2571" s="30">
        <v>0</v>
      </c>
      <c r="Q2571" s="30">
        <v>0</v>
      </c>
      <c r="R2571" s="30">
        <v>0</v>
      </c>
      <c r="S2571" s="30">
        <v>0</v>
      </c>
      <c r="T2571">
        <v>5</v>
      </c>
      <c r="U2571">
        <v>0</v>
      </c>
      <c r="V2571">
        <v>0</v>
      </c>
    </row>
    <row r="2572" spans="1:22" hidden="1" x14ac:dyDescent="0.25">
      <c r="A2572" s="30" t="s">
        <v>2093</v>
      </c>
      <c r="B2572" s="30" t="s">
        <v>274</v>
      </c>
      <c r="C2572" s="30" t="s">
        <v>5</v>
      </c>
      <c r="D2572" s="30" t="s">
        <v>591</v>
      </c>
      <c r="E2572" s="30" t="s">
        <v>280</v>
      </c>
      <c r="F2572" s="30">
        <v>10405</v>
      </c>
      <c r="G2572" s="30" t="s">
        <v>292</v>
      </c>
      <c r="H2572" s="30">
        <v>45.303560002530702</v>
      </c>
      <c r="I2572" s="30">
        <v>0.51</v>
      </c>
      <c r="J2572" s="30" t="s">
        <v>332</v>
      </c>
      <c r="K2572" s="30">
        <v>23.104815601290699</v>
      </c>
      <c r="L2572" s="30">
        <v>240405.60633142901</v>
      </c>
      <c r="M2572" s="30">
        <v>0.51</v>
      </c>
      <c r="N2572" s="30">
        <v>0</v>
      </c>
      <c r="O2572" s="30">
        <v>0</v>
      </c>
      <c r="P2572" s="30">
        <v>0</v>
      </c>
      <c r="Q2572" s="30">
        <v>0</v>
      </c>
      <c r="R2572" s="30">
        <v>0</v>
      </c>
      <c r="S2572" s="30">
        <v>5306.55</v>
      </c>
      <c r="T2572">
        <v>5</v>
      </c>
      <c r="U2572">
        <v>45.303560002530702</v>
      </c>
      <c r="V2572">
        <v>0.11333333333333299</v>
      </c>
    </row>
    <row r="2573" spans="1:22" hidden="1" x14ac:dyDescent="0.25">
      <c r="A2573" s="30" t="s">
        <v>2094</v>
      </c>
      <c r="B2573" s="30" t="s">
        <v>274</v>
      </c>
      <c r="C2573" s="30" t="s">
        <v>5</v>
      </c>
      <c r="D2573" s="30" t="s">
        <v>591</v>
      </c>
      <c r="E2573" s="30" t="s">
        <v>280</v>
      </c>
      <c r="F2573" s="30">
        <v>10405</v>
      </c>
      <c r="G2573" s="30" t="s">
        <v>293</v>
      </c>
      <c r="H2573" s="30">
        <v>490.91897877149597</v>
      </c>
      <c r="I2573" s="30">
        <v>0.04</v>
      </c>
      <c r="J2573" s="30" t="s">
        <v>333</v>
      </c>
      <c r="K2573" s="30">
        <v>19.636759150859799</v>
      </c>
      <c r="L2573" s="30">
        <v>204320.47896469699</v>
      </c>
      <c r="M2573" s="30">
        <v>0</v>
      </c>
      <c r="N2573" s="30">
        <v>0.04</v>
      </c>
      <c r="O2573" s="30">
        <v>0</v>
      </c>
      <c r="P2573" s="30">
        <v>0</v>
      </c>
      <c r="Q2573" s="30">
        <v>0</v>
      </c>
      <c r="R2573" s="30">
        <v>0</v>
      </c>
      <c r="S2573" s="30">
        <v>416.2</v>
      </c>
      <c r="T2573">
        <v>5</v>
      </c>
      <c r="U2573">
        <v>490.91897877149597</v>
      </c>
      <c r="V2573">
        <v>2.06185567010309E-2</v>
      </c>
    </row>
    <row r="2574" spans="1:22" hidden="1" x14ac:dyDescent="0.25">
      <c r="A2574" s="30" t="s">
        <v>2095</v>
      </c>
      <c r="B2574" s="30" t="s">
        <v>274</v>
      </c>
      <c r="C2574" s="30" t="s">
        <v>5</v>
      </c>
      <c r="D2574" s="30" t="s">
        <v>591</v>
      </c>
      <c r="E2574" s="30" t="s">
        <v>280</v>
      </c>
      <c r="F2574" s="30">
        <v>10405</v>
      </c>
      <c r="G2574" s="30" t="s">
        <v>294</v>
      </c>
      <c r="H2574" s="30">
        <v>106.91503224734301</v>
      </c>
      <c r="I2574" s="30">
        <v>0.33</v>
      </c>
      <c r="J2574" s="30" t="s">
        <v>333</v>
      </c>
      <c r="K2574" s="30">
        <v>35.2819606416233</v>
      </c>
      <c r="L2574" s="30">
        <v>367108.80047608999</v>
      </c>
      <c r="M2574" s="30">
        <v>0</v>
      </c>
      <c r="N2574" s="30">
        <v>0.33</v>
      </c>
      <c r="O2574" s="30">
        <v>0</v>
      </c>
      <c r="P2574" s="30">
        <v>0</v>
      </c>
      <c r="Q2574" s="30">
        <v>0</v>
      </c>
      <c r="R2574" s="30">
        <v>0</v>
      </c>
      <c r="S2574" s="30">
        <v>3433.65</v>
      </c>
      <c r="T2574">
        <v>5</v>
      </c>
      <c r="U2574">
        <v>106.91503224734301</v>
      </c>
      <c r="V2574">
        <v>0.17010309278350499</v>
      </c>
    </row>
    <row r="2575" spans="1:22" hidden="1" x14ac:dyDescent="0.25">
      <c r="A2575" s="30" t="s">
        <v>2096</v>
      </c>
      <c r="B2575" s="30" t="s">
        <v>274</v>
      </c>
      <c r="C2575" s="30" t="s">
        <v>5</v>
      </c>
      <c r="D2575" s="30" t="s">
        <v>591</v>
      </c>
      <c r="E2575" s="30" t="s">
        <v>280</v>
      </c>
      <c r="F2575" s="30">
        <v>10405</v>
      </c>
      <c r="G2575" s="30" t="s">
        <v>295</v>
      </c>
      <c r="H2575" s="30">
        <v>0</v>
      </c>
      <c r="I2575" s="30">
        <v>0</v>
      </c>
      <c r="J2575" s="30" t="s">
        <v>336</v>
      </c>
      <c r="K2575" s="30">
        <v>0</v>
      </c>
      <c r="L2575" s="30">
        <v>0</v>
      </c>
      <c r="M2575" s="30">
        <v>0</v>
      </c>
      <c r="N2575" s="30">
        <v>0</v>
      </c>
      <c r="O2575" s="30">
        <v>0</v>
      </c>
      <c r="P2575" s="30">
        <v>0</v>
      </c>
      <c r="Q2575" s="30">
        <v>0</v>
      </c>
      <c r="R2575" s="30">
        <v>0</v>
      </c>
      <c r="S2575" s="30">
        <v>0</v>
      </c>
      <c r="T2575">
        <v>5</v>
      </c>
      <c r="U2575">
        <v>0</v>
      </c>
      <c r="V2575">
        <v>0</v>
      </c>
    </row>
    <row r="2576" spans="1:22" hidden="1" x14ac:dyDescent="0.25">
      <c r="A2576" s="30" t="s">
        <v>2097</v>
      </c>
      <c r="B2576" s="30" t="s">
        <v>274</v>
      </c>
      <c r="C2576" s="30" t="s">
        <v>5</v>
      </c>
      <c r="D2576" s="30" t="s">
        <v>591</v>
      </c>
      <c r="E2576" s="30" t="s">
        <v>280</v>
      </c>
      <c r="F2576" s="30">
        <v>10405</v>
      </c>
      <c r="G2576" s="30" t="s">
        <v>296</v>
      </c>
      <c r="H2576" s="30">
        <v>87.708444026801104</v>
      </c>
      <c r="I2576" s="30">
        <v>0.06</v>
      </c>
      <c r="J2576" s="30" t="s">
        <v>336</v>
      </c>
      <c r="K2576" s="30">
        <v>5.2625066416080601</v>
      </c>
      <c r="L2576" s="30">
        <v>54756.3816059319</v>
      </c>
      <c r="M2576" s="30">
        <v>0</v>
      </c>
      <c r="N2576" s="30">
        <v>0</v>
      </c>
      <c r="O2576" s="30">
        <v>0</v>
      </c>
      <c r="P2576" s="30">
        <v>0</v>
      </c>
      <c r="Q2576" s="30">
        <v>0.06</v>
      </c>
      <c r="R2576" s="30">
        <v>5.2625066416080601</v>
      </c>
      <c r="S2576" s="30">
        <v>624.29999999999995</v>
      </c>
      <c r="T2576">
        <v>5</v>
      </c>
      <c r="U2576">
        <v>87.708444026801104</v>
      </c>
      <c r="V2576">
        <v>3.65853658536585E-2</v>
      </c>
    </row>
    <row r="2577" spans="1:22" hidden="1" x14ac:dyDescent="0.25">
      <c r="A2577" s="30" t="s">
        <v>2098</v>
      </c>
      <c r="B2577" s="30" t="s">
        <v>274</v>
      </c>
      <c r="C2577" s="30" t="s">
        <v>5</v>
      </c>
      <c r="D2577" s="30" t="s">
        <v>591</v>
      </c>
      <c r="E2577" s="30" t="s">
        <v>280</v>
      </c>
      <c r="F2577" s="30">
        <v>10405</v>
      </c>
      <c r="G2577" s="30" t="s">
        <v>297</v>
      </c>
      <c r="H2577" s="30">
        <v>763.78950147810997</v>
      </c>
      <c r="I2577" s="30">
        <v>0.06</v>
      </c>
      <c r="J2577" s="30" t="s">
        <v>336</v>
      </c>
      <c r="K2577" s="30">
        <v>45.8273700886866</v>
      </c>
      <c r="L2577" s="30">
        <v>476833.78577278397</v>
      </c>
      <c r="M2577" s="30">
        <v>0</v>
      </c>
      <c r="N2577" s="30">
        <v>0</v>
      </c>
      <c r="O2577" s="30">
        <v>0</v>
      </c>
      <c r="P2577" s="30">
        <v>0</v>
      </c>
      <c r="Q2577" s="30">
        <v>0.06</v>
      </c>
      <c r="R2577" s="30">
        <v>45.8273700886866</v>
      </c>
      <c r="S2577" s="30">
        <v>624.29999999999995</v>
      </c>
      <c r="T2577">
        <v>5</v>
      </c>
      <c r="U2577">
        <v>763.78950147810997</v>
      </c>
      <c r="V2577">
        <v>3.65853658536585E-2</v>
      </c>
    </row>
    <row r="2578" spans="1:22" hidden="1" x14ac:dyDescent="0.25">
      <c r="A2578" s="30" t="s">
        <v>2099</v>
      </c>
      <c r="B2578" s="30" t="s">
        <v>274</v>
      </c>
      <c r="C2578" s="30" t="s">
        <v>5</v>
      </c>
      <c r="D2578" s="30" t="s">
        <v>591</v>
      </c>
      <c r="E2578" s="30" t="s">
        <v>280</v>
      </c>
      <c r="F2578" s="30">
        <v>10405</v>
      </c>
      <c r="G2578" s="30" t="s">
        <v>298</v>
      </c>
      <c r="H2578" s="30">
        <v>0</v>
      </c>
      <c r="I2578" s="30">
        <v>0</v>
      </c>
      <c r="J2578" s="30" t="s">
        <v>276</v>
      </c>
      <c r="K2578" s="30">
        <v>0</v>
      </c>
      <c r="L2578" s="30">
        <v>0</v>
      </c>
      <c r="M2578" s="30">
        <v>0</v>
      </c>
      <c r="N2578" s="30">
        <v>0</v>
      </c>
      <c r="O2578" s="30">
        <v>0</v>
      </c>
      <c r="P2578" s="30">
        <v>0</v>
      </c>
      <c r="Q2578" s="30">
        <v>0</v>
      </c>
      <c r="R2578" s="30">
        <v>0</v>
      </c>
      <c r="S2578" s="30">
        <v>0</v>
      </c>
      <c r="T2578">
        <v>5</v>
      </c>
      <c r="U2578">
        <v>0</v>
      </c>
      <c r="V2578">
        <v>0</v>
      </c>
    </row>
    <row r="2579" spans="1:22" hidden="1" x14ac:dyDescent="0.25">
      <c r="A2579" s="30" t="s">
        <v>2100</v>
      </c>
      <c r="B2579" s="30" t="s">
        <v>274</v>
      </c>
      <c r="C2579" s="30" t="s">
        <v>5</v>
      </c>
      <c r="D2579" s="30" t="s">
        <v>591</v>
      </c>
      <c r="E2579" s="30" t="s">
        <v>280</v>
      </c>
      <c r="F2579" s="30">
        <v>10405</v>
      </c>
      <c r="G2579" s="30" t="s">
        <v>299</v>
      </c>
      <c r="H2579" s="30">
        <v>139.72001400842299</v>
      </c>
      <c r="I2579" s="30">
        <v>7.0000000000000007E-2</v>
      </c>
      <c r="J2579" s="30" t="s">
        <v>332</v>
      </c>
      <c r="K2579" s="30">
        <v>9.7804009805895902</v>
      </c>
      <c r="L2579" s="30">
        <v>101765.072203035</v>
      </c>
      <c r="M2579" s="30">
        <v>7.0000000000000007E-2</v>
      </c>
      <c r="N2579" s="30">
        <v>0</v>
      </c>
      <c r="O2579" s="30">
        <v>0</v>
      </c>
      <c r="P2579" s="30">
        <v>0</v>
      </c>
      <c r="Q2579" s="30">
        <v>0</v>
      </c>
      <c r="R2579" s="30">
        <v>0</v>
      </c>
      <c r="S2579" s="30">
        <v>728.35</v>
      </c>
      <c r="T2579">
        <v>5</v>
      </c>
      <c r="U2579">
        <v>139.72001400842299</v>
      </c>
      <c r="V2579">
        <v>1.55555555555556E-2</v>
      </c>
    </row>
    <row r="2580" spans="1:22" hidden="1" x14ac:dyDescent="0.25">
      <c r="A2580" s="30" t="s">
        <v>2101</v>
      </c>
      <c r="B2580" s="30" t="s">
        <v>274</v>
      </c>
      <c r="C2580" s="30" t="s">
        <v>5</v>
      </c>
      <c r="D2580" s="30" t="s">
        <v>591</v>
      </c>
      <c r="E2580" s="30" t="s">
        <v>280</v>
      </c>
      <c r="F2580" s="30">
        <v>10405</v>
      </c>
      <c r="G2580" s="30" t="s">
        <v>300</v>
      </c>
      <c r="H2580" s="30">
        <v>0</v>
      </c>
      <c r="I2580" s="30">
        <v>0</v>
      </c>
      <c r="J2580" s="30" t="s">
        <v>336</v>
      </c>
      <c r="K2580" s="30">
        <v>0</v>
      </c>
      <c r="L2580" s="30">
        <v>0</v>
      </c>
      <c r="M2580" s="30">
        <v>0</v>
      </c>
      <c r="N2580" s="30">
        <v>0</v>
      </c>
      <c r="O2580" s="30">
        <v>0</v>
      </c>
      <c r="P2580" s="30">
        <v>0</v>
      </c>
      <c r="Q2580" s="30">
        <v>0</v>
      </c>
      <c r="R2580" s="30">
        <v>0</v>
      </c>
      <c r="S2580" s="30">
        <v>0</v>
      </c>
      <c r="T2580">
        <v>5</v>
      </c>
      <c r="U2580">
        <v>0</v>
      </c>
      <c r="V2580">
        <v>0</v>
      </c>
    </row>
    <row r="2581" spans="1:22" hidden="1" x14ac:dyDescent="0.25">
      <c r="A2581" s="30" t="s">
        <v>2102</v>
      </c>
      <c r="B2581" s="30" t="s">
        <v>274</v>
      </c>
      <c r="C2581" s="30" t="s">
        <v>5</v>
      </c>
      <c r="D2581" s="30" t="s">
        <v>591</v>
      </c>
      <c r="E2581" s="30" t="s">
        <v>280</v>
      </c>
      <c r="F2581" s="30">
        <v>10405</v>
      </c>
      <c r="G2581" s="30" t="s">
        <v>301</v>
      </c>
      <c r="H2581" s="30">
        <v>77.859655147883103</v>
      </c>
      <c r="I2581" s="30">
        <v>1.28</v>
      </c>
      <c r="J2581" s="30" t="s">
        <v>333</v>
      </c>
      <c r="K2581" s="30">
        <v>99.660358589290396</v>
      </c>
      <c r="L2581" s="30">
        <v>1036966.03112157</v>
      </c>
      <c r="M2581" s="30">
        <v>0</v>
      </c>
      <c r="N2581" s="30">
        <v>1.28</v>
      </c>
      <c r="O2581" s="30">
        <v>0</v>
      </c>
      <c r="P2581" s="30">
        <v>0</v>
      </c>
      <c r="Q2581" s="30">
        <v>0</v>
      </c>
      <c r="R2581" s="30">
        <v>0</v>
      </c>
      <c r="S2581" s="30">
        <v>13318.4</v>
      </c>
      <c r="T2581">
        <v>5</v>
      </c>
      <c r="U2581">
        <v>77.859655147883103</v>
      </c>
      <c r="V2581">
        <v>0.65979381443299001</v>
      </c>
    </row>
    <row r="2582" spans="1:22" hidden="1" x14ac:dyDescent="0.25">
      <c r="A2582" s="30" t="s">
        <v>2103</v>
      </c>
      <c r="B2582" s="30" t="s">
        <v>274</v>
      </c>
      <c r="C2582" s="30" t="s">
        <v>5</v>
      </c>
      <c r="D2582" s="30" t="s">
        <v>591</v>
      </c>
      <c r="E2582" s="30" t="s">
        <v>280</v>
      </c>
      <c r="F2582" s="30">
        <v>10405</v>
      </c>
      <c r="G2582" s="30" t="s">
        <v>302</v>
      </c>
      <c r="H2582" s="30">
        <v>101.036880593766</v>
      </c>
      <c r="I2582" s="30">
        <v>0.11</v>
      </c>
      <c r="J2582" s="30" t="s">
        <v>332</v>
      </c>
      <c r="K2582" s="30">
        <v>11.1140568653143</v>
      </c>
      <c r="L2582" s="30">
        <v>115641.761683595</v>
      </c>
      <c r="M2582" s="30">
        <v>0.11</v>
      </c>
      <c r="N2582" s="30">
        <v>0</v>
      </c>
      <c r="O2582" s="30">
        <v>0</v>
      </c>
      <c r="P2582" s="30">
        <v>0</v>
      </c>
      <c r="Q2582" s="30">
        <v>0</v>
      </c>
      <c r="R2582" s="30">
        <v>0</v>
      </c>
      <c r="S2582" s="30">
        <v>1144.55</v>
      </c>
      <c r="T2582">
        <v>5</v>
      </c>
      <c r="U2582">
        <v>101.036880593766</v>
      </c>
      <c r="V2582">
        <v>2.4444444444444401E-2</v>
      </c>
    </row>
    <row r="2583" spans="1:22" hidden="1" x14ac:dyDescent="0.25">
      <c r="A2583" s="30" t="s">
        <v>2104</v>
      </c>
      <c r="B2583" s="30" t="s">
        <v>274</v>
      </c>
      <c r="C2583" s="30" t="s">
        <v>5</v>
      </c>
      <c r="D2583" s="30" t="s">
        <v>591</v>
      </c>
      <c r="E2583" s="30" t="s">
        <v>280</v>
      </c>
      <c r="F2583" s="30">
        <v>10405</v>
      </c>
      <c r="G2583" s="30" t="s">
        <v>303</v>
      </c>
      <c r="H2583" s="30">
        <v>233.958557441267</v>
      </c>
      <c r="I2583" s="30">
        <v>0.08</v>
      </c>
      <c r="J2583" s="30" t="s">
        <v>336</v>
      </c>
      <c r="K2583" s="30">
        <v>18.716684595301299</v>
      </c>
      <c r="L2583" s="30">
        <v>194747.10321410999</v>
      </c>
      <c r="M2583" s="30">
        <v>0</v>
      </c>
      <c r="N2583" s="30">
        <v>0</v>
      </c>
      <c r="O2583" s="30">
        <v>0</v>
      </c>
      <c r="P2583" s="30">
        <v>0</v>
      </c>
      <c r="Q2583" s="30">
        <v>0.08</v>
      </c>
      <c r="R2583" s="30">
        <v>18.716684595301299</v>
      </c>
      <c r="S2583" s="30">
        <v>832.4</v>
      </c>
      <c r="T2583">
        <v>5</v>
      </c>
      <c r="U2583">
        <v>233.958557441267</v>
      </c>
      <c r="V2583">
        <v>4.8780487804878002E-2</v>
      </c>
    </row>
    <row r="2584" spans="1:22" hidden="1" x14ac:dyDescent="0.25">
      <c r="A2584" s="30" t="s">
        <v>2092</v>
      </c>
      <c r="B2584" s="30" t="s">
        <v>274</v>
      </c>
      <c r="C2584" s="30" t="s">
        <v>5</v>
      </c>
      <c r="D2584" s="30" t="s">
        <v>591</v>
      </c>
      <c r="E2584" s="30" t="s">
        <v>280</v>
      </c>
      <c r="F2584" s="30">
        <v>10405</v>
      </c>
      <c r="G2584" s="30" t="s">
        <v>304</v>
      </c>
      <c r="H2584" s="30">
        <v>53.607522700754402</v>
      </c>
      <c r="I2584" s="30">
        <v>1</v>
      </c>
      <c r="J2584" s="30" t="s">
        <v>336</v>
      </c>
      <c r="K2584" s="30">
        <v>53.607522700754402</v>
      </c>
      <c r="L2584" s="30">
        <v>557786.27370134997</v>
      </c>
      <c r="M2584" s="30">
        <v>0</v>
      </c>
      <c r="N2584" s="30">
        <v>0</v>
      </c>
      <c r="O2584" s="30">
        <v>0</v>
      </c>
      <c r="P2584" s="30">
        <v>0</v>
      </c>
      <c r="Q2584" s="30">
        <v>1</v>
      </c>
      <c r="R2584" s="30">
        <v>53.607522700754402</v>
      </c>
      <c r="S2584" s="30">
        <v>10405</v>
      </c>
      <c r="T2584">
        <v>5</v>
      </c>
      <c r="U2584">
        <v>53.607522700754402</v>
      </c>
      <c r="V2584">
        <v>0.60975609756097604</v>
      </c>
    </row>
    <row r="2585" spans="1:22" hidden="1" x14ac:dyDescent="0.25">
      <c r="A2585" s="30" t="s">
        <v>2106</v>
      </c>
      <c r="B2585" s="30" t="s">
        <v>274</v>
      </c>
      <c r="C2585" s="30" t="s">
        <v>5</v>
      </c>
      <c r="D2585" s="30" t="s">
        <v>591</v>
      </c>
      <c r="E2585" s="30" t="s">
        <v>280</v>
      </c>
      <c r="F2585" s="30">
        <v>10405</v>
      </c>
      <c r="G2585" s="30" t="s">
        <v>305</v>
      </c>
      <c r="H2585" s="30">
        <v>105.23608953924401</v>
      </c>
      <c r="I2585" s="30">
        <v>1.29</v>
      </c>
      <c r="J2585" s="30" t="s">
        <v>332</v>
      </c>
      <c r="K2585" s="30">
        <v>135.75455550562401</v>
      </c>
      <c r="L2585" s="30">
        <v>1412526.15003602</v>
      </c>
      <c r="M2585" s="30">
        <v>1.29</v>
      </c>
      <c r="N2585" s="30">
        <v>0</v>
      </c>
      <c r="O2585" s="30">
        <v>0</v>
      </c>
      <c r="P2585" s="30">
        <v>0</v>
      </c>
      <c r="Q2585" s="30">
        <v>0</v>
      </c>
      <c r="R2585" s="30">
        <v>0</v>
      </c>
      <c r="S2585" s="30">
        <v>13422.45</v>
      </c>
      <c r="T2585">
        <v>5</v>
      </c>
      <c r="U2585">
        <v>105.23608953924401</v>
      </c>
      <c r="V2585">
        <v>0.28666666666666701</v>
      </c>
    </row>
    <row r="2586" spans="1:22" hidden="1" x14ac:dyDescent="0.25">
      <c r="A2586" s="30" t="s">
        <v>2107</v>
      </c>
      <c r="B2586" s="30" t="s">
        <v>274</v>
      </c>
      <c r="C2586" s="30" t="s">
        <v>5</v>
      </c>
      <c r="D2586" s="30" t="s">
        <v>591</v>
      </c>
      <c r="E2586" s="30" t="s">
        <v>280</v>
      </c>
      <c r="F2586" s="30">
        <v>10405</v>
      </c>
      <c r="G2586" s="30" t="s">
        <v>306</v>
      </c>
      <c r="H2586" s="30">
        <v>118.731627833819</v>
      </c>
      <c r="I2586" s="30">
        <v>1.42</v>
      </c>
      <c r="J2586" s="30" t="s">
        <v>332</v>
      </c>
      <c r="K2586" s="30">
        <v>168.59891152402199</v>
      </c>
      <c r="L2586" s="30">
        <v>1754271.67440745</v>
      </c>
      <c r="M2586" s="30">
        <v>1.42</v>
      </c>
      <c r="N2586" s="30">
        <v>0</v>
      </c>
      <c r="O2586" s="30">
        <v>0</v>
      </c>
      <c r="P2586" s="30">
        <v>0</v>
      </c>
      <c r="Q2586" s="30">
        <v>0</v>
      </c>
      <c r="R2586" s="30">
        <v>0</v>
      </c>
      <c r="S2586" s="30">
        <v>14775.1</v>
      </c>
      <c r="T2586">
        <v>5</v>
      </c>
      <c r="U2586">
        <v>118.731627833819</v>
      </c>
      <c r="V2586">
        <v>0.31555555555555598</v>
      </c>
    </row>
    <row r="2587" spans="1:22" hidden="1" x14ac:dyDescent="0.25">
      <c r="A2587" s="30" t="s">
        <v>2108</v>
      </c>
      <c r="B2587" s="30" t="s">
        <v>274</v>
      </c>
      <c r="C2587" s="30" t="s">
        <v>5</v>
      </c>
      <c r="D2587" s="30" t="s">
        <v>591</v>
      </c>
      <c r="E2587" s="30" t="s">
        <v>280</v>
      </c>
      <c r="F2587" s="30">
        <v>10405</v>
      </c>
      <c r="G2587" s="30" t="s">
        <v>307</v>
      </c>
      <c r="H2587" s="30">
        <v>60.310271121278603</v>
      </c>
      <c r="I2587" s="30">
        <v>0.43</v>
      </c>
      <c r="J2587" s="30" t="s">
        <v>336</v>
      </c>
      <c r="K2587" s="30">
        <v>25.9334165821498</v>
      </c>
      <c r="L2587" s="30">
        <v>269837.19953726901</v>
      </c>
      <c r="M2587" s="30">
        <v>0</v>
      </c>
      <c r="N2587" s="30">
        <v>0</v>
      </c>
      <c r="O2587" s="30">
        <v>0</v>
      </c>
      <c r="P2587" s="30">
        <v>0</v>
      </c>
      <c r="Q2587" s="30">
        <v>0.43</v>
      </c>
      <c r="R2587" s="30">
        <v>25.9334165821498</v>
      </c>
      <c r="S2587" s="30">
        <v>4474.1499999999996</v>
      </c>
      <c r="T2587">
        <v>5</v>
      </c>
      <c r="U2587">
        <v>60.310271121278603</v>
      </c>
      <c r="V2587">
        <v>0.26219512195121902</v>
      </c>
    </row>
    <row r="2588" spans="1:22" hidden="1" x14ac:dyDescent="0.25">
      <c r="A2588" s="30" t="s">
        <v>2109</v>
      </c>
      <c r="B2588" s="30" t="s">
        <v>274</v>
      </c>
      <c r="C2588" s="30" t="s">
        <v>5</v>
      </c>
      <c r="D2588" s="30" t="s">
        <v>591</v>
      </c>
      <c r="E2588" s="30" t="s">
        <v>280</v>
      </c>
      <c r="F2588" s="30">
        <v>10405</v>
      </c>
      <c r="G2588" s="30" t="s">
        <v>308</v>
      </c>
      <c r="H2588" s="30">
        <v>148.91294454187101</v>
      </c>
      <c r="I2588" s="30">
        <v>1.1000000000000001</v>
      </c>
      <c r="J2588" s="30" t="s">
        <v>332</v>
      </c>
      <c r="K2588" s="30">
        <v>163.80423899605799</v>
      </c>
      <c r="L2588" s="30">
        <v>1704383.1067539901</v>
      </c>
      <c r="M2588" s="30">
        <v>1.1000000000000001</v>
      </c>
      <c r="N2588" s="30">
        <v>0</v>
      </c>
      <c r="O2588" s="30">
        <v>0</v>
      </c>
      <c r="P2588" s="30">
        <v>0</v>
      </c>
      <c r="Q2588" s="30">
        <v>0</v>
      </c>
      <c r="R2588" s="30">
        <v>0</v>
      </c>
      <c r="S2588" s="30">
        <v>11445.5</v>
      </c>
      <c r="T2588">
        <v>5</v>
      </c>
      <c r="U2588">
        <v>148.91294454187101</v>
      </c>
      <c r="V2588">
        <v>0.24444444444444399</v>
      </c>
    </row>
    <row r="2589" spans="1:22" hidden="1" x14ac:dyDescent="0.25">
      <c r="A2589" s="30" t="s">
        <v>2105</v>
      </c>
      <c r="B2589" s="30" t="s">
        <v>274</v>
      </c>
      <c r="C2589" s="30" t="s">
        <v>5</v>
      </c>
      <c r="D2589" s="30" t="s">
        <v>591</v>
      </c>
      <c r="E2589" s="30" t="s">
        <v>280</v>
      </c>
      <c r="F2589" s="30">
        <v>10405</v>
      </c>
      <c r="G2589" s="30" t="s">
        <v>309</v>
      </c>
      <c r="H2589" s="30">
        <v>264.26969461364598</v>
      </c>
      <c r="I2589" s="30">
        <v>0.01</v>
      </c>
      <c r="J2589" s="30" t="s">
        <v>336</v>
      </c>
      <c r="K2589" s="30">
        <v>2.6426969461364598</v>
      </c>
      <c r="L2589" s="30">
        <v>27497.261724549899</v>
      </c>
      <c r="M2589" s="30">
        <v>0</v>
      </c>
      <c r="N2589" s="30">
        <v>0</v>
      </c>
      <c r="O2589" s="30">
        <v>0</v>
      </c>
      <c r="P2589" s="30">
        <v>0</v>
      </c>
      <c r="Q2589" s="30">
        <v>0.01</v>
      </c>
      <c r="R2589" s="30">
        <v>2.6426969461364598</v>
      </c>
      <c r="S2589" s="30">
        <v>104.05</v>
      </c>
      <c r="T2589">
        <v>5</v>
      </c>
      <c r="U2589">
        <v>264.26969461364598</v>
      </c>
      <c r="V2589">
        <v>6.0975609756097598E-3</v>
      </c>
    </row>
    <row r="2590" spans="1:22" hidden="1" x14ac:dyDescent="0.25">
      <c r="A2590" s="30" t="s">
        <v>2110</v>
      </c>
      <c r="B2590" s="30" t="s">
        <v>274</v>
      </c>
      <c r="C2590" s="30" t="s">
        <v>5</v>
      </c>
      <c r="D2590" s="30" t="s">
        <v>591</v>
      </c>
      <c r="E2590" s="30" t="s">
        <v>280</v>
      </c>
      <c r="F2590" s="30">
        <v>10405</v>
      </c>
      <c r="G2590" s="30" t="s">
        <v>310</v>
      </c>
      <c r="H2590" s="30">
        <v>149.53549226670501</v>
      </c>
      <c r="I2590" s="30">
        <v>0.03</v>
      </c>
      <c r="J2590" s="30" t="s">
        <v>333</v>
      </c>
      <c r="K2590" s="30">
        <v>4.4860647680011398</v>
      </c>
      <c r="L2590" s="30">
        <v>46677.503911051797</v>
      </c>
      <c r="M2590" s="30">
        <v>0</v>
      </c>
      <c r="N2590" s="30">
        <v>0.03</v>
      </c>
      <c r="O2590" s="30">
        <v>0</v>
      </c>
      <c r="P2590" s="30">
        <v>0</v>
      </c>
      <c r="Q2590" s="30">
        <v>0</v>
      </c>
      <c r="R2590" s="30">
        <v>0</v>
      </c>
      <c r="S2590" s="30">
        <v>312.14999999999998</v>
      </c>
      <c r="T2590">
        <v>5</v>
      </c>
      <c r="U2590">
        <v>149.53549226670501</v>
      </c>
      <c r="V2590">
        <v>1.54639175257732E-2</v>
      </c>
    </row>
    <row r="2591" spans="1:22" hidden="1" x14ac:dyDescent="0.25">
      <c r="A2591" s="30" t="s">
        <v>2111</v>
      </c>
      <c r="B2591" s="30" t="s">
        <v>274</v>
      </c>
      <c r="C2591" s="30" t="s">
        <v>5</v>
      </c>
      <c r="D2591" s="30" t="s">
        <v>591</v>
      </c>
      <c r="E2591" s="30" t="s">
        <v>280</v>
      </c>
      <c r="F2591" s="30">
        <v>10405</v>
      </c>
      <c r="G2591" s="30" t="s">
        <v>311</v>
      </c>
      <c r="H2591" s="30">
        <v>99.441885930478094</v>
      </c>
      <c r="I2591" s="30">
        <v>0.26</v>
      </c>
      <c r="J2591" s="30" t="s">
        <v>333</v>
      </c>
      <c r="K2591" s="30">
        <v>25.8548903419243</v>
      </c>
      <c r="L2591" s="30">
        <v>269020.13400772202</v>
      </c>
      <c r="M2591" s="30">
        <v>0</v>
      </c>
      <c r="N2591" s="30">
        <v>0.26</v>
      </c>
      <c r="O2591" s="30">
        <v>0</v>
      </c>
      <c r="P2591" s="30">
        <v>0</v>
      </c>
      <c r="Q2591" s="30">
        <v>0</v>
      </c>
      <c r="R2591" s="30">
        <v>0</v>
      </c>
      <c r="S2591" s="30">
        <v>2705.3</v>
      </c>
      <c r="T2591">
        <v>5</v>
      </c>
      <c r="U2591">
        <v>99.441885930478094</v>
      </c>
      <c r="V2591">
        <v>0.134020618556701</v>
      </c>
    </row>
    <row r="2592" spans="1:22" hidden="1" x14ac:dyDescent="0.25">
      <c r="A2592" s="30" t="s">
        <v>2112</v>
      </c>
      <c r="B2592" s="30" t="s">
        <v>274</v>
      </c>
      <c r="C2592" s="30" t="s">
        <v>5</v>
      </c>
      <c r="D2592" s="30" t="s">
        <v>591</v>
      </c>
      <c r="E2592" s="30" t="s">
        <v>280</v>
      </c>
      <c r="F2592" s="30">
        <v>10405</v>
      </c>
      <c r="G2592" s="30" t="s">
        <v>312</v>
      </c>
      <c r="H2592" s="30">
        <v>21.889265108839101</v>
      </c>
      <c r="I2592" s="30">
        <v>8.9499999999999993</v>
      </c>
      <c r="J2592" s="30" t="s">
        <v>334</v>
      </c>
      <c r="K2592" s="30">
        <v>195.90892272411</v>
      </c>
      <c r="L2592" s="30">
        <v>2038432.34094436</v>
      </c>
      <c r="M2592" s="30">
        <v>0</v>
      </c>
      <c r="N2592" s="30">
        <v>0</v>
      </c>
      <c r="O2592" s="30">
        <v>8.9499999999999993</v>
      </c>
      <c r="P2592" s="30">
        <v>0</v>
      </c>
      <c r="Q2592" s="30">
        <v>0</v>
      </c>
      <c r="R2592" s="30">
        <v>0</v>
      </c>
      <c r="S2592" s="30">
        <v>93124.75</v>
      </c>
      <c r="T2592">
        <v>5</v>
      </c>
      <c r="U2592">
        <v>21.889265108839101</v>
      </c>
      <c r="V2592">
        <v>0.90955284552845495</v>
      </c>
    </row>
    <row r="2593" spans="1:22" hidden="1" x14ac:dyDescent="0.25">
      <c r="A2593" s="30" t="s">
        <v>2848</v>
      </c>
      <c r="B2593" s="30" t="s">
        <v>274</v>
      </c>
      <c r="C2593" s="30" t="s">
        <v>5</v>
      </c>
      <c r="D2593" s="30" t="s">
        <v>591</v>
      </c>
      <c r="E2593" s="30" t="s">
        <v>280</v>
      </c>
      <c r="F2593" s="30">
        <v>10405</v>
      </c>
      <c r="G2593" s="30" t="s">
        <v>2688</v>
      </c>
      <c r="H2593" s="30">
        <v>202.304072307524</v>
      </c>
      <c r="I2593" s="30">
        <v>0.11232739039</v>
      </c>
      <c r="J2593" s="30" t="s">
        <v>334</v>
      </c>
      <c r="K2593" s="30">
        <v>22.724288507573998</v>
      </c>
      <c r="L2593" s="30">
        <v>236446.221921308</v>
      </c>
      <c r="M2593" s="30">
        <v>0</v>
      </c>
      <c r="N2593" s="30">
        <v>0</v>
      </c>
      <c r="O2593" s="30">
        <v>0.11232739039</v>
      </c>
      <c r="P2593" s="30">
        <v>0</v>
      </c>
      <c r="Q2593" s="30">
        <v>0</v>
      </c>
      <c r="R2593" s="30">
        <v>0</v>
      </c>
      <c r="S2593" s="30">
        <v>1168.76649700795</v>
      </c>
      <c r="T2593">
        <v>5</v>
      </c>
      <c r="U2593">
        <v>202.304072307524</v>
      </c>
      <c r="V2593">
        <v>1.1415385202235799E-2</v>
      </c>
    </row>
    <row r="2594" spans="1:22" hidden="1" x14ac:dyDescent="0.25">
      <c r="A2594" s="30" t="s">
        <v>2764</v>
      </c>
      <c r="B2594" s="30" t="s">
        <v>274</v>
      </c>
      <c r="C2594" s="30" t="s">
        <v>5</v>
      </c>
      <c r="D2594" s="30" t="s">
        <v>591</v>
      </c>
      <c r="E2594" s="30" t="s">
        <v>280</v>
      </c>
      <c r="F2594" s="30">
        <v>10405</v>
      </c>
      <c r="G2594" s="30" t="s">
        <v>2687</v>
      </c>
      <c r="H2594" s="30">
        <v>125.554086557378</v>
      </c>
      <c r="I2594" s="30">
        <v>0.77767260960999995</v>
      </c>
      <c r="J2594" s="30" t="s">
        <v>334</v>
      </c>
      <c r="K2594" s="30">
        <v>97.639974140275697</v>
      </c>
      <c r="L2594" s="30">
        <v>1015943.93092957</v>
      </c>
      <c r="M2594" s="30">
        <v>0</v>
      </c>
      <c r="N2594" s="30">
        <v>0</v>
      </c>
      <c r="O2594" s="30">
        <v>0.77767260960999995</v>
      </c>
      <c r="P2594" s="30">
        <v>0</v>
      </c>
      <c r="Q2594" s="30">
        <v>0</v>
      </c>
      <c r="R2594" s="30">
        <v>0</v>
      </c>
      <c r="S2594" s="30">
        <v>8091.6835029920503</v>
      </c>
      <c r="T2594">
        <v>5</v>
      </c>
      <c r="U2594">
        <v>125.554086557378</v>
      </c>
      <c r="V2594">
        <v>7.9031769269308896E-2</v>
      </c>
    </row>
    <row r="2595" spans="1:22" hidden="1" x14ac:dyDescent="0.25">
      <c r="A2595" s="30" t="s">
        <v>2113</v>
      </c>
      <c r="B2595" s="30" t="s">
        <v>274</v>
      </c>
      <c r="C2595" s="30" t="s">
        <v>5</v>
      </c>
      <c r="D2595" s="30" t="s">
        <v>591</v>
      </c>
      <c r="E2595" s="30" t="s">
        <v>280</v>
      </c>
      <c r="F2595" s="30">
        <v>10405</v>
      </c>
      <c r="G2595" s="30" t="s">
        <v>313</v>
      </c>
      <c r="H2595" s="30">
        <v>0</v>
      </c>
      <c r="I2595" s="30">
        <v>0</v>
      </c>
      <c r="J2595" s="30" t="s">
        <v>334</v>
      </c>
      <c r="K2595" s="30">
        <v>0</v>
      </c>
      <c r="L2595" s="30">
        <v>0</v>
      </c>
      <c r="M2595" s="30">
        <v>0</v>
      </c>
      <c r="N2595" s="30">
        <v>0</v>
      </c>
      <c r="O2595" s="30">
        <v>0</v>
      </c>
      <c r="P2595" s="30">
        <v>0</v>
      </c>
      <c r="Q2595" s="30">
        <v>0</v>
      </c>
      <c r="R2595" s="30">
        <v>0</v>
      </c>
      <c r="S2595" s="30">
        <v>0</v>
      </c>
      <c r="T2595">
        <v>5</v>
      </c>
      <c r="U2595">
        <v>0</v>
      </c>
      <c r="V2595">
        <v>0</v>
      </c>
    </row>
    <row r="2596" spans="1:22" hidden="1" x14ac:dyDescent="0.25">
      <c r="A2596" s="30" t="s">
        <v>2426</v>
      </c>
      <c r="B2596" s="30" t="s">
        <v>274</v>
      </c>
      <c r="C2596" s="30" t="s">
        <v>5</v>
      </c>
      <c r="D2596" s="30" t="s">
        <v>591</v>
      </c>
      <c r="E2596" s="30" t="s">
        <v>2300</v>
      </c>
      <c r="F2596" s="30">
        <v>0</v>
      </c>
      <c r="G2596" s="30" t="s">
        <v>289</v>
      </c>
      <c r="H2596" s="30">
        <v>0</v>
      </c>
      <c r="I2596" s="30">
        <v>0</v>
      </c>
      <c r="J2596" s="30" t="s">
        <v>335</v>
      </c>
      <c r="K2596" s="30">
        <v>0</v>
      </c>
      <c r="L2596" s="30">
        <v>0</v>
      </c>
      <c r="M2596" s="30">
        <v>0</v>
      </c>
      <c r="N2596" s="30">
        <v>0</v>
      </c>
      <c r="O2596" s="30">
        <v>0</v>
      </c>
      <c r="P2596" s="30">
        <v>0</v>
      </c>
      <c r="Q2596" s="30">
        <v>0</v>
      </c>
      <c r="R2596" s="30">
        <v>0</v>
      </c>
      <c r="S2596" s="30">
        <v>0</v>
      </c>
      <c r="T2596">
        <v>5.5</v>
      </c>
      <c r="U2596">
        <v>2728.1804657994498</v>
      </c>
      <c r="V2596">
        <v>1</v>
      </c>
    </row>
    <row r="2597" spans="1:22" hidden="1" x14ac:dyDescent="0.25">
      <c r="A2597" s="30" t="s">
        <v>2427</v>
      </c>
      <c r="B2597" s="30" t="s">
        <v>274</v>
      </c>
      <c r="C2597" s="30" t="s">
        <v>5</v>
      </c>
      <c r="D2597" s="30" t="s">
        <v>591</v>
      </c>
      <c r="E2597" s="30" t="s">
        <v>2300</v>
      </c>
      <c r="F2597" s="30">
        <v>0</v>
      </c>
      <c r="G2597" s="30" t="s">
        <v>290</v>
      </c>
      <c r="H2597" s="30">
        <v>0</v>
      </c>
      <c r="I2597" s="30">
        <v>0</v>
      </c>
      <c r="J2597" s="30" t="s">
        <v>363</v>
      </c>
      <c r="K2597" s="30">
        <v>0</v>
      </c>
      <c r="L2597" s="30">
        <v>0</v>
      </c>
      <c r="M2597" s="30">
        <v>0</v>
      </c>
      <c r="N2597" s="30">
        <v>0</v>
      </c>
      <c r="O2597" s="30">
        <v>0</v>
      </c>
      <c r="P2597" s="30">
        <v>0</v>
      </c>
      <c r="Q2597" s="30">
        <v>0</v>
      </c>
      <c r="R2597" s="30">
        <v>0</v>
      </c>
      <c r="S2597" s="30">
        <v>0</v>
      </c>
      <c r="T2597">
        <v>5.5</v>
      </c>
      <c r="U2597">
        <v>1396.4703330989601</v>
      </c>
      <c r="V2597">
        <v>0.42857142857142799</v>
      </c>
    </row>
    <row r="2598" spans="1:22" hidden="1" x14ac:dyDescent="0.25">
      <c r="A2598" s="30" t="s">
        <v>2428</v>
      </c>
      <c r="B2598" s="30" t="s">
        <v>274</v>
      </c>
      <c r="C2598" s="30" t="s">
        <v>5</v>
      </c>
      <c r="D2598" s="30" t="s">
        <v>591</v>
      </c>
      <c r="E2598" s="30" t="s">
        <v>2300</v>
      </c>
      <c r="F2598" s="30">
        <v>0</v>
      </c>
      <c r="G2598" s="30" t="s">
        <v>291</v>
      </c>
      <c r="H2598" s="30">
        <v>0</v>
      </c>
      <c r="I2598" s="30">
        <v>0</v>
      </c>
      <c r="J2598" s="30" t="s">
        <v>336</v>
      </c>
      <c r="K2598" s="30">
        <v>0</v>
      </c>
      <c r="L2598" s="30">
        <v>0</v>
      </c>
      <c r="M2598" s="30">
        <v>0</v>
      </c>
      <c r="N2598" s="30">
        <v>0</v>
      </c>
      <c r="O2598" s="30">
        <v>0</v>
      </c>
      <c r="P2598" s="30">
        <v>0</v>
      </c>
      <c r="Q2598" s="30">
        <v>0</v>
      </c>
      <c r="R2598" s="30">
        <v>0</v>
      </c>
      <c r="S2598" s="30">
        <v>0</v>
      </c>
      <c r="T2598">
        <v>5.5</v>
      </c>
      <c r="U2598">
        <v>0</v>
      </c>
      <c r="V2598">
        <v>0</v>
      </c>
    </row>
    <row r="2599" spans="1:22" hidden="1" x14ac:dyDescent="0.25">
      <c r="A2599" s="30" t="s">
        <v>2429</v>
      </c>
      <c r="B2599" s="30" t="s">
        <v>274</v>
      </c>
      <c r="C2599" s="30" t="s">
        <v>5</v>
      </c>
      <c r="D2599" s="30" t="s">
        <v>591</v>
      </c>
      <c r="E2599" s="30" t="s">
        <v>2300</v>
      </c>
      <c r="F2599" s="30">
        <v>0</v>
      </c>
      <c r="G2599" s="30" t="s">
        <v>292</v>
      </c>
      <c r="H2599" s="30">
        <v>47.001271017988799</v>
      </c>
      <c r="I2599" s="30">
        <v>0.6</v>
      </c>
      <c r="J2599" s="30" t="s">
        <v>332</v>
      </c>
      <c r="K2599" s="30">
        <v>28.200762610793301</v>
      </c>
      <c r="L2599" s="30">
        <v>0</v>
      </c>
      <c r="M2599" s="30">
        <v>0.6</v>
      </c>
      <c r="N2599" s="30">
        <v>0</v>
      </c>
      <c r="O2599" s="30">
        <v>0</v>
      </c>
      <c r="P2599" s="30">
        <v>0</v>
      </c>
      <c r="Q2599" s="30">
        <v>0</v>
      </c>
      <c r="R2599" s="30">
        <v>0</v>
      </c>
      <c r="S2599" s="30">
        <v>0</v>
      </c>
      <c r="T2599">
        <v>5.5</v>
      </c>
      <c r="U2599">
        <v>47.001271017988799</v>
      </c>
      <c r="V2599">
        <v>0.118929633300297</v>
      </c>
    </row>
    <row r="2600" spans="1:22" hidden="1" x14ac:dyDescent="0.25">
      <c r="A2600" s="30" t="s">
        <v>2430</v>
      </c>
      <c r="B2600" s="30" t="s">
        <v>274</v>
      </c>
      <c r="C2600" s="30" t="s">
        <v>5</v>
      </c>
      <c r="D2600" s="30" t="s">
        <v>591</v>
      </c>
      <c r="E2600" s="30" t="s">
        <v>2300</v>
      </c>
      <c r="F2600" s="30">
        <v>0</v>
      </c>
      <c r="G2600" s="30" t="s">
        <v>293</v>
      </c>
      <c r="H2600" s="30">
        <v>627.124470031702</v>
      </c>
      <c r="I2600" s="30">
        <v>6.5000000000000002E-2</v>
      </c>
      <c r="J2600" s="30" t="s">
        <v>333</v>
      </c>
      <c r="K2600" s="30">
        <v>40.763090552060603</v>
      </c>
      <c r="L2600" s="30">
        <v>0</v>
      </c>
      <c r="M2600" s="30">
        <v>0</v>
      </c>
      <c r="N2600" s="30">
        <v>6.5000000000000002E-2</v>
      </c>
      <c r="O2600" s="30">
        <v>0</v>
      </c>
      <c r="P2600" s="30">
        <v>0</v>
      </c>
      <c r="Q2600" s="30">
        <v>0</v>
      </c>
      <c r="R2600" s="30">
        <v>0</v>
      </c>
      <c r="S2600" s="30">
        <v>0</v>
      </c>
      <c r="T2600">
        <v>5.5</v>
      </c>
      <c r="U2600">
        <v>627.124470031702</v>
      </c>
      <c r="V2600">
        <v>3.0023094688221699E-2</v>
      </c>
    </row>
    <row r="2601" spans="1:22" hidden="1" x14ac:dyDescent="0.25">
      <c r="A2601" s="30" t="s">
        <v>2431</v>
      </c>
      <c r="B2601" s="30" t="s">
        <v>274</v>
      </c>
      <c r="C2601" s="30" t="s">
        <v>5</v>
      </c>
      <c r="D2601" s="30" t="s">
        <v>591</v>
      </c>
      <c r="E2601" s="30" t="s">
        <v>2300</v>
      </c>
      <c r="F2601" s="30">
        <v>0</v>
      </c>
      <c r="G2601" s="30" t="s">
        <v>294</v>
      </c>
      <c r="H2601" s="30">
        <v>136.702588829256</v>
      </c>
      <c r="I2601" s="30">
        <v>0.38500000000000001</v>
      </c>
      <c r="J2601" s="30" t="s">
        <v>333</v>
      </c>
      <c r="K2601" s="30">
        <v>52.630496699263503</v>
      </c>
      <c r="L2601" s="30">
        <v>0</v>
      </c>
      <c r="M2601" s="30">
        <v>0</v>
      </c>
      <c r="N2601" s="30">
        <v>0.38500000000000001</v>
      </c>
      <c r="O2601" s="30">
        <v>0</v>
      </c>
      <c r="P2601" s="30">
        <v>0</v>
      </c>
      <c r="Q2601" s="30">
        <v>0</v>
      </c>
      <c r="R2601" s="30">
        <v>0</v>
      </c>
      <c r="S2601" s="30">
        <v>0</v>
      </c>
      <c r="T2601">
        <v>5.5</v>
      </c>
      <c r="U2601">
        <v>136.702588829256</v>
      </c>
      <c r="V2601">
        <v>0.17782909930715901</v>
      </c>
    </row>
    <row r="2602" spans="1:22" hidden="1" x14ac:dyDescent="0.25">
      <c r="A2602" s="30" t="s">
        <v>2432</v>
      </c>
      <c r="B2602" s="30" t="s">
        <v>274</v>
      </c>
      <c r="C2602" s="30" t="s">
        <v>5</v>
      </c>
      <c r="D2602" s="30" t="s">
        <v>591</v>
      </c>
      <c r="E2602" s="30" t="s">
        <v>2300</v>
      </c>
      <c r="F2602" s="30">
        <v>0</v>
      </c>
      <c r="G2602" s="30" t="s">
        <v>295</v>
      </c>
      <c r="H2602" s="30">
        <v>0</v>
      </c>
      <c r="I2602" s="30">
        <v>0</v>
      </c>
      <c r="J2602" s="30" t="s">
        <v>336</v>
      </c>
      <c r="K2602" s="30">
        <v>0</v>
      </c>
      <c r="L2602" s="30">
        <v>0</v>
      </c>
      <c r="M2602" s="30">
        <v>0</v>
      </c>
      <c r="N2602" s="30">
        <v>0</v>
      </c>
      <c r="O2602" s="30">
        <v>0</v>
      </c>
      <c r="P2602" s="30">
        <v>0</v>
      </c>
      <c r="Q2602" s="30">
        <v>0</v>
      </c>
      <c r="R2602" s="30">
        <v>0</v>
      </c>
      <c r="S2602" s="30">
        <v>0</v>
      </c>
      <c r="T2602">
        <v>5.5</v>
      </c>
      <c r="U2602">
        <v>0</v>
      </c>
      <c r="V2602">
        <v>0</v>
      </c>
    </row>
    <row r="2603" spans="1:22" hidden="1" x14ac:dyDescent="0.25">
      <c r="A2603" s="30" t="s">
        <v>2433</v>
      </c>
      <c r="B2603" s="30" t="s">
        <v>274</v>
      </c>
      <c r="C2603" s="30" t="s">
        <v>5</v>
      </c>
      <c r="D2603" s="30" t="s">
        <v>591</v>
      </c>
      <c r="E2603" s="30" t="s">
        <v>2300</v>
      </c>
      <c r="F2603" s="30">
        <v>0</v>
      </c>
      <c r="G2603" s="30" t="s">
        <v>296</v>
      </c>
      <c r="H2603" s="30">
        <v>103.958061890949</v>
      </c>
      <c r="I2603" s="30">
        <v>0.09</v>
      </c>
      <c r="J2603" s="30" t="s">
        <v>336</v>
      </c>
      <c r="K2603" s="30">
        <v>9.3562255701854493</v>
      </c>
      <c r="L2603" s="30">
        <v>0</v>
      </c>
      <c r="M2603" s="30">
        <v>0</v>
      </c>
      <c r="N2603" s="30">
        <v>0</v>
      </c>
      <c r="O2603" s="30">
        <v>0</v>
      </c>
      <c r="P2603" s="30">
        <v>0</v>
      </c>
      <c r="Q2603" s="30">
        <v>0.09</v>
      </c>
      <c r="R2603" s="30">
        <v>9.3562255701854493</v>
      </c>
      <c r="S2603" s="30">
        <v>0</v>
      </c>
      <c r="T2603">
        <v>5.5</v>
      </c>
      <c r="U2603">
        <v>103.958061890949</v>
      </c>
      <c r="V2603">
        <v>4.7745358090185701E-2</v>
      </c>
    </row>
    <row r="2604" spans="1:22" hidden="1" x14ac:dyDescent="0.25">
      <c r="A2604" s="30" t="s">
        <v>2434</v>
      </c>
      <c r="B2604" s="30" t="s">
        <v>274</v>
      </c>
      <c r="C2604" s="30" t="s">
        <v>5</v>
      </c>
      <c r="D2604" s="30" t="s">
        <v>591</v>
      </c>
      <c r="E2604" s="30" t="s">
        <v>2300</v>
      </c>
      <c r="F2604" s="30">
        <v>0</v>
      </c>
      <c r="G2604" s="30" t="s">
        <v>297</v>
      </c>
      <c r="H2604" s="30">
        <v>1039.3037111676499</v>
      </c>
      <c r="I2604" s="30">
        <v>0.08</v>
      </c>
      <c r="J2604" s="30" t="s">
        <v>336</v>
      </c>
      <c r="K2604" s="30">
        <v>83.144296893412204</v>
      </c>
      <c r="L2604" s="30">
        <v>0</v>
      </c>
      <c r="M2604" s="30">
        <v>0</v>
      </c>
      <c r="N2604" s="30">
        <v>0</v>
      </c>
      <c r="O2604" s="30">
        <v>0</v>
      </c>
      <c r="P2604" s="30">
        <v>0</v>
      </c>
      <c r="Q2604" s="30">
        <v>0.08</v>
      </c>
      <c r="R2604" s="30">
        <v>83.144296893412204</v>
      </c>
      <c r="S2604" s="30">
        <v>0</v>
      </c>
      <c r="T2604">
        <v>5.5</v>
      </c>
      <c r="U2604">
        <v>1039.3037111676499</v>
      </c>
      <c r="V2604">
        <v>4.24403183023873E-2</v>
      </c>
    </row>
    <row r="2605" spans="1:22" hidden="1" x14ac:dyDescent="0.25">
      <c r="A2605" s="30" t="s">
        <v>2435</v>
      </c>
      <c r="B2605" s="30" t="s">
        <v>274</v>
      </c>
      <c r="C2605" s="30" t="s">
        <v>5</v>
      </c>
      <c r="D2605" s="30" t="s">
        <v>591</v>
      </c>
      <c r="E2605" s="30" t="s">
        <v>2300</v>
      </c>
      <c r="F2605" s="30">
        <v>0</v>
      </c>
      <c r="G2605" s="30" t="s">
        <v>298</v>
      </c>
      <c r="H2605" s="30">
        <v>0</v>
      </c>
      <c r="I2605" s="30">
        <v>0</v>
      </c>
      <c r="J2605" s="30" t="s">
        <v>276</v>
      </c>
      <c r="K2605" s="30">
        <v>0</v>
      </c>
      <c r="L2605" s="30">
        <v>0</v>
      </c>
      <c r="M2605" s="30">
        <v>0</v>
      </c>
      <c r="N2605" s="30">
        <v>0</v>
      </c>
      <c r="O2605" s="30">
        <v>0</v>
      </c>
      <c r="P2605" s="30">
        <v>0</v>
      </c>
      <c r="Q2605" s="30">
        <v>0</v>
      </c>
      <c r="R2605" s="30">
        <v>0</v>
      </c>
      <c r="S2605" s="30">
        <v>0</v>
      </c>
      <c r="T2605">
        <v>5.5</v>
      </c>
      <c r="U2605">
        <v>0</v>
      </c>
      <c r="V2605">
        <v>0</v>
      </c>
    </row>
    <row r="2606" spans="1:22" hidden="1" x14ac:dyDescent="0.25">
      <c r="A2606" s="30" t="s">
        <v>2436</v>
      </c>
      <c r="B2606" s="30" t="s">
        <v>274</v>
      </c>
      <c r="C2606" s="30" t="s">
        <v>5</v>
      </c>
      <c r="D2606" s="30" t="s">
        <v>591</v>
      </c>
      <c r="E2606" s="30" t="s">
        <v>2300</v>
      </c>
      <c r="F2606" s="30">
        <v>0</v>
      </c>
      <c r="G2606" s="30" t="s">
        <v>299</v>
      </c>
      <c r="H2606" s="30">
        <v>136.28151404064499</v>
      </c>
      <c r="I2606" s="30">
        <v>8.5000000000000006E-2</v>
      </c>
      <c r="J2606" s="30" t="s">
        <v>332</v>
      </c>
      <c r="K2606" s="30">
        <v>11.5839286934548</v>
      </c>
      <c r="L2606" s="30">
        <v>0</v>
      </c>
      <c r="M2606" s="30">
        <v>8.5000000000000006E-2</v>
      </c>
      <c r="N2606" s="30">
        <v>0</v>
      </c>
      <c r="O2606" s="30">
        <v>0</v>
      </c>
      <c r="P2606" s="30">
        <v>0</v>
      </c>
      <c r="Q2606" s="30">
        <v>0</v>
      </c>
      <c r="R2606" s="30">
        <v>0</v>
      </c>
      <c r="S2606" s="30">
        <v>0</v>
      </c>
      <c r="T2606">
        <v>5.5</v>
      </c>
      <c r="U2606">
        <v>136.28151404064499</v>
      </c>
      <c r="V2606">
        <v>1.68483647175421E-2</v>
      </c>
    </row>
    <row r="2607" spans="1:22" hidden="1" x14ac:dyDescent="0.25">
      <c r="A2607" s="30" t="s">
        <v>2437</v>
      </c>
      <c r="B2607" s="30" t="s">
        <v>274</v>
      </c>
      <c r="C2607" s="30" t="s">
        <v>5</v>
      </c>
      <c r="D2607" s="30" t="s">
        <v>591</v>
      </c>
      <c r="E2607" s="30" t="s">
        <v>2300</v>
      </c>
      <c r="F2607" s="30">
        <v>0</v>
      </c>
      <c r="G2607" s="30" t="s">
        <v>300</v>
      </c>
      <c r="H2607" s="30">
        <v>0</v>
      </c>
      <c r="I2607" s="30">
        <v>0</v>
      </c>
      <c r="J2607" s="30" t="s">
        <v>336</v>
      </c>
      <c r="K2607" s="30">
        <v>0</v>
      </c>
      <c r="L2607" s="30">
        <v>0</v>
      </c>
      <c r="M2607" s="30">
        <v>0</v>
      </c>
      <c r="N2607" s="30">
        <v>0</v>
      </c>
      <c r="O2607" s="30">
        <v>0</v>
      </c>
      <c r="P2607" s="30">
        <v>0</v>
      </c>
      <c r="Q2607" s="30">
        <v>0</v>
      </c>
      <c r="R2607" s="30">
        <v>0</v>
      </c>
      <c r="S2607" s="30">
        <v>0</v>
      </c>
      <c r="T2607">
        <v>5.5</v>
      </c>
      <c r="U2607">
        <v>0</v>
      </c>
      <c r="V2607">
        <v>0</v>
      </c>
    </row>
    <row r="2608" spans="1:22" hidden="1" x14ac:dyDescent="0.25">
      <c r="A2608" s="30" t="s">
        <v>2438</v>
      </c>
      <c r="B2608" s="30" t="s">
        <v>274</v>
      </c>
      <c r="C2608" s="30" t="s">
        <v>5</v>
      </c>
      <c r="D2608" s="30" t="s">
        <v>591</v>
      </c>
      <c r="E2608" s="30" t="s">
        <v>2300</v>
      </c>
      <c r="F2608" s="30">
        <v>0</v>
      </c>
      <c r="G2608" s="30" t="s">
        <v>301</v>
      </c>
      <c r="H2608" s="30">
        <v>84.741507112408996</v>
      </c>
      <c r="I2608" s="30">
        <v>1.385</v>
      </c>
      <c r="J2608" s="30" t="s">
        <v>333</v>
      </c>
      <c r="K2608" s="30">
        <v>117.366987350686</v>
      </c>
      <c r="L2608" s="30">
        <v>0</v>
      </c>
      <c r="M2608" s="30">
        <v>0</v>
      </c>
      <c r="N2608" s="30">
        <v>1.385</v>
      </c>
      <c r="O2608" s="30">
        <v>0</v>
      </c>
      <c r="P2608" s="30">
        <v>0</v>
      </c>
      <c r="Q2608" s="30">
        <v>0</v>
      </c>
      <c r="R2608" s="30">
        <v>0</v>
      </c>
      <c r="S2608" s="30">
        <v>0</v>
      </c>
      <c r="T2608">
        <v>5.5</v>
      </c>
      <c r="U2608">
        <v>84.741507112408996</v>
      </c>
      <c r="V2608">
        <v>0.63972286374133902</v>
      </c>
    </row>
    <row r="2609" spans="1:22" hidden="1" x14ac:dyDescent="0.25">
      <c r="A2609" s="30" t="s">
        <v>2439</v>
      </c>
      <c r="B2609" s="30" t="s">
        <v>274</v>
      </c>
      <c r="C2609" s="30" t="s">
        <v>5</v>
      </c>
      <c r="D2609" s="30" t="s">
        <v>591</v>
      </c>
      <c r="E2609" s="30" t="s">
        <v>2300</v>
      </c>
      <c r="F2609" s="30">
        <v>0</v>
      </c>
      <c r="G2609" s="30" t="s">
        <v>302</v>
      </c>
      <c r="H2609" s="30">
        <v>99.936986381294503</v>
      </c>
      <c r="I2609" s="30">
        <v>0.16</v>
      </c>
      <c r="J2609" s="30" t="s">
        <v>332</v>
      </c>
      <c r="K2609" s="30">
        <v>15.989917821007101</v>
      </c>
      <c r="L2609" s="30">
        <v>0</v>
      </c>
      <c r="M2609" s="30">
        <v>0.16</v>
      </c>
      <c r="N2609" s="30">
        <v>0</v>
      </c>
      <c r="O2609" s="30">
        <v>0</v>
      </c>
      <c r="P2609" s="30">
        <v>0</v>
      </c>
      <c r="Q2609" s="30">
        <v>0</v>
      </c>
      <c r="R2609" s="30">
        <v>0</v>
      </c>
      <c r="S2609" s="30">
        <v>0</v>
      </c>
      <c r="T2609">
        <v>5.5</v>
      </c>
      <c r="U2609">
        <v>99.936986381294503</v>
      </c>
      <c r="V2609">
        <v>3.17145688800793E-2</v>
      </c>
    </row>
    <row r="2610" spans="1:22" hidden="1" x14ac:dyDescent="0.25">
      <c r="A2610" s="30" t="s">
        <v>2440</v>
      </c>
      <c r="B2610" s="30" t="s">
        <v>274</v>
      </c>
      <c r="C2610" s="30" t="s">
        <v>5</v>
      </c>
      <c r="D2610" s="30" t="s">
        <v>591</v>
      </c>
      <c r="E2610" s="30" t="s">
        <v>2300</v>
      </c>
      <c r="F2610" s="30">
        <v>0</v>
      </c>
      <c r="G2610" s="30" t="s">
        <v>303</v>
      </c>
      <c r="H2610" s="30">
        <v>289.081732503279</v>
      </c>
      <c r="I2610" s="30">
        <v>0.115</v>
      </c>
      <c r="J2610" s="30" t="s">
        <v>336</v>
      </c>
      <c r="K2610" s="30">
        <v>33.244399237877097</v>
      </c>
      <c r="L2610" s="30">
        <v>0</v>
      </c>
      <c r="M2610" s="30">
        <v>0</v>
      </c>
      <c r="N2610" s="30">
        <v>0</v>
      </c>
      <c r="O2610" s="30">
        <v>0</v>
      </c>
      <c r="P2610" s="30">
        <v>0</v>
      </c>
      <c r="Q2610" s="30">
        <v>0.115</v>
      </c>
      <c r="R2610" s="30">
        <v>33.244399237877097</v>
      </c>
      <c r="S2610" s="30">
        <v>0</v>
      </c>
      <c r="T2610">
        <v>5.5</v>
      </c>
      <c r="U2610">
        <v>289.081732503279</v>
      </c>
      <c r="V2610">
        <v>6.1007957559681698E-2</v>
      </c>
    </row>
    <row r="2611" spans="1:22" hidden="1" x14ac:dyDescent="0.25">
      <c r="A2611" s="30" t="s">
        <v>2441</v>
      </c>
      <c r="B2611" s="30" t="s">
        <v>274</v>
      </c>
      <c r="C2611" s="30" t="s">
        <v>5</v>
      </c>
      <c r="D2611" s="30" t="s">
        <v>591</v>
      </c>
      <c r="E2611" s="30" t="s">
        <v>2300</v>
      </c>
      <c r="F2611" s="30">
        <v>0</v>
      </c>
      <c r="G2611" s="30" t="s">
        <v>304</v>
      </c>
      <c r="H2611" s="30">
        <v>80.030934033168705</v>
      </c>
      <c r="I2611" s="30">
        <v>1</v>
      </c>
      <c r="J2611" s="30" t="s">
        <v>336</v>
      </c>
      <c r="K2611" s="30">
        <v>80.030934033168705</v>
      </c>
      <c r="L2611" s="30">
        <v>0</v>
      </c>
      <c r="M2611" s="30">
        <v>0</v>
      </c>
      <c r="N2611" s="30">
        <v>0</v>
      </c>
      <c r="O2611" s="30">
        <v>0</v>
      </c>
      <c r="P2611" s="30">
        <v>0</v>
      </c>
      <c r="Q2611" s="30">
        <v>1</v>
      </c>
      <c r="R2611" s="30">
        <v>80.030934033168705</v>
      </c>
      <c r="S2611" s="30">
        <v>0</v>
      </c>
      <c r="T2611">
        <v>5.5</v>
      </c>
      <c r="U2611">
        <v>80.030934033168705</v>
      </c>
      <c r="V2611">
        <v>0.53050397877984101</v>
      </c>
    </row>
    <row r="2612" spans="1:22" hidden="1" x14ac:dyDescent="0.25">
      <c r="A2612" s="30" t="s">
        <v>2442</v>
      </c>
      <c r="B2612" s="30" t="s">
        <v>274</v>
      </c>
      <c r="C2612" s="30" t="s">
        <v>5</v>
      </c>
      <c r="D2612" s="30" t="s">
        <v>591</v>
      </c>
      <c r="E2612" s="30" t="s">
        <v>2300</v>
      </c>
      <c r="F2612" s="30">
        <v>0</v>
      </c>
      <c r="G2612" s="30" t="s">
        <v>305</v>
      </c>
      <c r="H2612" s="30">
        <v>128.491974255081</v>
      </c>
      <c r="I2612" s="30">
        <v>1.37</v>
      </c>
      <c r="J2612" s="30" t="s">
        <v>332</v>
      </c>
      <c r="K2612" s="30">
        <v>176.034004729461</v>
      </c>
      <c r="L2612" s="30">
        <v>0</v>
      </c>
      <c r="M2612" s="30">
        <v>1.37</v>
      </c>
      <c r="N2612" s="30">
        <v>0</v>
      </c>
      <c r="O2612" s="30">
        <v>0</v>
      </c>
      <c r="P2612" s="30">
        <v>0</v>
      </c>
      <c r="Q2612" s="30">
        <v>0</v>
      </c>
      <c r="R2612" s="30">
        <v>0</v>
      </c>
      <c r="S2612" s="30">
        <v>0</v>
      </c>
      <c r="T2612">
        <v>5.5</v>
      </c>
      <c r="U2612">
        <v>128.491974255081</v>
      </c>
      <c r="V2612">
        <v>0.27155599603567898</v>
      </c>
    </row>
    <row r="2613" spans="1:22" hidden="1" x14ac:dyDescent="0.25">
      <c r="A2613" s="30" t="s">
        <v>2443</v>
      </c>
      <c r="B2613" s="30" t="s">
        <v>274</v>
      </c>
      <c r="C2613" s="30" t="s">
        <v>5</v>
      </c>
      <c r="D2613" s="30" t="s">
        <v>591</v>
      </c>
      <c r="E2613" s="30" t="s">
        <v>2300</v>
      </c>
      <c r="F2613" s="30">
        <v>0</v>
      </c>
      <c r="G2613" s="30" t="s">
        <v>306</v>
      </c>
      <c r="H2613" s="30">
        <v>119.66572853712999</v>
      </c>
      <c r="I2613" s="30">
        <v>1.52</v>
      </c>
      <c r="J2613" s="30" t="s">
        <v>332</v>
      </c>
      <c r="K2613" s="30">
        <v>181.89190737643699</v>
      </c>
      <c r="L2613" s="30">
        <v>0</v>
      </c>
      <c r="M2613" s="30">
        <v>1.52</v>
      </c>
      <c r="N2613" s="30">
        <v>0</v>
      </c>
      <c r="O2613" s="30">
        <v>0</v>
      </c>
      <c r="P2613" s="30">
        <v>0</v>
      </c>
      <c r="Q2613" s="30">
        <v>0</v>
      </c>
      <c r="R2613" s="30">
        <v>0</v>
      </c>
      <c r="S2613" s="30">
        <v>0</v>
      </c>
      <c r="T2613">
        <v>5.5</v>
      </c>
      <c r="U2613">
        <v>119.66572853712999</v>
      </c>
      <c r="V2613">
        <v>0.30128840436075299</v>
      </c>
    </row>
    <row r="2614" spans="1:22" hidden="1" x14ac:dyDescent="0.25">
      <c r="A2614" s="30" t="s">
        <v>2444</v>
      </c>
      <c r="B2614" s="30" t="s">
        <v>274</v>
      </c>
      <c r="C2614" s="30" t="s">
        <v>5</v>
      </c>
      <c r="D2614" s="30" t="s">
        <v>591</v>
      </c>
      <c r="E2614" s="30" t="s">
        <v>2300</v>
      </c>
      <c r="F2614" s="30">
        <v>0</v>
      </c>
      <c r="G2614" s="30" t="s">
        <v>307</v>
      </c>
      <c r="H2614" s="30">
        <v>69.505434691631393</v>
      </c>
      <c r="I2614" s="30">
        <v>0.57999999999999996</v>
      </c>
      <c r="J2614" s="30" t="s">
        <v>336</v>
      </c>
      <c r="K2614" s="30">
        <v>40.313152121146203</v>
      </c>
      <c r="L2614" s="30">
        <v>0</v>
      </c>
      <c r="M2614" s="30">
        <v>0</v>
      </c>
      <c r="N2614" s="30">
        <v>0</v>
      </c>
      <c r="O2614" s="30">
        <v>0</v>
      </c>
      <c r="P2614" s="30">
        <v>0</v>
      </c>
      <c r="Q2614" s="30">
        <v>0.57999999999999996</v>
      </c>
      <c r="R2614" s="30">
        <v>40.313152121146203</v>
      </c>
      <c r="S2614" s="30">
        <v>0</v>
      </c>
      <c r="T2614">
        <v>5.5</v>
      </c>
      <c r="U2614">
        <v>69.505434691631393</v>
      </c>
      <c r="V2614">
        <v>0.30769230769230799</v>
      </c>
    </row>
    <row r="2615" spans="1:22" hidden="1" x14ac:dyDescent="0.25">
      <c r="A2615" s="30" t="s">
        <v>2445</v>
      </c>
      <c r="B2615" s="30" t="s">
        <v>274</v>
      </c>
      <c r="C2615" s="30" t="s">
        <v>5</v>
      </c>
      <c r="D2615" s="30" t="s">
        <v>591</v>
      </c>
      <c r="E2615" s="30" t="s">
        <v>2300</v>
      </c>
      <c r="F2615" s="30">
        <v>0</v>
      </c>
      <c r="G2615" s="30" t="s">
        <v>308</v>
      </c>
      <c r="H2615" s="30">
        <v>154.436349228616</v>
      </c>
      <c r="I2615" s="30">
        <v>1.31</v>
      </c>
      <c r="J2615" s="30" t="s">
        <v>332</v>
      </c>
      <c r="K2615" s="30">
        <v>202.31161748948699</v>
      </c>
      <c r="L2615" s="30">
        <v>0</v>
      </c>
      <c r="M2615" s="30">
        <v>1.31</v>
      </c>
      <c r="N2615" s="30">
        <v>0</v>
      </c>
      <c r="O2615" s="30">
        <v>0</v>
      </c>
      <c r="P2615" s="30">
        <v>0</v>
      </c>
      <c r="Q2615" s="30">
        <v>0</v>
      </c>
      <c r="R2615" s="30">
        <v>0</v>
      </c>
      <c r="S2615" s="30">
        <v>0</v>
      </c>
      <c r="T2615">
        <v>5.5</v>
      </c>
      <c r="U2615">
        <v>154.436349228616</v>
      </c>
      <c r="V2615">
        <v>0.259663032705649</v>
      </c>
    </row>
    <row r="2616" spans="1:22" hidden="1" x14ac:dyDescent="0.25">
      <c r="A2616" s="30" t="s">
        <v>2446</v>
      </c>
      <c r="B2616" s="30" t="s">
        <v>274</v>
      </c>
      <c r="C2616" s="30" t="s">
        <v>5</v>
      </c>
      <c r="D2616" s="30" t="s">
        <v>591</v>
      </c>
      <c r="E2616" s="30" t="s">
        <v>2300</v>
      </c>
      <c r="F2616" s="30">
        <v>0</v>
      </c>
      <c r="G2616" s="30" t="s">
        <v>309</v>
      </c>
      <c r="H2616" s="30">
        <v>410.77159206642898</v>
      </c>
      <c r="I2616" s="30">
        <v>0.02</v>
      </c>
      <c r="J2616" s="30" t="s">
        <v>336</v>
      </c>
      <c r="K2616" s="30">
        <v>8.2154318413285701</v>
      </c>
      <c r="L2616" s="30">
        <v>0</v>
      </c>
      <c r="M2616" s="30">
        <v>0</v>
      </c>
      <c r="N2616" s="30">
        <v>0</v>
      </c>
      <c r="O2616" s="30">
        <v>0</v>
      </c>
      <c r="P2616" s="30">
        <v>0</v>
      </c>
      <c r="Q2616" s="30">
        <v>0.02</v>
      </c>
      <c r="R2616" s="30">
        <v>8.2154318413285701</v>
      </c>
      <c r="S2616" s="30">
        <v>0</v>
      </c>
      <c r="T2616">
        <v>5.5</v>
      </c>
      <c r="U2616">
        <v>410.77159206642898</v>
      </c>
      <c r="V2616">
        <v>1.0610079575596801E-2</v>
      </c>
    </row>
    <row r="2617" spans="1:22" hidden="1" x14ac:dyDescent="0.25">
      <c r="A2617" s="30" t="s">
        <v>2447</v>
      </c>
      <c r="B2617" s="30" t="s">
        <v>274</v>
      </c>
      <c r="C2617" s="30" t="s">
        <v>5</v>
      </c>
      <c r="D2617" s="30" t="s">
        <v>591</v>
      </c>
      <c r="E2617" s="30" t="s">
        <v>2300</v>
      </c>
      <c r="F2617" s="30">
        <v>0</v>
      </c>
      <c r="G2617" s="30" t="s">
        <v>310</v>
      </c>
      <c r="H2617" s="30">
        <v>178.46139484972801</v>
      </c>
      <c r="I2617" s="30">
        <v>3.5000000000000003E-2</v>
      </c>
      <c r="J2617" s="30" t="s">
        <v>333</v>
      </c>
      <c r="K2617" s="30">
        <v>6.2461488197404904</v>
      </c>
      <c r="L2617" s="30">
        <v>0</v>
      </c>
      <c r="M2617" s="30">
        <v>0</v>
      </c>
      <c r="N2617" s="30">
        <v>3.5000000000000003E-2</v>
      </c>
      <c r="O2617" s="30">
        <v>0</v>
      </c>
      <c r="P2617" s="30">
        <v>0</v>
      </c>
      <c r="Q2617" s="30">
        <v>0</v>
      </c>
      <c r="R2617" s="30">
        <v>0</v>
      </c>
      <c r="S2617" s="30">
        <v>0</v>
      </c>
      <c r="T2617">
        <v>5.5</v>
      </c>
      <c r="U2617">
        <v>178.46139484972801</v>
      </c>
      <c r="V2617">
        <v>1.6166281755196299E-2</v>
      </c>
    </row>
    <row r="2618" spans="1:22" hidden="1" x14ac:dyDescent="0.25">
      <c r="A2618" s="30" t="s">
        <v>2448</v>
      </c>
      <c r="B2618" s="30" t="s">
        <v>274</v>
      </c>
      <c r="C2618" s="30" t="s">
        <v>5</v>
      </c>
      <c r="D2618" s="30" t="s">
        <v>591</v>
      </c>
      <c r="E2618" s="30" t="s">
        <v>2300</v>
      </c>
      <c r="F2618" s="30">
        <v>0</v>
      </c>
      <c r="G2618" s="30" t="s">
        <v>311</v>
      </c>
      <c r="H2618" s="30">
        <v>104.944173866292</v>
      </c>
      <c r="I2618" s="30">
        <v>0.29499999999999998</v>
      </c>
      <c r="J2618" s="30" t="s">
        <v>333</v>
      </c>
      <c r="K2618" s="30">
        <v>30.958531290556</v>
      </c>
      <c r="L2618" s="30">
        <v>0</v>
      </c>
      <c r="M2618" s="30">
        <v>0</v>
      </c>
      <c r="N2618" s="30">
        <v>0.29499999999999998</v>
      </c>
      <c r="O2618" s="30">
        <v>0</v>
      </c>
      <c r="P2618" s="30">
        <v>0</v>
      </c>
      <c r="Q2618" s="30">
        <v>0</v>
      </c>
      <c r="R2618" s="30">
        <v>0</v>
      </c>
      <c r="S2618" s="30">
        <v>0</v>
      </c>
      <c r="T2618">
        <v>5.5</v>
      </c>
      <c r="U2618">
        <v>104.944173866292</v>
      </c>
      <c r="V2618">
        <v>0.136258660508083</v>
      </c>
    </row>
    <row r="2619" spans="1:22" hidden="1" x14ac:dyDescent="0.25">
      <c r="A2619" s="30" t="s">
        <v>2449</v>
      </c>
      <c r="B2619" s="30" t="s">
        <v>274</v>
      </c>
      <c r="C2619" s="30" t="s">
        <v>5</v>
      </c>
      <c r="D2619" s="30" t="s">
        <v>591</v>
      </c>
      <c r="E2619" s="30" t="s">
        <v>2300</v>
      </c>
      <c r="F2619" s="30">
        <v>0</v>
      </c>
      <c r="G2619" s="30" t="s">
        <v>312</v>
      </c>
      <c r="H2619" s="30">
        <v>24.0627357469122</v>
      </c>
      <c r="I2619" s="30">
        <v>10.015000000000001</v>
      </c>
      <c r="J2619" s="30" t="s">
        <v>334</v>
      </c>
      <c r="K2619" s="30">
        <v>240.98829850532599</v>
      </c>
      <c r="L2619" s="30">
        <v>0</v>
      </c>
      <c r="M2619" s="30">
        <v>0</v>
      </c>
      <c r="N2619" s="30">
        <v>0</v>
      </c>
      <c r="O2619" s="30">
        <v>10.015000000000001</v>
      </c>
      <c r="P2619" s="30">
        <v>0</v>
      </c>
      <c r="Q2619" s="30">
        <v>0</v>
      </c>
      <c r="R2619" s="30">
        <v>0</v>
      </c>
      <c r="S2619" s="30">
        <v>0</v>
      </c>
      <c r="T2619">
        <v>5.5</v>
      </c>
      <c r="U2619">
        <v>24.0627357469122</v>
      </c>
      <c r="V2619">
        <v>0.88746123172352698</v>
      </c>
    </row>
    <row r="2620" spans="1:22" hidden="1" x14ac:dyDescent="0.25">
      <c r="A2620" s="30" t="s">
        <v>2847</v>
      </c>
      <c r="B2620" s="30" t="s">
        <v>274</v>
      </c>
      <c r="C2620" s="30" t="s">
        <v>5</v>
      </c>
      <c r="D2620" s="30" t="s">
        <v>591</v>
      </c>
      <c r="E2620" s="30" t="s">
        <v>2300</v>
      </c>
      <c r="F2620" s="30">
        <v>0</v>
      </c>
      <c r="G2620" s="30" t="s">
        <v>2688</v>
      </c>
      <c r="H2620" s="30">
        <v>246.35456950887701</v>
      </c>
      <c r="I2620" s="30">
        <v>0.16028739977000001</v>
      </c>
      <c r="J2620" s="30" t="s">
        <v>334</v>
      </c>
      <c r="K2620" s="30">
        <v>39.487533368035599</v>
      </c>
      <c r="L2620" s="30">
        <v>0</v>
      </c>
      <c r="M2620" s="30">
        <v>0</v>
      </c>
      <c r="N2620" s="30">
        <v>0</v>
      </c>
      <c r="O2620" s="30">
        <v>0.16028739977000001</v>
      </c>
      <c r="P2620" s="30">
        <v>0</v>
      </c>
      <c r="Q2620" s="30">
        <v>0</v>
      </c>
      <c r="R2620" s="30">
        <v>0</v>
      </c>
      <c r="S2620" s="30">
        <v>0</v>
      </c>
      <c r="T2620">
        <v>5.5</v>
      </c>
      <c r="U2620">
        <v>246.35456950887701</v>
      </c>
      <c r="V2620">
        <v>1.4203579953035001E-2</v>
      </c>
    </row>
    <row r="2621" spans="1:22" hidden="1" x14ac:dyDescent="0.25">
      <c r="A2621" s="30" t="s">
        <v>2763</v>
      </c>
      <c r="B2621" s="30" t="s">
        <v>274</v>
      </c>
      <c r="C2621" s="30" t="s">
        <v>5</v>
      </c>
      <c r="D2621" s="30" t="s">
        <v>591</v>
      </c>
      <c r="E2621" s="30" t="s">
        <v>2300</v>
      </c>
      <c r="F2621" s="30">
        <v>0</v>
      </c>
      <c r="G2621" s="30" t="s">
        <v>2687</v>
      </c>
      <c r="H2621" s="30">
        <v>152.89273513439099</v>
      </c>
      <c r="I2621" s="30">
        <v>1.10971260023</v>
      </c>
      <c r="J2621" s="30" t="s">
        <v>334</v>
      </c>
      <c r="K2621" s="30">
        <v>169.666994662262</v>
      </c>
      <c r="L2621" s="30">
        <v>0</v>
      </c>
      <c r="M2621" s="30">
        <v>0</v>
      </c>
      <c r="N2621" s="30">
        <v>0</v>
      </c>
      <c r="O2621" s="30">
        <v>1.10971260023</v>
      </c>
      <c r="P2621" s="30">
        <v>0</v>
      </c>
      <c r="Q2621" s="30">
        <v>0</v>
      </c>
      <c r="R2621" s="30">
        <v>0</v>
      </c>
      <c r="S2621" s="30">
        <v>0</v>
      </c>
      <c r="T2621">
        <v>5.5</v>
      </c>
      <c r="U2621">
        <v>152.89273513439099</v>
      </c>
      <c r="V2621">
        <v>9.8335188323438197E-2</v>
      </c>
    </row>
    <row r="2622" spans="1:22" hidden="1" x14ac:dyDescent="0.25">
      <c r="A2622" s="30" t="s">
        <v>2450</v>
      </c>
      <c r="B2622" s="30" t="s">
        <v>274</v>
      </c>
      <c r="C2622" s="30" t="s">
        <v>5</v>
      </c>
      <c r="D2622" s="30" t="s">
        <v>591</v>
      </c>
      <c r="E2622" s="30" t="s">
        <v>2300</v>
      </c>
      <c r="F2622" s="30">
        <v>0</v>
      </c>
      <c r="G2622" s="30" t="s">
        <v>313</v>
      </c>
      <c r="H2622" s="30">
        <v>0</v>
      </c>
      <c r="I2622" s="30">
        <v>0</v>
      </c>
      <c r="J2622" s="30" t="s">
        <v>334</v>
      </c>
      <c r="K2622" s="30">
        <v>0</v>
      </c>
      <c r="L2622" s="30">
        <v>0</v>
      </c>
      <c r="M2622" s="30">
        <v>0</v>
      </c>
      <c r="N2622" s="30">
        <v>0</v>
      </c>
      <c r="O2622" s="30">
        <v>0</v>
      </c>
      <c r="P2622" s="30">
        <v>0</v>
      </c>
      <c r="Q2622" s="30">
        <v>0</v>
      </c>
      <c r="R2622" s="30">
        <v>0</v>
      </c>
      <c r="S2622" s="30">
        <v>0</v>
      </c>
      <c r="T2622">
        <v>5.5</v>
      </c>
      <c r="U2622">
        <v>0</v>
      </c>
      <c r="V2622">
        <v>0</v>
      </c>
    </row>
    <row r="2623" spans="1:22" hidden="1" x14ac:dyDescent="0.25">
      <c r="A2623" s="30" t="s">
        <v>2140</v>
      </c>
      <c r="B2623" s="30" t="s">
        <v>274</v>
      </c>
      <c r="C2623" s="30" t="s">
        <v>5</v>
      </c>
      <c r="D2623" s="30" t="s">
        <v>591</v>
      </c>
      <c r="E2623" s="30" t="s">
        <v>281</v>
      </c>
      <c r="F2623" s="30">
        <v>10405</v>
      </c>
      <c r="G2623" s="30" t="s">
        <v>289</v>
      </c>
      <c r="H2623" s="30">
        <v>0</v>
      </c>
      <c r="I2623" s="30">
        <v>0</v>
      </c>
      <c r="J2623" s="30" t="s">
        <v>335</v>
      </c>
      <c r="K2623" s="30">
        <v>0</v>
      </c>
      <c r="L2623" s="30">
        <v>0</v>
      </c>
      <c r="M2623" s="30">
        <v>0</v>
      </c>
      <c r="N2623" s="30">
        <v>0</v>
      </c>
      <c r="O2623" s="30">
        <v>0</v>
      </c>
      <c r="P2623" s="30">
        <v>0</v>
      </c>
      <c r="Q2623" s="30">
        <v>0</v>
      </c>
      <c r="R2623" s="30">
        <v>0</v>
      </c>
      <c r="S2623" s="30">
        <v>0</v>
      </c>
      <c r="T2623">
        <v>6</v>
      </c>
      <c r="U2623">
        <v>2728.1804657994498</v>
      </c>
      <c r="V2623">
        <v>1</v>
      </c>
    </row>
    <row r="2624" spans="1:22" hidden="1" x14ac:dyDescent="0.25">
      <c r="A2624" s="30" t="s">
        <v>2139</v>
      </c>
      <c r="B2624" s="30" t="s">
        <v>274</v>
      </c>
      <c r="C2624" s="30" t="s">
        <v>5</v>
      </c>
      <c r="D2624" s="30" t="s">
        <v>591</v>
      </c>
      <c r="E2624" s="30" t="s">
        <v>281</v>
      </c>
      <c r="F2624" s="30">
        <v>10405</v>
      </c>
      <c r="G2624" s="30" t="s">
        <v>290</v>
      </c>
      <c r="H2624" s="30">
        <v>0</v>
      </c>
      <c r="I2624" s="30">
        <v>0</v>
      </c>
      <c r="J2624" s="30" t="s">
        <v>363</v>
      </c>
      <c r="K2624" s="30">
        <v>0</v>
      </c>
      <c r="L2624" s="30">
        <v>0</v>
      </c>
      <c r="M2624" s="30">
        <v>0</v>
      </c>
      <c r="N2624" s="30">
        <v>0</v>
      </c>
      <c r="O2624" s="30">
        <v>0</v>
      </c>
      <c r="P2624" s="30">
        <v>0</v>
      </c>
      <c r="Q2624" s="30">
        <v>0</v>
      </c>
      <c r="R2624" s="30">
        <v>0</v>
      </c>
      <c r="S2624" s="30">
        <v>0</v>
      </c>
      <c r="T2624">
        <v>6</v>
      </c>
      <c r="U2624">
        <v>1396.4703330989601</v>
      </c>
      <c r="V2624">
        <v>0.42857142857142799</v>
      </c>
    </row>
    <row r="2625" spans="1:22" hidden="1" x14ac:dyDescent="0.25">
      <c r="A2625" s="30" t="s">
        <v>2116</v>
      </c>
      <c r="B2625" s="30" t="s">
        <v>274</v>
      </c>
      <c r="C2625" s="30" t="s">
        <v>5</v>
      </c>
      <c r="D2625" s="30" t="s">
        <v>591</v>
      </c>
      <c r="E2625" s="30" t="s">
        <v>281</v>
      </c>
      <c r="F2625" s="30">
        <v>10405</v>
      </c>
      <c r="G2625" s="30" t="s">
        <v>291</v>
      </c>
      <c r="H2625" s="30">
        <v>0</v>
      </c>
      <c r="I2625" s="30">
        <v>0</v>
      </c>
      <c r="J2625" s="30" t="s">
        <v>336</v>
      </c>
      <c r="K2625" s="30">
        <v>0</v>
      </c>
      <c r="L2625" s="30">
        <v>0</v>
      </c>
      <c r="M2625" s="30">
        <v>0</v>
      </c>
      <c r="N2625" s="30">
        <v>0</v>
      </c>
      <c r="O2625" s="30">
        <v>0</v>
      </c>
      <c r="P2625" s="30">
        <v>0</v>
      </c>
      <c r="Q2625" s="30">
        <v>0</v>
      </c>
      <c r="R2625" s="30">
        <v>0</v>
      </c>
      <c r="S2625" s="30">
        <v>0</v>
      </c>
      <c r="T2625">
        <v>6</v>
      </c>
      <c r="U2625">
        <v>0</v>
      </c>
      <c r="V2625">
        <v>0</v>
      </c>
    </row>
    <row r="2626" spans="1:22" hidden="1" x14ac:dyDescent="0.25">
      <c r="A2626" s="30" t="s">
        <v>2118</v>
      </c>
      <c r="B2626" s="30" t="s">
        <v>274</v>
      </c>
      <c r="C2626" s="30" t="s">
        <v>5</v>
      </c>
      <c r="D2626" s="30" t="s">
        <v>591</v>
      </c>
      <c r="E2626" s="30" t="s">
        <v>281</v>
      </c>
      <c r="F2626" s="30">
        <v>10405</v>
      </c>
      <c r="G2626" s="30" t="s">
        <v>292</v>
      </c>
      <c r="H2626" s="30">
        <v>48.256100898979497</v>
      </c>
      <c r="I2626" s="30">
        <v>0.69</v>
      </c>
      <c r="J2626" s="30" t="s">
        <v>332</v>
      </c>
      <c r="K2626" s="30">
        <v>33.2967096202958</v>
      </c>
      <c r="L2626" s="30">
        <v>346452.263599178</v>
      </c>
      <c r="M2626" s="30">
        <v>0.69</v>
      </c>
      <c r="N2626" s="30">
        <v>0</v>
      </c>
      <c r="O2626" s="30">
        <v>0</v>
      </c>
      <c r="P2626" s="30">
        <v>0</v>
      </c>
      <c r="Q2626" s="30">
        <v>0</v>
      </c>
      <c r="R2626" s="30">
        <v>0</v>
      </c>
      <c r="S2626" s="30">
        <v>7179.45</v>
      </c>
      <c r="T2626">
        <v>6</v>
      </c>
      <c r="U2626">
        <v>48.256100898979497</v>
      </c>
      <c r="V2626">
        <v>0.123434704830054</v>
      </c>
    </row>
    <row r="2627" spans="1:22" hidden="1" x14ac:dyDescent="0.25">
      <c r="A2627" s="30" t="s">
        <v>2119</v>
      </c>
      <c r="B2627" s="30" t="s">
        <v>274</v>
      </c>
      <c r="C2627" s="30" t="s">
        <v>5</v>
      </c>
      <c r="D2627" s="30" t="s">
        <v>591</v>
      </c>
      <c r="E2627" s="30" t="s">
        <v>281</v>
      </c>
      <c r="F2627" s="30">
        <v>10405</v>
      </c>
      <c r="G2627" s="30" t="s">
        <v>293</v>
      </c>
      <c r="H2627" s="30">
        <v>687.66024392512702</v>
      </c>
      <c r="I2627" s="30">
        <v>0.09</v>
      </c>
      <c r="J2627" s="30" t="s">
        <v>333</v>
      </c>
      <c r="K2627" s="30">
        <v>61.889421953261397</v>
      </c>
      <c r="L2627" s="30">
        <v>643959.435423685</v>
      </c>
      <c r="M2627" s="30">
        <v>0</v>
      </c>
      <c r="N2627" s="30">
        <v>0.09</v>
      </c>
      <c r="O2627" s="30">
        <v>0</v>
      </c>
      <c r="P2627" s="30">
        <v>0</v>
      </c>
      <c r="Q2627" s="30">
        <v>0</v>
      </c>
      <c r="R2627" s="30">
        <v>0</v>
      </c>
      <c r="S2627" s="30">
        <v>936.45</v>
      </c>
      <c r="T2627">
        <v>6</v>
      </c>
      <c r="U2627">
        <v>687.66024392512702</v>
      </c>
      <c r="V2627">
        <v>3.7656903765690398E-2</v>
      </c>
    </row>
    <row r="2628" spans="1:22" hidden="1" x14ac:dyDescent="0.25">
      <c r="A2628" s="30" t="s">
        <v>2120</v>
      </c>
      <c r="B2628" s="30" t="s">
        <v>274</v>
      </c>
      <c r="C2628" s="30" t="s">
        <v>5</v>
      </c>
      <c r="D2628" s="30" t="s">
        <v>591</v>
      </c>
      <c r="E2628" s="30" t="s">
        <v>281</v>
      </c>
      <c r="F2628" s="30">
        <v>10405</v>
      </c>
      <c r="G2628" s="30" t="s">
        <v>294</v>
      </c>
      <c r="H2628" s="30">
        <v>159.04325626568999</v>
      </c>
      <c r="I2628" s="30">
        <v>0.44</v>
      </c>
      <c r="J2628" s="30" t="s">
        <v>333</v>
      </c>
      <c r="K2628" s="30">
        <v>69.979032756903607</v>
      </c>
      <c r="L2628" s="30">
        <v>728131.83583558199</v>
      </c>
      <c r="M2628" s="30">
        <v>0</v>
      </c>
      <c r="N2628" s="30">
        <v>0.44</v>
      </c>
      <c r="O2628" s="30">
        <v>0</v>
      </c>
      <c r="P2628" s="30">
        <v>0</v>
      </c>
      <c r="Q2628" s="30">
        <v>0</v>
      </c>
      <c r="R2628" s="30">
        <v>0</v>
      </c>
      <c r="S2628" s="30">
        <v>4578.2</v>
      </c>
      <c r="T2628">
        <v>6</v>
      </c>
      <c r="U2628">
        <v>159.04325626568999</v>
      </c>
      <c r="V2628">
        <v>0.18410041841004199</v>
      </c>
    </row>
    <row r="2629" spans="1:22" hidden="1" x14ac:dyDescent="0.25">
      <c r="A2629" s="30" t="s">
        <v>2121</v>
      </c>
      <c r="B2629" s="30" t="s">
        <v>274</v>
      </c>
      <c r="C2629" s="30" t="s">
        <v>5</v>
      </c>
      <c r="D2629" s="30" t="s">
        <v>591</v>
      </c>
      <c r="E2629" s="30" t="s">
        <v>281</v>
      </c>
      <c r="F2629" s="30">
        <v>10405</v>
      </c>
      <c r="G2629" s="30" t="s">
        <v>295</v>
      </c>
      <c r="H2629" s="30">
        <v>0</v>
      </c>
      <c r="I2629" s="30">
        <v>0</v>
      </c>
      <c r="J2629" s="30" t="s">
        <v>336</v>
      </c>
      <c r="K2629" s="30">
        <v>0</v>
      </c>
      <c r="L2629" s="30">
        <v>0</v>
      </c>
      <c r="M2629" s="30">
        <v>0</v>
      </c>
      <c r="N2629" s="30">
        <v>0</v>
      </c>
      <c r="O2629" s="30">
        <v>0</v>
      </c>
      <c r="P2629" s="30">
        <v>0</v>
      </c>
      <c r="Q2629" s="30">
        <v>0</v>
      </c>
      <c r="R2629" s="30">
        <v>0</v>
      </c>
      <c r="S2629" s="30">
        <v>0</v>
      </c>
      <c r="T2629">
        <v>6</v>
      </c>
      <c r="U2629">
        <v>0</v>
      </c>
      <c r="V2629">
        <v>0</v>
      </c>
    </row>
    <row r="2630" spans="1:22" hidden="1" x14ac:dyDescent="0.25">
      <c r="A2630" s="30" t="s">
        <v>2122</v>
      </c>
      <c r="B2630" s="30" t="s">
        <v>274</v>
      </c>
      <c r="C2630" s="30" t="s">
        <v>5</v>
      </c>
      <c r="D2630" s="30" t="s">
        <v>591</v>
      </c>
      <c r="E2630" s="30" t="s">
        <v>281</v>
      </c>
      <c r="F2630" s="30">
        <v>10405</v>
      </c>
      <c r="G2630" s="30" t="s">
        <v>296</v>
      </c>
      <c r="H2630" s="30">
        <v>112.082870823024</v>
      </c>
      <c r="I2630" s="30">
        <v>0.12</v>
      </c>
      <c r="J2630" s="30" t="s">
        <v>336</v>
      </c>
      <c r="K2630" s="30">
        <v>13.4499444987628</v>
      </c>
      <c r="L2630" s="30">
        <v>139946.67250962701</v>
      </c>
      <c r="M2630" s="30">
        <v>0</v>
      </c>
      <c r="N2630" s="30">
        <v>0</v>
      </c>
      <c r="O2630" s="30">
        <v>0</v>
      </c>
      <c r="P2630" s="30">
        <v>0</v>
      </c>
      <c r="Q2630" s="30">
        <v>0.12</v>
      </c>
      <c r="R2630" s="30">
        <v>13.4499444987628</v>
      </c>
      <c r="S2630" s="30">
        <v>1248.5999999999999</v>
      </c>
      <c r="T2630">
        <v>6</v>
      </c>
      <c r="U2630">
        <v>112.082870823024</v>
      </c>
      <c r="V2630">
        <v>5.63380281690141E-2</v>
      </c>
    </row>
    <row r="2631" spans="1:22" hidden="1" x14ac:dyDescent="0.25">
      <c r="A2631" s="30" t="s">
        <v>2123</v>
      </c>
      <c r="B2631" s="30" t="s">
        <v>274</v>
      </c>
      <c r="C2631" s="30" t="s">
        <v>5</v>
      </c>
      <c r="D2631" s="30" t="s">
        <v>591</v>
      </c>
      <c r="E2631" s="30" t="s">
        <v>281</v>
      </c>
      <c r="F2631" s="30">
        <v>10405</v>
      </c>
      <c r="G2631" s="30" t="s">
        <v>297</v>
      </c>
      <c r="H2631" s="30">
        <v>1204.61223698138</v>
      </c>
      <c r="I2631" s="30">
        <v>0.1</v>
      </c>
      <c r="J2631" s="30" t="s">
        <v>336</v>
      </c>
      <c r="K2631" s="30">
        <v>120.461223698138</v>
      </c>
      <c r="L2631" s="30">
        <v>1253399.03257912</v>
      </c>
      <c r="M2631" s="30">
        <v>0</v>
      </c>
      <c r="N2631" s="30">
        <v>0</v>
      </c>
      <c r="O2631" s="30">
        <v>0</v>
      </c>
      <c r="P2631" s="30">
        <v>0</v>
      </c>
      <c r="Q2631" s="30">
        <v>0.1</v>
      </c>
      <c r="R2631" s="30">
        <v>120.461223698138</v>
      </c>
      <c r="S2631" s="30">
        <v>1040.5</v>
      </c>
      <c r="T2631">
        <v>6</v>
      </c>
      <c r="U2631">
        <v>1204.61223698138</v>
      </c>
      <c r="V2631">
        <v>4.69483568075117E-2</v>
      </c>
    </row>
    <row r="2632" spans="1:22" hidden="1" x14ac:dyDescent="0.25">
      <c r="A2632" s="30" t="s">
        <v>2124</v>
      </c>
      <c r="B2632" s="30" t="s">
        <v>274</v>
      </c>
      <c r="C2632" s="30" t="s">
        <v>5</v>
      </c>
      <c r="D2632" s="30" t="s">
        <v>591</v>
      </c>
      <c r="E2632" s="30" t="s">
        <v>281</v>
      </c>
      <c r="F2632" s="30">
        <v>10405</v>
      </c>
      <c r="G2632" s="30" t="s">
        <v>298</v>
      </c>
      <c r="H2632" s="30">
        <v>0</v>
      </c>
      <c r="I2632" s="30">
        <v>0</v>
      </c>
      <c r="J2632" s="30" t="s">
        <v>276</v>
      </c>
      <c r="K2632" s="30">
        <v>0</v>
      </c>
      <c r="L2632" s="30">
        <v>0</v>
      </c>
      <c r="M2632" s="30">
        <v>0</v>
      </c>
      <c r="N2632" s="30">
        <v>0</v>
      </c>
      <c r="O2632" s="30">
        <v>0</v>
      </c>
      <c r="P2632" s="30">
        <v>0</v>
      </c>
      <c r="Q2632" s="30">
        <v>0</v>
      </c>
      <c r="R2632" s="30">
        <v>0</v>
      </c>
      <c r="S2632" s="30">
        <v>0</v>
      </c>
      <c r="T2632">
        <v>6</v>
      </c>
      <c r="U2632">
        <v>0</v>
      </c>
      <c r="V2632">
        <v>0</v>
      </c>
    </row>
    <row r="2633" spans="1:22" hidden="1" x14ac:dyDescent="0.25">
      <c r="A2633" s="30" t="s">
        <v>2125</v>
      </c>
      <c r="B2633" s="30" t="s">
        <v>274</v>
      </c>
      <c r="C2633" s="30" t="s">
        <v>5</v>
      </c>
      <c r="D2633" s="30" t="s">
        <v>591</v>
      </c>
      <c r="E2633" s="30" t="s">
        <v>281</v>
      </c>
      <c r="F2633" s="30">
        <v>10405</v>
      </c>
      <c r="G2633" s="30" t="s">
        <v>299</v>
      </c>
      <c r="H2633" s="30">
        <v>133.87456406320101</v>
      </c>
      <c r="I2633" s="30">
        <v>0.1</v>
      </c>
      <c r="J2633" s="30" t="s">
        <v>332</v>
      </c>
      <c r="K2633" s="30">
        <v>13.3874564063201</v>
      </c>
      <c r="L2633" s="30">
        <v>139296.48390776</v>
      </c>
      <c r="M2633" s="30">
        <v>0.1</v>
      </c>
      <c r="N2633" s="30">
        <v>0</v>
      </c>
      <c r="O2633" s="30">
        <v>0</v>
      </c>
      <c r="P2633" s="30">
        <v>0</v>
      </c>
      <c r="Q2633" s="30">
        <v>0</v>
      </c>
      <c r="R2633" s="30">
        <v>0</v>
      </c>
      <c r="S2633" s="30">
        <v>1040.5</v>
      </c>
      <c r="T2633">
        <v>6</v>
      </c>
      <c r="U2633">
        <v>133.87456406320101</v>
      </c>
      <c r="V2633">
        <v>1.7889087656529499E-2</v>
      </c>
    </row>
    <row r="2634" spans="1:22" hidden="1" x14ac:dyDescent="0.25">
      <c r="A2634" s="30" t="s">
        <v>2126</v>
      </c>
      <c r="B2634" s="30" t="s">
        <v>274</v>
      </c>
      <c r="C2634" s="30" t="s">
        <v>5</v>
      </c>
      <c r="D2634" s="30" t="s">
        <v>591</v>
      </c>
      <c r="E2634" s="30" t="s">
        <v>281</v>
      </c>
      <c r="F2634" s="30">
        <v>10405</v>
      </c>
      <c r="G2634" s="30" t="s">
        <v>300</v>
      </c>
      <c r="H2634" s="30">
        <v>0</v>
      </c>
      <c r="I2634" s="30">
        <v>0</v>
      </c>
      <c r="J2634" s="30" t="s">
        <v>336</v>
      </c>
      <c r="K2634" s="30">
        <v>0</v>
      </c>
      <c r="L2634" s="30">
        <v>0</v>
      </c>
      <c r="M2634" s="30">
        <v>0</v>
      </c>
      <c r="N2634" s="30">
        <v>0</v>
      </c>
      <c r="O2634" s="30">
        <v>0</v>
      </c>
      <c r="P2634" s="30">
        <v>0</v>
      </c>
      <c r="Q2634" s="30">
        <v>0</v>
      </c>
      <c r="R2634" s="30">
        <v>0</v>
      </c>
      <c r="S2634" s="30">
        <v>0</v>
      </c>
      <c r="T2634">
        <v>6</v>
      </c>
      <c r="U2634">
        <v>0</v>
      </c>
      <c r="V2634">
        <v>0</v>
      </c>
    </row>
    <row r="2635" spans="1:22" hidden="1" x14ac:dyDescent="0.25">
      <c r="A2635" s="30" t="s">
        <v>2127</v>
      </c>
      <c r="B2635" s="30" t="s">
        <v>274</v>
      </c>
      <c r="C2635" s="30" t="s">
        <v>5</v>
      </c>
      <c r="D2635" s="30" t="s">
        <v>591</v>
      </c>
      <c r="E2635" s="30" t="s">
        <v>281</v>
      </c>
      <c r="F2635" s="30">
        <v>10405</v>
      </c>
      <c r="G2635" s="30" t="s">
        <v>301</v>
      </c>
      <c r="H2635" s="30">
        <v>90.653433632270193</v>
      </c>
      <c r="I2635" s="30">
        <v>1.49</v>
      </c>
      <c r="J2635" s="30" t="s">
        <v>333</v>
      </c>
      <c r="K2635" s="30">
        <v>135.07361611208299</v>
      </c>
      <c r="L2635" s="30">
        <v>1405440.9756462199</v>
      </c>
      <c r="M2635" s="30">
        <v>0</v>
      </c>
      <c r="N2635" s="30">
        <v>1.49</v>
      </c>
      <c r="O2635" s="30">
        <v>0</v>
      </c>
      <c r="P2635" s="30">
        <v>0</v>
      </c>
      <c r="Q2635" s="30">
        <v>0</v>
      </c>
      <c r="R2635" s="30">
        <v>0</v>
      </c>
      <c r="S2635" s="30">
        <v>15503.45</v>
      </c>
      <c r="T2635">
        <v>6</v>
      </c>
      <c r="U2635">
        <v>90.653433632270193</v>
      </c>
      <c r="V2635">
        <v>0.62343096234309603</v>
      </c>
    </row>
    <row r="2636" spans="1:22" hidden="1" x14ac:dyDescent="0.25">
      <c r="A2636" s="30" t="s">
        <v>2128</v>
      </c>
      <c r="B2636" s="30" t="s">
        <v>274</v>
      </c>
      <c r="C2636" s="30" t="s">
        <v>5</v>
      </c>
      <c r="D2636" s="30" t="s">
        <v>591</v>
      </c>
      <c r="E2636" s="30" t="s">
        <v>281</v>
      </c>
      <c r="F2636" s="30">
        <v>10405</v>
      </c>
      <c r="G2636" s="30" t="s">
        <v>302</v>
      </c>
      <c r="H2636" s="30">
        <v>99.360851317618994</v>
      </c>
      <c r="I2636" s="30">
        <v>0.21</v>
      </c>
      <c r="J2636" s="30" t="s">
        <v>332</v>
      </c>
      <c r="K2636" s="30">
        <v>20.865778776700001</v>
      </c>
      <c r="L2636" s="30">
        <v>217108.42817156299</v>
      </c>
      <c r="M2636" s="30">
        <v>0.21</v>
      </c>
      <c r="N2636" s="30">
        <v>0</v>
      </c>
      <c r="O2636" s="30">
        <v>0</v>
      </c>
      <c r="P2636" s="30">
        <v>0</v>
      </c>
      <c r="Q2636" s="30">
        <v>0</v>
      </c>
      <c r="R2636" s="30">
        <v>0</v>
      </c>
      <c r="S2636" s="30">
        <v>2185.0500000000002</v>
      </c>
      <c r="T2636">
        <v>6</v>
      </c>
      <c r="U2636">
        <v>99.360851317618994</v>
      </c>
      <c r="V2636">
        <v>3.7567084078712003E-2</v>
      </c>
    </row>
    <row r="2637" spans="1:22" hidden="1" x14ac:dyDescent="0.25">
      <c r="A2637" s="30" t="s">
        <v>2129</v>
      </c>
      <c r="B2637" s="30" t="s">
        <v>274</v>
      </c>
      <c r="C2637" s="30" t="s">
        <v>5</v>
      </c>
      <c r="D2637" s="30" t="s">
        <v>591</v>
      </c>
      <c r="E2637" s="30" t="s">
        <v>281</v>
      </c>
      <c r="F2637" s="30">
        <v>10405</v>
      </c>
      <c r="G2637" s="30" t="s">
        <v>303</v>
      </c>
      <c r="H2637" s="30">
        <v>318.48075920301898</v>
      </c>
      <c r="I2637" s="30">
        <v>0.15</v>
      </c>
      <c r="J2637" s="30" t="s">
        <v>336</v>
      </c>
      <c r="K2637" s="30">
        <v>47.772113880452899</v>
      </c>
      <c r="L2637" s="30">
        <v>497068.84492611198</v>
      </c>
      <c r="M2637" s="30">
        <v>0</v>
      </c>
      <c r="N2637" s="30">
        <v>0</v>
      </c>
      <c r="O2637" s="30">
        <v>0</v>
      </c>
      <c r="P2637" s="30">
        <v>0</v>
      </c>
      <c r="Q2637" s="30">
        <v>0.15</v>
      </c>
      <c r="R2637" s="30">
        <v>47.772113880452899</v>
      </c>
      <c r="S2637" s="30">
        <v>1560.75</v>
      </c>
      <c r="T2637">
        <v>6</v>
      </c>
      <c r="U2637">
        <v>318.48075920301898</v>
      </c>
      <c r="V2637">
        <v>7.0422535211267595E-2</v>
      </c>
    </row>
    <row r="2638" spans="1:22" hidden="1" x14ac:dyDescent="0.25">
      <c r="A2638" s="30" t="s">
        <v>2117</v>
      </c>
      <c r="B2638" s="30" t="s">
        <v>274</v>
      </c>
      <c r="C2638" s="30" t="s">
        <v>5</v>
      </c>
      <c r="D2638" s="30" t="s">
        <v>591</v>
      </c>
      <c r="E2638" s="30" t="s">
        <v>281</v>
      </c>
      <c r="F2638" s="30">
        <v>10405</v>
      </c>
      <c r="G2638" s="30" t="s">
        <v>304</v>
      </c>
      <c r="H2638" s="30">
        <v>106.45434536558299</v>
      </c>
      <c r="I2638" s="30">
        <v>1</v>
      </c>
      <c r="J2638" s="30" t="s">
        <v>336</v>
      </c>
      <c r="K2638" s="30">
        <v>106.45434536558299</v>
      </c>
      <c r="L2638" s="30">
        <v>1107657.4635288899</v>
      </c>
      <c r="M2638" s="30">
        <v>0</v>
      </c>
      <c r="N2638" s="30">
        <v>0</v>
      </c>
      <c r="O2638" s="30">
        <v>0</v>
      </c>
      <c r="P2638" s="30">
        <v>0</v>
      </c>
      <c r="Q2638" s="30">
        <v>1</v>
      </c>
      <c r="R2638" s="30">
        <v>106.45434536558299</v>
      </c>
      <c r="S2638" s="30">
        <v>10405</v>
      </c>
      <c r="T2638">
        <v>6</v>
      </c>
      <c r="U2638">
        <v>106.45434536558299</v>
      </c>
      <c r="V2638">
        <v>0.46948356807511699</v>
      </c>
    </row>
    <row r="2639" spans="1:22" hidden="1" x14ac:dyDescent="0.25">
      <c r="A2639" s="30" t="s">
        <v>2131</v>
      </c>
      <c r="B2639" s="30" t="s">
        <v>274</v>
      </c>
      <c r="C2639" s="30" t="s">
        <v>5</v>
      </c>
      <c r="D2639" s="30" t="s">
        <v>591</v>
      </c>
      <c r="E2639" s="30" t="s">
        <v>281</v>
      </c>
      <c r="F2639" s="30">
        <v>10405</v>
      </c>
      <c r="G2639" s="30" t="s">
        <v>305</v>
      </c>
      <c r="H2639" s="30">
        <v>149.18169238158501</v>
      </c>
      <c r="I2639" s="30">
        <v>1.45</v>
      </c>
      <c r="J2639" s="30" t="s">
        <v>332</v>
      </c>
      <c r="K2639" s="30">
        <v>216.31345395329799</v>
      </c>
      <c r="L2639" s="30">
        <v>2250741.4883840699</v>
      </c>
      <c r="M2639" s="30">
        <v>1.45</v>
      </c>
      <c r="N2639" s="30">
        <v>0</v>
      </c>
      <c r="O2639" s="30">
        <v>0</v>
      </c>
      <c r="P2639" s="30">
        <v>0</v>
      </c>
      <c r="Q2639" s="30">
        <v>0</v>
      </c>
      <c r="R2639" s="30">
        <v>0</v>
      </c>
      <c r="S2639" s="30">
        <v>15087.25</v>
      </c>
      <c r="T2639">
        <v>6</v>
      </c>
      <c r="U2639">
        <v>149.18169238158501</v>
      </c>
      <c r="V2639">
        <v>0.25939177101967797</v>
      </c>
    </row>
    <row r="2640" spans="1:22" hidden="1" x14ac:dyDescent="0.25">
      <c r="A2640" s="30" t="s">
        <v>2132</v>
      </c>
      <c r="B2640" s="30" t="s">
        <v>274</v>
      </c>
      <c r="C2640" s="30" t="s">
        <v>5</v>
      </c>
      <c r="D2640" s="30" t="s">
        <v>591</v>
      </c>
      <c r="E2640" s="30" t="s">
        <v>281</v>
      </c>
      <c r="F2640" s="30">
        <v>10405</v>
      </c>
      <c r="G2640" s="30" t="s">
        <v>306</v>
      </c>
      <c r="H2640" s="30">
        <v>120.484508165958</v>
      </c>
      <c r="I2640" s="30">
        <v>1.62</v>
      </c>
      <c r="J2640" s="30" t="s">
        <v>332</v>
      </c>
      <c r="K2640" s="30">
        <v>195.18490322885199</v>
      </c>
      <c r="L2640" s="30">
        <v>2030898.9180962001</v>
      </c>
      <c r="M2640" s="30">
        <v>1.62</v>
      </c>
      <c r="N2640" s="30">
        <v>0</v>
      </c>
      <c r="O2640" s="30">
        <v>0</v>
      </c>
      <c r="P2640" s="30">
        <v>0</v>
      </c>
      <c r="Q2640" s="30">
        <v>0</v>
      </c>
      <c r="R2640" s="30">
        <v>0</v>
      </c>
      <c r="S2640" s="30">
        <v>16856.099999999999</v>
      </c>
      <c r="T2640">
        <v>6</v>
      </c>
      <c r="U2640">
        <v>120.484508165958</v>
      </c>
      <c r="V2640">
        <v>0.28980322003577802</v>
      </c>
    </row>
    <row r="2641" spans="1:22" hidden="1" x14ac:dyDescent="0.25">
      <c r="A2641" s="30" t="s">
        <v>2133</v>
      </c>
      <c r="B2641" s="30" t="s">
        <v>274</v>
      </c>
      <c r="C2641" s="30" t="s">
        <v>5</v>
      </c>
      <c r="D2641" s="30" t="s">
        <v>591</v>
      </c>
      <c r="E2641" s="30" t="s">
        <v>281</v>
      </c>
      <c r="F2641" s="30">
        <v>10405</v>
      </c>
      <c r="G2641" s="30" t="s">
        <v>307</v>
      </c>
      <c r="H2641" s="30">
        <v>74.921763918003606</v>
      </c>
      <c r="I2641" s="30">
        <v>0.73</v>
      </c>
      <c r="J2641" s="30" t="s">
        <v>336</v>
      </c>
      <c r="K2641" s="30">
        <v>54.692887660142603</v>
      </c>
      <c r="L2641" s="30">
        <v>569079.49610378395</v>
      </c>
      <c r="M2641" s="30">
        <v>0</v>
      </c>
      <c r="N2641" s="30">
        <v>0</v>
      </c>
      <c r="O2641" s="30">
        <v>0</v>
      </c>
      <c r="P2641" s="30">
        <v>0</v>
      </c>
      <c r="Q2641" s="30">
        <v>0.73</v>
      </c>
      <c r="R2641" s="30">
        <v>54.692887660142603</v>
      </c>
      <c r="S2641" s="30">
        <v>7595.65</v>
      </c>
      <c r="T2641">
        <v>6</v>
      </c>
      <c r="U2641">
        <v>74.921763918003606</v>
      </c>
      <c r="V2641">
        <v>0.34272300469483602</v>
      </c>
    </row>
    <row r="2642" spans="1:22" hidden="1" x14ac:dyDescent="0.25">
      <c r="A2642" s="30" t="s">
        <v>2134</v>
      </c>
      <c r="B2642" s="30" t="s">
        <v>274</v>
      </c>
      <c r="C2642" s="30" t="s">
        <v>5</v>
      </c>
      <c r="D2642" s="30" t="s">
        <v>591</v>
      </c>
      <c r="E2642" s="30" t="s">
        <v>281</v>
      </c>
      <c r="F2642" s="30">
        <v>10405</v>
      </c>
      <c r="G2642" s="30" t="s">
        <v>308</v>
      </c>
      <c r="H2642" s="30">
        <v>158.43354998876001</v>
      </c>
      <c r="I2642" s="30">
        <v>1.52</v>
      </c>
      <c r="J2642" s="30" t="s">
        <v>332</v>
      </c>
      <c r="K2642" s="30">
        <v>240.818995982915</v>
      </c>
      <c r="L2642" s="30">
        <v>2505721.6532022301</v>
      </c>
      <c r="M2642" s="30">
        <v>1.52</v>
      </c>
      <c r="N2642" s="30">
        <v>0</v>
      </c>
      <c r="O2642" s="30">
        <v>0</v>
      </c>
      <c r="P2642" s="30">
        <v>0</v>
      </c>
      <c r="Q2642" s="30">
        <v>0</v>
      </c>
      <c r="R2642" s="30">
        <v>0</v>
      </c>
      <c r="S2642" s="30">
        <v>15815.6</v>
      </c>
      <c r="T2642">
        <v>6</v>
      </c>
      <c r="U2642">
        <v>158.43354998876001</v>
      </c>
      <c r="V2642">
        <v>0.271914132379249</v>
      </c>
    </row>
    <row r="2643" spans="1:22" hidden="1" x14ac:dyDescent="0.25">
      <c r="A2643" s="30" t="s">
        <v>2130</v>
      </c>
      <c r="B2643" s="30" t="s">
        <v>274</v>
      </c>
      <c r="C2643" s="30" t="s">
        <v>5</v>
      </c>
      <c r="D2643" s="30" t="s">
        <v>591</v>
      </c>
      <c r="E2643" s="30" t="s">
        <v>281</v>
      </c>
      <c r="F2643" s="30">
        <v>10405</v>
      </c>
      <c r="G2643" s="30" t="s">
        <v>309</v>
      </c>
      <c r="H2643" s="30">
        <v>459.60555788402303</v>
      </c>
      <c r="I2643" s="30">
        <v>0.03</v>
      </c>
      <c r="J2643" s="30" t="s">
        <v>336</v>
      </c>
      <c r="K2643" s="30">
        <v>13.788166736520701</v>
      </c>
      <c r="L2643" s="30">
        <v>143465.874893498</v>
      </c>
      <c r="M2643" s="30">
        <v>0</v>
      </c>
      <c r="N2643" s="30">
        <v>0</v>
      </c>
      <c r="O2643" s="30">
        <v>0</v>
      </c>
      <c r="P2643" s="30">
        <v>0</v>
      </c>
      <c r="Q2643" s="30">
        <v>0.03</v>
      </c>
      <c r="R2643" s="30">
        <v>13.788166736520701</v>
      </c>
      <c r="S2643" s="30">
        <v>312.14999999999998</v>
      </c>
      <c r="T2643">
        <v>6</v>
      </c>
      <c r="U2643">
        <v>459.60555788402303</v>
      </c>
      <c r="V2643">
        <v>1.4084507042253501E-2</v>
      </c>
    </row>
    <row r="2644" spans="1:22" hidden="1" x14ac:dyDescent="0.25">
      <c r="A2644" s="30" t="s">
        <v>2135</v>
      </c>
      <c r="B2644" s="30" t="s">
        <v>274</v>
      </c>
      <c r="C2644" s="30" t="s">
        <v>5</v>
      </c>
      <c r="D2644" s="30" t="s">
        <v>591</v>
      </c>
      <c r="E2644" s="30" t="s">
        <v>281</v>
      </c>
      <c r="F2644" s="30">
        <v>10405</v>
      </c>
      <c r="G2644" s="30" t="s">
        <v>310</v>
      </c>
      <c r="H2644" s="30">
        <v>200.155821786996</v>
      </c>
      <c r="I2644" s="30">
        <v>0.04</v>
      </c>
      <c r="J2644" s="30" t="s">
        <v>333</v>
      </c>
      <c r="K2644" s="30">
        <v>8.0062328714798401</v>
      </c>
      <c r="L2644" s="30">
        <v>83304.853027747697</v>
      </c>
      <c r="M2644" s="30">
        <v>0</v>
      </c>
      <c r="N2644" s="30">
        <v>0.04</v>
      </c>
      <c r="O2644" s="30">
        <v>0</v>
      </c>
      <c r="P2644" s="30">
        <v>0</v>
      </c>
      <c r="Q2644" s="30">
        <v>0</v>
      </c>
      <c r="R2644" s="30">
        <v>0</v>
      </c>
      <c r="S2644" s="30">
        <v>416.2</v>
      </c>
      <c r="T2644">
        <v>6</v>
      </c>
      <c r="U2644">
        <v>200.155821786996</v>
      </c>
      <c r="V2644">
        <v>1.6736401673640201E-2</v>
      </c>
    </row>
    <row r="2645" spans="1:22" hidden="1" x14ac:dyDescent="0.25">
      <c r="A2645" s="30" t="s">
        <v>2136</v>
      </c>
      <c r="B2645" s="30" t="s">
        <v>274</v>
      </c>
      <c r="C2645" s="30" t="s">
        <v>5</v>
      </c>
      <c r="D2645" s="30" t="s">
        <v>591</v>
      </c>
      <c r="E2645" s="30" t="s">
        <v>281</v>
      </c>
      <c r="F2645" s="30">
        <v>10405</v>
      </c>
      <c r="G2645" s="30" t="s">
        <v>311</v>
      </c>
      <c r="H2645" s="30">
        <v>109.27930981572101</v>
      </c>
      <c r="I2645" s="30">
        <v>0.33</v>
      </c>
      <c r="J2645" s="30" t="s">
        <v>333</v>
      </c>
      <c r="K2645" s="30">
        <v>36.062172239187802</v>
      </c>
      <c r="L2645" s="30">
        <v>375226.90214874898</v>
      </c>
      <c r="M2645" s="30">
        <v>0</v>
      </c>
      <c r="N2645" s="30">
        <v>0.33</v>
      </c>
      <c r="O2645" s="30">
        <v>0</v>
      </c>
      <c r="P2645" s="30">
        <v>0</v>
      </c>
      <c r="Q2645" s="30">
        <v>0</v>
      </c>
      <c r="R2645" s="30">
        <v>0</v>
      </c>
      <c r="S2645" s="30">
        <v>3433.65</v>
      </c>
      <c r="T2645">
        <v>6</v>
      </c>
      <c r="U2645">
        <v>109.27930981572101</v>
      </c>
      <c r="V2645">
        <v>0.13807531380753099</v>
      </c>
    </row>
    <row r="2646" spans="1:22" hidden="1" x14ac:dyDescent="0.25">
      <c r="A2646" s="30" t="s">
        <v>2137</v>
      </c>
      <c r="B2646" s="30" t="s">
        <v>274</v>
      </c>
      <c r="C2646" s="30" t="s">
        <v>5</v>
      </c>
      <c r="D2646" s="30" t="s">
        <v>591</v>
      </c>
      <c r="E2646" s="30" t="s">
        <v>281</v>
      </c>
      <c r="F2646" s="30">
        <v>10405</v>
      </c>
      <c r="G2646" s="30" t="s">
        <v>312</v>
      </c>
      <c r="H2646" s="30">
        <v>25.818382155824999</v>
      </c>
      <c r="I2646" s="30">
        <v>11.08</v>
      </c>
      <c r="J2646" s="30" t="s">
        <v>334</v>
      </c>
      <c r="K2646" s="30">
        <v>286.06767428654098</v>
      </c>
      <c r="L2646" s="30">
        <v>2976534.15095146</v>
      </c>
      <c r="M2646" s="30">
        <v>0</v>
      </c>
      <c r="N2646" s="30">
        <v>0</v>
      </c>
      <c r="O2646" s="30">
        <v>11.08</v>
      </c>
      <c r="P2646" s="30">
        <v>0</v>
      </c>
      <c r="Q2646" s="30">
        <v>0</v>
      </c>
      <c r="R2646" s="30">
        <v>0</v>
      </c>
      <c r="S2646" s="30">
        <v>115287.4</v>
      </c>
      <c r="T2646">
        <v>6</v>
      </c>
      <c r="U2646">
        <v>25.818382155824999</v>
      </c>
      <c r="V2646">
        <v>0.87038491751767499</v>
      </c>
    </row>
    <row r="2647" spans="1:22" hidden="1" x14ac:dyDescent="0.25">
      <c r="A2647" s="30" t="s">
        <v>2849</v>
      </c>
      <c r="B2647" s="30" t="s">
        <v>274</v>
      </c>
      <c r="C2647" s="30" t="s">
        <v>5</v>
      </c>
      <c r="D2647" s="30" t="s">
        <v>591</v>
      </c>
      <c r="E2647" s="30" t="s">
        <v>281</v>
      </c>
      <c r="F2647" s="30">
        <v>10405</v>
      </c>
      <c r="G2647" s="30" t="s">
        <v>2688</v>
      </c>
      <c r="H2647" s="30">
        <v>270.11514072657599</v>
      </c>
      <c r="I2647" s="30">
        <v>0.20824740915000001</v>
      </c>
      <c r="J2647" s="30" t="s">
        <v>334</v>
      </c>
      <c r="K2647" s="30">
        <v>56.250778228497197</v>
      </c>
      <c r="L2647" s="30">
        <v>585289.34746751306</v>
      </c>
      <c r="M2647" s="30">
        <v>0</v>
      </c>
      <c r="N2647" s="30">
        <v>0</v>
      </c>
      <c r="O2647" s="30">
        <v>0.20824740915000001</v>
      </c>
      <c r="P2647" s="30">
        <v>0</v>
      </c>
      <c r="Q2647" s="30">
        <v>0</v>
      </c>
      <c r="R2647" s="30">
        <v>0</v>
      </c>
      <c r="S2647" s="30">
        <v>2166.81429220575</v>
      </c>
      <c r="T2647">
        <v>6</v>
      </c>
      <c r="U2647">
        <v>270.11514072657599</v>
      </c>
      <c r="V2647">
        <v>1.63587909780047E-2</v>
      </c>
    </row>
    <row r="2648" spans="1:22" hidden="1" x14ac:dyDescent="0.25">
      <c r="A2648" s="30" t="s">
        <v>2765</v>
      </c>
      <c r="B2648" s="30" t="s">
        <v>274</v>
      </c>
      <c r="C2648" s="30" t="s">
        <v>5</v>
      </c>
      <c r="D2648" s="30" t="s">
        <v>591</v>
      </c>
      <c r="E2648" s="30" t="s">
        <v>281</v>
      </c>
      <c r="F2648" s="30">
        <v>10405</v>
      </c>
      <c r="G2648" s="30" t="s">
        <v>2687</v>
      </c>
      <c r="H2648" s="30">
        <v>167.63903648805299</v>
      </c>
      <c r="I2648" s="30">
        <v>1.44175259085</v>
      </c>
      <c r="J2648" s="30" t="s">
        <v>334</v>
      </c>
      <c r="K2648" s="30">
        <v>241.694015184249</v>
      </c>
      <c r="L2648" s="30">
        <v>2514826.22799211</v>
      </c>
      <c r="M2648" s="30">
        <v>0</v>
      </c>
      <c r="N2648" s="30">
        <v>0</v>
      </c>
      <c r="O2648" s="30">
        <v>1.44175259085</v>
      </c>
      <c r="P2648" s="30">
        <v>0</v>
      </c>
      <c r="Q2648" s="30">
        <v>0</v>
      </c>
      <c r="R2648" s="30">
        <v>0</v>
      </c>
      <c r="S2648" s="30">
        <v>15001.4357077943</v>
      </c>
      <c r="T2648">
        <v>6</v>
      </c>
      <c r="U2648">
        <v>167.63903648805299</v>
      </c>
      <c r="V2648">
        <v>0.113256291504321</v>
      </c>
    </row>
    <row r="2649" spans="1:22" hidden="1" x14ac:dyDescent="0.25">
      <c r="A2649" s="30" t="s">
        <v>2138</v>
      </c>
      <c r="B2649" s="30" t="s">
        <v>274</v>
      </c>
      <c r="C2649" s="30" t="s">
        <v>5</v>
      </c>
      <c r="D2649" s="30" t="s">
        <v>591</v>
      </c>
      <c r="E2649" s="30" t="s">
        <v>281</v>
      </c>
      <c r="F2649" s="30">
        <v>10405</v>
      </c>
      <c r="G2649" s="30" t="s">
        <v>313</v>
      </c>
      <c r="H2649" s="30">
        <v>0</v>
      </c>
      <c r="I2649" s="30">
        <v>0</v>
      </c>
      <c r="J2649" s="30" t="s">
        <v>334</v>
      </c>
      <c r="K2649" s="30">
        <v>0</v>
      </c>
      <c r="L2649" s="30">
        <v>0</v>
      </c>
      <c r="M2649" s="30">
        <v>0</v>
      </c>
      <c r="N2649" s="30">
        <v>0</v>
      </c>
      <c r="O2649" s="30">
        <v>0</v>
      </c>
      <c r="P2649" s="30">
        <v>0</v>
      </c>
      <c r="Q2649" s="30">
        <v>0</v>
      </c>
      <c r="R2649" s="30">
        <v>0</v>
      </c>
      <c r="S2649" s="30">
        <v>0</v>
      </c>
      <c r="T2649">
        <v>6</v>
      </c>
      <c r="U2649">
        <v>0</v>
      </c>
      <c r="V2649">
        <v>0</v>
      </c>
    </row>
    <row r="2650" spans="1:22" hidden="1" x14ac:dyDescent="0.25">
      <c r="A2650" s="30" t="s">
        <v>2165</v>
      </c>
      <c r="B2650" s="30" t="s">
        <v>274</v>
      </c>
      <c r="C2650" s="30" t="s">
        <v>5</v>
      </c>
      <c r="D2650" s="30" t="s">
        <v>591</v>
      </c>
      <c r="E2650" s="30" t="s">
        <v>282</v>
      </c>
      <c r="F2650" s="30">
        <v>10405</v>
      </c>
      <c r="G2650" s="30" t="s">
        <v>289</v>
      </c>
      <c r="H2650" s="30">
        <v>0</v>
      </c>
      <c r="I2650" s="30">
        <v>0</v>
      </c>
      <c r="J2650" s="30" t="s">
        <v>335</v>
      </c>
      <c r="K2650" s="30">
        <v>0</v>
      </c>
      <c r="L2650" s="30">
        <v>0</v>
      </c>
      <c r="M2650" s="30">
        <v>0</v>
      </c>
      <c r="N2650" s="30">
        <v>0</v>
      </c>
      <c r="O2650" s="30">
        <v>0</v>
      </c>
      <c r="P2650" s="30">
        <v>0</v>
      </c>
      <c r="Q2650" s="30">
        <v>0</v>
      </c>
      <c r="R2650" s="30">
        <v>0</v>
      </c>
      <c r="S2650" s="30">
        <v>0</v>
      </c>
      <c r="T2650">
        <v>7</v>
      </c>
      <c r="U2650">
        <v>2728.1804657994498</v>
      </c>
      <c r="V2650">
        <v>1</v>
      </c>
    </row>
    <row r="2651" spans="1:22" hidden="1" x14ac:dyDescent="0.25">
      <c r="A2651" s="30" t="s">
        <v>2164</v>
      </c>
      <c r="B2651" s="30" t="s">
        <v>274</v>
      </c>
      <c r="C2651" s="30" t="s">
        <v>5</v>
      </c>
      <c r="D2651" s="30" t="s">
        <v>591</v>
      </c>
      <c r="E2651" s="30" t="s">
        <v>282</v>
      </c>
      <c r="F2651" s="30">
        <v>10405</v>
      </c>
      <c r="G2651" s="30" t="s">
        <v>290</v>
      </c>
      <c r="H2651" s="30">
        <v>0</v>
      </c>
      <c r="I2651" s="30">
        <v>0</v>
      </c>
      <c r="J2651" s="30" t="s">
        <v>363</v>
      </c>
      <c r="K2651" s="30">
        <v>0</v>
      </c>
      <c r="L2651" s="30">
        <v>0</v>
      </c>
      <c r="M2651" s="30">
        <v>0</v>
      </c>
      <c r="N2651" s="30">
        <v>0</v>
      </c>
      <c r="O2651" s="30">
        <v>0</v>
      </c>
      <c r="P2651" s="30">
        <v>0</v>
      </c>
      <c r="Q2651" s="30">
        <v>0</v>
      </c>
      <c r="R2651" s="30">
        <v>0</v>
      </c>
      <c r="S2651" s="30">
        <v>0</v>
      </c>
      <c r="T2651">
        <v>7</v>
      </c>
      <c r="U2651">
        <v>1396.4703330989601</v>
      </c>
      <c r="V2651">
        <v>0.42857142857142799</v>
      </c>
    </row>
    <row r="2652" spans="1:22" hidden="1" x14ac:dyDescent="0.25">
      <c r="A2652" s="30" t="s">
        <v>2141</v>
      </c>
      <c r="B2652" s="30" t="s">
        <v>274</v>
      </c>
      <c r="C2652" s="30" t="s">
        <v>5</v>
      </c>
      <c r="D2652" s="30" t="s">
        <v>591</v>
      </c>
      <c r="E2652" s="30" t="s">
        <v>282</v>
      </c>
      <c r="F2652" s="30">
        <v>10405</v>
      </c>
      <c r="G2652" s="30" t="s">
        <v>291</v>
      </c>
      <c r="H2652" s="30">
        <v>491.418679387682</v>
      </c>
      <c r="I2652" s="30">
        <v>0.01</v>
      </c>
      <c r="J2652" s="30" t="s">
        <v>336</v>
      </c>
      <c r="K2652" s="30">
        <v>4.9141867938768202</v>
      </c>
      <c r="L2652" s="30">
        <v>51132.113590288303</v>
      </c>
      <c r="M2652" s="30">
        <v>0</v>
      </c>
      <c r="N2652" s="30">
        <v>0</v>
      </c>
      <c r="O2652" s="30">
        <v>0</v>
      </c>
      <c r="P2652" s="30">
        <v>0</v>
      </c>
      <c r="Q2652" s="30">
        <v>0.01</v>
      </c>
      <c r="R2652" s="30">
        <v>4.9141867938768202</v>
      </c>
      <c r="S2652" s="30">
        <v>104.05</v>
      </c>
      <c r="T2652">
        <v>7</v>
      </c>
      <c r="U2652">
        <v>491.418679387682</v>
      </c>
      <c r="V2652">
        <v>3.6231884057971002E-3</v>
      </c>
    </row>
    <row r="2653" spans="1:22" hidden="1" x14ac:dyDescent="0.25">
      <c r="A2653" s="30" t="s">
        <v>2143</v>
      </c>
      <c r="B2653" s="30" t="s">
        <v>274</v>
      </c>
      <c r="C2653" s="30" t="s">
        <v>5</v>
      </c>
      <c r="D2653" s="30" t="s">
        <v>591</v>
      </c>
      <c r="E2653" s="30" t="s">
        <v>282</v>
      </c>
      <c r="F2653" s="30">
        <v>10405</v>
      </c>
      <c r="G2653" s="30" t="s">
        <v>292</v>
      </c>
      <c r="H2653" s="30">
        <v>50.050167958037903</v>
      </c>
      <c r="I2653" s="30">
        <v>0.83</v>
      </c>
      <c r="J2653" s="30" t="s">
        <v>332</v>
      </c>
      <c r="K2653" s="30">
        <v>41.541639405171402</v>
      </c>
      <c r="L2653" s="30">
        <v>432240.75801080902</v>
      </c>
      <c r="M2653" s="30">
        <v>0.83</v>
      </c>
      <c r="N2653" s="30">
        <v>0</v>
      </c>
      <c r="O2653" s="30">
        <v>0</v>
      </c>
      <c r="P2653" s="30">
        <v>0</v>
      </c>
      <c r="Q2653" s="30">
        <v>0</v>
      </c>
      <c r="R2653" s="30">
        <v>0</v>
      </c>
      <c r="S2653" s="30">
        <v>8636.15</v>
      </c>
      <c r="T2653">
        <v>7</v>
      </c>
      <c r="U2653">
        <v>50.050167958037903</v>
      </c>
      <c r="V2653">
        <v>0.12081513828238701</v>
      </c>
    </row>
    <row r="2654" spans="1:22" hidden="1" x14ac:dyDescent="0.25">
      <c r="A2654" s="30" t="s">
        <v>2144</v>
      </c>
      <c r="B2654" s="30" t="s">
        <v>274</v>
      </c>
      <c r="C2654" s="30" t="s">
        <v>5</v>
      </c>
      <c r="D2654" s="30" t="s">
        <v>591</v>
      </c>
      <c r="E2654" s="30" t="s">
        <v>282</v>
      </c>
      <c r="F2654" s="30">
        <v>10405</v>
      </c>
      <c r="G2654" s="30" t="s">
        <v>293</v>
      </c>
      <c r="H2654" s="30">
        <v>822.43314634532203</v>
      </c>
      <c r="I2654" s="30">
        <v>0.16</v>
      </c>
      <c r="J2654" s="30" t="s">
        <v>333</v>
      </c>
      <c r="K2654" s="30">
        <v>131.589303415252</v>
      </c>
      <c r="L2654" s="30">
        <v>1369186.70203569</v>
      </c>
      <c r="M2654" s="30">
        <v>0</v>
      </c>
      <c r="N2654" s="30">
        <v>0.16</v>
      </c>
      <c r="O2654" s="30">
        <v>0</v>
      </c>
      <c r="P2654" s="30">
        <v>0</v>
      </c>
      <c r="Q2654" s="30">
        <v>0</v>
      </c>
      <c r="R2654" s="30">
        <v>0</v>
      </c>
      <c r="S2654" s="30">
        <v>1664.8</v>
      </c>
      <c r="T2654">
        <v>7</v>
      </c>
      <c r="U2654">
        <v>822.43314634532203</v>
      </c>
      <c r="V2654">
        <v>5.3872053872053897E-2</v>
      </c>
    </row>
    <row r="2655" spans="1:22" hidden="1" x14ac:dyDescent="0.25">
      <c r="A2655" s="30" t="s">
        <v>2145</v>
      </c>
      <c r="B2655" s="30" t="s">
        <v>274</v>
      </c>
      <c r="C2655" s="30" t="s">
        <v>5</v>
      </c>
      <c r="D2655" s="30" t="s">
        <v>591</v>
      </c>
      <c r="E2655" s="30" t="s">
        <v>282</v>
      </c>
      <c r="F2655" s="30">
        <v>10405</v>
      </c>
      <c r="G2655" s="30" t="s">
        <v>294</v>
      </c>
      <c r="H2655" s="30">
        <v>204.12518136572999</v>
      </c>
      <c r="I2655" s="30">
        <v>0.56000000000000005</v>
      </c>
      <c r="J2655" s="30" t="s">
        <v>333</v>
      </c>
      <c r="K2655" s="30">
        <v>114.310101564809</v>
      </c>
      <c r="L2655" s="30">
        <v>1189396.6067818301</v>
      </c>
      <c r="M2655" s="30">
        <v>0</v>
      </c>
      <c r="N2655" s="30">
        <v>0.56000000000000005</v>
      </c>
      <c r="O2655" s="30">
        <v>0</v>
      </c>
      <c r="P2655" s="30">
        <v>0</v>
      </c>
      <c r="Q2655" s="30">
        <v>0</v>
      </c>
      <c r="R2655" s="30">
        <v>0</v>
      </c>
      <c r="S2655" s="30">
        <v>5826.8</v>
      </c>
      <c r="T2655">
        <v>7</v>
      </c>
      <c r="U2655">
        <v>204.12518136572999</v>
      </c>
      <c r="V2655">
        <v>0.188552188552189</v>
      </c>
    </row>
    <row r="2656" spans="1:22" hidden="1" x14ac:dyDescent="0.25">
      <c r="A2656" s="30" t="s">
        <v>2146</v>
      </c>
      <c r="B2656" s="30" t="s">
        <v>274</v>
      </c>
      <c r="C2656" s="30" t="s">
        <v>5</v>
      </c>
      <c r="D2656" s="30" t="s">
        <v>591</v>
      </c>
      <c r="E2656" s="30" t="s">
        <v>282</v>
      </c>
      <c r="F2656" s="30">
        <v>10405</v>
      </c>
      <c r="G2656" s="30" t="s">
        <v>295</v>
      </c>
      <c r="H2656" s="30">
        <v>0</v>
      </c>
      <c r="I2656" s="30">
        <v>0</v>
      </c>
      <c r="J2656" s="30" t="s">
        <v>336</v>
      </c>
      <c r="K2656" s="30">
        <v>0</v>
      </c>
      <c r="L2656" s="30">
        <v>0</v>
      </c>
      <c r="M2656" s="30">
        <v>0</v>
      </c>
      <c r="N2656" s="30">
        <v>0</v>
      </c>
      <c r="O2656" s="30">
        <v>0</v>
      </c>
      <c r="P2656" s="30">
        <v>0</v>
      </c>
      <c r="Q2656" s="30">
        <v>0</v>
      </c>
      <c r="R2656" s="30">
        <v>0</v>
      </c>
      <c r="S2656" s="30">
        <v>0</v>
      </c>
      <c r="T2656">
        <v>7</v>
      </c>
      <c r="U2656">
        <v>0</v>
      </c>
      <c r="V2656">
        <v>0</v>
      </c>
    </row>
    <row r="2657" spans="1:22" hidden="1" x14ac:dyDescent="0.25">
      <c r="A2657" s="30" t="s">
        <v>2147</v>
      </c>
      <c r="B2657" s="30" t="s">
        <v>274</v>
      </c>
      <c r="C2657" s="30" t="s">
        <v>5</v>
      </c>
      <c r="D2657" s="30" t="s">
        <v>591</v>
      </c>
      <c r="E2657" s="30" t="s">
        <v>282</v>
      </c>
      <c r="F2657" s="30">
        <v>10405</v>
      </c>
      <c r="G2657" s="30" t="s">
        <v>296</v>
      </c>
      <c r="H2657" s="30">
        <v>160.01343518588001</v>
      </c>
      <c r="I2657" s="30">
        <v>0.18</v>
      </c>
      <c r="J2657" s="30" t="s">
        <v>336</v>
      </c>
      <c r="K2657" s="30">
        <v>28.802418333458501</v>
      </c>
      <c r="L2657" s="30">
        <v>299689.16275963502</v>
      </c>
      <c r="M2657" s="30">
        <v>0</v>
      </c>
      <c r="N2657" s="30">
        <v>0</v>
      </c>
      <c r="O2657" s="30">
        <v>0</v>
      </c>
      <c r="P2657" s="30">
        <v>0</v>
      </c>
      <c r="Q2657" s="30">
        <v>0.18</v>
      </c>
      <c r="R2657" s="30">
        <v>28.802418333458501</v>
      </c>
      <c r="S2657" s="30">
        <v>1872.9</v>
      </c>
      <c r="T2657">
        <v>7</v>
      </c>
      <c r="U2657">
        <v>160.01343518588001</v>
      </c>
      <c r="V2657">
        <v>6.5217391304347797E-2</v>
      </c>
    </row>
    <row r="2658" spans="1:22" hidden="1" x14ac:dyDescent="0.25">
      <c r="A2658" s="30" t="s">
        <v>2148</v>
      </c>
      <c r="B2658" s="30" t="s">
        <v>274</v>
      </c>
      <c r="C2658" s="30" t="s">
        <v>5</v>
      </c>
      <c r="D2658" s="30" t="s">
        <v>591</v>
      </c>
      <c r="E2658" s="30" t="s">
        <v>282</v>
      </c>
      <c r="F2658" s="30">
        <v>10405</v>
      </c>
      <c r="G2658" s="30" t="s">
        <v>297</v>
      </c>
      <c r="H2658" s="30">
        <v>1511.8068152384201</v>
      </c>
      <c r="I2658" s="30">
        <v>0.15</v>
      </c>
      <c r="J2658" s="30" t="s">
        <v>336</v>
      </c>
      <c r="K2658" s="30">
        <v>226.771022285763</v>
      </c>
      <c r="L2658" s="30">
        <v>2359552.48688336</v>
      </c>
      <c r="M2658" s="30">
        <v>0</v>
      </c>
      <c r="N2658" s="30">
        <v>0</v>
      </c>
      <c r="O2658" s="30">
        <v>0</v>
      </c>
      <c r="P2658" s="30">
        <v>0</v>
      </c>
      <c r="Q2658" s="30">
        <v>0.15</v>
      </c>
      <c r="R2658" s="30">
        <v>226.771022285763</v>
      </c>
      <c r="S2658" s="30">
        <v>1560.75</v>
      </c>
      <c r="T2658">
        <v>7</v>
      </c>
      <c r="U2658">
        <v>1511.8068152384201</v>
      </c>
      <c r="V2658">
        <v>5.4347826086956499E-2</v>
      </c>
    </row>
    <row r="2659" spans="1:22" hidden="1" x14ac:dyDescent="0.25">
      <c r="A2659" s="30" t="s">
        <v>2149</v>
      </c>
      <c r="B2659" s="30" t="s">
        <v>274</v>
      </c>
      <c r="C2659" s="30" t="s">
        <v>5</v>
      </c>
      <c r="D2659" s="30" t="s">
        <v>591</v>
      </c>
      <c r="E2659" s="30" t="s">
        <v>282</v>
      </c>
      <c r="F2659" s="30">
        <v>10405</v>
      </c>
      <c r="G2659" s="30" t="s">
        <v>298</v>
      </c>
      <c r="H2659" s="30">
        <v>0</v>
      </c>
      <c r="I2659" s="30">
        <v>0</v>
      </c>
      <c r="J2659" s="30" t="s">
        <v>276</v>
      </c>
      <c r="K2659" s="30">
        <v>0</v>
      </c>
      <c r="L2659" s="30">
        <v>0</v>
      </c>
      <c r="M2659" s="30">
        <v>0</v>
      </c>
      <c r="N2659" s="30">
        <v>0</v>
      </c>
      <c r="O2659" s="30">
        <v>0</v>
      </c>
      <c r="P2659" s="30">
        <v>0</v>
      </c>
      <c r="Q2659" s="30">
        <v>0</v>
      </c>
      <c r="R2659" s="30">
        <v>0</v>
      </c>
      <c r="S2659" s="30">
        <v>0</v>
      </c>
      <c r="T2659">
        <v>7</v>
      </c>
      <c r="U2659">
        <v>0</v>
      </c>
      <c r="V2659">
        <v>0</v>
      </c>
    </row>
    <row r="2660" spans="1:22" hidden="1" x14ac:dyDescent="0.25">
      <c r="A2660" s="30" t="s">
        <v>2150</v>
      </c>
      <c r="B2660" s="30" t="s">
        <v>274</v>
      </c>
      <c r="C2660" s="30" t="s">
        <v>5</v>
      </c>
      <c r="D2660" s="30" t="s">
        <v>591</v>
      </c>
      <c r="E2660" s="30" t="s">
        <v>282</v>
      </c>
      <c r="F2660" s="30">
        <v>10405</v>
      </c>
      <c r="G2660" s="30" t="s">
        <v>299</v>
      </c>
      <c r="H2660" s="30">
        <v>126.680532527772</v>
      </c>
      <c r="I2660" s="30">
        <v>0.12</v>
      </c>
      <c r="J2660" s="30" t="s">
        <v>332</v>
      </c>
      <c r="K2660" s="30">
        <v>15.2016639033326</v>
      </c>
      <c r="L2660" s="30">
        <v>158173.312914176</v>
      </c>
      <c r="M2660" s="30">
        <v>0.12</v>
      </c>
      <c r="N2660" s="30">
        <v>0</v>
      </c>
      <c r="O2660" s="30">
        <v>0</v>
      </c>
      <c r="P2660" s="30">
        <v>0</v>
      </c>
      <c r="Q2660" s="30">
        <v>0</v>
      </c>
      <c r="R2660" s="30">
        <v>0</v>
      </c>
      <c r="S2660" s="30">
        <v>1248.5999999999999</v>
      </c>
      <c r="T2660">
        <v>7</v>
      </c>
      <c r="U2660">
        <v>126.680532527772</v>
      </c>
      <c r="V2660">
        <v>1.7467248908296901E-2</v>
      </c>
    </row>
    <row r="2661" spans="1:22" hidden="1" x14ac:dyDescent="0.25">
      <c r="A2661" s="30" t="s">
        <v>2151</v>
      </c>
      <c r="B2661" s="30" t="s">
        <v>274</v>
      </c>
      <c r="C2661" s="30" t="s">
        <v>5</v>
      </c>
      <c r="D2661" s="30" t="s">
        <v>591</v>
      </c>
      <c r="E2661" s="30" t="s">
        <v>282</v>
      </c>
      <c r="F2661" s="30">
        <v>10405</v>
      </c>
      <c r="G2661" s="30" t="s">
        <v>300</v>
      </c>
      <c r="H2661" s="30">
        <v>0</v>
      </c>
      <c r="I2661" s="30">
        <v>0</v>
      </c>
      <c r="J2661" s="30" t="s">
        <v>336</v>
      </c>
      <c r="K2661" s="30">
        <v>0</v>
      </c>
      <c r="L2661" s="30">
        <v>0</v>
      </c>
      <c r="M2661" s="30">
        <v>0</v>
      </c>
      <c r="N2661" s="30">
        <v>0</v>
      </c>
      <c r="O2661" s="30">
        <v>0</v>
      </c>
      <c r="P2661" s="30">
        <v>0</v>
      </c>
      <c r="Q2661" s="30">
        <v>0</v>
      </c>
      <c r="R2661" s="30">
        <v>0</v>
      </c>
      <c r="S2661" s="30">
        <v>0</v>
      </c>
      <c r="T2661">
        <v>7</v>
      </c>
      <c r="U2661">
        <v>0</v>
      </c>
      <c r="V2661">
        <v>0</v>
      </c>
    </row>
    <row r="2662" spans="1:22" hidden="1" x14ac:dyDescent="0.25">
      <c r="A2662" s="30" t="s">
        <v>2152</v>
      </c>
      <c r="B2662" s="30" t="s">
        <v>274</v>
      </c>
      <c r="C2662" s="30" t="s">
        <v>5</v>
      </c>
      <c r="D2662" s="30" t="s">
        <v>591</v>
      </c>
      <c r="E2662" s="30" t="s">
        <v>282</v>
      </c>
      <c r="F2662" s="30">
        <v>10405</v>
      </c>
      <c r="G2662" s="30" t="s">
        <v>301</v>
      </c>
      <c r="H2662" s="30">
        <v>107.931622894328</v>
      </c>
      <c r="I2662" s="30">
        <v>1.79</v>
      </c>
      <c r="J2662" s="30" t="s">
        <v>333</v>
      </c>
      <c r="K2662" s="30">
        <v>193.19760498084699</v>
      </c>
      <c r="L2662" s="30">
        <v>2010221.07982571</v>
      </c>
      <c r="M2662" s="30">
        <v>0</v>
      </c>
      <c r="N2662" s="30">
        <v>1.79</v>
      </c>
      <c r="O2662" s="30">
        <v>0</v>
      </c>
      <c r="P2662" s="30">
        <v>0</v>
      </c>
      <c r="Q2662" s="30">
        <v>0</v>
      </c>
      <c r="R2662" s="30">
        <v>0</v>
      </c>
      <c r="S2662" s="30">
        <v>18624.95</v>
      </c>
      <c r="T2662">
        <v>7</v>
      </c>
      <c r="U2662">
        <v>107.931622894328</v>
      </c>
      <c r="V2662">
        <v>0.60269360269360295</v>
      </c>
    </row>
    <row r="2663" spans="1:22" hidden="1" x14ac:dyDescent="0.25">
      <c r="A2663" s="30" t="s">
        <v>2153</v>
      </c>
      <c r="B2663" s="30" t="s">
        <v>274</v>
      </c>
      <c r="C2663" s="30" t="s">
        <v>5</v>
      </c>
      <c r="D2663" s="30" t="s">
        <v>591</v>
      </c>
      <c r="E2663" s="30" t="s">
        <v>282</v>
      </c>
      <c r="F2663" s="30">
        <v>10405</v>
      </c>
      <c r="G2663" s="30" t="s">
        <v>302</v>
      </c>
      <c r="H2663" s="30">
        <v>104.173821390391</v>
      </c>
      <c r="I2663" s="30">
        <v>0.41</v>
      </c>
      <c r="J2663" s="30" t="s">
        <v>332</v>
      </c>
      <c r="K2663" s="30">
        <v>42.711266770060199</v>
      </c>
      <c r="L2663" s="30">
        <v>444410.73074247601</v>
      </c>
      <c r="M2663" s="30">
        <v>0.41</v>
      </c>
      <c r="N2663" s="30">
        <v>0</v>
      </c>
      <c r="O2663" s="30">
        <v>0</v>
      </c>
      <c r="P2663" s="30">
        <v>0</v>
      </c>
      <c r="Q2663" s="30">
        <v>0</v>
      </c>
      <c r="R2663" s="30">
        <v>0</v>
      </c>
      <c r="S2663" s="30">
        <v>4266.05</v>
      </c>
      <c r="T2663">
        <v>7</v>
      </c>
      <c r="U2663">
        <v>104.173821390391</v>
      </c>
      <c r="V2663">
        <v>5.9679767103347901E-2</v>
      </c>
    </row>
    <row r="2664" spans="1:22" hidden="1" x14ac:dyDescent="0.25">
      <c r="A2664" s="30" t="s">
        <v>2154</v>
      </c>
      <c r="B2664" s="30" t="s">
        <v>274</v>
      </c>
      <c r="C2664" s="30" t="s">
        <v>5</v>
      </c>
      <c r="D2664" s="30" t="s">
        <v>591</v>
      </c>
      <c r="E2664" s="30" t="s">
        <v>282</v>
      </c>
      <c r="F2664" s="30">
        <v>10405</v>
      </c>
      <c r="G2664" s="30" t="s">
        <v>303</v>
      </c>
      <c r="H2664" s="30">
        <v>456.14282788908798</v>
      </c>
      <c r="I2664" s="30">
        <v>0.27</v>
      </c>
      <c r="J2664" s="30" t="s">
        <v>336</v>
      </c>
      <c r="K2664" s="30">
        <v>123.158563530054</v>
      </c>
      <c r="L2664" s="30">
        <v>1281464.85353021</v>
      </c>
      <c r="M2664" s="30">
        <v>0</v>
      </c>
      <c r="N2664" s="30">
        <v>0</v>
      </c>
      <c r="O2664" s="30">
        <v>0</v>
      </c>
      <c r="P2664" s="30">
        <v>0</v>
      </c>
      <c r="Q2664" s="30">
        <v>0.27</v>
      </c>
      <c r="R2664" s="30">
        <v>123.158563530054</v>
      </c>
      <c r="S2664" s="30">
        <v>2809.35</v>
      </c>
      <c r="T2664">
        <v>7</v>
      </c>
      <c r="U2664">
        <v>456.14282788908798</v>
      </c>
      <c r="V2664">
        <v>9.7826086956521702E-2</v>
      </c>
    </row>
    <row r="2665" spans="1:22" hidden="1" x14ac:dyDescent="0.25">
      <c r="A2665" s="30" t="s">
        <v>2142</v>
      </c>
      <c r="B2665" s="30" t="s">
        <v>274</v>
      </c>
      <c r="C2665" s="30" t="s">
        <v>5</v>
      </c>
      <c r="D2665" s="30" t="s">
        <v>591</v>
      </c>
      <c r="E2665" s="30" t="s">
        <v>282</v>
      </c>
      <c r="F2665" s="30">
        <v>10405</v>
      </c>
      <c r="G2665" s="30" t="s">
        <v>304</v>
      </c>
      <c r="H2665" s="30">
        <v>191.359904828103</v>
      </c>
      <c r="I2665" s="30">
        <v>1</v>
      </c>
      <c r="J2665" s="30" t="s">
        <v>336</v>
      </c>
      <c r="K2665" s="30">
        <v>191.359904828103</v>
      </c>
      <c r="L2665" s="30">
        <v>1991099.8097364099</v>
      </c>
      <c r="M2665" s="30">
        <v>0</v>
      </c>
      <c r="N2665" s="30">
        <v>0</v>
      </c>
      <c r="O2665" s="30">
        <v>0</v>
      </c>
      <c r="P2665" s="30">
        <v>0</v>
      </c>
      <c r="Q2665" s="30">
        <v>1</v>
      </c>
      <c r="R2665" s="30">
        <v>191.359904828103</v>
      </c>
      <c r="S2665" s="30">
        <v>10405</v>
      </c>
      <c r="T2665">
        <v>7</v>
      </c>
      <c r="U2665">
        <v>191.359904828103</v>
      </c>
      <c r="V2665">
        <v>0.36231884057970998</v>
      </c>
    </row>
    <row r="2666" spans="1:22" hidden="1" x14ac:dyDescent="0.25">
      <c r="A2666" s="30" t="s">
        <v>2156</v>
      </c>
      <c r="B2666" s="30" t="s">
        <v>274</v>
      </c>
      <c r="C2666" s="30" t="s">
        <v>5</v>
      </c>
      <c r="D2666" s="30" t="s">
        <v>591</v>
      </c>
      <c r="E2666" s="30" t="s">
        <v>282</v>
      </c>
      <c r="F2666" s="30">
        <v>10405</v>
      </c>
      <c r="G2666" s="30" t="s">
        <v>305</v>
      </c>
      <c r="H2666" s="30">
        <v>203.934241325518</v>
      </c>
      <c r="I2666" s="30">
        <v>1.69</v>
      </c>
      <c r="J2666" s="30" t="s">
        <v>332</v>
      </c>
      <c r="K2666" s="30">
        <v>344.648867840126</v>
      </c>
      <c r="L2666" s="30">
        <v>3586071.4698765101</v>
      </c>
      <c r="M2666" s="30">
        <v>1.69</v>
      </c>
      <c r="N2666" s="30">
        <v>0</v>
      </c>
      <c r="O2666" s="30">
        <v>0</v>
      </c>
      <c r="P2666" s="30">
        <v>0</v>
      </c>
      <c r="Q2666" s="30">
        <v>0</v>
      </c>
      <c r="R2666" s="30">
        <v>0</v>
      </c>
      <c r="S2666" s="30">
        <v>17584.45</v>
      </c>
      <c r="T2666">
        <v>7</v>
      </c>
      <c r="U2666">
        <v>203.934241325518</v>
      </c>
      <c r="V2666">
        <v>0.24599708879184901</v>
      </c>
    </row>
    <row r="2667" spans="1:22" hidden="1" x14ac:dyDescent="0.25">
      <c r="A2667" s="30" t="s">
        <v>2157</v>
      </c>
      <c r="B2667" s="30" t="s">
        <v>274</v>
      </c>
      <c r="C2667" s="30" t="s">
        <v>5</v>
      </c>
      <c r="D2667" s="30" t="s">
        <v>591</v>
      </c>
      <c r="E2667" s="30" t="s">
        <v>282</v>
      </c>
      <c r="F2667" s="30">
        <v>10405</v>
      </c>
      <c r="G2667" s="30" t="s">
        <v>306</v>
      </c>
      <c r="H2667" s="30">
        <v>119.88674228870801</v>
      </c>
      <c r="I2667" s="30">
        <v>1.87</v>
      </c>
      <c r="J2667" s="30" t="s">
        <v>332</v>
      </c>
      <c r="K2667" s="30">
        <v>224.18820807988399</v>
      </c>
      <c r="L2667" s="30">
        <v>2332678.3050711998</v>
      </c>
      <c r="M2667" s="30">
        <v>1.87</v>
      </c>
      <c r="N2667" s="30">
        <v>0</v>
      </c>
      <c r="O2667" s="30">
        <v>0</v>
      </c>
      <c r="P2667" s="30">
        <v>0</v>
      </c>
      <c r="Q2667" s="30">
        <v>0</v>
      </c>
      <c r="R2667" s="30">
        <v>0</v>
      </c>
      <c r="S2667" s="30">
        <v>19457.349999999999</v>
      </c>
      <c r="T2667">
        <v>7</v>
      </c>
      <c r="U2667">
        <v>119.88674228870801</v>
      </c>
      <c r="V2667">
        <v>0.27219796215429398</v>
      </c>
    </row>
    <row r="2668" spans="1:22" hidden="1" x14ac:dyDescent="0.25">
      <c r="A2668" s="30" t="s">
        <v>2158</v>
      </c>
      <c r="B2668" s="30" t="s">
        <v>274</v>
      </c>
      <c r="C2668" s="30" t="s">
        <v>5</v>
      </c>
      <c r="D2668" s="30" t="s">
        <v>591</v>
      </c>
      <c r="E2668" s="30" t="s">
        <v>282</v>
      </c>
      <c r="F2668" s="30">
        <v>10405</v>
      </c>
      <c r="G2668" s="30" t="s">
        <v>307</v>
      </c>
      <c r="H2668" s="30">
        <v>83.635034352183595</v>
      </c>
      <c r="I2668" s="30">
        <v>1.0900000000000001</v>
      </c>
      <c r="J2668" s="30" t="s">
        <v>336</v>
      </c>
      <c r="K2668" s="30">
        <v>91.1621874438801</v>
      </c>
      <c r="L2668" s="30">
        <v>948542.56035357201</v>
      </c>
      <c r="M2668" s="30">
        <v>0</v>
      </c>
      <c r="N2668" s="30">
        <v>0</v>
      </c>
      <c r="O2668" s="30">
        <v>0</v>
      </c>
      <c r="P2668" s="30">
        <v>0</v>
      </c>
      <c r="Q2668" s="30">
        <v>1.0900000000000001</v>
      </c>
      <c r="R2668" s="30">
        <v>91.1621874438801</v>
      </c>
      <c r="S2668" s="30">
        <v>11341.45</v>
      </c>
      <c r="T2668">
        <v>7</v>
      </c>
      <c r="U2668">
        <v>83.635034352183595</v>
      </c>
      <c r="V2668">
        <v>0.39492753623188398</v>
      </c>
    </row>
    <row r="2669" spans="1:22" hidden="1" x14ac:dyDescent="0.25">
      <c r="A2669" s="30" t="s">
        <v>2159</v>
      </c>
      <c r="B2669" s="30" t="s">
        <v>274</v>
      </c>
      <c r="C2669" s="30" t="s">
        <v>5</v>
      </c>
      <c r="D2669" s="30" t="s">
        <v>591</v>
      </c>
      <c r="E2669" s="30" t="s">
        <v>282</v>
      </c>
      <c r="F2669" s="30">
        <v>10405</v>
      </c>
      <c r="G2669" s="30" t="s">
        <v>308</v>
      </c>
      <c r="H2669" s="30">
        <v>165.36498803798401</v>
      </c>
      <c r="I2669" s="30">
        <v>1.95</v>
      </c>
      <c r="J2669" s="30" t="s">
        <v>332</v>
      </c>
      <c r="K2669" s="30">
        <v>322.46172667406802</v>
      </c>
      <c r="L2669" s="30">
        <v>3355214.2660436798</v>
      </c>
      <c r="M2669" s="30">
        <v>1.95</v>
      </c>
      <c r="N2669" s="30">
        <v>0</v>
      </c>
      <c r="O2669" s="30">
        <v>0</v>
      </c>
      <c r="P2669" s="30">
        <v>0</v>
      </c>
      <c r="Q2669" s="30">
        <v>0</v>
      </c>
      <c r="R2669" s="30">
        <v>0</v>
      </c>
      <c r="S2669" s="30">
        <v>20289.75</v>
      </c>
      <c r="T2669">
        <v>7</v>
      </c>
      <c r="U2669">
        <v>165.36498803798401</v>
      </c>
      <c r="V2669">
        <v>0.28384279475982499</v>
      </c>
    </row>
    <row r="2670" spans="1:22" hidden="1" x14ac:dyDescent="0.25">
      <c r="A2670" s="30" t="s">
        <v>2155</v>
      </c>
      <c r="B2670" s="30" t="s">
        <v>274</v>
      </c>
      <c r="C2670" s="30" t="s">
        <v>5</v>
      </c>
      <c r="D2670" s="30" t="s">
        <v>591</v>
      </c>
      <c r="E2670" s="30" t="s">
        <v>282</v>
      </c>
      <c r="F2670" s="30">
        <v>10405</v>
      </c>
      <c r="G2670" s="30" t="s">
        <v>309</v>
      </c>
      <c r="H2670" s="30">
        <v>910.20310965552505</v>
      </c>
      <c r="I2670" s="30">
        <v>0.06</v>
      </c>
      <c r="J2670" s="30" t="s">
        <v>336</v>
      </c>
      <c r="K2670" s="30">
        <v>54.6121865793315</v>
      </c>
      <c r="L2670" s="30">
        <v>568239.80135794496</v>
      </c>
      <c r="M2670" s="30">
        <v>0</v>
      </c>
      <c r="N2670" s="30">
        <v>0</v>
      </c>
      <c r="O2670" s="30">
        <v>0</v>
      </c>
      <c r="P2670" s="30">
        <v>0</v>
      </c>
      <c r="Q2670" s="30">
        <v>0.06</v>
      </c>
      <c r="R2670" s="30">
        <v>54.6121865793315</v>
      </c>
      <c r="S2670" s="30">
        <v>624.29999999999995</v>
      </c>
      <c r="T2670">
        <v>7</v>
      </c>
      <c r="U2670">
        <v>910.20310965552505</v>
      </c>
      <c r="V2670">
        <v>2.1739130434782601E-2</v>
      </c>
    </row>
    <row r="2671" spans="1:22" hidden="1" x14ac:dyDescent="0.25">
      <c r="A2671" s="30" t="s">
        <v>2160</v>
      </c>
      <c r="B2671" s="30" t="s">
        <v>274</v>
      </c>
      <c r="C2671" s="30" t="s">
        <v>5</v>
      </c>
      <c r="D2671" s="30" t="s">
        <v>591</v>
      </c>
      <c r="E2671" s="30" t="s">
        <v>282</v>
      </c>
      <c r="F2671" s="30">
        <v>10405</v>
      </c>
      <c r="G2671" s="30" t="s">
        <v>310</v>
      </c>
      <c r="H2671" s="30">
        <v>233.57478216883001</v>
      </c>
      <c r="I2671" s="30">
        <v>0.05</v>
      </c>
      <c r="J2671" s="30" t="s">
        <v>333</v>
      </c>
      <c r="K2671" s="30">
        <v>11.6787391084415</v>
      </c>
      <c r="L2671" s="30">
        <v>121517.280423334</v>
      </c>
      <c r="M2671" s="30">
        <v>0</v>
      </c>
      <c r="N2671" s="30">
        <v>0.05</v>
      </c>
      <c r="O2671" s="30">
        <v>0</v>
      </c>
      <c r="P2671" s="30">
        <v>0</v>
      </c>
      <c r="Q2671" s="30">
        <v>0</v>
      </c>
      <c r="R2671" s="30">
        <v>0</v>
      </c>
      <c r="S2671" s="30">
        <v>520.25</v>
      </c>
      <c r="T2671">
        <v>7</v>
      </c>
      <c r="U2671">
        <v>233.57478216883001</v>
      </c>
      <c r="V2671">
        <v>1.68350168350168E-2</v>
      </c>
    </row>
    <row r="2672" spans="1:22" hidden="1" x14ac:dyDescent="0.25">
      <c r="A2672" s="30" t="s">
        <v>2161</v>
      </c>
      <c r="B2672" s="30" t="s">
        <v>274</v>
      </c>
      <c r="C2672" s="30" t="s">
        <v>5</v>
      </c>
      <c r="D2672" s="30" t="s">
        <v>591</v>
      </c>
      <c r="E2672" s="30" t="s">
        <v>282</v>
      </c>
      <c r="F2672" s="30">
        <v>10405</v>
      </c>
      <c r="G2672" s="30" t="s">
        <v>311</v>
      </c>
      <c r="H2672" s="30">
        <v>113.277260518924</v>
      </c>
      <c r="I2672" s="30">
        <v>0.41</v>
      </c>
      <c r="J2672" s="30" t="s">
        <v>333</v>
      </c>
      <c r="K2672" s="30">
        <v>46.443676812758703</v>
      </c>
      <c r="L2672" s="30">
        <v>483246.45723675401</v>
      </c>
      <c r="M2672" s="30">
        <v>0</v>
      </c>
      <c r="N2672" s="30">
        <v>0.41</v>
      </c>
      <c r="O2672" s="30">
        <v>0</v>
      </c>
      <c r="P2672" s="30">
        <v>0</v>
      </c>
      <c r="Q2672" s="30">
        <v>0</v>
      </c>
      <c r="R2672" s="30">
        <v>0</v>
      </c>
      <c r="S2672" s="30">
        <v>4266.05</v>
      </c>
      <c r="T2672">
        <v>7</v>
      </c>
      <c r="U2672">
        <v>113.277260518924</v>
      </c>
      <c r="V2672">
        <v>0.138047138047138</v>
      </c>
    </row>
    <row r="2673" spans="1:22" hidden="1" x14ac:dyDescent="0.25">
      <c r="A2673" s="30" t="s">
        <v>2162</v>
      </c>
      <c r="B2673" s="30" t="s">
        <v>274</v>
      </c>
      <c r="C2673" s="30" t="s">
        <v>5</v>
      </c>
      <c r="D2673" s="30" t="s">
        <v>591</v>
      </c>
      <c r="E2673" s="30" t="s">
        <v>282</v>
      </c>
      <c r="F2673" s="30">
        <v>10405</v>
      </c>
      <c r="G2673" s="30" t="s">
        <v>312</v>
      </c>
      <c r="H2673" s="30">
        <v>28.548968986801</v>
      </c>
      <c r="I2673" s="30">
        <v>13.37</v>
      </c>
      <c r="J2673" s="30" t="s">
        <v>334</v>
      </c>
      <c r="K2673" s="30">
        <v>381.69971535352897</v>
      </c>
      <c r="L2673" s="30">
        <v>3971585.5382534699</v>
      </c>
      <c r="M2673" s="30">
        <v>0</v>
      </c>
      <c r="N2673" s="30">
        <v>0</v>
      </c>
      <c r="O2673" s="30">
        <v>13.37</v>
      </c>
      <c r="P2673" s="30">
        <v>0</v>
      </c>
      <c r="Q2673" s="30">
        <v>0</v>
      </c>
      <c r="R2673" s="30">
        <v>0</v>
      </c>
      <c r="S2673" s="30">
        <v>139114.85</v>
      </c>
      <c r="T2673">
        <v>7</v>
      </c>
      <c r="U2673">
        <v>28.548968986801</v>
      </c>
      <c r="V2673">
        <v>0.83043478260869596</v>
      </c>
    </row>
    <row r="2674" spans="1:22" hidden="1" x14ac:dyDescent="0.25">
      <c r="A2674" s="30" t="s">
        <v>2850</v>
      </c>
      <c r="B2674" s="30" t="s">
        <v>274</v>
      </c>
      <c r="C2674" s="30" t="s">
        <v>5</v>
      </c>
      <c r="D2674" s="30" t="s">
        <v>591</v>
      </c>
      <c r="E2674" s="30" t="s">
        <v>282</v>
      </c>
      <c r="F2674" s="30">
        <v>10405</v>
      </c>
      <c r="G2674" s="30" t="s">
        <v>2688</v>
      </c>
      <c r="H2674" s="30">
        <v>340.27779140179001</v>
      </c>
      <c r="I2674" s="30">
        <v>0.34329269872000001</v>
      </c>
      <c r="J2674" s="30" t="s">
        <v>334</v>
      </c>
      <c r="K2674" s="30">
        <v>116.814881324802</v>
      </c>
      <c r="L2674" s="30">
        <v>1215458.84018456</v>
      </c>
      <c r="M2674" s="30">
        <v>0</v>
      </c>
      <c r="N2674" s="30">
        <v>0</v>
      </c>
      <c r="O2674" s="30">
        <v>0.34329269872000001</v>
      </c>
      <c r="P2674" s="30">
        <v>0</v>
      </c>
      <c r="Q2674" s="30">
        <v>0</v>
      </c>
      <c r="R2674" s="30">
        <v>0</v>
      </c>
      <c r="S2674" s="30">
        <v>3571.9605301816</v>
      </c>
      <c r="T2674">
        <v>7</v>
      </c>
      <c r="U2674">
        <v>340.27779140179001</v>
      </c>
      <c r="V2674">
        <v>2.13225278708075E-2</v>
      </c>
    </row>
    <row r="2675" spans="1:22" hidden="1" x14ac:dyDescent="0.25">
      <c r="A2675" s="30" t="s">
        <v>2766</v>
      </c>
      <c r="B2675" s="30" t="s">
        <v>274</v>
      </c>
      <c r="C2675" s="30" t="s">
        <v>5</v>
      </c>
      <c r="D2675" s="30" t="s">
        <v>591</v>
      </c>
      <c r="E2675" s="30" t="s">
        <v>282</v>
      </c>
      <c r="F2675" s="30">
        <v>10405</v>
      </c>
      <c r="G2675" s="30" t="s">
        <v>2687</v>
      </c>
      <c r="H2675" s="30">
        <v>211.18342694688701</v>
      </c>
      <c r="I2675" s="30">
        <v>2.3767073012800002</v>
      </c>
      <c r="J2675" s="30" t="s">
        <v>334</v>
      </c>
      <c r="K2675" s="30">
        <v>501.92119273399697</v>
      </c>
      <c r="L2675" s="30">
        <v>5222490.0103972396</v>
      </c>
      <c r="M2675" s="30">
        <v>0</v>
      </c>
      <c r="N2675" s="30">
        <v>0</v>
      </c>
      <c r="O2675" s="30">
        <v>2.3767073012800002</v>
      </c>
      <c r="P2675" s="30">
        <v>0</v>
      </c>
      <c r="Q2675" s="30">
        <v>0</v>
      </c>
      <c r="R2675" s="30">
        <v>0</v>
      </c>
      <c r="S2675" s="30">
        <v>24729.639469818401</v>
      </c>
      <c r="T2675">
        <v>7</v>
      </c>
      <c r="U2675">
        <v>211.18342694688701</v>
      </c>
      <c r="V2675">
        <v>0.14762157150807501</v>
      </c>
    </row>
    <row r="2676" spans="1:22" hidden="1" x14ac:dyDescent="0.25">
      <c r="A2676" s="30" t="s">
        <v>2163</v>
      </c>
      <c r="B2676" s="30" t="s">
        <v>274</v>
      </c>
      <c r="C2676" s="30" t="s">
        <v>5</v>
      </c>
      <c r="D2676" s="30" t="s">
        <v>591</v>
      </c>
      <c r="E2676" s="30" t="s">
        <v>282</v>
      </c>
      <c r="F2676" s="30">
        <v>10405</v>
      </c>
      <c r="G2676" s="30" t="s">
        <v>313</v>
      </c>
      <c r="H2676" s="30">
        <v>1747.81089484272</v>
      </c>
      <c r="I2676" s="30">
        <v>0.01</v>
      </c>
      <c r="J2676" s="30" t="s">
        <v>334</v>
      </c>
      <c r="K2676" s="30">
        <v>17.478108948427199</v>
      </c>
      <c r="L2676" s="30">
        <v>181859.72360838499</v>
      </c>
      <c r="M2676" s="30">
        <v>0</v>
      </c>
      <c r="N2676" s="30">
        <v>0</v>
      </c>
      <c r="O2676" s="30">
        <v>0.01</v>
      </c>
      <c r="P2676" s="30">
        <v>0</v>
      </c>
      <c r="Q2676" s="30">
        <v>0</v>
      </c>
      <c r="R2676" s="30">
        <v>0</v>
      </c>
      <c r="S2676" s="30">
        <v>104.05</v>
      </c>
      <c r="T2676">
        <v>7</v>
      </c>
      <c r="U2676">
        <v>1747.81089484272</v>
      </c>
      <c r="V2676">
        <v>6.2111801242235995E-4</v>
      </c>
    </row>
    <row r="2677" spans="1:22" hidden="1" x14ac:dyDescent="0.25">
      <c r="A2677" s="30" t="s">
        <v>2190</v>
      </c>
      <c r="B2677" s="30" t="s">
        <v>274</v>
      </c>
      <c r="C2677" s="30" t="s">
        <v>5</v>
      </c>
      <c r="D2677" s="30" t="s">
        <v>591</v>
      </c>
      <c r="E2677" s="30" t="s">
        <v>283</v>
      </c>
      <c r="F2677" s="30">
        <v>10405</v>
      </c>
      <c r="G2677" s="30" t="s">
        <v>289</v>
      </c>
      <c r="H2677" s="30">
        <v>805.18032158469896</v>
      </c>
      <c r="I2677" s="30">
        <v>0.01</v>
      </c>
      <c r="J2677" s="30" t="s">
        <v>335</v>
      </c>
      <c r="K2677" s="30">
        <v>8.0518032158469897</v>
      </c>
      <c r="L2677" s="30">
        <v>83779.012460887898</v>
      </c>
      <c r="M2677" s="30">
        <v>0</v>
      </c>
      <c r="N2677" s="30">
        <v>0</v>
      </c>
      <c r="O2677" s="30">
        <v>0</v>
      </c>
      <c r="P2677" s="30">
        <v>0.01</v>
      </c>
      <c r="Q2677" s="30">
        <v>0</v>
      </c>
      <c r="R2677" s="30">
        <v>0</v>
      </c>
      <c r="S2677" s="30">
        <v>104.05</v>
      </c>
      <c r="T2677">
        <v>8</v>
      </c>
      <c r="U2677">
        <v>805.18032158469896</v>
      </c>
      <c r="V2677">
        <v>1</v>
      </c>
    </row>
    <row r="2678" spans="1:22" hidden="1" x14ac:dyDescent="0.25">
      <c r="A2678" s="30" t="s">
        <v>2189</v>
      </c>
      <c r="B2678" s="30" t="s">
        <v>274</v>
      </c>
      <c r="C2678" s="30" t="s">
        <v>5</v>
      </c>
      <c r="D2678" s="30" t="s">
        <v>591</v>
      </c>
      <c r="E2678" s="30" t="s">
        <v>283</v>
      </c>
      <c r="F2678" s="30">
        <v>10405</v>
      </c>
      <c r="G2678" s="30" t="s">
        <v>290</v>
      </c>
      <c r="H2678" s="30">
        <v>0</v>
      </c>
      <c r="I2678" s="30">
        <v>0</v>
      </c>
      <c r="J2678" s="30" t="s">
        <v>363</v>
      </c>
      <c r="K2678" s="30">
        <v>0</v>
      </c>
      <c r="L2678" s="30">
        <v>0</v>
      </c>
      <c r="M2678" s="30">
        <v>0</v>
      </c>
      <c r="N2678" s="30">
        <v>0</v>
      </c>
      <c r="O2678" s="30">
        <v>0</v>
      </c>
      <c r="P2678" s="30">
        <v>0</v>
      </c>
      <c r="Q2678" s="30">
        <v>0</v>
      </c>
      <c r="R2678" s="30">
        <v>0</v>
      </c>
      <c r="S2678" s="30">
        <v>0</v>
      </c>
      <c r="T2678">
        <v>8</v>
      </c>
      <c r="U2678">
        <v>1396.4703330989601</v>
      </c>
      <c r="V2678">
        <v>0.42857142857142799</v>
      </c>
    </row>
    <row r="2679" spans="1:22" hidden="1" x14ac:dyDescent="0.25">
      <c r="A2679" s="30" t="s">
        <v>2166</v>
      </c>
      <c r="B2679" s="30" t="s">
        <v>274</v>
      </c>
      <c r="C2679" s="30" t="s">
        <v>5</v>
      </c>
      <c r="D2679" s="30" t="s">
        <v>591</v>
      </c>
      <c r="E2679" s="30" t="s">
        <v>283</v>
      </c>
      <c r="F2679" s="30">
        <v>10405</v>
      </c>
      <c r="G2679" s="30" t="s">
        <v>291</v>
      </c>
      <c r="H2679" s="30">
        <v>803.46880606712296</v>
      </c>
      <c r="I2679" s="30">
        <v>0.02</v>
      </c>
      <c r="J2679" s="30" t="s">
        <v>336</v>
      </c>
      <c r="K2679" s="30">
        <v>16.069376121342501</v>
      </c>
      <c r="L2679" s="30">
        <v>167201.85854256799</v>
      </c>
      <c r="M2679" s="30">
        <v>0</v>
      </c>
      <c r="N2679" s="30">
        <v>0</v>
      </c>
      <c r="O2679" s="30">
        <v>0</v>
      </c>
      <c r="P2679" s="30">
        <v>0</v>
      </c>
      <c r="Q2679" s="30">
        <v>0.02</v>
      </c>
      <c r="R2679" s="30">
        <v>16.069376121342501</v>
      </c>
      <c r="S2679" s="30">
        <v>208.1</v>
      </c>
      <c r="T2679">
        <v>8</v>
      </c>
      <c r="U2679">
        <v>803.46880606712296</v>
      </c>
      <c r="V2679">
        <v>5.5710306406685202E-3</v>
      </c>
    </row>
    <row r="2680" spans="1:22" hidden="1" x14ac:dyDescent="0.25">
      <c r="A2680" s="30" t="s">
        <v>2168</v>
      </c>
      <c r="B2680" s="30" t="s">
        <v>274</v>
      </c>
      <c r="C2680" s="30" t="s">
        <v>5</v>
      </c>
      <c r="D2680" s="30" t="s">
        <v>591</v>
      </c>
      <c r="E2680" s="30" t="s">
        <v>283</v>
      </c>
      <c r="F2680" s="30">
        <v>10405</v>
      </c>
      <c r="G2680" s="30" t="s">
        <v>292</v>
      </c>
      <c r="H2680" s="30">
        <v>49.584506121142901</v>
      </c>
      <c r="I2680" s="30">
        <v>0.96</v>
      </c>
      <c r="J2680" s="30" t="s">
        <v>332</v>
      </c>
      <c r="K2680" s="30">
        <v>47.601125876297203</v>
      </c>
      <c r="L2680" s="30">
        <v>495289.71474287199</v>
      </c>
      <c r="M2680" s="30">
        <v>0.96</v>
      </c>
      <c r="N2680" s="30">
        <v>0</v>
      </c>
      <c r="O2680" s="30">
        <v>0</v>
      </c>
      <c r="P2680" s="30">
        <v>0</v>
      </c>
      <c r="Q2680" s="30">
        <v>0</v>
      </c>
      <c r="R2680" s="30">
        <v>0</v>
      </c>
      <c r="S2680" s="30">
        <v>9988.7999999999993</v>
      </c>
      <c r="T2680">
        <v>8</v>
      </c>
      <c r="U2680">
        <v>49.584506121142901</v>
      </c>
      <c r="V2680">
        <v>0.11580217129071201</v>
      </c>
    </row>
    <row r="2681" spans="1:22" hidden="1" x14ac:dyDescent="0.25">
      <c r="A2681" s="30" t="s">
        <v>2169</v>
      </c>
      <c r="B2681" s="30" t="s">
        <v>274</v>
      </c>
      <c r="C2681" s="30" t="s">
        <v>5</v>
      </c>
      <c r="D2681" s="30" t="s">
        <v>591</v>
      </c>
      <c r="E2681" s="30" t="s">
        <v>283</v>
      </c>
      <c r="F2681" s="30">
        <v>10405</v>
      </c>
      <c r="G2681" s="30" t="s">
        <v>293</v>
      </c>
      <c r="H2681" s="30">
        <v>1016.8980058704</v>
      </c>
      <c r="I2681" s="30">
        <v>0.25</v>
      </c>
      <c r="J2681" s="30" t="s">
        <v>333</v>
      </c>
      <c r="K2681" s="30">
        <v>254.22450146760099</v>
      </c>
      <c r="L2681" s="30">
        <v>2645205.93777039</v>
      </c>
      <c r="M2681" s="30">
        <v>0</v>
      </c>
      <c r="N2681" s="30">
        <v>0.25</v>
      </c>
      <c r="O2681" s="30">
        <v>0</v>
      </c>
      <c r="P2681" s="30">
        <v>0</v>
      </c>
      <c r="Q2681" s="30">
        <v>0</v>
      </c>
      <c r="R2681" s="30">
        <v>0</v>
      </c>
      <c r="S2681" s="30">
        <v>2601.25</v>
      </c>
      <c r="T2681">
        <v>8</v>
      </c>
      <c r="U2681">
        <v>1016.8980058704</v>
      </c>
      <c r="V2681">
        <v>6.7204301075268799E-2</v>
      </c>
    </row>
    <row r="2682" spans="1:22" hidden="1" x14ac:dyDescent="0.25">
      <c r="A2682" s="30" t="s">
        <v>2170</v>
      </c>
      <c r="B2682" s="30" t="s">
        <v>274</v>
      </c>
      <c r="C2682" s="30" t="s">
        <v>5</v>
      </c>
      <c r="D2682" s="30" t="s">
        <v>591</v>
      </c>
      <c r="E2682" s="30" t="s">
        <v>283</v>
      </c>
      <c r="F2682" s="30">
        <v>10405</v>
      </c>
      <c r="G2682" s="30" t="s">
        <v>294</v>
      </c>
      <c r="H2682" s="30">
        <v>236.154182284141</v>
      </c>
      <c r="I2682" s="30">
        <v>0.73</v>
      </c>
      <c r="J2682" s="30" t="s">
        <v>333</v>
      </c>
      <c r="K2682" s="30">
        <v>172.39255306742299</v>
      </c>
      <c r="L2682" s="30">
        <v>1793744.5146665401</v>
      </c>
      <c r="M2682" s="30">
        <v>0</v>
      </c>
      <c r="N2682" s="30">
        <v>0.73</v>
      </c>
      <c r="O2682" s="30">
        <v>0</v>
      </c>
      <c r="P2682" s="30">
        <v>0</v>
      </c>
      <c r="Q2682" s="30">
        <v>0</v>
      </c>
      <c r="R2682" s="30">
        <v>0</v>
      </c>
      <c r="S2682" s="30">
        <v>7595.65</v>
      </c>
      <c r="T2682">
        <v>8</v>
      </c>
      <c r="U2682">
        <v>236.154182284141</v>
      </c>
      <c r="V2682">
        <v>0.19623655913978499</v>
      </c>
    </row>
    <row r="2683" spans="1:22" hidden="1" x14ac:dyDescent="0.25">
      <c r="A2683" s="30" t="s">
        <v>2171</v>
      </c>
      <c r="B2683" s="30" t="s">
        <v>274</v>
      </c>
      <c r="C2683" s="30" t="s">
        <v>5</v>
      </c>
      <c r="D2683" s="30" t="s">
        <v>591</v>
      </c>
      <c r="E2683" s="30" t="s">
        <v>283</v>
      </c>
      <c r="F2683" s="30">
        <v>10405</v>
      </c>
      <c r="G2683" s="30" t="s">
        <v>295</v>
      </c>
      <c r="H2683" s="30">
        <v>0</v>
      </c>
      <c r="I2683" s="30">
        <v>0</v>
      </c>
      <c r="J2683" s="30" t="s">
        <v>336</v>
      </c>
      <c r="K2683" s="30">
        <v>0</v>
      </c>
      <c r="L2683" s="30">
        <v>0</v>
      </c>
      <c r="M2683" s="30">
        <v>0</v>
      </c>
      <c r="N2683" s="30">
        <v>0</v>
      </c>
      <c r="O2683" s="30">
        <v>0</v>
      </c>
      <c r="P2683" s="30">
        <v>0</v>
      </c>
      <c r="Q2683" s="30">
        <v>0</v>
      </c>
      <c r="R2683" s="30">
        <v>0</v>
      </c>
      <c r="S2683" s="30">
        <v>0</v>
      </c>
      <c r="T2683">
        <v>8</v>
      </c>
      <c r="U2683">
        <v>0</v>
      </c>
      <c r="V2683">
        <v>0</v>
      </c>
    </row>
    <row r="2684" spans="1:22" hidden="1" x14ac:dyDescent="0.25">
      <c r="A2684" s="30" t="s">
        <v>2172</v>
      </c>
      <c r="B2684" s="30" t="s">
        <v>274</v>
      </c>
      <c r="C2684" s="30" t="s">
        <v>5</v>
      </c>
      <c r="D2684" s="30" t="s">
        <v>591</v>
      </c>
      <c r="E2684" s="30" t="s">
        <v>283</v>
      </c>
      <c r="F2684" s="30">
        <v>10405</v>
      </c>
      <c r="G2684" s="30" t="s">
        <v>296</v>
      </c>
      <c r="H2684" s="30">
        <v>180.38838737333199</v>
      </c>
      <c r="I2684" s="30">
        <v>0.28999999999999998</v>
      </c>
      <c r="J2684" s="30" t="s">
        <v>336</v>
      </c>
      <c r="K2684" s="30">
        <v>52.312632338266198</v>
      </c>
      <c r="L2684" s="30">
        <v>544312.93947966001</v>
      </c>
      <c r="M2684" s="30">
        <v>0</v>
      </c>
      <c r="N2684" s="30">
        <v>0</v>
      </c>
      <c r="O2684" s="30">
        <v>0</v>
      </c>
      <c r="P2684" s="30">
        <v>0</v>
      </c>
      <c r="Q2684" s="30">
        <v>0.28999999999999998</v>
      </c>
      <c r="R2684" s="30">
        <v>52.312632338266198</v>
      </c>
      <c r="S2684" s="30">
        <v>3017.45</v>
      </c>
      <c r="T2684">
        <v>8</v>
      </c>
      <c r="U2684">
        <v>180.38838737333199</v>
      </c>
      <c r="V2684">
        <v>8.0779944289693595E-2</v>
      </c>
    </row>
    <row r="2685" spans="1:22" hidden="1" x14ac:dyDescent="0.25">
      <c r="A2685" s="30" t="s">
        <v>2173</v>
      </c>
      <c r="B2685" s="30" t="s">
        <v>274</v>
      </c>
      <c r="C2685" s="30" t="s">
        <v>5</v>
      </c>
      <c r="D2685" s="30" t="s">
        <v>591</v>
      </c>
      <c r="E2685" s="30" t="s">
        <v>283</v>
      </c>
      <c r="F2685" s="30">
        <v>10405</v>
      </c>
      <c r="G2685" s="30" t="s">
        <v>297</v>
      </c>
      <c r="H2685" s="30">
        <v>1937.89247577584</v>
      </c>
      <c r="I2685" s="30">
        <v>0.22</v>
      </c>
      <c r="J2685" s="30" t="s">
        <v>336</v>
      </c>
      <c r="K2685" s="30">
        <v>426.33634467068401</v>
      </c>
      <c r="L2685" s="30">
        <v>4436029.6662984705</v>
      </c>
      <c r="M2685" s="30">
        <v>0</v>
      </c>
      <c r="N2685" s="30">
        <v>0</v>
      </c>
      <c r="O2685" s="30">
        <v>0</v>
      </c>
      <c r="P2685" s="30">
        <v>0</v>
      </c>
      <c r="Q2685" s="30">
        <v>0.22</v>
      </c>
      <c r="R2685" s="30">
        <v>426.33634467068401</v>
      </c>
      <c r="S2685" s="30">
        <v>2289.1</v>
      </c>
      <c r="T2685">
        <v>8</v>
      </c>
      <c r="U2685">
        <v>1937.89247577584</v>
      </c>
      <c r="V2685">
        <v>6.12813370473538E-2</v>
      </c>
    </row>
    <row r="2686" spans="1:22" hidden="1" x14ac:dyDescent="0.25">
      <c r="A2686" s="30" t="s">
        <v>2174</v>
      </c>
      <c r="B2686" s="30" t="s">
        <v>274</v>
      </c>
      <c r="C2686" s="30" t="s">
        <v>5</v>
      </c>
      <c r="D2686" s="30" t="s">
        <v>591</v>
      </c>
      <c r="E2686" s="30" t="s">
        <v>283</v>
      </c>
      <c r="F2686" s="30">
        <v>10405</v>
      </c>
      <c r="G2686" s="30" t="s">
        <v>298</v>
      </c>
      <c r="H2686" s="30">
        <v>0</v>
      </c>
      <c r="I2686" s="30">
        <v>0</v>
      </c>
      <c r="J2686" s="30" t="s">
        <v>276</v>
      </c>
      <c r="K2686" s="30">
        <v>0</v>
      </c>
      <c r="L2686" s="30">
        <v>0</v>
      </c>
      <c r="M2686" s="30">
        <v>0</v>
      </c>
      <c r="N2686" s="30">
        <v>0</v>
      </c>
      <c r="O2686" s="30">
        <v>0</v>
      </c>
      <c r="P2686" s="30">
        <v>0</v>
      </c>
      <c r="Q2686" s="30">
        <v>0</v>
      </c>
      <c r="R2686" s="30">
        <v>0</v>
      </c>
      <c r="S2686" s="30">
        <v>0</v>
      </c>
      <c r="T2686">
        <v>8</v>
      </c>
      <c r="U2686">
        <v>0</v>
      </c>
      <c r="V2686">
        <v>0</v>
      </c>
    </row>
    <row r="2687" spans="1:22" hidden="1" x14ac:dyDescent="0.25">
      <c r="A2687" s="30" t="s">
        <v>2175</v>
      </c>
      <c r="B2687" s="30" t="s">
        <v>274</v>
      </c>
      <c r="C2687" s="30" t="s">
        <v>5</v>
      </c>
      <c r="D2687" s="30" t="s">
        <v>591</v>
      </c>
      <c r="E2687" s="30" t="s">
        <v>283</v>
      </c>
      <c r="F2687" s="30">
        <v>10405</v>
      </c>
      <c r="G2687" s="30" t="s">
        <v>299</v>
      </c>
      <c r="H2687" s="30">
        <v>132.90286473742299</v>
      </c>
      <c r="I2687" s="30">
        <v>0.14000000000000001</v>
      </c>
      <c r="J2687" s="30" t="s">
        <v>332</v>
      </c>
      <c r="K2687" s="30">
        <v>18.6064010632393</v>
      </c>
      <c r="L2687" s="30">
        <v>193599.60306300499</v>
      </c>
      <c r="M2687" s="30">
        <v>0.14000000000000001</v>
      </c>
      <c r="N2687" s="30">
        <v>0</v>
      </c>
      <c r="O2687" s="30">
        <v>0</v>
      </c>
      <c r="P2687" s="30">
        <v>0</v>
      </c>
      <c r="Q2687" s="30">
        <v>0</v>
      </c>
      <c r="R2687" s="30">
        <v>0</v>
      </c>
      <c r="S2687" s="30">
        <v>1456.7</v>
      </c>
      <c r="T2687">
        <v>8</v>
      </c>
      <c r="U2687">
        <v>132.90286473742299</v>
      </c>
      <c r="V2687">
        <v>1.6887816646562099E-2</v>
      </c>
    </row>
    <row r="2688" spans="1:22" hidden="1" x14ac:dyDescent="0.25">
      <c r="A2688" s="30" t="s">
        <v>2176</v>
      </c>
      <c r="B2688" s="30" t="s">
        <v>274</v>
      </c>
      <c r="C2688" s="30" t="s">
        <v>5</v>
      </c>
      <c r="D2688" s="30" t="s">
        <v>591</v>
      </c>
      <c r="E2688" s="30" t="s">
        <v>283</v>
      </c>
      <c r="F2688" s="30">
        <v>10405</v>
      </c>
      <c r="G2688" s="30" t="s">
        <v>300</v>
      </c>
      <c r="H2688" s="30">
        <v>0</v>
      </c>
      <c r="I2688" s="30">
        <v>0</v>
      </c>
      <c r="J2688" s="30" t="s">
        <v>336</v>
      </c>
      <c r="K2688" s="30">
        <v>0</v>
      </c>
      <c r="L2688" s="30">
        <v>0</v>
      </c>
      <c r="M2688" s="30">
        <v>0</v>
      </c>
      <c r="N2688" s="30">
        <v>0</v>
      </c>
      <c r="O2688" s="30">
        <v>0</v>
      </c>
      <c r="P2688" s="30">
        <v>0</v>
      </c>
      <c r="Q2688" s="30">
        <v>0</v>
      </c>
      <c r="R2688" s="30">
        <v>0</v>
      </c>
      <c r="S2688" s="30">
        <v>0</v>
      </c>
      <c r="T2688">
        <v>8</v>
      </c>
      <c r="U2688">
        <v>0</v>
      </c>
      <c r="V2688">
        <v>0</v>
      </c>
    </row>
    <row r="2689" spans="1:22" hidden="1" x14ac:dyDescent="0.25">
      <c r="A2689" s="30" t="s">
        <v>2177</v>
      </c>
      <c r="B2689" s="30" t="s">
        <v>274</v>
      </c>
      <c r="C2689" s="30" t="s">
        <v>5</v>
      </c>
      <c r="D2689" s="30" t="s">
        <v>591</v>
      </c>
      <c r="E2689" s="30" t="s">
        <v>283</v>
      </c>
      <c r="F2689" s="30">
        <v>10405</v>
      </c>
      <c r="G2689" s="30" t="s">
        <v>301</v>
      </c>
      <c r="H2689" s="30">
        <v>130.48004907766801</v>
      </c>
      <c r="I2689" s="30">
        <v>2.17</v>
      </c>
      <c r="J2689" s="30" t="s">
        <v>333</v>
      </c>
      <c r="K2689" s="30">
        <v>283.14170649853901</v>
      </c>
      <c r="L2689" s="30">
        <v>2946089.4561172999</v>
      </c>
      <c r="M2689" s="30">
        <v>0</v>
      </c>
      <c r="N2689" s="30">
        <v>2.17</v>
      </c>
      <c r="O2689" s="30">
        <v>0</v>
      </c>
      <c r="P2689" s="30">
        <v>0</v>
      </c>
      <c r="Q2689" s="30">
        <v>0</v>
      </c>
      <c r="R2689" s="30">
        <v>0</v>
      </c>
      <c r="S2689" s="30">
        <v>22578.85</v>
      </c>
      <c r="T2689">
        <v>8</v>
      </c>
      <c r="U2689">
        <v>130.48004907766801</v>
      </c>
      <c r="V2689">
        <v>0.58333333333333304</v>
      </c>
    </row>
    <row r="2690" spans="1:22" hidden="1" x14ac:dyDescent="0.25">
      <c r="A2690" s="30" t="s">
        <v>2178</v>
      </c>
      <c r="B2690" s="30" t="s">
        <v>274</v>
      </c>
      <c r="C2690" s="30" t="s">
        <v>5</v>
      </c>
      <c r="D2690" s="30" t="s">
        <v>591</v>
      </c>
      <c r="E2690" s="30" t="s">
        <v>283</v>
      </c>
      <c r="F2690" s="30">
        <v>10405</v>
      </c>
      <c r="G2690" s="30" t="s">
        <v>302</v>
      </c>
      <c r="H2690" s="30">
        <v>113.535975408315</v>
      </c>
      <c r="I2690" s="30">
        <v>0.56000000000000005</v>
      </c>
      <c r="J2690" s="30" t="s">
        <v>332</v>
      </c>
      <c r="K2690" s="30">
        <v>63.580146228656602</v>
      </c>
      <c r="L2690" s="30">
        <v>661551.42150917195</v>
      </c>
      <c r="M2690" s="30">
        <v>0.56000000000000005</v>
      </c>
      <c r="N2690" s="30">
        <v>0</v>
      </c>
      <c r="O2690" s="30">
        <v>0</v>
      </c>
      <c r="P2690" s="30">
        <v>0</v>
      </c>
      <c r="Q2690" s="30">
        <v>0</v>
      </c>
      <c r="R2690" s="30">
        <v>0</v>
      </c>
      <c r="S2690" s="30">
        <v>5826.8</v>
      </c>
      <c r="T2690">
        <v>8</v>
      </c>
      <c r="U2690">
        <v>113.535975408315</v>
      </c>
      <c r="V2690">
        <v>6.7551266586248507E-2</v>
      </c>
    </row>
    <row r="2691" spans="1:22" hidden="1" x14ac:dyDescent="0.25">
      <c r="A2691" s="30" t="s">
        <v>2179</v>
      </c>
      <c r="B2691" s="30" t="s">
        <v>274</v>
      </c>
      <c r="C2691" s="30" t="s">
        <v>5</v>
      </c>
      <c r="D2691" s="30" t="s">
        <v>591</v>
      </c>
      <c r="E2691" s="30" t="s">
        <v>283</v>
      </c>
      <c r="F2691" s="30">
        <v>10405</v>
      </c>
      <c r="G2691" s="30" t="s">
        <v>303</v>
      </c>
      <c r="H2691" s="30">
        <v>664.87814581495797</v>
      </c>
      <c r="I2691" s="30">
        <v>0.43</v>
      </c>
      <c r="J2691" s="30" t="s">
        <v>336</v>
      </c>
      <c r="K2691" s="30">
        <v>285.897602700432</v>
      </c>
      <c r="L2691" s="30">
        <v>2974764.5560980001</v>
      </c>
      <c r="M2691" s="30">
        <v>0</v>
      </c>
      <c r="N2691" s="30">
        <v>0</v>
      </c>
      <c r="O2691" s="30">
        <v>0</v>
      </c>
      <c r="P2691" s="30">
        <v>0</v>
      </c>
      <c r="Q2691" s="30">
        <v>0.43</v>
      </c>
      <c r="R2691" s="30">
        <v>285.897602700432</v>
      </c>
      <c r="S2691" s="30">
        <v>4474.1499999999996</v>
      </c>
      <c r="T2691">
        <v>8</v>
      </c>
      <c r="U2691">
        <v>664.87814581495797</v>
      </c>
      <c r="V2691">
        <v>0.119777158774373</v>
      </c>
    </row>
    <row r="2692" spans="1:22" hidden="1" x14ac:dyDescent="0.25">
      <c r="A2692" s="30" t="s">
        <v>2167</v>
      </c>
      <c r="B2692" s="30" t="s">
        <v>274</v>
      </c>
      <c r="C2692" s="30" t="s">
        <v>5</v>
      </c>
      <c r="D2692" s="30" t="s">
        <v>591</v>
      </c>
      <c r="E2692" s="30" t="s">
        <v>283</v>
      </c>
      <c r="F2692" s="30">
        <v>10405</v>
      </c>
      <c r="G2692" s="30" t="s">
        <v>304</v>
      </c>
      <c r="H2692" s="30">
        <v>331.24762376968698</v>
      </c>
      <c r="I2692" s="30">
        <v>1</v>
      </c>
      <c r="J2692" s="30" t="s">
        <v>336</v>
      </c>
      <c r="K2692" s="30">
        <v>331.24762376968698</v>
      </c>
      <c r="L2692" s="30">
        <v>3446631.5253235898</v>
      </c>
      <c r="M2692" s="30">
        <v>0</v>
      </c>
      <c r="N2692" s="30">
        <v>0</v>
      </c>
      <c r="O2692" s="30">
        <v>0</v>
      </c>
      <c r="P2692" s="30">
        <v>0</v>
      </c>
      <c r="Q2692" s="30">
        <v>1</v>
      </c>
      <c r="R2692" s="30">
        <v>331.24762376968698</v>
      </c>
      <c r="S2692" s="30">
        <v>10405</v>
      </c>
      <c r="T2692">
        <v>8</v>
      </c>
      <c r="U2692">
        <v>331.24762376968698</v>
      </c>
      <c r="V2692">
        <v>0.27855153203342597</v>
      </c>
    </row>
    <row r="2693" spans="1:22" hidden="1" x14ac:dyDescent="0.25">
      <c r="A2693" s="30" t="s">
        <v>2181</v>
      </c>
      <c r="B2693" s="30" t="s">
        <v>274</v>
      </c>
      <c r="C2693" s="30" t="s">
        <v>5</v>
      </c>
      <c r="D2693" s="30" t="s">
        <v>591</v>
      </c>
      <c r="E2693" s="30" t="s">
        <v>283</v>
      </c>
      <c r="F2693" s="30">
        <v>10405</v>
      </c>
      <c r="G2693" s="30" t="s">
        <v>305</v>
      </c>
      <c r="H2693" s="30">
        <v>255.031519810351</v>
      </c>
      <c r="I2693" s="30">
        <v>1.89</v>
      </c>
      <c r="J2693" s="30" t="s">
        <v>332</v>
      </c>
      <c r="K2693" s="30">
        <v>482.009572441562</v>
      </c>
      <c r="L2693" s="30">
        <v>5015309.6012544604</v>
      </c>
      <c r="M2693" s="30">
        <v>1.89</v>
      </c>
      <c r="N2693" s="30">
        <v>0</v>
      </c>
      <c r="O2693" s="30">
        <v>0</v>
      </c>
      <c r="P2693" s="30">
        <v>0</v>
      </c>
      <c r="Q2693" s="30">
        <v>0</v>
      </c>
      <c r="R2693" s="30">
        <v>0</v>
      </c>
      <c r="S2693" s="30">
        <v>19665.45</v>
      </c>
      <c r="T2693">
        <v>8</v>
      </c>
      <c r="U2693">
        <v>255.031519810351</v>
      </c>
      <c r="V2693">
        <v>0.22798552472858899</v>
      </c>
    </row>
    <row r="2694" spans="1:22" hidden="1" x14ac:dyDescent="0.25">
      <c r="A2694" s="30" t="s">
        <v>2182</v>
      </c>
      <c r="B2694" s="30" t="s">
        <v>274</v>
      </c>
      <c r="C2694" s="30" t="s">
        <v>5</v>
      </c>
      <c r="D2694" s="30" t="s">
        <v>591</v>
      </c>
      <c r="E2694" s="30" t="s">
        <v>283</v>
      </c>
      <c r="F2694" s="30">
        <v>10405</v>
      </c>
      <c r="G2694" s="30" t="s">
        <v>306</v>
      </c>
      <c r="H2694" s="30">
        <v>120.900163108977</v>
      </c>
      <c r="I2694" s="30">
        <v>2.21</v>
      </c>
      <c r="J2694" s="30" t="s">
        <v>332</v>
      </c>
      <c r="K2694" s="30">
        <v>267.18936047083997</v>
      </c>
      <c r="L2694" s="30">
        <v>2780105.2956990902</v>
      </c>
      <c r="M2694" s="30">
        <v>2.21</v>
      </c>
      <c r="N2694" s="30">
        <v>0</v>
      </c>
      <c r="O2694" s="30">
        <v>0</v>
      </c>
      <c r="P2694" s="30">
        <v>0</v>
      </c>
      <c r="Q2694" s="30">
        <v>0</v>
      </c>
      <c r="R2694" s="30">
        <v>0</v>
      </c>
      <c r="S2694" s="30">
        <v>22995.05</v>
      </c>
      <c r="T2694">
        <v>8</v>
      </c>
      <c r="U2694">
        <v>120.900163108977</v>
      </c>
      <c r="V2694">
        <v>0.26658624849215901</v>
      </c>
    </row>
    <row r="2695" spans="1:22" hidden="1" x14ac:dyDescent="0.25">
      <c r="A2695" s="30" t="s">
        <v>2183</v>
      </c>
      <c r="B2695" s="30" t="s">
        <v>274</v>
      </c>
      <c r="C2695" s="30" t="s">
        <v>5</v>
      </c>
      <c r="D2695" s="30" t="s">
        <v>591</v>
      </c>
      <c r="E2695" s="30" t="s">
        <v>283</v>
      </c>
      <c r="F2695" s="30">
        <v>10405</v>
      </c>
      <c r="G2695" s="30" t="s">
        <v>307</v>
      </c>
      <c r="H2695" s="30">
        <v>94.282125579175798</v>
      </c>
      <c r="I2695" s="30">
        <v>1.48</v>
      </c>
      <c r="J2695" s="30" t="s">
        <v>336</v>
      </c>
      <c r="K2695" s="30">
        <v>139.53754585717999</v>
      </c>
      <c r="L2695" s="30">
        <v>1451888.1646439601</v>
      </c>
      <c r="M2695" s="30">
        <v>0</v>
      </c>
      <c r="N2695" s="30">
        <v>0</v>
      </c>
      <c r="O2695" s="30">
        <v>0</v>
      </c>
      <c r="P2695" s="30">
        <v>0</v>
      </c>
      <c r="Q2695" s="30">
        <v>1.48</v>
      </c>
      <c r="R2695" s="30">
        <v>139.53754585717999</v>
      </c>
      <c r="S2695" s="30">
        <v>15399.4</v>
      </c>
      <c r="T2695">
        <v>8</v>
      </c>
      <c r="U2695">
        <v>94.282125579175798</v>
      </c>
      <c r="V2695">
        <v>0.41225626740947102</v>
      </c>
    </row>
    <row r="2696" spans="1:22" hidden="1" x14ac:dyDescent="0.25">
      <c r="A2696" s="30" t="s">
        <v>2184</v>
      </c>
      <c r="B2696" s="30" t="s">
        <v>274</v>
      </c>
      <c r="C2696" s="30" t="s">
        <v>5</v>
      </c>
      <c r="D2696" s="30" t="s">
        <v>591</v>
      </c>
      <c r="E2696" s="30" t="s">
        <v>283</v>
      </c>
      <c r="F2696" s="30">
        <v>10405</v>
      </c>
      <c r="G2696" s="30" t="s">
        <v>308</v>
      </c>
      <c r="H2696" s="30">
        <v>172.656145722926</v>
      </c>
      <c r="I2696" s="30">
        <v>2.5299999999999998</v>
      </c>
      <c r="J2696" s="30" t="s">
        <v>332</v>
      </c>
      <c r="K2696" s="30">
        <v>436.82004867900298</v>
      </c>
      <c r="L2696" s="30">
        <v>4545112.6065050298</v>
      </c>
      <c r="M2696" s="30">
        <v>2.5299999999999998</v>
      </c>
      <c r="N2696" s="30">
        <v>0</v>
      </c>
      <c r="O2696" s="30">
        <v>0</v>
      </c>
      <c r="P2696" s="30">
        <v>0</v>
      </c>
      <c r="Q2696" s="30">
        <v>0</v>
      </c>
      <c r="R2696" s="30">
        <v>0</v>
      </c>
      <c r="S2696" s="30">
        <v>26324.65</v>
      </c>
      <c r="T2696">
        <v>8</v>
      </c>
      <c r="U2696">
        <v>172.656145722926</v>
      </c>
      <c r="V2696">
        <v>0.30518697225572999</v>
      </c>
    </row>
    <row r="2697" spans="1:22" hidden="1" x14ac:dyDescent="0.25">
      <c r="A2697" s="30" t="s">
        <v>2180</v>
      </c>
      <c r="B2697" s="30" t="s">
        <v>274</v>
      </c>
      <c r="C2697" s="30" t="s">
        <v>5</v>
      </c>
      <c r="D2697" s="30" t="s">
        <v>591</v>
      </c>
      <c r="E2697" s="30" t="s">
        <v>283</v>
      </c>
      <c r="F2697" s="30">
        <v>10405</v>
      </c>
      <c r="G2697" s="30" t="s">
        <v>309</v>
      </c>
      <c r="H2697" s="30">
        <v>1424.6513063734501</v>
      </c>
      <c r="I2697" s="30">
        <v>0.15</v>
      </c>
      <c r="J2697" s="30" t="s">
        <v>336</v>
      </c>
      <c r="K2697" s="30">
        <v>213.69769595601801</v>
      </c>
      <c r="L2697" s="30">
        <v>2223524.52642236</v>
      </c>
      <c r="M2697" s="30">
        <v>0</v>
      </c>
      <c r="N2697" s="30">
        <v>0</v>
      </c>
      <c r="O2697" s="30">
        <v>0</v>
      </c>
      <c r="P2697" s="30">
        <v>0</v>
      </c>
      <c r="Q2697" s="30">
        <v>0.15</v>
      </c>
      <c r="R2697" s="30">
        <v>213.69769595601801</v>
      </c>
      <c r="S2697" s="30">
        <v>1560.75</v>
      </c>
      <c r="T2697">
        <v>8</v>
      </c>
      <c r="U2697">
        <v>1424.6513063734501</v>
      </c>
      <c r="V2697">
        <v>4.17827298050139E-2</v>
      </c>
    </row>
    <row r="2698" spans="1:22" hidden="1" x14ac:dyDescent="0.25">
      <c r="A2698" s="30" t="s">
        <v>2185</v>
      </c>
      <c r="B2698" s="30" t="s">
        <v>274</v>
      </c>
      <c r="C2698" s="30" t="s">
        <v>5</v>
      </c>
      <c r="D2698" s="30" t="s">
        <v>591</v>
      </c>
      <c r="E2698" s="30" t="s">
        <v>283</v>
      </c>
      <c r="F2698" s="30">
        <v>10405</v>
      </c>
      <c r="G2698" s="30" t="s">
        <v>310</v>
      </c>
      <c r="H2698" s="30">
        <v>243.579830211596</v>
      </c>
      <c r="I2698" s="30">
        <v>7.0000000000000007E-2</v>
      </c>
      <c r="J2698" s="30" t="s">
        <v>333</v>
      </c>
      <c r="K2698" s="30">
        <v>17.050588114811699</v>
      </c>
      <c r="L2698" s="30">
        <v>177411.369334616</v>
      </c>
      <c r="M2698" s="30">
        <v>0</v>
      </c>
      <c r="N2698" s="30">
        <v>7.0000000000000007E-2</v>
      </c>
      <c r="O2698" s="30">
        <v>0</v>
      </c>
      <c r="P2698" s="30">
        <v>0</v>
      </c>
      <c r="Q2698" s="30">
        <v>0</v>
      </c>
      <c r="R2698" s="30">
        <v>0</v>
      </c>
      <c r="S2698" s="30">
        <v>728.35</v>
      </c>
      <c r="T2698">
        <v>8</v>
      </c>
      <c r="U2698">
        <v>243.579830211596</v>
      </c>
      <c r="V2698">
        <v>1.8817204301075301E-2</v>
      </c>
    </row>
    <row r="2699" spans="1:22" hidden="1" x14ac:dyDescent="0.25">
      <c r="A2699" s="30" t="s">
        <v>2186</v>
      </c>
      <c r="B2699" s="30" t="s">
        <v>274</v>
      </c>
      <c r="C2699" s="30" t="s">
        <v>5</v>
      </c>
      <c r="D2699" s="30" t="s">
        <v>591</v>
      </c>
      <c r="E2699" s="30" t="s">
        <v>283</v>
      </c>
      <c r="F2699" s="30">
        <v>10405</v>
      </c>
      <c r="G2699" s="30" t="s">
        <v>311</v>
      </c>
      <c r="H2699" s="30">
        <v>116.30130437063499</v>
      </c>
      <c r="I2699" s="30">
        <v>0.5</v>
      </c>
      <c r="J2699" s="30" t="s">
        <v>333</v>
      </c>
      <c r="K2699" s="30">
        <v>58.150652185317597</v>
      </c>
      <c r="L2699" s="30">
        <v>605057.53598822898</v>
      </c>
      <c r="M2699" s="30">
        <v>0</v>
      </c>
      <c r="N2699" s="30">
        <v>0.5</v>
      </c>
      <c r="O2699" s="30">
        <v>0</v>
      </c>
      <c r="P2699" s="30">
        <v>0</v>
      </c>
      <c r="Q2699" s="30">
        <v>0</v>
      </c>
      <c r="R2699" s="30">
        <v>0</v>
      </c>
      <c r="S2699" s="30">
        <v>5202.5</v>
      </c>
      <c r="T2699">
        <v>8</v>
      </c>
      <c r="U2699">
        <v>116.30130437063499</v>
      </c>
      <c r="V2699">
        <v>0.13440860215053799</v>
      </c>
    </row>
    <row r="2700" spans="1:22" hidden="1" x14ac:dyDescent="0.25">
      <c r="A2700" s="30" t="s">
        <v>2187</v>
      </c>
      <c r="B2700" s="30" t="s">
        <v>274</v>
      </c>
      <c r="C2700" s="30" t="s">
        <v>5</v>
      </c>
      <c r="D2700" s="30" t="s">
        <v>591</v>
      </c>
      <c r="E2700" s="30" t="s">
        <v>283</v>
      </c>
      <c r="F2700" s="30">
        <v>10405</v>
      </c>
      <c r="G2700" s="30" t="s">
        <v>312</v>
      </c>
      <c r="H2700" s="30">
        <v>31.7597432910934</v>
      </c>
      <c r="I2700" s="30">
        <v>16.809999999999999</v>
      </c>
      <c r="J2700" s="30" t="s">
        <v>334</v>
      </c>
      <c r="K2700" s="30">
        <v>533.88128472328106</v>
      </c>
      <c r="L2700" s="30">
        <v>5555034.7675457299</v>
      </c>
      <c r="M2700" s="30">
        <v>0</v>
      </c>
      <c r="N2700" s="30">
        <v>0</v>
      </c>
      <c r="O2700" s="30">
        <v>16.809999999999999</v>
      </c>
      <c r="P2700" s="30">
        <v>0</v>
      </c>
      <c r="Q2700" s="30">
        <v>0</v>
      </c>
      <c r="R2700" s="30">
        <v>0</v>
      </c>
      <c r="S2700" s="30">
        <v>174908.05</v>
      </c>
      <c r="T2700">
        <v>8</v>
      </c>
      <c r="U2700">
        <v>31.7597432910934</v>
      </c>
      <c r="V2700">
        <v>0.80238663484486905</v>
      </c>
    </row>
    <row r="2701" spans="1:22" hidden="1" x14ac:dyDescent="0.25">
      <c r="A2701" s="30" t="s">
        <v>2851</v>
      </c>
      <c r="B2701" s="30" t="s">
        <v>274</v>
      </c>
      <c r="C2701" s="30" t="s">
        <v>5</v>
      </c>
      <c r="D2701" s="30" t="s">
        <v>591</v>
      </c>
      <c r="E2701" s="30" t="s">
        <v>283</v>
      </c>
      <c r="F2701" s="30">
        <v>10405</v>
      </c>
      <c r="G2701" s="30" t="s">
        <v>2688</v>
      </c>
      <c r="H2701" s="30">
        <v>405.30287211816602</v>
      </c>
      <c r="I2701" s="30">
        <v>0.51872536460999996</v>
      </c>
      <c r="J2701" s="30" t="s">
        <v>334</v>
      </c>
      <c r="K2701" s="30">
        <v>210.240880116976</v>
      </c>
      <c r="L2701" s="30">
        <v>2187556.35761713</v>
      </c>
      <c r="M2701" s="30">
        <v>0</v>
      </c>
      <c r="N2701" s="30">
        <v>0</v>
      </c>
      <c r="O2701" s="30">
        <v>0.51872536460999996</v>
      </c>
      <c r="P2701" s="30">
        <v>0</v>
      </c>
      <c r="Q2701" s="30">
        <v>0</v>
      </c>
      <c r="R2701" s="30">
        <v>0</v>
      </c>
      <c r="S2701" s="30">
        <v>5397.3374187670497</v>
      </c>
      <c r="T2701">
        <v>8</v>
      </c>
      <c r="U2701">
        <v>405.30287211816602</v>
      </c>
      <c r="V2701">
        <v>2.47601606019093E-2</v>
      </c>
    </row>
    <row r="2702" spans="1:22" hidden="1" x14ac:dyDescent="0.25">
      <c r="A2702" s="30" t="s">
        <v>2767</v>
      </c>
      <c r="B2702" s="30" t="s">
        <v>274</v>
      </c>
      <c r="C2702" s="30" t="s">
        <v>5</v>
      </c>
      <c r="D2702" s="30" t="s">
        <v>591</v>
      </c>
      <c r="E2702" s="30" t="s">
        <v>283</v>
      </c>
      <c r="F2702" s="30">
        <v>10405</v>
      </c>
      <c r="G2702" s="30" t="s">
        <v>2687</v>
      </c>
      <c r="H2702" s="30">
        <v>251.539335355166</v>
      </c>
      <c r="I2702" s="30">
        <v>3.59127463539</v>
      </c>
      <c r="J2702" s="30" t="s">
        <v>334</v>
      </c>
      <c r="K2702" s="30">
        <v>903.34683486386496</v>
      </c>
      <c r="L2702" s="30">
        <v>9399323.8167585209</v>
      </c>
      <c r="M2702" s="30">
        <v>0</v>
      </c>
      <c r="N2702" s="30">
        <v>0</v>
      </c>
      <c r="O2702" s="30">
        <v>3.59127463539</v>
      </c>
      <c r="P2702" s="30">
        <v>0</v>
      </c>
      <c r="Q2702" s="30">
        <v>0</v>
      </c>
      <c r="R2702" s="30">
        <v>0</v>
      </c>
      <c r="S2702" s="30">
        <v>37367.212581232998</v>
      </c>
      <c r="T2702">
        <v>8</v>
      </c>
      <c r="U2702">
        <v>251.539335355166</v>
      </c>
      <c r="V2702">
        <v>0.171421223646301</v>
      </c>
    </row>
    <row r="2703" spans="1:22" hidden="1" x14ac:dyDescent="0.25">
      <c r="A2703" s="30" t="s">
        <v>2188</v>
      </c>
      <c r="B2703" s="30" t="s">
        <v>274</v>
      </c>
      <c r="C2703" s="30" t="s">
        <v>5</v>
      </c>
      <c r="D2703" s="30" t="s">
        <v>591</v>
      </c>
      <c r="E2703" s="30" t="s">
        <v>283</v>
      </c>
      <c r="F2703" s="30">
        <v>10405</v>
      </c>
      <c r="G2703" s="30" t="s">
        <v>313</v>
      </c>
      <c r="H2703" s="30">
        <v>2059.5571252293998</v>
      </c>
      <c r="I2703" s="30">
        <v>0.03</v>
      </c>
      <c r="J2703" s="30" t="s">
        <v>334</v>
      </c>
      <c r="K2703" s="30">
        <v>61.786713756882001</v>
      </c>
      <c r="L2703" s="30">
        <v>642890.75664035697</v>
      </c>
      <c r="M2703" s="30">
        <v>0</v>
      </c>
      <c r="N2703" s="30">
        <v>0</v>
      </c>
      <c r="O2703" s="30">
        <v>0.03</v>
      </c>
      <c r="P2703" s="30">
        <v>0</v>
      </c>
      <c r="Q2703" s="30">
        <v>0</v>
      </c>
      <c r="R2703" s="30">
        <v>0</v>
      </c>
      <c r="S2703" s="30">
        <v>312.14999999999998</v>
      </c>
      <c r="T2703">
        <v>8</v>
      </c>
      <c r="U2703">
        <v>2059.5571252293998</v>
      </c>
      <c r="V2703">
        <v>1.4319809069212399E-3</v>
      </c>
    </row>
    <row r="2704" spans="1:22" hidden="1" x14ac:dyDescent="0.25">
      <c r="A2704" s="30" t="s">
        <v>2215</v>
      </c>
      <c r="B2704" s="30" t="s">
        <v>274</v>
      </c>
      <c r="C2704" s="30" t="s">
        <v>5</v>
      </c>
      <c r="D2704" s="30" t="s">
        <v>591</v>
      </c>
      <c r="E2704" s="30" t="s">
        <v>284</v>
      </c>
      <c r="F2704" s="30">
        <v>10405</v>
      </c>
      <c r="G2704" s="30" t="s">
        <v>289</v>
      </c>
      <c r="H2704" s="30">
        <v>2728.1804657994498</v>
      </c>
      <c r="I2704" s="30">
        <v>7.0000000000000007E-2</v>
      </c>
      <c r="J2704" s="30" t="s">
        <v>335</v>
      </c>
      <c r="K2704" s="30">
        <v>190.972632605961</v>
      </c>
      <c r="L2704" s="30">
        <v>1987070.24226503</v>
      </c>
      <c r="M2704" s="30">
        <v>0</v>
      </c>
      <c r="N2704" s="30">
        <v>0</v>
      </c>
      <c r="O2704" s="30">
        <v>0</v>
      </c>
      <c r="P2704" s="30">
        <v>7.0000000000000007E-2</v>
      </c>
      <c r="Q2704" s="30">
        <v>0</v>
      </c>
      <c r="R2704" s="30">
        <v>0</v>
      </c>
      <c r="S2704" s="30">
        <v>728.35</v>
      </c>
      <c r="T2704">
        <v>9</v>
      </c>
      <c r="U2704">
        <v>2728.1804657994498</v>
      </c>
      <c r="V2704">
        <v>1</v>
      </c>
    </row>
    <row r="2705" spans="1:22" hidden="1" x14ac:dyDescent="0.25">
      <c r="A2705" s="30" t="s">
        <v>2214</v>
      </c>
      <c r="B2705" s="30" t="s">
        <v>274</v>
      </c>
      <c r="C2705" s="30" t="s">
        <v>5</v>
      </c>
      <c r="D2705" s="30" t="s">
        <v>591</v>
      </c>
      <c r="E2705" s="30" t="s">
        <v>284</v>
      </c>
      <c r="F2705" s="30">
        <v>10405</v>
      </c>
      <c r="G2705" s="30" t="s">
        <v>290</v>
      </c>
      <c r="H2705" s="30">
        <v>1396.4703330989601</v>
      </c>
      <c r="I2705" s="30">
        <v>0.03</v>
      </c>
      <c r="J2705" s="30" t="s">
        <v>363</v>
      </c>
      <c r="K2705" s="30">
        <v>41.894109992968701</v>
      </c>
      <c r="L2705" s="30">
        <v>435908.21447683999</v>
      </c>
      <c r="M2705" s="30">
        <v>0</v>
      </c>
      <c r="N2705" s="30">
        <v>0</v>
      </c>
      <c r="O2705" s="30">
        <v>0</v>
      </c>
      <c r="P2705" s="30">
        <v>0</v>
      </c>
      <c r="Q2705" s="30">
        <v>0</v>
      </c>
      <c r="R2705" s="30">
        <v>0</v>
      </c>
      <c r="S2705" s="30">
        <v>312.14999999999998</v>
      </c>
      <c r="T2705">
        <v>9</v>
      </c>
      <c r="U2705">
        <v>1396.4703330989601</v>
      </c>
      <c r="V2705">
        <v>0.42857142857142799</v>
      </c>
    </row>
    <row r="2706" spans="1:22" hidden="1" x14ac:dyDescent="0.25">
      <c r="A2706" s="30" t="s">
        <v>2191</v>
      </c>
      <c r="B2706" s="30" t="s">
        <v>274</v>
      </c>
      <c r="C2706" s="30" t="s">
        <v>5</v>
      </c>
      <c r="D2706" s="30" t="s">
        <v>591</v>
      </c>
      <c r="E2706" s="30" t="s">
        <v>284</v>
      </c>
      <c r="F2706" s="30">
        <v>10405</v>
      </c>
      <c r="G2706" s="30" t="s">
        <v>291</v>
      </c>
      <c r="H2706" s="30">
        <v>1019.51279518551</v>
      </c>
      <c r="I2706" s="30">
        <v>0.04</v>
      </c>
      <c r="J2706" s="30" t="s">
        <v>336</v>
      </c>
      <c r="K2706" s="30">
        <v>40.780511807420403</v>
      </c>
      <c r="L2706" s="30">
        <v>424321.22535620898</v>
      </c>
      <c r="M2706" s="30">
        <v>0</v>
      </c>
      <c r="N2706" s="30">
        <v>0</v>
      </c>
      <c r="O2706" s="30">
        <v>0</v>
      </c>
      <c r="P2706" s="30">
        <v>0</v>
      </c>
      <c r="Q2706" s="30">
        <v>0.04</v>
      </c>
      <c r="R2706" s="30">
        <v>40.780511807420403</v>
      </c>
      <c r="S2706" s="30">
        <v>416.2</v>
      </c>
      <c r="T2706">
        <v>9</v>
      </c>
      <c r="U2706">
        <v>1019.51279518551</v>
      </c>
      <c r="V2706">
        <v>7.8585461689587403E-3</v>
      </c>
    </row>
    <row r="2707" spans="1:22" hidden="1" x14ac:dyDescent="0.25">
      <c r="A2707" s="30" t="s">
        <v>2193</v>
      </c>
      <c r="B2707" s="30" t="s">
        <v>274</v>
      </c>
      <c r="C2707" s="30" t="s">
        <v>5</v>
      </c>
      <c r="D2707" s="30" t="s">
        <v>591</v>
      </c>
      <c r="E2707" s="30" t="s">
        <v>284</v>
      </c>
      <c r="F2707" s="30">
        <v>10405</v>
      </c>
      <c r="G2707" s="30" t="s">
        <v>292</v>
      </c>
      <c r="H2707" s="30">
        <v>56.524059233095997</v>
      </c>
      <c r="I2707" s="30">
        <v>1.19</v>
      </c>
      <c r="J2707" s="30" t="s">
        <v>332</v>
      </c>
      <c r="K2707" s="30">
        <v>67.263630487384205</v>
      </c>
      <c r="L2707" s="30">
        <v>699878.07522123202</v>
      </c>
      <c r="M2707" s="30">
        <v>1.19</v>
      </c>
      <c r="N2707" s="30">
        <v>0</v>
      </c>
      <c r="O2707" s="30">
        <v>0</v>
      </c>
      <c r="P2707" s="30">
        <v>0</v>
      </c>
      <c r="Q2707" s="30">
        <v>0</v>
      </c>
      <c r="R2707" s="30">
        <v>0</v>
      </c>
      <c r="S2707" s="30">
        <v>12381.95</v>
      </c>
      <c r="T2707">
        <v>9</v>
      </c>
      <c r="U2707">
        <v>56.524059233095997</v>
      </c>
      <c r="V2707">
        <v>0.111737089201878</v>
      </c>
    </row>
    <row r="2708" spans="1:22" hidden="1" x14ac:dyDescent="0.25">
      <c r="A2708" s="30" t="s">
        <v>2194</v>
      </c>
      <c r="B2708" s="30" t="s">
        <v>274</v>
      </c>
      <c r="C2708" s="30" t="s">
        <v>5</v>
      </c>
      <c r="D2708" s="30" t="s">
        <v>591</v>
      </c>
      <c r="E2708" s="30" t="s">
        <v>284</v>
      </c>
      <c r="F2708" s="30">
        <v>10405</v>
      </c>
      <c r="G2708" s="30" t="s">
        <v>293</v>
      </c>
      <c r="H2708" s="30">
        <v>1103.54577117485</v>
      </c>
      <c r="I2708" s="30">
        <v>0.42</v>
      </c>
      <c r="J2708" s="30" t="s">
        <v>333</v>
      </c>
      <c r="K2708" s="30">
        <v>463.489223893435</v>
      </c>
      <c r="L2708" s="30">
        <v>4822605.3746111998</v>
      </c>
      <c r="M2708" s="30">
        <v>0</v>
      </c>
      <c r="N2708" s="30">
        <v>0.42</v>
      </c>
      <c r="O2708" s="30">
        <v>0</v>
      </c>
      <c r="P2708" s="30">
        <v>0</v>
      </c>
      <c r="Q2708" s="30">
        <v>0</v>
      </c>
      <c r="R2708" s="30">
        <v>0</v>
      </c>
      <c r="S2708" s="30">
        <v>4370.1000000000004</v>
      </c>
      <c r="T2708">
        <v>9</v>
      </c>
      <c r="U2708">
        <v>1103.54577117485</v>
      </c>
      <c r="V2708">
        <v>8.3168316831683201E-2</v>
      </c>
    </row>
    <row r="2709" spans="1:22" hidden="1" x14ac:dyDescent="0.25">
      <c r="A2709" s="30" t="s">
        <v>2195</v>
      </c>
      <c r="B2709" s="30" t="s">
        <v>274</v>
      </c>
      <c r="C2709" s="30" t="s">
        <v>5</v>
      </c>
      <c r="D2709" s="30" t="s">
        <v>591</v>
      </c>
      <c r="E2709" s="30" t="s">
        <v>284</v>
      </c>
      <c r="F2709" s="30">
        <v>10405</v>
      </c>
      <c r="G2709" s="30" t="s">
        <v>294</v>
      </c>
      <c r="H2709" s="30">
        <v>313.00181264605402</v>
      </c>
      <c r="I2709" s="30">
        <v>1.03</v>
      </c>
      <c r="J2709" s="30" t="s">
        <v>333</v>
      </c>
      <c r="K2709" s="30">
        <v>322.391867025436</v>
      </c>
      <c r="L2709" s="30">
        <v>3354487.37639966</v>
      </c>
      <c r="M2709" s="30">
        <v>0</v>
      </c>
      <c r="N2709" s="30">
        <v>1.03</v>
      </c>
      <c r="O2709" s="30">
        <v>0</v>
      </c>
      <c r="P2709" s="30">
        <v>0</v>
      </c>
      <c r="Q2709" s="30">
        <v>0</v>
      </c>
      <c r="R2709" s="30">
        <v>0</v>
      </c>
      <c r="S2709" s="30">
        <v>10717.15</v>
      </c>
      <c r="T2709">
        <v>9</v>
      </c>
      <c r="U2709">
        <v>313.00181264605402</v>
      </c>
      <c r="V2709">
        <v>0.203960396039604</v>
      </c>
    </row>
    <row r="2710" spans="1:22" hidden="1" x14ac:dyDescent="0.25">
      <c r="A2710" s="30" t="s">
        <v>2196</v>
      </c>
      <c r="B2710" s="30" t="s">
        <v>274</v>
      </c>
      <c r="C2710" s="30" t="s">
        <v>5</v>
      </c>
      <c r="D2710" s="30" t="s">
        <v>591</v>
      </c>
      <c r="E2710" s="30" t="s">
        <v>284</v>
      </c>
      <c r="F2710" s="30">
        <v>10405</v>
      </c>
      <c r="G2710" s="30" t="s">
        <v>295</v>
      </c>
      <c r="H2710" s="30">
        <v>0</v>
      </c>
      <c r="I2710" s="30">
        <v>0</v>
      </c>
      <c r="J2710" s="30" t="s">
        <v>336</v>
      </c>
      <c r="K2710" s="30">
        <v>0</v>
      </c>
      <c r="L2710" s="30">
        <v>0</v>
      </c>
      <c r="M2710" s="30">
        <v>0</v>
      </c>
      <c r="N2710" s="30">
        <v>0</v>
      </c>
      <c r="O2710" s="30">
        <v>0</v>
      </c>
      <c r="P2710" s="30">
        <v>0</v>
      </c>
      <c r="Q2710" s="30">
        <v>0</v>
      </c>
      <c r="R2710" s="30">
        <v>0</v>
      </c>
      <c r="S2710" s="30">
        <v>0</v>
      </c>
      <c r="T2710">
        <v>9</v>
      </c>
      <c r="U2710">
        <v>0</v>
      </c>
      <c r="V2710">
        <v>0</v>
      </c>
    </row>
    <row r="2711" spans="1:22" hidden="1" x14ac:dyDescent="0.25">
      <c r="A2711" s="30" t="s">
        <v>2197</v>
      </c>
      <c r="B2711" s="30" t="s">
        <v>274</v>
      </c>
      <c r="C2711" s="30" t="s">
        <v>5</v>
      </c>
      <c r="D2711" s="30" t="s">
        <v>591</v>
      </c>
      <c r="E2711" s="30" t="s">
        <v>284</v>
      </c>
      <c r="F2711" s="30">
        <v>10405</v>
      </c>
      <c r="G2711" s="30" t="s">
        <v>296</v>
      </c>
      <c r="H2711" s="30">
        <v>238.02876197641001</v>
      </c>
      <c r="I2711" s="30">
        <v>0.42</v>
      </c>
      <c r="J2711" s="30" t="s">
        <v>336</v>
      </c>
      <c r="K2711" s="30">
        <v>99.972080030092201</v>
      </c>
      <c r="L2711" s="30">
        <v>1040209.4927131101</v>
      </c>
      <c r="M2711" s="30">
        <v>0</v>
      </c>
      <c r="N2711" s="30">
        <v>0</v>
      </c>
      <c r="O2711" s="30">
        <v>0</v>
      </c>
      <c r="P2711" s="30">
        <v>0</v>
      </c>
      <c r="Q2711" s="30">
        <v>0.42</v>
      </c>
      <c r="R2711" s="30">
        <v>99.972080030092201</v>
      </c>
      <c r="S2711" s="30">
        <v>4370.1000000000004</v>
      </c>
      <c r="T2711">
        <v>9</v>
      </c>
      <c r="U2711">
        <v>238.02876197641001</v>
      </c>
      <c r="V2711">
        <v>8.2514734774066803E-2</v>
      </c>
    </row>
    <row r="2712" spans="1:22" hidden="1" x14ac:dyDescent="0.25">
      <c r="A2712" s="30" t="s">
        <v>2198</v>
      </c>
      <c r="B2712" s="30" t="s">
        <v>274</v>
      </c>
      <c r="C2712" s="30" t="s">
        <v>5</v>
      </c>
      <c r="D2712" s="30" t="s">
        <v>591</v>
      </c>
      <c r="E2712" s="30" t="s">
        <v>284</v>
      </c>
      <c r="F2712" s="30">
        <v>10405</v>
      </c>
      <c r="G2712" s="30" t="s">
        <v>297</v>
      </c>
      <c r="H2712" s="30">
        <v>2818.1700469304901</v>
      </c>
      <c r="I2712" s="30">
        <v>0.3</v>
      </c>
      <c r="J2712" s="30" t="s">
        <v>336</v>
      </c>
      <c r="K2712" s="30">
        <v>845.45101407914797</v>
      </c>
      <c r="L2712" s="30">
        <v>8796917.8014935292</v>
      </c>
      <c r="M2712" s="30">
        <v>0</v>
      </c>
      <c r="N2712" s="30">
        <v>0</v>
      </c>
      <c r="O2712" s="30">
        <v>0</v>
      </c>
      <c r="P2712" s="30">
        <v>0</v>
      </c>
      <c r="Q2712" s="30">
        <v>0.3</v>
      </c>
      <c r="R2712" s="30">
        <v>845.45101407914797</v>
      </c>
      <c r="S2712" s="30">
        <v>3121.5</v>
      </c>
      <c r="T2712">
        <v>9</v>
      </c>
      <c r="U2712">
        <v>2818.1700469304901</v>
      </c>
      <c r="V2712">
        <v>5.8939096267190599E-2</v>
      </c>
    </row>
    <row r="2713" spans="1:22" hidden="1" x14ac:dyDescent="0.25">
      <c r="A2713" s="30" t="s">
        <v>2199</v>
      </c>
      <c r="B2713" s="30" t="s">
        <v>274</v>
      </c>
      <c r="C2713" s="30" t="s">
        <v>5</v>
      </c>
      <c r="D2713" s="30" t="s">
        <v>591</v>
      </c>
      <c r="E2713" s="30" t="s">
        <v>284</v>
      </c>
      <c r="F2713" s="30">
        <v>10405</v>
      </c>
      <c r="G2713" s="30" t="s">
        <v>298</v>
      </c>
      <c r="H2713" s="30">
        <v>0</v>
      </c>
      <c r="I2713" s="30">
        <v>0</v>
      </c>
      <c r="J2713" s="30" t="s">
        <v>276</v>
      </c>
      <c r="K2713" s="30">
        <v>0</v>
      </c>
      <c r="L2713" s="30">
        <v>0</v>
      </c>
      <c r="M2713" s="30">
        <v>0</v>
      </c>
      <c r="N2713" s="30">
        <v>0</v>
      </c>
      <c r="O2713" s="30">
        <v>0</v>
      </c>
      <c r="P2713" s="30">
        <v>0</v>
      </c>
      <c r="Q2713" s="30">
        <v>0</v>
      </c>
      <c r="R2713" s="30">
        <v>0</v>
      </c>
      <c r="S2713" s="30">
        <v>0</v>
      </c>
      <c r="T2713">
        <v>9</v>
      </c>
      <c r="U2713">
        <v>0</v>
      </c>
      <c r="V2713">
        <v>0</v>
      </c>
    </row>
    <row r="2714" spans="1:22" hidden="1" x14ac:dyDescent="0.25">
      <c r="A2714" s="30" t="s">
        <v>2200</v>
      </c>
      <c r="B2714" s="30" t="s">
        <v>274</v>
      </c>
      <c r="C2714" s="30" t="s">
        <v>5</v>
      </c>
      <c r="D2714" s="30" t="s">
        <v>591</v>
      </c>
      <c r="E2714" s="30" t="s">
        <v>284</v>
      </c>
      <c r="F2714" s="30">
        <v>10405</v>
      </c>
      <c r="G2714" s="30" t="s">
        <v>299</v>
      </c>
      <c r="H2714" s="30">
        <v>131.1458685849</v>
      </c>
      <c r="I2714" s="30">
        <v>0.17</v>
      </c>
      <c r="J2714" s="30" t="s">
        <v>332</v>
      </c>
      <c r="K2714" s="30">
        <v>22.294797659433002</v>
      </c>
      <c r="L2714" s="30">
        <v>231977.36964640001</v>
      </c>
      <c r="M2714" s="30">
        <v>0.17</v>
      </c>
      <c r="N2714" s="30">
        <v>0</v>
      </c>
      <c r="O2714" s="30">
        <v>0</v>
      </c>
      <c r="P2714" s="30">
        <v>0</v>
      </c>
      <c r="Q2714" s="30">
        <v>0</v>
      </c>
      <c r="R2714" s="30">
        <v>0</v>
      </c>
      <c r="S2714" s="30">
        <v>1768.85</v>
      </c>
      <c r="T2714">
        <v>9</v>
      </c>
      <c r="U2714">
        <v>131.1458685849</v>
      </c>
      <c r="V2714">
        <v>1.5962441314554002E-2</v>
      </c>
    </row>
    <row r="2715" spans="1:22" hidden="1" x14ac:dyDescent="0.25">
      <c r="A2715" s="30" t="s">
        <v>2201</v>
      </c>
      <c r="B2715" s="30" t="s">
        <v>274</v>
      </c>
      <c r="C2715" s="30" t="s">
        <v>5</v>
      </c>
      <c r="D2715" s="30" t="s">
        <v>591</v>
      </c>
      <c r="E2715" s="30" t="s">
        <v>284</v>
      </c>
      <c r="F2715" s="30">
        <v>10405</v>
      </c>
      <c r="G2715" s="30" t="s">
        <v>300</v>
      </c>
      <c r="H2715" s="30">
        <v>313.23851460577401</v>
      </c>
      <c r="I2715" s="30">
        <v>0.01</v>
      </c>
      <c r="J2715" s="30" t="s">
        <v>336</v>
      </c>
      <c r="K2715" s="30">
        <v>3.1323851460577399</v>
      </c>
      <c r="L2715" s="30">
        <v>32592.467444730701</v>
      </c>
      <c r="M2715" s="30">
        <v>0</v>
      </c>
      <c r="N2715" s="30">
        <v>0</v>
      </c>
      <c r="O2715" s="30">
        <v>0</v>
      </c>
      <c r="P2715" s="30">
        <v>0</v>
      </c>
      <c r="Q2715" s="30">
        <v>0.01</v>
      </c>
      <c r="R2715" s="30">
        <v>3.1323851460577399</v>
      </c>
      <c r="S2715" s="30">
        <v>104.05</v>
      </c>
      <c r="T2715">
        <v>9</v>
      </c>
      <c r="U2715">
        <v>313.23851460577401</v>
      </c>
      <c r="V2715">
        <v>1.9646365422396899E-3</v>
      </c>
    </row>
    <row r="2716" spans="1:22" hidden="1" x14ac:dyDescent="0.25">
      <c r="A2716" s="30" t="s">
        <v>2202</v>
      </c>
      <c r="B2716" s="30" t="s">
        <v>274</v>
      </c>
      <c r="C2716" s="30" t="s">
        <v>5</v>
      </c>
      <c r="D2716" s="30" t="s">
        <v>591</v>
      </c>
      <c r="E2716" s="30" t="s">
        <v>284</v>
      </c>
      <c r="F2716" s="30">
        <v>10405</v>
      </c>
      <c r="G2716" s="30" t="s">
        <v>301</v>
      </c>
      <c r="H2716" s="30">
        <v>155.73978430925499</v>
      </c>
      <c r="I2716" s="30">
        <v>2.76</v>
      </c>
      <c r="J2716" s="30" t="s">
        <v>333</v>
      </c>
      <c r="K2716" s="30">
        <v>429.841804693543</v>
      </c>
      <c r="L2716" s="30">
        <v>4472503.9778363099</v>
      </c>
      <c r="M2716" s="30">
        <v>0</v>
      </c>
      <c r="N2716" s="30">
        <v>2.76</v>
      </c>
      <c r="O2716" s="30">
        <v>0</v>
      </c>
      <c r="P2716" s="30">
        <v>0</v>
      </c>
      <c r="Q2716" s="30">
        <v>0</v>
      </c>
      <c r="R2716" s="30">
        <v>0</v>
      </c>
      <c r="S2716" s="30">
        <v>28717.8</v>
      </c>
      <c r="T2716">
        <v>9</v>
      </c>
      <c r="U2716">
        <v>155.73978430925499</v>
      </c>
      <c r="V2716">
        <v>0.54653465346534602</v>
      </c>
    </row>
    <row r="2717" spans="1:22" hidden="1" x14ac:dyDescent="0.25">
      <c r="A2717" s="30" t="s">
        <v>2203</v>
      </c>
      <c r="B2717" s="30" t="s">
        <v>274</v>
      </c>
      <c r="C2717" s="30" t="s">
        <v>5</v>
      </c>
      <c r="D2717" s="30" t="s">
        <v>591</v>
      </c>
      <c r="E2717" s="30" t="s">
        <v>284</v>
      </c>
      <c r="F2717" s="30">
        <v>10405</v>
      </c>
      <c r="G2717" s="30" t="s">
        <v>302</v>
      </c>
      <c r="H2717" s="30">
        <v>125.33930359058699</v>
      </c>
      <c r="I2717" s="30">
        <v>0.78</v>
      </c>
      <c r="J2717" s="30" t="s">
        <v>332</v>
      </c>
      <c r="K2717" s="30">
        <v>97.764656800657704</v>
      </c>
      <c r="L2717" s="30">
        <v>1017241.25401084</v>
      </c>
      <c r="M2717" s="30">
        <v>0.78</v>
      </c>
      <c r="N2717" s="30">
        <v>0</v>
      </c>
      <c r="O2717" s="30">
        <v>0</v>
      </c>
      <c r="P2717" s="30">
        <v>0</v>
      </c>
      <c r="Q2717" s="30">
        <v>0</v>
      </c>
      <c r="R2717" s="30">
        <v>0</v>
      </c>
      <c r="S2717" s="30">
        <v>8115.9</v>
      </c>
      <c r="T2717">
        <v>9</v>
      </c>
      <c r="U2717">
        <v>125.33930359058699</v>
      </c>
      <c r="V2717">
        <v>7.3239436619718296E-2</v>
      </c>
    </row>
    <row r="2718" spans="1:22" hidden="1" x14ac:dyDescent="0.25">
      <c r="A2718" s="30" t="s">
        <v>2204</v>
      </c>
      <c r="B2718" s="30" t="s">
        <v>274</v>
      </c>
      <c r="C2718" s="30" t="s">
        <v>5</v>
      </c>
      <c r="D2718" s="30" t="s">
        <v>591</v>
      </c>
      <c r="E2718" s="30" t="s">
        <v>284</v>
      </c>
      <c r="F2718" s="30">
        <v>10405</v>
      </c>
      <c r="G2718" s="30" t="s">
        <v>303</v>
      </c>
      <c r="H2718" s="30">
        <v>957.12660296216097</v>
      </c>
      <c r="I2718" s="30">
        <v>0.78</v>
      </c>
      <c r="J2718" s="30" t="s">
        <v>336</v>
      </c>
      <c r="K2718" s="30">
        <v>746.55875031048504</v>
      </c>
      <c r="L2718" s="30">
        <v>7767943.7969805999</v>
      </c>
      <c r="M2718" s="30">
        <v>0</v>
      </c>
      <c r="N2718" s="30">
        <v>0</v>
      </c>
      <c r="O2718" s="30">
        <v>0</v>
      </c>
      <c r="P2718" s="30">
        <v>0</v>
      </c>
      <c r="Q2718" s="30">
        <v>0.78</v>
      </c>
      <c r="R2718" s="30">
        <v>746.55875031048504</v>
      </c>
      <c r="S2718" s="30">
        <v>8115.9</v>
      </c>
      <c r="T2718">
        <v>9</v>
      </c>
      <c r="U2718">
        <v>957.12660296216097</v>
      </c>
      <c r="V2718">
        <v>0.153241650294696</v>
      </c>
    </row>
    <row r="2719" spans="1:22" hidden="1" x14ac:dyDescent="0.25">
      <c r="A2719" s="30" t="s">
        <v>2192</v>
      </c>
      <c r="B2719" s="30" t="s">
        <v>274</v>
      </c>
      <c r="C2719" s="30" t="s">
        <v>5</v>
      </c>
      <c r="D2719" s="30" t="s">
        <v>591</v>
      </c>
      <c r="E2719" s="30" t="s">
        <v>284</v>
      </c>
      <c r="F2719" s="30">
        <v>10405</v>
      </c>
      <c r="G2719" s="30" t="s">
        <v>304</v>
      </c>
      <c r="H2719" s="30">
        <v>673.28605236142698</v>
      </c>
      <c r="I2719" s="30">
        <v>1</v>
      </c>
      <c r="J2719" s="30" t="s">
        <v>336</v>
      </c>
      <c r="K2719" s="30">
        <v>673.28605236142698</v>
      </c>
      <c r="L2719" s="30">
        <v>7005541.3748206496</v>
      </c>
      <c r="M2719" s="30">
        <v>0</v>
      </c>
      <c r="N2719" s="30">
        <v>0</v>
      </c>
      <c r="O2719" s="30">
        <v>0</v>
      </c>
      <c r="P2719" s="30">
        <v>0</v>
      </c>
      <c r="Q2719" s="30">
        <v>1</v>
      </c>
      <c r="R2719" s="30">
        <v>673.28605236142698</v>
      </c>
      <c r="S2719" s="30">
        <v>10405</v>
      </c>
      <c r="T2719">
        <v>9</v>
      </c>
      <c r="U2719">
        <v>673.28605236142698</v>
      </c>
      <c r="V2719">
        <v>0.196463654223969</v>
      </c>
    </row>
    <row r="2720" spans="1:22" hidden="1" x14ac:dyDescent="0.25">
      <c r="A2720" s="30" t="s">
        <v>2206</v>
      </c>
      <c r="B2720" s="30" t="s">
        <v>274</v>
      </c>
      <c r="C2720" s="30" t="s">
        <v>5</v>
      </c>
      <c r="D2720" s="30" t="s">
        <v>591</v>
      </c>
      <c r="E2720" s="30" t="s">
        <v>284</v>
      </c>
      <c r="F2720" s="30">
        <v>10405</v>
      </c>
      <c r="G2720" s="30" t="s">
        <v>305</v>
      </c>
      <c r="H2720" s="30">
        <v>247.227268586186</v>
      </c>
      <c r="I2720" s="30">
        <v>2.2000000000000002</v>
      </c>
      <c r="J2720" s="30" t="s">
        <v>332</v>
      </c>
      <c r="K2720" s="30">
        <v>543.89999088960997</v>
      </c>
      <c r="L2720" s="30">
        <v>5659279.4052063897</v>
      </c>
      <c r="M2720" s="30">
        <v>2.2000000000000002</v>
      </c>
      <c r="N2720" s="30">
        <v>0</v>
      </c>
      <c r="O2720" s="30">
        <v>0</v>
      </c>
      <c r="P2720" s="30">
        <v>0</v>
      </c>
      <c r="Q2720" s="30">
        <v>0</v>
      </c>
      <c r="R2720" s="30">
        <v>0</v>
      </c>
      <c r="S2720" s="30">
        <v>22891</v>
      </c>
      <c r="T2720">
        <v>9</v>
      </c>
      <c r="U2720">
        <v>247.227268586186</v>
      </c>
      <c r="V2720">
        <v>0.20657276995305199</v>
      </c>
    </row>
    <row r="2721" spans="1:22" hidden="1" x14ac:dyDescent="0.25">
      <c r="A2721" s="30" t="s">
        <v>2207</v>
      </c>
      <c r="B2721" s="30" t="s">
        <v>274</v>
      </c>
      <c r="C2721" s="30" t="s">
        <v>5</v>
      </c>
      <c r="D2721" s="30" t="s">
        <v>591</v>
      </c>
      <c r="E2721" s="30" t="s">
        <v>284</v>
      </c>
      <c r="F2721" s="30">
        <v>10405</v>
      </c>
      <c r="G2721" s="30" t="s">
        <v>306</v>
      </c>
      <c r="H2721" s="30">
        <v>122.526755295428</v>
      </c>
      <c r="I2721" s="30">
        <v>2.62</v>
      </c>
      <c r="J2721" s="30" t="s">
        <v>332</v>
      </c>
      <c r="K2721" s="30">
        <v>321.02009887402102</v>
      </c>
      <c r="L2721" s="30">
        <v>3340214.1287841899</v>
      </c>
      <c r="M2721" s="30">
        <v>2.62</v>
      </c>
      <c r="N2721" s="30">
        <v>0</v>
      </c>
      <c r="O2721" s="30">
        <v>0</v>
      </c>
      <c r="P2721" s="30">
        <v>0</v>
      </c>
      <c r="Q2721" s="30">
        <v>0</v>
      </c>
      <c r="R2721" s="30">
        <v>0</v>
      </c>
      <c r="S2721" s="30">
        <v>27261.1</v>
      </c>
      <c r="T2721">
        <v>9</v>
      </c>
      <c r="U2721">
        <v>122.526755295428</v>
      </c>
      <c r="V2721">
        <v>0.24600938967136199</v>
      </c>
    </row>
    <row r="2722" spans="1:22" hidden="1" x14ac:dyDescent="0.25">
      <c r="A2722" s="30" t="s">
        <v>2208</v>
      </c>
      <c r="B2722" s="30" t="s">
        <v>274</v>
      </c>
      <c r="C2722" s="30" t="s">
        <v>5</v>
      </c>
      <c r="D2722" s="30" t="s">
        <v>591</v>
      </c>
      <c r="E2722" s="30" t="s">
        <v>284</v>
      </c>
      <c r="F2722" s="30">
        <v>10405</v>
      </c>
      <c r="G2722" s="30" t="s">
        <v>307</v>
      </c>
      <c r="H2722" s="30">
        <v>114.773595131061</v>
      </c>
      <c r="I2722" s="30">
        <v>2.1800000000000002</v>
      </c>
      <c r="J2722" s="30" t="s">
        <v>336</v>
      </c>
      <c r="K2722" s="30">
        <v>250.20643738571201</v>
      </c>
      <c r="L2722" s="30">
        <v>2603397.9809983401</v>
      </c>
      <c r="M2722" s="30">
        <v>0</v>
      </c>
      <c r="N2722" s="30">
        <v>0</v>
      </c>
      <c r="O2722" s="30">
        <v>0</v>
      </c>
      <c r="P2722" s="30">
        <v>0</v>
      </c>
      <c r="Q2722" s="30">
        <v>2.1800000000000002</v>
      </c>
      <c r="R2722" s="30">
        <v>250.20643738571201</v>
      </c>
      <c r="S2722" s="30">
        <v>22682.9</v>
      </c>
      <c r="T2722">
        <v>9</v>
      </c>
      <c r="U2722">
        <v>114.773595131061</v>
      </c>
      <c r="V2722">
        <v>0.42829076620825202</v>
      </c>
    </row>
    <row r="2723" spans="1:22" hidden="1" x14ac:dyDescent="0.25">
      <c r="A2723" s="30" t="s">
        <v>2209</v>
      </c>
      <c r="B2723" s="30" t="s">
        <v>274</v>
      </c>
      <c r="C2723" s="30" t="s">
        <v>5</v>
      </c>
      <c r="D2723" s="30" t="s">
        <v>591</v>
      </c>
      <c r="E2723" s="30" t="s">
        <v>284</v>
      </c>
      <c r="F2723" s="30">
        <v>10405</v>
      </c>
      <c r="G2723" s="30" t="s">
        <v>308</v>
      </c>
      <c r="H2723" s="30">
        <v>182.102047242797</v>
      </c>
      <c r="I2723" s="30">
        <v>3.69</v>
      </c>
      <c r="J2723" s="30" t="s">
        <v>332</v>
      </c>
      <c r="K2723" s="30">
        <v>671.95655432592105</v>
      </c>
      <c r="L2723" s="30">
        <v>6991707.9477612097</v>
      </c>
      <c r="M2723" s="30">
        <v>3.69</v>
      </c>
      <c r="N2723" s="30">
        <v>0</v>
      </c>
      <c r="O2723" s="30">
        <v>0</v>
      </c>
      <c r="P2723" s="30">
        <v>0</v>
      </c>
      <c r="Q2723" s="30">
        <v>0</v>
      </c>
      <c r="R2723" s="30">
        <v>0</v>
      </c>
      <c r="S2723" s="30">
        <v>38394.449999999997</v>
      </c>
      <c r="T2723">
        <v>9</v>
      </c>
      <c r="U2723">
        <v>182.102047242797</v>
      </c>
      <c r="V2723">
        <v>0.34647887323943699</v>
      </c>
    </row>
    <row r="2724" spans="1:22" hidden="1" x14ac:dyDescent="0.25">
      <c r="A2724" s="30" t="s">
        <v>2205</v>
      </c>
      <c r="B2724" s="30" t="s">
        <v>274</v>
      </c>
      <c r="C2724" s="30" t="s">
        <v>5</v>
      </c>
      <c r="D2724" s="30" t="s">
        <v>591</v>
      </c>
      <c r="E2724" s="30" t="s">
        <v>284</v>
      </c>
      <c r="F2724" s="30">
        <v>10405</v>
      </c>
      <c r="G2724" s="30" t="s">
        <v>309</v>
      </c>
      <c r="H2724" s="30">
        <v>2484.41783296834</v>
      </c>
      <c r="I2724" s="30">
        <v>0.36</v>
      </c>
      <c r="J2724" s="30" t="s">
        <v>336</v>
      </c>
      <c r="K2724" s="30">
        <v>894.39041986860104</v>
      </c>
      <c r="L2724" s="30">
        <v>9306132.3187328</v>
      </c>
      <c r="M2724" s="30">
        <v>0</v>
      </c>
      <c r="N2724" s="30">
        <v>0</v>
      </c>
      <c r="O2724" s="30">
        <v>0</v>
      </c>
      <c r="P2724" s="30">
        <v>0</v>
      </c>
      <c r="Q2724" s="30">
        <v>0.36</v>
      </c>
      <c r="R2724" s="30">
        <v>894.39041986860104</v>
      </c>
      <c r="S2724" s="30">
        <v>3745.8</v>
      </c>
      <c r="T2724">
        <v>9</v>
      </c>
      <c r="U2724">
        <v>2484.41783296834</v>
      </c>
      <c r="V2724">
        <v>7.0726915520628694E-2</v>
      </c>
    </row>
    <row r="2725" spans="1:22" hidden="1" x14ac:dyDescent="0.25">
      <c r="A2725" s="30" t="s">
        <v>2210</v>
      </c>
      <c r="B2725" s="30" t="s">
        <v>274</v>
      </c>
      <c r="C2725" s="30" t="s">
        <v>5</v>
      </c>
      <c r="D2725" s="30" t="s">
        <v>591</v>
      </c>
      <c r="E2725" s="30" t="s">
        <v>284</v>
      </c>
      <c r="F2725" s="30">
        <v>10405</v>
      </c>
      <c r="G2725" s="30" t="s">
        <v>310</v>
      </c>
      <c r="H2725" s="30">
        <v>255.866455017757</v>
      </c>
      <c r="I2725" s="30">
        <v>0.11</v>
      </c>
      <c r="J2725" s="30" t="s">
        <v>333</v>
      </c>
      <c r="K2725" s="30">
        <v>28.145310051953299</v>
      </c>
      <c r="L2725" s="30">
        <v>292851.95109057397</v>
      </c>
      <c r="M2725" s="30">
        <v>0</v>
      </c>
      <c r="N2725" s="30">
        <v>0.11</v>
      </c>
      <c r="O2725" s="30">
        <v>0</v>
      </c>
      <c r="P2725" s="30">
        <v>0</v>
      </c>
      <c r="Q2725" s="30">
        <v>0</v>
      </c>
      <c r="R2725" s="30">
        <v>0</v>
      </c>
      <c r="S2725" s="30">
        <v>1144.55</v>
      </c>
      <c r="T2725">
        <v>9</v>
      </c>
      <c r="U2725">
        <v>255.866455017757</v>
      </c>
      <c r="V2725">
        <v>2.1782178217821802E-2</v>
      </c>
    </row>
    <row r="2726" spans="1:22" hidden="1" x14ac:dyDescent="0.25">
      <c r="A2726" s="30" t="s">
        <v>2211</v>
      </c>
      <c r="B2726" s="30" t="s">
        <v>274</v>
      </c>
      <c r="C2726" s="30" t="s">
        <v>5</v>
      </c>
      <c r="D2726" s="30" t="s">
        <v>591</v>
      </c>
      <c r="E2726" s="30" t="s">
        <v>284</v>
      </c>
      <c r="F2726" s="30">
        <v>10405</v>
      </c>
      <c r="G2726" s="30" t="s">
        <v>311</v>
      </c>
      <c r="H2726" s="30">
        <v>128.04251302864699</v>
      </c>
      <c r="I2726" s="30">
        <v>0.73</v>
      </c>
      <c r="J2726" s="30" t="s">
        <v>333</v>
      </c>
      <c r="K2726" s="30">
        <v>93.471034510912503</v>
      </c>
      <c r="L2726" s="30">
        <v>972566.11408604402</v>
      </c>
      <c r="M2726" s="30">
        <v>0</v>
      </c>
      <c r="N2726" s="30">
        <v>0.73</v>
      </c>
      <c r="O2726" s="30">
        <v>0</v>
      </c>
      <c r="P2726" s="30">
        <v>0</v>
      </c>
      <c r="Q2726" s="30">
        <v>0</v>
      </c>
      <c r="R2726" s="30">
        <v>0</v>
      </c>
      <c r="S2726" s="30">
        <v>7595.65</v>
      </c>
      <c r="T2726">
        <v>9</v>
      </c>
      <c r="U2726">
        <v>128.04251302864699</v>
      </c>
      <c r="V2726">
        <v>0.14455445544554499</v>
      </c>
    </row>
    <row r="2727" spans="1:22" hidden="1" x14ac:dyDescent="0.25">
      <c r="A2727" s="30" t="s">
        <v>2212</v>
      </c>
      <c r="B2727" s="30" t="s">
        <v>274</v>
      </c>
      <c r="C2727" s="30" t="s">
        <v>5</v>
      </c>
      <c r="D2727" s="30" t="s">
        <v>591</v>
      </c>
      <c r="E2727" s="30" t="s">
        <v>284</v>
      </c>
      <c r="F2727" s="30">
        <v>10405</v>
      </c>
      <c r="G2727" s="30" t="s">
        <v>312</v>
      </c>
      <c r="H2727" s="30">
        <v>35.039479971789</v>
      </c>
      <c r="I2727" s="30">
        <v>21.64</v>
      </c>
      <c r="J2727" s="30" t="s">
        <v>334</v>
      </c>
      <c r="K2727" s="30">
        <v>758.25434658951497</v>
      </c>
      <c r="L2727" s="30">
        <v>7889636.4762639003</v>
      </c>
      <c r="M2727" s="30">
        <v>0</v>
      </c>
      <c r="N2727" s="30">
        <v>0</v>
      </c>
      <c r="O2727" s="30">
        <v>21.64</v>
      </c>
      <c r="P2727" s="30">
        <v>0</v>
      </c>
      <c r="Q2727" s="30">
        <v>0</v>
      </c>
      <c r="R2727" s="30">
        <v>0</v>
      </c>
      <c r="S2727" s="30">
        <v>225164.2</v>
      </c>
      <c r="T2727">
        <v>9</v>
      </c>
      <c r="U2727">
        <v>35.039479971789</v>
      </c>
      <c r="V2727">
        <v>0.77175463623395102</v>
      </c>
    </row>
    <row r="2728" spans="1:22" hidden="1" x14ac:dyDescent="0.25">
      <c r="A2728" s="30" t="s">
        <v>2852</v>
      </c>
      <c r="B2728" s="30" t="s">
        <v>274</v>
      </c>
      <c r="C2728" s="30" t="s">
        <v>5</v>
      </c>
      <c r="D2728" s="30" t="s">
        <v>591</v>
      </c>
      <c r="E2728" s="30" t="s">
        <v>284</v>
      </c>
      <c r="F2728" s="30">
        <v>10405</v>
      </c>
      <c r="G2728" s="30" t="s">
        <v>2688</v>
      </c>
      <c r="H2728" s="30">
        <v>496.09470773009298</v>
      </c>
      <c r="I2728" s="30">
        <v>0.79512647130000003</v>
      </c>
      <c r="J2728" s="30" t="s">
        <v>334</v>
      </c>
      <c r="K2728" s="30">
        <v>394.45803438803398</v>
      </c>
      <c r="L2728" s="30">
        <v>4104335.8478074898</v>
      </c>
      <c r="M2728" s="30">
        <v>0</v>
      </c>
      <c r="N2728" s="30">
        <v>0</v>
      </c>
      <c r="O2728" s="30">
        <v>0.79512647130000003</v>
      </c>
      <c r="P2728" s="30">
        <v>0</v>
      </c>
      <c r="Q2728" s="30">
        <v>0</v>
      </c>
      <c r="R2728" s="30">
        <v>0</v>
      </c>
      <c r="S2728" s="30">
        <v>8273.2909338765003</v>
      </c>
      <c r="T2728">
        <v>9</v>
      </c>
      <c r="U2728">
        <v>496.09470773009298</v>
      </c>
      <c r="V2728">
        <v>2.8356864169044201E-2</v>
      </c>
    </row>
    <row r="2729" spans="1:22" hidden="1" x14ac:dyDescent="0.25">
      <c r="A2729" s="30" t="s">
        <v>2768</v>
      </c>
      <c r="B2729" s="30" t="s">
        <v>274</v>
      </c>
      <c r="C2729" s="30" t="s">
        <v>5</v>
      </c>
      <c r="D2729" s="30" t="s">
        <v>591</v>
      </c>
      <c r="E2729" s="30" t="s">
        <v>284</v>
      </c>
      <c r="F2729" s="30">
        <v>10405</v>
      </c>
      <c r="G2729" s="30" t="s">
        <v>2687</v>
      </c>
      <c r="H2729" s="30">
        <v>307.88662415217499</v>
      </c>
      <c r="I2729" s="30">
        <v>5.5048735287000001</v>
      </c>
      <c r="J2729" s="30" t="s">
        <v>334</v>
      </c>
      <c r="K2729" s="30">
        <v>1694.87692713611</v>
      </c>
      <c r="L2729" s="30">
        <v>17635194.426851299</v>
      </c>
      <c r="M2729" s="30">
        <v>0</v>
      </c>
      <c r="N2729" s="30">
        <v>0</v>
      </c>
      <c r="O2729" s="30">
        <v>5.5048735287000001</v>
      </c>
      <c r="P2729" s="30">
        <v>0</v>
      </c>
      <c r="Q2729" s="30">
        <v>0</v>
      </c>
      <c r="R2729" s="30">
        <v>0</v>
      </c>
      <c r="S2729" s="30">
        <v>57278.209066123498</v>
      </c>
      <c r="T2729">
        <v>9</v>
      </c>
      <c r="U2729">
        <v>307.88662415217499</v>
      </c>
      <c r="V2729">
        <v>0.19632216578816</v>
      </c>
    </row>
    <row r="2730" spans="1:22" hidden="1" x14ac:dyDescent="0.25">
      <c r="A2730" s="30" t="s">
        <v>2213</v>
      </c>
      <c r="B2730" s="30" t="s">
        <v>274</v>
      </c>
      <c r="C2730" s="30" t="s">
        <v>5</v>
      </c>
      <c r="D2730" s="30" t="s">
        <v>591</v>
      </c>
      <c r="E2730" s="30" t="s">
        <v>284</v>
      </c>
      <c r="F2730" s="30">
        <v>10405</v>
      </c>
      <c r="G2730" s="30" t="s">
        <v>313</v>
      </c>
      <c r="H2730" s="30">
        <v>2625.53401801367</v>
      </c>
      <c r="I2730" s="30">
        <v>0.1</v>
      </c>
      <c r="J2730" s="30" t="s">
        <v>334</v>
      </c>
      <c r="K2730" s="30">
        <v>262.55340180136699</v>
      </c>
      <c r="L2730" s="30">
        <v>2731868.1457432201</v>
      </c>
      <c r="M2730" s="30">
        <v>0</v>
      </c>
      <c r="N2730" s="30">
        <v>0</v>
      </c>
      <c r="O2730" s="30">
        <v>0.1</v>
      </c>
      <c r="P2730" s="30">
        <v>0</v>
      </c>
      <c r="Q2730" s="30">
        <v>0</v>
      </c>
      <c r="R2730" s="30">
        <v>0</v>
      </c>
      <c r="S2730" s="30">
        <v>1040.5</v>
      </c>
      <c r="T2730">
        <v>9</v>
      </c>
      <c r="U2730">
        <v>2625.53401801367</v>
      </c>
      <c r="V2730">
        <v>3.5663338088445101E-3</v>
      </c>
    </row>
    <row r="2731" spans="1:22" hidden="1" x14ac:dyDescent="0.25">
      <c r="A2731" s="30" t="s">
        <v>2240</v>
      </c>
      <c r="B2731" s="30" t="s">
        <v>274</v>
      </c>
      <c r="C2731" s="30" t="s">
        <v>5</v>
      </c>
      <c r="D2731" s="30" t="s">
        <v>591</v>
      </c>
      <c r="E2731" s="30" t="s">
        <v>285</v>
      </c>
      <c r="F2731" s="30">
        <v>10405</v>
      </c>
      <c r="G2731" s="30" t="s">
        <v>289</v>
      </c>
      <c r="H2731" s="30">
        <v>6784.57196770873</v>
      </c>
      <c r="I2731" s="30">
        <v>1.91</v>
      </c>
      <c r="J2731" s="30" t="s">
        <v>335</v>
      </c>
      <c r="K2731" s="30">
        <v>12958.5324583237</v>
      </c>
      <c r="L2731" s="30">
        <v>134833530.22885799</v>
      </c>
      <c r="M2731" s="30">
        <v>0</v>
      </c>
      <c r="N2731" s="30">
        <v>0</v>
      </c>
      <c r="O2731" s="30">
        <v>0</v>
      </c>
      <c r="P2731" s="30">
        <v>1.91</v>
      </c>
      <c r="Q2731" s="30">
        <v>0</v>
      </c>
      <c r="R2731" s="30">
        <v>0</v>
      </c>
      <c r="S2731" s="30">
        <v>19873.55</v>
      </c>
      <c r="T2731">
        <v>10</v>
      </c>
      <c r="U2731">
        <v>6784.57196770873</v>
      </c>
      <c r="V2731">
        <v>1</v>
      </c>
    </row>
    <row r="2732" spans="1:22" hidden="1" x14ac:dyDescent="0.25">
      <c r="A2732" s="30" t="s">
        <v>2239</v>
      </c>
      <c r="B2732" s="30" t="s">
        <v>274</v>
      </c>
      <c r="C2732" s="30" t="s">
        <v>5</v>
      </c>
      <c r="D2732" s="30" t="s">
        <v>591</v>
      </c>
      <c r="E2732" s="30" t="s">
        <v>285</v>
      </c>
      <c r="F2732" s="30">
        <v>10405</v>
      </c>
      <c r="G2732" s="30" t="s">
        <v>290</v>
      </c>
      <c r="H2732" s="30">
        <v>4682.9669871420701</v>
      </c>
      <c r="I2732" s="30">
        <v>0.41</v>
      </c>
      <c r="J2732" s="30" t="s">
        <v>363</v>
      </c>
      <c r="K2732" s="30">
        <v>1920.01646472825</v>
      </c>
      <c r="L2732" s="30">
        <v>19977771.315497398</v>
      </c>
      <c r="M2732" s="30">
        <v>0</v>
      </c>
      <c r="N2732" s="30">
        <v>0</v>
      </c>
      <c r="O2732" s="30">
        <v>0</v>
      </c>
      <c r="P2732" s="30">
        <v>0</v>
      </c>
      <c r="Q2732" s="30">
        <v>0</v>
      </c>
      <c r="R2732" s="30">
        <v>0</v>
      </c>
      <c r="S2732" s="30">
        <v>4266.05</v>
      </c>
      <c r="T2732">
        <v>10</v>
      </c>
      <c r="U2732">
        <v>4682.9669871420701</v>
      </c>
      <c r="V2732">
        <v>0.21465968586387399</v>
      </c>
    </row>
    <row r="2733" spans="1:22" hidden="1" x14ac:dyDescent="0.25">
      <c r="A2733" s="30" t="s">
        <v>2216</v>
      </c>
      <c r="B2733" s="30" t="s">
        <v>274</v>
      </c>
      <c r="C2733" s="30" t="s">
        <v>5</v>
      </c>
      <c r="D2733" s="30" t="s">
        <v>591</v>
      </c>
      <c r="E2733" s="30" t="s">
        <v>285</v>
      </c>
      <c r="F2733" s="30">
        <v>10405</v>
      </c>
      <c r="G2733" s="30" t="s">
        <v>291</v>
      </c>
      <c r="H2733" s="30">
        <v>1436.6148656954799</v>
      </c>
      <c r="I2733" s="30">
        <v>0.16</v>
      </c>
      <c r="J2733" s="30" t="s">
        <v>336</v>
      </c>
      <c r="K2733" s="30">
        <v>229.85837851127701</v>
      </c>
      <c r="L2733" s="30">
        <v>2391676.4284098302</v>
      </c>
      <c r="M2733" s="30">
        <v>0</v>
      </c>
      <c r="N2733" s="30">
        <v>0</v>
      </c>
      <c r="O2733" s="30">
        <v>0</v>
      </c>
      <c r="P2733" s="30">
        <v>0</v>
      </c>
      <c r="Q2733" s="30">
        <v>0.16</v>
      </c>
      <c r="R2733" s="30">
        <v>229.85837851127701</v>
      </c>
      <c r="S2733" s="30">
        <v>1664.8</v>
      </c>
      <c r="T2733">
        <v>10</v>
      </c>
      <c r="U2733">
        <v>1436.6148656954799</v>
      </c>
      <c r="V2733">
        <v>1.6145307769929399E-2</v>
      </c>
    </row>
    <row r="2734" spans="1:22" hidden="1" x14ac:dyDescent="0.25">
      <c r="A2734" s="30" t="s">
        <v>2218</v>
      </c>
      <c r="B2734" s="30" t="s">
        <v>274</v>
      </c>
      <c r="C2734" s="30" t="s">
        <v>5</v>
      </c>
      <c r="D2734" s="30" t="s">
        <v>591</v>
      </c>
      <c r="E2734" s="30" t="s">
        <v>285</v>
      </c>
      <c r="F2734" s="30">
        <v>10405</v>
      </c>
      <c r="G2734" s="30" t="s">
        <v>292</v>
      </c>
      <c r="H2734" s="30">
        <v>59.091388706833897</v>
      </c>
      <c r="I2734" s="30">
        <v>1.03</v>
      </c>
      <c r="J2734" s="30" t="s">
        <v>332</v>
      </c>
      <c r="K2734" s="30">
        <v>60.8641303680389</v>
      </c>
      <c r="L2734" s="30">
        <v>633291.27647944505</v>
      </c>
      <c r="M2734" s="30">
        <v>1.03</v>
      </c>
      <c r="N2734" s="30">
        <v>0</v>
      </c>
      <c r="O2734" s="30">
        <v>0</v>
      </c>
      <c r="P2734" s="30">
        <v>0</v>
      </c>
      <c r="Q2734" s="30">
        <v>0</v>
      </c>
      <c r="R2734" s="30">
        <v>0</v>
      </c>
      <c r="S2734" s="30">
        <v>10717.15</v>
      </c>
      <c r="T2734">
        <v>10</v>
      </c>
      <c r="U2734">
        <v>59.091388706833897</v>
      </c>
      <c r="V2734">
        <v>7.1428571428571397E-2</v>
      </c>
    </row>
    <row r="2735" spans="1:22" hidden="1" x14ac:dyDescent="0.25">
      <c r="A2735" s="30" t="s">
        <v>2219</v>
      </c>
      <c r="B2735" s="30" t="s">
        <v>274</v>
      </c>
      <c r="C2735" s="30" t="s">
        <v>5</v>
      </c>
      <c r="D2735" s="30" t="s">
        <v>591</v>
      </c>
      <c r="E2735" s="30" t="s">
        <v>285</v>
      </c>
      <c r="F2735" s="30">
        <v>10405</v>
      </c>
      <c r="G2735" s="30" t="s">
        <v>293</v>
      </c>
      <c r="H2735" s="30">
        <v>1213.31431401335</v>
      </c>
      <c r="I2735" s="30">
        <v>0.94</v>
      </c>
      <c r="J2735" s="30" t="s">
        <v>333</v>
      </c>
      <c r="K2735" s="30">
        <v>1140.51545517255</v>
      </c>
      <c r="L2735" s="30">
        <v>11867063.311070399</v>
      </c>
      <c r="M2735" s="30">
        <v>0</v>
      </c>
      <c r="N2735" s="30">
        <v>0.94</v>
      </c>
      <c r="O2735" s="30">
        <v>0</v>
      </c>
      <c r="P2735" s="30">
        <v>0</v>
      </c>
      <c r="Q2735" s="30">
        <v>0</v>
      </c>
      <c r="R2735" s="30">
        <v>0</v>
      </c>
      <c r="S2735" s="30">
        <v>9780.7000000000007</v>
      </c>
      <c r="T2735">
        <v>10</v>
      </c>
      <c r="U2735">
        <v>1213.31431401335</v>
      </c>
      <c r="V2735">
        <v>0.10609480812641101</v>
      </c>
    </row>
    <row r="2736" spans="1:22" hidden="1" x14ac:dyDescent="0.25">
      <c r="A2736" s="30" t="s">
        <v>2220</v>
      </c>
      <c r="B2736" s="30" t="s">
        <v>274</v>
      </c>
      <c r="C2736" s="30" t="s">
        <v>5</v>
      </c>
      <c r="D2736" s="30" t="s">
        <v>591</v>
      </c>
      <c r="E2736" s="30" t="s">
        <v>285</v>
      </c>
      <c r="F2736" s="30">
        <v>10405</v>
      </c>
      <c r="G2736" s="30" t="s">
        <v>294</v>
      </c>
      <c r="H2736" s="30">
        <v>583.34206779942394</v>
      </c>
      <c r="I2736" s="30">
        <v>1.67</v>
      </c>
      <c r="J2736" s="30" t="s">
        <v>333</v>
      </c>
      <c r="K2736" s="30">
        <v>974.18125322503795</v>
      </c>
      <c r="L2736" s="30">
        <v>10136355.9398065</v>
      </c>
      <c r="M2736" s="30">
        <v>0</v>
      </c>
      <c r="N2736" s="30">
        <v>1.67</v>
      </c>
      <c r="O2736" s="30">
        <v>0</v>
      </c>
      <c r="P2736" s="30">
        <v>0</v>
      </c>
      <c r="Q2736" s="30">
        <v>0</v>
      </c>
      <c r="R2736" s="30">
        <v>0</v>
      </c>
      <c r="S2736" s="30">
        <v>17376.349999999999</v>
      </c>
      <c r="T2736">
        <v>10</v>
      </c>
      <c r="U2736">
        <v>583.34206779942394</v>
      </c>
      <c r="V2736">
        <v>0.188487584650113</v>
      </c>
    </row>
    <row r="2737" spans="1:22" hidden="1" x14ac:dyDescent="0.25">
      <c r="A2737" s="30" t="s">
        <v>2221</v>
      </c>
      <c r="B2737" s="30" t="s">
        <v>274</v>
      </c>
      <c r="C2737" s="30" t="s">
        <v>5</v>
      </c>
      <c r="D2737" s="30" t="s">
        <v>591</v>
      </c>
      <c r="E2737" s="30" t="s">
        <v>285</v>
      </c>
      <c r="F2737" s="30">
        <v>10405</v>
      </c>
      <c r="G2737" s="30" t="s">
        <v>295</v>
      </c>
      <c r="H2737" s="30">
        <v>1914.0962178212999</v>
      </c>
      <c r="I2737" s="30">
        <v>0.57999999999999996</v>
      </c>
      <c r="J2737" s="30" t="s">
        <v>336</v>
      </c>
      <c r="K2737" s="30">
        <v>1110.17580633635</v>
      </c>
      <c r="L2737" s="30">
        <v>11551379.264929799</v>
      </c>
      <c r="M2737" s="30">
        <v>0</v>
      </c>
      <c r="N2737" s="30">
        <v>0</v>
      </c>
      <c r="O2737" s="30">
        <v>0</v>
      </c>
      <c r="P2737" s="30">
        <v>0</v>
      </c>
      <c r="Q2737" s="30">
        <v>0.57999999999999996</v>
      </c>
      <c r="R2737" s="30">
        <v>1110.17580633635</v>
      </c>
      <c r="S2737" s="30">
        <v>6034.9</v>
      </c>
      <c r="T2737">
        <v>10</v>
      </c>
      <c r="U2737">
        <v>1914.0962178212999</v>
      </c>
      <c r="V2737">
        <v>5.85267406659939E-2</v>
      </c>
    </row>
    <row r="2738" spans="1:22" hidden="1" x14ac:dyDescent="0.25">
      <c r="A2738" s="30" t="s">
        <v>2222</v>
      </c>
      <c r="B2738" s="30" t="s">
        <v>274</v>
      </c>
      <c r="C2738" s="30" t="s">
        <v>5</v>
      </c>
      <c r="D2738" s="30" t="s">
        <v>591</v>
      </c>
      <c r="E2738" s="30" t="s">
        <v>285</v>
      </c>
      <c r="F2738" s="30">
        <v>10405</v>
      </c>
      <c r="G2738" s="30" t="s">
        <v>296</v>
      </c>
      <c r="H2738" s="30">
        <v>373.29403610460599</v>
      </c>
      <c r="I2738" s="30">
        <v>0.83</v>
      </c>
      <c r="J2738" s="30" t="s">
        <v>336</v>
      </c>
      <c r="K2738" s="30">
        <v>309.83404996682299</v>
      </c>
      <c r="L2738" s="30">
        <v>3223823.2899047998</v>
      </c>
      <c r="M2738" s="30">
        <v>0</v>
      </c>
      <c r="N2738" s="30">
        <v>0</v>
      </c>
      <c r="O2738" s="30">
        <v>0</v>
      </c>
      <c r="P2738" s="30">
        <v>0</v>
      </c>
      <c r="Q2738" s="30">
        <v>0.83</v>
      </c>
      <c r="R2738" s="30">
        <v>309.83404996682299</v>
      </c>
      <c r="S2738" s="30">
        <v>8636.15</v>
      </c>
      <c r="T2738">
        <v>10</v>
      </c>
      <c r="U2738">
        <v>373.29403610460599</v>
      </c>
      <c r="V2738">
        <v>8.3753784056508601E-2</v>
      </c>
    </row>
    <row r="2739" spans="1:22" hidden="1" x14ac:dyDescent="0.25">
      <c r="A2739" s="30" t="s">
        <v>2223</v>
      </c>
      <c r="B2739" s="30" t="s">
        <v>274</v>
      </c>
      <c r="C2739" s="30" t="s">
        <v>5</v>
      </c>
      <c r="D2739" s="30" t="s">
        <v>591</v>
      </c>
      <c r="E2739" s="30" t="s">
        <v>285</v>
      </c>
      <c r="F2739" s="30">
        <v>10405</v>
      </c>
      <c r="G2739" s="30" t="s">
        <v>297</v>
      </c>
      <c r="H2739" s="30">
        <v>3506.7021780186401</v>
      </c>
      <c r="I2739" s="30">
        <v>0.5</v>
      </c>
      <c r="J2739" s="30" t="s">
        <v>336</v>
      </c>
      <c r="K2739" s="30">
        <v>1753.35108900932</v>
      </c>
      <c r="L2739" s="30">
        <v>18243618.081142001</v>
      </c>
      <c r="M2739" s="30">
        <v>0</v>
      </c>
      <c r="N2739" s="30">
        <v>0</v>
      </c>
      <c r="O2739" s="30">
        <v>0</v>
      </c>
      <c r="P2739" s="30">
        <v>0</v>
      </c>
      <c r="Q2739" s="30">
        <v>0.5</v>
      </c>
      <c r="R2739" s="30">
        <v>1753.35108900932</v>
      </c>
      <c r="S2739" s="30">
        <v>5202.5</v>
      </c>
      <c r="T2739">
        <v>10</v>
      </c>
      <c r="U2739">
        <v>3506.7021780186401</v>
      </c>
      <c r="V2739">
        <v>5.0454086781029299E-2</v>
      </c>
    </row>
    <row r="2740" spans="1:22" hidden="1" x14ac:dyDescent="0.25">
      <c r="A2740" s="30" t="s">
        <v>2224</v>
      </c>
      <c r="B2740" s="30" t="s">
        <v>274</v>
      </c>
      <c r="C2740" s="30" t="s">
        <v>5</v>
      </c>
      <c r="D2740" s="30" t="s">
        <v>591</v>
      </c>
      <c r="E2740" s="30" t="s">
        <v>285</v>
      </c>
      <c r="F2740" s="30">
        <v>10405</v>
      </c>
      <c r="G2740" s="30" t="s">
        <v>298</v>
      </c>
      <c r="H2740" s="30">
        <v>0</v>
      </c>
      <c r="I2740" s="30">
        <v>0</v>
      </c>
      <c r="J2740" s="30" t="s">
        <v>276</v>
      </c>
      <c r="K2740" s="30">
        <v>0</v>
      </c>
      <c r="L2740" s="30">
        <v>0</v>
      </c>
      <c r="M2740" s="30">
        <v>0</v>
      </c>
      <c r="N2740" s="30">
        <v>0</v>
      </c>
      <c r="O2740" s="30">
        <v>0</v>
      </c>
      <c r="P2740" s="30">
        <v>0</v>
      </c>
      <c r="Q2740" s="30">
        <v>0</v>
      </c>
      <c r="R2740" s="30">
        <v>0</v>
      </c>
      <c r="S2740" s="30">
        <v>0</v>
      </c>
      <c r="T2740">
        <v>10</v>
      </c>
      <c r="U2740">
        <v>0</v>
      </c>
      <c r="V2740">
        <v>0</v>
      </c>
    </row>
    <row r="2741" spans="1:22" hidden="1" x14ac:dyDescent="0.25">
      <c r="A2741" s="30" t="s">
        <v>2225</v>
      </c>
      <c r="B2741" s="30" t="s">
        <v>274</v>
      </c>
      <c r="C2741" s="30" t="s">
        <v>5</v>
      </c>
      <c r="D2741" s="30" t="s">
        <v>591</v>
      </c>
      <c r="E2741" s="30" t="s">
        <v>285</v>
      </c>
      <c r="F2741" s="30">
        <v>10405</v>
      </c>
      <c r="G2741" s="30" t="s">
        <v>299</v>
      </c>
      <c r="H2741" s="30">
        <v>135.542557114804</v>
      </c>
      <c r="I2741" s="30">
        <v>0.19</v>
      </c>
      <c r="J2741" s="30" t="s">
        <v>332</v>
      </c>
      <c r="K2741" s="30">
        <v>25.753085851812799</v>
      </c>
      <c r="L2741" s="30">
        <v>267960.85828811198</v>
      </c>
      <c r="M2741" s="30">
        <v>0.19</v>
      </c>
      <c r="N2741" s="30">
        <v>0</v>
      </c>
      <c r="O2741" s="30">
        <v>0</v>
      </c>
      <c r="P2741" s="30">
        <v>0</v>
      </c>
      <c r="Q2741" s="30">
        <v>0</v>
      </c>
      <c r="R2741" s="30">
        <v>0</v>
      </c>
      <c r="S2741" s="30">
        <v>1976.95</v>
      </c>
      <c r="T2741">
        <v>10</v>
      </c>
      <c r="U2741">
        <v>135.542557114804</v>
      </c>
      <c r="V2741">
        <v>1.31761442441054E-2</v>
      </c>
    </row>
    <row r="2742" spans="1:22" hidden="1" x14ac:dyDescent="0.25">
      <c r="A2742" s="30" t="s">
        <v>2226</v>
      </c>
      <c r="B2742" s="30" t="s">
        <v>274</v>
      </c>
      <c r="C2742" s="30" t="s">
        <v>5</v>
      </c>
      <c r="D2742" s="30" t="s">
        <v>591</v>
      </c>
      <c r="E2742" s="30" t="s">
        <v>285</v>
      </c>
      <c r="F2742" s="30">
        <v>10405</v>
      </c>
      <c r="G2742" s="30" t="s">
        <v>300</v>
      </c>
      <c r="H2742" s="30">
        <v>5292.7304692963598</v>
      </c>
      <c r="I2742" s="30">
        <v>0.18</v>
      </c>
      <c r="J2742" s="30" t="s">
        <v>336</v>
      </c>
      <c r="K2742" s="30">
        <v>952.69148447334601</v>
      </c>
      <c r="L2742" s="30">
        <v>9912754.8959451597</v>
      </c>
      <c r="M2742" s="30">
        <v>0</v>
      </c>
      <c r="N2742" s="30">
        <v>0</v>
      </c>
      <c r="O2742" s="30">
        <v>0</v>
      </c>
      <c r="P2742" s="30">
        <v>0</v>
      </c>
      <c r="Q2742" s="30">
        <v>0.18</v>
      </c>
      <c r="R2742" s="30">
        <v>952.69148447334601</v>
      </c>
      <c r="S2742" s="30">
        <v>1872.9</v>
      </c>
      <c r="T2742">
        <v>10</v>
      </c>
      <c r="U2742">
        <v>5292.7304692963598</v>
      </c>
      <c r="V2742">
        <v>1.8163471241170501E-2</v>
      </c>
    </row>
    <row r="2743" spans="1:22" hidden="1" x14ac:dyDescent="0.25">
      <c r="A2743" s="30" t="s">
        <v>2227</v>
      </c>
      <c r="B2743" s="30" t="s">
        <v>274</v>
      </c>
      <c r="C2743" s="30" t="s">
        <v>5</v>
      </c>
      <c r="D2743" s="30" t="s">
        <v>591</v>
      </c>
      <c r="E2743" s="30" t="s">
        <v>285</v>
      </c>
      <c r="F2743" s="30">
        <v>10405</v>
      </c>
      <c r="G2743" s="30" t="s">
        <v>301</v>
      </c>
      <c r="H2743" s="30">
        <v>219.05655861307901</v>
      </c>
      <c r="I2743" s="30">
        <v>4.6100000000000003</v>
      </c>
      <c r="J2743" s="30" t="s">
        <v>333</v>
      </c>
      <c r="K2743" s="30">
        <v>1009.85073520629</v>
      </c>
      <c r="L2743" s="30">
        <v>10507496.899821499</v>
      </c>
      <c r="M2743" s="30">
        <v>0</v>
      </c>
      <c r="N2743" s="30">
        <v>4.6100000000000003</v>
      </c>
      <c r="O2743" s="30">
        <v>0</v>
      </c>
      <c r="P2743" s="30">
        <v>0</v>
      </c>
      <c r="Q2743" s="30">
        <v>0</v>
      </c>
      <c r="R2743" s="30">
        <v>0</v>
      </c>
      <c r="S2743" s="30">
        <v>47967.05</v>
      </c>
      <c r="T2743">
        <v>10</v>
      </c>
      <c r="U2743">
        <v>219.05655861307901</v>
      </c>
      <c r="V2743">
        <v>0.52031602708803604</v>
      </c>
    </row>
    <row r="2744" spans="1:22" hidden="1" x14ac:dyDescent="0.25">
      <c r="A2744" s="30" t="s">
        <v>2228</v>
      </c>
      <c r="B2744" s="30" t="s">
        <v>274</v>
      </c>
      <c r="C2744" s="30" t="s">
        <v>5</v>
      </c>
      <c r="D2744" s="30" t="s">
        <v>591</v>
      </c>
      <c r="E2744" s="30" t="s">
        <v>285</v>
      </c>
      <c r="F2744" s="30">
        <v>10405</v>
      </c>
      <c r="G2744" s="30" t="s">
        <v>302</v>
      </c>
      <c r="H2744" s="30">
        <v>138.799112946398</v>
      </c>
      <c r="I2744" s="30">
        <v>1.06</v>
      </c>
      <c r="J2744" s="30" t="s">
        <v>332</v>
      </c>
      <c r="K2744" s="30">
        <v>147.12705972318199</v>
      </c>
      <c r="L2744" s="30">
        <v>1530857.0564197099</v>
      </c>
      <c r="M2744" s="30">
        <v>1.06</v>
      </c>
      <c r="N2744" s="30">
        <v>0</v>
      </c>
      <c r="O2744" s="30">
        <v>0</v>
      </c>
      <c r="P2744" s="30">
        <v>0</v>
      </c>
      <c r="Q2744" s="30">
        <v>0</v>
      </c>
      <c r="R2744" s="30">
        <v>0</v>
      </c>
      <c r="S2744" s="30">
        <v>11029.3</v>
      </c>
      <c r="T2744">
        <v>10</v>
      </c>
      <c r="U2744">
        <v>138.799112946398</v>
      </c>
      <c r="V2744">
        <v>7.3509015256588095E-2</v>
      </c>
    </row>
    <row r="2745" spans="1:22" hidden="1" x14ac:dyDescent="0.25">
      <c r="A2745" s="30" t="s">
        <v>2229</v>
      </c>
      <c r="B2745" s="30" t="s">
        <v>274</v>
      </c>
      <c r="C2745" s="30" t="s">
        <v>5</v>
      </c>
      <c r="D2745" s="30" t="s">
        <v>591</v>
      </c>
      <c r="E2745" s="30" t="s">
        <v>285</v>
      </c>
      <c r="F2745" s="30">
        <v>10405</v>
      </c>
      <c r="G2745" s="30" t="s">
        <v>303</v>
      </c>
      <c r="H2745" s="30">
        <v>2385.38649993221</v>
      </c>
      <c r="I2745" s="30">
        <v>2.27</v>
      </c>
      <c r="J2745" s="30" t="s">
        <v>336</v>
      </c>
      <c r="K2745" s="30">
        <v>5414.8273548461102</v>
      </c>
      <c r="L2745" s="30">
        <v>56341278.627173796</v>
      </c>
      <c r="M2745" s="30">
        <v>0</v>
      </c>
      <c r="N2745" s="30">
        <v>0</v>
      </c>
      <c r="O2745" s="30">
        <v>0</v>
      </c>
      <c r="P2745" s="30">
        <v>0</v>
      </c>
      <c r="Q2745" s="30">
        <v>2.27</v>
      </c>
      <c r="R2745" s="30">
        <v>5414.8273548461102</v>
      </c>
      <c r="S2745" s="30">
        <v>23619.35</v>
      </c>
      <c r="T2745">
        <v>10</v>
      </c>
      <c r="U2745">
        <v>2385.38649993221</v>
      </c>
      <c r="V2745">
        <v>0.229061553985873</v>
      </c>
    </row>
    <row r="2746" spans="1:22" hidden="1" x14ac:dyDescent="0.25">
      <c r="A2746" s="30" t="s">
        <v>2217</v>
      </c>
      <c r="B2746" s="30" t="s">
        <v>274</v>
      </c>
      <c r="C2746" s="30" t="s">
        <v>5</v>
      </c>
      <c r="D2746" s="30" t="s">
        <v>591</v>
      </c>
      <c r="E2746" s="30" t="s">
        <v>285</v>
      </c>
      <c r="F2746" s="30">
        <v>10405</v>
      </c>
      <c r="G2746" s="30" t="s">
        <v>304</v>
      </c>
      <c r="H2746" s="30">
        <v>3974.5557960882602</v>
      </c>
      <c r="I2746" s="30">
        <v>1</v>
      </c>
      <c r="J2746" s="30" t="s">
        <v>336</v>
      </c>
      <c r="K2746" s="30">
        <v>3974.5557960882602</v>
      </c>
      <c r="L2746" s="30">
        <v>41355253.058298402</v>
      </c>
      <c r="M2746" s="30">
        <v>0</v>
      </c>
      <c r="N2746" s="30">
        <v>0</v>
      </c>
      <c r="O2746" s="30">
        <v>0</v>
      </c>
      <c r="P2746" s="30">
        <v>0</v>
      </c>
      <c r="Q2746" s="30">
        <v>1</v>
      </c>
      <c r="R2746" s="30">
        <v>3974.5557960882602</v>
      </c>
      <c r="S2746" s="30">
        <v>10405</v>
      </c>
      <c r="T2746">
        <v>10</v>
      </c>
      <c r="U2746">
        <v>3974.5557960882602</v>
      </c>
      <c r="V2746">
        <v>0.100908173562059</v>
      </c>
    </row>
    <row r="2747" spans="1:22" hidden="1" x14ac:dyDescent="0.25">
      <c r="A2747" s="30" t="s">
        <v>2231</v>
      </c>
      <c r="B2747" s="30" t="s">
        <v>274</v>
      </c>
      <c r="C2747" s="30" t="s">
        <v>5</v>
      </c>
      <c r="D2747" s="30" t="s">
        <v>591</v>
      </c>
      <c r="E2747" s="30" t="s">
        <v>285</v>
      </c>
      <c r="F2747" s="30">
        <v>10405</v>
      </c>
      <c r="G2747" s="30" t="s">
        <v>305</v>
      </c>
      <c r="H2747" s="30">
        <v>207.66781717677301</v>
      </c>
      <c r="I2747" s="30">
        <v>2.72</v>
      </c>
      <c r="J2747" s="30" t="s">
        <v>332</v>
      </c>
      <c r="K2747" s="30">
        <v>564.85646272082204</v>
      </c>
      <c r="L2747" s="30">
        <v>5877331.4946101597</v>
      </c>
      <c r="M2747" s="30">
        <v>2.72</v>
      </c>
      <c r="N2747" s="30">
        <v>0</v>
      </c>
      <c r="O2747" s="30">
        <v>0</v>
      </c>
      <c r="P2747" s="30">
        <v>0</v>
      </c>
      <c r="Q2747" s="30">
        <v>0</v>
      </c>
      <c r="R2747" s="30">
        <v>0</v>
      </c>
      <c r="S2747" s="30">
        <v>28301.599999999999</v>
      </c>
      <c r="T2747">
        <v>10</v>
      </c>
      <c r="U2747">
        <v>207.66781717677301</v>
      </c>
      <c r="V2747">
        <v>0.18862690707350899</v>
      </c>
    </row>
    <row r="2748" spans="1:22" hidden="1" x14ac:dyDescent="0.25">
      <c r="A2748" s="30" t="s">
        <v>2232</v>
      </c>
      <c r="B2748" s="30" t="s">
        <v>274</v>
      </c>
      <c r="C2748" s="30" t="s">
        <v>5</v>
      </c>
      <c r="D2748" s="30" t="s">
        <v>591</v>
      </c>
      <c r="E2748" s="30" t="s">
        <v>285</v>
      </c>
      <c r="F2748" s="30">
        <v>10405</v>
      </c>
      <c r="G2748" s="30" t="s">
        <v>306</v>
      </c>
      <c r="H2748" s="30">
        <v>128.05509045137001</v>
      </c>
      <c r="I2748" s="30">
        <v>3.29</v>
      </c>
      <c r="J2748" s="30" t="s">
        <v>332</v>
      </c>
      <c r="K2748" s="30">
        <v>421.30124758500801</v>
      </c>
      <c r="L2748" s="30">
        <v>4383639.4811220104</v>
      </c>
      <c r="M2748" s="30">
        <v>3.29</v>
      </c>
      <c r="N2748" s="30">
        <v>0</v>
      </c>
      <c r="O2748" s="30">
        <v>0</v>
      </c>
      <c r="P2748" s="30">
        <v>0</v>
      </c>
      <c r="Q2748" s="30">
        <v>0</v>
      </c>
      <c r="R2748" s="30">
        <v>0</v>
      </c>
      <c r="S2748" s="30">
        <v>34232.449999999997</v>
      </c>
      <c r="T2748">
        <v>10</v>
      </c>
      <c r="U2748">
        <v>128.05509045137001</v>
      </c>
      <c r="V2748">
        <v>0.228155339805825</v>
      </c>
    </row>
    <row r="2749" spans="1:22" hidden="1" x14ac:dyDescent="0.25">
      <c r="A2749" s="30" t="s">
        <v>2233</v>
      </c>
      <c r="B2749" s="30" t="s">
        <v>274</v>
      </c>
      <c r="C2749" s="30" t="s">
        <v>5</v>
      </c>
      <c r="D2749" s="30" t="s">
        <v>591</v>
      </c>
      <c r="E2749" s="30" t="s">
        <v>285</v>
      </c>
      <c r="F2749" s="30">
        <v>10405</v>
      </c>
      <c r="G2749" s="30" t="s">
        <v>307</v>
      </c>
      <c r="H2749" s="30">
        <v>161.22622814095701</v>
      </c>
      <c r="I2749" s="30">
        <v>3.57</v>
      </c>
      <c r="J2749" s="30" t="s">
        <v>336</v>
      </c>
      <c r="K2749" s="30">
        <v>575.57763446321496</v>
      </c>
      <c r="L2749" s="30">
        <v>5988885.2865897501</v>
      </c>
      <c r="M2749" s="30">
        <v>0</v>
      </c>
      <c r="N2749" s="30">
        <v>0</v>
      </c>
      <c r="O2749" s="30">
        <v>0</v>
      </c>
      <c r="P2749" s="30">
        <v>0</v>
      </c>
      <c r="Q2749" s="30">
        <v>3.57</v>
      </c>
      <c r="R2749" s="30">
        <v>575.57763446321496</v>
      </c>
      <c r="S2749" s="30">
        <v>37145.85</v>
      </c>
      <c r="T2749">
        <v>10</v>
      </c>
      <c r="U2749">
        <v>161.22622814095701</v>
      </c>
      <c r="V2749">
        <v>0.36024217961654897</v>
      </c>
    </row>
    <row r="2750" spans="1:22" hidden="1" x14ac:dyDescent="0.25">
      <c r="A2750" s="30" t="s">
        <v>2234</v>
      </c>
      <c r="B2750" s="30" t="s">
        <v>274</v>
      </c>
      <c r="C2750" s="30" t="s">
        <v>5</v>
      </c>
      <c r="D2750" s="30" t="s">
        <v>591</v>
      </c>
      <c r="E2750" s="30" t="s">
        <v>285</v>
      </c>
      <c r="F2750" s="30">
        <v>10405</v>
      </c>
      <c r="G2750" s="30" t="s">
        <v>308</v>
      </c>
      <c r="H2750" s="30">
        <v>201.30138690520201</v>
      </c>
      <c r="I2750" s="30">
        <v>6.13</v>
      </c>
      <c r="J2750" s="30" t="s">
        <v>332</v>
      </c>
      <c r="K2750" s="30">
        <v>1233.97750172889</v>
      </c>
      <c r="L2750" s="30">
        <v>12839535.9054891</v>
      </c>
      <c r="M2750" s="30">
        <v>6.13</v>
      </c>
      <c r="N2750" s="30">
        <v>0</v>
      </c>
      <c r="O2750" s="30">
        <v>0</v>
      </c>
      <c r="P2750" s="30">
        <v>0</v>
      </c>
      <c r="Q2750" s="30">
        <v>0</v>
      </c>
      <c r="R2750" s="30">
        <v>0</v>
      </c>
      <c r="S2750" s="30">
        <v>63782.65</v>
      </c>
      <c r="T2750">
        <v>10</v>
      </c>
      <c r="U2750">
        <v>201.30138690520201</v>
      </c>
      <c r="V2750">
        <v>0.42510402219140098</v>
      </c>
    </row>
    <row r="2751" spans="1:22" hidden="1" x14ac:dyDescent="0.25">
      <c r="A2751" s="30" t="s">
        <v>2230</v>
      </c>
      <c r="B2751" s="30" t="s">
        <v>274</v>
      </c>
      <c r="C2751" s="30" t="s">
        <v>5</v>
      </c>
      <c r="D2751" s="30" t="s">
        <v>591</v>
      </c>
      <c r="E2751" s="30" t="s">
        <v>285</v>
      </c>
      <c r="F2751" s="30">
        <v>10405</v>
      </c>
      <c r="G2751" s="30" t="s">
        <v>309</v>
      </c>
      <c r="H2751" s="30">
        <v>4153.4269425635503</v>
      </c>
      <c r="I2751" s="30">
        <v>0.82</v>
      </c>
      <c r="J2751" s="30" t="s">
        <v>336</v>
      </c>
      <c r="K2751" s="30">
        <v>3405.8100929021098</v>
      </c>
      <c r="L2751" s="30">
        <v>35437454.016646497</v>
      </c>
      <c r="M2751" s="30">
        <v>0</v>
      </c>
      <c r="N2751" s="30">
        <v>0</v>
      </c>
      <c r="O2751" s="30">
        <v>0</v>
      </c>
      <c r="P2751" s="30">
        <v>0</v>
      </c>
      <c r="Q2751" s="30">
        <v>0.82</v>
      </c>
      <c r="R2751" s="30">
        <v>3405.8100929021098</v>
      </c>
      <c r="S2751" s="30">
        <v>8532.1</v>
      </c>
      <c r="T2751">
        <v>10</v>
      </c>
      <c r="U2751">
        <v>4153.4269425635503</v>
      </c>
      <c r="V2751">
        <v>8.2744702320888E-2</v>
      </c>
    </row>
    <row r="2752" spans="1:22" hidden="1" x14ac:dyDescent="0.25">
      <c r="A2752" s="30" t="s">
        <v>2235</v>
      </c>
      <c r="B2752" s="30" t="s">
        <v>274</v>
      </c>
      <c r="C2752" s="30" t="s">
        <v>5</v>
      </c>
      <c r="D2752" s="30" t="s">
        <v>591</v>
      </c>
      <c r="E2752" s="30" t="s">
        <v>285</v>
      </c>
      <c r="F2752" s="30">
        <v>10405</v>
      </c>
      <c r="G2752" s="30" t="s">
        <v>310</v>
      </c>
      <c r="H2752" s="30">
        <v>279.98718251150098</v>
      </c>
      <c r="I2752" s="30">
        <v>0.2</v>
      </c>
      <c r="J2752" s="30" t="s">
        <v>333</v>
      </c>
      <c r="K2752" s="30">
        <v>55.997436502300097</v>
      </c>
      <c r="L2752" s="30">
        <v>582653.32680643303</v>
      </c>
      <c r="M2752" s="30">
        <v>0</v>
      </c>
      <c r="N2752" s="30">
        <v>0.2</v>
      </c>
      <c r="O2752" s="30">
        <v>0</v>
      </c>
      <c r="P2752" s="30">
        <v>0</v>
      </c>
      <c r="Q2752" s="30">
        <v>0</v>
      </c>
      <c r="R2752" s="30">
        <v>0</v>
      </c>
      <c r="S2752" s="30">
        <v>2081</v>
      </c>
      <c r="T2752">
        <v>10</v>
      </c>
      <c r="U2752">
        <v>279.98718251150098</v>
      </c>
      <c r="V2752">
        <v>2.2573363431151201E-2</v>
      </c>
    </row>
    <row r="2753" spans="1:22" hidden="1" x14ac:dyDescent="0.25">
      <c r="A2753" s="30" t="s">
        <v>2236</v>
      </c>
      <c r="B2753" s="30" t="s">
        <v>274</v>
      </c>
      <c r="C2753" s="30" t="s">
        <v>5</v>
      </c>
      <c r="D2753" s="30" t="s">
        <v>591</v>
      </c>
      <c r="E2753" s="30" t="s">
        <v>285</v>
      </c>
      <c r="F2753" s="30">
        <v>10405</v>
      </c>
      <c r="G2753" s="30" t="s">
        <v>311</v>
      </c>
      <c r="H2753" s="30">
        <v>160.272865378239</v>
      </c>
      <c r="I2753" s="30">
        <v>1.44</v>
      </c>
      <c r="J2753" s="30" t="s">
        <v>333</v>
      </c>
      <c r="K2753" s="30">
        <v>230.79292614466499</v>
      </c>
      <c r="L2753" s="30">
        <v>2401400.3965352401</v>
      </c>
      <c r="M2753" s="30">
        <v>0</v>
      </c>
      <c r="N2753" s="30">
        <v>1.44</v>
      </c>
      <c r="O2753" s="30">
        <v>0</v>
      </c>
      <c r="P2753" s="30">
        <v>0</v>
      </c>
      <c r="Q2753" s="30">
        <v>0</v>
      </c>
      <c r="R2753" s="30">
        <v>0</v>
      </c>
      <c r="S2753" s="30">
        <v>14983.2</v>
      </c>
      <c r="T2753">
        <v>10</v>
      </c>
      <c r="U2753">
        <v>160.272865378239</v>
      </c>
      <c r="V2753">
        <v>0.16252821670428899</v>
      </c>
    </row>
    <row r="2754" spans="1:22" hidden="1" x14ac:dyDescent="0.25">
      <c r="A2754" s="30" t="s">
        <v>2237</v>
      </c>
      <c r="B2754" s="30" t="s">
        <v>274</v>
      </c>
      <c r="C2754" s="30" t="s">
        <v>5</v>
      </c>
      <c r="D2754" s="30" t="s">
        <v>591</v>
      </c>
      <c r="E2754" s="30" t="s">
        <v>285</v>
      </c>
      <c r="F2754" s="30">
        <v>10405</v>
      </c>
      <c r="G2754" s="30" t="s">
        <v>312</v>
      </c>
      <c r="H2754" s="30">
        <v>47.660304206811396</v>
      </c>
      <c r="I2754" s="30">
        <v>29.97</v>
      </c>
      <c r="J2754" s="30" t="s">
        <v>334</v>
      </c>
      <c r="K2754" s="30">
        <v>1428.37931707814</v>
      </c>
      <c r="L2754" s="30">
        <v>14862286.794198001</v>
      </c>
      <c r="M2754" s="30">
        <v>0</v>
      </c>
      <c r="N2754" s="30">
        <v>0</v>
      </c>
      <c r="O2754" s="30">
        <v>29.97</v>
      </c>
      <c r="P2754" s="30">
        <v>0</v>
      </c>
      <c r="Q2754" s="30">
        <v>0</v>
      </c>
      <c r="R2754" s="30">
        <v>0</v>
      </c>
      <c r="S2754" s="30">
        <v>311837.84999999998</v>
      </c>
      <c r="T2754">
        <v>10</v>
      </c>
      <c r="U2754">
        <v>47.660304206811396</v>
      </c>
      <c r="V2754">
        <v>0.76590851009455696</v>
      </c>
    </row>
    <row r="2755" spans="1:22" hidden="1" x14ac:dyDescent="0.25">
      <c r="A2755" s="30" t="s">
        <v>2843</v>
      </c>
      <c r="B2755" s="30" t="s">
        <v>274</v>
      </c>
      <c r="C2755" s="30" t="s">
        <v>5</v>
      </c>
      <c r="D2755" s="30" t="s">
        <v>591</v>
      </c>
      <c r="E2755" s="30" t="s">
        <v>285</v>
      </c>
      <c r="F2755" s="30">
        <v>10405</v>
      </c>
      <c r="G2755" s="30" t="s">
        <v>2688</v>
      </c>
      <c r="H2755" s="30">
        <v>727.86499083932097</v>
      </c>
      <c r="I2755" s="30">
        <v>0.95667597658000003</v>
      </c>
      <c r="J2755" s="30" t="s">
        <v>334</v>
      </c>
      <c r="K2755" s="30">
        <v>696.33095092960002</v>
      </c>
      <c r="L2755" s="30">
        <v>7245323.5444224896</v>
      </c>
      <c r="M2755" s="30">
        <v>0</v>
      </c>
      <c r="N2755" s="30">
        <v>0</v>
      </c>
      <c r="O2755" s="30">
        <v>0.95667597658000003</v>
      </c>
      <c r="P2755" s="30">
        <v>0</v>
      </c>
      <c r="Q2755" s="30">
        <v>0</v>
      </c>
      <c r="R2755" s="30">
        <v>0</v>
      </c>
      <c r="S2755" s="30">
        <v>9954.2135363148991</v>
      </c>
      <c r="T2755">
        <v>10</v>
      </c>
      <c r="U2755">
        <v>727.86499083932097</v>
      </c>
      <c r="V2755">
        <v>2.4448657719908E-2</v>
      </c>
    </row>
    <row r="2756" spans="1:22" hidden="1" x14ac:dyDescent="0.25">
      <c r="A2756" s="30" t="s">
        <v>2759</v>
      </c>
      <c r="B2756" s="30" t="s">
        <v>274</v>
      </c>
      <c r="C2756" s="30" t="s">
        <v>5</v>
      </c>
      <c r="D2756" s="30" t="s">
        <v>591</v>
      </c>
      <c r="E2756" s="30" t="s">
        <v>285</v>
      </c>
      <c r="F2756" s="30">
        <v>10405</v>
      </c>
      <c r="G2756" s="30" t="s">
        <v>2687</v>
      </c>
      <c r="H2756" s="30">
        <v>451.72804985856999</v>
      </c>
      <c r="I2756" s="30">
        <v>6.6233240234200004</v>
      </c>
      <c r="J2756" s="30" t="s">
        <v>334</v>
      </c>
      <c r="K2756" s="30">
        <v>2991.9412446809401</v>
      </c>
      <c r="L2756" s="30">
        <v>31131148.650905099</v>
      </c>
      <c r="M2756" s="30">
        <v>0</v>
      </c>
      <c r="N2756" s="30">
        <v>0</v>
      </c>
      <c r="O2756" s="30">
        <v>6.6233240234200004</v>
      </c>
      <c r="P2756" s="30">
        <v>0</v>
      </c>
      <c r="Q2756" s="30">
        <v>0</v>
      </c>
      <c r="R2756" s="30">
        <v>0</v>
      </c>
      <c r="S2756" s="30">
        <v>68915.686463685095</v>
      </c>
      <c r="T2756">
        <v>10</v>
      </c>
      <c r="U2756">
        <v>451.72804985856999</v>
      </c>
      <c r="V2756">
        <v>0.16926460576079699</v>
      </c>
    </row>
    <row r="2757" spans="1:22" hidden="1" x14ac:dyDescent="0.25">
      <c r="A2757" s="30" t="s">
        <v>2238</v>
      </c>
      <c r="B2757" s="30" t="s">
        <v>274</v>
      </c>
      <c r="C2757" s="30" t="s">
        <v>5</v>
      </c>
      <c r="D2757" s="30" t="s">
        <v>591</v>
      </c>
      <c r="E2757" s="30" t="s">
        <v>285</v>
      </c>
      <c r="F2757" s="30">
        <v>10405</v>
      </c>
      <c r="G2757" s="30" t="s">
        <v>313</v>
      </c>
      <c r="H2757" s="30">
        <v>5437.8412637376696</v>
      </c>
      <c r="I2757" s="30">
        <v>1.58</v>
      </c>
      <c r="J2757" s="30" t="s">
        <v>334</v>
      </c>
      <c r="K2757" s="30">
        <v>8591.7891967055093</v>
      </c>
      <c r="L2757" s="30">
        <v>89397566.591720894</v>
      </c>
      <c r="M2757" s="30">
        <v>0</v>
      </c>
      <c r="N2757" s="30">
        <v>0</v>
      </c>
      <c r="O2757" s="30">
        <v>1.58</v>
      </c>
      <c r="P2757" s="30">
        <v>0</v>
      </c>
      <c r="Q2757" s="30">
        <v>0</v>
      </c>
      <c r="R2757" s="30">
        <v>0</v>
      </c>
      <c r="S2757" s="30">
        <v>16439.900000000001</v>
      </c>
      <c r="T2757">
        <v>10</v>
      </c>
      <c r="U2757">
        <v>5437.8412637376696</v>
      </c>
      <c r="V2757">
        <v>4.0378226424738102E-2</v>
      </c>
    </row>
    <row r="2758" spans="1:22" hidden="1" x14ac:dyDescent="0.25">
      <c r="A2758" s="30" t="s">
        <v>2977</v>
      </c>
      <c r="B2758" s="30" t="s">
        <v>2976</v>
      </c>
      <c r="C2758" s="30" t="s">
        <v>9</v>
      </c>
      <c r="D2758" s="30" t="s">
        <v>339</v>
      </c>
      <c r="E2758" s="30" t="s">
        <v>275</v>
      </c>
      <c r="F2758" s="30">
        <v>10513</v>
      </c>
      <c r="G2758" s="30" t="s">
        <v>289</v>
      </c>
      <c r="H2758" s="30">
        <v>0</v>
      </c>
      <c r="I2758" s="30">
        <v>0</v>
      </c>
      <c r="J2758" s="30" t="s">
        <v>335</v>
      </c>
      <c r="K2758" s="30">
        <v>0</v>
      </c>
      <c r="L2758" s="30">
        <v>0</v>
      </c>
      <c r="M2758" s="30">
        <v>0</v>
      </c>
      <c r="N2758" s="30">
        <v>0</v>
      </c>
      <c r="O2758" s="30">
        <v>0</v>
      </c>
      <c r="P2758" s="30">
        <v>0</v>
      </c>
      <c r="Q2758" s="30">
        <v>0</v>
      </c>
      <c r="R2758" s="30">
        <v>0</v>
      </c>
      <c r="S2758" s="30">
        <v>0</v>
      </c>
      <c r="T2758">
        <v>1</v>
      </c>
      <c r="U2758">
        <v>1788.0417026566699</v>
      </c>
      <c r="V2758">
        <v>1</v>
      </c>
    </row>
    <row r="2759" spans="1:22" hidden="1" x14ac:dyDescent="0.25">
      <c r="A2759" s="30" t="s">
        <v>2978</v>
      </c>
      <c r="B2759" s="30" t="s">
        <v>2976</v>
      </c>
      <c r="C2759" s="30" t="s">
        <v>9</v>
      </c>
      <c r="D2759" s="30" t="s">
        <v>339</v>
      </c>
      <c r="E2759" s="30" t="s">
        <v>275</v>
      </c>
      <c r="F2759" s="30">
        <v>10513</v>
      </c>
      <c r="G2759" s="30" t="s">
        <v>290</v>
      </c>
      <c r="H2759" s="30">
        <v>0</v>
      </c>
      <c r="I2759" s="30">
        <v>0</v>
      </c>
      <c r="J2759" s="30" t="s">
        <v>363</v>
      </c>
      <c r="K2759" s="30">
        <v>0</v>
      </c>
      <c r="L2759" s="30">
        <v>0</v>
      </c>
      <c r="M2759" s="30">
        <v>0</v>
      </c>
      <c r="N2759" s="30">
        <v>0</v>
      </c>
      <c r="O2759" s="30">
        <v>0</v>
      </c>
      <c r="P2759" s="30">
        <v>0</v>
      </c>
      <c r="Q2759" s="30">
        <v>0</v>
      </c>
      <c r="R2759" s="30">
        <v>0</v>
      </c>
      <c r="S2759" s="30">
        <v>0</v>
      </c>
      <c r="T2759">
        <v>1</v>
      </c>
      <c r="U2759">
        <v>1063.34623826849</v>
      </c>
      <c r="V2759">
        <v>0.5</v>
      </c>
    </row>
    <row r="2760" spans="1:22" hidden="1" x14ac:dyDescent="0.25">
      <c r="A2760" s="30" t="s">
        <v>2979</v>
      </c>
      <c r="B2760" s="30" t="s">
        <v>2976</v>
      </c>
      <c r="C2760" s="30" t="s">
        <v>9</v>
      </c>
      <c r="D2760" s="30" t="s">
        <v>339</v>
      </c>
      <c r="E2760" s="30" t="s">
        <v>275</v>
      </c>
      <c r="F2760" s="30">
        <v>10513</v>
      </c>
      <c r="G2760" s="30" t="s">
        <v>291</v>
      </c>
      <c r="H2760" s="30">
        <v>0</v>
      </c>
      <c r="I2760" s="30">
        <v>0</v>
      </c>
      <c r="J2760" s="30" t="s">
        <v>336</v>
      </c>
      <c r="K2760" s="30">
        <v>0</v>
      </c>
      <c r="L2760" s="30">
        <v>0</v>
      </c>
      <c r="M2760" s="30">
        <v>0</v>
      </c>
      <c r="N2760" s="30">
        <v>0</v>
      </c>
      <c r="O2760" s="30">
        <v>0</v>
      </c>
      <c r="P2760" s="30">
        <v>0</v>
      </c>
      <c r="Q2760" s="30">
        <v>0</v>
      </c>
      <c r="R2760" s="30">
        <v>0</v>
      </c>
      <c r="S2760" s="30">
        <v>0</v>
      </c>
      <c r="T2760">
        <v>1</v>
      </c>
      <c r="U2760">
        <v>0</v>
      </c>
      <c r="V2760">
        <v>0</v>
      </c>
    </row>
    <row r="2761" spans="1:22" hidden="1" x14ac:dyDescent="0.25">
      <c r="A2761" s="30" t="s">
        <v>2980</v>
      </c>
      <c r="B2761" s="30" t="s">
        <v>2976</v>
      </c>
      <c r="C2761" s="30" t="s">
        <v>9</v>
      </c>
      <c r="D2761" s="30" t="s">
        <v>339</v>
      </c>
      <c r="E2761" s="30" t="s">
        <v>275</v>
      </c>
      <c r="F2761" s="30">
        <v>10513</v>
      </c>
      <c r="G2761" s="30" t="s">
        <v>292</v>
      </c>
      <c r="H2761" s="30">
        <v>36.005232519602203</v>
      </c>
      <c r="I2761" s="30">
        <v>0.03</v>
      </c>
      <c r="J2761" s="30" t="s">
        <v>332</v>
      </c>
      <c r="K2761" s="30">
        <v>1.08015697558807</v>
      </c>
      <c r="L2761" s="30">
        <v>11355.690284357401</v>
      </c>
      <c r="M2761" s="30">
        <v>0.03</v>
      </c>
      <c r="N2761" s="30">
        <v>0</v>
      </c>
      <c r="O2761" s="30">
        <v>0</v>
      </c>
      <c r="P2761" s="30">
        <v>0</v>
      </c>
      <c r="Q2761" s="30">
        <v>0</v>
      </c>
      <c r="R2761" s="30">
        <v>0</v>
      </c>
      <c r="S2761" s="30">
        <v>315.39</v>
      </c>
      <c r="T2761">
        <v>1</v>
      </c>
      <c r="U2761">
        <v>36.005232519602203</v>
      </c>
      <c r="V2761">
        <v>4.91803278688525E-2</v>
      </c>
    </row>
    <row r="2762" spans="1:22" hidden="1" x14ac:dyDescent="0.25">
      <c r="A2762" s="30" t="s">
        <v>2981</v>
      </c>
      <c r="B2762" s="30" t="s">
        <v>2976</v>
      </c>
      <c r="C2762" s="30" t="s">
        <v>9</v>
      </c>
      <c r="D2762" s="30" t="s">
        <v>339</v>
      </c>
      <c r="E2762" s="30" t="s">
        <v>275</v>
      </c>
      <c r="F2762" s="30">
        <v>10513</v>
      </c>
      <c r="G2762" s="30" t="s">
        <v>293</v>
      </c>
      <c r="H2762" s="30">
        <v>0</v>
      </c>
      <c r="I2762" s="30">
        <v>0</v>
      </c>
      <c r="J2762" s="30" t="s">
        <v>333</v>
      </c>
      <c r="K2762" s="30">
        <v>0</v>
      </c>
      <c r="L2762" s="30">
        <v>0</v>
      </c>
      <c r="M2762" s="30">
        <v>0</v>
      </c>
      <c r="N2762" s="30">
        <v>0</v>
      </c>
      <c r="O2762" s="30">
        <v>0</v>
      </c>
      <c r="P2762" s="30">
        <v>0</v>
      </c>
      <c r="Q2762" s="30">
        <v>0</v>
      </c>
      <c r="R2762" s="30">
        <v>0</v>
      </c>
      <c r="S2762" s="30">
        <v>0</v>
      </c>
      <c r="T2762">
        <v>1</v>
      </c>
      <c r="U2762">
        <v>0</v>
      </c>
      <c r="V2762">
        <v>0</v>
      </c>
    </row>
    <row r="2763" spans="1:22" hidden="1" x14ac:dyDescent="0.25">
      <c r="A2763" s="30" t="s">
        <v>2982</v>
      </c>
      <c r="B2763" s="30" t="s">
        <v>2976</v>
      </c>
      <c r="C2763" s="30" t="s">
        <v>9</v>
      </c>
      <c r="D2763" s="30" t="s">
        <v>339</v>
      </c>
      <c r="E2763" s="30" t="s">
        <v>275</v>
      </c>
      <c r="F2763" s="30">
        <v>10513</v>
      </c>
      <c r="G2763" s="30" t="s">
        <v>294</v>
      </c>
      <c r="H2763" s="30">
        <v>64.526625039531496</v>
      </c>
      <c r="I2763" s="30">
        <v>0.03</v>
      </c>
      <c r="J2763" s="30" t="s">
        <v>333</v>
      </c>
      <c r="K2763" s="30">
        <v>1.93579875118595</v>
      </c>
      <c r="L2763" s="30">
        <v>20351.052271217799</v>
      </c>
      <c r="M2763" s="30">
        <v>0</v>
      </c>
      <c r="N2763" s="30">
        <v>0.03</v>
      </c>
      <c r="O2763" s="30">
        <v>0</v>
      </c>
      <c r="P2763" s="30">
        <v>0</v>
      </c>
      <c r="Q2763" s="30">
        <v>0</v>
      </c>
      <c r="R2763" s="30">
        <v>0</v>
      </c>
      <c r="S2763" s="30">
        <v>315.39</v>
      </c>
      <c r="T2763">
        <v>1</v>
      </c>
      <c r="U2763">
        <v>64.526625039531496</v>
      </c>
      <c r="V2763">
        <v>0.16666666666666699</v>
      </c>
    </row>
    <row r="2764" spans="1:22" hidden="1" x14ac:dyDescent="0.25">
      <c r="A2764" s="30" t="s">
        <v>2983</v>
      </c>
      <c r="B2764" s="30" t="s">
        <v>2976</v>
      </c>
      <c r="C2764" s="30" t="s">
        <v>9</v>
      </c>
      <c r="D2764" s="30" t="s">
        <v>339</v>
      </c>
      <c r="E2764" s="30" t="s">
        <v>275</v>
      </c>
      <c r="F2764" s="30">
        <v>10513</v>
      </c>
      <c r="G2764" s="30" t="s">
        <v>295</v>
      </c>
      <c r="H2764" s="30">
        <v>0</v>
      </c>
      <c r="I2764" s="30">
        <v>0</v>
      </c>
      <c r="J2764" s="30" t="s">
        <v>336</v>
      </c>
      <c r="K2764" s="30">
        <v>0</v>
      </c>
      <c r="L2764" s="30">
        <v>0</v>
      </c>
      <c r="M2764" s="30">
        <v>0</v>
      </c>
      <c r="N2764" s="30">
        <v>0</v>
      </c>
      <c r="O2764" s="30">
        <v>0</v>
      </c>
      <c r="P2764" s="30">
        <v>0</v>
      </c>
      <c r="Q2764" s="30">
        <v>0</v>
      </c>
      <c r="R2764" s="30">
        <v>0</v>
      </c>
      <c r="S2764" s="30">
        <v>0</v>
      </c>
      <c r="T2764">
        <v>1</v>
      </c>
      <c r="U2764">
        <v>0</v>
      </c>
      <c r="V2764">
        <v>0</v>
      </c>
    </row>
    <row r="2765" spans="1:22" hidden="1" x14ac:dyDescent="0.25">
      <c r="A2765" s="30" t="s">
        <v>2984</v>
      </c>
      <c r="B2765" s="30" t="s">
        <v>2976</v>
      </c>
      <c r="C2765" s="30" t="s">
        <v>9</v>
      </c>
      <c r="D2765" s="30" t="s">
        <v>339</v>
      </c>
      <c r="E2765" s="30" t="s">
        <v>275</v>
      </c>
      <c r="F2765" s="30">
        <v>10513</v>
      </c>
      <c r="G2765" s="30" t="s">
        <v>296</v>
      </c>
      <c r="H2765" s="30">
        <v>0</v>
      </c>
      <c r="I2765" s="30">
        <v>0</v>
      </c>
      <c r="J2765" s="30" t="s">
        <v>336</v>
      </c>
      <c r="K2765" s="30">
        <v>0</v>
      </c>
      <c r="L2765" s="30">
        <v>0</v>
      </c>
      <c r="M2765" s="30">
        <v>0</v>
      </c>
      <c r="N2765" s="30">
        <v>0</v>
      </c>
      <c r="O2765" s="30">
        <v>0</v>
      </c>
      <c r="P2765" s="30">
        <v>0</v>
      </c>
      <c r="Q2765" s="30">
        <v>0</v>
      </c>
      <c r="R2765" s="30">
        <v>0</v>
      </c>
      <c r="S2765" s="30">
        <v>0</v>
      </c>
      <c r="T2765">
        <v>1</v>
      </c>
      <c r="U2765">
        <v>0</v>
      </c>
      <c r="V2765">
        <v>0</v>
      </c>
    </row>
    <row r="2766" spans="1:22" hidden="1" x14ac:dyDescent="0.25">
      <c r="A2766" s="30" t="s">
        <v>2985</v>
      </c>
      <c r="B2766" s="30" t="s">
        <v>2976</v>
      </c>
      <c r="C2766" s="30" t="s">
        <v>9</v>
      </c>
      <c r="D2766" s="30" t="s">
        <v>339</v>
      </c>
      <c r="E2766" s="30" t="s">
        <v>275</v>
      </c>
      <c r="F2766" s="30">
        <v>10513</v>
      </c>
      <c r="G2766" s="30" t="s">
        <v>297</v>
      </c>
      <c r="H2766" s="30">
        <v>0</v>
      </c>
      <c r="I2766" s="30">
        <v>0</v>
      </c>
      <c r="J2766" s="30" t="s">
        <v>336</v>
      </c>
      <c r="K2766" s="30">
        <v>0</v>
      </c>
      <c r="L2766" s="30">
        <v>0</v>
      </c>
      <c r="M2766" s="30">
        <v>0</v>
      </c>
      <c r="N2766" s="30">
        <v>0</v>
      </c>
      <c r="O2766" s="30">
        <v>0</v>
      </c>
      <c r="P2766" s="30">
        <v>0</v>
      </c>
      <c r="Q2766" s="30">
        <v>0</v>
      </c>
      <c r="R2766" s="30">
        <v>0</v>
      </c>
      <c r="S2766" s="30">
        <v>0</v>
      </c>
      <c r="T2766">
        <v>1</v>
      </c>
      <c r="U2766">
        <v>0</v>
      </c>
      <c r="V2766">
        <v>0</v>
      </c>
    </row>
    <row r="2767" spans="1:22" hidden="1" x14ac:dyDescent="0.25">
      <c r="A2767" s="30" t="s">
        <v>2986</v>
      </c>
      <c r="B2767" s="30" t="s">
        <v>2976</v>
      </c>
      <c r="C2767" s="30" t="s">
        <v>9</v>
      </c>
      <c r="D2767" s="30" t="s">
        <v>339</v>
      </c>
      <c r="E2767" s="30" t="s">
        <v>275</v>
      </c>
      <c r="F2767" s="30">
        <v>10513</v>
      </c>
      <c r="G2767" s="30" t="s">
        <v>298</v>
      </c>
      <c r="H2767" s="30">
        <v>0</v>
      </c>
      <c r="I2767" s="30">
        <v>0</v>
      </c>
      <c r="J2767" s="30" t="s">
        <v>276</v>
      </c>
      <c r="K2767" s="30">
        <v>0</v>
      </c>
      <c r="L2767" s="30">
        <v>0</v>
      </c>
      <c r="M2767" s="30">
        <v>0</v>
      </c>
      <c r="N2767" s="30">
        <v>0</v>
      </c>
      <c r="O2767" s="30">
        <v>0</v>
      </c>
      <c r="P2767" s="30">
        <v>0</v>
      </c>
      <c r="Q2767" s="30">
        <v>0</v>
      </c>
      <c r="R2767" s="30">
        <v>0</v>
      </c>
      <c r="S2767" s="30">
        <v>0</v>
      </c>
      <c r="T2767">
        <v>1</v>
      </c>
      <c r="U2767">
        <v>0</v>
      </c>
      <c r="V2767">
        <v>0</v>
      </c>
    </row>
    <row r="2768" spans="1:22" hidden="1" x14ac:dyDescent="0.25">
      <c r="A2768" s="30" t="s">
        <v>2987</v>
      </c>
      <c r="B2768" s="30" t="s">
        <v>2976</v>
      </c>
      <c r="C2768" s="30" t="s">
        <v>9</v>
      </c>
      <c r="D2768" s="30" t="s">
        <v>339</v>
      </c>
      <c r="E2768" s="30" t="s">
        <v>275</v>
      </c>
      <c r="F2768" s="30">
        <v>10513</v>
      </c>
      <c r="G2768" s="30" t="s">
        <v>299</v>
      </c>
      <c r="H2768" s="30">
        <v>103.720418063371</v>
      </c>
      <c r="I2768" s="30">
        <v>0.03</v>
      </c>
      <c r="J2768" s="30" t="s">
        <v>332</v>
      </c>
      <c r="K2768" s="30">
        <v>3.1116125419011298</v>
      </c>
      <c r="L2768" s="30">
        <v>32712.3826530066</v>
      </c>
      <c r="M2768" s="30">
        <v>0.03</v>
      </c>
      <c r="N2768" s="30">
        <v>0</v>
      </c>
      <c r="O2768" s="30">
        <v>0</v>
      </c>
      <c r="P2768" s="30">
        <v>0</v>
      </c>
      <c r="Q2768" s="30">
        <v>0</v>
      </c>
      <c r="R2768" s="30">
        <v>0</v>
      </c>
      <c r="S2768" s="30">
        <v>315.39</v>
      </c>
      <c r="T2768">
        <v>1</v>
      </c>
      <c r="U2768">
        <v>103.720418063371</v>
      </c>
      <c r="V2768">
        <v>4.91803278688525E-2</v>
      </c>
    </row>
    <row r="2769" spans="1:22" hidden="1" x14ac:dyDescent="0.25">
      <c r="A2769" s="30" t="s">
        <v>2988</v>
      </c>
      <c r="B2769" s="30" t="s">
        <v>2976</v>
      </c>
      <c r="C2769" s="30" t="s">
        <v>9</v>
      </c>
      <c r="D2769" s="30" t="s">
        <v>339</v>
      </c>
      <c r="E2769" s="30" t="s">
        <v>275</v>
      </c>
      <c r="F2769" s="30">
        <v>10513</v>
      </c>
      <c r="G2769" s="30" t="s">
        <v>300</v>
      </c>
      <c r="H2769" s="30">
        <v>0</v>
      </c>
      <c r="I2769" s="30">
        <v>0</v>
      </c>
      <c r="J2769" s="30" t="s">
        <v>336</v>
      </c>
      <c r="K2769" s="30">
        <v>0</v>
      </c>
      <c r="L2769" s="30">
        <v>0</v>
      </c>
      <c r="M2769" s="30">
        <v>0</v>
      </c>
      <c r="N2769" s="30">
        <v>0</v>
      </c>
      <c r="O2769" s="30">
        <v>0</v>
      </c>
      <c r="P2769" s="30">
        <v>0</v>
      </c>
      <c r="Q2769" s="30">
        <v>0</v>
      </c>
      <c r="R2769" s="30">
        <v>0</v>
      </c>
      <c r="S2769" s="30">
        <v>0</v>
      </c>
      <c r="T2769">
        <v>1</v>
      </c>
      <c r="U2769">
        <v>0</v>
      </c>
      <c r="V2769">
        <v>0</v>
      </c>
    </row>
    <row r="2770" spans="1:22" hidden="1" x14ac:dyDescent="0.25">
      <c r="A2770" s="30" t="s">
        <v>2989</v>
      </c>
      <c r="B2770" s="30" t="s">
        <v>2976</v>
      </c>
      <c r="C2770" s="30" t="s">
        <v>9</v>
      </c>
      <c r="D2770" s="30" t="s">
        <v>339</v>
      </c>
      <c r="E2770" s="30" t="s">
        <v>275</v>
      </c>
      <c r="F2770" s="30">
        <v>10513</v>
      </c>
      <c r="G2770" s="30" t="s">
        <v>301</v>
      </c>
      <c r="H2770" s="30">
        <v>35.067429645529998</v>
      </c>
      <c r="I2770" s="30">
        <v>0.13</v>
      </c>
      <c r="J2770" s="30" t="s">
        <v>333</v>
      </c>
      <c r="K2770" s="30">
        <v>4.5587658539189002</v>
      </c>
      <c r="L2770" s="30">
        <v>47926.305422249403</v>
      </c>
      <c r="M2770" s="30">
        <v>0</v>
      </c>
      <c r="N2770" s="30">
        <v>0.13</v>
      </c>
      <c r="O2770" s="30">
        <v>0</v>
      </c>
      <c r="P2770" s="30">
        <v>0</v>
      </c>
      <c r="Q2770" s="30">
        <v>0</v>
      </c>
      <c r="R2770" s="30">
        <v>0</v>
      </c>
      <c r="S2770" s="30">
        <v>1366.69</v>
      </c>
      <c r="T2770">
        <v>1</v>
      </c>
      <c r="U2770">
        <v>35.067429645529998</v>
      </c>
      <c r="V2770">
        <v>0.72222222222222199</v>
      </c>
    </row>
    <row r="2771" spans="1:22" hidden="1" x14ac:dyDescent="0.25">
      <c r="A2771" s="30" t="s">
        <v>2990</v>
      </c>
      <c r="B2771" s="30" t="s">
        <v>2976</v>
      </c>
      <c r="C2771" s="30" t="s">
        <v>9</v>
      </c>
      <c r="D2771" s="30" t="s">
        <v>339</v>
      </c>
      <c r="E2771" s="30" t="s">
        <v>275</v>
      </c>
      <c r="F2771" s="30">
        <v>10513</v>
      </c>
      <c r="G2771" s="30" t="s">
        <v>302</v>
      </c>
      <c r="H2771" s="30">
        <v>0</v>
      </c>
      <c r="I2771" s="30">
        <v>0</v>
      </c>
      <c r="J2771" s="30" t="s">
        <v>332</v>
      </c>
      <c r="K2771" s="30">
        <v>0</v>
      </c>
      <c r="L2771" s="30">
        <v>0</v>
      </c>
      <c r="M2771" s="30">
        <v>0</v>
      </c>
      <c r="N2771" s="30">
        <v>0</v>
      </c>
      <c r="O2771" s="30">
        <v>0</v>
      </c>
      <c r="P2771" s="30">
        <v>0</v>
      </c>
      <c r="Q2771" s="30">
        <v>0</v>
      </c>
      <c r="R2771" s="30">
        <v>0</v>
      </c>
      <c r="S2771" s="30">
        <v>0</v>
      </c>
      <c r="T2771">
        <v>1</v>
      </c>
      <c r="U2771">
        <v>0</v>
      </c>
      <c r="V2771">
        <v>0</v>
      </c>
    </row>
    <row r="2772" spans="1:22" hidden="1" x14ac:dyDescent="0.25">
      <c r="A2772" s="30" t="s">
        <v>2991</v>
      </c>
      <c r="B2772" s="30" t="s">
        <v>2976</v>
      </c>
      <c r="C2772" s="30" t="s">
        <v>9</v>
      </c>
      <c r="D2772" s="30" t="s">
        <v>339</v>
      </c>
      <c r="E2772" s="30" t="s">
        <v>275</v>
      </c>
      <c r="F2772" s="30">
        <v>10513</v>
      </c>
      <c r="G2772" s="30" t="s">
        <v>303</v>
      </c>
      <c r="H2772" s="30">
        <v>87.730884575285899</v>
      </c>
      <c r="I2772" s="30">
        <v>0.01</v>
      </c>
      <c r="J2772" s="30" t="s">
        <v>336</v>
      </c>
      <c r="K2772" s="30">
        <v>0.87730884575285895</v>
      </c>
      <c r="L2772" s="30">
        <v>9223.1478953998103</v>
      </c>
      <c r="M2772" s="30">
        <v>0</v>
      </c>
      <c r="N2772" s="30">
        <v>0</v>
      </c>
      <c r="O2772" s="30">
        <v>0</v>
      </c>
      <c r="P2772" s="30">
        <v>0</v>
      </c>
      <c r="Q2772" s="30">
        <v>0.01</v>
      </c>
      <c r="R2772" s="30">
        <v>0.87730884575285895</v>
      </c>
      <c r="S2772" s="30">
        <v>105.13</v>
      </c>
      <c r="T2772">
        <v>1</v>
      </c>
      <c r="U2772">
        <v>87.730884575285899</v>
      </c>
      <c r="V2772">
        <v>9.8039215686274508E-3</v>
      </c>
    </row>
    <row r="2773" spans="1:22" hidden="1" x14ac:dyDescent="0.25">
      <c r="A2773" s="30" t="s">
        <v>2992</v>
      </c>
      <c r="B2773" s="30" t="s">
        <v>2976</v>
      </c>
      <c r="C2773" s="30" t="s">
        <v>9</v>
      </c>
      <c r="D2773" s="30" t="s">
        <v>339</v>
      </c>
      <c r="E2773" s="30" t="s">
        <v>275</v>
      </c>
      <c r="F2773" s="30">
        <v>10513</v>
      </c>
      <c r="G2773" s="30" t="s">
        <v>304</v>
      </c>
      <c r="H2773" s="30">
        <v>4.5586743938550898</v>
      </c>
      <c r="I2773" s="30">
        <v>1</v>
      </c>
      <c r="J2773" s="30" t="s">
        <v>336</v>
      </c>
      <c r="K2773" s="30">
        <v>4.5586743938550898</v>
      </c>
      <c r="L2773" s="30">
        <v>47925.343902598601</v>
      </c>
      <c r="M2773" s="30">
        <v>0</v>
      </c>
      <c r="N2773" s="30">
        <v>0</v>
      </c>
      <c r="O2773" s="30">
        <v>0</v>
      </c>
      <c r="P2773" s="30">
        <v>0</v>
      </c>
      <c r="Q2773" s="30">
        <v>1</v>
      </c>
      <c r="R2773" s="30">
        <v>4.5586743938550898</v>
      </c>
      <c r="S2773" s="30">
        <v>10513</v>
      </c>
      <c r="T2773">
        <v>1</v>
      </c>
      <c r="U2773">
        <v>4.5586743938550898</v>
      </c>
      <c r="V2773">
        <v>0.98039215686274495</v>
      </c>
    </row>
    <row r="2774" spans="1:22" hidden="1" x14ac:dyDescent="0.25">
      <c r="A2774" s="30" t="s">
        <v>2993</v>
      </c>
      <c r="B2774" s="30" t="s">
        <v>2976</v>
      </c>
      <c r="C2774" s="30" t="s">
        <v>9</v>
      </c>
      <c r="D2774" s="30" t="s">
        <v>339</v>
      </c>
      <c r="E2774" s="30" t="s">
        <v>275</v>
      </c>
      <c r="F2774" s="30">
        <v>10513</v>
      </c>
      <c r="G2774" s="30" t="s">
        <v>305</v>
      </c>
      <c r="H2774" s="30">
        <v>85.809805619216107</v>
      </c>
      <c r="I2774" s="30">
        <v>0.23</v>
      </c>
      <c r="J2774" s="30" t="s">
        <v>332</v>
      </c>
      <c r="K2774" s="30">
        <v>19.736255292419699</v>
      </c>
      <c r="L2774" s="30">
        <v>207487.25188920801</v>
      </c>
      <c r="M2774" s="30">
        <v>0.23</v>
      </c>
      <c r="N2774" s="30">
        <v>0</v>
      </c>
      <c r="O2774" s="30">
        <v>0</v>
      </c>
      <c r="P2774" s="30">
        <v>0</v>
      </c>
      <c r="Q2774" s="30">
        <v>0</v>
      </c>
      <c r="R2774" s="30">
        <v>0</v>
      </c>
      <c r="S2774" s="30">
        <v>2417.9899999999998</v>
      </c>
      <c r="T2774">
        <v>1</v>
      </c>
      <c r="U2774">
        <v>85.809805619216107</v>
      </c>
      <c r="V2774">
        <v>0.37704918032786899</v>
      </c>
    </row>
    <row r="2775" spans="1:22" hidden="1" x14ac:dyDescent="0.25">
      <c r="A2775" s="30" t="s">
        <v>2994</v>
      </c>
      <c r="B2775" s="30" t="s">
        <v>2976</v>
      </c>
      <c r="C2775" s="30" t="s">
        <v>9</v>
      </c>
      <c r="D2775" s="30" t="s">
        <v>339</v>
      </c>
      <c r="E2775" s="30" t="s">
        <v>275</v>
      </c>
      <c r="F2775" s="30">
        <v>10513</v>
      </c>
      <c r="G2775" s="30" t="s">
        <v>306</v>
      </c>
      <c r="H2775" s="30">
        <v>103.718237501006</v>
      </c>
      <c r="I2775" s="30">
        <v>0.19</v>
      </c>
      <c r="J2775" s="30" t="s">
        <v>332</v>
      </c>
      <c r="K2775" s="30">
        <v>19.706465125191201</v>
      </c>
      <c r="L2775" s="30">
        <v>207174.067861135</v>
      </c>
      <c r="M2775" s="30">
        <v>0.19</v>
      </c>
      <c r="N2775" s="30">
        <v>0</v>
      </c>
      <c r="O2775" s="30">
        <v>0</v>
      </c>
      <c r="P2775" s="30">
        <v>0</v>
      </c>
      <c r="Q2775" s="30">
        <v>0</v>
      </c>
      <c r="R2775" s="30">
        <v>0</v>
      </c>
      <c r="S2775" s="30">
        <v>1997.47</v>
      </c>
      <c r="T2775">
        <v>1</v>
      </c>
      <c r="U2775">
        <v>103.718237501006</v>
      </c>
      <c r="V2775">
        <v>0.31147540983606598</v>
      </c>
    </row>
    <row r="2776" spans="1:22" hidden="1" x14ac:dyDescent="0.25">
      <c r="A2776" s="30" t="s">
        <v>2995</v>
      </c>
      <c r="B2776" s="30" t="s">
        <v>2976</v>
      </c>
      <c r="C2776" s="30" t="s">
        <v>9</v>
      </c>
      <c r="D2776" s="30" t="s">
        <v>339</v>
      </c>
      <c r="E2776" s="30" t="s">
        <v>275</v>
      </c>
      <c r="F2776" s="30">
        <v>10513</v>
      </c>
      <c r="G2776" s="30" t="s">
        <v>307</v>
      </c>
      <c r="H2776" s="30">
        <v>44.008902555468801</v>
      </c>
      <c r="I2776" s="30">
        <v>0.01</v>
      </c>
      <c r="J2776" s="30" t="s">
        <v>336</v>
      </c>
      <c r="K2776" s="30">
        <v>0.44008902555468798</v>
      </c>
      <c r="L2776" s="30">
        <v>4626.6559256564396</v>
      </c>
      <c r="M2776" s="30">
        <v>0</v>
      </c>
      <c r="N2776" s="30">
        <v>0</v>
      </c>
      <c r="O2776" s="30">
        <v>0</v>
      </c>
      <c r="P2776" s="30">
        <v>0</v>
      </c>
      <c r="Q2776" s="30">
        <v>0.01</v>
      </c>
      <c r="R2776" s="30">
        <v>0.44008902555468798</v>
      </c>
      <c r="S2776" s="30">
        <v>105.13</v>
      </c>
      <c r="T2776">
        <v>1</v>
      </c>
      <c r="U2776">
        <v>44.008902555468801</v>
      </c>
      <c r="V2776">
        <v>9.8039215686274508E-3</v>
      </c>
    </row>
    <row r="2777" spans="1:22" hidden="1" x14ac:dyDescent="0.25">
      <c r="A2777" s="30" t="s">
        <v>2996</v>
      </c>
      <c r="B2777" s="30" t="s">
        <v>2976</v>
      </c>
      <c r="C2777" s="30" t="s">
        <v>9</v>
      </c>
      <c r="D2777" s="30" t="s">
        <v>339</v>
      </c>
      <c r="E2777" s="30" t="s">
        <v>275</v>
      </c>
      <c r="F2777" s="30">
        <v>10513</v>
      </c>
      <c r="G2777" s="30" t="s">
        <v>308</v>
      </c>
      <c r="H2777" s="30">
        <v>101.985741311536</v>
      </c>
      <c r="I2777" s="30">
        <v>0.13</v>
      </c>
      <c r="J2777" s="30" t="s">
        <v>332</v>
      </c>
      <c r="K2777" s="30">
        <v>13.258146370499601</v>
      </c>
      <c r="L2777" s="30">
        <v>139382.89279306299</v>
      </c>
      <c r="M2777" s="30">
        <v>0.13</v>
      </c>
      <c r="N2777" s="30">
        <v>0</v>
      </c>
      <c r="O2777" s="30">
        <v>0</v>
      </c>
      <c r="P2777" s="30">
        <v>0</v>
      </c>
      <c r="Q2777" s="30">
        <v>0</v>
      </c>
      <c r="R2777" s="30">
        <v>0</v>
      </c>
      <c r="S2777" s="30">
        <v>1366.69</v>
      </c>
      <c r="T2777">
        <v>1</v>
      </c>
      <c r="U2777">
        <v>101.985741311536</v>
      </c>
      <c r="V2777">
        <v>0.213114754098361</v>
      </c>
    </row>
    <row r="2778" spans="1:22" hidden="1" x14ac:dyDescent="0.25">
      <c r="A2778" s="30" t="s">
        <v>2997</v>
      </c>
      <c r="B2778" s="30" t="s">
        <v>2976</v>
      </c>
      <c r="C2778" s="30" t="s">
        <v>9</v>
      </c>
      <c r="D2778" s="30" t="s">
        <v>339</v>
      </c>
      <c r="E2778" s="30" t="s">
        <v>275</v>
      </c>
      <c r="F2778" s="30">
        <v>10513</v>
      </c>
      <c r="G2778" s="30" t="s">
        <v>309</v>
      </c>
      <c r="H2778" s="30">
        <v>0</v>
      </c>
      <c r="I2778" s="30">
        <v>0</v>
      </c>
      <c r="J2778" s="30" t="s">
        <v>336</v>
      </c>
      <c r="K2778" s="30">
        <v>0</v>
      </c>
      <c r="L2778" s="30">
        <v>0</v>
      </c>
      <c r="M2778" s="30">
        <v>0</v>
      </c>
      <c r="N2778" s="30">
        <v>0</v>
      </c>
      <c r="O2778" s="30">
        <v>0</v>
      </c>
      <c r="P2778" s="30">
        <v>0</v>
      </c>
      <c r="Q2778" s="30">
        <v>0</v>
      </c>
      <c r="R2778" s="30">
        <v>0</v>
      </c>
      <c r="S2778" s="30">
        <v>0</v>
      </c>
      <c r="T2778">
        <v>1</v>
      </c>
      <c r="U2778">
        <v>0</v>
      </c>
      <c r="V2778">
        <v>0</v>
      </c>
    </row>
    <row r="2779" spans="1:22" hidden="1" x14ac:dyDescent="0.25">
      <c r="A2779" s="30" t="s">
        <v>2998</v>
      </c>
      <c r="B2779" s="30" t="s">
        <v>2976</v>
      </c>
      <c r="C2779" s="30" t="s">
        <v>9</v>
      </c>
      <c r="D2779" s="30" t="s">
        <v>339</v>
      </c>
      <c r="E2779" s="30" t="s">
        <v>275</v>
      </c>
      <c r="F2779" s="30">
        <v>10513</v>
      </c>
      <c r="G2779" s="30" t="s">
        <v>310</v>
      </c>
      <c r="H2779" s="30">
        <v>0</v>
      </c>
      <c r="I2779" s="30">
        <v>0</v>
      </c>
      <c r="J2779" s="30" t="s">
        <v>333</v>
      </c>
      <c r="K2779" s="30">
        <v>0</v>
      </c>
      <c r="L2779" s="30">
        <v>0</v>
      </c>
      <c r="M2779" s="30">
        <v>0</v>
      </c>
      <c r="N2779" s="30">
        <v>0</v>
      </c>
      <c r="O2779" s="30">
        <v>0</v>
      </c>
      <c r="P2779" s="30">
        <v>0</v>
      </c>
      <c r="Q2779" s="30">
        <v>0</v>
      </c>
      <c r="R2779" s="30">
        <v>0</v>
      </c>
      <c r="S2779" s="30">
        <v>0</v>
      </c>
      <c r="T2779">
        <v>1</v>
      </c>
      <c r="U2779">
        <v>0</v>
      </c>
      <c r="V2779">
        <v>0</v>
      </c>
    </row>
    <row r="2780" spans="1:22" hidden="1" x14ac:dyDescent="0.25">
      <c r="A2780" s="30" t="s">
        <v>2999</v>
      </c>
      <c r="B2780" s="30" t="s">
        <v>2976</v>
      </c>
      <c r="C2780" s="30" t="s">
        <v>9</v>
      </c>
      <c r="D2780" s="30" t="s">
        <v>339</v>
      </c>
      <c r="E2780" s="30" t="s">
        <v>275</v>
      </c>
      <c r="F2780" s="30">
        <v>10513</v>
      </c>
      <c r="G2780" s="30" t="s">
        <v>311</v>
      </c>
      <c r="H2780" s="30">
        <v>72.829152641230195</v>
      </c>
      <c r="I2780" s="30">
        <v>0.02</v>
      </c>
      <c r="J2780" s="30" t="s">
        <v>333</v>
      </c>
      <c r="K2780" s="30">
        <v>1.4565830528246</v>
      </c>
      <c r="L2780" s="30">
        <v>15313.057634345099</v>
      </c>
      <c r="M2780" s="30">
        <v>0</v>
      </c>
      <c r="N2780" s="30">
        <v>0.02</v>
      </c>
      <c r="O2780" s="30">
        <v>0</v>
      </c>
      <c r="P2780" s="30">
        <v>0</v>
      </c>
      <c r="Q2780" s="30">
        <v>0</v>
      </c>
      <c r="R2780" s="30">
        <v>0</v>
      </c>
      <c r="S2780" s="30">
        <v>210.26</v>
      </c>
      <c r="T2780">
        <v>1</v>
      </c>
      <c r="U2780">
        <v>72.829152641230195</v>
      </c>
      <c r="V2780">
        <v>0.11111111111111099</v>
      </c>
    </row>
    <row r="2781" spans="1:22" hidden="1" x14ac:dyDescent="0.25">
      <c r="A2781" s="30" t="s">
        <v>3000</v>
      </c>
      <c r="B2781" s="30" t="s">
        <v>2976</v>
      </c>
      <c r="C2781" s="30" t="s">
        <v>9</v>
      </c>
      <c r="D2781" s="30" t="s">
        <v>339</v>
      </c>
      <c r="E2781" s="30" t="s">
        <v>275</v>
      </c>
      <c r="F2781" s="30">
        <v>10513</v>
      </c>
      <c r="G2781" s="30" t="s">
        <v>312</v>
      </c>
      <c r="H2781" s="30">
        <v>11.9067403588377</v>
      </c>
      <c r="I2781" s="30">
        <v>1.42</v>
      </c>
      <c r="J2781" s="30" t="s">
        <v>334</v>
      </c>
      <c r="K2781" s="30">
        <v>16.907571309549599</v>
      </c>
      <c r="L2781" s="30">
        <v>177749.297177295</v>
      </c>
      <c r="M2781" s="30">
        <v>0</v>
      </c>
      <c r="N2781" s="30">
        <v>0</v>
      </c>
      <c r="O2781" s="30">
        <v>1.42</v>
      </c>
      <c r="P2781" s="30">
        <v>0</v>
      </c>
      <c r="Q2781" s="30">
        <v>0</v>
      </c>
      <c r="R2781" s="30">
        <v>0</v>
      </c>
      <c r="S2781" s="30">
        <v>14928.46</v>
      </c>
      <c r="T2781">
        <v>1</v>
      </c>
      <c r="U2781">
        <v>11.9067403588377</v>
      </c>
      <c r="V2781">
        <v>0.92810457516339895</v>
      </c>
    </row>
    <row r="2782" spans="1:22" hidden="1" x14ac:dyDescent="0.25">
      <c r="A2782" s="30" t="s">
        <v>3001</v>
      </c>
      <c r="B2782" s="30" t="s">
        <v>2976</v>
      </c>
      <c r="C2782" s="30" t="s">
        <v>9</v>
      </c>
      <c r="D2782" s="30" t="s">
        <v>339</v>
      </c>
      <c r="E2782" s="30" t="s">
        <v>275</v>
      </c>
      <c r="F2782" s="30">
        <v>10513</v>
      </c>
      <c r="G2782" s="30" t="s">
        <v>2688</v>
      </c>
      <c r="H2782" s="30">
        <v>69.796899557084899</v>
      </c>
      <c r="I2782" s="30">
        <v>1.388316061E-2</v>
      </c>
      <c r="J2782" s="30" t="s">
        <v>334</v>
      </c>
      <c r="K2782" s="30">
        <v>0.96900156663104697</v>
      </c>
      <c r="L2782" s="30">
        <v>10187.1134699922</v>
      </c>
      <c r="M2782" s="30">
        <v>0</v>
      </c>
      <c r="N2782" s="30">
        <v>0</v>
      </c>
      <c r="O2782" s="30">
        <v>1.388316061E-2</v>
      </c>
      <c r="P2782" s="30">
        <v>0</v>
      </c>
      <c r="Q2782" s="30">
        <v>0</v>
      </c>
      <c r="R2782" s="30">
        <v>0</v>
      </c>
      <c r="S2782" s="30">
        <v>145.95366749293001</v>
      </c>
      <c r="T2782">
        <v>1</v>
      </c>
      <c r="U2782">
        <v>69.796899557084899</v>
      </c>
      <c r="V2782">
        <v>9.0739611830065407E-3</v>
      </c>
    </row>
    <row r="2783" spans="1:22" hidden="1" x14ac:dyDescent="0.25">
      <c r="A2783" s="30" t="s">
        <v>3002</v>
      </c>
      <c r="B2783" s="30" t="s">
        <v>2976</v>
      </c>
      <c r="C2783" s="30" t="s">
        <v>9</v>
      </c>
      <c r="D2783" s="30" t="s">
        <v>339</v>
      </c>
      <c r="E2783" s="30" t="s">
        <v>275</v>
      </c>
      <c r="F2783" s="30">
        <v>10513</v>
      </c>
      <c r="G2783" s="30" t="s">
        <v>2687</v>
      </c>
      <c r="H2783" s="30">
        <v>43.317397759080698</v>
      </c>
      <c r="I2783" s="30">
        <v>9.611683939E-2</v>
      </c>
      <c r="J2783" s="30" t="s">
        <v>334</v>
      </c>
      <c r="K2783" s="30">
        <v>4.1635313632023001</v>
      </c>
      <c r="L2783" s="30">
        <v>43771.205221345801</v>
      </c>
      <c r="M2783" s="30">
        <v>0</v>
      </c>
      <c r="N2783" s="30">
        <v>0</v>
      </c>
      <c r="O2783" s="30">
        <v>9.611683939E-2</v>
      </c>
      <c r="P2783" s="30">
        <v>0</v>
      </c>
      <c r="Q2783" s="30">
        <v>0</v>
      </c>
      <c r="R2783" s="30">
        <v>0</v>
      </c>
      <c r="S2783" s="30">
        <v>1010.47633250707</v>
      </c>
      <c r="T2783">
        <v>1</v>
      </c>
      <c r="U2783">
        <v>43.317397759080698</v>
      </c>
      <c r="V2783">
        <v>6.2821463653594797E-2</v>
      </c>
    </row>
    <row r="2784" spans="1:22" hidden="1" x14ac:dyDescent="0.25">
      <c r="A2784" s="30" t="s">
        <v>3003</v>
      </c>
      <c r="B2784" s="30" t="s">
        <v>2976</v>
      </c>
      <c r="C2784" s="30" t="s">
        <v>9</v>
      </c>
      <c r="D2784" s="30" t="s">
        <v>339</v>
      </c>
      <c r="E2784" s="30" t="s">
        <v>275</v>
      </c>
      <c r="F2784" s="30">
        <v>10513</v>
      </c>
      <c r="G2784" s="30" t="s">
        <v>313</v>
      </c>
      <c r="H2784" s="30">
        <v>0</v>
      </c>
      <c r="I2784" s="30">
        <v>0</v>
      </c>
      <c r="J2784" s="30" t="s">
        <v>334</v>
      </c>
      <c r="K2784" s="30">
        <v>0</v>
      </c>
      <c r="L2784" s="30">
        <v>0</v>
      </c>
      <c r="M2784" s="30">
        <v>0</v>
      </c>
      <c r="N2784" s="30">
        <v>0</v>
      </c>
      <c r="O2784" s="30">
        <v>0</v>
      </c>
      <c r="P2784" s="30">
        <v>0</v>
      </c>
      <c r="Q2784" s="30">
        <v>0</v>
      </c>
      <c r="R2784" s="30">
        <v>0</v>
      </c>
      <c r="S2784" s="30">
        <v>0</v>
      </c>
      <c r="T2784">
        <v>1</v>
      </c>
      <c r="U2784">
        <v>0</v>
      </c>
      <c r="V2784">
        <v>0</v>
      </c>
    </row>
    <row r="2785" spans="1:22" hidden="1" x14ac:dyDescent="0.25">
      <c r="A2785" s="30" t="s">
        <v>3031</v>
      </c>
      <c r="B2785" s="30" t="s">
        <v>2976</v>
      </c>
      <c r="C2785" s="30" t="s">
        <v>9</v>
      </c>
      <c r="D2785" s="30" t="s">
        <v>339</v>
      </c>
      <c r="E2785" s="30" t="s">
        <v>277</v>
      </c>
      <c r="F2785" s="30">
        <v>10513</v>
      </c>
      <c r="G2785" s="30" t="s">
        <v>289</v>
      </c>
      <c r="H2785" s="30">
        <v>0</v>
      </c>
      <c r="I2785" s="30">
        <v>0</v>
      </c>
      <c r="J2785" s="30" t="s">
        <v>335</v>
      </c>
      <c r="K2785" s="30">
        <v>0</v>
      </c>
      <c r="L2785" s="30">
        <v>0</v>
      </c>
      <c r="M2785" s="30">
        <v>0</v>
      </c>
      <c r="N2785" s="30">
        <v>0</v>
      </c>
      <c r="O2785" s="30">
        <v>0</v>
      </c>
      <c r="P2785" s="30">
        <v>0</v>
      </c>
      <c r="Q2785" s="30">
        <v>0</v>
      </c>
      <c r="R2785" s="30">
        <v>0</v>
      </c>
      <c r="S2785" s="30">
        <v>0</v>
      </c>
      <c r="T2785">
        <v>2</v>
      </c>
      <c r="U2785">
        <v>1788.0417026566699</v>
      </c>
      <c r="V2785">
        <v>1</v>
      </c>
    </row>
    <row r="2786" spans="1:22" hidden="1" x14ac:dyDescent="0.25">
      <c r="A2786" s="30" t="s">
        <v>3032</v>
      </c>
      <c r="B2786" s="30" t="s">
        <v>2976</v>
      </c>
      <c r="C2786" s="30" t="s">
        <v>9</v>
      </c>
      <c r="D2786" s="30" t="s">
        <v>339</v>
      </c>
      <c r="E2786" s="30" t="s">
        <v>277</v>
      </c>
      <c r="F2786" s="30">
        <v>10513</v>
      </c>
      <c r="G2786" s="30" t="s">
        <v>290</v>
      </c>
      <c r="H2786" s="30">
        <v>0</v>
      </c>
      <c r="I2786" s="30">
        <v>0</v>
      </c>
      <c r="J2786" s="30" t="s">
        <v>363</v>
      </c>
      <c r="K2786" s="30">
        <v>0</v>
      </c>
      <c r="L2786" s="30">
        <v>0</v>
      </c>
      <c r="M2786" s="30">
        <v>0</v>
      </c>
      <c r="N2786" s="30">
        <v>0</v>
      </c>
      <c r="O2786" s="30">
        <v>0</v>
      </c>
      <c r="P2786" s="30">
        <v>0</v>
      </c>
      <c r="Q2786" s="30">
        <v>0</v>
      </c>
      <c r="R2786" s="30">
        <v>0</v>
      </c>
      <c r="S2786" s="30">
        <v>0</v>
      </c>
      <c r="T2786">
        <v>2</v>
      </c>
      <c r="U2786">
        <v>1063.34623826849</v>
      </c>
      <c r="V2786">
        <v>0.5</v>
      </c>
    </row>
    <row r="2787" spans="1:22" hidden="1" x14ac:dyDescent="0.25">
      <c r="A2787" s="30" t="s">
        <v>3033</v>
      </c>
      <c r="B2787" s="30" t="s">
        <v>2976</v>
      </c>
      <c r="C2787" s="30" t="s">
        <v>9</v>
      </c>
      <c r="D2787" s="30" t="s">
        <v>339</v>
      </c>
      <c r="E2787" s="30" t="s">
        <v>277</v>
      </c>
      <c r="F2787" s="30">
        <v>10513</v>
      </c>
      <c r="G2787" s="30" t="s">
        <v>291</v>
      </c>
      <c r="H2787" s="30">
        <v>0</v>
      </c>
      <c r="I2787" s="30">
        <v>0</v>
      </c>
      <c r="J2787" s="30" t="s">
        <v>336</v>
      </c>
      <c r="K2787" s="30">
        <v>0</v>
      </c>
      <c r="L2787" s="30">
        <v>0</v>
      </c>
      <c r="M2787" s="30">
        <v>0</v>
      </c>
      <c r="N2787" s="30">
        <v>0</v>
      </c>
      <c r="O2787" s="30">
        <v>0</v>
      </c>
      <c r="P2787" s="30">
        <v>0</v>
      </c>
      <c r="Q2787" s="30">
        <v>0</v>
      </c>
      <c r="R2787" s="30">
        <v>0</v>
      </c>
      <c r="S2787" s="30">
        <v>0</v>
      </c>
      <c r="T2787">
        <v>2</v>
      </c>
      <c r="U2787">
        <v>0</v>
      </c>
      <c r="V2787">
        <v>0</v>
      </c>
    </row>
    <row r="2788" spans="1:22" hidden="1" x14ac:dyDescent="0.25">
      <c r="A2788" s="30" t="s">
        <v>3034</v>
      </c>
      <c r="B2788" s="30" t="s">
        <v>2976</v>
      </c>
      <c r="C2788" s="30" t="s">
        <v>9</v>
      </c>
      <c r="D2788" s="30" t="s">
        <v>339</v>
      </c>
      <c r="E2788" s="30" t="s">
        <v>277</v>
      </c>
      <c r="F2788" s="30">
        <v>10513</v>
      </c>
      <c r="G2788" s="30" t="s">
        <v>292</v>
      </c>
      <c r="H2788" s="30">
        <v>41.825562437607303</v>
      </c>
      <c r="I2788" s="30">
        <v>0.18</v>
      </c>
      <c r="J2788" s="30" t="s">
        <v>332</v>
      </c>
      <c r="K2788" s="30">
        <v>7.52860123876932</v>
      </c>
      <c r="L2788" s="30">
        <v>79148.1848231818</v>
      </c>
      <c r="M2788" s="30">
        <v>0.18</v>
      </c>
      <c r="N2788" s="30">
        <v>0</v>
      </c>
      <c r="O2788" s="30">
        <v>0</v>
      </c>
      <c r="P2788" s="30">
        <v>0</v>
      </c>
      <c r="Q2788" s="30">
        <v>0</v>
      </c>
      <c r="R2788" s="30">
        <v>0</v>
      </c>
      <c r="S2788" s="30">
        <v>1892.34</v>
      </c>
      <c r="T2788">
        <v>2</v>
      </c>
      <c r="U2788">
        <v>41.825562437607303</v>
      </c>
      <c r="V2788">
        <v>5.4711246200607903E-2</v>
      </c>
    </row>
    <row r="2789" spans="1:22" hidden="1" x14ac:dyDescent="0.25">
      <c r="A2789" s="30" t="s">
        <v>3035</v>
      </c>
      <c r="B2789" s="30" t="s">
        <v>2976</v>
      </c>
      <c r="C2789" s="30" t="s">
        <v>9</v>
      </c>
      <c r="D2789" s="30" t="s">
        <v>339</v>
      </c>
      <c r="E2789" s="30" t="s">
        <v>277</v>
      </c>
      <c r="F2789" s="30">
        <v>10513</v>
      </c>
      <c r="G2789" s="30" t="s">
        <v>293</v>
      </c>
      <c r="H2789" s="30">
        <v>0</v>
      </c>
      <c r="I2789" s="30">
        <v>0</v>
      </c>
      <c r="J2789" s="30" t="s">
        <v>333</v>
      </c>
      <c r="K2789" s="30">
        <v>0</v>
      </c>
      <c r="L2789" s="30">
        <v>0</v>
      </c>
      <c r="M2789" s="30">
        <v>0</v>
      </c>
      <c r="N2789" s="30">
        <v>0</v>
      </c>
      <c r="O2789" s="30">
        <v>0</v>
      </c>
      <c r="P2789" s="30">
        <v>0</v>
      </c>
      <c r="Q2789" s="30">
        <v>0</v>
      </c>
      <c r="R2789" s="30">
        <v>0</v>
      </c>
      <c r="S2789" s="30">
        <v>0</v>
      </c>
      <c r="T2789">
        <v>2</v>
      </c>
      <c r="U2789">
        <v>0</v>
      </c>
      <c r="V2789">
        <v>0</v>
      </c>
    </row>
    <row r="2790" spans="1:22" hidden="1" x14ac:dyDescent="0.25">
      <c r="A2790" s="30" t="s">
        <v>3036</v>
      </c>
      <c r="B2790" s="30" t="s">
        <v>2976</v>
      </c>
      <c r="C2790" s="30" t="s">
        <v>9</v>
      </c>
      <c r="D2790" s="30" t="s">
        <v>339</v>
      </c>
      <c r="E2790" s="30" t="s">
        <v>277</v>
      </c>
      <c r="F2790" s="30">
        <v>10513</v>
      </c>
      <c r="G2790" s="30" t="s">
        <v>294</v>
      </c>
      <c r="H2790" s="30">
        <v>73.001370384986302</v>
      </c>
      <c r="I2790" s="30">
        <v>0.17</v>
      </c>
      <c r="J2790" s="30" t="s">
        <v>333</v>
      </c>
      <c r="K2790" s="30">
        <v>12.410232965447699</v>
      </c>
      <c r="L2790" s="30">
        <v>130468.779165751</v>
      </c>
      <c r="M2790" s="30">
        <v>0</v>
      </c>
      <c r="N2790" s="30">
        <v>0.17</v>
      </c>
      <c r="O2790" s="30">
        <v>0</v>
      </c>
      <c r="P2790" s="30">
        <v>0</v>
      </c>
      <c r="Q2790" s="30">
        <v>0</v>
      </c>
      <c r="R2790" s="30">
        <v>0</v>
      </c>
      <c r="S2790" s="30">
        <v>1787.21</v>
      </c>
      <c r="T2790">
        <v>2</v>
      </c>
      <c r="U2790">
        <v>73.001370384986302</v>
      </c>
      <c r="V2790">
        <v>0.14049586776859499</v>
      </c>
    </row>
    <row r="2791" spans="1:22" hidden="1" x14ac:dyDescent="0.25">
      <c r="A2791" s="30" t="s">
        <v>3037</v>
      </c>
      <c r="B2791" s="30" t="s">
        <v>2976</v>
      </c>
      <c r="C2791" s="30" t="s">
        <v>9</v>
      </c>
      <c r="D2791" s="30" t="s">
        <v>339</v>
      </c>
      <c r="E2791" s="30" t="s">
        <v>277</v>
      </c>
      <c r="F2791" s="30">
        <v>10513</v>
      </c>
      <c r="G2791" s="30" t="s">
        <v>295</v>
      </c>
      <c r="H2791" s="30">
        <v>0</v>
      </c>
      <c r="I2791" s="30">
        <v>0</v>
      </c>
      <c r="J2791" s="30" t="s">
        <v>336</v>
      </c>
      <c r="K2791" s="30">
        <v>0</v>
      </c>
      <c r="L2791" s="30">
        <v>0</v>
      </c>
      <c r="M2791" s="30">
        <v>0</v>
      </c>
      <c r="N2791" s="30">
        <v>0</v>
      </c>
      <c r="O2791" s="30">
        <v>0</v>
      </c>
      <c r="P2791" s="30">
        <v>0</v>
      </c>
      <c r="Q2791" s="30">
        <v>0</v>
      </c>
      <c r="R2791" s="30">
        <v>0</v>
      </c>
      <c r="S2791" s="30">
        <v>0</v>
      </c>
      <c r="T2791">
        <v>2</v>
      </c>
      <c r="U2791">
        <v>0</v>
      </c>
      <c r="V2791">
        <v>0</v>
      </c>
    </row>
    <row r="2792" spans="1:22" hidden="1" x14ac:dyDescent="0.25">
      <c r="A2792" s="30" t="s">
        <v>3038</v>
      </c>
      <c r="B2792" s="30" t="s">
        <v>2976</v>
      </c>
      <c r="C2792" s="30" t="s">
        <v>9</v>
      </c>
      <c r="D2792" s="30" t="s">
        <v>339</v>
      </c>
      <c r="E2792" s="30" t="s">
        <v>277</v>
      </c>
      <c r="F2792" s="30">
        <v>10513</v>
      </c>
      <c r="G2792" s="30" t="s">
        <v>296</v>
      </c>
      <c r="H2792" s="30">
        <v>110.507176483145</v>
      </c>
      <c r="I2792" s="30">
        <v>0.01</v>
      </c>
      <c r="J2792" s="30" t="s">
        <v>336</v>
      </c>
      <c r="K2792" s="30">
        <v>1.1050717648314501</v>
      </c>
      <c r="L2792" s="30">
        <v>11617.6194636731</v>
      </c>
      <c r="M2792" s="30">
        <v>0</v>
      </c>
      <c r="N2792" s="30">
        <v>0</v>
      </c>
      <c r="O2792" s="30">
        <v>0</v>
      </c>
      <c r="P2792" s="30">
        <v>0</v>
      </c>
      <c r="Q2792" s="30">
        <v>0.01</v>
      </c>
      <c r="R2792" s="30">
        <v>1.1050717648314501</v>
      </c>
      <c r="S2792" s="30">
        <v>105.13</v>
      </c>
      <c r="T2792">
        <v>2</v>
      </c>
      <c r="U2792">
        <v>110.507176483145</v>
      </c>
      <c r="V2792">
        <v>8.1967213114754103E-3</v>
      </c>
    </row>
    <row r="2793" spans="1:22" hidden="1" x14ac:dyDescent="0.25">
      <c r="A2793" s="30" t="s">
        <v>3039</v>
      </c>
      <c r="B2793" s="30" t="s">
        <v>2976</v>
      </c>
      <c r="C2793" s="30" t="s">
        <v>9</v>
      </c>
      <c r="D2793" s="30" t="s">
        <v>339</v>
      </c>
      <c r="E2793" s="30" t="s">
        <v>277</v>
      </c>
      <c r="F2793" s="30">
        <v>10513</v>
      </c>
      <c r="G2793" s="30" t="s">
        <v>297</v>
      </c>
      <c r="H2793" s="30">
        <v>387.04295183774701</v>
      </c>
      <c r="I2793" s="30">
        <v>0.02</v>
      </c>
      <c r="J2793" s="30" t="s">
        <v>336</v>
      </c>
      <c r="K2793" s="30">
        <v>7.7408590367549497</v>
      </c>
      <c r="L2793" s="30">
        <v>81379.651053404799</v>
      </c>
      <c r="M2793" s="30">
        <v>0</v>
      </c>
      <c r="N2793" s="30">
        <v>0</v>
      </c>
      <c r="O2793" s="30">
        <v>0</v>
      </c>
      <c r="P2793" s="30">
        <v>0</v>
      </c>
      <c r="Q2793" s="30">
        <v>0.02</v>
      </c>
      <c r="R2793" s="30">
        <v>7.7408590367549497</v>
      </c>
      <c r="S2793" s="30">
        <v>210.26</v>
      </c>
      <c r="T2793">
        <v>2</v>
      </c>
      <c r="U2793">
        <v>387.04295183774701</v>
      </c>
      <c r="V2793">
        <v>1.63934426229508E-2</v>
      </c>
    </row>
    <row r="2794" spans="1:22" hidden="1" x14ac:dyDescent="0.25">
      <c r="A2794" s="30" t="s">
        <v>3040</v>
      </c>
      <c r="B2794" s="30" t="s">
        <v>2976</v>
      </c>
      <c r="C2794" s="30" t="s">
        <v>9</v>
      </c>
      <c r="D2794" s="30" t="s">
        <v>339</v>
      </c>
      <c r="E2794" s="30" t="s">
        <v>277</v>
      </c>
      <c r="F2794" s="30">
        <v>10513</v>
      </c>
      <c r="G2794" s="30" t="s">
        <v>298</v>
      </c>
      <c r="H2794" s="30">
        <v>0</v>
      </c>
      <c r="I2794" s="30">
        <v>0</v>
      </c>
      <c r="J2794" s="30" t="s">
        <v>276</v>
      </c>
      <c r="K2794" s="30">
        <v>0</v>
      </c>
      <c r="L2794" s="30">
        <v>0</v>
      </c>
      <c r="M2794" s="30">
        <v>0</v>
      </c>
      <c r="N2794" s="30">
        <v>0</v>
      </c>
      <c r="O2794" s="30">
        <v>0</v>
      </c>
      <c r="P2794" s="30">
        <v>0</v>
      </c>
      <c r="Q2794" s="30">
        <v>0</v>
      </c>
      <c r="R2794" s="30">
        <v>0</v>
      </c>
      <c r="S2794" s="30">
        <v>0</v>
      </c>
      <c r="T2794">
        <v>2</v>
      </c>
      <c r="U2794">
        <v>0</v>
      </c>
      <c r="V2794">
        <v>0</v>
      </c>
    </row>
    <row r="2795" spans="1:22" hidden="1" x14ac:dyDescent="0.25">
      <c r="A2795" s="30" t="s">
        <v>3041</v>
      </c>
      <c r="B2795" s="30" t="s">
        <v>2976</v>
      </c>
      <c r="C2795" s="30" t="s">
        <v>9</v>
      </c>
      <c r="D2795" s="30" t="s">
        <v>339</v>
      </c>
      <c r="E2795" s="30" t="s">
        <v>277</v>
      </c>
      <c r="F2795" s="30">
        <v>10513</v>
      </c>
      <c r="G2795" s="30" t="s">
        <v>299</v>
      </c>
      <c r="H2795" s="30">
        <v>125.60856582722</v>
      </c>
      <c r="I2795" s="30">
        <v>0.09</v>
      </c>
      <c r="J2795" s="30" t="s">
        <v>332</v>
      </c>
      <c r="K2795" s="30">
        <v>11.3047709244498</v>
      </c>
      <c r="L2795" s="30">
        <v>118847.05672874</v>
      </c>
      <c r="M2795" s="30">
        <v>0.09</v>
      </c>
      <c r="N2795" s="30">
        <v>0</v>
      </c>
      <c r="O2795" s="30">
        <v>0</v>
      </c>
      <c r="P2795" s="30">
        <v>0</v>
      </c>
      <c r="Q2795" s="30">
        <v>0</v>
      </c>
      <c r="R2795" s="30">
        <v>0</v>
      </c>
      <c r="S2795" s="30">
        <v>946.17</v>
      </c>
      <c r="T2795">
        <v>2</v>
      </c>
      <c r="U2795">
        <v>125.60856582722</v>
      </c>
      <c r="V2795">
        <v>2.7355623100304E-2</v>
      </c>
    </row>
    <row r="2796" spans="1:22" hidden="1" x14ac:dyDescent="0.25">
      <c r="A2796" s="30" t="s">
        <v>3042</v>
      </c>
      <c r="B2796" s="30" t="s">
        <v>2976</v>
      </c>
      <c r="C2796" s="30" t="s">
        <v>9</v>
      </c>
      <c r="D2796" s="30" t="s">
        <v>339</v>
      </c>
      <c r="E2796" s="30" t="s">
        <v>277</v>
      </c>
      <c r="F2796" s="30">
        <v>10513</v>
      </c>
      <c r="G2796" s="30" t="s">
        <v>300</v>
      </c>
      <c r="H2796" s="30">
        <v>0</v>
      </c>
      <c r="I2796" s="30">
        <v>0</v>
      </c>
      <c r="J2796" s="30" t="s">
        <v>336</v>
      </c>
      <c r="K2796" s="30">
        <v>0</v>
      </c>
      <c r="L2796" s="30">
        <v>0</v>
      </c>
      <c r="M2796" s="30">
        <v>0</v>
      </c>
      <c r="N2796" s="30">
        <v>0</v>
      </c>
      <c r="O2796" s="30">
        <v>0</v>
      </c>
      <c r="P2796" s="30">
        <v>0</v>
      </c>
      <c r="Q2796" s="30">
        <v>0</v>
      </c>
      <c r="R2796" s="30">
        <v>0</v>
      </c>
      <c r="S2796" s="30">
        <v>0</v>
      </c>
      <c r="T2796">
        <v>2</v>
      </c>
      <c r="U2796">
        <v>0</v>
      </c>
      <c r="V2796">
        <v>0</v>
      </c>
    </row>
    <row r="2797" spans="1:22" hidden="1" x14ac:dyDescent="0.25">
      <c r="A2797" s="30" t="s">
        <v>3043</v>
      </c>
      <c r="B2797" s="30" t="s">
        <v>2976</v>
      </c>
      <c r="C2797" s="30" t="s">
        <v>9</v>
      </c>
      <c r="D2797" s="30" t="s">
        <v>339</v>
      </c>
      <c r="E2797" s="30" t="s">
        <v>277</v>
      </c>
      <c r="F2797" s="30">
        <v>10513</v>
      </c>
      <c r="G2797" s="30" t="s">
        <v>301</v>
      </c>
      <c r="H2797" s="30">
        <v>49.761862394586998</v>
      </c>
      <c r="I2797" s="30">
        <v>0.84</v>
      </c>
      <c r="J2797" s="30" t="s">
        <v>333</v>
      </c>
      <c r="K2797" s="30">
        <v>41.799964411453097</v>
      </c>
      <c r="L2797" s="30">
        <v>439443.02585760597</v>
      </c>
      <c r="M2797" s="30">
        <v>0</v>
      </c>
      <c r="N2797" s="30">
        <v>0.84</v>
      </c>
      <c r="O2797" s="30">
        <v>0</v>
      </c>
      <c r="P2797" s="30">
        <v>0</v>
      </c>
      <c r="Q2797" s="30">
        <v>0</v>
      </c>
      <c r="R2797" s="30">
        <v>0</v>
      </c>
      <c r="S2797" s="30">
        <v>8830.92</v>
      </c>
      <c r="T2797">
        <v>2</v>
      </c>
      <c r="U2797">
        <v>49.761862394586998</v>
      </c>
      <c r="V2797">
        <v>0.69421487603305798</v>
      </c>
    </row>
    <row r="2798" spans="1:22" hidden="1" x14ac:dyDescent="0.25">
      <c r="A2798" s="30" t="s">
        <v>3044</v>
      </c>
      <c r="B2798" s="30" t="s">
        <v>2976</v>
      </c>
      <c r="C2798" s="30" t="s">
        <v>9</v>
      </c>
      <c r="D2798" s="30" t="s">
        <v>339</v>
      </c>
      <c r="E2798" s="30" t="s">
        <v>277</v>
      </c>
      <c r="F2798" s="30">
        <v>10513</v>
      </c>
      <c r="G2798" s="30" t="s">
        <v>302</v>
      </c>
      <c r="H2798" s="30">
        <v>77.8528343857447</v>
      </c>
      <c r="I2798" s="30">
        <v>0.02</v>
      </c>
      <c r="J2798" s="30" t="s">
        <v>332</v>
      </c>
      <c r="K2798" s="30">
        <v>1.5570566877148899</v>
      </c>
      <c r="L2798" s="30">
        <v>16369.3369579467</v>
      </c>
      <c r="M2798" s="30">
        <v>0.02</v>
      </c>
      <c r="N2798" s="30">
        <v>0</v>
      </c>
      <c r="O2798" s="30">
        <v>0</v>
      </c>
      <c r="P2798" s="30">
        <v>0</v>
      </c>
      <c r="Q2798" s="30">
        <v>0</v>
      </c>
      <c r="R2798" s="30">
        <v>0</v>
      </c>
      <c r="S2798" s="30">
        <v>210.26</v>
      </c>
      <c r="T2798">
        <v>2</v>
      </c>
      <c r="U2798">
        <v>77.8528343857447</v>
      </c>
      <c r="V2798">
        <v>6.0790273556231003E-3</v>
      </c>
    </row>
    <row r="2799" spans="1:22" hidden="1" x14ac:dyDescent="0.25">
      <c r="A2799" s="30" t="s">
        <v>3045</v>
      </c>
      <c r="B2799" s="30" t="s">
        <v>2976</v>
      </c>
      <c r="C2799" s="30" t="s">
        <v>9</v>
      </c>
      <c r="D2799" s="30" t="s">
        <v>339</v>
      </c>
      <c r="E2799" s="30" t="s">
        <v>277</v>
      </c>
      <c r="F2799" s="30">
        <v>10513</v>
      </c>
      <c r="G2799" s="30" t="s">
        <v>303</v>
      </c>
      <c r="H2799" s="30">
        <v>177.03800382601099</v>
      </c>
      <c r="I2799" s="30">
        <v>0.08</v>
      </c>
      <c r="J2799" s="30" t="s">
        <v>336</v>
      </c>
      <c r="K2799" s="30">
        <v>14.1630403060809</v>
      </c>
      <c r="L2799" s="30">
        <v>148896.042737829</v>
      </c>
      <c r="M2799" s="30">
        <v>0</v>
      </c>
      <c r="N2799" s="30">
        <v>0</v>
      </c>
      <c r="O2799" s="30">
        <v>0</v>
      </c>
      <c r="P2799" s="30">
        <v>0</v>
      </c>
      <c r="Q2799" s="30">
        <v>0.08</v>
      </c>
      <c r="R2799" s="30">
        <v>14.1630403060809</v>
      </c>
      <c r="S2799" s="30">
        <v>841.04</v>
      </c>
      <c r="T2799">
        <v>2</v>
      </c>
      <c r="U2799">
        <v>177.03800382601099</v>
      </c>
      <c r="V2799">
        <v>6.5573770491803296E-2</v>
      </c>
    </row>
    <row r="2800" spans="1:22" hidden="1" x14ac:dyDescent="0.25">
      <c r="A2800" s="30" t="s">
        <v>3046</v>
      </c>
      <c r="B2800" s="30" t="s">
        <v>2976</v>
      </c>
      <c r="C2800" s="30" t="s">
        <v>9</v>
      </c>
      <c r="D2800" s="30" t="s">
        <v>339</v>
      </c>
      <c r="E2800" s="30" t="s">
        <v>277</v>
      </c>
      <c r="F2800" s="30">
        <v>10513</v>
      </c>
      <c r="G2800" s="30" t="s">
        <v>304</v>
      </c>
      <c r="H2800" s="30">
        <v>24.938402504209801</v>
      </c>
      <c r="I2800" s="30">
        <v>1</v>
      </c>
      <c r="J2800" s="30" t="s">
        <v>336</v>
      </c>
      <c r="K2800" s="30">
        <v>24.938402504209801</v>
      </c>
      <c r="L2800" s="30">
        <v>262177.42552675802</v>
      </c>
      <c r="M2800" s="30">
        <v>0</v>
      </c>
      <c r="N2800" s="30">
        <v>0</v>
      </c>
      <c r="O2800" s="30">
        <v>0</v>
      </c>
      <c r="P2800" s="30">
        <v>0</v>
      </c>
      <c r="Q2800" s="30">
        <v>1</v>
      </c>
      <c r="R2800" s="30">
        <v>24.938402504209801</v>
      </c>
      <c r="S2800" s="30">
        <v>10513</v>
      </c>
      <c r="T2800">
        <v>2</v>
      </c>
      <c r="U2800">
        <v>24.938402504209801</v>
      </c>
      <c r="V2800">
        <v>0.81967213114754101</v>
      </c>
    </row>
    <row r="2801" spans="1:22" hidden="1" x14ac:dyDescent="0.25">
      <c r="A2801" s="30" t="s">
        <v>3047</v>
      </c>
      <c r="B2801" s="30" t="s">
        <v>2976</v>
      </c>
      <c r="C2801" s="30" t="s">
        <v>9</v>
      </c>
      <c r="D2801" s="30" t="s">
        <v>339</v>
      </c>
      <c r="E2801" s="30" t="s">
        <v>277</v>
      </c>
      <c r="F2801" s="30">
        <v>10513</v>
      </c>
      <c r="G2801" s="30" t="s">
        <v>305</v>
      </c>
      <c r="H2801" s="30">
        <v>137.01864474438699</v>
      </c>
      <c r="I2801" s="30">
        <v>1.48</v>
      </c>
      <c r="J2801" s="30" t="s">
        <v>332</v>
      </c>
      <c r="K2801" s="30">
        <v>202.78759422169301</v>
      </c>
      <c r="L2801" s="30">
        <v>2131905.9780526599</v>
      </c>
      <c r="M2801" s="30">
        <v>1.48</v>
      </c>
      <c r="N2801" s="30">
        <v>0</v>
      </c>
      <c r="O2801" s="30">
        <v>0</v>
      </c>
      <c r="P2801" s="30">
        <v>0</v>
      </c>
      <c r="Q2801" s="30">
        <v>0</v>
      </c>
      <c r="R2801" s="30">
        <v>0</v>
      </c>
      <c r="S2801" s="30">
        <v>15559.24</v>
      </c>
      <c r="T2801">
        <v>2</v>
      </c>
      <c r="U2801">
        <v>137.01864474438699</v>
      </c>
      <c r="V2801">
        <v>0.44984802431610899</v>
      </c>
    </row>
    <row r="2802" spans="1:22" hidden="1" x14ac:dyDescent="0.25">
      <c r="A2802" s="30" t="s">
        <v>3048</v>
      </c>
      <c r="B2802" s="30" t="s">
        <v>2976</v>
      </c>
      <c r="C2802" s="30" t="s">
        <v>9</v>
      </c>
      <c r="D2802" s="30" t="s">
        <v>339</v>
      </c>
      <c r="E2802" s="30" t="s">
        <v>277</v>
      </c>
      <c r="F2802" s="30">
        <v>10513</v>
      </c>
      <c r="G2802" s="30" t="s">
        <v>306</v>
      </c>
      <c r="H2802" s="30">
        <v>109.382576516732</v>
      </c>
      <c r="I2802" s="30">
        <v>0.89</v>
      </c>
      <c r="J2802" s="30" t="s">
        <v>332</v>
      </c>
      <c r="K2802" s="30">
        <v>97.350493099891594</v>
      </c>
      <c r="L2802" s="30">
        <v>1023445.73395916</v>
      </c>
      <c r="M2802" s="30">
        <v>0.89</v>
      </c>
      <c r="N2802" s="30">
        <v>0</v>
      </c>
      <c r="O2802" s="30">
        <v>0</v>
      </c>
      <c r="P2802" s="30">
        <v>0</v>
      </c>
      <c r="Q2802" s="30">
        <v>0</v>
      </c>
      <c r="R2802" s="30">
        <v>0</v>
      </c>
      <c r="S2802" s="30">
        <v>9356.57</v>
      </c>
      <c r="T2802">
        <v>2</v>
      </c>
      <c r="U2802">
        <v>109.382576516732</v>
      </c>
      <c r="V2802">
        <v>0.27051671732522797</v>
      </c>
    </row>
    <row r="2803" spans="1:22" hidden="1" x14ac:dyDescent="0.25">
      <c r="A2803" s="30" t="s">
        <v>3049</v>
      </c>
      <c r="B2803" s="30" t="s">
        <v>2976</v>
      </c>
      <c r="C2803" s="30" t="s">
        <v>9</v>
      </c>
      <c r="D2803" s="30" t="s">
        <v>339</v>
      </c>
      <c r="E2803" s="30" t="s">
        <v>277</v>
      </c>
      <c r="F2803" s="30">
        <v>10513</v>
      </c>
      <c r="G2803" s="30" t="s">
        <v>307</v>
      </c>
      <c r="H2803" s="30">
        <v>43.2881657282215</v>
      </c>
      <c r="I2803" s="30">
        <v>0.11</v>
      </c>
      <c r="J2803" s="30" t="s">
        <v>336</v>
      </c>
      <c r="K2803" s="30">
        <v>4.7616982301043604</v>
      </c>
      <c r="L2803" s="30">
        <v>50059.733493087202</v>
      </c>
      <c r="M2803" s="30">
        <v>0</v>
      </c>
      <c r="N2803" s="30">
        <v>0</v>
      </c>
      <c r="O2803" s="30">
        <v>0</v>
      </c>
      <c r="P2803" s="30">
        <v>0</v>
      </c>
      <c r="Q2803" s="30">
        <v>0.11</v>
      </c>
      <c r="R2803" s="30">
        <v>4.7616982301043604</v>
      </c>
      <c r="S2803" s="30">
        <v>1156.43</v>
      </c>
      <c r="T2803">
        <v>2</v>
      </c>
      <c r="U2803">
        <v>43.2881657282215</v>
      </c>
      <c r="V2803">
        <v>9.0163934426229497E-2</v>
      </c>
    </row>
    <row r="2804" spans="1:22" hidden="1" x14ac:dyDescent="0.25">
      <c r="A2804" s="30" t="s">
        <v>3050</v>
      </c>
      <c r="B2804" s="30" t="s">
        <v>2976</v>
      </c>
      <c r="C2804" s="30" t="s">
        <v>9</v>
      </c>
      <c r="D2804" s="30" t="s">
        <v>339</v>
      </c>
      <c r="E2804" s="30" t="s">
        <v>277</v>
      </c>
      <c r="F2804" s="30">
        <v>10513</v>
      </c>
      <c r="G2804" s="30" t="s">
        <v>308</v>
      </c>
      <c r="H2804" s="30">
        <v>120.719219291584</v>
      </c>
      <c r="I2804" s="30">
        <v>0.63</v>
      </c>
      <c r="J2804" s="30" t="s">
        <v>332</v>
      </c>
      <c r="K2804" s="30">
        <v>76.053108153698005</v>
      </c>
      <c r="L2804" s="30">
        <v>799546.32601982704</v>
      </c>
      <c r="M2804" s="30">
        <v>0.63</v>
      </c>
      <c r="N2804" s="30">
        <v>0</v>
      </c>
      <c r="O2804" s="30">
        <v>0</v>
      </c>
      <c r="P2804" s="30">
        <v>0</v>
      </c>
      <c r="Q2804" s="30">
        <v>0</v>
      </c>
      <c r="R2804" s="30">
        <v>0</v>
      </c>
      <c r="S2804" s="30">
        <v>6623.19</v>
      </c>
      <c r="T2804">
        <v>2</v>
      </c>
      <c r="U2804">
        <v>120.719219291584</v>
      </c>
      <c r="V2804">
        <v>0.19148936170212799</v>
      </c>
    </row>
    <row r="2805" spans="1:22" hidden="1" x14ac:dyDescent="0.25">
      <c r="A2805" s="30" t="s">
        <v>3051</v>
      </c>
      <c r="B2805" s="30" t="s">
        <v>2976</v>
      </c>
      <c r="C2805" s="30" t="s">
        <v>9</v>
      </c>
      <c r="D2805" s="30" t="s">
        <v>339</v>
      </c>
      <c r="E2805" s="30" t="s">
        <v>277</v>
      </c>
      <c r="F2805" s="30">
        <v>10513</v>
      </c>
      <c r="G2805" s="30" t="s">
        <v>309</v>
      </c>
      <c r="H2805" s="30">
        <v>0</v>
      </c>
      <c r="I2805" s="30">
        <v>0</v>
      </c>
      <c r="J2805" s="30" t="s">
        <v>336</v>
      </c>
      <c r="K2805" s="30">
        <v>0</v>
      </c>
      <c r="L2805" s="30">
        <v>0</v>
      </c>
      <c r="M2805" s="30">
        <v>0</v>
      </c>
      <c r="N2805" s="30">
        <v>0</v>
      </c>
      <c r="O2805" s="30">
        <v>0</v>
      </c>
      <c r="P2805" s="30">
        <v>0</v>
      </c>
      <c r="Q2805" s="30">
        <v>0</v>
      </c>
      <c r="R2805" s="30">
        <v>0</v>
      </c>
      <c r="S2805" s="30">
        <v>0</v>
      </c>
      <c r="T2805">
        <v>2</v>
      </c>
      <c r="U2805">
        <v>0</v>
      </c>
      <c r="V2805">
        <v>0</v>
      </c>
    </row>
    <row r="2806" spans="1:22" hidden="1" x14ac:dyDescent="0.25">
      <c r="A2806" s="30" t="s">
        <v>3052</v>
      </c>
      <c r="B2806" s="30" t="s">
        <v>2976</v>
      </c>
      <c r="C2806" s="30" t="s">
        <v>9</v>
      </c>
      <c r="D2806" s="30" t="s">
        <v>339</v>
      </c>
      <c r="E2806" s="30" t="s">
        <v>277</v>
      </c>
      <c r="F2806" s="30">
        <v>10513</v>
      </c>
      <c r="G2806" s="30" t="s">
        <v>310</v>
      </c>
      <c r="H2806" s="30">
        <v>141.05280116261801</v>
      </c>
      <c r="I2806" s="30">
        <v>0.04</v>
      </c>
      <c r="J2806" s="30" t="s">
        <v>333</v>
      </c>
      <c r="K2806" s="30">
        <v>5.6421120465047201</v>
      </c>
      <c r="L2806" s="30">
        <v>59315.523944904096</v>
      </c>
      <c r="M2806" s="30">
        <v>0</v>
      </c>
      <c r="N2806" s="30">
        <v>0.04</v>
      </c>
      <c r="O2806" s="30">
        <v>0</v>
      </c>
      <c r="P2806" s="30">
        <v>0</v>
      </c>
      <c r="Q2806" s="30">
        <v>0</v>
      </c>
      <c r="R2806" s="30">
        <v>0</v>
      </c>
      <c r="S2806" s="30">
        <v>420.52</v>
      </c>
      <c r="T2806">
        <v>2</v>
      </c>
      <c r="U2806">
        <v>141.05280116261801</v>
      </c>
      <c r="V2806">
        <v>3.3057851239669402E-2</v>
      </c>
    </row>
    <row r="2807" spans="1:22" hidden="1" x14ac:dyDescent="0.25">
      <c r="A2807" s="30" t="s">
        <v>3053</v>
      </c>
      <c r="B2807" s="30" t="s">
        <v>2976</v>
      </c>
      <c r="C2807" s="30" t="s">
        <v>9</v>
      </c>
      <c r="D2807" s="30" t="s">
        <v>339</v>
      </c>
      <c r="E2807" s="30" t="s">
        <v>277</v>
      </c>
      <c r="F2807" s="30">
        <v>10513</v>
      </c>
      <c r="G2807" s="30" t="s">
        <v>311</v>
      </c>
      <c r="H2807" s="30">
        <v>100.139898767988</v>
      </c>
      <c r="I2807" s="30">
        <v>0.16</v>
      </c>
      <c r="J2807" s="30" t="s">
        <v>333</v>
      </c>
      <c r="K2807" s="30">
        <v>16.0223838028781</v>
      </c>
      <c r="L2807" s="30">
        <v>168443.320919658</v>
      </c>
      <c r="M2807" s="30">
        <v>0</v>
      </c>
      <c r="N2807" s="30">
        <v>0.16</v>
      </c>
      <c r="O2807" s="30">
        <v>0</v>
      </c>
      <c r="P2807" s="30">
        <v>0</v>
      </c>
      <c r="Q2807" s="30">
        <v>0</v>
      </c>
      <c r="R2807" s="30">
        <v>0</v>
      </c>
      <c r="S2807" s="30">
        <v>1682.08</v>
      </c>
      <c r="T2807">
        <v>2</v>
      </c>
      <c r="U2807">
        <v>100.139898767988</v>
      </c>
      <c r="V2807">
        <v>0.13223140495867799</v>
      </c>
    </row>
    <row r="2808" spans="1:22" hidden="1" x14ac:dyDescent="0.25">
      <c r="A2808" s="30" t="s">
        <v>3054</v>
      </c>
      <c r="B2808" s="30" t="s">
        <v>2976</v>
      </c>
      <c r="C2808" s="30" t="s">
        <v>9</v>
      </c>
      <c r="D2808" s="30" t="s">
        <v>339</v>
      </c>
      <c r="E2808" s="30" t="s">
        <v>277</v>
      </c>
      <c r="F2808" s="30">
        <v>10513</v>
      </c>
      <c r="G2808" s="30" t="s">
        <v>312</v>
      </c>
      <c r="H2808" s="30">
        <v>16.2524551310986</v>
      </c>
      <c r="I2808" s="30">
        <v>6.17</v>
      </c>
      <c r="J2808" s="30" t="s">
        <v>334</v>
      </c>
      <c r="K2808" s="30">
        <v>100.277648158879</v>
      </c>
      <c r="L2808" s="30">
        <v>1054218.9150942899</v>
      </c>
      <c r="M2808" s="30">
        <v>0</v>
      </c>
      <c r="N2808" s="30">
        <v>0</v>
      </c>
      <c r="O2808" s="30">
        <v>6.17</v>
      </c>
      <c r="P2808" s="30">
        <v>0</v>
      </c>
      <c r="Q2808" s="30">
        <v>0</v>
      </c>
      <c r="R2808" s="30">
        <v>0</v>
      </c>
      <c r="S2808" s="30">
        <v>64865.21</v>
      </c>
      <c r="T2808">
        <v>2</v>
      </c>
      <c r="U2808">
        <v>16.2524551310986</v>
      </c>
      <c r="V2808">
        <v>0.92089552238806005</v>
      </c>
    </row>
    <row r="2809" spans="1:22" hidden="1" x14ac:dyDescent="0.25">
      <c r="A2809" s="30" t="s">
        <v>3055</v>
      </c>
      <c r="B2809" s="30" t="s">
        <v>2976</v>
      </c>
      <c r="C2809" s="30" t="s">
        <v>9</v>
      </c>
      <c r="D2809" s="30" t="s">
        <v>339</v>
      </c>
      <c r="E2809" s="30" t="s">
        <v>277</v>
      </c>
      <c r="F2809" s="30">
        <v>10513</v>
      </c>
      <c r="G2809" s="30" t="s">
        <v>2688</v>
      </c>
      <c r="H2809" s="30">
        <v>110.43440804223501</v>
      </c>
      <c r="I2809" s="30">
        <v>6.6891592030000002E-2</v>
      </c>
      <c r="J2809" s="30" t="s">
        <v>334</v>
      </c>
      <c r="K2809" s="30">
        <v>7.3871333688357304</v>
      </c>
      <c r="L2809" s="30">
        <v>77660.933106569995</v>
      </c>
      <c r="M2809" s="30">
        <v>0</v>
      </c>
      <c r="N2809" s="30">
        <v>0</v>
      </c>
      <c r="O2809" s="30">
        <v>6.6891592030000002E-2</v>
      </c>
      <c r="P2809" s="30">
        <v>0</v>
      </c>
      <c r="Q2809" s="30">
        <v>0</v>
      </c>
      <c r="R2809" s="30">
        <v>0</v>
      </c>
      <c r="S2809" s="30">
        <v>703.23130701138996</v>
      </c>
      <c r="T2809">
        <v>2</v>
      </c>
      <c r="U2809">
        <v>110.43440804223501</v>
      </c>
      <c r="V2809">
        <v>9.9838197059701501E-3</v>
      </c>
    </row>
    <row r="2810" spans="1:22" hidden="1" x14ac:dyDescent="0.25">
      <c r="A2810" s="30" t="s">
        <v>3056</v>
      </c>
      <c r="B2810" s="30" t="s">
        <v>2976</v>
      </c>
      <c r="C2810" s="30" t="s">
        <v>9</v>
      </c>
      <c r="D2810" s="30" t="s">
        <v>339</v>
      </c>
      <c r="E2810" s="30" t="s">
        <v>277</v>
      </c>
      <c r="F2810" s="30">
        <v>10513</v>
      </c>
      <c r="G2810" s="30" t="s">
        <v>2687</v>
      </c>
      <c r="H2810" s="30">
        <v>68.537875031850504</v>
      </c>
      <c r="I2810" s="30">
        <v>0.46310840797000002</v>
      </c>
      <c r="J2810" s="30" t="s">
        <v>334</v>
      </c>
      <c r="K2810" s="30">
        <v>31.740466191647101</v>
      </c>
      <c r="L2810" s="30">
        <v>333687.52107278601</v>
      </c>
      <c r="M2810" s="30">
        <v>0</v>
      </c>
      <c r="N2810" s="30">
        <v>0</v>
      </c>
      <c r="O2810" s="30">
        <v>0.46310840797000002</v>
      </c>
      <c r="P2810" s="30">
        <v>0</v>
      </c>
      <c r="Q2810" s="30">
        <v>0</v>
      </c>
      <c r="R2810" s="30">
        <v>0</v>
      </c>
      <c r="S2810" s="30">
        <v>4868.6586929886098</v>
      </c>
      <c r="T2810">
        <v>2</v>
      </c>
      <c r="U2810">
        <v>68.537875031850504</v>
      </c>
      <c r="V2810">
        <v>6.9120657905970107E-2</v>
      </c>
    </row>
    <row r="2811" spans="1:22" hidden="1" x14ac:dyDescent="0.25">
      <c r="A2811" s="30" t="s">
        <v>3057</v>
      </c>
      <c r="B2811" s="30" t="s">
        <v>2976</v>
      </c>
      <c r="C2811" s="30" t="s">
        <v>9</v>
      </c>
      <c r="D2811" s="30" t="s">
        <v>339</v>
      </c>
      <c r="E2811" s="30" t="s">
        <v>277</v>
      </c>
      <c r="F2811" s="30">
        <v>10513</v>
      </c>
      <c r="G2811" s="30" t="s">
        <v>313</v>
      </c>
      <c r="H2811" s="30">
        <v>0</v>
      </c>
      <c r="I2811" s="30">
        <v>0</v>
      </c>
      <c r="J2811" s="30" t="s">
        <v>334</v>
      </c>
      <c r="K2811" s="30">
        <v>0</v>
      </c>
      <c r="L2811" s="30">
        <v>0</v>
      </c>
      <c r="M2811" s="30">
        <v>0</v>
      </c>
      <c r="N2811" s="30">
        <v>0</v>
      </c>
      <c r="O2811" s="30">
        <v>0</v>
      </c>
      <c r="P2811" s="30">
        <v>0</v>
      </c>
      <c r="Q2811" s="30">
        <v>0</v>
      </c>
      <c r="R2811" s="30">
        <v>0</v>
      </c>
      <c r="S2811" s="30">
        <v>0</v>
      </c>
      <c r="T2811">
        <v>2</v>
      </c>
      <c r="U2811">
        <v>0</v>
      </c>
      <c r="V2811">
        <v>0</v>
      </c>
    </row>
    <row r="2812" spans="1:22" hidden="1" x14ac:dyDescent="0.25">
      <c r="A2812" s="30" t="s">
        <v>3058</v>
      </c>
      <c r="B2812" s="30" t="s">
        <v>2976</v>
      </c>
      <c r="C2812" s="30" t="s">
        <v>9</v>
      </c>
      <c r="D2812" s="30" t="s">
        <v>339</v>
      </c>
      <c r="E2812" s="30" t="s">
        <v>278</v>
      </c>
      <c r="F2812" s="30">
        <v>10513</v>
      </c>
      <c r="G2812" s="30" t="s">
        <v>289</v>
      </c>
      <c r="H2812" s="30">
        <v>0</v>
      </c>
      <c r="I2812" s="30">
        <v>0</v>
      </c>
      <c r="J2812" s="30" t="s">
        <v>335</v>
      </c>
      <c r="K2812" s="30">
        <v>0</v>
      </c>
      <c r="L2812" s="30">
        <v>0</v>
      </c>
      <c r="M2812" s="30">
        <v>0</v>
      </c>
      <c r="N2812" s="30">
        <v>0</v>
      </c>
      <c r="O2812" s="30">
        <v>0</v>
      </c>
      <c r="P2812" s="30">
        <v>0</v>
      </c>
      <c r="Q2812" s="30">
        <v>0</v>
      </c>
      <c r="R2812" s="30">
        <v>0</v>
      </c>
      <c r="S2812" s="30">
        <v>0</v>
      </c>
      <c r="T2812">
        <v>3</v>
      </c>
      <c r="U2812">
        <v>1788.0417026566699</v>
      </c>
      <c r="V2812">
        <v>1</v>
      </c>
    </row>
    <row r="2813" spans="1:22" hidden="1" x14ac:dyDescent="0.25">
      <c r="A2813" s="30" t="s">
        <v>3059</v>
      </c>
      <c r="B2813" s="30" t="s">
        <v>2976</v>
      </c>
      <c r="C2813" s="30" t="s">
        <v>9</v>
      </c>
      <c r="D2813" s="30" t="s">
        <v>339</v>
      </c>
      <c r="E2813" s="30" t="s">
        <v>278</v>
      </c>
      <c r="F2813" s="30">
        <v>10513</v>
      </c>
      <c r="G2813" s="30" t="s">
        <v>290</v>
      </c>
      <c r="H2813" s="30">
        <v>0</v>
      </c>
      <c r="I2813" s="30">
        <v>0</v>
      </c>
      <c r="J2813" s="30" t="s">
        <v>363</v>
      </c>
      <c r="K2813" s="30">
        <v>0</v>
      </c>
      <c r="L2813" s="30">
        <v>0</v>
      </c>
      <c r="M2813" s="30">
        <v>0</v>
      </c>
      <c r="N2813" s="30">
        <v>0</v>
      </c>
      <c r="O2813" s="30">
        <v>0</v>
      </c>
      <c r="P2813" s="30">
        <v>0</v>
      </c>
      <c r="Q2813" s="30">
        <v>0</v>
      </c>
      <c r="R2813" s="30">
        <v>0</v>
      </c>
      <c r="S2813" s="30">
        <v>0</v>
      </c>
      <c r="T2813">
        <v>3</v>
      </c>
      <c r="U2813">
        <v>1063.34623826849</v>
      </c>
      <c r="V2813">
        <v>0.5</v>
      </c>
    </row>
    <row r="2814" spans="1:22" hidden="1" x14ac:dyDescent="0.25">
      <c r="A2814" s="30" t="s">
        <v>3060</v>
      </c>
      <c r="B2814" s="30" t="s">
        <v>2976</v>
      </c>
      <c r="C2814" s="30" t="s">
        <v>9</v>
      </c>
      <c r="D2814" s="30" t="s">
        <v>339</v>
      </c>
      <c r="E2814" s="30" t="s">
        <v>278</v>
      </c>
      <c r="F2814" s="30">
        <v>10513</v>
      </c>
      <c r="G2814" s="30" t="s">
        <v>291</v>
      </c>
      <c r="H2814" s="30">
        <v>0</v>
      </c>
      <c r="I2814" s="30">
        <v>0</v>
      </c>
      <c r="J2814" s="30" t="s">
        <v>336</v>
      </c>
      <c r="K2814" s="30">
        <v>0</v>
      </c>
      <c r="L2814" s="30">
        <v>0</v>
      </c>
      <c r="M2814" s="30">
        <v>0</v>
      </c>
      <c r="N2814" s="30">
        <v>0</v>
      </c>
      <c r="O2814" s="30">
        <v>0</v>
      </c>
      <c r="P2814" s="30">
        <v>0</v>
      </c>
      <c r="Q2814" s="30">
        <v>0</v>
      </c>
      <c r="R2814" s="30">
        <v>0</v>
      </c>
      <c r="S2814" s="30">
        <v>0</v>
      </c>
      <c r="T2814">
        <v>3</v>
      </c>
      <c r="U2814">
        <v>0</v>
      </c>
      <c r="V2814">
        <v>0</v>
      </c>
    </row>
    <row r="2815" spans="1:22" hidden="1" x14ac:dyDescent="0.25">
      <c r="A2815" s="30" t="s">
        <v>3061</v>
      </c>
      <c r="B2815" s="30" t="s">
        <v>2976</v>
      </c>
      <c r="C2815" s="30" t="s">
        <v>9</v>
      </c>
      <c r="D2815" s="30" t="s">
        <v>339</v>
      </c>
      <c r="E2815" s="30" t="s">
        <v>278</v>
      </c>
      <c r="F2815" s="30">
        <v>10513</v>
      </c>
      <c r="G2815" s="30" t="s">
        <v>292</v>
      </c>
      <c r="H2815" s="30">
        <v>45.440845855453198</v>
      </c>
      <c r="I2815" s="30">
        <v>0.33</v>
      </c>
      <c r="J2815" s="30" t="s">
        <v>332</v>
      </c>
      <c r="K2815" s="30">
        <v>14.9954791322996</v>
      </c>
      <c r="L2815" s="30">
        <v>157647.47211786499</v>
      </c>
      <c r="M2815" s="30">
        <v>0.33</v>
      </c>
      <c r="N2815" s="30">
        <v>0</v>
      </c>
      <c r="O2815" s="30">
        <v>0</v>
      </c>
      <c r="P2815" s="30">
        <v>0</v>
      </c>
      <c r="Q2815" s="30">
        <v>0</v>
      </c>
      <c r="R2815" s="30">
        <v>0</v>
      </c>
      <c r="S2815" s="30">
        <v>3469.29</v>
      </c>
      <c r="T2815">
        <v>3</v>
      </c>
      <c r="U2815">
        <v>45.440845855453198</v>
      </c>
      <c r="V2815">
        <v>6.3583815028901702E-2</v>
      </c>
    </row>
    <row r="2816" spans="1:22" hidden="1" x14ac:dyDescent="0.25">
      <c r="A2816" s="30" t="s">
        <v>3062</v>
      </c>
      <c r="B2816" s="30" t="s">
        <v>2976</v>
      </c>
      <c r="C2816" s="30" t="s">
        <v>9</v>
      </c>
      <c r="D2816" s="30" t="s">
        <v>339</v>
      </c>
      <c r="E2816" s="30" t="s">
        <v>278</v>
      </c>
      <c r="F2816" s="30">
        <v>10513</v>
      </c>
      <c r="G2816" s="30" t="s">
        <v>293</v>
      </c>
      <c r="H2816" s="30">
        <v>511.29126557888401</v>
      </c>
      <c r="I2816" s="30">
        <v>0.02</v>
      </c>
      <c r="J2816" s="30" t="s">
        <v>333</v>
      </c>
      <c r="K2816" s="30">
        <v>10.225825311577699</v>
      </c>
      <c r="L2816" s="30">
        <v>107504.101500616</v>
      </c>
      <c r="M2816" s="30">
        <v>0</v>
      </c>
      <c r="N2816" s="30">
        <v>0.02</v>
      </c>
      <c r="O2816" s="30">
        <v>0</v>
      </c>
      <c r="P2816" s="30">
        <v>0</v>
      </c>
      <c r="Q2816" s="30">
        <v>0</v>
      </c>
      <c r="R2816" s="30">
        <v>0</v>
      </c>
      <c r="S2816" s="30">
        <v>210.26</v>
      </c>
      <c r="T2816">
        <v>3</v>
      </c>
      <c r="U2816">
        <v>511.29126557888401</v>
      </c>
      <c r="V2816">
        <v>9.7560975609756097E-3</v>
      </c>
    </row>
    <row r="2817" spans="1:22" hidden="1" x14ac:dyDescent="0.25">
      <c r="A2817" s="30" t="s">
        <v>3063</v>
      </c>
      <c r="B2817" s="30" t="s">
        <v>2976</v>
      </c>
      <c r="C2817" s="30" t="s">
        <v>9</v>
      </c>
      <c r="D2817" s="30" t="s">
        <v>339</v>
      </c>
      <c r="E2817" s="30" t="s">
        <v>278</v>
      </c>
      <c r="F2817" s="30">
        <v>10513</v>
      </c>
      <c r="G2817" s="30" t="s">
        <v>294</v>
      </c>
      <c r="H2817" s="30">
        <v>96.650332570213493</v>
      </c>
      <c r="I2817" s="30">
        <v>0.28000000000000003</v>
      </c>
      <c r="J2817" s="30" t="s">
        <v>333</v>
      </c>
      <c r="K2817" s="30">
        <v>27.062093119659799</v>
      </c>
      <c r="L2817" s="30">
        <v>284503.78496698302</v>
      </c>
      <c r="M2817" s="30">
        <v>0</v>
      </c>
      <c r="N2817" s="30">
        <v>0.28000000000000003</v>
      </c>
      <c r="O2817" s="30">
        <v>0</v>
      </c>
      <c r="P2817" s="30">
        <v>0</v>
      </c>
      <c r="Q2817" s="30">
        <v>0</v>
      </c>
      <c r="R2817" s="30">
        <v>0</v>
      </c>
      <c r="S2817" s="30">
        <v>2943.64</v>
      </c>
      <c r="T2817">
        <v>3</v>
      </c>
      <c r="U2817">
        <v>96.650332570213493</v>
      </c>
      <c r="V2817">
        <v>0.13658536585365899</v>
      </c>
    </row>
    <row r="2818" spans="1:22" hidden="1" x14ac:dyDescent="0.25">
      <c r="A2818" s="30" t="s">
        <v>3064</v>
      </c>
      <c r="B2818" s="30" t="s">
        <v>2976</v>
      </c>
      <c r="C2818" s="30" t="s">
        <v>9</v>
      </c>
      <c r="D2818" s="30" t="s">
        <v>339</v>
      </c>
      <c r="E2818" s="30" t="s">
        <v>278</v>
      </c>
      <c r="F2818" s="30">
        <v>10513</v>
      </c>
      <c r="G2818" s="30" t="s">
        <v>295</v>
      </c>
      <c r="H2818" s="30">
        <v>0</v>
      </c>
      <c r="I2818" s="30">
        <v>0</v>
      </c>
      <c r="J2818" s="30" t="s">
        <v>336</v>
      </c>
      <c r="K2818" s="30">
        <v>0</v>
      </c>
      <c r="L2818" s="30">
        <v>0</v>
      </c>
      <c r="M2818" s="30">
        <v>0</v>
      </c>
      <c r="N2818" s="30">
        <v>0</v>
      </c>
      <c r="O2818" s="30">
        <v>0</v>
      </c>
      <c r="P2818" s="30">
        <v>0</v>
      </c>
      <c r="Q2818" s="30">
        <v>0</v>
      </c>
      <c r="R2818" s="30">
        <v>0</v>
      </c>
      <c r="S2818" s="30">
        <v>0</v>
      </c>
      <c r="T2818">
        <v>3</v>
      </c>
      <c r="U2818">
        <v>0</v>
      </c>
      <c r="V2818">
        <v>0</v>
      </c>
    </row>
    <row r="2819" spans="1:22" hidden="1" x14ac:dyDescent="0.25">
      <c r="A2819" s="30" t="s">
        <v>3065</v>
      </c>
      <c r="B2819" s="30" t="s">
        <v>2976</v>
      </c>
      <c r="C2819" s="30" t="s">
        <v>9</v>
      </c>
      <c r="D2819" s="30" t="s">
        <v>339</v>
      </c>
      <c r="E2819" s="30" t="s">
        <v>278</v>
      </c>
      <c r="F2819" s="30">
        <v>10513</v>
      </c>
      <c r="G2819" s="30" t="s">
        <v>296</v>
      </c>
      <c r="H2819" s="30">
        <v>64.554145768359405</v>
      </c>
      <c r="I2819" s="30">
        <v>0.03</v>
      </c>
      <c r="J2819" s="30" t="s">
        <v>336</v>
      </c>
      <c r="K2819" s="30">
        <v>1.9366243730507799</v>
      </c>
      <c r="L2819" s="30">
        <v>20359.732033882901</v>
      </c>
      <c r="M2819" s="30">
        <v>0</v>
      </c>
      <c r="N2819" s="30">
        <v>0</v>
      </c>
      <c r="O2819" s="30">
        <v>0</v>
      </c>
      <c r="P2819" s="30">
        <v>0</v>
      </c>
      <c r="Q2819" s="30">
        <v>0.03</v>
      </c>
      <c r="R2819" s="30">
        <v>1.9366243730507799</v>
      </c>
      <c r="S2819" s="30">
        <v>315.39</v>
      </c>
      <c r="T2819">
        <v>3</v>
      </c>
      <c r="U2819">
        <v>64.554145768359405</v>
      </c>
      <c r="V2819">
        <v>2.0270270270270299E-2</v>
      </c>
    </row>
    <row r="2820" spans="1:22" hidden="1" x14ac:dyDescent="0.25">
      <c r="A2820" s="30" t="s">
        <v>3066</v>
      </c>
      <c r="B2820" s="30" t="s">
        <v>2976</v>
      </c>
      <c r="C2820" s="30" t="s">
        <v>9</v>
      </c>
      <c r="D2820" s="30" t="s">
        <v>339</v>
      </c>
      <c r="E2820" s="30" t="s">
        <v>278</v>
      </c>
      <c r="F2820" s="30">
        <v>10513</v>
      </c>
      <c r="G2820" s="30" t="s">
        <v>297</v>
      </c>
      <c r="H2820" s="30">
        <v>811.46433883742202</v>
      </c>
      <c r="I2820" s="30">
        <v>0.03</v>
      </c>
      <c r="J2820" s="30" t="s">
        <v>336</v>
      </c>
      <c r="K2820" s="30">
        <v>24.3439301651227</v>
      </c>
      <c r="L2820" s="30">
        <v>255927.73782593501</v>
      </c>
      <c r="M2820" s="30">
        <v>0</v>
      </c>
      <c r="N2820" s="30">
        <v>0</v>
      </c>
      <c r="O2820" s="30">
        <v>0</v>
      </c>
      <c r="P2820" s="30">
        <v>0</v>
      </c>
      <c r="Q2820" s="30">
        <v>0.03</v>
      </c>
      <c r="R2820" s="30">
        <v>24.3439301651227</v>
      </c>
      <c r="S2820" s="30">
        <v>315.39</v>
      </c>
      <c r="T2820">
        <v>3</v>
      </c>
      <c r="U2820">
        <v>811.46433883742202</v>
      </c>
      <c r="V2820">
        <v>2.0270270270270299E-2</v>
      </c>
    </row>
    <row r="2821" spans="1:22" hidden="1" x14ac:dyDescent="0.25">
      <c r="A2821" s="30" t="s">
        <v>3067</v>
      </c>
      <c r="B2821" s="30" t="s">
        <v>2976</v>
      </c>
      <c r="C2821" s="30" t="s">
        <v>9</v>
      </c>
      <c r="D2821" s="30" t="s">
        <v>339</v>
      </c>
      <c r="E2821" s="30" t="s">
        <v>278</v>
      </c>
      <c r="F2821" s="30">
        <v>10513</v>
      </c>
      <c r="G2821" s="30" t="s">
        <v>298</v>
      </c>
      <c r="H2821" s="30">
        <v>0</v>
      </c>
      <c r="I2821" s="30">
        <v>0</v>
      </c>
      <c r="J2821" s="30" t="s">
        <v>276</v>
      </c>
      <c r="K2821" s="30">
        <v>0</v>
      </c>
      <c r="L2821" s="30">
        <v>0</v>
      </c>
      <c r="M2821" s="30">
        <v>0</v>
      </c>
      <c r="N2821" s="30">
        <v>0</v>
      </c>
      <c r="O2821" s="30">
        <v>0</v>
      </c>
      <c r="P2821" s="30">
        <v>0</v>
      </c>
      <c r="Q2821" s="30">
        <v>0</v>
      </c>
      <c r="R2821" s="30">
        <v>0</v>
      </c>
      <c r="S2821" s="30">
        <v>0</v>
      </c>
      <c r="T2821">
        <v>3</v>
      </c>
      <c r="U2821">
        <v>0</v>
      </c>
      <c r="V2821">
        <v>0</v>
      </c>
    </row>
    <row r="2822" spans="1:22" hidden="1" x14ac:dyDescent="0.25">
      <c r="A2822" s="30" t="s">
        <v>3068</v>
      </c>
      <c r="B2822" s="30" t="s">
        <v>2976</v>
      </c>
      <c r="C2822" s="30" t="s">
        <v>9</v>
      </c>
      <c r="D2822" s="30" t="s">
        <v>339</v>
      </c>
      <c r="E2822" s="30" t="s">
        <v>278</v>
      </c>
      <c r="F2822" s="30">
        <v>10513</v>
      </c>
      <c r="G2822" s="30" t="s">
        <v>299</v>
      </c>
      <c r="H2822" s="30">
        <v>131.718693225827</v>
      </c>
      <c r="I2822" s="30">
        <v>0.14000000000000001</v>
      </c>
      <c r="J2822" s="30" t="s">
        <v>332</v>
      </c>
      <c r="K2822" s="30">
        <v>18.440617051615799</v>
      </c>
      <c r="L2822" s="30">
        <v>193866.207063637</v>
      </c>
      <c r="M2822" s="30">
        <v>0.14000000000000001</v>
      </c>
      <c r="N2822" s="30">
        <v>0</v>
      </c>
      <c r="O2822" s="30">
        <v>0</v>
      </c>
      <c r="P2822" s="30">
        <v>0</v>
      </c>
      <c r="Q2822" s="30">
        <v>0</v>
      </c>
      <c r="R2822" s="30">
        <v>0</v>
      </c>
      <c r="S2822" s="30">
        <v>1471.82</v>
      </c>
      <c r="T2822">
        <v>3</v>
      </c>
      <c r="U2822">
        <v>131.718693225827</v>
      </c>
      <c r="V2822">
        <v>2.6974951830443201E-2</v>
      </c>
    </row>
    <row r="2823" spans="1:22" hidden="1" x14ac:dyDescent="0.25">
      <c r="A2823" s="30" t="s">
        <v>3069</v>
      </c>
      <c r="B2823" s="30" t="s">
        <v>2976</v>
      </c>
      <c r="C2823" s="30" t="s">
        <v>9</v>
      </c>
      <c r="D2823" s="30" t="s">
        <v>339</v>
      </c>
      <c r="E2823" s="30" t="s">
        <v>278</v>
      </c>
      <c r="F2823" s="30">
        <v>10513</v>
      </c>
      <c r="G2823" s="30" t="s">
        <v>300</v>
      </c>
      <c r="H2823" s="30">
        <v>0</v>
      </c>
      <c r="I2823" s="30">
        <v>0</v>
      </c>
      <c r="J2823" s="30" t="s">
        <v>336</v>
      </c>
      <c r="K2823" s="30">
        <v>0</v>
      </c>
      <c r="L2823" s="30">
        <v>0</v>
      </c>
      <c r="M2823" s="30">
        <v>0</v>
      </c>
      <c r="N2823" s="30">
        <v>0</v>
      </c>
      <c r="O2823" s="30">
        <v>0</v>
      </c>
      <c r="P2823" s="30">
        <v>0</v>
      </c>
      <c r="Q2823" s="30">
        <v>0</v>
      </c>
      <c r="R2823" s="30">
        <v>0</v>
      </c>
      <c r="S2823" s="30">
        <v>0</v>
      </c>
      <c r="T2823">
        <v>3</v>
      </c>
      <c r="U2823">
        <v>0</v>
      </c>
      <c r="V2823">
        <v>0</v>
      </c>
    </row>
    <row r="2824" spans="1:22" hidden="1" x14ac:dyDescent="0.25">
      <c r="A2824" s="30" t="s">
        <v>3070</v>
      </c>
      <c r="B2824" s="30" t="s">
        <v>2976</v>
      </c>
      <c r="C2824" s="30" t="s">
        <v>9</v>
      </c>
      <c r="D2824" s="30" t="s">
        <v>339</v>
      </c>
      <c r="E2824" s="30" t="s">
        <v>278</v>
      </c>
      <c r="F2824" s="30">
        <v>10513</v>
      </c>
      <c r="G2824" s="30" t="s">
        <v>301</v>
      </c>
      <c r="H2824" s="30">
        <v>61.4750738013255</v>
      </c>
      <c r="I2824" s="30">
        <v>1.37</v>
      </c>
      <c r="J2824" s="30" t="s">
        <v>333</v>
      </c>
      <c r="K2824" s="30">
        <v>84.220851107815903</v>
      </c>
      <c r="L2824" s="30">
        <v>885413.80769646901</v>
      </c>
      <c r="M2824" s="30">
        <v>0</v>
      </c>
      <c r="N2824" s="30">
        <v>1.37</v>
      </c>
      <c r="O2824" s="30">
        <v>0</v>
      </c>
      <c r="P2824" s="30">
        <v>0</v>
      </c>
      <c r="Q2824" s="30">
        <v>0</v>
      </c>
      <c r="R2824" s="30">
        <v>0</v>
      </c>
      <c r="S2824" s="30">
        <v>14402.81</v>
      </c>
      <c r="T2824">
        <v>3</v>
      </c>
      <c r="U2824">
        <v>61.4750738013255</v>
      </c>
      <c r="V2824">
        <v>0.66829268292682897</v>
      </c>
    </row>
    <row r="2825" spans="1:22" hidden="1" x14ac:dyDescent="0.25">
      <c r="A2825" s="30" t="s">
        <v>3071</v>
      </c>
      <c r="B2825" s="30" t="s">
        <v>2976</v>
      </c>
      <c r="C2825" s="30" t="s">
        <v>9</v>
      </c>
      <c r="D2825" s="30" t="s">
        <v>339</v>
      </c>
      <c r="E2825" s="30" t="s">
        <v>278</v>
      </c>
      <c r="F2825" s="30">
        <v>10513</v>
      </c>
      <c r="G2825" s="30" t="s">
        <v>302</v>
      </c>
      <c r="H2825" s="30">
        <v>104.112585062345</v>
      </c>
      <c r="I2825" s="30">
        <v>0.05</v>
      </c>
      <c r="J2825" s="30" t="s">
        <v>332</v>
      </c>
      <c r="K2825" s="30">
        <v>5.2056292531172499</v>
      </c>
      <c r="L2825" s="30">
        <v>54726.780338021599</v>
      </c>
      <c r="M2825" s="30">
        <v>0.05</v>
      </c>
      <c r="N2825" s="30">
        <v>0</v>
      </c>
      <c r="O2825" s="30">
        <v>0</v>
      </c>
      <c r="P2825" s="30">
        <v>0</v>
      </c>
      <c r="Q2825" s="30">
        <v>0</v>
      </c>
      <c r="R2825" s="30">
        <v>0</v>
      </c>
      <c r="S2825" s="30">
        <v>525.65</v>
      </c>
      <c r="T2825">
        <v>3</v>
      </c>
      <c r="U2825">
        <v>104.112585062345</v>
      </c>
      <c r="V2825">
        <v>9.6339113680154204E-3</v>
      </c>
    </row>
    <row r="2826" spans="1:22" hidden="1" x14ac:dyDescent="0.25">
      <c r="A2826" s="30" t="s">
        <v>3072</v>
      </c>
      <c r="B2826" s="30" t="s">
        <v>2976</v>
      </c>
      <c r="C2826" s="30" t="s">
        <v>9</v>
      </c>
      <c r="D2826" s="30" t="s">
        <v>339</v>
      </c>
      <c r="E2826" s="30" t="s">
        <v>278</v>
      </c>
      <c r="F2826" s="30">
        <v>10513</v>
      </c>
      <c r="G2826" s="30" t="s">
        <v>303</v>
      </c>
      <c r="H2826" s="30">
        <v>217.176215309307</v>
      </c>
      <c r="I2826" s="30">
        <v>0.17</v>
      </c>
      <c r="J2826" s="30" t="s">
        <v>336</v>
      </c>
      <c r="K2826" s="30">
        <v>36.919956602582303</v>
      </c>
      <c r="L2826" s="30">
        <v>388139.50376294699</v>
      </c>
      <c r="M2826" s="30">
        <v>0</v>
      </c>
      <c r="N2826" s="30">
        <v>0</v>
      </c>
      <c r="O2826" s="30">
        <v>0</v>
      </c>
      <c r="P2826" s="30">
        <v>0</v>
      </c>
      <c r="Q2826" s="30">
        <v>0.17</v>
      </c>
      <c r="R2826" s="30">
        <v>36.919956602582303</v>
      </c>
      <c r="S2826" s="30">
        <v>1787.21</v>
      </c>
      <c r="T2826">
        <v>3</v>
      </c>
      <c r="U2826">
        <v>217.176215309307</v>
      </c>
      <c r="V2826">
        <v>0.114864864864865</v>
      </c>
    </row>
    <row r="2827" spans="1:22" hidden="1" x14ac:dyDescent="0.25">
      <c r="A2827" s="30" t="s">
        <v>3073</v>
      </c>
      <c r="B2827" s="30" t="s">
        <v>2976</v>
      </c>
      <c r="C2827" s="30" t="s">
        <v>9</v>
      </c>
      <c r="D2827" s="30" t="s">
        <v>339</v>
      </c>
      <c r="E2827" s="30" t="s">
        <v>278</v>
      </c>
      <c r="F2827" s="30">
        <v>10513</v>
      </c>
      <c r="G2827" s="30" t="s">
        <v>304</v>
      </c>
      <c r="H2827" s="30">
        <v>48.0425973467609</v>
      </c>
      <c r="I2827" s="30">
        <v>1</v>
      </c>
      <c r="J2827" s="30" t="s">
        <v>336</v>
      </c>
      <c r="K2827" s="30">
        <v>48.0425973467609</v>
      </c>
      <c r="L2827" s="30">
        <v>505071.82590649702</v>
      </c>
      <c r="M2827" s="30">
        <v>0</v>
      </c>
      <c r="N2827" s="30">
        <v>0</v>
      </c>
      <c r="O2827" s="30">
        <v>0</v>
      </c>
      <c r="P2827" s="30">
        <v>0</v>
      </c>
      <c r="Q2827" s="30">
        <v>1</v>
      </c>
      <c r="R2827" s="30">
        <v>48.0425973467609</v>
      </c>
      <c r="S2827" s="30">
        <v>10513</v>
      </c>
      <c r="T2827">
        <v>3</v>
      </c>
      <c r="U2827">
        <v>48.0425973467609</v>
      </c>
      <c r="V2827">
        <v>0.67567567567567599</v>
      </c>
    </row>
    <row r="2828" spans="1:22" hidden="1" x14ac:dyDescent="0.25">
      <c r="A2828" s="30" t="s">
        <v>3074</v>
      </c>
      <c r="B2828" s="30" t="s">
        <v>2976</v>
      </c>
      <c r="C2828" s="30" t="s">
        <v>9</v>
      </c>
      <c r="D2828" s="30" t="s">
        <v>339</v>
      </c>
      <c r="E2828" s="30" t="s">
        <v>278</v>
      </c>
      <c r="F2828" s="30">
        <v>10513</v>
      </c>
      <c r="G2828" s="30" t="s">
        <v>305</v>
      </c>
      <c r="H2828" s="30">
        <v>152.72508483288101</v>
      </c>
      <c r="I2828" s="30">
        <v>2.21</v>
      </c>
      <c r="J2828" s="30" t="s">
        <v>332</v>
      </c>
      <c r="K2828" s="30">
        <v>337.52243748066797</v>
      </c>
      <c r="L2828" s="30">
        <v>3548373.38523426</v>
      </c>
      <c r="M2828" s="30">
        <v>2.21</v>
      </c>
      <c r="N2828" s="30">
        <v>0</v>
      </c>
      <c r="O2828" s="30">
        <v>0</v>
      </c>
      <c r="P2828" s="30">
        <v>0</v>
      </c>
      <c r="Q2828" s="30">
        <v>0</v>
      </c>
      <c r="R2828" s="30">
        <v>0</v>
      </c>
      <c r="S2828" s="30">
        <v>23233.73</v>
      </c>
      <c r="T2828">
        <v>3</v>
      </c>
      <c r="U2828">
        <v>152.72508483288101</v>
      </c>
      <c r="V2828">
        <v>0.42581888246628102</v>
      </c>
    </row>
    <row r="2829" spans="1:22" hidden="1" x14ac:dyDescent="0.25">
      <c r="A2829" s="30" t="s">
        <v>3075</v>
      </c>
      <c r="B2829" s="30" t="s">
        <v>2976</v>
      </c>
      <c r="C2829" s="30" t="s">
        <v>9</v>
      </c>
      <c r="D2829" s="30" t="s">
        <v>339</v>
      </c>
      <c r="E2829" s="30" t="s">
        <v>278</v>
      </c>
      <c r="F2829" s="30">
        <v>10513</v>
      </c>
      <c r="G2829" s="30" t="s">
        <v>306</v>
      </c>
      <c r="H2829" s="30">
        <v>114.680100631478</v>
      </c>
      <c r="I2829" s="30">
        <v>1.4</v>
      </c>
      <c r="J2829" s="30" t="s">
        <v>332</v>
      </c>
      <c r="K2829" s="30">
        <v>160.55214088407001</v>
      </c>
      <c r="L2829" s="30">
        <v>1687884.6571142201</v>
      </c>
      <c r="M2829" s="30">
        <v>1.4</v>
      </c>
      <c r="N2829" s="30">
        <v>0</v>
      </c>
      <c r="O2829" s="30">
        <v>0</v>
      </c>
      <c r="P2829" s="30">
        <v>0</v>
      </c>
      <c r="Q2829" s="30">
        <v>0</v>
      </c>
      <c r="R2829" s="30">
        <v>0</v>
      </c>
      <c r="S2829" s="30">
        <v>14718.2</v>
      </c>
      <c r="T2829">
        <v>3</v>
      </c>
      <c r="U2829">
        <v>114.680100631478</v>
      </c>
      <c r="V2829">
        <v>0.269749518304432</v>
      </c>
    </row>
    <row r="2830" spans="1:22" hidden="1" x14ac:dyDescent="0.25">
      <c r="A2830" s="30" t="s">
        <v>3076</v>
      </c>
      <c r="B2830" s="30" t="s">
        <v>2976</v>
      </c>
      <c r="C2830" s="30" t="s">
        <v>9</v>
      </c>
      <c r="D2830" s="30" t="s">
        <v>339</v>
      </c>
      <c r="E2830" s="30" t="s">
        <v>278</v>
      </c>
      <c r="F2830" s="30">
        <v>10513</v>
      </c>
      <c r="G2830" s="30" t="s">
        <v>307</v>
      </c>
      <c r="H2830" s="30">
        <v>58.753180979088803</v>
      </c>
      <c r="I2830" s="30">
        <v>0.24</v>
      </c>
      <c r="J2830" s="30" t="s">
        <v>336</v>
      </c>
      <c r="K2830" s="30">
        <v>14.1007634349813</v>
      </c>
      <c r="L2830" s="30">
        <v>148241.32599195899</v>
      </c>
      <c r="M2830" s="30">
        <v>0</v>
      </c>
      <c r="N2830" s="30">
        <v>0</v>
      </c>
      <c r="O2830" s="30">
        <v>0</v>
      </c>
      <c r="P2830" s="30">
        <v>0</v>
      </c>
      <c r="Q2830" s="30">
        <v>0.24</v>
      </c>
      <c r="R2830" s="30">
        <v>14.1007634349813</v>
      </c>
      <c r="S2830" s="30">
        <v>2523.12</v>
      </c>
      <c r="T2830">
        <v>3</v>
      </c>
      <c r="U2830">
        <v>58.753180979088803</v>
      </c>
      <c r="V2830">
        <v>0.162162162162162</v>
      </c>
    </row>
    <row r="2831" spans="1:22" hidden="1" x14ac:dyDescent="0.25">
      <c r="A2831" s="30" t="s">
        <v>3077</v>
      </c>
      <c r="B2831" s="30" t="s">
        <v>2976</v>
      </c>
      <c r="C2831" s="30" t="s">
        <v>9</v>
      </c>
      <c r="D2831" s="30" t="s">
        <v>339</v>
      </c>
      <c r="E2831" s="30" t="s">
        <v>278</v>
      </c>
      <c r="F2831" s="30">
        <v>10513</v>
      </c>
      <c r="G2831" s="30" t="s">
        <v>308</v>
      </c>
      <c r="H2831" s="30">
        <v>136.20651036727199</v>
      </c>
      <c r="I2831" s="30">
        <v>1.06</v>
      </c>
      <c r="J2831" s="30" t="s">
        <v>332</v>
      </c>
      <c r="K2831" s="30">
        <v>144.37890098930799</v>
      </c>
      <c r="L2831" s="30">
        <v>1517855.3861006</v>
      </c>
      <c r="M2831" s="30">
        <v>1.06</v>
      </c>
      <c r="N2831" s="30">
        <v>0</v>
      </c>
      <c r="O2831" s="30">
        <v>0</v>
      </c>
      <c r="P2831" s="30">
        <v>0</v>
      </c>
      <c r="Q2831" s="30">
        <v>0</v>
      </c>
      <c r="R2831" s="30">
        <v>0</v>
      </c>
      <c r="S2831" s="30">
        <v>11143.78</v>
      </c>
      <c r="T2831">
        <v>3</v>
      </c>
      <c r="U2831">
        <v>136.20651036727199</v>
      </c>
      <c r="V2831">
        <v>0.204238921001927</v>
      </c>
    </row>
    <row r="2832" spans="1:22" hidden="1" x14ac:dyDescent="0.25">
      <c r="A2832" s="30" t="s">
        <v>3078</v>
      </c>
      <c r="B2832" s="30" t="s">
        <v>2976</v>
      </c>
      <c r="C2832" s="30" t="s">
        <v>9</v>
      </c>
      <c r="D2832" s="30" t="s">
        <v>339</v>
      </c>
      <c r="E2832" s="30" t="s">
        <v>278</v>
      </c>
      <c r="F2832" s="30">
        <v>10513</v>
      </c>
      <c r="G2832" s="30" t="s">
        <v>309</v>
      </c>
      <c r="H2832" s="30">
        <v>263.16778839264902</v>
      </c>
      <c r="I2832" s="30">
        <v>0.01</v>
      </c>
      <c r="J2832" s="30" t="s">
        <v>336</v>
      </c>
      <c r="K2832" s="30">
        <v>2.63167788392649</v>
      </c>
      <c r="L2832" s="30">
        <v>27666.8295937191</v>
      </c>
      <c r="M2832" s="30">
        <v>0</v>
      </c>
      <c r="N2832" s="30">
        <v>0</v>
      </c>
      <c r="O2832" s="30">
        <v>0</v>
      </c>
      <c r="P2832" s="30">
        <v>0</v>
      </c>
      <c r="Q2832" s="30">
        <v>0.01</v>
      </c>
      <c r="R2832" s="30">
        <v>2.63167788392649</v>
      </c>
      <c r="S2832" s="30">
        <v>105.13</v>
      </c>
      <c r="T2832">
        <v>3</v>
      </c>
      <c r="U2832">
        <v>263.16778839264902</v>
      </c>
      <c r="V2832">
        <v>6.7567567567567597E-3</v>
      </c>
    </row>
    <row r="2833" spans="1:22" hidden="1" x14ac:dyDescent="0.25">
      <c r="A2833" s="30" t="s">
        <v>3079</v>
      </c>
      <c r="B2833" s="30" t="s">
        <v>2976</v>
      </c>
      <c r="C2833" s="30" t="s">
        <v>9</v>
      </c>
      <c r="D2833" s="30" t="s">
        <v>339</v>
      </c>
      <c r="E2833" s="30" t="s">
        <v>278</v>
      </c>
      <c r="F2833" s="30">
        <v>10513</v>
      </c>
      <c r="G2833" s="30" t="s">
        <v>310</v>
      </c>
      <c r="H2833" s="30">
        <v>189.652003148598</v>
      </c>
      <c r="I2833" s="30">
        <v>0.09</v>
      </c>
      <c r="J2833" s="30" t="s">
        <v>333</v>
      </c>
      <c r="K2833" s="30">
        <v>17.068680283373801</v>
      </c>
      <c r="L2833" s="30">
        <v>179443.03581910901</v>
      </c>
      <c r="M2833" s="30">
        <v>0</v>
      </c>
      <c r="N2833" s="30">
        <v>0.09</v>
      </c>
      <c r="O2833" s="30">
        <v>0</v>
      </c>
      <c r="P2833" s="30">
        <v>0</v>
      </c>
      <c r="Q2833" s="30">
        <v>0</v>
      </c>
      <c r="R2833" s="30">
        <v>0</v>
      </c>
      <c r="S2833" s="30">
        <v>946.17</v>
      </c>
      <c r="T2833">
        <v>3</v>
      </c>
      <c r="U2833">
        <v>189.652003148598</v>
      </c>
      <c r="V2833">
        <v>4.39024390243902E-2</v>
      </c>
    </row>
    <row r="2834" spans="1:22" hidden="1" x14ac:dyDescent="0.25">
      <c r="A2834" s="30" t="s">
        <v>3080</v>
      </c>
      <c r="B2834" s="30" t="s">
        <v>2976</v>
      </c>
      <c r="C2834" s="30" t="s">
        <v>9</v>
      </c>
      <c r="D2834" s="30" t="s">
        <v>339</v>
      </c>
      <c r="E2834" s="30" t="s">
        <v>278</v>
      </c>
      <c r="F2834" s="30">
        <v>10513</v>
      </c>
      <c r="G2834" s="30" t="s">
        <v>311</v>
      </c>
      <c r="H2834" s="30">
        <v>117.005218856583</v>
      </c>
      <c r="I2834" s="30">
        <v>0.28999999999999998</v>
      </c>
      <c r="J2834" s="30" t="s">
        <v>333</v>
      </c>
      <c r="K2834" s="30">
        <v>33.931513468409001</v>
      </c>
      <c r="L2834" s="30">
        <v>356722.00109338399</v>
      </c>
      <c r="M2834" s="30">
        <v>0</v>
      </c>
      <c r="N2834" s="30">
        <v>0.28999999999999998</v>
      </c>
      <c r="O2834" s="30">
        <v>0</v>
      </c>
      <c r="P2834" s="30">
        <v>0</v>
      </c>
      <c r="Q2834" s="30">
        <v>0</v>
      </c>
      <c r="R2834" s="30">
        <v>0</v>
      </c>
      <c r="S2834" s="30">
        <v>3048.77</v>
      </c>
      <c r="T2834">
        <v>3</v>
      </c>
      <c r="U2834">
        <v>117.005218856583</v>
      </c>
      <c r="V2834">
        <v>0.141463414634146</v>
      </c>
    </row>
    <row r="2835" spans="1:22" hidden="1" x14ac:dyDescent="0.25">
      <c r="A2835" s="30" t="s">
        <v>3081</v>
      </c>
      <c r="B2835" s="30" t="s">
        <v>2976</v>
      </c>
      <c r="C2835" s="30" t="s">
        <v>9</v>
      </c>
      <c r="D2835" s="30" t="s">
        <v>339</v>
      </c>
      <c r="E2835" s="30" t="s">
        <v>278</v>
      </c>
      <c r="F2835" s="30">
        <v>10513</v>
      </c>
      <c r="G2835" s="30" t="s">
        <v>312</v>
      </c>
      <c r="H2835" s="30">
        <v>19.798879085120699</v>
      </c>
      <c r="I2835" s="30">
        <v>10.19</v>
      </c>
      <c r="J2835" s="30" t="s">
        <v>334</v>
      </c>
      <c r="K2835" s="30">
        <v>201.75057787738001</v>
      </c>
      <c r="L2835" s="30">
        <v>2121003.8252249002</v>
      </c>
      <c r="M2835" s="30">
        <v>0</v>
      </c>
      <c r="N2835" s="30">
        <v>0</v>
      </c>
      <c r="O2835" s="30">
        <v>10.19</v>
      </c>
      <c r="P2835" s="30">
        <v>0</v>
      </c>
      <c r="Q2835" s="30">
        <v>0</v>
      </c>
      <c r="R2835" s="30">
        <v>0</v>
      </c>
      <c r="S2835" s="30">
        <v>107127.47</v>
      </c>
      <c r="T2835">
        <v>3</v>
      </c>
      <c r="U2835">
        <v>19.798879085120699</v>
      </c>
      <c r="V2835">
        <v>0.904170363797693</v>
      </c>
    </row>
    <row r="2836" spans="1:22" hidden="1" x14ac:dyDescent="0.25">
      <c r="A2836" s="30" t="s">
        <v>3082</v>
      </c>
      <c r="B2836" s="30" t="s">
        <v>2976</v>
      </c>
      <c r="C2836" s="30" t="s">
        <v>9</v>
      </c>
      <c r="D2836" s="30" t="s">
        <v>339</v>
      </c>
      <c r="E2836" s="30" t="s">
        <v>278</v>
      </c>
      <c r="F2836" s="30">
        <v>10513</v>
      </c>
      <c r="G2836" s="30" t="s">
        <v>2688</v>
      </c>
      <c r="H2836" s="30">
        <v>149.22665065851501</v>
      </c>
      <c r="I2836" s="30">
        <v>0.13630739508</v>
      </c>
      <c r="J2836" s="30" t="s">
        <v>334</v>
      </c>
      <c r="K2836" s="30">
        <v>20.340696027775302</v>
      </c>
      <c r="L2836" s="30">
        <v>213841.737340002</v>
      </c>
      <c r="M2836" s="30">
        <v>0</v>
      </c>
      <c r="N2836" s="30">
        <v>0</v>
      </c>
      <c r="O2836" s="30">
        <v>0.13630739508</v>
      </c>
      <c r="P2836" s="30">
        <v>0</v>
      </c>
      <c r="Q2836" s="30">
        <v>0</v>
      </c>
      <c r="R2836" s="30">
        <v>0</v>
      </c>
      <c r="S2836" s="30">
        <v>1432.99964447604</v>
      </c>
      <c r="T2836">
        <v>3</v>
      </c>
      <c r="U2836">
        <v>149.22665065851501</v>
      </c>
      <c r="V2836">
        <v>1.20947111872227E-2</v>
      </c>
    </row>
    <row r="2837" spans="1:22" hidden="1" x14ac:dyDescent="0.25">
      <c r="A2837" s="30" t="s">
        <v>3083</v>
      </c>
      <c r="B2837" s="30" t="s">
        <v>2976</v>
      </c>
      <c r="C2837" s="30" t="s">
        <v>9</v>
      </c>
      <c r="D2837" s="30" t="s">
        <v>339</v>
      </c>
      <c r="E2837" s="30" t="s">
        <v>278</v>
      </c>
      <c r="F2837" s="30">
        <v>10513</v>
      </c>
      <c r="G2837" s="30" t="s">
        <v>2687</v>
      </c>
      <c r="H2837" s="30">
        <v>92.613142186114601</v>
      </c>
      <c r="I2837" s="30">
        <v>0.94369260491999996</v>
      </c>
      <c r="J2837" s="30" t="s">
        <v>334</v>
      </c>
      <c r="K2837" s="30">
        <v>87.398337399440805</v>
      </c>
      <c r="L2837" s="30">
        <v>918818.72108032205</v>
      </c>
      <c r="M2837" s="30">
        <v>0</v>
      </c>
      <c r="N2837" s="30">
        <v>0</v>
      </c>
      <c r="O2837" s="30">
        <v>0.94369260491999996</v>
      </c>
      <c r="P2837" s="30">
        <v>0</v>
      </c>
      <c r="Q2837" s="30">
        <v>0</v>
      </c>
      <c r="R2837" s="30">
        <v>0</v>
      </c>
      <c r="S2837" s="30">
        <v>9921.0403555239609</v>
      </c>
      <c r="T2837">
        <v>3</v>
      </c>
      <c r="U2837">
        <v>92.613142186114601</v>
      </c>
      <c r="V2837">
        <v>8.3734925015084297E-2</v>
      </c>
    </row>
    <row r="2838" spans="1:22" hidden="1" x14ac:dyDescent="0.25">
      <c r="A2838" s="30" t="s">
        <v>3084</v>
      </c>
      <c r="B2838" s="30" t="s">
        <v>2976</v>
      </c>
      <c r="C2838" s="30" t="s">
        <v>9</v>
      </c>
      <c r="D2838" s="30" t="s">
        <v>339</v>
      </c>
      <c r="E2838" s="30" t="s">
        <v>278</v>
      </c>
      <c r="F2838" s="30">
        <v>10513</v>
      </c>
      <c r="G2838" s="30" t="s">
        <v>313</v>
      </c>
      <c r="H2838" s="30">
        <v>0</v>
      </c>
      <c r="I2838" s="30">
        <v>0</v>
      </c>
      <c r="J2838" s="30" t="s">
        <v>334</v>
      </c>
      <c r="K2838" s="30">
        <v>0</v>
      </c>
      <c r="L2838" s="30">
        <v>0</v>
      </c>
      <c r="M2838" s="30">
        <v>0</v>
      </c>
      <c r="N2838" s="30">
        <v>0</v>
      </c>
      <c r="O2838" s="30">
        <v>0</v>
      </c>
      <c r="P2838" s="30">
        <v>0</v>
      </c>
      <c r="Q2838" s="30">
        <v>0</v>
      </c>
      <c r="R2838" s="30">
        <v>0</v>
      </c>
      <c r="S2838" s="30">
        <v>0</v>
      </c>
      <c r="T2838">
        <v>3</v>
      </c>
      <c r="U2838">
        <v>0</v>
      </c>
      <c r="V2838">
        <v>0</v>
      </c>
    </row>
    <row r="2839" spans="1:22" hidden="1" x14ac:dyDescent="0.25">
      <c r="A2839" s="30" t="s">
        <v>3085</v>
      </c>
      <c r="B2839" s="30" t="s">
        <v>2976</v>
      </c>
      <c r="C2839" s="30" t="s">
        <v>9</v>
      </c>
      <c r="D2839" s="30" t="s">
        <v>339</v>
      </c>
      <c r="E2839" s="30" t="s">
        <v>279</v>
      </c>
      <c r="F2839" s="30">
        <v>10513</v>
      </c>
      <c r="G2839" s="30" t="s">
        <v>289</v>
      </c>
      <c r="H2839" s="30">
        <v>0</v>
      </c>
      <c r="I2839" s="30">
        <v>0</v>
      </c>
      <c r="J2839" s="30" t="s">
        <v>335</v>
      </c>
      <c r="K2839" s="30">
        <v>0</v>
      </c>
      <c r="L2839" s="30">
        <v>0</v>
      </c>
      <c r="M2839" s="30">
        <v>0</v>
      </c>
      <c r="N2839" s="30">
        <v>0</v>
      </c>
      <c r="O2839" s="30">
        <v>0</v>
      </c>
      <c r="P2839" s="30">
        <v>0</v>
      </c>
      <c r="Q2839" s="30">
        <v>0</v>
      </c>
      <c r="R2839" s="30">
        <v>0</v>
      </c>
      <c r="S2839" s="30">
        <v>0</v>
      </c>
      <c r="T2839">
        <v>4</v>
      </c>
      <c r="U2839">
        <v>1788.0417026566699</v>
      </c>
      <c r="V2839">
        <v>1</v>
      </c>
    </row>
    <row r="2840" spans="1:22" hidden="1" x14ac:dyDescent="0.25">
      <c r="A2840" s="30" t="s">
        <v>3086</v>
      </c>
      <c r="B2840" s="30" t="s">
        <v>2976</v>
      </c>
      <c r="C2840" s="30" t="s">
        <v>9</v>
      </c>
      <c r="D2840" s="30" t="s">
        <v>339</v>
      </c>
      <c r="E2840" s="30" t="s">
        <v>279</v>
      </c>
      <c r="F2840" s="30">
        <v>10513</v>
      </c>
      <c r="G2840" s="30" t="s">
        <v>290</v>
      </c>
      <c r="H2840" s="30">
        <v>0</v>
      </c>
      <c r="I2840" s="30">
        <v>0</v>
      </c>
      <c r="J2840" s="30" t="s">
        <v>363</v>
      </c>
      <c r="K2840" s="30">
        <v>0</v>
      </c>
      <c r="L2840" s="30">
        <v>0</v>
      </c>
      <c r="M2840" s="30">
        <v>0</v>
      </c>
      <c r="N2840" s="30">
        <v>0</v>
      </c>
      <c r="O2840" s="30">
        <v>0</v>
      </c>
      <c r="P2840" s="30">
        <v>0</v>
      </c>
      <c r="Q2840" s="30">
        <v>0</v>
      </c>
      <c r="R2840" s="30">
        <v>0</v>
      </c>
      <c r="S2840" s="30">
        <v>0</v>
      </c>
      <c r="T2840">
        <v>4</v>
      </c>
      <c r="U2840">
        <v>1063.34623826849</v>
      </c>
      <c r="V2840">
        <v>0.5</v>
      </c>
    </row>
    <row r="2841" spans="1:22" hidden="1" x14ac:dyDescent="0.25">
      <c r="A2841" s="30" t="s">
        <v>3087</v>
      </c>
      <c r="B2841" s="30" t="s">
        <v>2976</v>
      </c>
      <c r="C2841" s="30" t="s">
        <v>9</v>
      </c>
      <c r="D2841" s="30" t="s">
        <v>339</v>
      </c>
      <c r="E2841" s="30" t="s">
        <v>279</v>
      </c>
      <c r="F2841" s="30">
        <v>10513</v>
      </c>
      <c r="G2841" s="30" t="s">
        <v>291</v>
      </c>
      <c r="H2841" s="30">
        <v>0</v>
      </c>
      <c r="I2841" s="30">
        <v>0</v>
      </c>
      <c r="J2841" s="30" t="s">
        <v>336</v>
      </c>
      <c r="K2841" s="30">
        <v>0</v>
      </c>
      <c r="L2841" s="30">
        <v>0</v>
      </c>
      <c r="M2841" s="30">
        <v>0</v>
      </c>
      <c r="N2841" s="30">
        <v>0</v>
      </c>
      <c r="O2841" s="30">
        <v>0</v>
      </c>
      <c r="P2841" s="30">
        <v>0</v>
      </c>
      <c r="Q2841" s="30">
        <v>0</v>
      </c>
      <c r="R2841" s="30">
        <v>0</v>
      </c>
      <c r="S2841" s="30">
        <v>0</v>
      </c>
      <c r="T2841">
        <v>4</v>
      </c>
      <c r="U2841">
        <v>0</v>
      </c>
      <c r="V2841">
        <v>0</v>
      </c>
    </row>
    <row r="2842" spans="1:22" hidden="1" x14ac:dyDescent="0.25">
      <c r="A2842" s="30" t="s">
        <v>3088</v>
      </c>
      <c r="B2842" s="30" t="s">
        <v>2976</v>
      </c>
      <c r="C2842" s="30" t="s">
        <v>9</v>
      </c>
      <c r="D2842" s="30" t="s">
        <v>339</v>
      </c>
      <c r="E2842" s="30" t="s">
        <v>279</v>
      </c>
      <c r="F2842" s="30">
        <v>10513</v>
      </c>
      <c r="G2842" s="30" t="s">
        <v>292</v>
      </c>
      <c r="H2842" s="30">
        <v>46.631262570944401</v>
      </c>
      <c r="I2842" s="30">
        <v>0.51</v>
      </c>
      <c r="J2842" s="30" t="s">
        <v>332</v>
      </c>
      <c r="K2842" s="30">
        <v>23.7819439111816</v>
      </c>
      <c r="L2842" s="30">
        <v>250019.57633825301</v>
      </c>
      <c r="M2842" s="30">
        <v>0.51</v>
      </c>
      <c r="N2842" s="30">
        <v>0</v>
      </c>
      <c r="O2842" s="30">
        <v>0</v>
      </c>
      <c r="P2842" s="30">
        <v>0</v>
      </c>
      <c r="Q2842" s="30">
        <v>0</v>
      </c>
      <c r="R2842" s="30">
        <v>0</v>
      </c>
      <c r="S2842" s="30">
        <v>5361.63</v>
      </c>
      <c r="T2842">
        <v>4</v>
      </c>
      <c r="U2842">
        <v>46.631262570944401</v>
      </c>
      <c r="V2842">
        <v>7.6005961251862902E-2</v>
      </c>
    </row>
    <row r="2843" spans="1:22" hidden="1" x14ac:dyDescent="0.25">
      <c r="A2843" s="30" t="s">
        <v>3089</v>
      </c>
      <c r="B2843" s="30" t="s">
        <v>2976</v>
      </c>
      <c r="C2843" s="30" t="s">
        <v>9</v>
      </c>
      <c r="D2843" s="30" t="s">
        <v>339</v>
      </c>
      <c r="E2843" s="30" t="s">
        <v>279</v>
      </c>
      <c r="F2843" s="30">
        <v>10513</v>
      </c>
      <c r="G2843" s="30" t="s">
        <v>293</v>
      </c>
      <c r="H2843" s="30">
        <v>581.48962817608799</v>
      </c>
      <c r="I2843" s="30">
        <v>0.06</v>
      </c>
      <c r="J2843" s="30" t="s">
        <v>333</v>
      </c>
      <c r="K2843" s="30">
        <v>34.889377690565297</v>
      </c>
      <c r="L2843" s="30">
        <v>366792.02766091301</v>
      </c>
      <c r="M2843" s="30">
        <v>0</v>
      </c>
      <c r="N2843" s="30">
        <v>0.06</v>
      </c>
      <c r="O2843" s="30">
        <v>0</v>
      </c>
      <c r="P2843" s="30">
        <v>0</v>
      </c>
      <c r="Q2843" s="30">
        <v>0</v>
      </c>
      <c r="R2843" s="30">
        <v>0</v>
      </c>
      <c r="S2843" s="30">
        <v>630.78</v>
      </c>
      <c r="T2843">
        <v>4</v>
      </c>
      <c r="U2843">
        <v>581.48962817608799</v>
      </c>
      <c r="V2843">
        <v>2.1818181818181799E-2</v>
      </c>
    </row>
    <row r="2844" spans="1:22" hidden="1" x14ac:dyDescent="0.25">
      <c r="A2844" s="30" t="s">
        <v>3090</v>
      </c>
      <c r="B2844" s="30" t="s">
        <v>2976</v>
      </c>
      <c r="C2844" s="30" t="s">
        <v>9</v>
      </c>
      <c r="D2844" s="30" t="s">
        <v>339</v>
      </c>
      <c r="E2844" s="30" t="s">
        <v>279</v>
      </c>
      <c r="F2844" s="30">
        <v>10513</v>
      </c>
      <c r="G2844" s="30" t="s">
        <v>294</v>
      </c>
      <c r="H2844" s="30">
        <v>131.60565461043601</v>
      </c>
      <c r="I2844" s="30">
        <v>0.42</v>
      </c>
      <c r="J2844" s="30" t="s">
        <v>333</v>
      </c>
      <c r="K2844" s="30">
        <v>55.274374936383197</v>
      </c>
      <c r="L2844" s="30">
        <v>581099.50370619597</v>
      </c>
      <c r="M2844" s="30">
        <v>0</v>
      </c>
      <c r="N2844" s="30">
        <v>0.42</v>
      </c>
      <c r="O2844" s="30">
        <v>0</v>
      </c>
      <c r="P2844" s="30">
        <v>0</v>
      </c>
      <c r="Q2844" s="30">
        <v>0</v>
      </c>
      <c r="R2844" s="30">
        <v>0</v>
      </c>
      <c r="S2844" s="30">
        <v>4415.46</v>
      </c>
      <c r="T2844">
        <v>4</v>
      </c>
      <c r="U2844">
        <v>131.60565461043601</v>
      </c>
      <c r="V2844">
        <v>0.15272727272727299</v>
      </c>
    </row>
    <row r="2845" spans="1:22" hidden="1" x14ac:dyDescent="0.25">
      <c r="A2845" s="30" t="s">
        <v>3091</v>
      </c>
      <c r="B2845" s="30" t="s">
        <v>2976</v>
      </c>
      <c r="C2845" s="30" t="s">
        <v>9</v>
      </c>
      <c r="D2845" s="30" t="s">
        <v>339</v>
      </c>
      <c r="E2845" s="30" t="s">
        <v>279</v>
      </c>
      <c r="F2845" s="30">
        <v>10513</v>
      </c>
      <c r="G2845" s="30" t="s">
        <v>295</v>
      </c>
      <c r="H2845" s="30">
        <v>0</v>
      </c>
      <c r="I2845" s="30">
        <v>0</v>
      </c>
      <c r="J2845" s="30" t="s">
        <v>336</v>
      </c>
      <c r="K2845" s="30">
        <v>0</v>
      </c>
      <c r="L2845" s="30">
        <v>0</v>
      </c>
      <c r="M2845" s="30">
        <v>0</v>
      </c>
      <c r="N2845" s="30">
        <v>0</v>
      </c>
      <c r="O2845" s="30">
        <v>0</v>
      </c>
      <c r="P2845" s="30">
        <v>0</v>
      </c>
      <c r="Q2845" s="30">
        <v>0</v>
      </c>
      <c r="R2845" s="30">
        <v>0</v>
      </c>
      <c r="S2845" s="30">
        <v>0</v>
      </c>
      <c r="T2845">
        <v>4</v>
      </c>
      <c r="U2845">
        <v>0</v>
      </c>
      <c r="V2845">
        <v>0</v>
      </c>
    </row>
    <row r="2846" spans="1:22" hidden="1" x14ac:dyDescent="0.25">
      <c r="A2846" s="30" t="s">
        <v>3092</v>
      </c>
      <c r="B2846" s="30" t="s">
        <v>2976</v>
      </c>
      <c r="C2846" s="30" t="s">
        <v>9</v>
      </c>
      <c r="D2846" s="30" t="s">
        <v>339</v>
      </c>
      <c r="E2846" s="30" t="s">
        <v>279</v>
      </c>
      <c r="F2846" s="30">
        <v>10513</v>
      </c>
      <c r="G2846" s="30" t="s">
        <v>296</v>
      </c>
      <c r="H2846" s="30">
        <v>109.30892662906901</v>
      </c>
      <c r="I2846" s="30">
        <v>0.05</v>
      </c>
      <c r="J2846" s="30" t="s">
        <v>336</v>
      </c>
      <c r="K2846" s="30">
        <v>5.46544633145347</v>
      </c>
      <c r="L2846" s="30">
        <v>57458.237282570299</v>
      </c>
      <c r="M2846" s="30">
        <v>0</v>
      </c>
      <c r="N2846" s="30">
        <v>0</v>
      </c>
      <c r="O2846" s="30">
        <v>0</v>
      </c>
      <c r="P2846" s="30">
        <v>0</v>
      </c>
      <c r="Q2846" s="30">
        <v>0.05</v>
      </c>
      <c r="R2846" s="30">
        <v>5.46544633145347</v>
      </c>
      <c r="S2846" s="30">
        <v>525.65</v>
      </c>
      <c r="T2846">
        <v>4</v>
      </c>
      <c r="U2846">
        <v>109.30892662906901</v>
      </c>
      <c r="V2846">
        <v>2.6315789473684199E-2</v>
      </c>
    </row>
    <row r="2847" spans="1:22" hidden="1" x14ac:dyDescent="0.25">
      <c r="A2847" s="30" t="s">
        <v>3093</v>
      </c>
      <c r="B2847" s="30" t="s">
        <v>2976</v>
      </c>
      <c r="C2847" s="30" t="s">
        <v>9</v>
      </c>
      <c r="D2847" s="30" t="s">
        <v>339</v>
      </c>
      <c r="E2847" s="30" t="s">
        <v>279</v>
      </c>
      <c r="F2847" s="30">
        <v>10513</v>
      </c>
      <c r="G2847" s="30" t="s">
        <v>297</v>
      </c>
      <c r="H2847" s="30">
        <v>921.884026728246</v>
      </c>
      <c r="I2847" s="30">
        <v>0.06</v>
      </c>
      <c r="J2847" s="30" t="s">
        <v>336</v>
      </c>
      <c r="K2847" s="30">
        <v>55.313041603694799</v>
      </c>
      <c r="L2847" s="30">
        <v>581506.00637964299</v>
      </c>
      <c r="M2847" s="30">
        <v>0</v>
      </c>
      <c r="N2847" s="30">
        <v>0</v>
      </c>
      <c r="O2847" s="30">
        <v>0</v>
      </c>
      <c r="P2847" s="30">
        <v>0</v>
      </c>
      <c r="Q2847" s="30">
        <v>0.06</v>
      </c>
      <c r="R2847" s="30">
        <v>55.313041603694799</v>
      </c>
      <c r="S2847" s="30">
        <v>630.78</v>
      </c>
      <c r="T2847">
        <v>4</v>
      </c>
      <c r="U2847">
        <v>921.884026728246</v>
      </c>
      <c r="V2847">
        <v>3.1578947368421102E-2</v>
      </c>
    </row>
    <row r="2848" spans="1:22" hidden="1" x14ac:dyDescent="0.25">
      <c r="A2848" s="30" t="s">
        <v>3094</v>
      </c>
      <c r="B2848" s="30" t="s">
        <v>2976</v>
      </c>
      <c r="C2848" s="30" t="s">
        <v>9</v>
      </c>
      <c r="D2848" s="30" t="s">
        <v>339</v>
      </c>
      <c r="E2848" s="30" t="s">
        <v>279</v>
      </c>
      <c r="F2848" s="30">
        <v>10513</v>
      </c>
      <c r="G2848" s="30" t="s">
        <v>298</v>
      </c>
      <c r="H2848" s="30">
        <v>0</v>
      </c>
      <c r="I2848" s="30">
        <v>0</v>
      </c>
      <c r="J2848" s="30" t="s">
        <v>276</v>
      </c>
      <c r="K2848" s="30">
        <v>0</v>
      </c>
      <c r="L2848" s="30">
        <v>0</v>
      </c>
      <c r="M2848" s="30">
        <v>0</v>
      </c>
      <c r="N2848" s="30">
        <v>0</v>
      </c>
      <c r="O2848" s="30">
        <v>0</v>
      </c>
      <c r="P2848" s="30">
        <v>0</v>
      </c>
      <c r="Q2848" s="30">
        <v>0</v>
      </c>
      <c r="R2848" s="30">
        <v>0</v>
      </c>
      <c r="S2848" s="30">
        <v>0</v>
      </c>
      <c r="T2848">
        <v>4</v>
      </c>
      <c r="U2848">
        <v>0</v>
      </c>
      <c r="V2848">
        <v>0</v>
      </c>
    </row>
    <row r="2849" spans="1:22" hidden="1" x14ac:dyDescent="0.25">
      <c r="A2849" s="30" t="s">
        <v>3095</v>
      </c>
      <c r="B2849" s="30" t="s">
        <v>2976</v>
      </c>
      <c r="C2849" s="30" t="s">
        <v>9</v>
      </c>
      <c r="D2849" s="30" t="s">
        <v>339</v>
      </c>
      <c r="E2849" s="30" t="s">
        <v>279</v>
      </c>
      <c r="F2849" s="30">
        <v>10513</v>
      </c>
      <c r="G2849" s="30" t="s">
        <v>299</v>
      </c>
      <c r="H2849" s="30">
        <v>128.33317680547501</v>
      </c>
      <c r="I2849" s="30">
        <v>0.19</v>
      </c>
      <c r="J2849" s="30" t="s">
        <v>332</v>
      </c>
      <c r="K2849" s="30">
        <v>24.383303593040299</v>
      </c>
      <c r="L2849" s="30">
        <v>256341.67067363299</v>
      </c>
      <c r="M2849" s="30">
        <v>0.19</v>
      </c>
      <c r="N2849" s="30">
        <v>0</v>
      </c>
      <c r="O2849" s="30">
        <v>0</v>
      </c>
      <c r="P2849" s="30">
        <v>0</v>
      </c>
      <c r="Q2849" s="30">
        <v>0</v>
      </c>
      <c r="R2849" s="30">
        <v>0</v>
      </c>
      <c r="S2849" s="30">
        <v>1997.47</v>
      </c>
      <c r="T2849">
        <v>4</v>
      </c>
      <c r="U2849">
        <v>128.33317680547501</v>
      </c>
      <c r="V2849">
        <v>2.83159463487332E-2</v>
      </c>
    </row>
    <row r="2850" spans="1:22" hidden="1" x14ac:dyDescent="0.25">
      <c r="A2850" s="30" t="s">
        <v>3096</v>
      </c>
      <c r="B2850" s="30" t="s">
        <v>2976</v>
      </c>
      <c r="C2850" s="30" t="s">
        <v>9</v>
      </c>
      <c r="D2850" s="30" t="s">
        <v>339</v>
      </c>
      <c r="E2850" s="30" t="s">
        <v>279</v>
      </c>
      <c r="F2850" s="30">
        <v>10513</v>
      </c>
      <c r="G2850" s="30" t="s">
        <v>300</v>
      </c>
      <c r="H2850" s="30">
        <v>0</v>
      </c>
      <c r="I2850" s="30">
        <v>0</v>
      </c>
      <c r="J2850" s="30" t="s">
        <v>336</v>
      </c>
      <c r="K2850" s="30">
        <v>0</v>
      </c>
      <c r="L2850" s="30">
        <v>0</v>
      </c>
      <c r="M2850" s="30">
        <v>0</v>
      </c>
      <c r="N2850" s="30">
        <v>0</v>
      </c>
      <c r="O2850" s="30">
        <v>0</v>
      </c>
      <c r="P2850" s="30">
        <v>0</v>
      </c>
      <c r="Q2850" s="30">
        <v>0</v>
      </c>
      <c r="R2850" s="30">
        <v>0</v>
      </c>
      <c r="S2850" s="30">
        <v>0</v>
      </c>
      <c r="T2850">
        <v>4</v>
      </c>
      <c r="U2850">
        <v>0</v>
      </c>
      <c r="V2850">
        <v>0</v>
      </c>
    </row>
    <row r="2851" spans="1:22" hidden="1" x14ac:dyDescent="0.25">
      <c r="A2851" s="30" t="s">
        <v>3097</v>
      </c>
      <c r="B2851" s="30" t="s">
        <v>2976</v>
      </c>
      <c r="C2851" s="30" t="s">
        <v>9</v>
      </c>
      <c r="D2851" s="30" t="s">
        <v>339</v>
      </c>
      <c r="E2851" s="30" t="s">
        <v>279</v>
      </c>
      <c r="F2851" s="30">
        <v>10513</v>
      </c>
      <c r="G2851" s="30" t="s">
        <v>301</v>
      </c>
      <c r="H2851" s="30">
        <v>71.5657390546925</v>
      </c>
      <c r="I2851" s="30">
        <v>1.71</v>
      </c>
      <c r="J2851" s="30" t="s">
        <v>333</v>
      </c>
      <c r="K2851" s="30">
        <v>122.37741378352401</v>
      </c>
      <c r="L2851" s="30">
        <v>1286553.75110619</v>
      </c>
      <c r="M2851" s="30">
        <v>0</v>
      </c>
      <c r="N2851" s="30">
        <v>1.71</v>
      </c>
      <c r="O2851" s="30">
        <v>0</v>
      </c>
      <c r="P2851" s="30">
        <v>0</v>
      </c>
      <c r="Q2851" s="30">
        <v>0</v>
      </c>
      <c r="R2851" s="30">
        <v>0</v>
      </c>
      <c r="S2851" s="30">
        <v>17977.23</v>
      </c>
      <c r="T2851">
        <v>4</v>
      </c>
      <c r="U2851">
        <v>71.5657390546925</v>
      </c>
      <c r="V2851">
        <v>0.62181818181818205</v>
      </c>
    </row>
    <row r="2852" spans="1:22" hidden="1" x14ac:dyDescent="0.25">
      <c r="A2852" s="30" t="s">
        <v>3098</v>
      </c>
      <c r="B2852" s="30" t="s">
        <v>2976</v>
      </c>
      <c r="C2852" s="30" t="s">
        <v>9</v>
      </c>
      <c r="D2852" s="30" t="s">
        <v>339</v>
      </c>
      <c r="E2852" s="30" t="s">
        <v>279</v>
      </c>
      <c r="F2852" s="30">
        <v>10513</v>
      </c>
      <c r="G2852" s="30" t="s">
        <v>302</v>
      </c>
      <c r="H2852" s="30">
        <v>97.721142701834793</v>
      </c>
      <c r="I2852" s="30">
        <v>0.12</v>
      </c>
      <c r="J2852" s="30" t="s">
        <v>332</v>
      </c>
      <c r="K2852" s="30">
        <v>11.726537124220201</v>
      </c>
      <c r="L2852" s="30">
        <v>123281.08478692699</v>
      </c>
      <c r="M2852" s="30">
        <v>0.12</v>
      </c>
      <c r="N2852" s="30">
        <v>0</v>
      </c>
      <c r="O2852" s="30">
        <v>0</v>
      </c>
      <c r="P2852" s="30">
        <v>0</v>
      </c>
      <c r="Q2852" s="30">
        <v>0</v>
      </c>
      <c r="R2852" s="30">
        <v>0</v>
      </c>
      <c r="S2852" s="30">
        <v>1261.56</v>
      </c>
      <c r="T2852">
        <v>4</v>
      </c>
      <c r="U2852">
        <v>97.721142701834793</v>
      </c>
      <c r="V2852">
        <v>1.7883755588673601E-2</v>
      </c>
    </row>
    <row r="2853" spans="1:22" hidden="1" x14ac:dyDescent="0.25">
      <c r="A2853" s="30" t="s">
        <v>3099</v>
      </c>
      <c r="B2853" s="30" t="s">
        <v>2976</v>
      </c>
      <c r="C2853" s="30" t="s">
        <v>9</v>
      </c>
      <c r="D2853" s="30" t="s">
        <v>339</v>
      </c>
      <c r="E2853" s="30" t="s">
        <v>279</v>
      </c>
      <c r="F2853" s="30">
        <v>10513</v>
      </c>
      <c r="G2853" s="30" t="s">
        <v>303</v>
      </c>
      <c r="H2853" s="30">
        <v>253.56005958474401</v>
      </c>
      <c r="I2853" s="30">
        <v>0.25</v>
      </c>
      <c r="J2853" s="30" t="s">
        <v>336</v>
      </c>
      <c r="K2853" s="30">
        <v>63.390014896186102</v>
      </c>
      <c r="L2853" s="30">
        <v>666419.22660360497</v>
      </c>
      <c r="M2853" s="30">
        <v>0</v>
      </c>
      <c r="N2853" s="30">
        <v>0</v>
      </c>
      <c r="O2853" s="30">
        <v>0</v>
      </c>
      <c r="P2853" s="30">
        <v>0</v>
      </c>
      <c r="Q2853" s="30">
        <v>0.25</v>
      </c>
      <c r="R2853" s="30">
        <v>63.390014896186102</v>
      </c>
      <c r="S2853" s="30">
        <v>2628.25</v>
      </c>
      <c r="T2853">
        <v>4</v>
      </c>
      <c r="U2853">
        <v>253.56005958474401</v>
      </c>
      <c r="V2853">
        <v>0.13157894736842099</v>
      </c>
    </row>
    <row r="2854" spans="1:22" hidden="1" x14ac:dyDescent="0.25">
      <c r="A2854" s="30" t="s">
        <v>3100</v>
      </c>
      <c r="B2854" s="30" t="s">
        <v>2976</v>
      </c>
      <c r="C2854" s="30" t="s">
        <v>9</v>
      </c>
      <c r="D2854" s="30" t="s">
        <v>339</v>
      </c>
      <c r="E2854" s="30" t="s">
        <v>279</v>
      </c>
      <c r="F2854" s="30">
        <v>10513</v>
      </c>
      <c r="G2854" s="30" t="s">
        <v>304</v>
      </c>
      <c r="H2854" s="30">
        <v>81.795936658080194</v>
      </c>
      <c r="I2854" s="30">
        <v>1</v>
      </c>
      <c r="J2854" s="30" t="s">
        <v>336</v>
      </c>
      <c r="K2854" s="30">
        <v>81.795936658080194</v>
      </c>
      <c r="L2854" s="30">
        <v>859920.68208639801</v>
      </c>
      <c r="M2854" s="30">
        <v>0</v>
      </c>
      <c r="N2854" s="30">
        <v>0</v>
      </c>
      <c r="O2854" s="30">
        <v>0</v>
      </c>
      <c r="P2854" s="30">
        <v>0</v>
      </c>
      <c r="Q2854" s="30">
        <v>1</v>
      </c>
      <c r="R2854" s="30">
        <v>81.795936658080194</v>
      </c>
      <c r="S2854" s="30">
        <v>10513</v>
      </c>
      <c r="T2854">
        <v>4</v>
      </c>
      <c r="U2854">
        <v>81.795936658080194</v>
      </c>
      <c r="V2854">
        <v>0.52631578947368396</v>
      </c>
    </row>
    <row r="2855" spans="1:22" hidden="1" x14ac:dyDescent="0.25">
      <c r="A2855" s="30" t="s">
        <v>3101</v>
      </c>
      <c r="B2855" s="30" t="s">
        <v>2976</v>
      </c>
      <c r="C2855" s="30" t="s">
        <v>9</v>
      </c>
      <c r="D2855" s="30" t="s">
        <v>339</v>
      </c>
      <c r="E2855" s="30" t="s">
        <v>279</v>
      </c>
      <c r="F2855" s="30">
        <v>10513</v>
      </c>
      <c r="G2855" s="30" t="s">
        <v>305</v>
      </c>
      <c r="H2855" s="30">
        <v>162.88636623207501</v>
      </c>
      <c r="I2855" s="30">
        <v>2.5499999999999998</v>
      </c>
      <c r="J2855" s="30" t="s">
        <v>332</v>
      </c>
      <c r="K2855" s="30">
        <v>415.36023389179098</v>
      </c>
      <c r="L2855" s="30">
        <v>4366682.1389044002</v>
      </c>
      <c r="M2855" s="30">
        <v>2.5499999999999998</v>
      </c>
      <c r="N2855" s="30">
        <v>0</v>
      </c>
      <c r="O2855" s="30">
        <v>0</v>
      </c>
      <c r="P2855" s="30">
        <v>0</v>
      </c>
      <c r="Q2855" s="30">
        <v>0</v>
      </c>
      <c r="R2855" s="30">
        <v>0</v>
      </c>
      <c r="S2855" s="30">
        <v>26808.15</v>
      </c>
      <c r="T2855">
        <v>4</v>
      </c>
      <c r="U2855">
        <v>162.88636623207501</v>
      </c>
      <c r="V2855">
        <v>0.38002980625931398</v>
      </c>
    </row>
    <row r="2856" spans="1:22" hidden="1" x14ac:dyDescent="0.25">
      <c r="A2856" s="30" t="s">
        <v>3102</v>
      </c>
      <c r="B2856" s="30" t="s">
        <v>2976</v>
      </c>
      <c r="C2856" s="30" t="s">
        <v>9</v>
      </c>
      <c r="D2856" s="30" t="s">
        <v>339</v>
      </c>
      <c r="E2856" s="30" t="s">
        <v>279</v>
      </c>
      <c r="F2856" s="30">
        <v>10513</v>
      </c>
      <c r="G2856" s="30" t="s">
        <v>306</v>
      </c>
      <c r="H2856" s="30">
        <v>118.25925267033701</v>
      </c>
      <c r="I2856" s="30">
        <v>1.7</v>
      </c>
      <c r="J2856" s="30" t="s">
        <v>332</v>
      </c>
      <c r="K2856" s="30">
        <v>201.040729539572</v>
      </c>
      <c r="L2856" s="30">
        <v>2113541.1896495302</v>
      </c>
      <c r="M2856" s="30">
        <v>1.7</v>
      </c>
      <c r="N2856" s="30">
        <v>0</v>
      </c>
      <c r="O2856" s="30">
        <v>0</v>
      </c>
      <c r="P2856" s="30">
        <v>0</v>
      </c>
      <c r="Q2856" s="30">
        <v>0</v>
      </c>
      <c r="R2856" s="30">
        <v>0</v>
      </c>
      <c r="S2856" s="30">
        <v>17872.099999999999</v>
      </c>
      <c r="T2856">
        <v>4</v>
      </c>
      <c r="U2856">
        <v>118.25925267033701</v>
      </c>
      <c r="V2856">
        <v>0.25335320417287599</v>
      </c>
    </row>
    <row r="2857" spans="1:22" hidden="1" x14ac:dyDescent="0.25">
      <c r="A2857" s="30" t="s">
        <v>3103</v>
      </c>
      <c r="B2857" s="30" t="s">
        <v>2976</v>
      </c>
      <c r="C2857" s="30" t="s">
        <v>9</v>
      </c>
      <c r="D2857" s="30" t="s">
        <v>339</v>
      </c>
      <c r="E2857" s="30" t="s">
        <v>279</v>
      </c>
      <c r="F2857" s="30">
        <v>10513</v>
      </c>
      <c r="G2857" s="30" t="s">
        <v>307</v>
      </c>
      <c r="H2857" s="30">
        <v>71.183635408332904</v>
      </c>
      <c r="I2857" s="30">
        <v>0.52</v>
      </c>
      <c r="J2857" s="30" t="s">
        <v>336</v>
      </c>
      <c r="K2857" s="30">
        <v>37.015490412333101</v>
      </c>
      <c r="L2857" s="30">
        <v>389143.85070485802</v>
      </c>
      <c r="M2857" s="30">
        <v>0</v>
      </c>
      <c r="N2857" s="30">
        <v>0</v>
      </c>
      <c r="O2857" s="30">
        <v>0</v>
      </c>
      <c r="P2857" s="30">
        <v>0</v>
      </c>
      <c r="Q2857" s="30">
        <v>0.52</v>
      </c>
      <c r="R2857" s="30">
        <v>37.015490412333101</v>
      </c>
      <c r="S2857" s="30">
        <v>5466.76</v>
      </c>
      <c r="T2857">
        <v>4</v>
      </c>
      <c r="U2857">
        <v>71.183635408332904</v>
      </c>
      <c r="V2857">
        <v>0.27368421052631597</v>
      </c>
    </row>
    <row r="2858" spans="1:22" hidden="1" x14ac:dyDescent="0.25">
      <c r="A2858" s="30" t="s">
        <v>3104</v>
      </c>
      <c r="B2858" s="30" t="s">
        <v>2976</v>
      </c>
      <c r="C2858" s="30" t="s">
        <v>9</v>
      </c>
      <c r="D2858" s="30" t="s">
        <v>339</v>
      </c>
      <c r="E2858" s="30" t="s">
        <v>279</v>
      </c>
      <c r="F2858" s="30">
        <v>10513</v>
      </c>
      <c r="G2858" s="30" t="s">
        <v>308</v>
      </c>
      <c r="H2858" s="30">
        <v>146.32178914505101</v>
      </c>
      <c r="I2858" s="30">
        <v>1.64</v>
      </c>
      <c r="J2858" s="30" t="s">
        <v>332</v>
      </c>
      <c r="K2858" s="30">
        <v>239.967734197883</v>
      </c>
      <c r="L2858" s="30">
        <v>2522780.7896223399</v>
      </c>
      <c r="M2858" s="30">
        <v>1.64</v>
      </c>
      <c r="N2858" s="30">
        <v>0</v>
      </c>
      <c r="O2858" s="30">
        <v>0</v>
      </c>
      <c r="P2858" s="30">
        <v>0</v>
      </c>
      <c r="Q2858" s="30">
        <v>0</v>
      </c>
      <c r="R2858" s="30">
        <v>0</v>
      </c>
      <c r="S2858" s="30">
        <v>17241.32</v>
      </c>
      <c r="T2858">
        <v>4</v>
      </c>
      <c r="U2858">
        <v>146.32178914505101</v>
      </c>
      <c r="V2858">
        <v>0.24441132637853899</v>
      </c>
    </row>
    <row r="2859" spans="1:22" hidden="1" x14ac:dyDescent="0.25">
      <c r="A2859" s="30" t="s">
        <v>3105</v>
      </c>
      <c r="B2859" s="30" t="s">
        <v>2976</v>
      </c>
      <c r="C2859" s="30" t="s">
        <v>9</v>
      </c>
      <c r="D2859" s="30" t="s">
        <v>339</v>
      </c>
      <c r="E2859" s="30" t="s">
        <v>279</v>
      </c>
      <c r="F2859" s="30">
        <v>10513</v>
      </c>
      <c r="G2859" s="30" t="s">
        <v>309</v>
      </c>
      <c r="H2859" s="30">
        <v>408.92693856154102</v>
      </c>
      <c r="I2859" s="30">
        <v>0.02</v>
      </c>
      <c r="J2859" s="30" t="s">
        <v>336</v>
      </c>
      <c r="K2859" s="30">
        <v>8.1785387712308193</v>
      </c>
      <c r="L2859" s="30">
        <v>85980.978101949702</v>
      </c>
      <c r="M2859" s="30">
        <v>0</v>
      </c>
      <c r="N2859" s="30">
        <v>0</v>
      </c>
      <c r="O2859" s="30">
        <v>0</v>
      </c>
      <c r="P2859" s="30">
        <v>0</v>
      </c>
      <c r="Q2859" s="30">
        <v>0.02</v>
      </c>
      <c r="R2859" s="30">
        <v>8.1785387712308193</v>
      </c>
      <c r="S2859" s="30">
        <v>210.26</v>
      </c>
      <c r="T2859">
        <v>4</v>
      </c>
      <c r="U2859">
        <v>408.92693856154102</v>
      </c>
      <c r="V2859">
        <v>1.05263157894737E-2</v>
      </c>
    </row>
    <row r="2860" spans="1:22" hidden="1" x14ac:dyDescent="0.25">
      <c r="A2860" s="30" t="s">
        <v>3106</v>
      </c>
      <c r="B2860" s="30" t="s">
        <v>2976</v>
      </c>
      <c r="C2860" s="30" t="s">
        <v>9</v>
      </c>
      <c r="D2860" s="30" t="s">
        <v>339</v>
      </c>
      <c r="E2860" s="30" t="s">
        <v>279</v>
      </c>
      <c r="F2860" s="30">
        <v>10513</v>
      </c>
      <c r="G2860" s="30" t="s">
        <v>310</v>
      </c>
      <c r="H2860" s="30">
        <v>217.127412496457</v>
      </c>
      <c r="I2860" s="30">
        <v>0.13</v>
      </c>
      <c r="J2860" s="30" t="s">
        <v>333</v>
      </c>
      <c r="K2860" s="30">
        <v>28.226563624539398</v>
      </c>
      <c r="L2860" s="30">
        <v>296745.86338478298</v>
      </c>
      <c r="M2860" s="30">
        <v>0</v>
      </c>
      <c r="N2860" s="30">
        <v>0.13</v>
      </c>
      <c r="O2860" s="30">
        <v>0</v>
      </c>
      <c r="P2860" s="30">
        <v>0</v>
      </c>
      <c r="Q2860" s="30">
        <v>0</v>
      </c>
      <c r="R2860" s="30">
        <v>0</v>
      </c>
      <c r="S2860" s="30">
        <v>1366.69</v>
      </c>
      <c r="T2860">
        <v>4</v>
      </c>
      <c r="U2860">
        <v>217.127412496457</v>
      </c>
      <c r="V2860">
        <v>4.72727272727273E-2</v>
      </c>
    </row>
    <row r="2861" spans="1:22" hidden="1" x14ac:dyDescent="0.25">
      <c r="A2861" s="30" t="s">
        <v>3107</v>
      </c>
      <c r="B2861" s="30" t="s">
        <v>2976</v>
      </c>
      <c r="C2861" s="30" t="s">
        <v>9</v>
      </c>
      <c r="D2861" s="30" t="s">
        <v>339</v>
      </c>
      <c r="E2861" s="30" t="s">
        <v>279</v>
      </c>
      <c r="F2861" s="30">
        <v>10513</v>
      </c>
      <c r="G2861" s="30" t="s">
        <v>311</v>
      </c>
      <c r="H2861" s="30">
        <v>125.315903782289</v>
      </c>
      <c r="I2861" s="30">
        <v>0.43</v>
      </c>
      <c r="J2861" s="30" t="s">
        <v>333</v>
      </c>
      <c r="K2861" s="30">
        <v>53.8858386263841</v>
      </c>
      <c r="L2861" s="30">
        <v>566501.82147917605</v>
      </c>
      <c r="M2861" s="30">
        <v>0</v>
      </c>
      <c r="N2861" s="30">
        <v>0.43</v>
      </c>
      <c r="O2861" s="30">
        <v>0</v>
      </c>
      <c r="P2861" s="30">
        <v>0</v>
      </c>
      <c r="Q2861" s="30">
        <v>0</v>
      </c>
      <c r="R2861" s="30">
        <v>0</v>
      </c>
      <c r="S2861" s="30">
        <v>4520.59</v>
      </c>
      <c r="T2861">
        <v>4</v>
      </c>
      <c r="U2861">
        <v>125.315903782289</v>
      </c>
      <c r="V2861">
        <v>0.15636363636363601</v>
      </c>
    </row>
    <row r="2862" spans="1:22" hidden="1" x14ac:dyDescent="0.25">
      <c r="A2862" s="30" t="s">
        <v>3108</v>
      </c>
      <c r="B2862" s="30" t="s">
        <v>2976</v>
      </c>
      <c r="C2862" s="30" t="s">
        <v>9</v>
      </c>
      <c r="D2862" s="30" t="s">
        <v>339</v>
      </c>
      <c r="E2862" s="30" t="s">
        <v>279</v>
      </c>
      <c r="F2862" s="30">
        <v>10513</v>
      </c>
      <c r="G2862" s="30" t="s">
        <v>312</v>
      </c>
      <c r="H2862" s="30">
        <v>24.195861271179201</v>
      </c>
      <c r="I2862" s="30">
        <v>13</v>
      </c>
      <c r="J2862" s="30" t="s">
        <v>334</v>
      </c>
      <c r="K2862" s="30">
        <v>314.54619652533</v>
      </c>
      <c r="L2862" s="30">
        <v>3306824.1640707902</v>
      </c>
      <c r="M2862" s="30">
        <v>0</v>
      </c>
      <c r="N2862" s="30">
        <v>0</v>
      </c>
      <c r="O2862" s="30">
        <v>13</v>
      </c>
      <c r="P2862" s="30">
        <v>0</v>
      </c>
      <c r="Q2862" s="30">
        <v>0</v>
      </c>
      <c r="R2862" s="30">
        <v>0</v>
      </c>
      <c r="S2862" s="30">
        <v>136669</v>
      </c>
      <c r="T2862">
        <v>4</v>
      </c>
      <c r="U2862">
        <v>24.195861271179201</v>
      </c>
      <c r="V2862">
        <v>0.87248322147651003</v>
      </c>
    </row>
    <row r="2863" spans="1:22" hidden="1" x14ac:dyDescent="0.25">
      <c r="A2863" s="30" t="s">
        <v>3109</v>
      </c>
      <c r="B2863" s="30" t="s">
        <v>2976</v>
      </c>
      <c r="C2863" s="30" t="s">
        <v>9</v>
      </c>
      <c r="D2863" s="30" t="s">
        <v>339</v>
      </c>
      <c r="E2863" s="30" t="s">
        <v>279</v>
      </c>
      <c r="F2863" s="30">
        <v>10513</v>
      </c>
      <c r="G2863" s="30" t="s">
        <v>2688</v>
      </c>
      <c r="H2863" s="30">
        <v>199.17765975436501</v>
      </c>
      <c r="I2863" s="30">
        <v>0.23980004690000001</v>
      </c>
      <c r="J2863" s="30" t="s">
        <v>334</v>
      </c>
      <c r="K2863" s="30">
        <v>47.762812150529001</v>
      </c>
      <c r="L2863" s="30">
        <v>502130.44413851103</v>
      </c>
      <c r="M2863" s="30">
        <v>0</v>
      </c>
      <c r="N2863" s="30">
        <v>0</v>
      </c>
      <c r="O2863" s="30">
        <v>0.23980004690000001</v>
      </c>
      <c r="P2863" s="30">
        <v>0</v>
      </c>
      <c r="Q2863" s="30">
        <v>0</v>
      </c>
      <c r="R2863" s="30">
        <v>0</v>
      </c>
      <c r="S2863" s="30">
        <v>2521.0178930596999</v>
      </c>
      <c r="T2863">
        <v>4</v>
      </c>
      <c r="U2863">
        <v>199.17765975436501</v>
      </c>
      <c r="V2863">
        <v>1.6093962879194599E-2</v>
      </c>
    </row>
    <row r="2864" spans="1:22" hidden="1" x14ac:dyDescent="0.25">
      <c r="A2864" s="30" t="s">
        <v>3110</v>
      </c>
      <c r="B2864" s="30" t="s">
        <v>2976</v>
      </c>
      <c r="C2864" s="30" t="s">
        <v>9</v>
      </c>
      <c r="D2864" s="30" t="s">
        <v>339</v>
      </c>
      <c r="E2864" s="30" t="s">
        <v>279</v>
      </c>
      <c r="F2864" s="30">
        <v>10513</v>
      </c>
      <c r="G2864" s="30" t="s">
        <v>2687</v>
      </c>
      <c r="H2864" s="30">
        <v>123.613770340131</v>
      </c>
      <c r="I2864" s="30">
        <v>1.6601999531</v>
      </c>
      <c r="J2864" s="30" t="s">
        <v>334</v>
      </c>
      <c r="K2864" s="30">
        <v>205.22357572119901</v>
      </c>
      <c r="L2864" s="30">
        <v>2157515.4515569699</v>
      </c>
      <c r="M2864" s="30">
        <v>0</v>
      </c>
      <c r="N2864" s="30">
        <v>0</v>
      </c>
      <c r="O2864" s="30">
        <v>1.6601999531</v>
      </c>
      <c r="P2864" s="30">
        <v>0</v>
      </c>
      <c r="Q2864" s="30">
        <v>0</v>
      </c>
      <c r="R2864" s="30">
        <v>0</v>
      </c>
      <c r="S2864" s="30">
        <v>17453.682106940301</v>
      </c>
      <c r="T2864">
        <v>4</v>
      </c>
      <c r="U2864">
        <v>123.613770340131</v>
      </c>
      <c r="V2864">
        <v>0.111422815644295</v>
      </c>
    </row>
    <row r="2865" spans="1:22" hidden="1" x14ac:dyDescent="0.25">
      <c r="A2865" s="30" t="s">
        <v>3111</v>
      </c>
      <c r="B2865" s="30" t="s">
        <v>2976</v>
      </c>
      <c r="C2865" s="30" t="s">
        <v>9</v>
      </c>
      <c r="D2865" s="30" t="s">
        <v>339</v>
      </c>
      <c r="E2865" s="30" t="s">
        <v>279</v>
      </c>
      <c r="F2865" s="30">
        <v>10513</v>
      </c>
      <c r="G2865" s="30" t="s">
        <v>313</v>
      </c>
      <c r="H2865" s="30">
        <v>0</v>
      </c>
      <c r="I2865" s="30">
        <v>0</v>
      </c>
      <c r="J2865" s="30" t="s">
        <v>334</v>
      </c>
      <c r="K2865" s="30">
        <v>0</v>
      </c>
      <c r="L2865" s="30">
        <v>0</v>
      </c>
      <c r="M2865" s="30">
        <v>0</v>
      </c>
      <c r="N2865" s="30">
        <v>0</v>
      </c>
      <c r="O2865" s="30">
        <v>0</v>
      </c>
      <c r="P2865" s="30">
        <v>0</v>
      </c>
      <c r="Q2865" s="30">
        <v>0</v>
      </c>
      <c r="R2865" s="30">
        <v>0</v>
      </c>
      <c r="S2865" s="30">
        <v>0</v>
      </c>
      <c r="T2865">
        <v>4</v>
      </c>
      <c r="U2865">
        <v>0</v>
      </c>
      <c r="V2865">
        <v>0</v>
      </c>
    </row>
    <row r="2866" spans="1:22" hidden="1" x14ac:dyDescent="0.25">
      <c r="A2866" s="30" t="s">
        <v>3112</v>
      </c>
      <c r="B2866" s="30" t="s">
        <v>2976</v>
      </c>
      <c r="C2866" s="30" t="s">
        <v>9</v>
      </c>
      <c r="D2866" s="30" t="s">
        <v>339</v>
      </c>
      <c r="E2866" s="30" t="s">
        <v>280</v>
      </c>
      <c r="F2866" s="30">
        <v>10513</v>
      </c>
      <c r="G2866" s="30" t="s">
        <v>289</v>
      </c>
      <c r="H2866" s="30">
        <v>0</v>
      </c>
      <c r="I2866" s="30">
        <v>0</v>
      </c>
      <c r="J2866" s="30" t="s">
        <v>335</v>
      </c>
      <c r="K2866" s="30">
        <v>0</v>
      </c>
      <c r="L2866" s="30">
        <v>0</v>
      </c>
      <c r="M2866" s="30">
        <v>0</v>
      </c>
      <c r="N2866" s="30">
        <v>0</v>
      </c>
      <c r="O2866" s="30">
        <v>0</v>
      </c>
      <c r="P2866" s="30">
        <v>0</v>
      </c>
      <c r="Q2866" s="30">
        <v>0</v>
      </c>
      <c r="R2866" s="30">
        <v>0</v>
      </c>
      <c r="S2866" s="30">
        <v>0</v>
      </c>
      <c r="T2866">
        <v>5</v>
      </c>
      <c r="U2866">
        <v>1788.0417026566699</v>
      </c>
      <c r="V2866">
        <v>1</v>
      </c>
    </row>
    <row r="2867" spans="1:22" hidden="1" x14ac:dyDescent="0.25">
      <c r="A2867" s="30" t="s">
        <v>3113</v>
      </c>
      <c r="B2867" s="30" t="s">
        <v>2976</v>
      </c>
      <c r="C2867" s="30" t="s">
        <v>9</v>
      </c>
      <c r="D2867" s="30" t="s">
        <v>339</v>
      </c>
      <c r="E2867" s="30" t="s">
        <v>280</v>
      </c>
      <c r="F2867" s="30">
        <v>10513</v>
      </c>
      <c r="G2867" s="30" t="s">
        <v>290</v>
      </c>
      <c r="H2867" s="30">
        <v>0</v>
      </c>
      <c r="I2867" s="30">
        <v>0</v>
      </c>
      <c r="J2867" s="30" t="s">
        <v>363</v>
      </c>
      <c r="K2867" s="30">
        <v>0</v>
      </c>
      <c r="L2867" s="30">
        <v>0</v>
      </c>
      <c r="M2867" s="30">
        <v>0</v>
      </c>
      <c r="N2867" s="30">
        <v>0</v>
      </c>
      <c r="O2867" s="30">
        <v>0</v>
      </c>
      <c r="P2867" s="30">
        <v>0</v>
      </c>
      <c r="Q2867" s="30">
        <v>0</v>
      </c>
      <c r="R2867" s="30">
        <v>0</v>
      </c>
      <c r="S2867" s="30">
        <v>0</v>
      </c>
      <c r="T2867">
        <v>5</v>
      </c>
      <c r="U2867">
        <v>1063.34623826849</v>
      </c>
      <c r="V2867">
        <v>0.5</v>
      </c>
    </row>
    <row r="2868" spans="1:22" hidden="1" x14ac:dyDescent="0.25">
      <c r="A2868" s="30" t="s">
        <v>3114</v>
      </c>
      <c r="B2868" s="30" t="s">
        <v>2976</v>
      </c>
      <c r="C2868" s="30" t="s">
        <v>9</v>
      </c>
      <c r="D2868" s="30" t="s">
        <v>339</v>
      </c>
      <c r="E2868" s="30" t="s">
        <v>280</v>
      </c>
      <c r="F2868" s="30">
        <v>10513</v>
      </c>
      <c r="G2868" s="30" t="s">
        <v>291</v>
      </c>
      <c r="H2868" s="30">
        <v>0</v>
      </c>
      <c r="I2868" s="30">
        <v>0</v>
      </c>
      <c r="J2868" s="30" t="s">
        <v>336</v>
      </c>
      <c r="K2868" s="30">
        <v>0</v>
      </c>
      <c r="L2868" s="30">
        <v>0</v>
      </c>
      <c r="M2868" s="30">
        <v>0</v>
      </c>
      <c r="N2868" s="30">
        <v>0</v>
      </c>
      <c r="O2868" s="30">
        <v>0</v>
      </c>
      <c r="P2868" s="30">
        <v>0</v>
      </c>
      <c r="Q2868" s="30">
        <v>0</v>
      </c>
      <c r="R2868" s="30">
        <v>0</v>
      </c>
      <c r="S2868" s="30">
        <v>0</v>
      </c>
      <c r="T2868">
        <v>5</v>
      </c>
      <c r="U2868">
        <v>0</v>
      </c>
      <c r="V2868">
        <v>0</v>
      </c>
    </row>
    <row r="2869" spans="1:22" hidden="1" x14ac:dyDescent="0.25">
      <c r="A2869" s="30" t="s">
        <v>3115</v>
      </c>
      <c r="B2869" s="30" t="s">
        <v>2976</v>
      </c>
      <c r="C2869" s="30" t="s">
        <v>9</v>
      </c>
      <c r="D2869" s="30" t="s">
        <v>339</v>
      </c>
      <c r="E2869" s="30" t="s">
        <v>280</v>
      </c>
      <c r="F2869" s="30">
        <v>10513</v>
      </c>
      <c r="G2869" s="30" t="s">
        <v>292</v>
      </c>
      <c r="H2869" s="30">
        <v>48.655536002753102</v>
      </c>
      <c r="I2869" s="30">
        <v>0.75</v>
      </c>
      <c r="J2869" s="30" t="s">
        <v>332</v>
      </c>
      <c r="K2869" s="30">
        <v>36.491652002064797</v>
      </c>
      <c r="L2869" s="30">
        <v>383636.73749770701</v>
      </c>
      <c r="M2869" s="30">
        <v>0.75</v>
      </c>
      <c r="N2869" s="30">
        <v>0</v>
      </c>
      <c r="O2869" s="30">
        <v>0</v>
      </c>
      <c r="P2869" s="30">
        <v>0</v>
      </c>
      <c r="Q2869" s="30">
        <v>0</v>
      </c>
      <c r="R2869" s="30">
        <v>0</v>
      </c>
      <c r="S2869" s="30">
        <v>7884.75</v>
      </c>
      <c r="T2869">
        <v>5</v>
      </c>
      <c r="U2869">
        <v>48.655536002753102</v>
      </c>
      <c r="V2869">
        <v>9.1575091575091597E-2</v>
      </c>
    </row>
    <row r="2870" spans="1:22" hidden="1" x14ac:dyDescent="0.25">
      <c r="A2870" s="30" t="s">
        <v>3116</v>
      </c>
      <c r="B2870" s="30" t="s">
        <v>2976</v>
      </c>
      <c r="C2870" s="30" t="s">
        <v>9</v>
      </c>
      <c r="D2870" s="30" t="s">
        <v>339</v>
      </c>
      <c r="E2870" s="30" t="s">
        <v>280</v>
      </c>
      <c r="F2870" s="30">
        <v>10513</v>
      </c>
      <c r="G2870" s="30" t="s">
        <v>293</v>
      </c>
      <c r="H2870" s="30">
        <v>772.32276356109605</v>
      </c>
      <c r="I2870" s="30">
        <v>0.11</v>
      </c>
      <c r="J2870" s="30" t="s">
        <v>333</v>
      </c>
      <c r="K2870" s="30">
        <v>84.955503991720605</v>
      </c>
      <c r="L2870" s="30">
        <v>893137.21346495801</v>
      </c>
      <c r="M2870" s="30">
        <v>0</v>
      </c>
      <c r="N2870" s="30">
        <v>0.11</v>
      </c>
      <c r="O2870" s="30">
        <v>0</v>
      </c>
      <c r="P2870" s="30">
        <v>0</v>
      </c>
      <c r="Q2870" s="30">
        <v>0</v>
      </c>
      <c r="R2870" s="30">
        <v>0</v>
      </c>
      <c r="S2870" s="30">
        <v>1156.43</v>
      </c>
      <c r="T2870">
        <v>5</v>
      </c>
      <c r="U2870">
        <v>772.32276356109605</v>
      </c>
      <c r="V2870">
        <v>3.25443786982249E-2</v>
      </c>
    </row>
    <row r="2871" spans="1:22" hidden="1" x14ac:dyDescent="0.25">
      <c r="A2871" s="30" t="s">
        <v>3117</v>
      </c>
      <c r="B2871" s="30" t="s">
        <v>2976</v>
      </c>
      <c r="C2871" s="30" t="s">
        <v>9</v>
      </c>
      <c r="D2871" s="30" t="s">
        <v>339</v>
      </c>
      <c r="E2871" s="30" t="s">
        <v>280</v>
      </c>
      <c r="F2871" s="30">
        <v>10513</v>
      </c>
      <c r="G2871" s="30" t="s">
        <v>294</v>
      </c>
      <c r="H2871" s="30">
        <v>150.82872797677501</v>
      </c>
      <c r="I2871" s="30">
        <v>0.55000000000000004</v>
      </c>
      <c r="J2871" s="30" t="s">
        <v>333</v>
      </c>
      <c r="K2871" s="30">
        <v>82.955800387226404</v>
      </c>
      <c r="L2871" s="30">
        <v>872114.32947091095</v>
      </c>
      <c r="M2871" s="30">
        <v>0</v>
      </c>
      <c r="N2871" s="30">
        <v>0.55000000000000004</v>
      </c>
      <c r="O2871" s="30">
        <v>0</v>
      </c>
      <c r="P2871" s="30">
        <v>0</v>
      </c>
      <c r="Q2871" s="30">
        <v>0</v>
      </c>
      <c r="R2871" s="30">
        <v>0</v>
      </c>
      <c r="S2871" s="30">
        <v>5782.15</v>
      </c>
      <c r="T2871">
        <v>5</v>
      </c>
      <c r="U2871">
        <v>150.82872797677501</v>
      </c>
      <c r="V2871">
        <v>0.16272189349112401</v>
      </c>
    </row>
    <row r="2872" spans="1:22" hidden="1" x14ac:dyDescent="0.25">
      <c r="A2872" s="30" t="s">
        <v>3118</v>
      </c>
      <c r="B2872" s="30" t="s">
        <v>2976</v>
      </c>
      <c r="C2872" s="30" t="s">
        <v>9</v>
      </c>
      <c r="D2872" s="30" t="s">
        <v>339</v>
      </c>
      <c r="E2872" s="30" t="s">
        <v>280</v>
      </c>
      <c r="F2872" s="30">
        <v>10513</v>
      </c>
      <c r="G2872" s="30" t="s">
        <v>295</v>
      </c>
      <c r="H2872" s="30">
        <v>0</v>
      </c>
      <c r="I2872" s="30">
        <v>0</v>
      </c>
      <c r="J2872" s="30" t="s">
        <v>336</v>
      </c>
      <c r="K2872" s="30">
        <v>0</v>
      </c>
      <c r="L2872" s="30">
        <v>0</v>
      </c>
      <c r="M2872" s="30">
        <v>0</v>
      </c>
      <c r="N2872" s="30">
        <v>0</v>
      </c>
      <c r="O2872" s="30">
        <v>0</v>
      </c>
      <c r="P2872" s="30">
        <v>0</v>
      </c>
      <c r="Q2872" s="30">
        <v>0</v>
      </c>
      <c r="R2872" s="30">
        <v>0</v>
      </c>
      <c r="S2872" s="30">
        <v>0</v>
      </c>
      <c r="T2872">
        <v>5</v>
      </c>
      <c r="U2872">
        <v>0</v>
      </c>
      <c r="V2872">
        <v>0</v>
      </c>
    </row>
    <row r="2873" spans="1:22" hidden="1" x14ac:dyDescent="0.25">
      <c r="A2873" s="30" t="s">
        <v>3119</v>
      </c>
      <c r="B2873" s="30" t="s">
        <v>2976</v>
      </c>
      <c r="C2873" s="30" t="s">
        <v>9</v>
      </c>
      <c r="D2873" s="30" t="s">
        <v>339</v>
      </c>
      <c r="E2873" s="30" t="s">
        <v>280</v>
      </c>
      <c r="F2873" s="30">
        <v>10513</v>
      </c>
      <c r="G2873" s="30" t="s">
        <v>296</v>
      </c>
      <c r="H2873" s="30">
        <v>126.603707196488</v>
      </c>
      <c r="I2873" s="30">
        <v>7.0000000000000007E-2</v>
      </c>
      <c r="J2873" s="30" t="s">
        <v>336</v>
      </c>
      <c r="K2873" s="30">
        <v>8.8622595037541796</v>
      </c>
      <c r="L2873" s="30">
        <v>93168.934162967693</v>
      </c>
      <c r="M2873" s="30">
        <v>0</v>
      </c>
      <c r="N2873" s="30">
        <v>0</v>
      </c>
      <c r="O2873" s="30">
        <v>0</v>
      </c>
      <c r="P2873" s="30">
        <v>0</v>
      </c>
      <c r="Q2873" s="30">
        <v>7.0000000000000007E-2</v>
      </c>
      <c r="R2873" s="30">
        <v>8.8622595037541796</v>
      </c>
      <c r="S2873" s="30">
        <v>735.91</v>
      </c>
      <c r="T2873">
        <v>5</v>
      </c>
      <c r="U2873">
        <v>126.603707196488</v>
      </c>
      <c r="V2873">
        <v>2.8806584362139901E-2</v>
      </c>
    </row>
    <row r="2874" spans="1:22" hidden="1" x14ac:dyDescent="0.25">
      <c r="A2874" s="30" t="s">
        <v>3120</v>
      </c>
      <c r="B2874" s="30" t="s">
        <v>2976</v>
      </c>
      <c r="C2874" s="30" t="s">
        <v>9</v>
      </c>
      <c r="D2874" s="30" t="s">
        <v>339</v>
      </c>
      <c r="E2874" s="30" t="s">
        <v>280</v>
      </c>
      <c r="F2874" s="30">
        <v>10513</v>
      </c>
      <c r="G2874" s="30" t="s">
        <v>297</v>
      </c>
      <c r="H2874" s="30">
        <v>1170.4927438915399</v>
      </c>
      <c r="I2874" s="30">
        <v>0.09</v>
      </c>
      <c r="J2874" s="30" t="s">
        <v>336</v>
      </c>
      <c r="K2874" s="30">
        <v>105.344346950239</v>
      </c>
      <c r="L2874" s="30">
        <v>1107485.11948786</v>
      </c>
      <c r="M2874" s="30">
        <v>0</v>
      </c>
      <c r="N2874" s="30">
        <v>0</v>
      </c>
      <c r="O2874" s="30">
        <v>0</v>
      </c>
      <c r="P2874" s="30">
        <v>0</v>
      </c>
      <c r="Q2874" s="30">
        <v>0.09</v>
      </c>
      <c r="R2874" s="30">
        <v>105.344346950239</v>
      </c>
      <c r="S2874" s="30">
        <v>946.17</v>
      </c>
      <c r="T2874">
        <v>5</v>
      </c>
      <c r="U2874">
        <v>1170.4927438915399</v>
      </c>
      <c r="V2874">
        <v>3.7037037037037E-2</v>
      </c>
    </row>
    <row r="2875" spans="1:22" hidden="1" x14ac:dyDescent="0.25">
      <c r="A2875" s="30" t="s">
        <v>3121</v>
      </c>
      <c r="B2875" s="30" t="s">
        <v>2976</v>
      </c>
      <c r="C2875" s="30" t="s">
        <v>9</v>
      </c>
      <c r="D2875" s="30" t="s">
        <v>339</v>
      </c>
      <c r="E2875" s="30" t="s">
        <v>280</v>
      </c>
      <c r="F2875" s="30">
        <v>10513</v>
      </c>
      <c r="G2875" s="30" t="s">
        <v>298</v>
      </c>
      <c r="H2875" s="30">
        <v>0</v>
      </c>
      <c r="I2875" s="30">
        <v>0</v>
      </c>
      <c r="J2875" s="30" t="s">
        <v>276</v>
      </c>
      <c r="K2875" s="30">
        <v>0</v>
      </c>
      <c r="L2875" s="30">
        <v>0</v>
      </c>
      <c r="M2875" s="30">
        <v>0</v>
      </c>
      <c r="N2875" s="30">
        <v>0</v>
      </c>
      <c r="O2875" s="30">
        <v>0</v>
      </c>
      <c r="P2875" s="30">
        <v>0</v>
      </c>
      <c r="Q2875" s="30">
        <v>0</v>
      </c>
      <c r="R2875" s="30">
        <v>0</v>
      </c>
      <c r="S2875" s="30">
        <v>0</v>
      </c>
      <c r="T2875">
        <v>5</v>
      </c>
      <c r="U2875">
        <v>0</v>
      </c>
      <c r="V2875">
        <v>0</v>
      </c>
    </row>
    <row r="2876" spans="1:22" hidden="1" x14ac:dyDescent="0.25">
      <c r="A2876" s="30" t="s">
        <v>3122</v>
      </c>
      <c r="B2876" s="30" t="s">
        <v>2976</v>
      </c>
      <c r="C2876" s="30" t="s">
        <v>9</v>
      </c>
      <c r="D2876" s="30" t="s">
        <v>339</v>
      </c>
      <c r="E2876" s="30" t="s">
        <v>280</v>
      </c>
      <c r="F2876" s="30">
        <v>10513</v>
      </c>
      <c r="G2876" s="30" t="s">
        <v>299</v>
      </c>
      <c r="H2876" s="30">
        <v>126.397072697639</v>
      </c>
      <c r="I2876" s="30">
        <v>0.23</v>
      </c>
      <c r="J2876" s="30" t="s">
        <v>332</v>
      </c>
      <c r="K2876" s="30">
        <v>29.071326720457101</v>
      </c>
      <c r="L2876" s="30">
        <v>305626.85781216499</v>
      </c>
      <c r="M2876" s="30">
        <v>0.23</v>
      </c>
      <c r="N2876" s="30">
        <v>0</v>
      </c>
      <c r="O2876" s="30">
        <v>0</v>
      </c>
      <c r="P2876" s="30">
        <v>0</v>
      </c>
      <c r="Q2876" s="30">
        <v>0</v>
      </c>
      <c r="R2876" s="30">
        <v>0</v>
      </c>
      <c r="S2876" s="30">
        <v>2417.9899999999998</v>
      </c>
      <c r="T2876">
        <v>5</v>
      </c>
      <c r="U2876">
        <v>126.397072697639</v>
      </c>
      <c r="V2876">
        <v>2.8083028083028101E-2</v>
      </c>
    </row>
    <row r="2877" spans="1:22" hidden="1" x14ac:dyDescent="0.25">
      <c r="A2877" s="30" t="s">
        <v>3123</v>
      </c>
      <c r="B2877" s="30" t="s">
        <v>2976</v>
      </c>
      <c r="C2877" s="30" t="s">
        <v>9</v>
      </c>
      <c r="D2877" s="30" t="s">
        <v>339</v>
      </c>
      <c r="E2877" s="30" t="s">
        <v>280</v>
      </c>
      <c r="F2877" s="30">
        <v>10513</v>
      </c>
      <c r="G2877" s="30" t="s">
        <v>300</v>
      </c>
      <c r="H2877" s="30">
        <v>0</v>
      </c>
      <c r="I2877" s="30">
        <v>0</v>
      </c>
      <c r="J2877" s="30" t="s">
        <v>336</v>
      </c>
      <c r="K2877" s="30">
        <v>0</v>
      </c>
      <c r="L2877" s="30">
        <v>0</v>
      </c>
      <c r="M2877" s="30">
        <v>0</v>
      </c>
      <c r="N2877" s="30">
        <v>0</v>
      </c>
      <c r="O2877" s="30">
        <v>0</v>
      </c>
      <c r="P2877" s="30">
        <v>0</v>
      </c>
      <c r="Q2877" s="30">
        <v>0</v>
      </c>
      <c r="R2877" s="30">
        <v>0</v>
      </c>
      <c r="S2877" s="30">
        <v>0</v>
      </c>
      <c r="T2877">
        <v>5</v>
      </c>
      <c r="U2877">
        <v>0</v>
      </c>
      <c r="V2877">
        <v>0</v>
      </c>
    </row>
    <row r="2878" spans="1:22" hidden="1" x14ac:dyDescent="0.25">
      <c r="A2878" s="30" t="s">
        <v>3124</v>
      </c>
      <c r="B2878" s="30" t="s">
        <v>2976</v>
      </c>
      <c r="C2878" s="30" t="s">
        <v>9</v>
      </c>
      <c r="D2878" s="30" t="s">
        <v>339</v>
      </c>
      <c r="E2878" s="30" t="s">
        <v>280</v>
      </c>
      <c r="F2878" s="30">
        <v>10513</v>
      </c>
      <c r="G2878" s="30" t="s">
        <v>301</v>
      </c>
      <c r="H2878" s="30">
        <v>83.035503919095206</v>
      </c>
      <c r="I2878" s="30">
        <v>2.0099999999999998</v>
      </c>
      <c r="J2878" s="30" t="s">
        <v>333</v>
      </c>
      <c r="K2878" s="30">
        <v>166.90136287738099</v>
      </c>
      <c r="L2878" s="30">
        <v>1754634.02792991</v>
      </c>
      <c r="M2878" s="30">
        <v>0</v>
      </c>
      <c r="N2878" s="30">
        <v>2.0099999999999998</v>
      </c>
      <c r="O2878" s="30">
        <v>0</v>
      </c>
      <c r="P2878" s="30">
        <v>0</v>
      </c>
      <c r="Q2878" s="30">
        <v>0</v>
      </c>
      <c r="R2878" s="30">
        <v>0</v>
      </c>
      <c r="S2878" s="30">
        <v>21131.13</v>
      </c>
      <c r="T2878">
        <v>5</v>
      </c>
      <c r="U2878">
        <v>83.035503919095206</v>
      </c>
      <c r="V2878">
        <v>0.59467455621301801</v>
      </c>
    </row>
    <row r="2879" spans="1:22" hidden="1" x14ac:dyDescent="0.25">
      <c r="A2879" s="30" t="s">
        <v>3125</v>
      </c>
      <c r="B2879" s="30" t="s">
        <v>2976</v>
      </c>
      <c r="C2879" s="30" t="s">
        <v>9</v>
      </c>
      <c r="D2879" s="30" t="s">
        <v>339</v>
      </c>
      <c r="E2879" s="30" t="s">
        <v>280</v>
      </c>
      <c r="F2879" s="30">
        <v>10513</v>
      </c>
      <c r="G2879" s="30" t="s">
        <v>302</v>
      </c>
      <c r="H2879" s="30">
        <v>101.197821551809</v>
      </c>
      <c r="I2879" s="30">
        <v>0.22</v>
      </c>
      <c r="J2879" s="30" t="s">
        <v>332</v>
      </c>
      <c r="K2879" s="30">
        <v>22.263520741398001</v>
      </c>
      <c r="L2879" s="30">
        <v>234056.39355431701</v>
      </c>
      <c r="M2879" s="30">
        <v>0.22</v>
      </c>
      <c r="N2879" s="30">
        <v>0</v>
      </c>
      <c r="O2879" s="30">
        <v>0</v>
      </c>
      <c r="P2879" s="30">
        <v>0</v>
      </c>
      <c r="Q2879" s="30">
        <v>0</v>
      </c>
      <c r="R2879" s="30">
        <v>0</v>
      </c>
      <c r="S2879" s="30">
        <v>2312.86</v>
      </c>
      <c r="T2879">
        <v>5</v>
      </c>
      <c r="U2879">
        <v>101.197821551809</v>
      </c>
      <c r="V2879">
        <v>2.6862026862026898E-2</v>
      </c>
    </row>
    <row r="2880" spans="1:22" hidden="1" x14ac:dyDescent="0.25">
      <c r="A2880" s="30" t="s">
        <v>3126</v>
      </c>
      <c r="B2880" s="30" t="s">
        <v>2976</v>
      </c>
      <c r="C2880" s="30" t="s">
        <v>9</v>
      </c>
      <c r="D2880" s="30" t="s">
        <v>339</v>
      </c>
      <c r="E2880" s="30" t="s">
        <v>280</v>
      </c>
      <c r="F2880" s="30">
        <v>10513</v>
      </c>
      <c r="G2880" s="30" t="s">
        <v>303</v>
      </c>
      <c r="H2880" s="30">
        <v>295.78986078064599</v>
      </c>
      <c r="I2880" s="30">
        <v>0.35</v>
      </c>
      <c r="J2880" s="30" t="s">
        <v>336</v>
      </c>
      <c r="K2880" s="30">
        <v>103.526451273226</v>
      </c>
      <c r="L2880" s="30">
        <v>1088373.5822354299</v>
      </c>
      <c r="M2880" s="30">
        <v>0</v>
      </c>
      <c r="N2880" s="30">
        <v>0</v>
      </c>
      <c r="O2880" s="30">
        <v>0</v>
      </c>
      <c r="P2880" s="30">
        <v>0</v>
      </c>
      <c r="Q2880" s="30">
        <v>0.35</v>
      </c>
      <c r="R2880" s="30">
        <v>103.526451273226</v>
      </c>
      <c r="S2880" s="30">
        <v>3679.55</v>
      </c>
      <c r="T2880">
        <v>5</v>
      </c>
      <c r="U2880">
        <v>295.78986078064599</v>
      </c>
      <c r="V2880">
        <v>0.14403292181069999</v>
      </c>
    </row>
    <row r="2881" spans="1:22" hidden="1" x14ac:dyDescent="0.25">
      <c r="A2881" s="30" t="s">
        <v>3127</v>
      </c>
      <c r="B2881" s="30" t="s">
        <v>2976</v>
      </c>
      <c r="C2881" s="30" t="s">
        <v>9</v>
      </c>
      <c r="D2881" s="30" t="s">
        <v>339</v>
      </c>
      <c r="E2881" s="30" t="s">
        <v>280</v>
      </c>
      <c r="F2881" s="30">
        <v>10513</v>
      </c>
      <c r="G2881" s="30" t="s">
        <v>304</v>
      </c>
      <c r="H2881" s="30">
        <v>139.22463205491599</v>
      </c>
      <c r="I2881" s="30">
        <v>1</v>
      </c>
      <c r="J2881" s="30" t="s">
        <v>336</v>
      </c>
      <c r="K2881" s="30">
        <v>139.22463205491599</v>
      </c>
      <c r="L2881" s="30">
        <v>1463668.55679333</v>
      </c>
      <c r="M2881" s="30">
        <v>0</v>
      </c>
      <c r="N2881" s="30">
        <v>0</v>
      </c>
      <c r="O2881" s="30">
        <v>0</v>
      </c>
      <c r="P2881" s="30">
        <v>0</v>
      </c>
      <c r="Q2881" s="30">
        <v>1</v>
      </c>
      <c r="R2881" s="30">
        <v>139.22463205491599</v>
      </c>
      <c r="S2881" s="30">
        <v>10513</v>
      </c>
      <c r="T2881">
        <v>5</v>
      </c>
      <c r="U2881">
        <v>139.22463205491599</v>
      </c>
      <c r="V2881">
        <v>0.41152263374485598</v>
      </c>
    </row>
    <row r="2882" spans="1:22" hidden="1" x14ac:dyDescent="0.25">
      <c r="A2882" s="30" t="s">
        <v>3128</v>
      </c>
      <c r="B2882" s="30" t="s">
        <v>2976</v>
      </c>
      <c r="C2882" s="30" t="s">
        <v>9</v>
      </c>
      <c r="D2882" s="30" t="s">
        <v>339</v>
      </c>
      <c r="E2882" s="30" t="s">
        <v>280</v>
      </c>
      <c r="F2882" s="30">
        <v>10513</v>
      </c>
      <c r="G2882" s="30" t="s">
        <v>305</v>
      </c>
      <c r="H2882" s="30">
        <v>179.99028679353799</v>
      </c>
      <c r="I2882" s="30">
        <v>2.85</v>
      </c>
      <c r="J2882" s="30" t="s">
        <v>332</v>
      </c>
      <c r="K2882" s="30">
        <v>512.97231736158301</v>
      </c>
      <c r="L2882" s="30">
        <v>5392877.9724223297</v>
      </c>
      <c r="M2882" s="30">
        <v>2.85</v>
      </c>
      <c r="N2882" s="30">
        <v>0</v>
      </c>
      <c r="O2882" s="30">
        <v>0</v>
      </c>
      <c r="P2882" s="30">
        <v>0</v>
      </c>
      <c r="Q2882" s="30">
        <v>0</v>
      </c>
      <c r="R2882" s="30">
        <v>0</v>
      </c>
      <c r="S2882" s="30">
        <v>29962.05</v>
      </c>
      <c r="T2882">
        <v>5</v>
      </c>
      <c r="U2882">
        <v>179.99028679353799</v>
      </c>
      <c r="V2882">
        <v>0.34798534798534803</v>
      </c>
    </row>
    <row r="2883" spans="1:22" hidden="1" x14ac:dyDescent="0.25">
      <c r="A2883" s="30" t="s">
        <v>3129</v>
      </c>
      <c r="B2883" s="30" t="s">
        <v>2976</v>
      </c>
      <c r="C2883" s="30" t="s">
        <v>9</v>
      </c>
      <c r="D2883" s="30" t="s">
        <v>339</v>
      </c>
      <c r="E2883" s="30" t="s">
        <v>280</v>
      </c>
      <c r="F2883" s="30">
        <v>10513</v>
      </c>
      <c r="G2883" s="30" t="s">
        <v>306</v>
      </c>
      <c r="H2883" s="30">
        <v>118.87796844571</v>
      </c>
      <c r="I2883" s="30">
        <v>1.96</v>
      </c>
      <c r="J2883" s="30" t="s">
        <v>332</v>
      </c>
      <c r="K2883" s="30">
        <v>233.00081815359101</v>
      </c>
      <c r="L2883" s="30">
        <v>2449537.6012487002</v>
      </c>
      <c r="M2883" s="30">
        <v>1.96</v>
      </c>
      <c r="N2883" s="30">
        <v>0</v>
      </c>
      <c r="O2883" s="30">
        <v>0</v>
      </c>
      <c r="P2883" s="30">
        <v>0</v>
      </c>
      <c r="Q2883" s="30">
        <v>0</v>
      </c>
      <c r="R2883" s="30">
        <v>0</v>
      </c>
      <c r="S2883" s="30">
        <v>20605.48</v>
      </c>
      <c r="T2883">
        <v>5</v>
      </c>
      <c r="U2883">
        <v>118.87796844571</v>
      </c>
      <c r="V2883">
        <v>0.23931623931623899</v>
      </c>
    </row>
    <row r="2884" spans="1:22" hidden="1" x14ac:dyDescent="0.25">
      <c r="A2884" s="30" t="s">
        <v>3130</v>
      </c>
      <c r="B2884" s="30" t="s">
        <v>2976</v>
      </c>
      <c r="C2884" s="30" t="s">
        <v>9</v>
      </c>
      <c r="D2884" s="30" t="s">
        <v>339</v>
      </c>
      <c r="E2884" s="30" t="s">
        <v>280</v>
      </c>
      <c r="F2884" s="30">
        <v>10513</v>
      </c>
      <c r="G2884" s="30" t="s">
        <v>307</v>
      </c>
      <c r="H2884" s="30">
        <v>80.274748481084899</v>
      </c>
      <c r="I2884" s="30">
        <v>0.88</v>
      </c>
      <c r="J2884" s="30" t="s">
        <v>336</v>
      </c>
      <c r="K2884" s="30">
        <v>70.6417786633547</v>
      </c>
      <c r="L2884" s="30">
        <v>742657.01908784802</v>
      </c>
      <c r="M2884" s="30">
        <v>0</v>
      </c>
      <c r="N2884" s="30">
        <v>0</v>
      </c>
      <c r="O2884" s="30">
        <v>0</v>
      </c>
      <c r="P2884" s="30">
        <v>0</v>
      </c>
      <c r="Q2884" s="30">
        <v>0.88</v>
      </c>
      <c r="R2884" s="30">
        <v>70.6417786633547</v>
      </c>
      <c r="S2884" s="30">
        <v>9251.44</v>
      </c>
      <c r="T2884">
        <v>5</v>
      </c>
      <c r="U2884">
        <v>80.274748481084899</v>
      </c>
      <c r="V2884">
        <v>0.36213991769547299</v>
      </c>
    </row>
    <row r="2885" spans="1:22" hidden="1" x14ac:dyDescent="0.25">
      <c r="A2885" s="30" t="s">
        <v>3131</v>
      </c>
      <c r="B2885" s="30" t="s">
        <v>2976</v>
      </c>
      <c r="C2885" s="30" t="s">
        <v>9</v>
      </c>
      <c r="D2885" s="30" t="s">
        <v>339</v>
      </c>
      <c r="E2885" s="30" t="s">
        <v>280</v>
      </c>
      <c r="F2885" s="30">
        <v>10513</v>
      </c>
      <c r="G2885" s="30" t="s">
        <v>308</v>
      </c>
      <c r="H2885" s="30">
        <v>156.25366564663801</v>
      </c>
      <c r="I2885" s="30">
        <v>2.1800000000000002</v>
      </c>
      <c r="J2885" s="30" t="s">
        <v>332</v>
      </c>
      <c r="K2885" s="30">
        <v>340.63299110967102</v>
      </c>
      <c r="L2885" s="30">
        <v>3581074.6355359699</v>
      </c>
      <c r="M2885" s="30">
        <v>2.1800000000000002</v>
      </c>
      <c r="N2885" s="30">
        <v>0</v>
      </c>
      <c r="O2885" s="30">
        <v>0</v>
      </c>
      <c r="P2885" s="30">
        <v>0</v>
      </c>
      <c r="Q2885" s="30">
        <v>0</v>
      </c>
      <c r="R2885" s="30">
        <v>0</v>
      </c>
      <c r="S2885" s="30">
        <v>22918.34</v>
      </c>
      <c r="T2885">
        <v>5</v>
      </c>
      <c r="U2885">
        <v>156.25366564663801</v>
      </c>
      <c r="V2885">
        <v>0.26617826617826601</v>
      </c>
    </row>
    <row r="2886" spans="1:22" hidden="1" x14ac:dyDescent="0.25">
      <c r="A2886" s="30" t="s">
        <v>3132</v>
      </c>
      <c r="B2886" s="30" t="s">
        <v>2976</v>
      </c>
      <c r="C2886" s="30" t="s">
        <v>9</v>
      </c>
      <c r="D2886" s="30" t="s">
        <v>339</v>
      </c>
      <c r="E2886" s="30" t="s">
        <v>280</v>
      </c>
      <c r="F2886" s="30">
        <v>10513</v>
      </c>
      <c r="G2886" s="30" t="s">
        <v>309</v>
      </c>
      <c r="H2886" s="30">
        <v>749.52617222178196</v>
      </c>
      <c r="I2886" s="30">
        <v>0.04</v>
      </c>
      <c r="J2886" s="30" t="s">
        <v>336</v>
      </c>
      <c r="K2886" s="30">
        <v>29.981046888871301</v>
      </c>
      <c r="L2886" s="30">
        <v>315190.74594270397</v>
      </c>
      <c r="M2886" s="30">
        <v>0</v>
      </c>
      <c r="N2886" s="30">
        <v>0</v>
      </c>
      <c r="O2886" s="30">
        <v>0</v>
      </c>
      <c r="P2886" s="30">
        <v>0</v>
      </c>
      <c r="Q2886" s="30">
        <v>0.04</v>
      </c>
      <c r="R2886" s="30">
        <v>29.981046888871301</v>
      </c>
      <c r="S2886" s="30">
        <v>420.52</v>
      </c>
      <c r="T2886">
        <v>5</v>
      </c>
      <c r="U2886">
        <v>749.52617222178196</v>
      </c>
      <c r="V2886">
        <v>1.6460905349794198E-2</v>
      </c>
    </row>
    <row r="2887" spans="1:22" hidden="1" x14ac:dyDescent="0.25">
      <c r="A2887" s="30" t="s">
        <v>3133</v>
      </c>
      <c r="B2887" s="30" t="s">
        <v>2976</v>
      </c>
      <c r="C2887" s="30" t="s">
        <v>9</v>
      </c>
      <c r="D2887" s="30" t="s">
        <v>339</v>
      </c>
      <c r="E2887" s="30" t="s">
        <v>280</v>
      </c>
      <c r="F2887" s="30">
        <v>10513</v>
      </c>
      <c r="G2887" s="30" t="s">
        <v>310</v>
      </c>
      <c r="H2887" s="30">
        <v>227.62925397775501</v>
      </c>
      <c r="I2887" s="30">
        <v>0.18</v>
      </c>
      <c r="J2887" s="30" t="s">
        <v>333</v>
      </c>
      <c r="K2887" s="30">
        <v>40.9732657159959</v>
      </c>
      <c r="L2887" s="30">
        <v>430751.94247226499</v>
      </c>
      <c r="M2887" s="30">
        <v>0</v>
      </c>
      <c r="N2887" s="30">
        <v>0.18</v>
      </c>
      <c r="O2887" s="30">
        <v>0</v>
      </c>
      <c r="P2887" s="30">
        <v>0</v>
      </c>
      <c r="Q2887" s="30">
        <v>0</v>
      </c>
      <c r="R2887" s="30">
        <v>0</v>
      </c>
      <c r="S2887" s="30">
        <v>1892.34</v>
      </c>
      <c r="T2887">
        <v>5</v>
      </c>
      <c r="U2887">
        <v>227.62925397775501</v>
      </c>
      <c r="V2887">
        <v>5.32544378698225E-2</v>
      </c>
    </row>
    <row r="2888" spans="1:22" hidden="1" x14ac:dyDescent="0.25">
      <c r="A2888" s="30" t="s">
        <v>3134</v>
      </c>
      <c r="B2888" s="30" t="s">
        <v>2976</v>
      </c>
      <c r="C2888" s="30" t="s">
        <v>9</v>
      </c>
      <c r="D2888" s="30" t="s">
        <v>339</v>
      </c>
      <c r="E2888" s="30" t="s">
        <v>280</v>
      </c>
      <c r="F2888" s="30">
        <v>10513</v>
      </c>
      <c r="G2888" s="30" t="s">
        <v>311</v>
      </c>
      <c r="H2888" s="30">
        <v>131.578528836424</v>
      </c>
      <c r="I2888" s="30">
        <v>0.53</v>
      </c>
      <c r="J2888" s="30" t="s">
        <v>333</v>
      </c>
      <c r="K2888" s="30">
        <v>69.736620283304802</v>
      </c>
      <c r="L2888" s="30">
        <v>733141.08903838298</v>
      </c>
      <c r="M2888" s="30">
        <v>0</v>
      </c>
      <c r="N2888" s="30">
        <v>0.53</v>
      </c>
      <c r="O2888" s="30">
        <v>0</v>
      </c>
      <c r="P2888" s="30">
        <v>0</v>
      </c>
      <c r="Q2888" s="30">
        <v>0</v>
      </c>
      <c r="R2888" s="30">
        <v>0</v>
      </c>
      <c r="S2888" s="30">
        <v>5571.89</v>
      </c>
      <c r="T2888">
        <v>5</v>
      </c>
      <c r="U2888">
        <v>131.578528836424</v>
      </c>
      <c r="V2888">
        <v>0.15680473372781101</v>
      </c>
    </row>
    <row r="2889" spans="1:22" hidden="1" x14ac:dyDescent="0.25">
      <c r="A2889" s="30" t="s">
        <v>3135</v>
      </c>
      <c r="B2889" s="30" t="s">
        <v>2976</v>
      </c>
      <c r="C2889" s="30" t="s">
        <v>9</v>
      </c>
      <c r="D2889" s="30" t="s">
        <v>339</v>
      </c>
      <c r="E2889" s="30" t="s">
        <v>280</v>
      </c>
      <c r="F2889" s="30">
        <v>10513</v>
      </c>
      <c r="G2889" s="30" t="s">
        <v>312</v>
      </c>
      <c r="H2889" s="30">
        <v>27.8209607609637</v>
      </c>
      <c r="I2889" s="30">
        <v>15.74</v>
      </c>
      <c r="J2889" s="30" t="s">
        <v>334</v>
      </c>
      <c r="K2889" s="30">
        <v>437.90192237756798</v>
      </c>
      <c r="L2889" s="30">
        <v>4603662.9099553702</v>
      </c>
      <c r="M2889" s="30">
        <v>0</v>
      </c>
      <c r="N2889" s="30">
        <v>0</v>
      </c>
      <c r="O2889" s="30">
        <v>15.74</v>
      </c>
      <c r="P2889" s="30">
        <v>0</v>
      </c>
      <c r="Q2889" s="30">
        <v>0</v>
      </c>
      <c r="R2889" s="30">
        <v>0</v>
      </c>
      <c r="S2889" s="30">
        <v>165474.62</v>
      </c>
      <c r="T2889">
        <v>5</v>
      </c>
      <c r="U2889">
        <v>27.8209607609637</v>
      </c>
      <c r="V2889">
        <v>0.84532760472610102</v>
      </c>
    </row>
    <row r="2890" spans="1:22" hidden="1" x14ac:dyDescent="0.25">
      <c r="A2890" s="30" t="s">
        <v>3136</v>
      </c>
      <c r="B2890" s="30" t="s">
        <v>2976</v>
      </c>
      <c r="C2890" s="30" t="s">
        <v>9</v>
      </c>
      <c r="D2890" s="30" t="s">
        <v>339</v>
      </c>
      <c r="E2890" s="30" t="s">
        <v>280</v>
      </c>
      <c r="F2890" s="30">
        <v>10513</v>
      </c>
      <c r="G2890" s="30" t="s">
        <v>2688</v>
      </c>
      <c r="H2890" s="30">
        <v>255.93941938406201</v>
      </c>
      <c r="I2890" s="30">
        <v>0.36348638688000001</v>
      </c>
      <c r="J2890" s="30" t="s">
        <v>334</v>
      </c>
      <c r="K2890" s="30">
        <v>93.030494812077606</v>
      </c>
      <c r="L2890" s="30">
        <v>978029.59195937205</v>
      </c>
      <c r="M2890" s="30">
        <v>0</v>
      </c>
      <c r="N2890" s="30">
        <v>0</v>
      </c>
      <c r="O2890" s="30">
        <v>0.36348638688000001</v>
      </c>
      <c r="P2890" s="30">
        <v>0</v>
      </c>
      <c r="Q2890" s="30">
        <v>0</v>
      </c>
      <c r="R2890" s="30">
        <v>0</v>
      </c>
      <c r="S2890" s="30">
        <v>3821.3323852694398</v>
      </c>
      <c r="T2890">
        <v>5</v>
      </c>
      <c r="U2890">
        <v>255.93941938406201</v>
      </c>
      <c r="V2890">
        <v>1.9521288232008601E-2</v>
      </c>
    </row>
    <row r="2891" spans="1:22" hidden="1" x14ac:dyDescent="0.25">
      <c r="A2891" s="30" t="s">
        <v>3137</v>
      </c>
      <c r="B2891" s="30" t="s">
        <v>2976</v>
      </c>
      <c r="C2891" s="30" t="s">
        <v>9</v>
      </c>
      <c r="D2891" s="30" t="s">
        <v>339</v>
      </c>
      <c r="E2891" s="30" t="s">
        <v>280</v>
      </c>
      <c r="F2891" s="30">
        <v>10513</v>
      </c>
      <c r="G2891" s="30" t="s">
        <v>2687</v>
      </c>
      <c r="H2891" s="30">
        <v>158.841290974825</v>
      </c>
      <c r="I2891" s="30">
        <v>2.5165136131199999</v>
      </c>
      <c r="J2891" s="30" t="s">
        <v>334</v>
      </c>
      <c r="K2891" s="30">
        <v>399.72627106370197</v>
      </c>
      <c r="L2891" s="30">
        <v>4202322.2876926996</v>
      </c>
      <c r="M2891" s="30">
        <v>0</v>
      </c>
      <c r="N2891" s="30">
        <v>0</v>
      </c>
      <c r="O2891" s="30">
        <v>2.5165136131199999</v>
      </c>
      <c r="P2891" s="30">
        <v>0</v>
      </c>
      <c r="Q2891" s="30">
        <v>0</v>
      </c>
      <c r="R2891" s="30">
        <v>0</v>
      </c>
      <c r="S2891" s="30">
        <v>26456.107614730601</v>
      </c>
      <c r="T2891">
        <v>5</v>
      </c>
      <c r="U2891">
        <v>158.841290974825</v>
      </c>
      <c r="V2891">
        <v>0.13515110704189001</v>
      </c>
    </row>
    <row r="2892" spans="1:22" hidden="1" x14ac:dyDescent="0.25">
      <c r="A2892" s="30" t="s">
        <v>3138</v>
      </c>
      <c r="B2892" s="30" t="s">
        <v>2976</v>
      </c>
      <c r="C2892" s="30" t="s">
        <v>9</v>
      </c>
      <c r="D2892" s="30" t="s">
        <v>339</v>
      </c>
      <c r="E2892" s="30" t="s">
        <v>280</v>
      </c>
      <c r="F2892" s="30">
        <v>10513</v>
      </c>
      <c r="G2892" s="30" t="s">
        <v>313</v>
      </c>
      <c r="H2892" s="30">
        <v>0</v>
      </c>
      <c r="I2892" s="30">
        <v>0</v>
      </c>
      <c r="J2892" s="30" t="s">
        <v>334</v>
      </c>
      <c r="K2892" s="30">
        <v>0</v>
      </c>
      <c r="L2892" s="30">
        <v>0</v>
      </c>
      <c r="M2892" s="30">
        <v>0</v>
      </c>
      <c r="N2892" s="30">
        <v>0</v>
      </c>
      <c r="O2892" s="30">
        <v>0</v>
      </c>
      <c r="P2892" s="30">
        <v>0</v>
      </c>
      <c r="Q2892" s="30">
        <v>0</v>
      </c>
      <c r="R2892" s="30">
        <v>0</v>
      </c>
      <c r="S2892" s="30">
        <v>0</v>
      </c>
      <c r="T2892">
        <v>5</v>
      </c>
      <c r="U2892">
        <v>0</v>
      </c>
      <c r="V2892">
        <v>0</v>
      </c>
    </row>
    <row r="2893" spans="1:22" hidden="1" x14ac:dyDescent="0.25">
      <c r="A2893" s="30" t="s">
        <v>3517</v>
      </c>
      <c r="B2893" s="30" t="s">
        <v>2976</v>
      </c>
      <c r="C2893" s="30" t="s">
        <v>9</v>
      </c>
      <c r="D2893" s="30" t="s">
        <v>339</v>
      </c>
      <c r="E2893" s="30" t="s">
        <v>2300</v>
      </c>
      <c r="F2893" s="30">
        <v>0</v>
      </c>
      <c r="G2893" s="30" t="s">
        <v>289</v>
      </c>
      <c r="H2893" s="30">
        <v>0</v>
      </c>
      <c r="I2893" s="30">
        <v>0</v>
      </c>
      <c r="J2893" s="30" t="s">
        <v>335</v>
      </c>
      <c r="K2893" s="30">
        <v>0</v>
      </c>
      <c r="L2893" s="30">
        <v>0</v>
      </c>
      <c r="M2893" s="30">
        <v>0</v>
      </c>
      <c r="N2893" s="30">
        <v>0</v>
      </c>
      <c r="O2893" s="30">
        <v>0</v>
      </c>
      <c r="P2893" s="30">
        <v>0</v>
      </c>
      <c r="Q2893" s="30">
        <v>0</v>
      </c>
      <c r="R2893" s="30">
        <v>0</v>
      </c>
      <c r="S2893" s="30">
        <v>0</v>
      </c>
      <c r="T2893">
        <v>5.5</v>
      </c>
      <c r="U2893">
        <v>1788.0417026566699</v>
      </c>
      <c r="V2893">
        <v>1</v>
      </c>
    </row>
    <row r="2894" spans="1:22" hidden="1" x14ac:dyDescent="0.25">
      <c r="A2894" s="30" t="s">
        <v>3518</v>
      </c>
      <c r="B2894" s="30" t="s">
        <v>2976</v>
      </c>
      <c r="C2894" s="30" t="s">
        <v>9</v>
      </c>
      <c r="D2894" s="30" t="s">
        <v>339</v>
      </c>
      <c r="E2894" s="30" t="s">
        <v>2300</v>
      </c>
      <c r="F2894" s="30">
        <v>0</v>
      </c>
      <c r="G2894" s="30" t="s">
        <v>290</v>
      </c>
      <c r="H2894" s="30">
        <v>0</v>
      </c>
      <c r="I2894" s="30">
        <v>0</v>
      </c>
      <c r="J2894" s="30" t="s">
        <v>363</v>
      </c>
      <c r="K2894" s="30">
        <v>0</v>
      </c>
      <c r="L2894" s="30">
        <v>0</v>
      </c>
      <c r="M2894" s="30">
        <v>0</v>
      </c>
      <c r="N2894" s="30">
        <v>0</v>
      </c>
      <c r="O2894" s="30">
        <v>0</v>
      </c>
      <c r="P2894" s="30">
        <v>0</v>
      </c>
      <c r="Q2894" s="30">
        <v>0</v>
      </c>
      <c r="R2894" s="30">
        <v>0</v>
      </c>
      <c r="S2894" s="30">
        <v>0</v>
      </c>
      <c r="T2894">
        <v>5.5</v>
      </c>
      <c r="U2894">
        <v>1063.34623826849</v>
      </c>
      <c r="V2894">
        <v>0.5</v>
      </c>
    </row>
    <row r="2895" spans="1:22" hidden="1" x14ac:dyDescent="0.25">
      <c r="A2895" s="30" t="s">
        <v>3519</v>
      </c>
      <c r="B2895" s="30" t="s">
        <v>2976</v>
      </c>
      <c r="C2895" s="30" t="s">
        <v>9</v>
      </c>
      <c r="D2895" s="30" t="s">
        <v>339</v>
      </c>
      <c r="E2895" s="30" t="s">
        <v>2300</v>
      </c>
      <c r="F2895" s="30">
        <v>0</v>
      </c>
      <c r="G2895" s="30" t="s">
        <v>291</v>
      </c>
      <c r="H2895" s="30">
        <v>626.45890156508699</v>
      </c>
      <c r="I2895" s="30">
        <v>5.0000000000000001E-3</v>
      </c>
      <c r="J2895" s="30" t="s">
        <v>336</v>
      </c>
      <c r="K2895" s="30">
        <v>3.1322945078254398</v>
      </c>
      <c r="L2895" s="30">
        <v>0</v>
      </c>
      <c r="M2895" s="30">
        <v>0</v>
      </c>
      <c r="N2895" s="30">
        <v>0</v>
      </c>
      <c r="O2895" s="30">
        <v>0</v>
      </c>
      <c r="P2895" s="30">
        <v>0</v>
      </c>
      <c r="Q2895" s="30">
        <v>5.0000000000000001E-3</v>
      </c>
      <c r="R2895" s="30">
        <v>3.1322945078254398</v>
      </c>
      <c r="S2895" s="30">
        <v>0</v>
      </c>
      <c r="T2895">
        <v>5.5</v>
      </c>
      <c r="U2895">
        <v>626.45890156508699</v>
      </c>
      <c r="V2895">
        <v>1.8018018018018001E-3</v>
      </c>
    </row>
    <row r="2896" spans="1:22" hidden="1" x14ac:dyDescent="0.25">
      <c r="A2896" s="30" t="s">
        <v>3520</v>
      </c>
      <c r="B2896" s="30" t="s">
        <v>2976</v>
      </c>
      <c r="C2896" s="30" t="s">
        <v>9</v>
      </c>
      <c r="D2896" s="30" t="s">
        <v>339</v>
      </c>
      <c r="E2896" s="30" t="s">
        <v>2300</v>
      </c>
      <c r="F2896" s="30">
        <v>0</v>
      </c>
      <c r="G2896" s="30" t="s">
        <v>292</v>
      </c>
      <c r="H2896" s="30">
        <v>48.843847807868698</v>
      </c>
      <c r="I2896" s="30">
        <v>0.80500000000000005</v>
      </c>
      <c r="J2896" s="30" t="s">
        <v>332</v>
      </c>
      <c r="K2896" s="30">
        <v>39.319297485334303</v>
      </c>
      <c r="L2896" s="30">
        <v>0</v>
      </c>
      <c r="M2896" s="30">
        <v>0.80500000000000005</v>
      </c>
      <c r="N2896" s="30">
        <v>0</v>
      </c>
      <c r="O2896" s="30">
        <v>0</v>
      </c>
      <c r="P2896" s="30">
        <v>0</v>
      </c>
      <c r="Q2896" s="30">
        <v>0</v>
      </c>
      <c r="R2896" s="30">
        <v>0</v>
      </c>
      <c r="S2896" s="30">
        <v>0</v>
      </c>
      <c r="T2896">
        <v>5.5</v>
      </c>
      <c r="U2896">
        <v>48.843847807868698</v>
      </c>
      <c r="V2896">
        <v>9.0297251822770597E-2</v>
      </c>
    </row>
    <row r="2897" spans="1:22" hidden="1" x14ac:dyDescent="0.25">
      <c r="A2897" s="30" t="s">
        <v>3521</v>
      </c>
      <c r="B2897" s="30" t="s">
        <v>2976</v>
      </c>
      <c r="C2897" s="30" t="s">
        <v>9</v>
      </c>
      <c r="D2897" s="30" t="s">
        <v>339</v>
      </c>
      <c r="E2897" s="30" t="s">
        <v>2300</v>
      </c>
      <c r="F2897" s="30">
        <v>0</v>
      </c>
      <c r="G2897" s="30" t="s">
        <v>293</v>
      </c>
      <c r="H2897" s="30">
        <v>824.98389039783694</v>
      </c>
      <c r="I2897" s="30">
        <v>0.14499999999999999</v>
      </c>
      <c r="J2897" s="30" t="s">
        <v>333</v>
      </c>
      <c r="K2897" s="30">
        <v>119.62266410768601</v>
      </c>
      <c r="L2897" s="30">
        <v>0</v>
      </c>
      <c r="M2897" s="30">
        <v>0</v>
      </c>
      <c r="N2897" s="30">
        <v>0.14499999999999999</v>
      </c>
      <c r="O2897" s="30">
        <v>0</v>
      </c>
      <c r="P2897" s="30">
        <v>0</v>
      </c>
      <c r="Q2897" s="30">
        <v>0</v>
      </c>
      <c r="R2897" s="30">
        <v>0</v>
      </c>
      <c r="S2897" s="30">
        <v>0</v>
      </c>
      <c r="T2897">
        <v>5.5</v>
      </c>
      <c r="U2897">
        <v>824.98389039783694</v>
      </c>
      <c r="V2897">
        <v>3.8718291054739701E-2</v>
      </c>
    </row>
    <row r="2898" spans="1:22" hidden="1" x14ac:dyDescent="0.25">
      <c r="A2898" s="30" t="s">
        <v>3522</v>
      </c>
      <c r="B2898" s="30" t="s">
        <v>2976</v>
      </c>
      <c r="C2898" s="30" t="s">
        <v>9</v>
      </c>
      <c r="D2898" s="30" t="s">
        <v>339</v>
      </c>
      <c r="E2898" s="30" t="s">
        <v>2300</v>
      </c>
      <c r="F2898" s="30">
        <v>0</v>
      </c>
      <c r="G2898" s="30" t="s">
        <v>294</v>
      </c>
      <c r="H2898" s="30">
        <v>165.115689330332</v>
      </c>
      <c r="I2898" s="30">
        <v>0.63</v>
      </c>
      <c r="J2898" s="30" t="s">
        <v>333</v>
      </c>
      <c r="K2898" s="30">
        <v>104.022884278109</v>
      </c>
      <c r="L2898" s="30">
        <v>0</v>
      </c>
      <c r="M2898" s="30">
        <v>0</v>
      </c>
      <c r="N2898" s="30">
        <v>0.63</v>
      </c>
      <c r="O2898" s="30">
        <v>0</v>
      </c>
      <c r="P2898" s="30">
        <v>0</v>
      </c>
      <c r="Q2898" s="30">
        <v>0</v>
      </c>
      <c r="R2898" s="30">
        <v>0</v>
      </c>
      <c r="S2898" s="30">
        <v>0</v>
      </c>
      <c r="T2898">
        <v>5.5</v>
      </c>
      <c r="U2898">
        <v>165.115689330332</v>
      </c>
      <c r="V2898">
        <v>0.168224299065421</v>
      </c>
    </row>
    <row r="2899" spans="1:22" hidden="1" x14ac:dyDescent="0.25">
      <c r="A2899" s="30" t="s">
        <v>3523</v>
      </c>
      <c r="B2899" s="30" t="s">
        <v>2976</v>
      </c>
      <c r="C2899" s="30" t="s">
        <v>9</v>
      </c>
      <c r="D2899" s="30" t="s">
        <v>339</v>
      </c>
      <c r="E2899" s="30" t="s">
        <v>2300</v>
      </c>
      <c r="F2899" s="30">
        <v>0</v>
      </c>
      <c r="G2899" s="30" t="s">
        <v>295</v>
      </c>
      <c r="H2899" s="30">
        <v>0</v>
      </c>
      <c r="I2899" s="30">
        <v>0</v>
      </c>
      <c r="J2899" s="30" t="s">
        <v>336</v>
      </c>
      <c r="K2899" s="30">
        <v>0</v>
      </c>
      <c r="L2899" s="30">
        <v>0</v>
      </c>
      <c r="M2899" s="30">
        <v>0</v>
      </c>
      <c r="N2899" s="30">
        <v>0</v>
      </c>
      <c r="O2899" s="30">
        <v>0</v>
      </c>
      <c r="P2899" s="30">
        <v>0</v>
      </c>
      <c r="Q2899" s="30">
        <v>0</v>
      </c>
      <c r="R2899" s="30">
        <v>0</v>
      </c>
      <c r="S2899" s="30">
        <v>0</v>
      </c>
      <c r="T2899">
        <v>5.5</v>
      </c>
      <c r="U2899">
        <v>0</v>
      </c>
      <c r="V2899">
        <v>0</v>
      </c>
    </row>
    <row r="2900" spans="1:22" hidden="1" x14ac:dyDescent="0.25">
      <c r="A2900" s="30" t="s">
        <v>3524</v>
      </c>
      <c r="B2900" s="30" t="s">
        <v>2976</v>
      </c>
      <c r="C2900" s="30" t="s">
        <v>9</v>
      </c>
      <c r="D2900" s="30" t="s">
        <v>339</v>
      </c>
      <c r="E2900" s="30" t="s">
        <v>2300</v>
      </c>
      <c r="F2900" s="30">
        <v>0</v>
      </c>
      <c r="G2900" s="30" t="s">
        <v>296</v>
      </c>
      <c r="H2900" s="30">
        <v>149.565180024054</v>
      </c>
      <c r="I2900" s="30">
        <v>0.09</v>
      </c>
      <c r="J2900" s="30" t="s">
        <v>336</v>
      </c>
      <c r="K2900" s="30">
        <v>13.460866202164899</v>
      </c>
      <c r="L2900" s="30">
        <v>0</v>
      </c>
      <c r="M2900" s="30">
        <v>0</v>
      </c>
      <c r="N2900" s="30">
        <v>0</v>
      </c>
      <c r="O2900" s="30">
        <v>0</v>
      </c>
      <c r="P2900" s="30">
        <v>0</v>
      </c>
      <c r="Q2900" s="30">
        <v>0.09</v>
      </c>
      <c r="R2900" s="30">
        <v>13.460866202164899</v>
      </c>
      <c r="S2900" s="30">
        <v>0</v>
      </c>
      <c r="T2900">
        <v>5.5</v>
      </c>
      <c r="U2900">
        <v>149.565180024054</v>
      </c>
      <c r="V2900">
        <v>3.24324324324324E-2</v>
      </c>
    </row>
    <row r="2901" spans="1:22" hidden="1" x14ac:dyDescent="0.25">
      <c r="A2901" s="30" t="s">
        <v>3525</v>
      </c>
      <c r="B2901" s="30" t="s">
        <v>2976</v>
      </c>
      <c r="C2901" s="30" t="s">
        <v>9</v>
      </c>
      <c r="D2901" s="30" t="s">
        <v>339</v>
      </c>
      <c r="E2901" s="30" t="s">
        <v>2300</v>
      </c>
      <c r="F2901" s="30">
        <v>0</v>
      </c>
      <c r="G2901" s="30" t="s">
        <v>297</v>
      </c>
      <c r="H2901" s="30">
        <v>1395.6142343295101</v>
      </c>
      <c r="I2901" s="30">
        <v>0.105</v>
      </c>
      <c r="J2901" s="30" t="s">
        <v>336</v>
      </c>
      <c r="K2901" s="30">
        <v>146.53949460459901</v>
      </c>
      <c r="L2901" s="30">
        <v>0</v>
      </c>
      <c r="M2901" s="30">
        <v>0</v>
      </c>
      <c r="N2901" s="30">
        <v>0</v>
      </c>
      <c r="O2901" s="30">
        <v>0</v>
      </c>
      <c r="P2901" s="30">
        <v>0</v>
      </c>
      <c r="Q2901" s="30">
        <v>0.105</v>
      </c>
      <c r="R2901" s="30">
        <v>146.53949460459901</v>
      </c>
      <c r="S2901" s="30">
        <v>0</v>
      </c>
      <c r="T2901">
        <v>5.5</v>
      </c>
      <c r="U2901">
        <v>1395.6142343295101</v>
      </c>
      <c r="V2901">
        <v>3.7837837837837798E-2</v>
      </c>
    </row>
    <row r="2902" spans="1:22" hidden="1" x14ac:dyDescent="0.25">
      <c r="A2902" s="30" t="s">
        <v>3526</v>
      </c>
      <c r="B2902" s="30" t="s">
        <v>2976</v>
      </c>
      <c r="C2902" s="30" t="s">
        <v>9</v>
      </c>
      <c r="D2902" s="30" t="s">
        <v>339</v>
      </c>
      <c r="E2902" s="30" t="s">
        <v>2300</v>
      </c>
      <c r="F2902" s="30">
        <v>0</v>
      </c>
      <c r="G2902" s="30" t="s">
        <v>298</v>
      </c>
      <c r="H2902" s="30">
        <v>0</v>
      </c>
      <c r="I2902" s="30">
        <v>0</v>
      </c>
      <c r="J2902" s="30" t="s">
        <v>276</v>
      </c>
      <c r="K2902" s="30">
        <v>0</v>
      </c>
      <c r="L2902" s="30">
        <v>0</v>
      </c>
      <c r="M2902" s="30">
        <v>0</v>
      </c>
      <c r="N2902" s="30">
        <v>0</v>
      </c>
      <c r="O2902" s="30">
        <v>0</v>
      </c>
      <c r="P2902" s="30">
        <v>0</v>
      </c>
      <c r="Q2902" s="30">
        <v>0</v>
      </c>
      <c r="R2902" s="30">
        <v>0</v>
      </c>
      <c r="S2902" s="30">
        <v>0</v>
      </c>
      <c r="T2902">
        <v>5.5</v>
      </c>
      <c r="U2902">
        <v>0</v>
      </c>
      <c r="V2902">
        <v>0</v>
      </c>
    </row>
    <row r="2903" spans="1:22" hidden="1" x14ac:dyDescent="0.25">
      <c r="A2903" s="30" t="s">
        <v>3527</v>
      </c>
      <c r="B2903" s="30" t="s">
        <v>2976</v>
      </c>
      <c r="C2903" s="30" t="s">
        <v>9</v>
      </c>
      <c r="D2903" s="30" t="s">
        <v>339</v>
      </c>
      <c r="E2903" s="30" t="s">
        <v>2300</v>
      </c>
      <c r="F2903" s="30">
        <v>0</v>
      </c>
      <c r="G2903" s="30" t="s">
        <v>299</v>
      </c>
      <c r="H2903" s="30">
        <v>128.10220097120799</v>
      </c>
      <c r="I2903" s="30">
        <v>0.245</v>
      </c>
      <c r="J2903" s="30" t="s">
        <v>332</v>
      </c>
      <c r="K2903" s="30">
        <v>31.385039237946099</v>
      </c>
      <c r="L2903" s="30">
        <v>0</v>
      </c>
      <c r="M2903" s="30">
        <v>0.245</v>
      </c>
      <c r="N2903" s="30">
        <v>0</v>
      </c>
      <c r="O2903" s="30">
        <v>0</v>
      </c>
      <c r="P2903" s="30">
        <v>0</v>
      </c>
      <c r="Q2903" s="30">
        <v>0</v>
      </c>
      <c r="R2903" s="30">
        <v>0</v>
      </c>
      <c r="S2903" s="30">
        <v>0</v>
      </c>
      <c r="T2903">
        <v>5.5</v>
      </c>
      <c r="U2903">
        <v>128.10220097120799</v>
      </c>
      <c r="V2903">
        <v>2.7481772293886701E-2</v>
      </c>
    </row>
    <row r="2904" spans="1:22" hidden="1" x14ac:dyDescent="0.25">
      <c r="A2904" s="30" t="s">
        <v>3528</v>
      </c>
      <c r="B2904" s="30" t="s">
        <v>2976</v>
      </c>
      <c r="C2904" s="30" t="s">
        <v>9</v>
      </c>
      <c r="D2904" s="30" t="s">
        <v>339</v>
      </c>
      <c r="E2904" s="30" t="s">
        <v>2300</v>
      </c>
      <c r="F2904" s="30">
        <v>0</v>
      </c>
      <c r="G2904" s="30" t="s">
        <v>300</v>
      </c>
      <c r="H2904" s="30">
        <v>0</v>
      </c>
      <c r="I2904" s="30">
        <v>0</v>
      </c>
      <c r="J2904" s="30" t="s">
        <v>336</v>
      </c>
      <c r="K2904" s="30">
        <v>0</v>
      </c>
      <c r="L2904" s="30">
        <v>0</v>
      </c>
      <c r="M2904" s="30">
        <v>0</v>
      </c>
      <c r="N2904" s="30">
        <v>0</v>
      </c>
      <c r="O2904" s="30">
        <v>0</v>
      </c>
      <c r="P2904" s="30">
        <v>0</v>
      </c>
      <c r="Q2904" s="30">
        <v>0</v>
      </c>
      <c r="R2904" s="30">
        <v>0</v>
      </c>
      <c r="S2904" s="30">
        <v>0</v>
      </c>
      <c r="T2904">
        <v>5.5</v>
      </c>
      <c r="U2904">
        <v>0</v>
      </c>
      <c r="V2904">
        <v>0</v>
      </c>
    </row>
    <row r="2905" spans="1:22" hidden="1" x14ac:dyDescent="0.25">
      <c r="A2905" s="30" t="s">
        <v>3529</v>
      </c>
      <c r="B2905" s="30" t="s">
        <v>2976</v>
      </c>
      <c r="C2905" s="30" t="s">
        <v>9</v>
      </c>
      <c r="D2905" s="30" t="s">
        <v>339</v>
      </c>
      <c r="E2905" s="30" t="s">
        <v>2300</v>
      </c>
      <c r="F2905" s="30">
        <v>0</v>
      </c>
      <c r="G2905" s="30" t="s">
        <v>301</v>
      </c>
      <c r="H2905" s="30">
        <v>89.855244005428901</v>
      </c>
      <c r="I2905" s="30">
        <v>2.1800000000000002</v>
      </c>
      <c r="J2905" s="30" t="s">
        <v>333</v>
      </c>
      <c r="K2905" s="30">
        <v>195.884431931835</v>
      </c>
      <c r="L2905" s="30">
        <v>0</v>
      </c>
      <c r="M2905" s="30">
        <v>0</v>
      </c>
      <c r="N2905" s="30">
        <v>2.1800000000000002</v>
      </c>
      <c r="O2905" s="30">
        <v>0</v>
      </c>
      <c r="P2905" s="30">
        <v>0</v>
      </c>
      <c r="Q2905" s="30">
        <v>0</v>
      </c>
      <c r="R2905" s="30">
        <v>0</v>
      </c>
      <c r="S2905" s="30">
        <v>0</v>
      </c>
      <c r="T2905">
        <v>5.5</v>
      </c>
      <c r="U2905">
        <v>89.855244005428901</v>
      </c>
      <c r="V2905">
        <v>0.58210947930574097</v>
      </c>
    </row>
    <row r="2906" spans="1:22" hidden="1" x14ac:dyDescent="0.25">
      <c r="A2906" s="30" t="s">
        <v>3530</v>
      </c>
      <c r="B2906" s="30" t="s">
        <v>2976</v>
      </c>
      <c r="C2906" s="30" t="s">
        <v>9</v>
      </c>
      <c r="D2906" s="30" t="s">
        <v>339</v>
      </c>
      <c r="E2906" s="30" t="s">
        <v>2300</v>
      </c>
      <c r="F2906" s="30">
        <v>0</v>
      </c>
      <c r="G2906" s="30" t="s">
        <v>302</v>
      </c>
      <c r="H2906" s="30">
        <v>106.444023343963</v>
      </c>
      <c r="I2906" s="30">
        <v>0.28499999999999998</v>
      </c>
      <c r="J2906" s="30" t="s">
        <v>332</v>
      </c>
      <c r="K2906" s="30">
        <v>30.3365466530296</v>
      </c>
      <c r="L2906" s="30">
        <v>0</v>
      </c>
      <c r="M2906" s="30">
        <v>0.28499999999999998</v>
      </c>
      <c r="N2906" s="30">
        <v>0</v>
      </c>
      <c r="O2906" s="30">
        <v>0</v>
      </c>
      <c r="P2906" s="30">
        <v>0</v>
      </c>
      <c r="Q2906" s="30">
        <v>0</v>
      </c>
      <c r="R2906" s="30">
        <v>0</v>
      </c>
      <c r="S2906" s="30">
        <v>0</v>
      </c>
      <c r="T2906">
        <v>5.5</v>
      </c>
      <c r="U2906">
        <v>106.444023343963</v>
      </c>
      <c r="V2906">
        <v>3.1968592260235601E-2</v>
      </c>
    </row>
    <row r="2907" spans="1:22" hidden="1" x14ac:dyDescent="0.25">
      <c r="A2907" s="30" t="s">
        <v>3531</v>
      </c>
      <c r="B2907" s="30" t="s">
        <v>2976</v>
      </c>
      <c r="C2907" s="30" t="s">
        <v>9</v>
      </c>
      <c r="D2907" s="30" t="s">
        <v>339</v>
      </c>
      <c r="E2907" s="30" t="s">
        <v>2300</v>
      </c>
      <c r="F2907" s="30">
        <v>0</v>
      </c>
      <c r="G2907" s="30" t="s">
        <v>303</v>
      </c>
      <c r="H2907" s="30">
        <v>345.91652302588699</v>
      </c>
      <c r="I2907" s="30">
        <v>0.42499999999999999</v>
      </c>
      <c r="J2907" s="30" t="s">
        <v>336</v>
      </c>
      <c r="K2907" s="30">
        <v>147.01452228600201</v>
      </c>
      <c r="L2907" s="30">
        <v>0</v>
      </c>
      <c r="M2907" s="30">
        <v>0</v>
      </c>
      <c r="N2907" s="30">
        <v>0</v>
      </c>
      <c r="O2907" s="30">
        <v>0</v>
      </c>
      <c r="P2907" s="30">
        <v>0</v>
      </c>
      <c r="Q2907" s="30">
        <v>0.42499999999999999</v>
      </c>
      <c r="R2907" s="30">
        <v>147.01452228600201</v>
      </c>
      <c r="S2907" s="30">
        <v>0</v>
      </c>
      <c r="T2907">
        <v>5.5</v>
      </c>
      <c r="U2907">
        <v>345.91652302588699</v>
      </c>
      <c r="V2907">
        <v>0.153153153153153</v>
      </c>
    </row>
    <row r="2908" spans="1:22" hidden="1" x14ac:dyDescent="0.25">
      <c r="A2908" s="30" t="s">
        <v>3532</v>
      </c>
      <c r="B2908" s="30" t="s">
        <v>2976</v>
      </c>
      <c r="C2908" s="30" t="s">
        <v>9</v>
      </c>
      <c r="D2908" s="30" t="s">
        <v>339</v>
      </c>
      <c r="E2908" s="30" t="s">
        <v>2300</v>
      </c>
      <c r="F2908" s="30">
        <v>0</v>
      </c>
      <c r="G2908" s="30" t="s">
        <v>304</v>
      </c>
      <c r="H2908" s="30">
        <v>178.19272667073901</v>
      </c>
      <c r="I2908" s="30">
        <v>1</v>
      </c>
      <c r="J2908" s="30" t="s">
        <v>336</v>
      </c>
      <c r="K2908" s="30">
        <v>178.19272667073901</v>
      </c>
      <c r="L2908" s="30">
        <v>0</v>
      </c>
      <c r="M2908" s="30">
        <v>0</v>
      </c>
      <c r="N2908" s="30">
        <v>0</v>
      </c>
      <c r="O2908" s="30">
        <v>0</v>
      </c>
      <c r="P2908" s="30">
        <v>0</v>
      </c>
      <c r="Q2908" s="30">
        <v>1</v>
      </c>
      <c r="R2908" s="30">
        <v>178.19272667073901</v>
      </c>
      <c r="S2908" s="30">
        <v>0</v>
      </c>
      <c r="T2908">
        <v>5.5</v>
      </c>
      <c r="U2908">
        <v>178.19272667073901</v>
      </c>
      <c r="V2908">
        <v>0.36036036036036001</v>
      </c>
    </row>
    <row r="2909" spans="1:22" hidden="1" x14ac:dyDescent="0.25">
      <c r="A2909" s="30" t="s">
        <v>3533</v>
      </c>
      <c r="B2909" s="30" t="s">
        <v>2976</v>
      </c>
      <c r="C2909" s="30" t="s">
        <v>9</v>
      </c>
      <c r="D2909" s="30" t="s">
        <v>339</v>
      </c>
      <c r="E2909" s="30" t="s">
        <v>2300</v>
      </c>
      <c r="F2909" s="30">
        <v>0</v>
      </c>
      <c r="G2909" s="30" t="s">
        <v>305</v>
      </c>
      <c r="H2909" s="30">
        <v>190.73956743589801</v>
      </c>
      <c r="I2909" s="30">
        <v>2.96</v>
      </c>
      <c r="J2909" s="30" t="s">
        <v>332</v>
      </c>
      <c r="K2909" s="30">
        <v>564.58911961025899</v>
      </c>
      <c r="L2909" s="30">
        <v>0</v>
      </c>
      <c r="M2909" s="30">
        <v>2.96</v>
      </c>
      <c r="N2909" s="30">
        <v>0</v>
      </c>
      <c r="O2909" s="30">
        <v>0</v>
      </c>
      <c r="P2909" s="30">
        <v>0</v>
      </c>
      <c r="Q2909" s="30">
        <v>0</v>
      </c>
      <c r="R2909" s="30">
        <v>0</v>
      </c>
      <c r="S2909" s="30">
        <v>0</v>
      </c>
      <c r="T2909">
        <v>5.5</v>
      </c>
      <c r="U2909">
        <v>190.73956743589801</v>
      </c>
      <c r="V2909">
        <v>0.33202467750981501</v>
      </c>
    </row>
    <row r="2910" spans="1:22" hidden="1" x14ac:dyDescent="0.25">
      <c r="A2910" s="30" t="s">
        <v>3534</v>
      </c>
      <c r="B2910" s="30" t="s">
        <v>2976</v>
      </c>
      <c r="C2910" s="30" t="s">
        <v>9</v>
      </c>
      <c r="D2910" s="30" t="s">
        <v>339</v>
      </c>
      <c r="E2910" s="30" t="s">
        <v>2300</v>
      </c>
      <c r="F2910" s="30">
        <v>0</v>
      </c>
      <c r="G2910" s="30" t="s">
        <v>306</v>
      </c>
      <c r="H2910" s="30">
        <v>119.616929359171</v>
      </c>
      <c r="I2910" s="30">
        <v>2.12</v>
      </c>
      <c r="J2910" s="30" t="s">
        <v>332</v>
      </c>
      <c r="K2910" s="30">
        <v>253.58789024144301</v>
      </c>
      <c r="L2910" s="30">
        <v>0</v>
      </c>
      <c r="M2910" s="30">
        <v>2.12</v>
      </c>
      <c r="N2910" s="30">
        <v>0</v>
      </c>
      <c r="O2910" s="30">
        <v>0</v>
      </c>
      <c r="P2910" s="30">
        <v>0</v>
      </c>
      <c r="Q2910" s="30">
        <v>0</v>
      </c>
      <c r="R2910" s="30">
        <v>0</v>
      </c>
      <c r="S2910" s="30">
        <v>0</v>
      </c>
      <c r="T2910">
        <v>5.5</v>
      </c>
      <c r="U2910">
        <v>119.616929359171</v>
      </c>
      <c r="V2910">
        <v>0.23780145821648899</v>
      </c>
    </row>
    <row r="2911" spans="1:22" hidden="1" x14ac:dyDescent="0.25">
      <c r="A2911" s="30" t="s">
        <v>3535</v>
      </c>
      <c r="B2911" s="30" t="s">
        <v>2976</v>
      </c>
      <c r="C2911" s="30" t="s">
        <v>9</v>
      </c>
      <c r="D2911" s="30" t="s">
        <v>339</v>
      </c>
      <c r="E2911" s="30" t="s">
        <v>2300</v>
      </c>
      <c r="F2911" s="30">
        <v>0</v>
      </c>
      <c r="G2911" s="30" t="s">
        <v>307</v>
      </c>
      <c r="H2911" s="30">
        <v>88.310466535878902</v>
      </c>
      <c r="I2911" s="30">
        <v>1.085</v>
      </c>
      <c r="J2911" s="30" t="s">
        <v>336</v>
      </c>
      <c r="K2911" s="30">
        <v>95.816856191428599</v>
      </c>
      <c r="L2911" s="30">
        <v>0</v>
      </c>
      <c r="M2911" s="30">
        <v>0</v>
      </c>
      <c r="N2911" s="30">
        <v>0</v>
      </c>
      <c r="O2911" s="30">
        <v>0</v>
      </c>
      <c r="P2911" s="30">
        <v>0</v>
      </c>
      <c r="Q2911" s="30">
        <v>1.085</v>
      </c>
      <c r="R2911" s="30">
        <v>95.816856191428599</v>
      </c>
      <c r="S2911" s="30">
        <v>0</v>
      </c>
      <c r="T2911">
        <v>5.5</v>
      </c>
      <c r="U2911">
        <v>88.310466535878902</v>
      </c>
      <c r="V2911">
        <v>0.39099099099099099</v>
      </c>
    </row>
    <row r="2912" spans="1:22" hidden="1" x14ac:dyDescent="0.25">
      <c r="A2912" s="30" t="s">
        <v>3536</v>
      </c>
      <c r="B2912" s="30" t="s">
        <v>2976</v>
      </c>
      <c r="C2912" s="30" t="s">
        <v>9</v>
      </c>
      <c r="D2912" s="30" t="s">
        <v>339</v>
      </c>
      <c r="E2912" s="30" t="s">
        <v>2300</v>
      </c>
      <c r="F2912" s="30">
        <v>0</v>
      </c>
      <c r="G2912" s="30" t="s">
        <v>308</v>
      </c>
      <c r="H2912" s="30">
        <v>159.64958677467101</v>
      </c>
      <c r="I2912" s="30">
        <v>2.5</v>
      </c>
      <c r="J2912" s="30" t="s">
        <v>332</v>
      </c>
      <c r="K2912" s="30">
        <v>399.12396693667802</v>
      </c>
      <c r="L2912" s="30">
        <v>0</v>
      </c>
      <c r="M2912" s="30">
        <v>2.5</v>
      </c>
      <c r="N2912" s="30">
        <v>0</v>
      </c>
      <c r="O2912" s="30">
        <v>0</v>
      </c>
      <c r="P2912" s="30">
        <v>0</v>
      </c>
      <c r="Q2912" s="30">
        <v>0</v>
      </c>
      <c r="R2912" s="30">
        <v>0</v>
      </c>
      <c r="S2912" s="30">
        <v>0</v>
      </c>
      <c r="T2912">
        <v>5.5</v>
      </c>
      <c r="U2912">
        <v>159.64958677467101</v>
      </c>
      <c r="V2912">
        <v>0.28042624789680298</v>
      </c>
    </row>
    <row r="2913" spans="1:22" hidden="1" x14ac:dyDescent="0.25">
      <c r="A2913" s="30" t="s">
        <v>3537</v>
      </c>
      <c r="B2913" s="30" t="s">
        <v>2976</v>
      </c>
      <c r="C2913" s="30" t="s">
        <v>9</v>
      </c>
      <c r="D2913" s="30" t="s">
        <v>339</v>
      </c>
      <c r="E2913" s="30" t="s">
        <v>2300</v>
      </c>
      <c r="F2913" s="30">
        <v>0</v>
      </c>
      <c r="G2913" s="30" t="s">
        <v>309</v>
      </c>
      <c r="H2913" s="30">
        <v>922.705730632322</v>
      </c>
      <c r="I2913" s="30">
        <v>6.5000000000000002E-2</v>
      </c>
      <c r="J2913" s="30" t="s">
        <v>336</v>
      </c>
      <c r="K2913" s="30">
        <v>59.975872491100901</v>
      </c>
      <c r="L2913" s="30">
        <v>0</v>
      </c>
      <c r="M2913" s="30">
        <v>0</v>
      </c>
      <c r="N2913" s="30">
        <v>0</v>
      </c>
      <c r="O2913" s="30">
        <v>0</v>
      </c>
      <c r="P2913" s="30">
        <v>0</v>
      </c>
      <c r="Q2913" s="30">
        <v>6.5000000000000002E-2</v>
      </c>
      <c r="R2913" s="30">
        <v>59.975872491100901</v>
      </c>
      <c r="S2913" s="30">
        <v>0</v>
      </c>
      <c r="T2913">
        <v>5.5</v>
      </c>
      <c r="U2913">
        <v>922.705730632322</v>
      </c>
      <c r="V2913">
        <v>2.3423423423423399E-2</v>
      </c>
    </row>
    <row r="2914" spans="1:22" hidden="1" x14ac:dyDescent="0.25">
      <c r="A2914" s="30" t="s">
        <v>3538</v>
      </c>
      <c r="B2914" s="30" t="s">
        <v>2976</v>
      </c>
      <c r="C2914" s="30" t="s">
        <v>9</v>
      </c>
      <c r="D2914" s="30" t="s">
        <v>339</v>
      </c>
      <c r="E2914" s="30" t="s">
        <v>2300</v>
      </c>
      <c r="F2914" s="30">
        <v>0</v>
      </c>
      <c r="G2914" s="30" t="s">
        <v>310</v>
      </c>
      <c r="H2914" s="30">
        <v>237.150275907044</v>
      </c>
      <c r="I2914" s="30">
        <v>0.19500000000000001</v>
      </c>
      <c r="J2914" s="30" t="s">
        <v>333</v>
      </c>
      <c r="K2914" s="30">
        <v>46.244303801873599</v>
      </c>
      <c r="L2914" s="30">
        <v>0</v>
      </c>
      <c r="M2914" s="30">
        <v>0</v>
      </c>
      <c r="N2914" s="30">
        <v>0.19500000000000001</v>
      </c>
      <c r="O2914" s="30">
        <v>0</v>
      </c>
      <c r="P2914" s="30">
        <v>0</v>
      </c>
      <c r="Q2914" s="30">
        <v>0</v>
      </c>
      <c r="R2914" s="30">
        <v>0</v>
      </c>
      <c r="S2914" s="30">
        <v>0</v>
      </c>
      <c r="T2914">
        <v>5.5</v>
      </c>
      <c r="U2914">
        <v>237.150275907044</v>
      </c>
      <c r="V2914">
        <v>5.2069425901201602E-2</v>
      </c>
    </row>
    <row r="2915" spans="1:22" hidden="1" x14ac:dyDescent="0.25">
      <c r="A2915" s="30" t="s">
        <v>3539</v>
      </c>
      <c r="B2915" s="30" t="s">
        <v>2976</v>
      </c>
      <c r="C2915" s="30" t="s">
        <v>9</v>
      </c>
      <c r="D2915" s="30" t="s">
        <v>339</v>
      </c>
      <c r="E2915" s="30" t="s">
        <v>2300</v>
      </c>
      <c r="F2915" s="30">
        <v>0</v>
      </c>
      <c r="G2915" s="30" t="s">
        <v>311</v>
      </c>
      <c r="H2915" s="30">
        <v>132.93509825721301</v>
      </c>
      <c r="I2915" s="30">
        <v>0.59499999999999997</v>
      </c>
      <c r="J2915" s="30" t="s">
        <v>333</v>
      </c>
      <c r="K2915" s="30">
        <v>79.096383463041505</v>
      </c>
      <c r="L2915" s="30">
        <v>0</v>
      </c>
      <c r="M2915" s="30">
        <v>0</v>
      </c>
      <c r="N2915" s="30">
        <v>0.59499999999999997</v>
      </c>
      <c r="O2915" s="30">
        <v>0</v>
      </c>
      <c r="P2915" s="30">
        <v>0</v>
      </c>
      <c r="Q2915" s="30">
        <v>0</v>
      </c>
      <c r="R2915" s="30">
        <v>0</v>
      </c>
      <c r="S2915" s="30">
        <v>0</v>
      </c>
      <c r="T2915">
        <v>5.5</v>
      </c>
      <c r="U2915">
        <v>132.93509825721301</v>
      </c>
      <c r="V2915">
        <v>0.15887850467289699</v>
      </c>
    </row>
    <row r="2916" spans="1:22" hidden="1" x14ac:dyDescent="0.25">
      <c r="A2916" s="30" t="s">
        <v>3540</v>
      </c>
      <c r="B2916" s="30" t="s">
        <v>2976</v>
      </c>
      <c r="C2916" s="30" t="s">
        <v>9</v>
      </c>
      <c r="D2916" s="30" t="s">
        <v>339</v>
      </c>
      <c r="E2916" s="30" t="s">
        <v>2300</v>
      </c>
      <c r="F2916" s="30">
        <v>0</v>
      </c>
      <c r="G2916" s="30" t="s">
        <v>312</v>
      </c>
      <c r="H2916" s="30">
        <v>29.462278243626201</v>
      </c>
      <c r="I2916" s="30">
        <v>17.170000000000002</v>
      </c>
      <c r="J2916" s="30" t="s">
        <v>334</v>
      </c>
      <c r="K2916" s="30">
        <v>505.86731744306201</v>
      </c>
      <c r="L2916" s="30">
        <v>0</v>
      </c>
      <c r="M2916" s="30">
        <v>0</v>
      </c>
      <c r="N2916" s="30">
        <v>0</v>
      </c>
      <c r="O2916" s="30">
        <v>17.170000000000002</v>
      </c>
      <c r="P2916" s="30">
        <v>0</v>
      </c>
      <c r="Q2916" s="30">
        <v>0</v>
      </c>
      <c r="R2916" s="30">
        <v>0</v>
      </c>
      <c r="S2916" s="30">
        <v>0</v>
      </c>
      <c r="T2916">
        <v>5.5</v>
      </c>
      <c r="U2916">
        <v>29.462278243626201</v>
      </c>
      <c r="V2916">
        <v>0.83309073265405098</v>
      </c>
    </row>
    <row r="2917" spans="1:22" hidden="1" x14ac:dyDescent="0.25">
      <c r="A2917" s="30" t="s">
        <v>3541</v>
      </c>
      <c r="B2917" s="30" t="s">
        <v>2976</v>
      </c>
      <c r="C2917" s="30" t="s">
        <v>9</v>
      </c>
      <c r="D2917" s="30" t="s">
        <v>339</v>
      </c>
      <c r="E2917" s="30" t="s">
        <v>2300</v>
      </c>
      <c r="F2917" s="30">
        <v>0</v>
      </c>
      <c r="G2917" s="30" t="s">
        <v>2688</v>
      </c>
      <c r="H2917" s="30">
        <v>283.69630728608502</v>
      </c>
      <c r="I2917" s="30">
        <v>0.43353324268499999</v>
      </c>
      <c r="J2917" s="30" t="s">
        <v>334</v>
      </c>
      <c r="K2917" s="30">
        <v>122.991780035497</v>
      </c>
      <c r="L2917" s="30">
        <v>0</v>
      </c>
      <c r="M2917" s="30">
        <v>0</v>
      </c>
      <c r="N2917" s="30">
        <v>0</v>
      </c>
      <c r="O2917" s="30">
        <v>0.43353324268499999</v>
      </c>
      <c r="P2917" s="30">
        <v>0</v>
      </c>
      <c r="Q2917" s="30">
        <v>0</v>
      </c>
      <c r="R2917" s="30">
        <v>0</v>
      </c>
      <c r="S2917" s="30">
        <v>0</v>
      </c>
      <c r="T2917">
        <v>5.5</v>
      </c>
      <c r="U2917">
        <v>283.69630728608502</v>
      </c>
      <c r="V2917">
        <v>2.10350918333333E-2</v>
      </c>
    </row>
    <row r="2918" spans="1:22" hidden="1" x14ac:dyDescent="0.25">
      <c r="A2918" s="30" t="s">
        <v>3542</v>
      </c>
      <c r="B2918" s="30" t="s">
        <v>2976</v>
      </c>
      <c r="C2918" s="30" t="s">
        <v>9</v>
      </c>
      <c r="D2918" s="30" t="s">
        <v>339</v>
      </c>
      <c r="E2918" s="30" t="s">
        <v>2300</v>
      </c>
      <c r="F2918" s="30">
        <v>0</v>
      </c>
      <c r="G2918" s="30" t="s">
        <v>2687</v>
      </c>
      <c r="H2918" s="30">
        <v>176.067789020384</v>
      </c>
      <c r="I2918" s="30">
        <v>3.0014667573149998</v>
      </c>
      <c r="J2918" s="30" t="s">
        <v>334</v>
      </c>
      <c r="K2918" s="30">
        <v>528.46161577863199</v>
      </c>
      <c r="L2918" s="30">
        <v>0</v>
      </c>
      <c r="M2918" s="30">
        <v>0</v>
      </c>
      <c r="N2918" s="30">
        <v>0</v>
      </c>
      <c r="O2918" s="30">
        <v>3.0014667573149998</v>
      </c>
      <c r="P2918" s="30">
        <v>0</v>
      </c>
      <c r="Q2918" s="30">
        <v>0</v>
      </c>
      <c r="R2918" s="30">
        <v>0</v>
      </c>
      <c r="S2918" s="30">
        <v>0</v>
      </c>
      <c r="T2918">
        <v>5.5</v>
      </c>
      <c r="U2918">
        <v>176.067789020384</v>
      </c>
      <c r="V2918">
        <v>0.145631574833333</v>
      </c>
    </row>
    <row r="2919" spans="1:22" hidden="1" x14ac:dyDescent="0.25">
      <c r="A2919" s="30" t="s">
        <v>3543</v>
      </c>
      <c r="B2919" s="30" t="s">
        <v>2976</v>
      </c>
      <c r="C2919" s="30" t="s">
        <v>9</v>
      </c>
      <c r="D2919" s="30" t="s">
        <v>339</v>
      </c>
      <c r="E2919" s="30" t="s">
        <v>2300</v>
      </c>
      <c r="F2919" s="30">
        <v>0</v>
      </c>
      <c r="G2919" s="30" t="s">
        <v>313</v>
      </c>
      <c r="H2919" s="30">
        <v>2765.0179977816001</v>
      </c>
      <c r="I2919" s="30">
        <v>5.0000000000000001E-3</v>
      </c>
      <c r="J2919" s="30" t="s">
        <v>334</v>
      </c>
      <c r="K2919" s="30">
        <v>13.825089988907999</v>
      </c>
      <c r="L2919" s="30">
        <v>0</v>
      </c>
      <c r="M2919" s="30">
        <v>0</v>
      </c>
      <c r="N2919" s="30">
        <v>0</v>
      </c>
      <c r="O2919" s="30">
        <v>5.0000000000000001E-3</v>
      </c>
      <c r="P2919" s="30">
        <v>0</v>
      </c>
      <c r="Q2919" s="30">
        <v>0</v>
      </c>
      <c r="R2919" s="30">
        <v>0</v>
      </c>
      <c r="S2919" s="30">
        <v>0</v>
      </c>
      <c r="T2919">
        <v>5.5</v>
      </c>
      <c r="U2919">
        <v>2765.0179977816001</v>
      </c>
      <c r="V2919">
        <v>2.4260067928190201E-4</v>
      </c>
    </row>
    <row r="2920" spans="1:22" hidden="1" x14ac:dyDescent="0.25">
      <c r="A2920" s="30" t="s">
        <v>3139</v>
      </c>
      <c r="B2920" s="30" t="s">
        <v>2976</v>
      </c>
      <c r="C2920" s="30" t="s">
        <v>9</v>
      </c>
      <c r="D2920" s="30" t="s">
        <v>339</v>
      </c>
      <c r="E2920" s="30" t="s">
        <v>281</v>
      </c>
      <c r="F2920" s="30">
        <v>10513</v>
      </c>
      <c r="G2920" s="30" t="s">
        <v>289</v>
      </c>
      <c r="H2920" s="30">
        <v>0</v>
      </c>
      <c r="I2920" s="30">
        <v>0</v>
      </c>
      <c r="J2920" s="30" t="s">
        <v>335</v>
      </c>
      <c r="K2920" s="30">
        <v>0</v>
      </c>
      <c r="L2920" s="30">
        <v>0</v>
      </c>
      <c r="M2920" s="30">
        <v>0</v>
      </c>
      <c r="N2920" s="30">
        <v>0</v>
      </c>
      <c r="O2920" s="30">
        <v>0</v>
      </c>
      <c r="P2920" s="30">
        <v>0</v>
      </c>
      <c r="Q2920" s="30">
        <v>0</v>
      </c>
      <c r="R2920" s="30">
        <v>0</v>
      </c>
      <c r="S2920" s="30">
        <v>0</v>
      </c>
      <c r="T2920">
        <v>6</v>
      </c>
      <c r="U2920">
        <v>1788.0417026566699</v>
      </c>
      <c r="V2920">
        <v>1</v>
      </c>
    </row>
    <row r="2921" spans="1:22" hidden="1" x14ac:dyDescent="0.25">
      <c r="A2921" s="30" t="s">
        <v>3140</v>
      </c>
      <c r="B2921" s="30" t="s">
        <v>2976</v>
      </c>
      <c r="C2921" s="30" t="s">
        <v>9</v>
      </c>
      <c r="D2921" s="30" t="s">
        <v>339</v>
      </c>
      <c r="E2921" s="30" t="s">
        <v>281</v>
      </c>
      <c r="F2921" s="30">
        <v>10513</v>
      </c>
      <c r="G2921" s="30" t="s">
        <v>290</v>
      </c>
      <c r="H2921" s="30">
        <v>0</v>
      </c>
      <c r="I2921" s="30">
        <v>0</v>
      </c>
      <c r="J2921" s="30" t="s">
        <v>363</v>
      </c>
      <c r="K2921" s="30">
        <v>0</v>
      </c>
      <c r="L2921" s="30">
        <v>0</v>
      </c>
      <c r="M2921" s="30">
        <v>0</v>
      </c>
      <c r="N2921" s="30">
        <v>0</v>
      </c>
      <c r="O2921" s="30">
        <v>0</v>
      </c>
      <c r="P2921" s="30">
        <v>0</v>
      </c>
      <c r="Q2921" s="30">
        <v>0</v>
      </c>
      <c r="R2921" s="30">
        <v>0</v>
      </c>
      <c r="S2921" s="30">
        <v>0</v>
      </c>
      <c r="T2921">
        <v>6</v>
      </c>
      <c r="U2921">
        <v>1063.34623826849</v>
      </c>
      <c r="V2921">
        <v>0.5</v>
      </c>
    </row>
    <row r="2922" spans="1:22" hidden="1" x14ac:dyDescent="0.25">
      <c r="A2922" s="30" t="s">
        <v>3141</v>
      </c>
      <c r="B2922" s="30" t="s">
        <v>2976</v>
      </c>
      <c r="C2922" s="30" t="s">
        <v>9</v>
      </c>
      <c r="D2922" s="30" t="s">
        <v>339</v>
      </c>
      <c r="E2922" s="30" t="s">
        <v>281</v>
      </c>
      <c r="F2922" s="30">
        <v>10513</v>
      </c>
      <c r="G2922" s="30" t="s">
        <v>291</v>
      </c>
      <c r="H2922" s="30">
        <v>484.581750873575</v>
      </c>
      <c r="I2922" s="30">
        <v>0.01</v>
      </c>
      <c r="J2922" s="30" t="s">
        <v>336</v>
      </c>
      <c r="K2922" s="30">
        <v>4.8458175087357498</v>
      </c>
      <c r="L2922" s="30">
        <v>50944.079469338903</v>
      </c>
      <c r="M2922" s="30">
        <v>0</v>
      </c>
      <c r="N2922" s="30">
        <v>0</v>
      </c>
      <c r="O2922" s="30">
        <v>0</v>
      </c>
      <c r="P2922" s="30">
        <v>0</v>
      </c>
      <c r="Q2922" s="30">
        <v>0.01</v>
      </c>
      <c r="R2922" s="30">
        <v>4.8458175087357498</v>
      </c>
      <c r="S2922" s="30">
        <v>105.13</v>
      </c>
      <c r="T2922">
        <v>6</v>
      </c>
      <c r="U2922">
        <v>484.581750873575</v>
      </c>
      <c r="V2922">
        <v>3.2051282051282098E-3</v>
      </c>
    </row>
    <row r="2923" spans="1:22" hidden="1" x14ac:dyDescent="0.25">
      <c r="A2923" s="30" t="s">
        <v>3142</v>
      </c>
      <c r="B2923" s="30" t="s">
        <v>2976</v>
      </c>
      <c r="C2923" s="30" t="s">
        <v>9</v>
      </c>
      <c r="D2923" s="30" t="s">
        <v>339</v>
      </c>
      <c r="E2923" s="30" t="s">
        <v>281</v>
      </c>
      <c r="F2923" s="30">
        <v>10513</v>
      </c>
      <c r="G2923" s="30" t="s">
        <v>292</v>
      </c>
      <c r="H2923" s="30">
        <v>49.008073219306702</v>
      </c>
      <c r="I2923" s="30">
        <v>0.86</v>
      </c>
      <c r="J2923" s="30" t="s">
        <v>332</v>
      </c>
      <c r="K2923" s="30">
        <v>42.146942968603803</v>
      </c>
      <c r="L2923" s="30">
        <v>443090.81142893201</v>
      </c>
      <c r="M2923" s="30">
        <v>0.86</v>
      </c>
      <c r="N2923" s="30">
        <v>0</v>
      </c>
      <c r="O2923" s="30">
        <v>0</v>
      </c>
      <c r="P2923" s="30">
        <v>0</v>
      </c>
      <c r="Q2923" s="30">
        <v>0</v>
      </c>
      <c r="R2923" s="30">
        <v>0</v>
      </c>
      <c r="S2923" s="30">
        <v>9041.18</v>
      </c>
      <c r="T2923">
        <v>6</v>
      </c>
      <c r="U2923">
        <v>49.008073219306702</v>
      </c>
      <c r="V2923">
        <v>8.9211618257261399E-2</v>
      </c>
    </row>
    <row r="2924" spans="1:22" hidden="1" x14ac:dyDescent="0.25">
      <c r="A2924" s="30" t="s">
        <v>3143</v>
      </c>
      <c r="B2924" s="30" t="s">
        <v>2976</v>
      </c>
      <c r="C2924" s="30" t="s">
        <v>9</v>
      </c>
      <c r="D2924" s="30" t="s">
        <v>339</v>
      </c>
      <c r="E2924" s="30" t="s">
        <v>281</v>
      </c>
      <c r="F2924" s="30">
        <v>10513</v>
      </c>
      <c r="G2924" s="30" t="s">
        <v>293</v>
      </c>
      <c r="H2924" s="30">
        <v>857.16569013140099</v>
      </c>
      <c r="I2924" s="30">
        <v>0.18</v>
      </c>
      <c r="J2924" s="30" t="s">
        <v>333</v>
      </c>
      <c r="K2924" s="30">
        <v>154.289824223652</v>
      </c>
      <c r="L2924" s="30">
        <v>1622048.9220632601</v>
      </c>
      <c r="M2924" s="30">
        <v>0</v>
      </c>
      <c r="N2924" s="30">
        <v>0.18</v>
      </c>
      <c r="O2924" s="30">
        <v>0</v>
      </c>
      <c r="P2924" s="30">
        <v>0</v>
      </c>
      <c r="Q2924" s="30">
        <v>0</v>
      </c>
      <c r="R2924" s="30">
        <v>0</v>
      </c>
      <c r="S2924" s="30">
        <v>1892.34</v>
      </c>
      <c r="T2924">
        <v>6</v>
      </c>
      <c r="U2924">
        <v>857.16569013140099</v>
      </c>
      <c r="V2924">
        <v>4.3795620437956199E-2</v>
      </c>
    </row>
    <row r="2925" spans="1:22" hidden="1" x14ac:dyDescent="0.25">
      <c r="A2925" s="30" t="s">
        <v>3144</v>
      </c>
      <c r="B2925" s="30" t="s">
        <v>2976</v>
      </c>
      <c r="C2925" s="30" t="s">
        <v>9</v>
      </c>
      <c r="D2925" s="30" t="s">
        <v>339</v>
      </c>
      <c r="E2925" s="30" t="s">
        <v>281</v>
      </c>
      <c r="F2925" s="30">
        <v>10513</v>
      </c>
      <c r="G2925" s="30" t="s">
        <v>294</v>
      </c>
      <c r="H2925" s="30">
        <v>176.18305375914301</v>
      </c>
      <c r="I2925" s="30">
        <v>0.71</v>
      </c>
      <c r="J2925" s="30" t="s">
        <v>333</v>
      </c>
      <c r="K2925" s="30">
        <v>125.08996816899101</v>
      </c>
      <c r="L2925" s="30">
        <v>1315070.8353606099</v>
      </c>
      <c r="M2925" s="30">
        <v>0</v>
      </c>
      <c r="N2925" s="30">
        <v>0.71</v>
      </c>
      <c r="O2925" s="30">
        <v>0</v>
      </c>
      <c r="P2925" s="30">
        <v>0</v>
      </c>
      <c r="Q2925" s="30">
        <v>0</v>
      </c>
      <c r="R2925" s="30">
        <v>0</v>
      </c>
      <c r="S2925" s="30">
        <v>7464.23</v>
      </c>
      <c r="T2925">
        <v>6</v>
      </c>
      <c r="U2925">
        <v>176.18305375914301</v>
      </c>
      <c r="V2925">
        <v>0.17274939172749401</v>
      </c>
    </row>
    <row r="2926" spans="1:22" hidden="1" x14ac:dyDescent="0.25">
      <c r="A2926" s="30" t="s">
        <v>3145</v>
      </c>
      <c r="B2926" s="30" t="s">
        <v>2976</v>
      </c>
      <c r="C2926" s="30" t="s">
        <v>9</v>
      </c>
      <c r="D2926" s="30" t="s">
        <v>339</v>
      </c>
      <c r="E2926" s="30" t="s">
        <v>281</v>
      </c>
      <c r="F2926" s="30">
        <v>10513</v>
      </c>
      <c r="G2926" s="30" t="s">
        <v>295</v>
      </c>
      <c r="H2926" s="30">
        <v>0</v>
      </c>
      <c r="I2926" s="30">
        <v>0</v>
      </c>
      <c r="J2926" s="30" t="s">
        <v>336</v>
      </c>
      <c r="K2926" s="30">
        <v>0</v>
      </c>
      <c r="L2926" s="30">
        <v>0</v>
      </c>
      <c r="M2926" s="30">
        <v>0</v>
      </c>
      <c r="N2926" s="30">
        <v>0</v>
      </c>
      <c r="O2926" s="30">
        <v>0</v>
      </c>
      <c r="P2926" s="30">
        <v>0</v>
      </c>
      <c r="Q2926" s="30">
        <v>0</v>
      </c>
      <c r="R2926" s="30">
        <v>0</v>
      </c>
      <c r="S2926" s="30">
        <v>0</v>
      </c>
      <c r="T2926">
        <v>6</v>
      </c>
      <c r="U2926">
        <v>0</v>
      </c>
      <c r="V2926">
        <v>0</v>
      </c>
    </row>
    <row r="2927" spans="1:22" hidden="1" x14ac:dyDescent="0.25">
      <c r="A2927" s="30" t="s">
        <v>3146</v>
      </c>
      <c r="B2927" s="30" t="s">
        <v>2976</v>
      </c>
      <c r="C2927" s="30" t="s">
        <v>9</v>
      </c>
      <c r="D2927" s="30" t="s">
        <v>339</v>
      </c>
      <c r="E2927" s="30" t="s">
        <v>281</v>
      </c>
      <c r="F2927" s="30">
        <v>10513</v>
      </c>
      <c r="G2927" s="30" t="s">
        <v>296</v>
      </c>
      <c r="H2927" s="30">
        <v>164.17702636886901</v>
      </c>
      <c r="I2927" s="30">
        <v>0.11</v>
      </c>
      <c r="J2927" s="30" t="s">
        <v>336</v>
      </c>
      <c r="K2927" s="30">
        <v>18.059472900575599</v>
      </c>
      <c r="L2927" s="30">
        <v>189859.238603751</v>
      </c>
      <c r="M2927" s="30">
        <v>0</v>
      </c>
      <c r="N2927" s="30">
        <v>0</v>
      </c>
      <c r="O2927" s="30">
        <v>0</v>
      </c>
      <c r="P2927" s="30">
        <v>0</v>
      </c>
      <c r="Q2927" s="30">
        <v>0.11</v>
      </c>
      <c r="R2927" s="30">
        <v>18.059472900575599</v>
      </c>
      <c r="S2927" s="30">
        <v>1156.43</v>
      </c>
      <c r="T2927">
        <v>6</v>
      </c>
      <c r="U2927">
        <v>164.17702636886901</v>
      </c>
      <c r="V2927">
        <v>3.5256410256410298E-2</v>
      </c>
    </row>
    <row r="2928" spans="1:22" hidden="1" x14ac:dyDescent="0.25">
      <c r="A2928" s="30" t="s">
        <v>3147</v>
      </c>
      <c r="B2928" s="30" t="s">
        <v>2976</v>
      </c>
      <c r="C2928" s="30" t="s">
        <v>9</v>
      </c>
      <c r="D2928" s="30" t="s">
        <v>339</v>
      </c>
      <c r="E2928" s="30" t="s">
        <v>281</v>
      </c>
      <c r="F2928" s="30">
        <v>10513</v>
      </c>
      <c r="G2928" s="30" t="s">
        <v>297</v>
      </c>
      <c r="H2928" s="30">
        <v>1564.4553521579901</v>
      </c>
      <c r="I2928" s="30">
        <v>0.12</v>
      </c>
      <c r="J2928" s="30" t="s">
        <v>336</v>
      </c>
      <c r="K2928" s="30">
        <v>187.73464225895901</v>
      </c>
      <c r="L2928" s="30">
        <v>1973654.2940684401</v>
      </c>
      <c r="M2928" s="30">
        <v>0</v>
      </c>
      <c r="N2928" s="30">
        <v>0</v>
      </c>
      <c r="O2928" s="30">
        <v>0</v>
      </c>
      <c r="P2928" s="30">
        <v>0</v>
      </c>
      <c r="Q2928" s="30">
        <v>0.12</v>
      </c>
      <c r="R2928" s="30">
        <v>187.73464225895901</v>
      </c>
      <c r="S2928" s="30">
        <v>1261.56</v>
      </c>
      <c r="T2928">
        <v>6</v>
      </c>
      <c r="U2928">
        <v>1564.4553521579901</v>
      </c>
      <c r="V2928">
        <v>3.8461538461538498E-2</v>
      </c>
    </row>
    <row r="2929" spans="1:22" hidden="1" x14ac:dyDescent="0.25">
      <c r="A2929" s="30" t="s">
        <v>3148</v>
      </c>
      <c r="B2929" s="30" t="s">
        <v>2976</v>
      </c>
      <c r="C2929" s="30" t="s">
        <v>9</v>
      </c>
      <c r="D2929" s="30" t="s">
        <v>339</v>
      </c>
      <c r="E2929" s="30" t="s">
        <v>281</v>
      </c>
      <c r="F2929" s="30">
        <v>10513</v>
      </c>
      <c r="G2929" s="30" t="s">
        <v>298</v>
      </c>
      <c r="H2929" s="30">
        <v>0</v>
      </c>
      <c r="I2929" s="30">
        <v>0</v>
      </c>
      <c r="J2929" s="30" t="s">
        <v>276</v>
      </c>
      <c r="K2929" s="30">
        <v>0</v>
      </c>
      <c r="L2929" s="30">
        <v>0</v>
      </c>
      <c r="M2929" s="30">
        <v>0</v>
      </c>
      <c r="N2929" s="30">
        <v>0</v>
      </c>
      <c r="O2929" s="30">
        <v>0</v>
      </c>
      <c r="P2929" s="30">
        <v>0</v>
      </c>
      <c r="Q2929" s="30">
        <v>0</v>
      </c>
      <c r="R2929" s="30">
        <v>0</v>
      </c>
      <c r="S2929" s="30">
        <v>0</v>
      </c>
      <c r="T2929">
        <v>6</v>
      </c>
      <c r="U2929">
        <v>0</v>
      </c>
      <c r="V2929">
        <v>0</v>
      </c>
    </row>
    <row r="2930" spans="1:22" hidden="1" x14ac:dyDescent="0.25">
      <c r="A2930" s="30" t="s">
        <v>3149</v>
      </c>
      <c r="B2930" s="30" t="s">
        <v>2976</v>
      </c>
      <c r="C2930" s="30" t="s">
        <v>9</v>
      </c>
      <c r="D2930" s="30" t="s">
        <v>339</v>
      </c>
      <c r="E2930" s="30" t="s">
        <v>281</v>
      </c>
      <c r="F2930" s="30">
        <v>10513</v>
      </c>
      <c r="G2930" s="30" t="s">
        <v>299</v>
      </c>
      <c r="H2930" s="30">
        <v>129.61058367474999</v>
      </c>
      <c r="I2930" s="30">
        <v>0.26</v>
      </c>
      <c r="J2930" s="30" t="s">
        <v>332</v>
      </c>
      <c r="K2930" s="30">
        <v>33.698751755434998</v>
      </c>
      <c r="L2930" s="30">
        <v>354274.977204889</v>
      </c>
      <c r="M2930" s="30">
        <v>0.26</v>
      </c>
      <c r="N2930" s="30">
        <v>0</v>
      </c>
      <c r="O2930" s="30">
        <v>0</v>
      </c>
      <c r="P2930" s="30">
        <v>0</v>
      </c>
      <c r="Q2930" s="30">
        <v>0</v>
      </c>
      <c r="R2930" s="30">
        <v>0</v>
      </c>
      <c r="S2930" s="30">
        <v>2733.38</v>
      </c>
      <c r="T2930">
        <v>6</v>
      </c>
      <c r="U2930">
        <v>129.61058367474999</v>
      </c>
      <c r="V2930">
        <v>2.6970954356846499E-2</v>
      </c>
    </row>
    <row r="2931" spans="1:22" hidden="1" x14ac:dyDescent="0.25">
      <c r="A2931" s="30" t="s">
        <v>3150</v>
      </c>
      <c r="B2931" s="30" t="s">
        <v>2976</v>
      </c>
      <c r="C2931" s="30" t="s">
        <v>9</v>
      </c>
      <c r="D2931" s="30" t="s">
        <v>339</v>
      </c>
      <c r="E2931" s="30" t="s">
        <v>281</v>
      </c>
      <c r="F2931" s="30">
        <v>10513</v>
      </c>
      <c r="G2931" s="30" t="s">
        <v>300</v>
      </c>
      <c r="H2931" s="30">
        <v>0</v>
      </c>
      <c r="I2931" s="30">
        <v>0</v>
      </c>
      <c r="J2931" s="30" t="s">
        <v>336</v>
      </c>
      <c r="K2931" s="30">
        <v>0</v>
      </c>
      <c r="L2931" s="30">
        <v>0</v>
      </c>
      <c r="M2931" s="30">
        <v>0</v>
      </c>
      <c r="N2931" s="30">
        <v>0</v>
      </c>
      <c r="O2931" s="30">
        <v>0</v>
      </c>
      <c r="P2931" s="30">
        <v>0</v>
      </c>
      <c r="Q2931" s="30">
        <v>0</v>
      </c>
      <c r="R2931" s="30">
        <v>0</v>
      </c>
      <c r="S2931" s="30">
        <v>0</v>
      </c>
      <c r="T2931">
        <v>6</v>
      </c>
      <c r="U2931">
        <v>0</v>
      </c>
      <c r="V2931">
        <v>0</v>
      </c>
    </row>
    <row r="2932" spans="1:22" hidden="1" x14ac:dyDescent="0.25">
      <c r="A2932" s="30" t="s">
        <v>3151</v>
      </c>
      <c r="B2932" s="30" t="s">
        <v>2976</v>
      </c>
      <c r="C2932" s="30" t="s">
        <v>9</v>
      </c>
      <c r="D2932" s="30" t="s">
        <v>339</v>
      </c>
      <c r="E2932" s="30" t="s">
        <v>281</v>
      </c>
      <c r="F2932" s="30">
        <v>10513</v>
      </c>
      <c r="G2932" s="30" t="s">
        <v>301</v>
      </c>
      <c r="H2932" s="30">
        <v>95.6882982920377</v>
      </c>
      <c r="I2932" s="30">
        <v>2.35</v>
      </c>
      <c r="J2932" s="30" t="s">
        <v>333</v>
      </c>
      <c r="K2932" s="30">
        <v>224.867500986289</v>
      </c>
      <c r="L2932" s="30">
        <v>2364032.0378688499</v>
      </c>
      <c r="M2932" s="30">
        <v>0</v>
      </c>
      <c r="N2932" s="30">
        <v>2.35</v>
      </c>
      <c r="O2932" s="30">
        <v>0</v>
      </c>
      <c r="P2932" s="30">
        <v>0</v>
      </c>
      <c r="Q2932" s="30">
        <v>0</v>
      </c>
      <c r="R2932" s="30">
        <v>0</v>
      </c>
      <c r="S2932" s="30">
        <v>24705.55</v>
      </c>
      <c r="T2932">
        <v>6</v>
      </c>
      <c r="U2932">
        <v>95.6882982920377</v>
      </c>
      <c r="V2932">
        <v>0.57177615571776197</v>
      </c>
    </row>
    <row r="2933" spans="1:22" hidden="1" x14ac:dyDescent="0.25">
      <c r="A2933" s="30" t="s">
        <v>3152</v>
      </c>
      <c r="B2933" s="30" t="s">
        <v>2976</v>
      </c>
      <c r="C2933" s="30" t="s">
        <v>9</v>
      </c>
      <c r="D2933" s="30" t="s">
        <v>339</v>
      </c>
      <c r="E2933" s="30" t="s">
        <v>281</v>
      </c>
      <c r="F2933" s="30">
        <v>10513</v>
      </c>
      <c r="G2933" s="30" t="s">
        <v>302</v>
      </c>
      <c r="H2933" s="30">
        <v>109.741635899032</v>
      </c>
      <c r="I2933" s="30">
        <v>0.35</v>
      </c>
      <c r="J2933" s="30" t="s">
        <v>332</v>
      </c>
      <c r="K2933" s="30">
        <v>38.409572564661097</v>
      </c>
      <c r="L2933" s="30">
        <v>403799.836372283</v>
      </c>
      <c r="M2933" s="30">
        <v>0.35</v>
      </c>
      <c r="N2933" s="30">
        <v>0</v>
      </c>
      <c r="O2933" s="30">
        <v>0</v>
      </c>
      <c r="P2933" s="30">
        <v>0</v>
      </c>
      <c r="Q2933" s="30">
        <v>0</v>
      </c>
      <c r="R2933" s="30">
        <v>0</v>
      </c>
      <c r="S2933" s="30">
        <v>3679.55</v>
      </c>
      <c r="T2933">
        <v>6</v>
      </c>
      <c r="U2933">
        <v>109.741635899032</v>
      </c>
      <c r="V2933">
        <v>3.6307053941908703E-2</v>
      </c>
    </row>
    <row r="2934" spans="1:22" hidden="1" x14ac:dyDescent="0.25">
      <c r="A2934" s="30" t="s">
        <v>3153</v>
      </c>
      <c r="B2934" s="30" t="s">
        <v>2976</v>
      </c>
      <c r="C2934" s="30" t="s">
        <v>9</v>
      </c>
      <c r="D2934" s="30" t="s">
        <v>339</v>
      </c>
      <c r="E2934" s="30" t="s">
        <v>281</v>
      </c>
      <c r="F2934" s="30">
        <v>10513</v>
      </c>
      <c r="G2934" s="30" t="s">
        <v>303</v>
      </c>
      <c r="H2934" s="30">
        <v>381.00518659755602</v>
      </c>
      <c r="I2934" s="30">
        <v>0.5</v>
      </c>
      <c r="J2934" s="30" t="s">
        <v>336</v>
      </c>
      <c r="K2934" s="30">
        <v>190.50259329877801</v>
      </c>
      <c r="L2934" s="30">
        <v>2002753.76335005</v>
      </c>
      <c r="M2934" s="30">
        <v>0</v>
      </c>
      <c r="N2934" s="30">
        <v>0</v>
      </c>
      <c r="O2934" s="30">
        <v>0</v>
      </c>
      <c r="P2934" s="30">
        <v>0</v>
      </c>
      <c r="Q2934" s="30">
        <v>0.5</v>
      </c>
      <c r="R2934" s="30">
        <v>190.50259329877801</v>
      </c>
      <c r="S2934" s="30">
        <v>5256.5</v>
      </c>
      <c r="T2934">
        <v>6</v>
      </c>
      <c r="U2934">
        <v>381.00518659755602</v>
      </c>
      <c r="V2934">
        <v>0.16025641025640999</v>
      </c>
    </row>
    <row r="2935" spans="1:22" hidden="1" x14ac:dyDescent="0.25">
      <c r="A2935" s="30" t="s">
        <v>3154</v>
      </c>
      <c r="B2935" s="30" t="s">
        <v>2976</v>
      </c>
      <c r="C2935" s="30" t="s">
        <v>9</v>
      </c>
      <c r="D2935" s="30" t="s">
        <v>339</v>
      </c>
      <c r="E2935" s="30" t="s">
        <v>281</v>
      </c>
      <c r="F2935" s="30">
        <v>10513</v>
      </c>
      <c r="G2935" s="30" t="s">
        <v>304</v>
      </c>
      <c r="H2935" s="30">
        <v>217.16082128656299</v>
      </c>
      <c r="I2935" s="30">
        <v>1</v>
      </c>
      <c r="J2935" s="30" t="s">
        <v>336</v>
      </c>
      <c r="K2935" s="30">
        <v>217.16082128656299</v>
      </c>
      <c r="L2935" s="30">
        <v>2283011.7141856402</v>
      </c>
      <c r="M2935" s="30">
        <v>0</v>
      </c>
      <c r="N2935" s="30">
        <v>0</v>
      </c>
      <c r="O2935" s="30">
        <v>0</v>
      </c>
      <c r="P2935" s="30">
        <v>0</v>
      </c>
      <c r="Q2935" s="30">
        <v>1</v>
      </c>
      <c r="R2935" s="30">
        <v>217.16082128656299</v>
      </c>
      <c r="S2935" s="30">
        <v>10513</v>
      </c>
      <c r="T2935">
        <v>6</v>
      </c>
      <c r="U2935">
        <v>217.16082128656299</v>
      </c>
      <c r="V2935">
        <v>0.32051282051281998</v>
      </c>
    </row>
    <row r="2936" spans="1:22" hidden="1" x14ac:dyDescent="0.25">
      <c r="A2936" s="30" t="s">
        <v>3155</v>
      </c>
      <c r="B2936" s="30" t="s">
        <v>2976</v>
      </c>
      <c r="C2936" s="30" t="s">
        <v>9</v>
      </c>
      <c r="D2936" s="30" t="s">
        <v>339</v>
      </c>
      <c r="E2936" s="30" t="s">
        <v>281</v>
      </c>
      <c r="F2936" s="30">
        <v>10513</v>
      </c>
      <c r="G2936" s="30" t="s">
        <v>305</v>
      </c>
      <c r="H2936" s="30">
        <v>200.718541322128</v>
      </c>
      <c r="I2936" s="30">
        <v>3.07</v>
      </c>
      <c r="J2936" s="30" t="s">
        <v>332</v>
      </c>
      <c r="K2936" s="30">
        <v>616.20592185893395</v>
      </c>
      <c r="L2936" s="30">
        <v>6478172.85650298</v>
      </c>
      <c r="M2936" s="30">
        <v>3.07</v>
      </c>
      <c r="N2936" s="30">
        <v>0</v>
      </c>
      <c r="O2936" s="30">
        <v>0</v>
      </c>
      <c r="P2936" s="30">
        <v>0</v>
      </c>
      <c r="Q2936" s="30">
        <v>0</v>
      </c>
      <c r="R2936" s="30">
        <v>0</v>
      </c>
      <c r="S2936" s="30">
        <v>32274.91</v>
      </c>
      <c r="T2936">
        <v>6</v>
      </c>
      <c r="U2936">
        <v>200.718541322128</v>
      </c>
      <c r="V2936">
        <v>0.31846473029045602</v>
      </c>
    </row>
    <row r="2937" spans="1:22" hidden="1" x14ac:dyDescent="0.25">
      <c r="A2937" s="30" t="s">
        <v>3156</v>
      </c>
      <c r="B2937" s="30" t="s">
        <v>2976</v>
      </c>
      <c r="C2937" s="30" t="s">
        <v>9</v>
      </c>
      <c r="D2937" s="30" t="s">
        <v>339</v>
      </c>
      <c r="E2937" s="30" t="s">
        <v>281</v>
      </c>
      <c r="F2937" s="30">
        <v>10513</v>
      </c>
      <c r="G2937" s="30" t="s">
        <v>306</v>
      </c>
      <c r="H2937" s="30">
        <v>120.252176460217</v>
      </c>
      <c r="I2937" s="30">
        <v>2.2799999999999998</v>
      </c>
      <c r="J2937" s="30" t="s">
        <v>332</v>
      </c>
      <c r="K2937" s="30">
        <v>274.17496232929398</v>
      </c>
      <c r="L2937" s="30">
        <v>2882401.37896787</v>
      </c>
      <c r="M2937" s="30">
        <v>2.2799999999999998</v>
      </c>
      <c r="N2937" s="30">
        <v>0</v>
      </c>
      <c r="O2937" s="30">
        <v>0</v>
      </c>
      <c r="P2937" s="30">
        <v>0</v>
      </c>
      <c r="Q2937" s="30">
        <v>0</v>
      </c>
      <c r="R2937" s="30">
        <v>0</v>
      </c>
      <c r="S2937" s="30">
        <v>23969.64</v>
      </c>
      <c r="T2937">
        <v>6</v>
      </c>
      <c r="U2937">
        <v>120.252176460217</v>
      </c>
      <c r="V2937">
        <v>0.23651452282157701</v>
      </c>
    </row>
    <row r="2938" spans="1:22" hidden="1" x14ac:dyDescent="0.25">
      <c r="A2938" s="30" t="s">
        <v>3157</v>
      </c>
      <c r="B2938" s="30" t="s">
        <v>2976</v>
      </c>
      <c r="C2938" s="30" t="s">
        <v>9</v>
      </c>
      <c r="D2938" s="30" t="s">
        <v>339</v>
      </c>
      <c r="E2938" s="30" t="s">
        <v>281</v>
      </c>
      <c r="F2938" s="30">
        <v>10513</v>
      </c>
      <c r="G2938" s="30" t="s">
        <v>307</v>
      </c>
      <c r="H2938" s="30">
        <v>93.792196681784901</v>
      </c>
      <c r="I2938" s="30">
        <v>1.29</v>
      </c>
      <c r="J2938" s="30" t="s">
        <v>336</v>
      </c>
      <c r="K2938" s="30">
        <v>120.991933719503</v>
      </c>
      <c r="L2938" s="30">
        <v>1271988.19919313</v>
      </c>
      <c r="M2938" s="30">
        <v>0</v>
      </c>
      <c r="N2938" s="30">
        <v>0</v>
      </c>
      <c r="O2938" s="30">
        <v>0</v>
      </c>
      <c r="P2938" s="30">
        <v>0</v>
      </c>
      <c r="Q2938" s="30">
        <v>1.29</v>
      </c>
      <c r="R2938" s="30">
        <v>120.991933719503</v>
      </c>
      <c r="S2938" s="30">
        <v>13561.77</v>
      </c>
      <c r="T2938">
        <v>6</v>
      </c>
      <c r="U2938">
        <v>93.792196681784901</v>
      </c>
      <c r="V2938">
        <v>0.41346153846153799</v>
      </c>
    </row>
    <row r="2939" spans="1:22" hidden="1" x14ac:dyDescent="0.25">
      <c r="A2939" s="30" t="s">
        <v>3158</v>
      </c>
      <c r="B2939" s="30" t="s">
        <v>2976</v>
      </c>
      <c r="C2939" s="30" t="s">
        <v>9</v>
      </c>
      <c r="D2939" s="30" t="s">
        <v>339</v>
      </c>
      <c r="E2939" s="30" t="s">
        <v>281</v>
      </c>
      <c r="F2939" s="30">
        <v>10513</v>
      </c>
      <c r="G2939" s="30" t="s">
        <v>308</v>
      </c>
      <c r="H2939" s="30">
        <v>162.27480239847</v>
      </c>
      <c r="I2939" s="30">
        <v>2.82</v>
      </c>
      <c r="J2939" s="30" t="s">
        <v>332</v>
      </c>
      <c r="K2939" s="30">
        <v>457.61494276368398</v>
      </c>
      <c r="L2939" s="30">
        <v>4810905.8932746099</v>
      </c>
      <c r="M2939" s="30">
        <v>2.82</v>
      </c>
      <c r="N2939" s="30">
        <v>0</v>
      </c>
      <c r="O2939" s="30">
        <v>0</v>
      </c>
      <c r="P2939" s="30">
        <v>0</v>
      </c>
      <c r="Q2939" s="30">
        <v>0</v>
      </c>
      <c r="R2939" s="30">
        <v>0</v>
      </c>
      <c r="S2939" s="30">
        <v>29646.66</v>
      </c>
      <c r="T2939">
        <v>6</v>
      </c>
      <c r="U2939">
        <v>162.27480239847</v>
      </c>
      <c r="V2939">
        <v>0.29253112033195</v>
      </c>
    </row>
    <row r="2940" spans="1:22" hidden="1" x14ac:dyDescent="0.25">
      <c r="A2940" s="30" t="s">
        <v>3159</v>
      </c>
      <c r="B2940" s="30" t="s">
        <v>2976</v>
      </c>
      <c r="C2940" s="30" t="s">
        <v>9</v>
      </c>
      <c r="D2940" s="30" t="s">
        <v>339</v>
      </c>
      <c r="E2940" s="30" t="s">
        <v>281</v>
      </c>
      <c r="F2940" s="30">
        <v>10513</v>
      </c>
      <c r="G2940" s="30" t="s">
        <v>309</v>
      </c>
      <c r="H2940" s="30">
        <v>999.674423259229</v>
      </c>
      <c r="I2940" s="30">
        <v>0.09</v>
      </c>
      <c r="J2940" s="30" t="s">
        <v>336</v>
      </c>
      <c r="K2940" s="30">
        <v>89.970698093330597</v>
      </c>
      <c r="L2940" s="30">
        <v>945861.94905518496</v>
      </c>
      <c r="M2940" s="30">
        <v>0</v>
      </c>
      <c r="N2940" s="30">
        <v>0</v>
      </c>
      <c r="O2940" s="30">
        <v>0</v>
      </c>
      <c r="P2940" s="30">
        <v>0</v>
      </c>
      <c r="Q2940" s="30">
        <v>0.09</v>
      </c>
      <c r="R2940" s="30">
        <v>89.970698093330597</v>
      </c>
      <c r="S2940" s="30">
        <v>946.17</v>
      </c>
      <c r="T2940">
        <v>6</v>
      </c>
      <c r="U2940">
        <v>999.674423259229</v>
      </c>
      <c r="V2940">
        <v>2.8846153846153799E-2</v>
      </c>
    </row>
    <row r="2941" spans="1:22" hidden="1" x14ac:dyDescent="0.25">
      <c r="A2941" s="30" t="s">
        <v>3160</v>
      </c>
      <c r="B2941" s="30" t="s">
        <v>2976</v>
      </c>
      <c r="C2941" s="30" t="s">
        <v>9</v>
      </c>
      <c r="D2941" s="30" t="s">
        <v>339</v>
      </c>
      <c r="E2941" s="30" t="s">
        <v>281</v>
      </c>
      <c r="F2941" s="30">
        <v>10513</v>
      </c>
      <c r="G2941" s="30" t="s">
        <v>310</v>
      </c>
      <c r="H2941" s="30">
        <v>245.311151846434</v>
      </c>
      <c r="I2941" s="30">
        <v>0.21</v>
      </c>
      <c r="J2941" s="30" t="s">
        <v>333</v>
      </c>
      <c r="K2941" s="30">
        <v>51.515341887751198</v>
      </c>
      <c r="L2941" s="30">
        <v>541580.78926592902</v>
      </c>
      <c r="M2941" s="30">
        <v>0</v>
      </c>
      <c r="N2941" s="30">
        <v>0.21</v>
      </c>
      <c r="O2941" s="30">
        <v>0</v>
      </c>
      <c r="P2941" s="30">
        <v>0</v>
      </c>
      <c r="Q2941" s="30">
        <v>0</v>
      </c>
      <c r="R2941" s="30">
        <v>0</v>
      </c>
      <c r="S2941" s="30">
        <v>2207.73</v>
      </c>
      <c r="T2941">
        <v>6</v>
      </c>
      <c r="U2941">
        <v>245.311151846434</v>
      </c>
      <c r="V2941">
        <v>5.1094890510948898E-2</v>
      </c>
    </row>
    <row r="2942" spans="1:22" hidden="1" x14ac:dyDescent="0.25">
      <c r="A2942" s="30" t="s">
        <v>3161</v>
      </c>
      <c r="B2942" s="30" t="s">
        <v>2976</v>
      </c>
      <c r="C2942" s="30" t="s">
        <v>9</v>
      </c>
      <c r="D2942" s="30" t="s">
        <v>339</v>
      </c>
      <c r="E2942" s="30" t="s">
        <v>281</v>
      </c>
      <c r="F2942" s="30">
        <v>10513</v>
      </c>
      <c r="G2942" s="30" t="s">
        <v>311</v>
      </c>
      <c r="H2942" s="30">
        <v>134.02446461027</v>
      </c>
      <c r="I2942" s="30">
        <v>0.66</v>
      </c>
      <c r="J2942" s="30" t="s">
        <v>333</v>
      </c>
      <c r="K2942" s="30">
        <v>88.456146642778293</v>
      </c>
      <c r="L2942" s="30">
        <v>929939.46965552901</v>
      </c>
      <c r="M2942" s="30">
        <v>0</v>
      </c>
      <c r="N2942" s="30">
        <v>0.66</v>
      </c>
      <c r="O2942" s="30">
        <v>0</v>
      </c>
      <c r="P2942" s="30">
        <v>0</v>
      </c>
      <c r="Q2942" s="30">
        <v>0</v>
      </c>
      <c r="R2942" s="30">
        <v>0</v>
      </c>
      <c r="S2942" s="30">
        <v>6938.58</v>
      </c>
      <c r="T2942">
        <v>6</v>
      </c>
      <c r="U2942">
        <v>134.02446461027</v>
      </c>
      <c r="V2942">
        <v>0.160583941605839</v>
      </c>
    </row>
    <row r="2943" spans="1:22" hidden="1" x14ac:dyDescent="0.25">
      <c r="A2943" s="30" t="s">
        <v>3162</v>
      </c>
      <c r="B2943" s="30" t="s">
        <v>2976</v>
      </c>
      <c r="C2943" s="30" t="s">
        <v>9</v>
      </c>
      <c r="D2943" s="30" t="s">
        <v>339</v>
      </c>
      <c r="E2943" s="30" t="s">
        <v>281</v>
      </c>
      <c r="F2943" s="30">
        <v>10513</v>
      </c>
      <c r="G2943" s="30" t="s">
        <v>312</v>
      </c>
      <c r="H2943" s="30">
        <v>30.851221102610602</v>
      </c>
      <c r="I2943" s="30">
        <v>18.600000000000001</v>
      </c>
      <c r="J2943" s="30" t="s">
        <v>334</v>
      </c>
      <c r="K2943" s="30">
        <v>573.83271250855705</v>
      </c>
      <c r="L2943" s="30">
        <v>6032703.3066024603</v>
      </c>
      <c r="M2943" s="30">
        <v>0</v>
      </c>
      <c r="N2943" s="30">
        <v>0</v>
      </c>
      <c r="O2943" s="30">
        <v>18.600000000000001</v>
      </c>
      <c r="P2943" s="30">
        <v>0</v>
      </c>
      <c r="Q2943" s="30">
        <v>0</v>
      </c>
      <c r="R2943" s="30">
        <v>0</v>
      </c>
      <c r="S2943" s="30">
        <v>195541.8</v>
      </c>
      <c r="T2943">
        <v>6</v>
      </c>
      <c r="U2943">
        <v>30.851221102610602</v>
      </c>
      <c r="V2943">
        <v>0.82300884955752196</v>
      </c>
    </row>
    <row r="2944" spans="1:22" hidden="1" x14ac:dyDescent="0.25">
      <c r="A2944" s="30" t="s">
        <v>3163</v>
      </c>
      <c r="B2944" s="30" t="s">
        <v>2976</v>
      </c>
      <c r="C2944" s="30" t="s">
        <v>9</v>
      </c>
      <c r="D2944" s="30" t="s">
        <v>339</v>
      </c>
      <c r="E2944" s="30" t="s">
        <v>281</v>
      </c>
      <c r="F2944" s="30">
        <v>10513</v>
      </c>
      <c r="G2944" s="30" t="s">
        <v>2688</v>
      </c>
      <c r="H2944" s="30">
        <v>303.73135419280902</v>
      </c>
      <c r="I2944" s="30">
        <v>0.50358009848999996</v>
      </c>
      <c r="J2944" s="30" t="s">
        <v>334</v>
      </c>
      <c r="K2944" s="30">
        <v>152.95306525891601</v>
      </c>
      <c r="L2944" s="30">
        <v>1607995.57506698</v>
      </c>
      <c r="M2944" s="30">
        <v>0</v>
      </c>
      <c r="N2944" s="30">
        <v>0</v>
      </c>
      <c r="O2944" s="30">
        <v>0.50358009848999996</v>
      </c>
      <c r="P2944" s="30">
        <v>0</v>
      </c>
      <c r="Q2944" s="30">
        <v>0</v>
      </c>
      <c r="R2944" s="30">
        <v>0</v>
      </c>
      <c r="S2944" s="30">
        <v>5294.1375754253704</v>
      </c>
      <c r="T2944">
        <v>6</v>
      </c>
      <c r="U2944">
        <v>303.73135419280902</v>
      </c>
      <c r="V2944">
        <v>2.2282305242920401E-2</v>
      </c>
    </row>
    <row r="2945" spans="1:22" hidden="1" x14ac:dyDescent="0.25">
      <c r="A2945" s="30" t="s">
        <v>3164</v>
      </c>
      <c r="B2945" s="30" t="s">
        <v>2976</v>
      </c>
      <c r="C2945" s="30" t="s">
        <v>9</v>
      </c>
      <c r="D2945" s="30" t="s">
        <v>339</v>
      </c>
      <c r="E2945" s="30" t="s">
        <v>281</v>
      </c>
      <c r="F2945" s="30">
        <v>10513</v>
      </c>
      <c r="G2945" s="30" t="s">
        <v>2687</v>
      </c>
      <c r="H2945" s="30">
        <v>188.50195302319301</v>
      </c>
      <c r="I2945" s="30">
        <v>3.4864199015100001</v>
      </c>
      <c r="J2945" s="30" t="s">
        <v>334</v>
      </c>
      <c r="K2945" s="30">
        <v>657.19696049356196</v>
      </c>
      <c r="L2945" s="30">
        <v>6909111.6456688195</v>
      </c>
      <c r="M2945" s="30">
        <v>0</v>
      </c>
      <c r="N2945" s="30">
        <v>0</v>
      </c>
      <c r="O2945" s="30">
        <v>3.4864199015100001</v>
      </c>
      <c r="P2945" s="30">
        <v>0</v>
      </c>
      <c r="Q2945" s="30">
        <v>0</v>
      </c>
      <c r="R2945" s="30">
        <v>0</v>
      </c>
      <c r="S2945" s="30">
        <v>36652.732424574599</v>
      </c>
      <c r="T2945">
        <v>6</v>
      </c>
      <c r="U2945">
        <v>188.50195302319301</v>
      </c>
      <c r="V2945">
        <v>0.154266367323451</v>
      </c>
    </row>
    <row r="2946" spans="1:22" hidden="1" x14ac:dyDescent="0.25">
      <c r="A2946" s="30" t="s">
        <v>3165</v>
      </c>
      <c r="B2946" s="30" t="s">
        <v>2976</v>
      </c>
      <c r="C2946" s="30" t="s">
        <v>9</v>
      </c>
      <c r="D2946" s="30" t="s">
        <v>339</v>
      </c>
      <c r="E2946" s="30" t="s">
        <v>281</v>
      </c>
      <c r="F2946" s="30">
        <v>10513</v>
      </c>
      <c r="G2946" s="30" t="s">
        <v>313</v>
      </c>
      <c r="H2946" s="30">
        <v>1927.9409939971899</v>
      </c>
      <c r="I2946" s="30">
        <v>0.01</v>
      </c>
      <c r="J2946" s="30" t="s">
        <v>334</v>
      </c>
      <c r="K2946" s="30">
        <v>19.279409939971899</v>
      </c>
      <c r="L2946" s="30">
        <v>202684.43669892501</v>
      </c>
      <c r="M2946" s="30">
        <v>0</v>
      </c>
      <c r="N2946" s="30">
        <v>0</v>
      </c>
      <c r="O2946" s="30">
        <v>0.01</v>
      </c>
      <c r="P2946" s="30">
        <v>0</v>
      </c>
      <c r="Q2946" s="30">
        <v>0</v>
      </c>
      <c r="R2946" s="30">
        <v>0</v>
      </c>
      <c r="S2946" s="30">
        <v>105.13</v>
      </c>
      <c r="T2946">
        <v>6</v>
      </c>
      <c r="U2946">
        <v>1927.9409939971899</v>
      </c>
      <c r="V2946">
        <v>4.4247787610619501E-4</v>
      </c>
    </row>
    <row r="2947" spans="1:22" hidden="1" x14ac:dyDescent="0.25">
      <c r="A2947" s="30" t="s">
        <v>3166</v>
      </c>
      <c r="B2947" s="30" t="s">
        <v>2976</v>
      </c>
      <c r="C2947" s="30" t="s">
        <v>9</v>
      </c>
      <c r="D2947" s="30" t="s">
        <v>339</v>
      </c>
      <c r="E2947" s="30" t="s">
        <v>282</v>
      </c>
      <c r="F2947" s="30">
        <v>10513</v>
      </c>
      <c r="G2947" s="30" t="s">
        <v>289</v>
      </c>
      <c r="H2947" s="30">
        <v>558.46870619246999</v>
      </c>
      <c r="I2947" s="30">
        <v>0.01</v>
      </c>
      <c r="J2947" s="30" t="s">
        <v>335</v>
      </c>
      <c r="K2947" s="30">
        <v>5.5846870619246998</v>
      </c>
      <c r="L2947" s="30">
        <v>58711.815082014298</v>
      </c>
      <c r="M2947" s="30">
        <v>0</v>
      </c>
      <c r="N2947" s="30">
        <v>0</v>
      </c>
      <c r="O2947" s="30">
        <v>0</v>
      </c>
      <c r="P2947" s="30">
        <v>0.01</v>
      </c>
      <c r="Q2947" s="30">
        <v>0</v>
      </c>
      <c r="R2947" s="30">
        <v>0</v>
      </c>
      <c r="S2947" s="30">
        <v>105.13</v>
      </c>
      <c r="T2947">
        <v>7</v>
      </c>
      <c r="U2947">
        <v>558.46870619246999</v>
      </c>
      <c r="V2947">
        <v>1</v>
      </c>
    </row>
    <row r="2948" spans="1:22" hidden="1" x14ac:dyDescent="0.25">
      <c r="A2948" s="30" t="s">
        <v>3167</v>
      </c>
      <c r="B2948" s="30" t="s">
        <v>2976</v>
      </c>
      <c r="C2948" s="30" t="s">
        <v>9</v>
      </c>
      <c r="D2948" s="30" t="s">
        <v>339</v>
      </c>
      <c r="E2948" s="30" t="s">
        <v>282</v>
      </c>
      <c r="F2948" s="30">
        <v>10513</v>
      </c>
      <c r="G2948" s="30" t="s">
        <v>290</v>
      </c>
      <c r="H2948" s="30">
        <v>0</v>
      </c>
      <c r="I2948" s="30">
        <v>0</v>
      </c>
      <c r="J2948" s="30" t="s">
        <v>363</v>
      </c>
      <c r="K2948" s="30">
        <v>0</v>
      </c>
      <c r="L2948" s="30">
        <v>0</v>
      </c>
      <c r="M2948" s="30">
        <v>0</v>
      </c>
      <c r="N2948" s="30">
        <v>0</v>
      </c>
      <c r="O2948" s="30">
        <v>0</v>
      </c>
      <c r="P2948" s="30">
        <v>0</v>
      </c>
      <c r="Q2948" s="30">
        <v>0</v>
      </c>
      <c r="R2948" s="30">
        <v>0</v>
      </c>
      <c r="S2948" s="30">
        <v>0</v>
      </c>
      <c r="T2948">
        <v>7</v>
      </c>
      <c r="U2948">
        <v>1063.34623826849</v>
      </c>
      <c r="V2948">
        <v>0.5</v>
      </c>
    </row>
    <row r="2949" spans="1:22" hidden="1" x14ac:dyDescent="0.25">
      <c r="A2949" s="30" t="s">
        <v>3168</v>
      </c>
      <c r="B2949" s="30" t="s">
        <v>2976</v>
      </c>
      <c r="C2949" s="30" t="s">
        <v>9</v>
      </c>
      <c r="D2949" s="30" t="s">
        <v>339</v>
      </c>
      <c r="E2949" s="30" t="s">
        <v>282</v>
      </c>
      <c r="F2949" s="30">
        <v>10513</v>
      </c>
      <c r="G2949" s="30" t="s">
        <v>291</v>
      </c>
      <c r="H2949" s="30">
        <v>649.41203749427598</v>
      </c>
      <c r="I2949" s="30">
        <v>0.02</v>
      </c>
      <c r="J2949" s="30" t="s">
        <v>336</v>
      </c>
      <c r="K2949" s="30">
        <v>12.988240749885501</v>
      </c>
      <c r="L2949" s="30">
        <v>136545.375003547</v>
      </c>
      <c r="M2949" s="30">
        <v>0</v>
      </c>
      <c r="N2949" s="30">
        <v>0</v>
      </c>
      <c r="O2949" s="30">
        <v>0</v>
      </c>
      <c r="P2949" s="30">
        <v>0</v>
      </c>
      <c r="Q2949" s="30">
        <v>0.02</v>
      </c>
      <c r="R2949" s="30">
        <v>12.988240749885501</v>
      </c>
      <c r="S2949" s="30">
        <v>210.26</v>
      </c>
      <c r="T2949">
        <v>7</v>
      </c>
      <c r="U2949">
        <v>649.41203749427598</v>
      </c>
      <c r="V2949">
        <v>4.8543689320388397E-3</v>
      </c>
    </row>
    <row r="2950" spans="1:22" hidden="1" x14ac:dyDescent="0.25">
      <c r="A2950" s="30" t="s">
        <v>3169</v>
      </c>
      <c r="B2950" s="30" t="s">
        <v>2976</v>
      </c>
      <c r="C2950" s="30" t="s">
        <v>9</v>
      </c>
      <c r="D2950" s="30" t="s">
        <v>339</v>
      </c>
      <c r="E2950" s="30" t="s">
        <v>282</v>
      </c>
      <c r="F2950" s="30">
        <v>10513</v>
      </c>
      <c r="G2950" s="30" t="s">
        <v>292</v>
      </c>
      <c r="H2950" s="30">
        <v>50.849046517199298</v>
      </c>
      <c r="I2950" s="30">
        <v>1.1200000000000001</v>
      </c>
      <c r="J2950" s="30" t="s">
        <v>332</v>
      </c>
      <c r="K2950" s="30">
        <v>56.950932099263198</v>
      </c>
      <c r="L2950" s="30">
        <v>598725.14915955404</v>
      </c>
      <c r="M2950" s="30">
        <v>1.1200000000000001</v>
      </c>
      <c r="N2950" s="30">
        <v>0</v>
      </c>
      <c r="O2950" s="30">
        <v>0</v>
      </c>
      <c r="P2950" s="30">
        <v>0</v>
      </c>
      <c r="Q2950" s="30">
        <v>0</v>
      </c>
      <c r="R2950" s="30">
        <v>0</v>
      </c>
      <c r="S2950" s="30">
        <v>11774.56</v>
      </c>
      <c r="T2950">
        <v>7</v>
      </c>
      <c r="U2950">
        <v>50.849046517199298</v>
      </c>
      <c r="V2950">
        <v>9.7731239092495606E-2</v>
      </c>
    </row>
    <row r="2951" spans="1:22" hidden="1" x14ac:dyDescent="0.25">
      <c r="A2951" s="30" t="s">
        <v>3170</v>
      </c>
      <c r="B2951" s="30" t="s">
        <v>2976</v>
      </c>
      <c r="C2951" s="30" t="s">
        <v>9</v>
      </c>
      <c r="D2951" s="30" t="s">
        <v>339</v>
      </c>
      <c r="E2951" s="30" t="s">
        <v>282</v>
      </c>
      <c r="F2951" s="30">
        <v>10513</v>
      </c>
      <c r="G2951" s="30" t="s">
        <v>293</v>
      </c>
      <c r="H2951" s="30">
        <v>933.56878712775904</v>
      </c>
      <c r="I2951" s="30">
        <v>0.28000000000000003</v>
      </c>
      <c r="J2951" s="30" t="s">
        <v>333</v>
      </c>
      <c r="K2951" s="30">
        <v>261.39926039577199</v>
      </c>
      <c r="L2951" s="30">
        <v>2748090.42454076</v>
      </c>
      <c r="M2951" s="30">
        <v>0</v>
      </c>
      <c r="N2951" s="30">
        <v>0.28000000000000003</v>
      </c>
      <c r="O2951" s="30">
        <v>0</v>
      </c>
      <c r="P2951" s="30">
        <v>0</v>
      </c>
      <c r="Q2951" s="30">
        <v>0</v>
      </c>
      <c r="R2951" s="30">
        <v>0</v>
      </c>
      <c r="S2951" s="30">
        <v>2943.64</v>
      </c>
      <c r="T2951">
        <v>7</v>
      </c>
      <c r="U2951">
        <v>933.56878712775904</v>
      </c>
      <c r="V2951">
        <v>5.6451612903225798E-2</v>
      </c>
    </row>
    <row r="2952" spans="1:22" hidden="1" x14ac:dyDescent="0.25">
      <c r="A2952" s="30" t="s">
        <v>3171</v>
      </c>
      <c r="B2952" s="30" t="s">
        <v>2976</v>
      </c>
      <c r="C2952" s="30" t="s">
        <v>9</v>
      </c>
      <c r="D2952" s="30" t="s">
        <v>339</v>
      </c>
      <c r="E2952" s="30" t="s">
        <v>282</v>
      </c>
      <c r="F2952" s="30">
        <v>10513</v>
      </c>
      <c r="G2952" s="30" t="s">
        <v>294</v>
      </c>
      <c r="H2952" s="30">
        <v>198.82800186127099</v>
      </c>
      <c r="I2952" s="30">
        <v>0.9</v>
      </c>
      <c r="J2952" s="30" t="s">
        <v>333</v>
      </c>
      <c r="K2952" s="30">
        <v>178.94520167514401</v>
      </c>
      <c r="L2952" s="30">
        <v>1881250.90521078</v>
      </c>
      <c r="M2952" s="30">
        <v>0</v>
      </c>
      <c r="N2952" s="30">
        <v>0.9</v>
      </c>
      <c r="O2952" s="30">
        <v>0</v>
      </c>
      <c r="P2952" s="30">
        <v>0</v>
      </c>
      <c r="Q2952" s="30">
        <v>0</v>
      </c>
      <c r="R2952" s="30">
        <v>0</v>
      </c>
      <c r="S2952" s="30">
        <v>9461.7000000000007</v>
      </c>
      <c r="T2952">
        <v>7</v>
      </c>
      <c r="U2952">
        <v>198.82800186127099</v>
      </c>
      <c r="V2952">
        <v>0.18145161290322601</v>
      </c>
    </row>
    <row r="2953" spans="1:22" hidden="1" x14ac:dyDescent="0.25">
      <c r="A2953" s="30" t="s">
        <v>3172</v>
      </c>
      <c r="B2953" s="30" t="s">
        <v>2976</v>
      </c>
      <c r="C2953" s="30" t="s">
        <v>9</v>
      </c>
      <c r="D2953" s="30" t="s">
        <v>339</v>
      </c>
      <c r="E2953" s="30" t="s">
        <v>282</v>
      </c>
      <c r="F2953" s="30">
        <v>10513</v>
      </c>
      <c r="G2953" s="30" t="s">
        <v>295</v>
      </c>
      <c r="H2953" s="30">
        <v>0</v>
      </c>
      <c r="I2953" s="30">
        <v>0</v>
      </c>
      <c r="J2953" s="30" t="s">
        <v>336</v>
      </c>
      <c r="K2953" s="30">
        <v>0</v>
      </c>
      <c r="L2953" s="30">
        <v>0</v>
      </c>
      <c r="M2953" s="30">
        <v>0</v>
      </c>
      <c r="N2953" s="30">
        <v>0</v>
      </c>
      <c r="O2953" s="30">
        <v>0</v>
      </c>
      <c r="P2953" s="30">
        <v>0</v>
      </c>
      <c r="Q2953" s="30">
        <v>0</v>
      </c>
      <c r="R2953" s="30">
        <v>0</v>
      </c>
      <c r="S2953" s="30">
        <v>0</v>
      </c>
      <c r="T2953">
        <v>7</v>
      </c>
      <c r="U2953">
        <v>0</v>
      </c>
      <c r="V2953">
        <v>0</v>
      </c>
    </row>
    <row r="2954" spans="1:22" hidden="1" x14ac:dyDescent="0.25">
      <c r="A2954" s="30" t="s">
        <v>3173</v>
      </c>
      <c r="B2954" s="30" t="s">
        <v>2976</v>
      </c>
      <c r="C2954" s="30" t="s">
        <v>9</v>
      </c>
      <c r="D2954" s="30" t="s">
        <v>339</v>
      </c>
      <c r="E2954" s="30" t="s">
        <v>282</v>
      </c>
      <c r="F2954" s="30">
        <v>10513</v>
      </c>
      <c r="G2954" s="30" t="s">
        <v>296</v>
      </c>
      <c r="H2954" s="30">
        <v>202.86616805019301</v>
      </c>
      <c r="I2954" s="30">
        <v>0.19</v>
      </c>
      <c r="J2954" s="30" t="s">
        <v>336</v>
      </c>
      <c r="K2954" s="30">
        <v>38.544571929536701</v>
      </c>
      <c r="L2954" s="30">
        <v>405219.084695219</v>
      </c>
      <c r="M2954" s="30">
        <v>0</v>
      </c>
      <c r="N2954" s="30">
        <v>0</v>
      </c>
      <c r="O2954" s="30">
        <v>0</v>
      </c>
      <c r="P2954" s="30">
        <v>0</v>
      </c>
      <c r="Q2954" s="30">
        <v>0.19</v>
      </c>
      <c r="R2954" s="30">
        <v>38.544571929536701</v>
      </c>
      <c r="S2954" s="30">
        <v>1997.47</v>
      </c>
      <c r="T2954">
        <v>7</v>
      </c>
      <c r="U2954">
        <v>202.86616805019301</v>
      </c>
      <c r="V2954">
        <v>4.6116504854368898E-2</v>
      </c>
    </row>
    <row r="2955" spans="1:22" hidden="1" x14ac:dyDescent="0.25">
      <c r="A2955" s="30" t="s">
        <v>3174</v>
      </c>
      <c r="B2955" s="30" t="s">
        <v>2976</v>
      </c>
      <c r="C2955" s="30" t="s">
        <v>9</v>
      </c>
      <c r="D2955" s="30" t="s">
        <v>339</v>
      </c>
      <c r="E2955" s="30" t="s">
        <v>282</v>
      </c>
      <c r="F2955" s="30">
        <v>10513</v>
      </c>
      <c r="G2955" s="30" t="s">
        <v>297</v>
      </c>
      <c r="H2955" s="30">
        <v>1801.40800030944</v>
      </c>
      <c r="I2955" s="30">
        <v>0.17</v>
      </c>
      <c r="J2955" s="30" t="s">
        <v>336</v>
      </c>
      <c r="K2955" s="30">
        <v>306.23936005260401</v>
      </c>
      <c r="L2955" s="30">
        <v>3219494.3922330299</v>
      </c>
      <c r="M2955" s="30">
        <v>0</v>
      </c>
      <c r="N2955" s="30">
        <v>0</v>
      </c>
      <c r="O2955" s="30">
        <v>0</v>
      </c>
      <c r="P2955" s="30">
        <v>0</v>
      </c>
      <c r="Q2955" s="30">
        <v>0.17</v>
      </c>
      <c r="R2955" s="30">
        <v>306.23936005260401</v>
      </c>
      <c r="S2955" s="30">
        <v>1787.21</v>
      </c>
      <c r="T2955">
        <v>7</v>
      </c>
      <c r="U2955">
        <v>1801.40800030944</v>
      </c>
      <c r="V2955">
        <v>4.12621359223301E-2</v>
      </c>
    </row>
    <row r="2956" spans="1:22" hidden="1" x14ac:dyDescent="0.25">
      <c r="A2956" s="30" t="s">
        <v>3175</v>
      </c>
      <c r="B2956" s="30" t="s">
        <v>2976</v>
      </c>
      <c r="C2956" s="30" t="s">
        <v>9</v>
      </c>
      <c r="D2956" s="30" t="s">
        <v>339</v>
      </c>
      <c r="E2956" s="30" t="s">
        <v>282</v>
      </c>
      <c r="F2956" s="30">
        <v>10513</v>
      </c>
      <c r="G2956" s="30" t="s">
        <v>298</v>
      </c>
      <c r="H2956" s="30">
        <v>0</v>
      </c>
      <c r="I2956" s="30">
        <v>0</v>
      </c>
      <c r="J2956" s="30" t="s">
        <v>276</v>
      </c>
      <c r="K2956" s="30">
        <v>0</v>
      </c>
      <c r="L2956" s="30">
        <v>0</v>
      </c>
      <c r="M2956" s="30">
        <v>0</v>
      </c>
      <c r="N2956" s="30">
        <v>0</v>
      </c>
      <c r="O2956" s="30">
        <v>0</v>
      </c>
      <c r="P2956" s="30">
        <v>0</v>
      </c>
      <c r="Q2956" s="30">
        <v>0</v>
      </c>
      <c r="R2956" s="30">
        <v>0</v>
      </c>
      <c r="S2956" s="30">
        <v>0</v>
      </c>
      <c r="T2956">
        <v>7</v>
      </c>
      <c r="U2956">
        <v>0</v>
      </c>
      <c r="V2956">
        <v>0</v>
      </c>
    </row>
    <row r="2957" spans="1:22" hidden="1" x14ac:dyDescent="0.25">
      <c r="A2957" s="30" t="s">
        <v>3176</v>
      </c>
      <c r="B2957" s="30" t="s">
        <v>2976</v>
      </c>
      <c r="C2957" s="30" t="s">
        <v>9</v>
      </c>
      <c r="D2957" s="30" t="s">
        <v>339</v>
      </c>
      <c r="E2957" s="30" t="s">
        <v>282</v>
      </c>
      <c r="F2957" s="30">
        <v>10513</v>
      </c>
      <c r="G2957" s="30" t="s">
        <v>299</v>
      </c>
      <c r="H2957" s="30">
        <v>126.20972162949801</v>
      </c>
      <c r="I2957" s="30">
        <v>0.31</v>
      </c>
      <c r="J2957" s="30" t="s">
        <v>332</v>
      </c>
      <c r="K2957" s="30">
        <v>39.125013705144497</v>
      </c>
      <c r="L2957" s="30">
        <v>411321.26908218401</v>
      </c>
      <c r="M2957" s="30">
        <v>0.31</v>
      </c>
      <c r="N2957" s="30">
        <v>0</v>
      </c>
      <c r="O2957" s="30">
        <v>0</v>
      </c>
      <c r="P2957" s="30">
        <v>0</v>
      </c>
      <c r="Q2957" s="30">
        <v>0</v>
      </c>
      <c r="R2957" s="30">
        <v>0</v>
      </c>
      <c r="S2957" s="30">
        <v>3259.03</v>
      </c>
      <c r="T2957">
        <v>7</v>
      </c>
      <c r="U2957">
        <v>126.20972162949801</v>
      </c>
      <c r="V2957">
        <v>2.7050610820244299E-2</v>
      </c>
    </row>
    <row r="2958" spans="1:22" hidden="1" x14ac:dyDescent="0.25">
      <c r="A2958" s="30" t="s">
        <v>3177</v>
      </c>
      <c r="B2958" s="30" t="s">
        <v>2976</v>
      </c>
      <c r="C2958" s="30" t="s">
        <v>9</v>
      </c>
      <c r="D2958" s="30" t="s">
        <v>339</v>
      </c>
      <c r="E2958" s="30" t="s">
        <v>282</v>
      </c>
      <c r="F2958" s="30">
        <v>10513</v>
      </c>
      <c r="G2958" s="30" t="s">
        <v>300</v>
      </c>
      <c r="H2958" s="30">
        <v>82.617489047825401</v>
      </c>
      <c r="I2958" s="30">
        <v>0.01</v>
      </c>
      <c r="J2958" s="30" t="s">
        <v>336</v>
      </c>
      <c r="K2958" s="30">
        <v>0.82617489047825399</v>
      </c>
      <c r="L2958" s="30">
        <v>8685.5766235978899</v>
      </c>
      <c r="M2958" s="30">
        <v>0</v>
      </c>
      <c r="N2958" s="30">
        <v>0</v>
      </c>
      <c r="O2958" s="30">
        <v>0</v>
      </c>
      <c r="P2958" s="30">
        <v>0</v>
      </c>
      <c r="Q2958" s="30">
        <v>0.01</v>
      </c>
      <c r="R2958" s="30">
        <v>0.82617489047825399</v>
      </c>
      <c r="S2958" s="30">
        <v>105.13</v>
      </c>
      <c r="T2958">
        <v>7</v>
      </c>
      <c r="U2958">
        <v>82.617489047825401</v>
      </c>
      <c r="V2958">
        <v>2.4271844660194199E-3</v>
      </c>
    </row>
    <row r="2959" spans="1:22" hidden="1" x14ac:dyDescent="0.25">
      <c r="A2959" s="30" t="s">
        <v>3178</v>
      </c>
      <c r="B2959" s="30" t="s">
        <v>2976</v>
      </c>
      <c r="C2959" s="30" t="s">
        <v>9</v>
      </c>
      <c r="D2959" s="30" t="s">
        <v>339</v>
      </c>
      <c r="E2959" s="30" t="s">
        <v>282</v>
      </c>
      <c r="F2959" s="30">
        <v>10513</v>
      </c>
      <c r="G2959" s="30" t="s">
        <v>301</v>
      </c>
      <c r="H2959" s="30">
        <v>116.267995051393</v>
      </c>
      <c r="I2959" s="30">
        <v>2.72</v>
      </c>
      <c r="J2959" s="30" t="s">
        <v>333</v>
      </c>
      <c r="K2959" s="30">
        <v>316.24894653978998</v>
      </c>
      <c r="L2959" s="30">
        <v>3324725.1749728099</v>
      </c>
      <c r="M2959" s="30">
        <v>0</v>
      </c>
      <c r="N2959" s="30">
        <v>2.72</v>
      </c>
      <c r="O2959" s="30">
        <v>0</v>
      </c>
      <c r="P2959" s="30">
        <v>0</v>
      </c>
      <c r="Q2959" s="30">
        <v>0</v>
      </c>
      <c r="R2959" s="30">
        <v>0</v>
      </c>
      <c r="S2959" s="30">
        <v>28595.360000000001</v>
      </c>
      <c r="T2959">
        <v>7</v>
      </c>
      <c r="U2959">
        <v>116.267995051393</v>
      </c>
      <c r="V2959">
        <v>0.54838709677419395</v>
      </c>
    </row>
    <row r="2960" spans="1:22" hidden="1" x14ac:dyDescent="0.25">
      <c r="A2960" s="30" t="s">
        <v>3179</v>
      </c>
      <c r="B2960" s="30" t="s">
        <v>2976</v>
      </c>
      <c r="C2960" s="30" t="s">
        <v>9</v>
      </c>
      <c r="D2960" s="30" t="s">
        <v>339</v>
      </c>
      <c r="E2960" s="30" t="s">
        <v>282</v>
      </c>
      <c r="F2960" s="30">
        <v>10513</v>
      </c>
      <c r="G2960" s="30" t="s">
        <v>302</v>
      </c>
      <c r="H2960" s="30">
        <v>113.62777639351199</v>
      </c>
      <c r="I2960" s="30">
        <v>0.53</v>
      </c>
      <c r="J2960" s="30" t="s">
        <v>332</v>
      </c>
      <c r="K2960" s="30">
        <v>60.222721488561298</v>
      </c>
      <c r="L2960" s="30">
        <v>633121.47100924503</v>
      </c>
      <c r="M2960" s="30">
        <v>0.53</v>
      </c>
      <c r="N2960" s="30">
        <v>0</v>
      </c>
      <c r="O2960" s="30">
        <v>0</v>
      </c>
      <c r="P2960" s="30">
        <v>0</v>
      </c>
      <c r="Q2960" s="30">
        <v>0</v>
      </c>
      <c r="R2960" s="30">
        <v>0</v>
      </c>
      <c r="S2960" s="30">
        <v>5571.89</v>
      </c>
      <c r="T2960">
        <v>7</v>
      </c>
      <c r="U2960">
        <v>113.62777639351199</v>
      </c>
      <c r="V2960">
        <v>4.6247818499127402E-2</v>
      </c>
    </row>
    <row r="2961" spans="1:22" hidden="1" x14ac:dyDescent="0.25">
      <c r="A2961" s="30" t="s">
        <v>3180</v>
      </c>
      <c r="B2961" s="30" t="s">
        <v>2976</v>
      </c>
      <c r="C2961" s="30" t="s">
        <v>9</v>
      </c>
      <c r="D2961" s="30" t="s">
        <v>339</v>
      </c>
      <c r="E2961" s="30" t="s">
        <v>282</v>
      </c>
      <c r="F2961" s="30">
        <v>10513</v>
      </c>
      <c r="G2961" s="30" t="s">
        <v>303</v>
      </c>
      <c r="H2961" s="30">
        <v>521.64967378916401</v>
      </c>
      <c r="I2961" s="30">
        <v>0.65</v>
      </c>
      <c r="J2961" s="30" t="s">
        <v>336</v>
      </c>
      <c r="K2961" s="30">
        <v>339.07228796295698</v>
      </c>
      <c r="L2961" s="30">
        <v>3564666.9633545601</v>
      </c>
      <c r="M2961" s="30">
        <v>0</v>
      </c>
      <c r="N2961" s="30">
        <v>0</v>
      </c>
      <c r="O2961" s="30">
        <v>0</v>
      </c>
      <c r="P2961" s="30">
        <v>0</v>
      </c>
      <c r="Q2961" s="30">
        <v>0.65</v>
      </c>
      <c r="R2961" s="30">
        <v>339.07228796295698</v>
      </c>
      <c r="S2961" s="30">
        <v>6833.45</v>
      </c>
      <c r="T2961">
        <v>7</v>
      </c>
      <c r="U2961">
        <v>521.64967378916401</v>
      </c>
      <c r="V2961">
        <v>0.15776699029126201</v>
      </c>
    </row>
    <row r="2962" spans="1:22" hidden="1" x14ac:dyDescent="0.25">
      <c r="A2962" s="30" t="s">
        <v>3181</v>
      </c>
      <c r="B2962" s="30" t="s">
        <v>2976</v>
      </c>
      <c r="C2962" s="30" t="s">
        <v>9</v>
      </c>
      <c r="D2962" s="30" t="s">
        <v>339</v>
      </c>
      <c r="E2962" s="30" t="s">
        <v>282</v>
      </c>
      <c r="F2962" s="30">
        <v>10513</v>
      </c>
      <c r="G2962" s="30" t="s">
        <v>304</v>
      </c>
      <c r="H2962" s="30">
        <v>352.070553367733</v>
      </c>
      <c r="I2962" s="30">
        <v>1</v>
      </c>
      <c r="J2962" s="30" t="s">
        <v>336</v>
      </c>
      <c r="K2962" s="30">
        <v>352.070553367733</v>
      </c>
      <c r="L2962" s="30">
        <v>3701317.7275549802</v>
      </c>
      <c r="M2962" s="30">
        <v>0</v>
      </c>
      <c r="N2962" s="30">
        <v>0</v>
      </c>
      <c r="O2962" s="30">
        <v>0</v>
      </c>
      <c r="P2962" s="30">
        <v>0</v>
      </c>
      <c r="Q2962" s="30">
        <v>1</v>
      </c>
      <c r="R2962" s="30">
        <v>352.070553367733</v>
      </c>
      <c r="S2962" s="30">
        <v>10513</v>
      </c>
      <c r="T2962">
        <v>7</v>
      </c>
      <c r="U2962">
        <v>352.070553367733</v>
      </c>
      <c r="V2962">
        <v>0.242718446601942</v>
      </c>
    </row>
    <row r="2963" spans="1:22" hidden="1" x14ac:dyDescent="0.25">
      <c r="A2963" s="30" t="s">
        <v>3182</v>
      </c>
      <c r="B2963" s="30" t="s">
        <v>2976</v>
      </c>
      <c r="C2963" s="30" t="s">
        <v>9</v>
      </c>
      <c r="D2963" s="30" t="s">
        <v>339</v>
      </c>
      <c r="E2963" s="30" t="s">
        <v>282</v>
      </c>
      <c r="F2963" s="30">
        <v>10513</v>
      </c>
      <c r="G2963" s="30" t="s">
        <v>305</v>
      </c>
      <c r="H2963" s="30">
        <v>215.94656103484601</v>
      </c>
      <c r="I2963" s="30">
        <v>3.3</v>
      </c>
      <c r="J2963" s="30" t="s">
        <v>332</v>
      </c>
      <c r="K2963" s="30">
        <v>712.62365141499299</v>
      </c>
      <c r="L2963" s="30">
        <v>7491812.4473258201</v>
      </c>
      <c r="M2963" s="30">
        <v>3.3</v>
      </c>
      <c r="N2963" s="30">
        <v>0</v>
      </c>
      <c r="O2963" s="30">
        <v>0</v>
      </c>
      <c r="P2963" s="30">
        <v>0</v>
      </c>
      <c r="Q2963" s="30">
        <v>0</v>
      </c>
      <c r="R2963" s="30">
        <v>0</v>
      </c>
      <c r="S2963" s="30">
        <v>34692.9</v>
      </c>
      <c r="T2963">
        <v>7</v>
      </c>
      <c r="U2963">
        <v>215.94656103484601</v>
      </c>
      <c r="V2963">
        <v>0.28795811518324599</v>
      </c>
    </row>
    <row r="2964" spans="1:22" hidden="1" x14ac:dyDescent="0.25">
      <c r="A2964" s="30" t="s">
        <v>3183</v>
      </c>
      <c r="B2964" s="30" t="s">
        <v>2976</v>
      </c>
      <c r="C2964" s="30" t="s">
        <v>9</v>
      </c>
      <c r="D2964" s="30" t="s">
        <v>339</v>
      </c>
      <c r="E2964" s="30" t="s">
        <v>282</v>
      </c>
      <c r="F2964" s="30">
        <v>10513</v>
      </c>
      <c r="G2964" s="30" t="s">
        <v>306</v>
      </c>
      <c r="H2964" s="30">
        <v>121.174340109781</v>
      </c>
      <c r="I2964" s="30">
        <v>2.62</v>
      </c>
      <c r="J2964" s="30" t="s">
        <v>332</v>
      </c>
      <c r="K2964" s="30">
        <v>317.47677108762599</v>
      </c>
      <c r="L2964" s="30">
        <v>3337633.2944442099</v>
      </c>
      <c r="M2964" s="30">
        <v>2.62</v>
      </c>
      <c r="N2964" s="30">
        <v>0</v>
      </c>
      <c r="O2964" s="30">
        <v>0</v>
      </c>
      <c r="P2964" s="30">
        <v>0</v>
      </c>
      <c r="Q2964" s="30">
        <v>0</v>
      </c>
      <c r="R2964" s="30">
        <v>0</v>
      </c>
      <c r="S2964" s="30">
        <v>27544.06</v>
      </c>
      <c r="T2964">
        <v>7</v>
      </c>
      <c r="U2964">
        <v>121.174340109781</v>
      </c>
      <c r="V2964">
        <v>0.22862129144851701</v>
      </c>
    </row>
    <row r="2965" spans="1:22" hidden="1" x14ac:dyDescent="0.25">
      <c r="A2965" s="30" t="s">
        <v>3184</v>
      </c>
      <c r="B2965" s="30" t="s">
        <v>2976</v>
      </c>
      <c r="C2965" s="30" t="s">
        <v>9</v>
      </c>
      <c r="D2965" s="30" t="s">
        <v>339</v>
      </c>
      <c r="E2965" s="30" t="s">
        <v>282</v>
      </c>
      <c r="F2965" s="30">
        <v>10513</v>
      </c>
      <c r="G2965" s="30" t="s">
        <v>307</v>
      </c>
      <c r="H2965" s="30">
        <v>102.07473541600901</v>
      </c>
      <c r="I2965" s="30">
        <v>1.89</v>
      </c>
      <c r="J2965" s="30" t="s">
        <v>336</v>
      </c>
      <c r="K2965" s="30">
        <v>192.921249936257</v>
      </c>
      <c r="L2965" s="30">
        <v>2028181.1005798699</v>
      </c>
      <c r="M2965" s="30">
        <v>0</v>
      </c>
      <c r="N2965" s="30">
        <v>0</v>
      </c>
      <c r="O2965" s="30">
        <v>0</v>
      </c>
      <c r="P2965" s="30">
        <v>0</v>
      </c>
      <c r="Q2965" s="30">
        <v>1.89</v>
      </c>
      <c r="R2965" s="30">
        <v>192.921249936257</v>
      </c>
      <c r="S2965" s="30">
        <v>19869.57</v>
      </c>
      <c r="T2965">
        <v>7</v>
      </c>
      <c r="U2965">
        <v>102.07473541600901</v>
      </c>
      <c r="V2965">
        <v>0.45873786407766998</v>
      </c>
    </row>
    <row r="2966" spans="1:22" hidden="1" x14ac:dyDescent="0.25">
      <c r="A2966" s="30" t="s">
        <v>3185</v>
      </c>
      <c r="B2966" s="30" t="s">
        <v>2976</v>
      </c>
      <c r="C2966" s="30" t="s">
        <v>9</v>
      </c>
      <c r="D2966" s="30" t="s">
        <v>339</v>
      </c>
      <c r="E2966" s="30" t="s">
        <v>282</v>
      </c>
      <c r="F2966" s="30">
        <v>10513</v>
      </c>
      <c r="G2966" s="30" t="s">
        <v>308</v>
      </c>
      <c r="H2966" s="30">
        <v>168.00862578981099</v>
      </c>
      <c r="I2966" s="30">
        <v>3.58</v>
      </c>
      <c r="J2966" s="30" t="s">
        <v>332</v>
      </c>
      <c r="K2966" s="30">
        <v>601.47088032752299</v>
      </c>
      <c r="L2966" s="30">
        <v>6323263.3648832496</v>
      </c>
      <c r="M2966" s="30">
        <v>3.58</v>
      </c>
      <c r="N2966" s="30">
        <v>0</v>
      </c>
      <c r="O2966" s="30">
        <v>0</v>
      </c>
      <c r="P2966" s="30">
        <v>0</v>
      </c>
      <c r="Q2966" s="30">
        <v>0</v>
      </c>
      <c r="R2966" s="30">
        <v>0</v>
      </c>
      <c r="S2966" s="30">
        <v>37636.54</v>
      </c>
      <c r="T2966">
        <v>7</v>
      </c>
      <c r="U2966">
        <v>168.00862578981099</v>
      </c>
      <c r="V2966">
        <v>0.31239092495637</v>
      </c>
    </row>
    <row r="2967" spans="1:22" hidden="1" x14ac:dyDescent="0.25">
      <c r="A2967" s="30" t="s">
        <v>3186</v>
      </c>
      <c r="B2967" s="30" t="s">
        <v>2976</v>
      </c>
      <c r="C2967" s="30" t="s">
        <v>9</v>
      </c>
      <c r="D2967" s="30" t="s">
        <v>339</v>
      </c>
      <c r="E2967" s="30" t="s">
        <v>282</v>
      </c>
      <c r="F2967" s="30">
        <v>10513</v>
      </c>
      <c r="G2967" s="30" t="s">
        <v>309</v>
      </c>
      <c r="H2967" s="30">
        <v>1374.30691031623</v>
      </c>
      <c r="I2967" s="30">
        <v>0.19</v>
      </c>
      <c r="J2967" s="30" t="s">
        <v>336</v>
      </c>
      <c r="K2967" s="30">
        <v>261.11831296008302</v>
      </c>
      <c r="L2967" s="30">
        <v>2745136.8241493599</v>
      </c>
      <c r="M2967" s="30">
        <v>0</v>
      </c>
      <c r="N2967" s="30">
        <v>0</v>
      </c>
      <c r="O2967" s="30">
        <v>0</v>
      </c>
      <c r="P2967" s="30">
        <v>0</v>
      </c>
      <c r="Q2967" s="30">
        <v>0.19</v>
      </c>
      <c r="R2967" s="30">
        <v>261.11831296008302</v>
      </c>
      <c r="S2967" s="30">
        <v>1997.47</v>
      </c>
      <c r="T2967">
        <v>7</v>
      </c>
      <c r="U2967">
        <v>1374.30691031623</v>
      </c>
      <c r="V2967">
        <v>4.6116504854368898E-2</v>
      </c>
    </row>
    <row r="2968" spans="1:22" hidden="1" x14ac:dyDescent="0.25">
      <c r="A2968" s="30" t="s">
        <v>3187</v>
      </c>
      <c r="B2968" s="30" t="s">
        <v>2976</v>
      </c>
      <c r="C2968" s="30" t="s">
        <v>9</v>
      </c>
      <c r="D2968" s="30" t="s">
        <v>339</v>
      </c>
      <c r="E2968" s="30" t="s">
        <v>282</v>
      </c>
      <c r="F2968" s="30">
        <v>10513</v>
      </c>
      <c r="G2968" s="30" t="s">
        <v>310</v>
      </c>
      <c r="H2968" s="30">
        <v>255.242673563967</v>
      </c>
      <c r="I2968" s="30">
        <v>0.26</v>
      </c>
      <c r="J2968" s="30" t="s">
        <v>333</v>
      </c>
      <c r="K2968" s="30">
        <v>66.363095126631293</v>
      </c>
      <c r="L2968" s="30">
        <v>697675.21906627505</v>
      </c>
      <c r="M2968" s="30">
        <v>0</v>
      </c>
      <c r="N2968" s="30">
        <v>0.26</v>
      </c>
      <c r="O2968" s="30">
        <v>0</v>
      </c>
      <c r="P2968" s="30">
        <v>0</v>
      </c>
      <c r="Q2968" s="30">
        <v>0</v>
      </c>
      <c r="R2968" s="30">
        <v>0</v>
      </c>
      <c r="S2968" s="30">
        <v>2733.38</v>
      </c>
      <c r="T2968">
        <v>7</v>
      </c>
      <c r="U2968">
        <v>255.242673563967</v>
      </c>
      <c r="V2968">
        <v>5.24193548387097E-2</v>
      </c>
    </row>
    <row r="2969" spans="1:22" hidden="1" x14ac:dyDescent="0.25">
      <c r="A2969" s="30" t="s">
        <v>3188</v>
      </c>
      <c r="B2969" s="30" t="s">
        <v>2976</v>
      </c>
      <c r="C2969" s="30" t="s">
        <v>9</v>
      </c>
      <c r="D2969" s="30" t="s">
        <v>339</v>
      </c>
      <c r="E2969" s="30" t="s">
        <v>282</v>
      </c>
      <c r="F2969" s="30">
        <v>10513</v>
      </c>
      <c r="G2969" s="30" t="s">
        <v>311</v>
      </c>
      <c r="H2969" s="30">
        <v>136.739072309486</v>
      </c>
      <c r="I2969" s="30">
        <v>0.8</v>
      </c>
      <c r="J2969" s="30" t="s">
        <v>333</v>
      </c>
      <c r="K2969" s="30">
        <v>109.391257847589</v>
      </c>
      <c r="L2969" s="30">
        <v>1150030.2937517001</v>
      </c>
      <c r="M2969" s="30">
        <v>0</v>
      </c>
      <c r="N2969" s="30">
        <v>0.8</v>
      </c>
      <c r="O2969" s="30">
        <v>0</v>
      </c>
      <c r="P2969" s="30">
        <v>0</v>
      </c>
      <c r="Q2969" s="30">
        <v>0</v>
      </c>
      <c r="R2969" s="30">
        <v>0</v>
      </c>
      <c r="S2969" s="30">
        <v>8410.4</v>
      </c>
      <c r="T2969">
        <v>7</v>
      </c>
      <c r="U2969">
        <v>136.739072309486</v>
      </c>
      <c r="V2969">
        <v>0.16129032258064499</v>
      </c>
    </row>
    <row r="2970" spans="1:22" hidden="1" x14ac:dyDescent="0.25">
      <c r="A2970" s="30" t="s">
        <v>3189</v>
      </c>
      <c r="B2970" s="30" t="s">
        <v>2976</v>
      </c>
      <c r="C2970" s="30" t="s">
        <v>9</v>
      </c>
      <c r="D2970" s="30" t="s">
        <v>339</v>
      </c>
      <c r="E2970" s="30" t="s">
        <v>282</v>
      </c>
      <c r="F2970" s="30">
        <v>10513</v>
      </c>
      <c r="G2970" s="30" t="s">
        <v>312</v>
      </c>
      <c r="H2970" s="30">
        <v>34.395823790261701</v>
      </c>
      <c r="I2970" s="30">
        <v>21.9</v>
      </c>
      <c r="J2970" s="30" t="s">
        <v>334</v>
      </c>
      <c r="K2970" s="30">
        <v>753.26854100673199</v>
      </c>
      <c r="L2970" s="30">
        <v>7919112.17160377</v>
      </c>
      <c r="M2970" s="30">
        <v>0</v>
      </c>
      <c r="N2970" s="30">
        <v>0</v>
      </c>
      <c r="O2970" s="30">
        <v>21.9</v>
      </c>
      <c r="P2970" s="30">
        <v>0</v>
      </c>
      <c r="Q2970" s="30">
        <v>0</v>
      </c>
      <c r="R2970" s="30">
        <v>0</v>
      </c>
      <c r="S2970" s="30">
        <v>230234.7</v>
      </c>
      <c r="T2970">
        <v>7</v>
      </c>
      <c r="U2970">
        <v>34.395823790261701</v>
      </c>
      <c r="V2970">
        <v>0.806332842415317</v>
      </c>
    </row>
    <row r="2971" spans="1:22" hidden="1" x14ac:dyDescent="0.25">
      <c r="A2971" s="30" t="s">
        <v>3190</v>
      </c>
      <c r="B2971" s="30" t="s">
        <v>2976</v>
      </c>
      <c r="C2971" s="30" t="s">
        <v>9</v>
      </c>
      <c r="D2971" s="30" t="s">
        <v>339</v>
      </c>
      <c r="E2971" s="30" t="s">
        <v>282</v>
      </c>
      <c r="F2971" s="30">
        <v>10513</v>
      </c>
      <c r="G2971" s="30" t="s">
        <v>2688</v>
      </c>
      <c r="H2971" s="30">
        <v>351.763496033553</v>
      </c>
      <c r="I2971" s="30">
        <v>0.66008118172999997</v>
      </c>
      <c r="J2971" s="30" t="s">
        <v>334</v>
      </c>
      <c r="K2971" s="30">
        <v>232.19246415130399</v>
      </c>
      <c r="L2971" s="30">
        <v>2441039.3756226599</v>
      </c>
      <c r="M2971" s="30">
        <v>0</v>
      </c>
      <c r="N2971" s="30">
        <v>0</v>
      </c>
      <c r="O2971" s="30">
        <v>0.66008118172999997</v>
      </c>
      <c r="P2971" s="30">
        <v>0</v>
      </c>
      <c r="Q2971" s="30">
        <v>0</v>
      </c>
      <c r="R2971" s="30">
        <v>0</v>
      </c>
      <c r="S2971" s="30">
        <v>6939.4334635274899</v>
      </c>
      <c r="T2971">
        <v>7</v>
      </c>
      <c r="U2971">
        <v>351.763496033553</v>
      </c>
      <c r="V2971">
        <v>2.4303430844256301E-2</v>
      </c>
    </row>
    <row r="2972" spans="1:22" hidden="1" x14ac:dyDescent="0.25">
      <c r="A2972" s="30" t="s">
        <v>3191</v>
      </c>
      <c r="B2972" s="30" t="s">
        <v>2976</v>
      </c>
      <c r="C2972" s="30" t="s">
        <v>9</v>
      </c>
      <c r="D2972" s="30" t="s">
        <v>339</v>
      </c>
      <c r="E2972" s="30" t="s">
        <v>282</v>
      </c>
      <c r="F2972" s="30">
        <v>10513</v>
      </c>
      <c r="G2972" s="30" t="s">
        <v>2687</v>
      </c>
      <c r="H2972" s="30">
        <v>218.31169251791599</v>
      </c>
      <c r="I2972" s="30">
        <v>4.5699188182699997</v>
      </c>
      <c r="J2972" s="30" t="s">
        <v>334</v>
      </c>
      <c r="K2972" s="30">
        <v>997.66671188600003</v>
      </c>
      <c r="L2972" s="30">
        <v>10488470.142057501</v>
      </c>
      <c r="M2972" s="30">
        <v>0</v>
      </c>
      <c r="N2972" s="30">
        <v>0</v>
      </c>
      <c r="O2972" s="30">
        <v>4.5699188182699997</v>
      </c>
      <c r="P2972" s="30">
        <v>0</v>
      </c>
      <c r="Q2972" s="30">
        <v>0</v>
      </c>
      <c r="R2972" s="30">
        <v>0</v>
      </c>
      <c r="S2972" s="30">
        <v>48043.556536472497</v>
      </c>
      <c r="T2972">
        <v>7</v>
      </c>
      <c r="U2972">
        <v>218.31169251791599</v>
      </c>
      <c r="V2972">
        <v>0.16825916120287199</v>
      </c>
    </row>
    <row r="2973" spans="1:22" hidden="1" x14ac:dyDescent="0.25">
      <c r="A2973" s="30" t="s">
        <v>3192</v>
      </c>
      <c r="B2973" s="30" t="s">
        <v>2976</v>
      </c>
      <c r="C2973" s="30" t="s">
        <v>9</v>
      </c>
      <c r="D2973" s="30" t="s">
        <v>339</v>
      </c>
      <c r="E2973" s="30" t="s">
        <v>282</v>
      </c>
      <c r="F2973" s="30">
        <v>10513</v>
      </c>
      <c r="G2973" s="30" t="s">
        <v>313</v>
      </c>
      <c r="H2973" s="30">
        <v>2055.8149144824602</v>
      </c>
      <c r="I2973" s="30">
        <v>0.03</v>
      </c>
      <c r="J2973" s="30" t="s">
        <v>334</v>
      </c>
      <c r="K2973" s="30">
        <v>61.674447434473699</v>
      </c>
      <c r="L2973" s="30">
        <v>648383.46587862202</v>
      </c>
      <c r="M2973" s="30">
        <v>0</v>
      </c>
      <c r="N2973" s="30">
        <v>0</v>
      </c>
      <c r="O2973" s="30">
        <v>0.03</v>
      </c>
      <c r="P2973" s="30">
        <v>0</v>
      </c>
      <c r="Q2973" s="30">
        <v>0</v>
      </c>
      <c r="R2973" s="30">
        <v>0</v>
      </c>
      <c r="S2973" s="30">
        <v>315.39</v>
      </c>
      <c r="T2973">
        <v>7</v>
      </c>
      <c r="U2973">
        <v>2055.8149144824602</v>
      </c>
      <c r="V2973">
        <v>1.10456553755523E-3</v>
      </c>
    </row>
    <row r="2974" spans="1:22" hidden="1" x14ac:dyDescent="0.25">
      <c r="A2974" s="30" t="s">
        <v>3193</v>
      </c>
      <c r="B2974" s="30" t="s">
        <v>2976</v>
      </c>
      <c r="C2974" s="30" t="s">
        <v>9</v>
      </c>
      <c r="D2974" s="30" t="s">
        <v>339</v>
      </c>
      <c r="E2974" s="30" t="s">
        <v>283</v>
      </c>
      <c r="F2974" s="30">
        <v>10513</v>
      </c>
      <c r="G2974" s="30" t="s">
        <v>289</v>
      </c>
      <c r="H2974" s="30">
        <v>1788.0417026566699</v>
      </c>
      <c r="I2974" s="30">
        <v>0.04</v>
      </c>
      <c r="J2974" s="30" t="s">
        <v>335</v>
      </c>
      <c r="K2974" s="30">
        <v>71.521668106267001</v>
      </c>
      <c r="L2974" s="30">
        <v>751907.296801185</v>
      </c>
      <c r="M2974" s="30">
        <v>0</v>
      </c>
      <c r="N2974" s="30">
        <v>0</v>
      </c>
      <c r="O2974" s="30">
        <v>0</v>
      </c>
      <c r="P2974" s="30">
        <v>0.04</v>
      </c>
      <c r="Q2974" s="30">
        <v>0</v>
      </c>
      <c r="R2974" s="30">
        <v>0</v>
      </c>
      <c r="S2974" s="30">
        <v>420.52</v>
      </c>
      <c r="T2974">
        <v>8</v>
      </c>
      <c r="U2974">
        <v>1788.0417026566699</v>
      </c>
      <c r="V2974">
        <v>1</v>
      </c>
    </row>
    <row r="2975" spans="1:22" hidden="1" x14ac:dyDescent="0.25">
      <c r="A2975" s="30" t="s">
        <v>3194</v>
      </c>
      <c r="B2975" s="30" t="s">
        <v>2976</v>
      </c>
      <c r="C2975" s="30" t="s">
        <v>9</v>
      </c>
      <c r="D2975" s="30" t="s">
        <v>339</v>
      </c>
      <c r="E2975" s="30" t="s">
        <v>283</v>
      </c>
      <c r="F2975" s="30">
        <v>10513</v>
      </c>
      <c r="G2975" s="30" t="s">
        <v>290</v>
      </c>
      <c r="H2975" s="30">
        <v>1063.34623826849</v>
      </c>
      <c r="I2975" s="30">
        <v>0.02</v>
      </c>
      <c r="J2975" s="30" t="s">
        <v>363</v>
      </c>
      <c r="K2975" s="30">
        <v>21.2669247653699</v>
      </c>
      <c r="L2975" s="30">
        <v>223579.180058333</v>
      </c>
      <c r="M2975" s="30">
        <v>0</v>
      </c>
      <c r="N2975" s="30">
        <v>0</v>
      </c>
      <c r="O2975" s="30">
        <v>0</v>
      </c>
      <c r="P2975" s="30">
        <v>0</v>
      </c>
      <c r="Q2975" s="30">
        <v>0</v>
      </c>
      <c r="R2975" s="30">
        <v>0</v>
      </c>
      <c r="S2975" s="30">
        <v>210.26</v>
      </c>
      <c r="T2975">
        <v>8</v>
      </c>
      <c r="U2975">
        <v>1063.34623826849</v>
      </c>
      <c r="V2975">
        <v>0.5</v>
      </c>
    </row>
    <row r="2976" spans="1:22" hidden="1" x14ac:dyDescent="0.25">
      <c r="A2976" s="30" t="s">
        <v>3195</v>
      </c>
      <c r="B2976" s="30" t="s">
        <v>2976</v>
      </c>
      <c r="C2976" s="30" t="s">
        <v>9</v>
      </c>
      <c r="D2976" s="30" t="s">
        <v>339</v>
      </c>
      <c r="E2976" s="30" t="s">
        <v>283</v>
      </c>
      <c r="F2976" s="30">
        <v>10513</v>
      </c>
      <c r="G2976" s="30" t="s">
        <v>291</v>
      </c>
      <c r="H2976" s="30">
        <v>819.95521134924695</v>
      </c>
      <c r="I2976" s="30">
        <v>0.03</v>
      </c>
      <c r="J2976" s="30" t="s">
        <v>336</v>
      </c>
      <c r="K2976" s="30">
        <v>24.598656340477401</v>
      </c>
      <c r="L2976" s="30">
        <v>258605.674107439</v>
      </c>
      <c r="M2976" s="30">
        <v>0</v>
      </c>
      <c r="N2976" s="30">
        <v>0</v>
      </c>
      <c r="O2976" s="30">
        <v>0</v>
      </c>
      <c r="P2976" s="30">
        <v>0</v>
      </c>
      <c r="Q2976" s="30">
        <v>0.03</v>
      </c>
      <c r="R2976" s="30">
        <v>24.598656340477401</v>
      </c>
      <c r="S2976" s="30">
        <v>315.39</v>
      </c>
      <c r="T2976">
        <v>8</v>
      </c>
      <c r="U2976">
        <v>819.95521134924695</v>
      </c>
      <c r="V2976">
        <v>5.6179775280898901E-3</v>
      </c>
    </row>
    <row r="2977" spans="1:22" hidden="1" x14ac:dyDescent="0.25">
      <c r="A2977" s="30" t="s">
        <v>3196</v>
      </c>
      <c r="B2977" s="30" t="s">
        <v>2976</v>
      </c>
      <c r="C2977" s="30" t="s">
        <v>9</v>
      </c>
      <c r="D2977" s="30" t="s">
        <v>339</v>
      </c>
      <c r="E2977" s="30" t="s">
        <v>283</v>
      </c>
      <c r="F2977" s="30">
        <v>10513</v>
      </c>
      <c r="G2977" s="30" t="s">
        <v>292</v>
      </c>
      <c r="H2977" s="30">
        <v>53.0728854097243</v>
      </c>
      <c r="I2977" s="30">
        <v>1.2</v>
      </c>
      <c r="J2977" s="30" t="s">
        <v>332</v>
      </c>
      <c r="K2977" s="30">
        <v>63.687462491669201</v>
      </c>
      <c r="L2977" s="30">
        <v>669546.29317491804</v>
      </c>
      <c r="M2977" s="30">
        <v>1.2</v>
      </c>
      <c r="N2977" s="30">
        <v>0</v>
      </c>
      <c r="O2977" s="30">
        <v>0</v>
      </c>
      <c r="P2977" s="30">
        <v>0</v>
      </c>
      <c r="Q2977" s="30">
        <v>0</v>
      </c>
      <c r="R2977" s="30">
        <v>0</v>
      </c>
      <c r="S2977" s="30">
        <v>12615.6</v>
      </c>
      <c r="T2977">
        <v>8</v>
      </c>
      <c r="U2977">
        <v>53.0728854097243</v>
      </c>
      <c r="V2977">
        <v>8.7912087912087905E-2</v>
      </c>
    </row>
    <row r="2978" spans="1:22" hidden="1" x14ac:dyDescent="0.25">
      <c r="A2978" s="30" t="s">
        <v>3197</v>
      </c>
      <c r="B2978" s="30" t="s">
        <v>2976</v>
      </c>
      <c r="C2978" s="30" t="s">
        <v>9</v>
      </c>
      <c r="D2978" s="30" t="s">
        <v>339</v>
      </c>
      <c r="E2978" s="30" t="s">
        <v>283</v>
      </c>
      <c r="F2978" s="30">
        <v>10513</v>
      </c>
      <c r="G2978" s="30" t="s">
        <v>293</v>
      </c>
      <c r="H2978" s="30">
        <v>1065.35703171872</v>
      </c>
      <c r="I2978" s="30">
        <v>0.4</v>
      </c>
      <c r="J2978" s="30" t="s">
        <v>333</v>
      </c>
      <c r="K2978" s="30">
        <v>426.14281268748903</v>
      </c>
      <c r="L2978" s="30">
        <v>4480039.3897835696</v>
      </c>
      <c r="M2978" s="30">
        <v>0</v>
      </c>
      <c r="N2978" s="30">
        <v>0.4</v>
      </c>
      <c r="O2978" s="30">
        <v>0</v>
      </c>
      <c r="P2978" s="30">
        <v>0</v>
      </c>
      <c r="Q2978" s="30">
        <v>0</v>
      </c>
      <c r="R2978" s="30">
        <v>0</v>
      </c>
      <c r="S2978" s="30">
        <v>4205.2</v>
      </c>
      <c r="T2978">
        <v>8</v>
      </c>
      <c r="U2978">
        <v>1065.35703171872</v>
      </c>
      <c r="V2978">
        <v>6.50406504065041E-2</v>
      </c>
    </row>
    <row r="2979" spans="1:22" hidden="1" x14ac:dyDescent="0.25">
      <c r="A2979" s="30" t="s">
        <v>3198</v>
      </c>
      <c r="B2979" s="30" t="s">
        <v>2976</v>
      </c>
      <c r="C2979" s="30" t="s">
        <v>9</v>
      </c>
      <c r="D2979" s="30" t="s">
        <v>339</v>
      </c>
      <c r="E2979" s="30" t="s">
        <v>283</v>
      </c>
      <c r="F2979" s="30">
        <v>10513</v>
      </c>
      <c r="G2979" s="30" t="s">
        <v>294</v>
      </c>
      <c r="H2979" s="30">
        <v>227.30904206373199</v>
      </c>
      <c r="I2979" s="30">
        <v>1.18</v>
      </c>
      <c r="J2979" s="30" t="s">
        <v>333</v>
      </c>
      <c r="K2979" s="30">
        <v>268.22466963520401</v>
      </c>
      <c r="L2979" s="30">
        <v>2819845.9518749001</v>
      </c>
      <c r="M2979" s="30">
        <v>0</v>
      </c>
      <c r="N2979" s="30">
        <v>1.18</v>
      </c>
      <c r="O2979" s="30">
        <v>0</v>
      </c>
      <c r="P2979" s="30">
        <v>0</v>
      </c>
      <c r="Q2979" s="30">
        <v>0</v>
      </c>
      <c r="R2979" s="30">
        <v>0</v>
      </c>
      <c r="S2979" s="30">
        <v>12405.34</v>
      </c>
      <c r="T2979">
        <v>8</v>
      </c>
      <c r="U2979">
        <v>227.30904206373199</v>
      </c>
      <c r="V2979">
        <v>0.19186991869918699</v>
      </c>
    </row>
    <row r="2980" spans="1:22" hidden="1" x14ac:dyDescent="0.25">
      <c r="A2980" s="30" t="s">
        <v>3199</v>
      </c>
      <c r="B2980" s="30" t="s">
        <v>2976</v>
      </c>
      <c r="C2980" s="30" t="s">
        <v>9</v>
      </c>
      <c r="D2980" s="30" t="s">
        <v>339</v>
      </c>
      <c r="E2980" s="30" t="s">
        <v>283</v>
      </c>
      <c r="F2980" s="30">
        <v>10513</v>
      </c>
      <c r="G2980" s="30" t="s">
        <v>295</v>
      </c>
      <c r="H2980" s="30">
        <v>0</v>
      </c>
      <c r="I2980" s="30">
        <v>0</v>
      </c>
      <c r="J2980" s="30" t="s">
        <v>336</v>
      </c>
      <c r="K2980" s="30">
        <v>0</v>
      </c>
      <c r="L2980" s="30">
        <v>0</v>
      </c>
      <c r="M2980" s="30">
        <v>0</v>
      </c>
      <c r="N2980" s="30">
        <v>0</v>
      </c>
      <c r="O2980" s="30">
        <v>0</v>
      </c>
      <c r="P2980" s="30">
        <v>0</v>
      </c>
      <c r="Q2980" s="30">
        <v>0</v>
      </c>
      <c r="R2980" s="30">
        <v>0</v>
      </c>
      <c r="S2980" s="30">
        <v>0</v>
      </c>
      <c r="T2980">
        <v>8</v>
      </c>
      <c r="U2980">
        <v>0</v>
      </c>
      <c r="V2980">
        <v>0</v>
      </c>
    </row>
    <row r="2981" spans="1:22" hidden="1" x14ac:dyDescent="0.25">
      <c r="A2981" s="30" t="s">
        <v>3200</v>
      </c>
      <c r="B2981" s="30" t="s">
        <v>2976</v>
      </c>
      <c r="C2981" s="30" t="s">
        <v>9</v>
      </c>
      <c r="D2981" s="30" t="s">
        <v>339</v>
      </c>
      <c r="E2981" s="30" t="s">
        <v>283</v>
      </c>
      <c r="F2981" s="30">
        <v>10513</v>
      </c>
      <c r="G2981" s="30" t="s">
        <v>296</v>
      </c>
      <c r="H2981" s="30">
        <v>206.48950295468501</v>
      </c>
      <c r="I2981" s="30">
        <v>0.31</v>
      </c>
      <c r="J2981" s="30" t="s">
        <v>336</v>
      </c>
      <c r="K2981" s="30">
        <v>64.011745915952304</v>
      </c>
      <c r="L2981" s="30">
        <v>672955.48481440602</v>
      </c>
      <c r="M2981" s="30">
        <v>0</v>
      </c>
      <c r="N2981" s="30">
        <v>0</v>
      </c>
      <c r="O2981" s="30">
        <v>0</v>
      </c>
      <c r="P2981" s="30">
        <v>0</v>
      </c>
      <c r="Q2981" s="30">
        <v>0.31</v>
      </c>
      <c r="R2981" s="30">
        <v>64.011745915952304</v>
      </c>
      <c r="S2981" s="30">
        <v>3259.03</v>
      </c>
      <c r="T2981">
        <v>8</v>
      </c>
      <c r="U2981">
        <v>206.48950295468501</v>
      </c>
      <c r="V2981">
        <v>5.80524344569288E-2</v>
      </c>
    </row>
    <row r="2982" spans="1:22" hidden="1" x14ac:dyDescent="0.25">
      <c r="A2982" s="30" t="s">
        <v>3201</v>
      </c>
      <c r="B2982" s="30" t="s">
        <v>2976</v>
      </c>
      <c r="C2982" s="30" t="s">
        <v>9</v>
      </c>
      <c r="D2982" s="30" t="s">
        <v>339</v>
      </c>
      <c r="E2982" s="30" t="s">
        <v>283</v>
      </c>
      <c r="F2982" s="30">
        <v>10513</v>
      </c>
      <c r="G2982" s="30" t="s">
        <v>297</v>
      </c>
      <c r="H2982" s="30">
        <v>2399.8151572643701</v>
      </c>
      <c r="I2982" s="30">
        <v>0.24</v>
      </c>
      <c r="J2982" s="30" t="s">
        <v>336</v>
      </c>
      <c r="K2982" s="30">
        <v>575.95563774344896</v>
      </c>
      <c r="L2982" s="30">
        <v>6055021.6195968799</v>
      </c>
      <c r="M2982" s="30">
        <v>0</v>
      </c>
      <c r="N2982" s="30">
        <v>0</v>
      </c>
      <c r="O2982" s="30">
        <v>0</v>
      </c>
      <c r="P2982" s="30">
        <v>0</v>
      </c>
      <c r="Q2982" s="30">
        <v>0.24</v>
      </c>
      <c r="R2982" s="30">
        <v>575.95563774344896</v>
      </c>
      <c r="S2982" s="30">
        <v>2523.12</v>
      </c>
      <c r="T2982">
        <v>8</v>
      </c>
      <c r="U2982">
        <v>2399.8151572643701</v>
      </c>
      <c r="V2982">
        <v>4.49438202247191E-2</v>
      </c>
    </row>
    <row r="2983" spans="1:22" hidden="1" x14ac:dyDescent="0.25">
      <c r="A2983" s="30" t="s">
        <v>3202</v>
      </c>
      <c r="B2983" s="30" t="s">
        <v>2976</v>
      </c>
      <c r="C2983" s="30" t="s">
        <v>9</v>
      </c>
      <c r="D2983" s="30" t="s">
        <v>339</v>
      </c>
      <c r="E2983" s="30" t="s">
        <v>283</v>
      </c>
      <c r="F2983" s="30">
        <v>10513</v>
      </c>
      <c r="G2983" s="30" t="s">
        <v>298</v>
      </c>
      <c r="H2983" s="30">
        <v>0</v>
      </c>
      <c r="I2983" s="30">
        <v>0</v>
      </c>
      <c r="J2983" s="30" t="s">
        <v>276</v>
      </c>
      <c r="K2983" s="30">
        <v>0</v>
      </c>
      <c r="L2983" s="30">
        <v>0</v>
      </c>
      <c r="M2983" s="30">
        <v>0</v>
      </c>
      <c r="N2983" s="30">
        <v>0</v>
      </c>
      <c r="O2983" s="30">
        <v>0</v>
      </c>
      <c r="P2983" s="30">
        <v>0</v>
      </c>
      <c r="Q2983" s="30">
        <v>0</v>
      </c>
      <c r="R2983" s="30">
        <v>0</v>
      </c>
      <c r="S2983" s="30">
        <v>0</v>
      </c>
      <c r="T2983">
        <v>8</v>
      </c>
      <c r="U2983">
        <v>0</v>
      </c>
      <c r="V2983">
        <v>0</v>
      </c>
    </row>
    <row r="2984" spans="1:22" hidden="1" x14ac:dyDescent="0.25">
      <c r="A2984" s="30" t="s">
        <v>3203</v>
      </c>
      <c r="B2984" s="30" t="s">
        <v>2976</v>
      </c>
      <c r="C2984" s="30" t="s">
        <v>9</v>
      </c>
      <c r="D2984" s="30" t="s">
        <v>339</v>
      </c>
      <c r="E2984" s="30" t="s">
        <v>283</v>
      </c>
      <c r="F2984" s="30">
        <v>10513</v>
      </c>
      <c r="G2984" s="30" t="s">
        <v>299</v>
      </c>
      <c r="H2984" s="30">
        <v>127.516111662903</v>
      </c>
      <c r="I2984" s="30">
        <v>0.37</v>
      </c>
      <c r="J2984" s="30" t="s">
        <v>332</v>
      </c>
      <c r="K2984" s="30">
        <v>47.180961315273997</v>
      </c>
      <c r="L2984" s="30">
        <v>496013.44630747603</v>
      </c>
      <c r="M2984" s="30">
        <v>0.37</v>
      </c>
      <c r="N2984" s="30">
        <v>0</v>
      </c>
      <c r="O2984" s="30">
        <v>0</v>
      </c>
      <c r="P2984" s="30">
        <v>0</v>
      </c>
      <c r="Q2984" s="30">
        <v>0</v>
      </c>
      <c r="R2984" s="30">
        <v>0</v>
      </c>
      <c r="S2984" s="30">
        <v>3889.81</v>
      </c>
      <c r="T2984">
        <v>8</v>
      </c>
      <c r="U2984">
        <v>127.516111662903</v>
      </c>
      <c r="V2984">
        <v>2.71062271062271E-2</v>
      </c>
    </row>
    <row r="2985" spans="1:22" hidden="1" x14ac:dyDescent="0.25">
      <c r="A2985" s="30" t="s">
        <v>3204</v>
      </c>
      <c r="B2985" s="30" t="s">
        <v>2976</v>
      </c>
      <c r="C2985" s="30" t="s">
        <v>9</v>
      </c>
      <c r="D2985" s="30" t="s">
        <v>339</v>
      </c>
      <c r="E2985" s="30" t="s">
        <v>283</v>
      </c>
      <c r="F2985" s="30">
        <v>10513</v>
      </c>
      <c r="G2985" s="30" t="s">
        <v>300</v>
      </c>
      <c r="H2985" s="30">
        <v>199.67974636691699</v>
      </c>
      <c r="I2985" s="30">
        <v>0.01</v>
      </c>
      <c r="J2985" s="30" t="s">
        <v>336</v>
      </c>
      <c r="K2985" s="30">
        <v>1.9967974636691701</v>
      </c>
      <c r="L2985" s="30">
        <v>20992.331735553998</v>
      </c>
      <c r="M2985" s="30">
        <v>0</v>
      </c>
      <c r="N2985" s="30">
        <v>0</v>
      </c>
      <c r="O2985" s="30">
        <v>0</v>
      </c>
      <c r="P2985" s="30">
        <v>0</v>
      </c>
      <c r="Q2985" s="30">
        <v>0.01</v>
      </c>
      <c r="R2985" s="30">
        <v>1.9967974636691701</v>
      </c>
      <c r="S2985" s="30">
        <v>105.13</v>
      </c>
      <c r="T2985">
        <v>8</v>
      </c>
      <c r="U2985">
        <v>199.67974636691699</v>
      </c>
      <c r="V2985">
        <v>1.87265917602996E-3</v>
      </c>
    </row>
    <row r="2986" spans="1:22" hidden="1" x14ac:dyDescent="0.25">
      <c r="A2986" s="30" t="s">
        <v>3205</v>
      </c>
      <c r="B2986" s="30" t="s">
        <v>2976</v>
      </c>
      <c r="C2986" s="30" t="s">
        <v>9</v>
      </c>
      <c r="D2986" s="30" t="s">
        <v>339</v>
      </c>
      <c r="E2986" s="30" t="s">
        <v>283</v>
      </c>
      <c r="F2986" s="30">
        <v>10513</v>
      </c>
      <c r="G2986" s="30" t="s">
        <v>301</v>
      </c>
      <c r="H2986" s="30">
        <v>132.90591002748499</v>
      </c>
      <c r="I2986" s="30">
        <v>3.25</v>
      </c>
      <c r="J2986" s="30" t="s">
        <v>333</v>
      </c>
      <c r="K2986" s="30">
        <v>431.94420758932699</v>
      </c>
      <c r="L2986" s="30">
        <v>4541029.45438659</v>
      </c>
      <c r="M2986" s="30">
        <v>0</v>
      </c>
      <c r="N2986" s="30">
        <v>3.25</v>
      </c>
      <c r="O2986" s="30">
        <v>0</v>
      </c>
      <c r="P2986" s="30">
        <v>0</v>
      </c>
      <c r="Q2986" s="30">
        <v>0</v>
      </c>
      <c r="R2986" s="30">
        <v>0</v>
      </c>
      <c r="S2986" s="30">
        <v>34167.25</v>
      </c>
      <c r="T2986">
        <v>8</v>
      </c>
      <c r="U2986">
        <v>132.90591002748499</v>
      </c>
      <c r="V2986">
        <v>0.52845528455284596</v>
      </c>
    </row>
    <row r="2987" spans="1:22" hidden="1" x14ac:dyDescent="0.25">
      <c r="A2987" s="30" t="s">
        <v>3206</v>
      </c>
      <c r="B2987" s="30" t="s">
        <v>2976</v>
      </c>
      <c r="C2987" s="30" t="s">
        <v>9</v>
      </c>
      <c r="D2987" s="30" t="s">
        <v>339</v>
      </c>
      <c r="E2987" s="30" t="s">
        <v>283</v>
      </c>
      <c r="F2987" s="30">
        <v>10513</v>
      </c>
      <c r="G2987" s="30" t="s">
        <v>302</v>
      </c>
      <c r="H2987" s="30">
        <v>115.981581662417</v>
      </c>
      <c r="I2987" s="30">
        <v>0.81</v>
      </c>
      <c r="J2987" s="30" t="s">
        <v>332</v>
      </c>
      <c r="K2987" s="30">
        <v>93.945081146557996</v>
      </c>
      <c r="L2987" s="30">
        <v>987644.63809376396</v>
      </c>
      <c r="M2987" s="30">
        <v>0.81</v>
      </c>
      <c r="N2987" s="30">
        <v>0</v>
      </c>
      <c r="O2987" s="30">
        <v>0</v>
      </c>
      <c r="P2987" s="30">
        <v>0</v>
      </c>
      <c r="Q2987" s="30">
        <v>0</v>
      </c>
      <c r="R2987" s="30">
        <v>0</v>
      </c>
      <c r="S2987" s="30">
        <v>8515.5300000000007</v>
      </c>
      <c r="T2987">
        <v>8</v>
      </c>
      <c r="U2987">
        <v>115.981581662417</v>
      </c>
      <c r="V2987">
        <v>5.9340659340659303E-2</v>
      </c>
    </row>
    <row r="2988" spans="1:22" hidden="1" x14ac:dyDescent="0.25">
      <c r="A2988" s="30" t="s">
        <v>3207</v>
      </c>
      <c r="B2988" s="30" t="s">
        <v>2976</v>
      </c>
      <c r="C2988" s="30" t="s">
        <v>9</v>
      </c>
      <c r="D2988" s="30" t="s">
        <v>339</v>
      </c>
      <c r="E2988" s="30" t="s">
        <v>283</v>
      </c>
      <c r="F2988" s="30">
        <v>10513</v>
      </c>
      <c r="G2988" s="30" t="s">
        <v>303</v>
      </c>
      <c r="H2988" s="30">
        <v>679.26182159313498</v>
      </c>
      <c r="I2988" s="30">
        <v>0.91</v>
      </c>
      <c r="J2988" s="30" t="s">
        <v>336</v>
      </c>
      <c r="K2988" s="30">
        <v>618.12825764975298</v>
      </c>
      <c r="L2988" s="30">
        <v>6498382.3726718603</v>
      </c>
      <c r="M2988" s="30">
        <v>0</v>
      </c>
      <c r="N2988" s="30">
        <v>0</v>
      </c>
      <c r="O2988" s="30">
        <v>0</v>
      </c>
      <c r="P2988" s="30">
        <v>0</v>
      </c>
      <c r="Q2988" s="30">
        <v>0.91</v>
      </c>
      <c r="R2988" s="30">
        <v>618.12825764975298</v>
      </c>
      <c r="S2988" s="30">
        <v>9566.83</v>
      </c>
      <c r="T2988">
        <v>8</v>
      </c>
      <c r="U2988">
        <v>679.26182159313498</v>
      </c>
      <c r="V2988">
        <v>0.17041198501872701</v>
      </c>
    </row>
    <row r="2989" spans="1:22" hidden="1" x14ac:dyDescent="0.25">
      <c r="A2989" s="30" t="s">
        <v>3208</v>
      </c>
      <c r="B2989" s="30" t="s">
        <v>2976</v>
      </c>
      <c r="C2989" s="30" t="s">
        <v>9</v>
      </c>
      <c r="D2989" s="30" t="s">
        <v>339</v>
      </c>
      <c r="E2989" s="30" t="s">
        <v>283</v>
      </c>
      <c r="F2989" s="30">
        <v>10513</v>
      </c>
      <c r="G2989" s="30" t="s">
        <v>304</v>
      </c>
      <c r="H2989" s="30">
        <v>593.03648419414299</v>
      </c>
      <c r="I2989" s="30">
        <v>1</v>
      </c>
      <c r="J2989" s="30" t="s">
        <v>336</v>
      </c>
      <c r="K2989" s="30">
        <v>593.03648419414299</v>
      </c>
      <c r="L2989" s="30">
        <v>6234592.5583330197</v>
      </c>
      <c r="M2989" s="30">
        <v>0</v>
      </c>
      <c r="N2989" s="30">
        <v>0</v>
      </c>
      <c r="O2989" s="30">
        <v>0</v>
      </c>
      <c r="P2989" s="30">
        <v>0</v>
      </c>
      <c r="Q2989" s="30">
        <v>1</v>
      </c>
      <c r="R2989" s="30">
        <v>593.03648419414299</v>
      </c>
      <c r="S2989" s="30">
        <v>10513</v>
      </c>
      <c r="T2989">
        <v>8</v>
      </c>
      <c r="U2989">
        <v>593.03648419414299</v>
      </c>
      <c r="V2989">
        <v>0.18726591760299599</v>
      </c>
    </row>
    <row r="2990" spans="1:22" hidden="1" x14ac:dyDescent="0.25">
      <c r="A2990" s="30" t="s">
        <v>3209</v>
      </c>
      <c r="B2990" s="30" t="s">
        <v>2976</v>
      </c>
      <c r="C2990" s="30" t="s">
        <v>9</v>
      </c>
      <c r="D2990" s="30" t="s">
        <v>339</v>
      </c>
      <c r="E2990" s="30" t="s">
        <v>283</v>
      </c>
      <c r="F2990" s="30">
        <v>10513</v>
      </c>
      <c r="G2990" s="30" t="s">
        <v>305</v>
      </c>
      <c r="H2990" s="30">
        <v>217.91726342673201</v>
      </c>
      <c r="I2990" s="30">
        <v>3.57</v>
      </c>
      <c r="J2990" s="30" t="s">
        <v>332</v>
      </c>
      <c r="K2990" s="30">
        <v>777.96463043343203</v>
      </c>
      <c r="L2990" s="30">
        <v>8178742.1597466702</v>
      </c>
      <c r="M2990" s="30">
        <v>3.57</v>
      </c>
      <c r="N2990" s="30">
        <v>0</v>
      </c>
      <c r="O2990" s="30">
        <v>0</v>
      </c>
      <c r="P2990" s="30">
        <v>0</v>
      </c>
      <c r="Q2990" s="30">
        <v>0</v>
      </c>
      <c r="R2990" s="30">
        <v>0</v>
      </c>
      <c r="S2990" s="30">
        <v>37531.410000000003</v>
      </c>
      <c r="T2990">
        <v>8</v>
      </c>
      <c r="U2990">
        <v>217.91726342673201</v>
      </c>
      <c r="V2990">
        <v>0.261538461538462</v>
      </c>
    </row>
    <row r="2991" spans="1:22" hidden="1" x14ac:dyDescent="0.25">
      <c r="A2991" s="30" t="s">
        <v>3210</v>
      </c>
      <c r="B2991" s="30" t="s">
        <v>2976</v>
      </c>
      <c r="C2991" s="30" t="s">
        <v>9</v>
      </c>
      <c r="D2991" s="30" t="s">
        <v>339</v>
      </c>
      <c r="E2991" s="30" t="s">
        <v>283</v>
      </c>
      <c r="F2991" s="30">
        <v>10513</v>
      </c>
      <c r="G2991" s="30" t="s">
        <v>306</v>
      </c>
      <c r="H2991" s="30">
        <v>121.759991538386</v>
      </c>
      <c r="I2991" s="30">
        <v>3.04</v>
      </c>
      <c r="J2991" s="30" t="s">
        <v>332</v>
      </c>
      <c r="K2991" s="30">
        <v>370.15037427669301</v>
      </c>
      <c r="L2991" s="30">
        <v>3891390.88477088</v>
      </c>
      <c r="M2991" s="30">
        <v>3.04</v>
      </c>
      <c r="N2991" s="30">
        <v>0</v>
      </c>
      <c r="O2991" s="30">
        <v>0</v>
      </c>
      <c r="P2991" s="30">
        <v>0</v>
      </c>
      <c r="Q2991" s="30">
        <v>0</v>
      </c>
      <c r="R2991" s="30">
        <v>0</v>
      </c>
      <c r="S2991" s="30">
        <v>31959.52</v>
      </c>
      <c r="T2991">
        <v>8</v>
      </c>
      <c r="U2991">
        <v>121.759991538386</v>
      </c>
      <c r="V2991">
        <v>0.222710622710623</v>
      </c>
    </row>
    <row r="2992" spans="1:22" hidden="1" x14ac:dyDescent="0.25">
      <c r="A2992" s="30" t="s">
        <v>3211</v>
      </c>
      <c r="B2992" s="30" t="s">
        <v>2976</v>
      </c>
      <c r="C2992" s="30" t="s">
        <v>9</v>
      </c>
      <c r="D2992" s="30" t="s">
        <v>339</v>
      </c>
      <c r="E2992" s="30" t="s">
        <v>283</v>
      </c>
      <c r="F2992" s="30">
        <v>10513</v>
      </c>
      <c r="G2992" s="30" t="s">
        <v>307</v>
      </c>
      <c r="H2992" s="30">
        <v>116.03201997311101</v>
      </c>
      <c r="I2992" s="30">
        <v>2.48</v>
      </c>
      <c r="J2992" s="30" t="s">
        <v>336</v>
      </c>
      <c r="K2992" s="30">
        <v>287.75940953331502</v>
      </c>
      <c r="L2992" s="30">
        <v>3025214.6724237399</v>
      </c>
      <c r="M2992" s="30">
        <v>0</v>
      </c>
      <c r="N2992" s="30">
        <v>0</v>
      </c>
      <c r="O2992" s="30">
        <v>0</v>
      </c>
      <c r="P2992" s="30">
        <v>0</v>
      </c>
      <c r="Q2992" s="30">
        <v>2.48</v>
      </c>
      <c r="R2992" s="30">
        <v>287.75940953331502</v>
      </c>
      <c r="S2992" s="30">
        <v>26072.240000000002</v>
      </c>
      <c r="T2992">
        <v>8</v>
      </c>
      <c r="U2992">
        <v>116.03201997311101</v>
      </c>
      <c r="V2992">
        <v>0.46441947565543101</v>
      </c>
    </row>
    <row r="2993" spans="1:22" hidden="1" x14ac:dyDescent="0.25">
      <c r="A2993" s="30" t="s">
        <v>3212</v>
      </c>
      <c r="B2993" s="30" t="s">
        <v>2976</v>
      </c>
      <c r="C2993" s="30" t="s">
        <v>9</v>
      </c>
      <c r="D2993" s="30" t="s">
        <v>339</v>
      </c>
      <c r="E2993" s="30" t="s">
        <v>283</v>
      </c>
      <c r="F2993" s="30">
        <v>10513</v>
      </c>
      <c r="G2993" s="30" t="s">
        <v>308</v>
      </c>
      <c r="H2993" s="30">
        <v>175.92214018255001</v>
      </c>
      <c r="I2993" s="30">
        <v>4.66</v>
      </c>
      <c r="J2993" s="30" t="s">
        <v>332</v>
      </c>
      <c r="K2993" s="30">
        <v>819.79717325068395</v>
      </c>
      <c r="L2993" s="30">
        <v>8618527.6823844407</v>
      </c>
      <c r="M2993" s="30">
        <v>4.66</v>
      </c>
      <c r="N2993" s="30">
        <v>0</v>
      </c>
      <c r="O2993" s="30">
        <v>0</v>
      </c>
      <c r="P2993" s="30">
        <v>0</v>
      </c>
      <c r="Q2993" s="30">
        <v>0</v>
      </c>
      <c r="R2993" s="30">
        <v>0</v>
      </c>
      <c r="S2993" s="30">
        <v>48990.58</v>
      </c>
      <c r="T2993">
        <v>8</v>
      </c>
      <c r="U2993">
        <v>175.92214018255001</v>
      </c>
      <c r="V2993">
        <v>0.34139194139194101</v>
      </c>
    </row>
    <row r="2994" spans="1:22" hidden="1" x14ac:dyDescent="0.25">
      <c r="A2994" s="30" t="s">
        <v>3213</v>
      </c>
      <c r="B2994" s="30" t="s">
        <v>2976</v>
      </c>
      <c r="C2994" s="30" t="s">
        <v>9</v>
      </c>
      <c r="D2994" s="30" t="s">
        <v>339</v>
      </c>
      <c r="E2994" s="30" t="s">
        <v>283</v>
      </c>
      <c r="F2994" s="30">
        <v>10513</v>
      </c>
      <c r="G2994" s="30" t="s">
        <v>309</v>
      </c>
      <c r="H2994" s="30">
        <v>1906.6174336966201</v>
      </c>
      <c r="I2994" s="30">
        <v>0.36</v>
      </c>
      <c r="J2994" s="30" t="s">
        <v>336</v>
      </c>
      <c r="K2994" s="30">
        <v>686.382276130783</v>
      </c>
      <c r="L2994" s="30">
        <v>7215936.8689629296</v>
      </c>
      <c r="M2994" s="30">
        <v>0</v>
      </c>
      <c r="N2994" s="30">
        <v>0</v>
      </c>
      <c r="O2994" s="30">
        <v>0</v>
      </c>
      <c r="P2994" s="30">
        <v>0</v>
      </c>
      <c r="Q2994" s="30">
        <v>0.36</v>
      </c>
      <c r="R2994" s="30">
        <v>686.382276130783</v>
      </c>
      <c r="S2994" s="30">
        <v>3784.68</v>
      </c>
      <c r="T2994">
        <v>8</v>
      </c>
      <c r="U2994">
        <v>1906.6174336966201</v>
      </c>
      <c r="V2994">
        <v>6.7415730337078594E-2</v>
      </c>
    </row>
    <row r="2995" spans="1:22" hidden="1" x14ac:dyDescent="0.25">
      <c r="A2995" s="30" t="s">
        <v>3214</v>
      </c>
      <c r="B2995" s="30" t="s">
        <v>2976</v>
      </c>
      <c r="C2995" s="30" t="s">
        <v>9</v>
      </c>
      <c r="D2995" s="30" t="s">
        <v>339</v>
      </c>
      <c r="E2995" s="30" t="s">
        <v>283</v>
      </c>
      <c r="F2995" s="30">
        <v>10513</v>
      </c>
      <c r="G2995" s="30" t="s">
        <v>310</v>
      </c>
      <c r="H2995" s="30">
        <v>258.84581966084301</v>
      </c>
      <c r="I2995" s="30">
        <v>0.3</v>
      </c>
      <c r="J2995" s="30" t="s">
        <v>333</v>
      </c>
      <c r="K2995" s="30">
        <v>77.653745898252893</v>
      </c>
      <c r="L2995" s="30">
        <v>816373.83062833198</v>
      </c>
      <c r="M2995" s="30">
        <v>0</v>
      </c>
      <c r="N2995" s="30">
        <v>0.3</v>
      </c>
      <c r="O2995" s="30">
        <v>0</v>
      </c>
      <c r="P2995" s="30">
        <v>0</v>
      </c>
      <c r="Q2995" s="30">
        <v>0</v>
      </c>
      <c r="R2995" s="30">
        <v>0</v>
      </c>
      <c r="S2995" s="30">
        <v>3153.9</v>
      </c>
      <c r="T2995">
        <v>8</v>
      </c>
      <c r="U2995">
        <v>258.84581966084301</v>
      </c>
      <c r="V2995">
        <v>4.8780487804878002E-2</v>
      </c>
    </row>
    <row r="2996" spans="1:22" hidden="1" x14ac:dyDescent="0.25">
      <c r="A2996" s="30" t="s">
        <v>3215</v>
      </c>
      <c r="B2996" s="30" t="s">
        <v>2976</v>
      </c>
      <c r="C2996" s="30" t="s">
        <v>9</v>
      </c>
      <c r="D2996" s="30" t="s">
        <v>339</v>
      </c>
      <c r="E2996" s="30" t="s">
        <v>283</v>
      </c>
      <c r="F2996" s="30">
        <v>10513</v>
      </c>
      <c r="G2996" s="30" t="s">
        <v>311</v>
      </c>
      <c r="H2996" s="30">
        <v>135.11733930995601</v>
      </c>
      <c r="I2996" s="30">
        <v>1.02</v>
      </c>
      <c r="J2996" s="30" t="s">
        <v>333</v>
      </c>
      <c r="K2996" s="30">
        <v>137.81968609615501</v>
      </c>
      <c r="L2996" s="30">
        <v>1448898.3599288799</v>
      </c>
      <c r="M2996" s="30">
        <v>0</v>
      </c>
      <c r="N2996" s="30">
        <v>1.02</v>
      </c>
      <c r="O2996" s="30">
        <v>0</v>
      </c>
      <c r="P2996" s="30">
        <v>0</v>
      </c>
      <c r="Q2996" s="30">
        <v>0</v>
      </c>
      <c r="R2996" s="30">
        <v>0</v>
      </c>
      <c r="S2996" s="30">
        <v>10723.26</v>
      </c>
      <c r="T2996">
        <v>8</v>
      </c>
      <c r="U2996">
        <v>135.11733930995601</v>
      </c>
      <c r="V2996">
        <v>0.16585365853658501</v>
      </c>
    </row>
    <row r="2997" spans="1:22" hidden="1" x14ac:dyDescent="0.25">
      <c r="A2997" s="30" t="s">
        <v>3216</v>
      </c>
      <c r="B2997" s="30" t="s">
        <v>2976</v>
      </c>
      <c r="C2997" s="30" t="s">
        <v>9</v>
      </c>
      <c r="D2997" s="30" t="s">
        <v>339</v>
      </c>
      <c r="E2997" s="30" t="s">
        <v>283</v>
      </c>
      <c r="F2997" s="30">
        <v>10513</v>
      </c>
      <c r="G2997" s="30" t="s">
        <v>312</v>
      </c>
      <c r="H2997" s="30">
        <v>37.032885221472803</v>
      </c>
      <c r="I2997" s="30">
        <v>26.71</v>
      </c>
      <c r="J2997" s="30" t="s">
        <v>334</v>
      </c>
      <c r="K2997" s="30">
        <v>989.148364265537</v>
      </c>
      <c r="L2997" s="30">
        <v>10398916.753523599</v>
      </c>
      <c r="M2997" s="30">
        <v>0</v>
      </c>
      <c r="N2997" s="30">
        <v>0</v>
      </c>
      <c r="O2997" s="30">
        <v>26.71</v>
      </c>
      <c r="P2997" s="30">
        <v>0</v>
      </c>
      <c r="Q2997" s="30">
        <v>0</v>
      </c>
      <c r="R2997" s="30">
        <v>0</v>
      </c>
      <c r="S2997" s="30">
        <v>280802.23</v>
      </c>
      <c r="T2997">
        <v>8</v>
      </c>
      <c r="U2997">
        <v>37.032885221472803</v>
      </c>
      <c r="V2997">
        <v>0.78930260047281298</v>
      </c>
    </row>
    <row r="2998" spans="1:22" hidden="1" x14ac:dyDescent="0.25">
      <c r="A2998" s="30" t="s">
        <v>3217</v>
      </c>
      <c r="B2998" s="30" t="s">
        <v>2976</v>
      </c>
      <c r="C2998" s="30" t="s">
        <v>9</v>
      </c>
      <c r="D2998" s="30" t="s">
        <v>339</v>
      </c>
      <c r="E2998" s="30" t="s">
        <v>283</v>
      </c>
      <c r="F2998" s="30">
        <v>10513</v>
      </c>
      <c r="G2998" s="30" t="s">
        <v>2688</v>
      </c>
      <c r="H2998" s="30">
        <v>410.73571485956899</v>
      </c>
      <c r="I2998" s="30">
        <v>0.89104649006000003</v>
      </c>
      <c r="J2998" s="30" t="s">
        <v>334</v>
      </c>
      <c r="K2998" s="30">
        <v>365.98461706790403</v>
      </c>
      <c r="L2998" s="30">
        <v>3847596.2792348801</v>
      </c>
      <c r="M2998" s="30">
        <v>0</v>
      </c>
      <c r="N2998" s="30">
        <v>0</v>
      </c>
      <c r="O2998" s="30">
        <v>0.89104649006000003</v>
      </c>
      <c r="P2998" s="30">
        <v>0</v>
      </c>
      <c r="Q2998" s="30">
        <v>0</v>
      </c>
      <c r="R2998" s="30">
        <v>0</v>
      </c>
      <c r="S2998" s="30">
        <v>9367.5717500007795</v>
      </c>
      <c r="T2998">
        <v>8</v>
      </c>
      <c r="U2998">
        <v>410.73571485956899</v>
      </c>
      <c r="V2998">
        <v>2.6331161053782502E-2</v>
      </c>
    </row>
    <row r="2999" spans="1:22" hidden="1" x14ac:dyDescent="0.25">
      <c r="A2999" s="30" t="s">
        <v>3218</v>
      </c>
      <c r="B2999" s="30" t="s">
        <v>2976</v>
      </c>
      <c r="C2999" s="30" t="s">
        <v>9</v>
      </c>
      <c r="D2999" s="30" t="s">
        <v>339</v>
      </c>
      <c r="E2999" s="30" t="s">
        <v>283</v>
      </c>
      <c r="F2999" s="30">
        <v>10513</v>
      </c>
      <c r="G2999" s="30" t="s">
        <v>2687</v>
      </c>
      <c r="H2999" s="30">
        <v>254.91106979444999</v>
      </c>
      <c r="I2999" s="30">
        <v>6.1689535099399997</v>
      </c>
      <c r="J2999" s="30" t="s">
        <v>334</v>
      </c>
      <c r="K2999" s="30">
        <v>1572.5345387310299</v>
      </c>
      <c r="L2999" s="30">
        <v>16532055.6056794</v>
      </c>
      <c r="M2999" s="30">
        <v>0</v>
      </c>
      <c r="N2999" s="30">
        <v>0</v>
      </c>
      <c r="O2999" s="30">
        <v>6.1689535099399997</v>
      </c>
      <c r="P2999" s="30">
        <v>0</v>
      </c>
      <c r="Q2999" s="30">
        <v>0</v>
      </c>
      <c r="R2999" s="30">
        <v>0</v>
      </c>
      <c r="S2999" s="30">
        <v>64854.208249999203</v>
      </c>
      <c r="T2999">
        <v>8</v>
      </c>
      <c r="U2999">
        <v>254.91106979444999</v>
      </c>
      <c r="V2999">
        <v>0.18229768055378301</v>
      </c>
    </row>
    <row r="3000" spans="1:22" hidden="1" x14ac:dyDescent="0.25">
      <c r="A3000" s="30" t="s">
        <v>3219</v>
      </c>
      <c r="B3000" s="30" t="s">
        <v>2976</v>
      </c>
      <c r="C3000" s="30" t="s">
        <v>9</v>
      </c>
      <c r="D3000" s="30" t="s">
        <v>339</v>
      </c>
      <c r="E3000" s="30" t="s">
        <v>283</v>
      </c>
      <c r="F3000" s="30">
        <v>10513</v>
      </c>
      <c r="G3000" s="30" t="s">
        <v>313</v>
      </c>
      <c r="H3000" s="30">
        <v>2344.2503579289</v>
      </c>
      <c r="I3000" s="30">
        <v>7.0000000000000007E-2</v>
      </c>
      <c r="J3000" s="30" t="s">
        <v>334</v>
      </c>
      <c r="K3000" s="30">
        <v>164.097525055023</v>
      </c>
      <c r="L3000" s="30">
        <v>1725157.28090346</v>
      </c>
      <c r="M3000" s="30">
        <v>0</v>
      </c>
      <c r="N3000" s="30">
        <v>0</v>
      </c>
      <c r="O3000" s="30">
        <v>7.0000000000000007E-2</v>
      </c>
      <c r="P3000" s="30">
        <v>0</v>
      </c>
      <c r="Q3000" s="30">
        <v>0</v>
      </c>
      <c r="R3000" s="30">
        <v>0</v>
      </c>
      <c r="S3000" s="30">
        <v>735.91</v>
      </c>
      <c r="T3000">
        <v>8</v>
      </c>
      <c r="U3000">
        <v>2344.2503579289</v>
      </c>
      <c r="V3000">
        <v>2.0685579196217498E-3</v>
      </c>
    </row>
    <row r="3001" spans="1:22" hidden="1" x14ac:dyDescent="0.25">
      <c r="A3001" s="30" t="s">
        <v>3220</v>
      </c>
      <c r="B3001" s="30" t="s">
        <v>2976</v>
      </c>
      <c r="C3001" s="30" t="s">
        <v>9</v>
      </c>
      <c r="D3001" s="30" t="s">
        <v>339</v>
      </c>
      <c r="E3001" s="30" t="s">
        <v>284</v>
      </c>
      <c r="F3001" s="30">
        <v>10513</v>
      </c>
      <c r="G3001" s="30" t="s">
        <v>289</v>
      </c>
      <c r="H3001" s="30">
        <v>3170.77032430187</v>
      </c>
      <c r="I3001" s="30">
        <v>0.21</v>
      </c>
      <c r="J3001" s="30" t="s">
        <v>335</v>
      </c>
      <c r="K3001" s="30">
        <v>665.86176810339202</v>
      </c>
      <c r="L3001" s="30">
        <v>7000204.7680709604</v>
      </c>
      <c r="M3001" s="30">
        <v>0</v>
      </c>
      <c r="N3001" s="30">
        <v>0</v>
      </c>
      <c r="O3001" s="30">
        <v>0</v>
      </c>
      <c r="P3001" s="30">
        <v>0.21</v>
      </c>
      <c r="Q3001" s="30">
        <v>0</v>
      </c>
      <c r="R3001" s="30">
        <v>0</v>
      </c>
      <c r="S3001" s="30">
        <v>2207.73</v>
      </c>
      <c r="T3001">
        <v>9</v>
      </c>
      <c r="U3001">
        <v>3170.77032430187</v>
      </c>
      <c r="V3001">
        <v>1</v>
      </c>
    </row>
    <row r="3002" spans="1:22" hidden="1" x14ac:dyDescent="0.25">
      <c r="A3002" s="30" t="s">
        <v>3221</v>
      </c>
      <c r="B3002" s="30" t="s">
        <v>2976</v>
      </c>
      <c r="C3002" s="30" t="s">
        <v>9</v>
      </c>
      <c r="D3002" s="30" t="s">
        <v>339</v>
      </c>
      <c r="E3002" s="30" t="s">
        <v>284</v>
      </c>
      <c r="F3002" s="30">
        <v>10513</v>
      </c>
      <c r="G3002" s="30" t="s">
        <v>290</v>
      </c>
      <c r="H3002" s="30">
        <v>1933.9860595738901</v>
      </c>
      <c r="I3002" s="30">
        <v>7.0000000000000007E-2</v>
      </c>
      <c r="J3002" s="30" t="s">
        <v>363</v>
      </c>
      <c r="K3002" s="30">
        <v>135.37902417017199</v>
      </c>
      <c r="L3002" s="30">
        <v>1423239.68110102</v>
      </c>
      <c r="M3002" s="30">
        <v>0</v>
      </c>
      <c r="N3002" s="30">
        <v>0</v>
      </c>
      <c r="O3002" s="30">
        <v>0</v>
      </c>
      <c r="P3002" s="30">
        <v>0</v>
      </c>
      <c r="Q3002" s="30">
        <v>0</v>
      </c>
      <c r="R3002" s="30">
        <v>0</v>
      </c>
      <c r="S3002" s="30">
        <v>735.91</v>
      </c>
      <c r="T3002">
        <v>9</v>
      </c>
      <c r="U3002">
        <v>1933.9860595738901</v>
      </c>
      <c r="V3002">
        <v>0.33333333333333298</v>
      </c>
    </row>
    <row r="3003" spans="1:22" hidden="1" x14ac:dyDescent="0.25">
      <c r="A3003" s="30" t="s">
        <v>3222</v>
      </c>
      <c r="B3003" s="30" t="s">
        <v>2976</v>
      </c>
      <c r="C3003" s="30" t="s">
        <v>9</v>
      </c>
      <c r="D3003" s="30" t="s">
        <v>339</v>
      </c>
      <c r="E3003" s="30" t="s">
        <v>284</v>
      </c>
      <c r="F3003" s="30">
        <v>10513</v>
      </c>
      <c r="G3003" s="30" t="s">
        <v>291</v>
      </c>
      <c r="H3003" s="30">
        <v>926.06354363853495</v>
      </c>
      <c r="I3003" s="30">
        <v>0.06</v>
      </c>
      <c r="J3003" s="30" t="s">
        <v>336</v>
      </c>
      <c r="K3003" s="30">
        <v>55.563812618312099</v>
      </c>
      <c r="L3003" s="30">
        <v>584142.36205631495</v>
      </c>
      <c r="M3003" s="30">
        <v>0</v>
      </c>
      <c r="N3003" s="30">
        <v>0</v>
      </c>
      <c r="O3003" s="30">
        <v>0</v>
      </c>
      <c r="P3003" s="30">
        <v>0</v>
      </c>
      <c r="Q3003" s="30">
        <v>0.06</v>
      </c>
      <c r="R3003" s="30">
        <v>55.563812618312099</v>
      </c>
      <c r="S3003" s="30">
        <v>630.78</v>
      </c>
      <c r="T3003">
        <v>9</v>
      </c>
      <c r="U3003">
        <v>926.06354363853495</v>
      </c>
      <c r="V3003">
        <v>7.6045627376425803E-3</v>
      </c>
    </row>
    <row r="3004" spans="1:22" hidden="1" x14ac:dyDescent="0.25">
      <c r="A3004" s="30" t="s">
        <v>3223</v>
      </c>
      <c r="B3004" s="30" t="s">
        <v>2976</v>
      </c>
      <c r="C3004" s="30" t="s">
        <v>9</v>
      </c>
      <c r="D3004" s="30" t="s">
        <v>339</v>
      </c>
      <c r="E3004" s="30" t="s">
        <v>284</v>
      </c>
      <c r="F3004" s="30">
        <v>10513</v>
      </c>
      <c r="G3004" s="30" t="s">
        <v>292</v>
      </c>
      <c r="H3004" s="30">
        <v>54.004444198521199</v>
      </c>
      <c r="I3004" s="30">
        <v>1.29</v>
      </c>
      <c r="J3004" s="30" t="s">
        <v>332</v>
      </c>
      <c r="K3004" s="30">
        <v>69.665733016092304</v>
      </c>
      <c r="L3004" s="30">
        <v>732395.85119817895</v>
      </c>
      <c r="M3004" s="30">
        <v>1.29</v>
      </c>
      <c r="N3004" s="30">
        <v>0</v>
      </c>
      <c r="O3004" s="30">
        <v>0</v>
      </c>
      <c r="P3004" s="30">
        <v>0</v>
      </c>
      <c r="Q3004" s="30">
        <v>0</v>
      </c>
      <c r="R3004" s="30">
        <v>0</v>
      </c>
      <c r="S3004" s="30">
        <v>13561.77</v>
      </c>
      <c r="T3004">
        <v>9</v>
      </c>
      <c r="U3004">
        <v>54.004444198521199</v>
      </c>
      <c r="V3004">
        <v>7.80871670702179E-2</v>
      </c>
    </row>
    <row r="3005" spans="1:22" hidden="1" x14ac:dyDescent="0.25">
      <c r="A3005" s="30" t="s">
        <v>3224</v>
      </c>
      <c r="B3005" s="30" t="s">
        <v>2976</v>
      </c>
      <c r="C3005" s="30" t="s">
        <v>9</v>
      </c>
      <c r="D3005" s="30" t="s">
        <v>339</v>
      </c>
      <c r="E3005" s="30" t="s">
        <v>284</v>
      </c>
      <c r="F3005" s="30">
        <v>10513</v>
      </c>
      <c r="G3005" s="30" t="s">
        <v>293</v>
      </c>
      <c r="H3005" s="30">
        <v>1158.0273809604801</v>
      </c>
      <c r="I3005" s="30">
        <v>0.63</v>
      </c>
      <c r="J3005" s="30" t="s">
        <v>333</v>
      </c>
      <c r="K3005" s="30">
        <v>729.55725000510199</v>
      </c>
      <c r="L3005" s="30">
        <v>7669835.3693036297</v>
      </c>
      <c r="M3005" s="30">
        <v>0</v>
      </c>
      <c r="N3005" s="30">
        <v>0.63</v>
      </c>
      <c r="O3005" s="30">
        <v>0</v>
      </c>
      <c r="P3005" s="30">
        <v>0</v>
      </c>
      <c r="Q3005" s="30">
        <v>0</v>
      </c>
      <c r="R3005" s="30">
        <v>0</v>
      </c>
      <c r="S3005" s="30">
        <v>6623.19</v>
      </c>
      <c r="T3005">
        <v>9</v>
      </c>
      <c r="U3005">
        <v>1158.0273809604801</v>
      </c>
      <c r="V3005">
        <v>7.8455790784557902E-2</v>
      </c>
    </row>
    <row r="3006" spans="1:22" hidden="1" x14ac:dyDescent="0.25">
      <c r="A3006" s="30" t="s">
        <v>3225</v>
      </c>
      <c r="B3006" s="30" t="s">
        <v>2976</v>
      </c>
      <c r="C3006" s="30" t="s">
        <v>9</v>
      </c>
      <c r="D3006" s="30" t="s">
        <v>339</v>
      </c>
      <c r="E3006" s="30" t="s">
        <v>284</v>
      </c>
      <c r="F3006" s="30">
        <v>10513</v>
      </c>
      <c r="G3006" s="30" t="s">
        <v>294</v>
      </c>
      <c r="H3006" s="30">
        <v>285.32897728004002</v>
      </c>
      <c r="I3006" s="30">
        <v>1.6</v>
      </c>
      <c r="J3006" s="30" t="s">
        <v>333</v>
      </c>
      <c r="K3006" s="30">
        <v>456.52636364806301</v>
      </c>
      <c r="L3006" s="30">
        <v>4799461.66103209</v>
      </c>
      <c r="M3006" s="30">
        <v>0</v>
      </c>
      <c r="N3006" s="30">
        <v>1.6</v>
      </c>
      <c r="O3006" s="30">
        <v>0</v>
      </c>
      <c r="P3006" s="30">
        <v>0</v>
      </c>
      <c r="Q3006" s="30">
        <v>0</v>
      </c>
      <c r="R3006" s="30">
        <v>0</v>
      </c>
      <c r="S3006" s="30">
        <v>16820.8</v>
      </c>
      <c r="T3006">
        <v>9</v>
      </c>
      <c r="U3006">
        <v>285.32897728004002</v>
      </c>
      <c r="V3006">
        <v>0.19925280199252801</v>
      </c>
    </row>
    <row r="3007" spans="1:22" hidden="1" x14ac:dyDescent="0.25">
      <c r="A3007" s="30" t="s">
        <v>3226</v>
      </c>
      <c r="B3007" s="30" t="s">
        <v>2976</v>
      </c>
      <c r="C3007" s="30" t="s">
        <v>9</v>
      </c>
      <c r="D3007" s="30" t="s">
        <v>339</v>
      </c>
      <c r="E3007" s="30" t="s">
        <v>284</v>
      </c>
      <c r="F3007" s="30">
        <v>10513</v>
      </c>
      <c r="G3007" s="30" t="s">
        <v>295</v>
      </c>
      <c r="H3007" s="30">
        <v>0</v>
      </c>
      <c r="I3007" s="30">
        <v>0</v>
      </c>
      <c r="J3007" s="30" t="s">
        <v>336</v>
      </c>
      <c r="K3007" s="30">
        <v>0</v>
      </c>
      <c r="L3007" s="30">
        <v>0</v>
      </c>
      <c r="M3007" s="30">
        <v>0</v>
      </c>
      <c r="N3007" s="30">
        <v>0</v>
      </c>
      <c r="O3007" s="30">
        <v>0</v>
      </c>
      <c r="P3007" s="30">
        <v>0</v>
      </c>
      <c r="Q3007" s="30">
        <v>0</v>
      </c>
      <c r="R3007" s="30">
        <v>0</v>
      </c>
      <c r="S3007" s="30">
        <v>0</v>
      </c>
      <c r="T3007">
        <v>9</v>
      </c>
      <c r="U3007">
        <v>0</v>
      </c>
      <c r="V3007">
        <v>0</v>
      </c>
    </row>
    <row r="3008" spans="1:22" hidden="1" x14ac:dyDescent="0.25">
      <c r="A3008" s="30" t="s">
        <v>3227</v>
      </c>
      <c r="B3008" s="30" t="s">
        <v>2976</v>
      </c>
      <c r="C3008" s="30" t="s">
        <v>9</v>
      </c>
      <c r="D3008" s="30" t="s">
        <v>339</v>
      </c>
      <c r="E3008" s="30" t="s">
        <v>284</v>
      </c>
      <c r="F3008" s="30">
        <v>10513</v>
      </c>
      <c r="G3008" s="30" t="s">
        <v>296</v>
      </c>
      <c r="H3008" s="30">
        <v>212.49837149570001</v>
      </c>
      <c r="I3008" s="30">
        <v>0.55000000000000004</v>
      </c>
      <c r="J3008" s="30" t="s">
        <v>336</v>
      </c>
      <c r="K3008" s="30">
        <v>116.87410432263501</v>
      </c>
      <c r="L3008" s="30">
        <v>1228697.45874386</v>
      </c>
      <c r="M3008" s="30">
        <v>0</v>
      </c>
      <c r="N3008" s="30">
        <v>0</v>
      </c>
      <c r="O3008" s="30">
        <v>0</v>
      </c>
      <c r="P3008" s="30">
        <v>0</v>
      </c>
      <c r="Q3008" s="30">
        <v>0.55000000000000004</v>
      </c>
      <c r="R3008" s="30">
        <v>116.87410432263501</v>
      </c>
      <c r="S3008" s="30">
        <v>5782.15</v>
      </c>
      <c r="T3008">
        <v>9</v>
      </c>
      <c r="U3008">
        <v>212.49837149570001</v>
      </c>
      <c r="V3008">
        <v>6.9708491761723695E-2</v>
      </c>
    </row>
    <row r="3009" spans="1:22" hidden="1" x14ac:dyDescent="0.25">
      <c r="A3009" s="30" t="s">
        <v>3228</v>
      </c>
      <c r="B3009" s="30" t="s">
        <v>2976</v>
      </c>
      <c r="C3009" s="30" t="s">
        <v>9</v>
      </c>
      <c r="D3009" s="30" t="s">
        <v>339</v>
      </c>
      <c r="E3009" s="30" t="s">
        <v>284</v>
      </c>
      <c r="F3009" s="30">
        <v>10513</v>
      </c>
      <c r="G3009" s="30" t="s">
        <v>297</v>
      </c>
      <c r="H3009" s="30">
        <v>2918.33840588373</v>
      </c>
      <c r="I3009" s="30">
        <v>0.37</v>
      </c>
      <c r="J3009" s="30" t="s">
        <v>336</v>
      </c>
      <c r="K3009" s="30">
        <v>1079.7852101769799</v>
      </c>
      <c r="L3009" s="30">
        <v>11351781.914590601</v>
      </c>
      <c r="M3009" s="30">
        <v>0</v>
      </c>
      <c r="N3009" s="30">
        <v>0</v>
      </c>
      <c r="O3009" s="30">
        <v>0</v>
      </c>
      <c r="P3009" s="30">
        <v>0</v>
      </c>
      <c r="Q3009" s="30">
        <v>0.37</v>
      </c>
      <c r="R3009" s="30">
        <v>1079.7852101769799</v>
      </c>
      <c r="S3009" s="30">
        <v>3889.81</v>
      </c>
      <c r="T3009">
        <v>9</v>
      </c>
      <c r="U3009">
        <v>2918.33840588373</v>
      </c>
      <c r="V3009">
        <v>4.6894803548795903E-2</v>
      </c>
    </row>
    <row r="3010" spans="1:22" hidden="1" x14ac:dyDescent="0.25">
      <c r="A3010" s="30" t="s">
        <v>3229</v>
      </c>
      <c r="B3010" s="30" t="s">
        <v>2976</v>
      </c>
      <c r="C3010" s="30" t="s">
        <v>9</v>
      </c>
      <c r="D3010" s="30" t="s">
        <v>339</v>
      </c>
      <c r="E3010" s="30" t="s">
        <v>284</v>
      </c>
      <c r="F3010" s="30">
        <v>10513</v>
      </c>
      <c r="G3010" s="30" t="s">
        <v>298</v>
      </c>
      <c r="H3010" s="30">
        <v>0</v>
      </c>
      <c r="I3010" s="30">
        <v>0</v>
      </c>
      <c r="J3010" s="30" t="s">
        <v>276</v>
      </c>
      <c r="K3010" s="30">
        <v>0</v>
      </c>
      <c r="L3010" s="30">
        <v>0</v>
      </c>
      <c r="M3010" s="30">
        <v>0</v>
      </c>
      <c r="N3010" s="30">
        <v>0</v>
      </c>
      <c r="O3010" s="30">
        <v>0</v>
      </c>
      <c r="P3010" s="30">
        <v>0</v>
      </c>
      <c r="Q3010" s="30">
        <v>0</v>
      </c>
      <c r="R3010" s="30">
        <v>0</v>
      </c>
      <c r="S3010" s="30">
        <v>0</v>
      </c>
      <c r="T3010">
        <v>9</v>
      </c>
      <c r="U3010">
        <v>0</v>
      </c>
      <c r="V3010">
        <v>0</v>
      </c>
    </row>
    <row r="3011" spans="1:22" hidden="1" x14ac:dyDescent="0.25">
      <c r="A3011" s="30" t="s">
        <v>3230</v>
      </c>
      <c r="B3011" s="30" t="s">
        <v>2976</v>
      </c>
      <c r="C3011" s="30" t="s">
        <v>9</v>
      </c>
      <c r="D3011" s="30" t="s">
        <v>339</v>
      </c>
      <c r="E3011" s="30" t="s">
        <v>284</v>
      </c>
      <c r="F3011" s="30">
        <v>10513</v>
      </c>
      <c r="G3011" s="30" t="s">
        <v>299</v>
      </c>
      <c r="H3011" s="30">
        <v>130.94831117181499</v>
      </c>
      <c r="I3011" s="30">
        <v>0.41</v>
      </c>
      <c r="J3011" s="30" t="s">
        <v>332</v>
      </c>
      <c r="K3011" s="30">
        <v>53.688807580444298</v>
      </c>
      <c r="L3011" s="30">
        <v>564430.43409321096</v>
      </c>
      <c r="M3011" s="30">
        <v>0.41</v>
      </c>
      <c r="N3011" s="30">
        <v>0</v>
      </c>
      <c r="O3011" s="30">
        <v>0</v>
      </c>
      <c r="P3011" s="30">
        <v>0</v>
      </c>
      <c r="Q3011" s="30">
        <v>0</v>
      </c>
      <c r="R3011" s="30">
        <v>0</v>
      </c>
      <c r="S3011" s="30">
        <v>4310.33</v>
      </c>
      <c r="T3011">
        <v>9</v>
      </c>
      <c r="U3011">
        <v>130.94831117181499</v>
      </c>
      <c r="V3011">
        <v>2.4818401937046E-2</v>
      </c>
    </row>
    <row r="3012" spans="1:22" hidden="1" x14ac:dyDescent="0.25">
      <c r="A3012" s="30" t="s">
        <v>3231</v>
      </c>
      <c r="B3012" s="30" t="s">
        <v>2976</v>
      </c>
      <c r="C3012" s="30" t="s">
        <v>9</v>
      </c>
      <c r="D3012" s="30" t="s">
        <v>339</v>
      </c>
      <c r="E3012" s="30" t="s">
        <v>284</v>
      </c>
      <c r="F3012" s="30">
        <v>10513</v>
      </c>
      <c r="G3012" s="30" t="s">
        <v>300</v>
      </c>
      <c r="H3012" s="30">
        <v>625.75296413589695</v>
      </c>
      <c r="I3012" s="30">
        <v>0.02</v>
      </c>
      <c r="J3012" s="30" t="s">
        <v>336</v>
      </c>
      <c r="K3012" s="30">
        <v>12.5150592827179</v>
      </c>
      <c r="L3012" s="30">
        <v>131570.81823921399</v>
      </c>
      <c r="M3012" s="30">
        <v>0</v>
      </c>
      <c r="N3012" s="30">
        <v>0</v>
      </c>
      <c r="O3012" s="30">
        <v>0</v>
      </c>
      <c r="P3012" s="30">
        <v>0</v>
      </c>
      <c r="Q3012" s="30">
        <v>0.02</v>
      </c>
      <c r="R3012" s="30">
        <v>12.5150592827179</v>
      </c>
      <c r="S3012" s="30">
        <v>210.26</v>
      </c>
      <c r="T3012">
        <v>9</v>
      </c>
      <c r="U3012">
        <v>625.75296413589695</v>
      </c>
      <c r="V3012">
        <v>2.53485424588086E-3</v>
      </c>
    </row>
    <row r="3013" spans="1:22" hidden="1" x14ac:dyDescent="0.25">
      <c r="A3013" s="30" t="s">
        <v>3232</v>
      </c>
      <c r="B3013" s="30" t="s">
        <v>2976</v>
      </c>
      <c r="C3013" s="30" t="s">
        <v>9</v>
      </c>
      <c r="D3013" s="30" t="s">
        <v>339</v>
      </c>
      <c r="E3013" s="30" t="s">
        <v>284</v>
      </c>
      <c r="F3013" s="30">
        <v>10513</v>
      </c>
      <c r="G3013" s="30" t="s">
        <v>301</v>
      </c>
      <c r="H3013" s="30">
        <v>155.821833166674</v>
      </c>
      <c r="I3013" s="30">
        <v>3.95</v>
      </c>
      <c r="J3013" s="30" t="s">
        <v>333</v>
      </c>
      <c r="K3013" s="30">
        <v>615.49624100836195</v>
      </c>
      <c r="L3013" s="30">
        <v>6470711.9817209104</v>
      </c>
      <c r="M3013" s="30">
        <v>0</v>
      </c>
      <c r="N3013" s="30">
        <v>3.95</v>
      </c>
      <c r="O3013" s="30">
        <v>0</v>
      </c>
      <c r="P3013" s="30">
        <v>0</v>
      </c>
      <c r="Q3013" s="30">
        <v>0</v>
      </c>
      <c r="R3013" s="30">
        <v>0</v>
      </c>
      <c r="S3013" s="30">
        <v>41526.35</v>
      </c>
      <c r="T3013">
        <v>9</v>
      </c>
      <c r="U3013">
        <v>155.821833166674</v>
      </c>
      <c r="V3013">
        <v>0.49190535491905402</v>
      </c>
    </row>
    <row r="3014" spans="1:22" hidden="1" x14ac:dyDescent="0.25">
      <c r="A3014" s="30" t="s">
        <v>3233</v>
      </c>
      <c r="B3014" s="30" t="s">
        <v>2976</v>
      </c>
      <c r="C3014" s="30" t="s">
        <v>9</v>
      </c>
      <c r="D3014" s="30" t="s">
        <v>339</v>
      </c>
      <c r="E3014" s="30" t="s">
        <v>284</v>
      </c>
      <c r="F3014" s="30">
        <v>10513</v>
      </c>
      <c r="G3014" s="30" t="s">
        <v>302</v>
      </c>
      <c r="H3014" s="30">
        <v>126.457169060391</v>
      </c>
      <c r="I3014" s="30">
        <v>1.1599999999999999</v>
      </c>
      <c r="J3014" s="30" t="s">
        <v>332</v>
      </c>
      <c r="K3014" s="30">
        <v>146.690316110054</v>
      </c>
      <c r="L3014" s="30">
        <v>1542155.293265</v>
      </c>
      <c r="M3014" s="30">
        <v>1.1599999999999999</v>
      </c>
      <c r="N3014" s="30">
        <v>0</v>
      </c>
      <c r="O3014" s="30">
        <v>0</v>
      </c>
      <c r="P3014" s="30">
        <v>0</v>
      </c>
      <c r="Q3014" s="30">
        <v>0</v>
      </c>
      <c r="R3014" s="30">
        <v>0</v>
      </c>
      <c r="S3014" s="30">
        <v>12195.08</v>
      </c>
      <c r="T3014">
        <v>9</v>
      </c>
      <c r="U3014">
        <v>126.457169060391</v>
      </c>
      <c r="V3014">
        <v>7.0217917675544805E-2</v>
      </c>
    </row>
    <row r="3015" spans="1:22" hidden="1" x14ac:dyDescent="0.25">
      <c r="A3015" s="30" t="s">
        <v>3234</v>
      </c>
      <c r="B3015" s="30" t="s">
        <v>2976</v>
      </c>
      <c r="C3015" s="30" t="s">
        <v>9</v>
      </c>
      <c r="D3015" s="30" t="s">
        <v>339</v>
      </c>
      <c r="E3015" s="30" t="s">
        <v>284</v>
      </c>
      <c r="F3015" s="30">
        <v>10513</v>
      </c>
      <c r="G3015" s="30" t="s">
        <v>303</v>
      </c>
      <c r="H3015" s="30">
        <v>1026.1195695803401</v>
      </c>
      <c r="I3015" s="30">
        <v>1.48</v>
      </c>
      <c r="J3015" s="30" t="s">
        <v>336</v>
      </c>
      <c r="K3015" s="30">
        <v>1518.6569629789101</v>
      </c>
      <c r="L3015" s="30">
        <v>15965640.6517972</v>
      </c>
      <c r="M3015" s="30">
        <v>0</v>
      </c>
      <c r="N3015" s="30">
        <v>0</v>
      </c>
      <c r="O3015" s="30">
        <v>0</v>
      </c>
      <c r="P3015" s="30">
        <v>0</v>
      </c>
      <c r="Q3015" s="30">
        <v>1.48</v>
      </c>
      <c r="R3015" s="30">
        <v>1518.6569629789101</v>
      </c>
      <c r="S3015" s="30">
        <v>15559.24</v>
      </c>
      <c r="T3015">
        <v>9</v>
      </c>
      <c r="U3015">
        <v>1026.1195695803401</v>
      </c>
      <c r="V3015">
        <v>0.187579214195184</v>
      </c>
    </row>
    <row r="3016" spans="1:22" hidden="1" x14ac:dyDescent="0.25">
      <c r="A3016" s="30" t="s">
        <v>3235</v>
      </c>
      <c r="B3016" s="30" t="s">
        <v>2976</v>
      </c>
      <c r="C3016" s="30" t="s">
        <v>9</v>
      </c>
      <c r="D3016" s="30" t="s">
        <v>339</v>
      </c>
      <c r="E3016" s="30" t="s">
        <v>284</v>
      </c>
      <c r="F3016" s="30">
        <v>10513</v>
      </c>
      <c r="G3016" s="30" t="s">
        <v>304</v>
      </c>
      <c r="H3016" s="30">
        <v>1137.03600961196</v>
      </c>
      <c r="I3016" s="30">
        <v>1</v>
      </c>
      <c r="J3016" s="30" t="s">
        <v>336</v>
      </c>
      <c r="K3016" s="30">
        <v>1137.03600961196</v>
      </c>
      <c r="L3016" s="30">
        <v>11953659.5690505</v>
      </c>
      <c r="M3016" s="30">
        <v>0</v>
      </c>
      <c r="N3016" s="30">
        <v>0</v>
      </c>
      <c r="O3016" s="30">
        <v>0</v>
      </c>
      <c r="P3016" s="30">
        <v>0</v>
      </c>
      <c r="Q3016" s="30">
        <v>1</v>
      </c>
      <c r="R3016" s="30">
        <v>1137.03600961196</v>
      </c>
      <c r="S3016" s="30">
        <v>10513</v>
      </c>
      <c r="T3016">
        <v>9</v>
      </c>
      <c r="U3016">
        <v>1137.03600961196</v>
      </c>
      <c r="V3016">
        <v>0.12674271229404299</v>
      </c>
    </row>
    <row r="3017" spans="1:22" hidden="1" x14ac:dyDescent="0.25">
      <c r="A3017" s="30" t="s">
        <v>3236</v>
      </c>
      <c r="B3017" s="30" t="s">
        <v>2976</v>
      </c>
      <c r="C3017" s="30" t="s">
        <v>9</v>
      </c>
      <c r="D3017" s="30" t="s">
        <v>339</v>
      </c>
      <c r="E3017" s="30" t="s">
        <v>284</v>
      </c>
      <c r="F3017" s="30">
        <v>10513</v>
      </c>
      <c r="G3017" s="30" t="s">
        <v>305</v>
      </c>
      <c r="H3017" s="30">
        <v>211.11905761418501</v>
      </c>
      <c r="I3017" s="30">
        <v>3.81</v>
      </c>
      <c r="J3017" s="30" t="s">
        <v>332</v>
      </c>
      <c r="K3017" s="30">
        <v>804.36360951004303</v>
      </c>
      <c r="L3017" s="30">
        <v>8456274.6267790906</v>
      </c>
      <c r="M3017" s="30">
        <v>3.81</v>
      </c>
      <c r="N3017" s="30">
        <v>0</v>
      </c>
      <c r="O3017" s="30">
        <v>0</v>
      </c>
      <c r="P3017" s="30">
        <v>0</v>
      </c>
      <c r="Q3017" s="30">
        <v>0</v>
      </c>
      <c r="R3017" s="30">
        <v>0</v>
      </c>
      <c r="S3017" s="30">
        <v>40054.53</v>
      </c>
      <c r="T3017">
        <v>9</v>
      </c>
      <c r="U3017">
        <v>211.11905761418501</v>
      </c>
      <c r="V3017">
        <v>0.23062953995157401</v>
      </c>
    </row>
    <row r="3018" spans="1:22" hidden="1" x14ac:dyDescent="0.25">
      <c r="A3018" s="30" t="s">
        <v>3237</v>
      </c>
      <c r="B3018" s="30" t="s">
        <v>2976</v>
      </c>
      <c r="C3018" s="30" t="s">
        <v>9</v>
      </c>
      <c r="D3018" s="30" t="s">
        <v>339</v>
      </c>
      <c r="E3018" s="30" t="s">
        <v>284</v>
      </c>
      <c r="F3018" s="30">
        <v>10513</v>
      </c>
      <c r="G3018" s="30" t="s">
        <v>306</v>
      </c>
      <c r="H3018" s="30">
        <v>122.80230963545699</v>
      </c>
      <c r="I3018" s="30">
        <v>3.58</v>
      </c>
      <c r="J3018" s="30" t="s">
        <v>332</v>
      </c>
      <c r="K3018" s="30">
        <v>439.63226849493401</v>
      </c>
      <c r="L3018" s="30">
        <v>4621854.0386872496</v>
      </c>
      <c r="M3018" s="30">
        <v>3.58</v>
      </c>
      <c r="N3018" s="30">
        <v>0</v>
      </c>
      <c r="O3018" s="30">
        <v>0</v>
      </c>
      <c r="P3018" s="30">
        <v>0</v>
      </c>
      <c r="Q3018" s="30">
        <v>0</v>
      </c>
      <c r="R3018" s="30">
        <v>0</v>
      </c>
      <c r="S3018" s="30">
        <v>37636.54</v>
      </c>
      <c r="T3018">
        <v>9</v>
      </c>
      <c r="U3018">
        <v>122.80230963545699</v>
      </c>
      <c r="V3018">
        <v>0.21670702179176801</v>
      </c>
    </row>
    <row r="3019" spans="1:22" hidden="1" x14ac:dyDescent="0.25">
      <c r="A3019" s="30" t="s">
        <v>3238</v>
      </c>
      <c r="B3019" s="30" t="s">
        <v>2976</v>
      </c>
      <c r="C3019" s="30" t="s">
        <v>9</v>
      </c>
      <c r="D3019" s="30" t="s">
        <v>339</v>
      </c>
      <c r="E3019" s="30" t="s">
        <v>284</v>
      </c>
      <c r="F3019" s="30">
        <v>10513</v>
      </c>
      <c r="G3019" s="30" t="s">
        <v>307</v>
      </c>
      <c r="H3019" s="30">
        <v>126.036479011417</v>
      </c>
      <c r="I3019" s="30">
        <v>3.75</v>
      </c>
      <c r="J3019" s="30" t="s">
        <v>336</v>
      </c>
      <c r="K3019" s="30">
        <v>472.63679629281302</v>
      </c>
      <c r="L3019" s="30">
        <v>4968830.6394263403</v>
      </c>
      <c r="M3019" s="30">
        <v>0</v>
      </c>
      <c r="N3019" s="30">
        <v>0</v>
      </c>
      <c r="O3019" s="30">
        <v>0</v>
      </c>
      <c r="P3019" s="30">
        <v>0</v>
      </c>
      <c r="Q3019" s="30">
        <v>3.75</v>
      </c>
      <c r="R3019" s="30">
        <v>472.63679629281302</v>
      </c>
      <c r="S3019" s="30">
        <v>39423.75</v>
      </c>
      <c r="T3019">
        <v>9</v>
      </c>
      <c r="U3019">
        <v>126.036479011417</v>
      </c>
      <c r="V3019">
        <v>0.475285171102662</v>
      </c>
    </row>
    <row r="3020" spans="1:22" hidden="1" x14ac:dyDescent="0.25">
      <c r="A3020" s="30" t="s">
        <v>3239</v>
      </c>
      <c r="B3020" s="30" t="s">
        <v>2976</v>
      </c>
      <c r="C3020" s="30" t="s">
        <v>9</v>
      </c>
      <c r="D3020" s="30" t="s">
        <v>339</v>
      </c>
      <c r="E3020" s="30" t="s">
        <v>284</v>
      </c>
      <c r="F3020" s="30">
        <v>10513</v>
      </c>
      <c r="G3020" s="30" t="s">
        <v>308</v>
      </c>
      <c r="H3020" s="30">
        <v>183.21746663143099</v>
      </c>
      <c r="I3020" s="30">
        <v>6.27</v>
      </c>
      <c r="J3020" s="30" t="s">
        <v>332</v>
      </c>
      <c r="K3020" s="30">
        <v>1148.7735157790701</v>
      </c>
      <c r="L3020" s="30">
        <v>12077055.971385401</v>
      </c>
      <c r="M3020" s="30">
        <v>6.27</v>
      </c>
      <c r="N3020" s="30">
        <v>0</v>
      </c>
      <c r="O3020" s="30">
        <v>0</v>
      </c>
      <c r="P3020" s="30">
        <v>0</v>
      </c>
      <c r="Q3020" s="30">
        <v>0</v>
      </c>
      <c r="R3020" s="30">
        <v>0</v>
      </c>
      <c r="S3020" s="30">
        <v>65916.509999999995</v>
      </c>
      <c r="T3020">
        <v>9</v>
      </c>
      <c r="U3020">
        <v>183.21746663143099</v>
      </c>
      <c r="V3020">
        <v>0.37953995157385001</v>
      </c>
    </row>
    <row r="3021" spans="1:22" hidden="1" x14ac:dyDescent="0.25">
      <c r="A3021" s="30" t="s">
        <v>3240</v>
      </c>
      <c r="B3021" s="30" t="s">
        <v>2976</v>
      </c>
      <c r="C3021" s="30" t="s">
        <v>9</v>
      </c>
      <c r="D3021" s="30" t="s">
        <v>339</v>
      </c>
      <c r="E3021" s="30" t="s">
        <v>284</v>
      </c>
      <c r="F3021" s="30">
        <v>10513</v>
      </c>
      <c r="G3021" s="30" t="s">
        <v>309</v>
      </c>
      <c r="H3021" s="30">
        <v>2739.27630087536</v>
      </c>
      <c r="I3021" s="30">
        <v>0.66</v>
      </c>
      <c r="J3021" s="30" t="s">
        <v>336</v>
      </c>
      <c r="K3021" s="30">
        <v>1807.9223585777399</v>
      </c>
      <c r="L3021" s="30">
        <v>19006687.755727801</v>
      </c>
      <c r="M3021" s="30">
        <v>0</v>
      </c>
      <c r="N3021" s="30">
        <v>0</v>
      </c>
      <c r="O3021" s="30">
        <v>0</v>
      </c>
      <c r="P3021" s="30">
        <v>0</v>
      </c>
      <c r="Q3021" s="30">
        <v>0.66</v>
      </c>
      <c r="R3021" s="30">
        <v>1807.9223585777399</v>
      </c>
      <c r="S3021" s="30">
        <v>6938.58</v>
      </c>
      <c r="T3021">
        <v>9</v>
      </c>
      <c r="U3021">
        <v>2739.27630087536</v>
      </c>
      <c r="V3021">
        <v>8.3650190114068407E-2</v>
      </c>
    </row>
    <row r="3022" spans="1:22" hidden="1" x14ac:dyDescent="0.25">
      <c r="A3022" s="30" t="s">
        <v>3241</v>
      </c>
      <c r="B3022" s="30" t="s">
        <v>2976</v>
      </c>
      <c r="C3022" s="30" t="s">
        <v>9</v>
      </c>
      <c r="D3022" s="30" t="s">
        <v>339</v>
      </c>
      <c r="E3022" s="30" t="s">
        <v>284</v>
      </c>
      <c r="F3022" s="30">
        <v>10513</v>
      </c>
      <c r="G3022" s="30" t="s">
        <v>310</v>
      </c>
      <c r="H3022" s="30">
        <v>269.39523932002902</v>
      </c>
      <c r="I3022" s="30">
        <v>0.41</v>
      </c>
      <c r="J3022" s="30" t="s">
        <v>333</v>
      </c>
      <c r="K3022" s="30">
        <v>110.452048121212</v>
      </c>
      <c r="L3022" s="30">
        <v>1161182.3818983</v>
      </c>
      <c r="M3022" s="30">
        <v>0</v>
      </c>
      <c r="N3022" s="30">
        <v>0.41</v>
      </c>
      <c r="O3022" s="30">
        <v>0</v>
      </c>
      <c r="P3022" s="30">
        <v>0</v>
      </c>
      <c r="Q3022" s="30">
        <v>0</v>
      </c>
      <c r="R3022" s="30">
        <v>0</v>
      </c>
      <c r="S3022" s="30">
        <v>4310.33</v>
      </c>
      <c r="T3022">
        <v>9</v>
      </c>
      <c r="U3022">
        <v>269.39523932002902</v>
      </c>
      <c r="V3022">
        <v>5.1058530510585301E-2</v>
      </c>
    </row>
    <row r="3023" spans="1:22" hidden="1" x14ac:dyDescent="0.25">
      <c r="A3023" s="30" t="s">
        <v>3242</v>
      </c>
      <c r="B3023" s="30" t="s">
        <v>2976</v>
      </c>
      <c r="C3023" s="30" t="s">
        <v>9</v>
      </c>
      <c r="D3023" s="30" t="s">
        <v>339</v>
      </c>
      <c r="E3023" s="30" t="s">
        <v>284</v>
      </c>
      <c r="F3023" s="30">
        <v>10513</v>
      </c>
      <c r="G3023" s="30" t="s">
        <v>311</v>
      </c>
      <c r="H3023" s="30">
        <v>136.65426308766101</v>
      </c>
      <c r="I3023" s="30">
        <v>1.44</v>
      </c>
      <c r="J3023" s="30" t="s">
        <v>333</v>
      </c>
      <c r="K3023" s="30">
        <v>196.78213884623199</v>
      </c>
      <c r="L3023" s="30">
        <v>2068770.6256904399</v>
      </c>
      <c r="M3023" s="30">
        <v>0</v>
      </c>
      <c r="N3023" s="30">
        <v>1.44</v>
      </c>
      <c r="O3023" s="30">
        <v>0</v>
      </c>
      <c r="P3023" s="30">
        <v>0</v>
      </c>
      <c r="Q3023" s="30">
        <v>0</v>
      </c>
      <c r="R3023" s="30">
        <v>0</v>
      </c>
      <c r="S3023" s="30">
        <v>15138.72</v>
      </c>
      <c r="T3023">
        <v>9</v>
      </c>
      <c r="U3023">
        <v>136.65426308766101</v>
      </c>
      <c r="V3023">
        <v>0.17932752179327499</v>
      </c>
    </row>
    <row r="3024" spans="1:22" hidden="1" x14ac:dyDescent="0.25">
      <c r="A3024" s="30" t="s">
        <v>3243</v>
      </c>
      <c r="B3024" s="30" t="s">
        <v>2976</v>
      </c>
      <c r="C3024" s="30" t="s">
        <v>9</v>
      </c>
      <c r="D3024" s="30" t="s">
        <v>339</v>
      </c>
      <c r="E3024" s="30" t="s">
        <v>284</v>
      </c>
      <c r="F3024" s="30">
        <v>10513</v>
      </c>
      <c r="G3024" s="30" t="s">
        <v>312</v>
      </c>
      <c r="H3024" s="30">
        <v>42.7887875453033</v>
      </c>
      <c r="I3024" s="30">
        <v>32.56</v>
      </c>
      <c r="J3024" s="30" t="s">
        <v>334</v>
      </c>
      <c r="K3024" s="30">
        <v>1393.20292247508</v>
      </c>
      <c r="L3024" s="30">
        <v>14646742.323980501</v>
      </c>
      <c r="M3024" s="30">
        <v>0</v>
      </c>
      <c r="N3024" s="30">
        <v>0</v>
      </c>
      <c r="O3024" s="30">
        <v>32.56</v>
      </c>
      <c r="P3024" s="30">
        <v>0</v>
      </c>
      <c r="Q3024" s="30">
        <v>0</v>
      </c>
      <c r="R3024" s="30">
        <v>0</v>
      </c>
      <c r="S3024" s="30">
        <v>342303.28</v>
      </c>
      <c r="T3024">
        <v>9</v>
      </c>
      <c r="U3024">
        <v>42.7887875453033</v>
      </c>
      <c r="V3024">
        <v>0.78025401389887405</v>
      </c>
    </row>
    <row r="3025" spans="1:22" hidden="1" x14ac:dyDescent="0.25">
      <c r="A3025" s="30" t="s">
        <v>3244</v>
      </c>
      <c r="B3025" s="30" t="s">
        <v>2976</v>
      </c>
      <c r="C3025" s="30" t="s">
        <v>9</v>
      </c>
      <c r="D3025" s="30" t="s">
        <v>339</v>
      </c>
      <c r="E3025" s="30" t="s">
        <v>284</v>
      </c>
      <c r="F3025" s="30">
        <v>10513</v>
      </c>
      <c r="G3025" s="30" t="s">
        <v>2688</v>
      </c>
      <c r="H3025" s="30">
        <v>493.31027645800299</v>
      </c>
      <c r="I3025" s="30">
        <v>1.1283223259399999</v>
      </c>
      <c r="J3025" s="30" t="s">
        <v>334</v>
      </c>
      <c r="K3025" s="30">
        <v>556.61299854319805</v>
      </c>
      <c r="L3025" s="30">
        <v>5851672.4536846401</v>
      </c>
      <c r="M3025" s="30">
        <v>0</v>
      </c>
      <c r="N3025" s="30">
        <v>0</v>
      </c>
      <c r="O3025" s="30">
        <v>1.1283223259399999</v>
      </c>
      <c r="P3025" s="30">
        <v>0</v>
      </c>
      <c r="Q3025" s="30">
        <v>0</v>
      </c>
      <c r="R3025" s="30">
        <v>0</v>
      </c>
      <c r="S3025" s="30">
        <v>11862.0526126072</v>
      </c>
      <c r="T3025">
        <v>9</v>
      </c>
      <c r="U3025">
        <v>493.31027645800299</v>
      </c>
      <c r="V3025">
        <v>2.70386370941769E-2</v>
      </c>
    </row>
    <row r="3026" spans="1:22" hidden="1" x14ac:dyDescent="0.25">
      <c r="A3026" s="30" t="s">
        <v>3245</v>
      </c>
      <c r="B3026" s="30" t="s">
        <v>2976</v>
      </c>
      <c r="C3026" s="30" t="s">
        <v>9</v>
      </c>
      <c r="D3026" s="30" t="s">
        <v>339</v>
      </c>
      <c r="E3026" s="30" t="s">
        <v>284</v>
      </c>
      <c r="F3026" s="30">
        <v>10513</v>
      </c>
      <c r="G3026" s="30" t="s">
        <v>2687</v>
      </c>
      <c r="H3026" s="30">
        <v>306.15854858275401</v>
      </c>
      <c r="I3026" s="30">
        <v>7.8116776740600002</v>
      </c>
      <c r="J3026" s="30" t="s">
        <v>334</v>
      </c>
      <c r="K3026" s="30">
        <v>2391.6118986865099</v>
      </c>
      <c r="L3026" s="30">
        <v>25143015.890891299</v>
      </c>
      <c r="M3026" s="30">
        <v>0</v>
      </c>
      <c r="N3026" s="30">
        <v>0</v>
      </c>
      <c r="O3026" s="30">
        <v>7.8116776740600002</v>
      </c>
      <c r="P3026" s="30">
        <v>0</v>
      </c>
      <c r="Q3026" s="30">
        <v>0</v>
      </c>
      <c r="R3026" s="30">
        <v>0</v>
      </c>
      <c r="S3026" s="30">
        <v>82124.167387392794</v>
      </c>
      <c r="T3026">
        <v>9</v>
      </c>
      <c r="U3026">
        <v>306.15854858275401</v>
      </c>
      <c r="V3026">
        <v>0.18719572667289699</v>
      </c>
    </row>
    <row r="3027" spans="1:22" hidden="1" x14ac:dyDescent="0.25">
      <c r="A3027" s="30" t="s">
        <v>3246</v>
      </c>
      <c r="B3027" s="30" t="s">
        <v>2976</v>
      </c>
      <c r="C3027" s="30" t="s">
        <v>9</v>
      </c>
      <c r="D3027" s="30" t="s">
        <v>339</v>
      </c>
      <c r="E3027" s="30" t="s">
        <v>284</v>
      </c>
      <c r="F3027" s="30">
        <v>10513</v>
      </c>
      <c r="G3027" s="30" t="s">
        <v>313</v>
      </c>
      <c r="H3027" s="30">
        <v>2684.2213187756802</v>
      </c>
      <c r="I3027" s="30">
        <v>0.23</v>
      </c>
      <c r="J3027" s="30" t="s">
        <v>334</v>
      </c>
      <c r="K3027" s="30">
        <v>617.37090331840602</v>
      </c>
      <c r="L3027" s="30">
        <v>6490420.3065864099</v>
      </c>
      <c r="M3027" s="30">
        <v>0</v>
      </c>
      <c r="N3027" s="30">
        <v>0</v>
      </c>
      <c r="O3027" s="30">
        <v>0.23</v>
      </c>
      <c r="P3027" s="30">
        <v>0</v>
      </c>
      <c r="Q3027" s="30">
        <v>0</v>
      </c>
      <c r="R3027" s="30">
        <v>0</v>
      </c>
      <c r="S3027" s="30">
        <v>2417.9899999999998</v>
      </c>
      <c r="T3027">
        <v>9</v>
      </c>
      <c r="U3027">
        <v>2684.2213187756802</v>
      </c>
      <c r="V3027">
        <v>5.5116223340522397E-3</v>
      </c>
    </row>
    <row r="3028" spans="1:22" hidden="1" x14ac:dyDescent="0.25">
      <c r="A3028" s="30" t="s">
        <v>3004</v>
      </c>
      <c r="B3028" s="30" t="s">
        <v>2976</v>
      </c>
      <c r="C3028" s="30" t="s">
        <v>9</v>
      </c>
      <c r="D3028" s="30" t="s">
        <v>339</v>
      </c>
      <c r="E3028" s="30" t="s">
        <v>285</v>
      </c>
      <c r="F3028" s="30">
        <v>10513</v>
      </c>
      <c r="G3028" s="30" t="s">
        <v>289</v>
      </c>
      <c r="H3028" s="30">
        <v>6825.1748406311799</v>
      </c>
      <c r="I3028" s="30">
        <v>2.76</v>
      </c>
      <c r="J3028" s="30" t="s">
        <v>335</v>
      </c>
      <c r="K3028" s="30">
        <v>18837.482560142002</v>
      </c>
      <c r="L3028" s="30">
        <v>198038454.154773</v>
      </c>
      <c r="M3028" s="30">
        <v>0</v>
      </c>
      <c r="N3028" s="30">
        <v>0</v>
      </c>
      <c r="O3028" s="30">
        <v>0</v>
      </c>
      <c r="P3028" s="30">
        <v>2.76</v>
      </c>
      <c r="Q3028" s="30">
        <v>0</v>
      </c>
      <c r="R3028" s="30">
        <v>0</v>
      </c>
      <c r="S3028" s="30">
        <v>29015.88</v>
      </c>
      <c r="T3028">
        <v>10</v>
      </c>
      <c r="U3028">
        <v>6825.1748406311799</v>
      </c>
      <c r="V3028">
        <v>1</v>
      </c>
    </row>
    <row r="3029" spans="1:22" hidden="1" x14ac:dyDescent="0.25">
      <c r="A3029" s="30" t="s">
        <v>3005</v>
      </c>
      <c r="B3029" s="30" t="s">
        <v>2976</v>
      </c>
      <c r="C3029" s="30" t="s">
        <v>9</v>
      </c>
      <c r="D3029" s="30" t="s">
        <v>339</v>
      </c>
      <c r="E3029" s="30" t="s">
        <v>285</v>
      </c>
      <c r="F3029" s="30">
        <v>10513</v>
      </c>
      <c r="G3029" s="30" t="s">
        <v>290</v>
      </c>
      <c r="H3029" s="30">
        <v>4850.7851197220698</v>
      </c>
      <c r="I3029" s="30">
        <v>0.57999999999999996</v>
      </c>
      <c r="J3029" s="30" t="s">
        <v>363</v>
      </c>
      <c r="K3029" s="30">
        <v>2813.4553694388001</v>
      </c>
      <c r="L3029" s="30">
        <v>29577856.2989101</v>
      </c>
      <c r="M3029" s="30">
        <v>0</v>
      </c>
      <c r="N3029" s="30">
        <v>0</v>
      </c>
      <c r="O3029" s="30">
        <v>0</v>
      </c>
      <c r="P3029" s="30">
        <v>0</v>
      </c>
      <c r="Q3029" s="30">
        <v>0</v>
      </c>
      <c r="R3029" s="30">
        <v>0</v>
      </c>
      <c r="S3029" s="30">
        <v>6097.54</v>
      </c>
      <c r="T3029">
        <v>10</v>
      </c>
      <c r="U3029">
        <v>4850.7851197220698</v>
      </c>
      <c r="V3029">
        <v>0.21014492753623201</v>
      </c>
    </row>
    <row r="3030" spans="1:22" hidden="1" x14ac:dyDescent="0.25">
      <c r="A3030" s="30" t="s">
        <v>3006</v>
      </c>
      <c r="B3030" s="30" t="s">
        <v>2976</v>
      </c>
      <c r="C3030" s="30" t="s">
        <v>9</v>
      </c>
      <c r="D3030" s="30" t="s">
        <v>339</v>
      </c>
      <c r="E3030" s="30" t="s">
        <v>285</v>
      </c>
      <c r="F3030" s="30">
        <v>10513</v>
      </c>
      <c r="G3030" s="30" t="s">
        <v>291</v>
      </c>
      <c r="H3030" s="30">
        <v>1287.9956998648399</v>
      </c>
      <c r="I3030" s="30">
        <v>0.23</v>
      </c>
      <c r="J3030" s="30" t="s">
        <v>336</v>
      </c>
      <c r="K3030" s="30">
        <v>296.23901096891399</v>
      </c>
      <c r="L3030" s="30">
        <v>3114360.7223161901</v>
      </c>
      <c r="M3030" s="30">
        <v>0</v>
      </c>
      <c r="N3030" s="30">
        <v>0</v>
      </c>
      <c r="O3030" s="30">
        <v>0</v>
      </c>
      <c r="P3030" s="30">
        <v>0</v>
      </c>
      <c r="Q3030" s="30">
        <v>0.23</v>
      </c>
      <c r="R3030" s="30">
        <v>296.23901096891399</v>
      </c>
      <c r="S3030" s="30">
        <v>2417.9899999999998</v>
      </c>
      <c r="T3030">
        <v>10</v>
      </c>
      <c r="U3030">
        <v>1287.9956998648399</v>
      </c>
      <c r="V3030">
        <v>1.6522988505747099E-2</v>
      </c>
    </row>
    <row r="3031" spans="1:22" hidden="1" x14ac:dyDescent="0.25">
      <c r="A3031" s="30" t="s">
        <v>3007</v>
      </c>
      <c r="B3031" s="30" t="s">
        <v>2976</v>
      </c>
      <c r="C3031" s="30" t="s">
        <v>9</v>
      </c>
      <c r="D3031" s="30" t="s">
        <v>339</v>
      </c>
      <c r="E3031" s="30" t="s">
        <v>285</v>
      </c>
      <c r="F3031" s="30">
        <v>10513</v>
      </c>
      <c r="G3031" s="30" t="s">
        <v>292</v>
      </c>
      <c r="H3031" s="30">
        <v>54.130895514695702</v>
      </c>
      <c r="I3031" s="30">
        <v>1.0900000000000001</v>
      </c>
      <c r="J3031" s="30" t="s">
        <v>332</v>
      </c>
      <c r="K3031" s="30">
        <v>59.002676111018303</v>
      </c>
      <c r="L3031" s="30">
        <v>620295.13395513501</v>
      </c>
      <c r="M3031" s="30">
        <v>1.0900000000000001</v>
      </c>
      <c r="N3031" s="30">
        <v>0</v>
      </c>
      <c r="O3031" s="30">
        <v>0</v>
      </c>
      <c r="P3031" s="30">
        <v>0</v>
      </c>
      <c r="Q3031" s="30">
        <v>0</v>
      </c>
      <c r="R3031" s="30">
        <v>0</v>
      </c>
      <c r="S3031" s="30">
        <v>11459.17</v>
      </c>
      <c r="T3031">
        <v>10</v>
      </c>
      <c r="U3031">
        <v>54.130895514695702</v>
      </c>
      <c r="V3031">
        <v>5.4040654437283099E-2</v>
      </c>
    </row>
    <row r="3032" spans="1:22" hidden="1" x14ac:dyDescent="0.25">
      <c r="A3032" s="30" t="s">
        <v>3008</v>
      </c>
      <c r="B3032" s="30" t="s">
        <v>2976</v>
      </c>
      <c r="C3032" s="30" t="s">
        <v>9</v>
      </c>
      <c r="D3032" s="30" t="s">
        <v>339</v>
      </c>
      <c r="E3032" s="30" t="s">
        <v>285</v>
      </c>
      <c r="F3032" s="30">
        <v>10513</v>
      </c>
      <c r="G3032" s="30" t="s">
        <v>293</v>
      </c>
      <c r="H3032" s="30">
        <v>1269.4279984205</v>
      </c>
      <c r="I3032" s="30">
        <v>1.25</v>
      </c>
      <c r="J3032" s="30" t="s">
        <v>333</v>
      </c>
      <c r="K3032" s="30">
        <v>1586.7849980256201</v>
      </c>
      <c r="L3032" s="30">
        <v>16681870.6842434</v>
      </c>
      <c r="M3032" s="30">
        <v>0</v>
      </c>
      <c r="N3032" s="30">
        <v>1.25</v>
      </c>
      <c r="O3032" s="30">
        <v>0</v>
      </c>
      <c r="P3032" s="30">
        <v>0</v>
      </c>
      <c r="Q3032" s="30">
        <v>0</v>
      </c>
      <c r="R3032" s="30">
        <v>0</v>
      </c>
      <c r="S3032" s="30">
        <v>13141.25</v>
      </c>
      <c r="T3032">
        <v>10</v>
      </c>
      <c r="U3032">
        <v>1269.4279984205</v>
      </c>
      <c r="V3032">
        <v>9.8193244304791802E-2</v>
      </c>
    </row>
    <row r="3033" spans="1:22" hidden="1" x14ac:dyDescent="0.25">
      <c r="A3033" s="30" t="s">
        <v>3009</v>
      </c>
      <c r="B3033" s="30" t="s">
        <v>2976</v>
      </c>
      <c r="C3033" s="30" t="s">
        <v>9</v>
      </c>
      <c r="D3033" s="30" t="s">
        <v>339</v>
      </c>
      <c r="E3033" s="30" t="s">
        <v>285</v>
      </c>
      <c r="F3033" s="30">
        <v>10513</v>
      </c>
      <c r="G3033" s="30" t="s">
        <v>294</v>
      </c>
      <c r="H3033" s="30">
        <v>455.58045888630699</v>
      </c>
      <c r="I3033" s="30">
        <v>2.2000000000000002</v>
      </c>
      <c r="J3033" s="30" t="s">
        <v>333</v>
      </c>
      <c r="K3033" s="30">
        <v>1002.2770095498799</v>
      </c>
      <c r="L3033" s="30">
        <v>10536938.201397801</v>
      </c>
      <c r="M3033" s="30">
        <v>0</v>
      </c>
      <c r="N3033" s="30">
        <v>2.2000000000000002</v>
      </c>
      <c r="O3033" s="30">
        <v>0</v>
      </c>
      <c r="P3033" s="30">
        <v>0</v>
      </c>
      <c r="Q3033" s="30">
        <v>0</v>
      </c>
      <c r="R3033" s="30">
        <v>0</v>
      </c>
      <c r="S3033" s="30">
        <v>23128.6</v>
      </c>
      <c r="T3033">
        <v>10</v>
      </c>
      <c r="U3033">
        <v>455.58045888630699</v>
      </c>
      <c r="V3033">
        <v>0.17282010997643399</v>
      </c>
    </row>
    <row r="3034" spans="1:22" hidden="1" x14ac:dyDescent="0.25">
      <c r="A3034" s="30" t="s">
        <v>3010</v>
      </c>
      <c r="B3034" s="30" t="s">
        <v>2976</v>
      </c>
      <c r="C3034" s="30" t="s">
        <v>9</v>
      </c>
      <c r="D3034" s="30" t="s">
        <v>339</v>
      </c>
      <c r="E3034" s="30" t="s">
        <v>285</v>
      </c>
      <c r="F3034" s="30">
        <v>10513</v>
      </c>
      <c r="G3034" s="30" t="s">
        <v>295</v>
      </c>
      <c r="H3034" s="30">
        <v>2181.9846198165701</v>
      </c>
      <c r="I3034" s="30">
        <v>0.45</v>
      </c>
      <c r="J3034" s="30" t="s">
        <v>336</v>
      </c>
      <c r="K3034" s="30">
        <v>981.893078917455</v>
      </c>
      <c r="L3034" s="30">
        <v>10322641.9386592</v>
      </c>
      <c r="M3034" s="30">
        <v>0</v>
      </c>
      <c r="N3034" s="30">
        <v>0</v>
      </c>
      <c r="O3034" s="30">
        <v>0</v>
      </c>
      <c r="P3034" s="30">
        <v>0</v>
      </c>
      <c r="Q3034" s="30">
        <v>0.45</v>
      </c>
      <c r="R3034" s="30">
        <v>981.893078917455</v>
      </c>
      <c r="S3034" s="30">
        <v>4730.8500000000004</v>
      </c>
      <c r="T3034">
        <v>10</v>
      </c>
      <c r="U3034">
        <v>2181.9846198165701</v>
      </c>
      <c r="V3034">
        <v>3.2327586206896602E-2</v>
      </c>
    </row>
    <row r="3035" spans="1:22" hidden="1" x14ac:dyDescent="0.25">
      <c r="A3035" s="30" t="s">
        <v>3011</v>
      </c>
      <c r="B3035" s="30" t="s">
        <v>2976</v>
      </c>
      <c r="C3035" s="30" t="s">
        <v>9</v>
      </c>
      <c r="D3035" s="30" t="s">
        <v>339</v>
      </c>
      <c r="E3035" s="30" t="s">
        <v>285</v>
      </c>
      <c r="F3035" s="30">
        <v>10513</v>
      </c>
      <c r="G3035" s="30" t="s">
        <v>296</v>
      </c>
      <c r="H3035" s="30">
        <v>243.68567028887799</v>
      </c>
      <c r="I3035" s="30">
        <v>1.27</v>
      </c>
      <c r="J3035" s="30" t="s">
        <v>336</v>
      </c>
      <c r="K3035" s="30">
        <v>309.48080126687501</v>
      </c>
      <c r="L3035" s="30">
        <v>3253571.6637186599</v>
      </c>
      <c r="M3035" s="30">
        <v>0</v>
      </c>
      <c r="N3035" s="30">
        <v>0</v>
      </c>
      <c r="O3035" s="30">
        <v>0</v>
      </c>
      <c r="P3035" s="30">
        <v>0</v>
      </c>
      <c r="Q3035" s="30">
        <v>1.27</v>
      </c>
      <c r="R3035" s="30">
        <v>309.48080126687501</v>
      </c>
      <c r="S3035" s="30">
        <v>13351.51</v>
      </c>
      <c r="T3035">
        <v>10</v>
      </c>
      <c r="U3035">
        <v>243.68567028887799</v>
      </c>
      <c r="V3035">
        <v>9.1235632183908094E-2</v>
      </c>
    </row>
    <row r="3036" spans="1:22" hidden="1" x14ac:dyDescent="0.25">
      <c r="A3036" s="30" t="s">
        <v>3012</v>
      </c>
      <c r="B3036" s="30" t="s">
        <v>2976</v>
      </c>
      <c r="C3036" s="30" t="s">
        <v>9</v>
      </c>
      <c r="D3036" s="30" t="s">
        <v>339</v>
      </c>
      <c r="E3036" s="30" t="s">
        <v>285</v>
      </c>
      <c r="F3036" s="30">
        <v>10513</v>
      </c>
      <c r="G3036" s="30" t="s">
        <v>297</v>
      </c>
      <c r="H3036" s="30">
        <v>3492.0635445073499</v>
      </c>
      <c r="I3036" s="30">
        <v>0.54</v>
      </c>
      <c r="J3036" s="30" t="s">
        <v>336</v>
      </c>
      <c r="K3036" s="30">
        <v>1885.7143140339699</v>
      </c>
      <c r="L3036" s="30">
        <v>19824514.583439101</v>
      </c>
      <c r="M3036" s="30">
        <v>0</v>
      </c>
      <c r="N3036" s="30">
        <v>0</v>
      </c>
      <c r="O3036" s="30">
        <v>0</v>
      </c>
      <c r="P3036" s="30">
        <v>0</v>
      </c>
      <c r="Q3036" s="30">
        <v>0.54</v>
      </c>
      <c r="R3036" s="30">
        <v>1885.7143140339699</v>
      </c>
      <c r="S3036" s="30">
        <v>5677.02</v>
      </c>
      <c r="T3036">
        <v>10</v>
      </c>
      <c r="U3036">
        <v>3492.0635445073499</v>
      </c>
      <c r="V3036">
        <v>3.8793103448275898E-2</v>
      </c>
    </row>
    <row r="3037" spans="1:22" hidden="1" x14ac:dyDescent="0.25">
      <c r="A3037" s="30" t="s">
        <v>3013</v>
      </c>
      <c r="B3037" s="30" t="s">
        <v>2976</v>
      </c>
      <c r="C3037" s="30" t="s">
        <v>9</v>
      </c>
      <c r="D3037" s="30" t="s">
        <v>339</v>
      </c>
      <c r="E3037" s="30" t="s">
        <v>285</v>
      </c>
      <c r="F3037" s="30">
        <v>10513</v>
      </c>
      <c r="G3037" s="30" t="s">
        <v>298</v>
      </c>
      <c r="H3037" s="30">
        <v>0</v>
      </c>
      <c r="I3037" s="30">
        <v>0</v>
      </c>
      <c r="J3037" s="30" t="s">
        <v>276</v>
      </c>
      <c r="K3037" s="30">
        <v>0</v>
      </c>
      <c r="L3037" s="30">
        <v>0</v>
      </c>
      <c r="M3037" s="30">
        <v>0</v>
      </c>
      <c r="N3037" s="30">
        <v>0</v>
      </c>
      <c r="O3037" s="30">
        <v>0</v>
      </c>
      <c r="P3037" s="30">
        <v>0</v>
      </c>
      <c r="Q3037" s="30">
        <v>0</v>
      </c>
      <c r="R3037" s="30">
        <v>0</v>
      </c>
      <c r="S3037" s="30">
        <v>0</v>
      </c>
      <c r="T3037">
        <v>10</v>
      </c>
      <c r="U3037">
        <v>0</v>
      </c>
      <c r="V3037">
        <v>0</v>
      </c>
    </row>
    <row r="3038" spans="1:22" hidden="1" x14ac:dyDescent="0.25">
      <c r="A3038" s="30" t="s">
        <v>3014</v>
      </c>
      <c r="B3038" s="30" t="s">
        <v>2976</v>
      </c>
      <c r="C3038" s="30" t="s">
        <v>9</v>
      </c>
      <c r="D3038" s="30" t="s">
        <v>339</v>
      </c>
      <c r="E3038" s="30" t="s">
        <v>285</v>
      </c>
      <c r="F3038" s="30">
        <v>10513</v>
      </c>
      <c r="G3038" s="30" t="s">
        <v>299</v>
      </c>
      <c r="H3038" s="30">
        <v>129.74085732216</v>
      </c>
      <c r="I3038" s="30">
        <v>0.4</v>
      </c>
      <c r="J3038" s="30" t="s">
        <v>332</v>
      </c>
      <c r="K3038" s="30">
        <v>51.896342928863902</v>
      </c>
      <c r="L3038" s="30">
        <v>545586.25321114599</v>
      </c>
      <c r="M3038" s="30">
        <v>0.4</v>
      </c>
      <c r="N3038" s="30">
        <v>0</v>
      </c>
      <c r="O3038" s="30">
        <v>0</v>
      </c>
      <c r="P3038" s="30">
        <v>0</v>
      </c>
      <c r="Q3038" s="30">
        <v>0</v>
      </c>
      <c r="R3038" s="30">
        <v>0</v>
      </c>
      <c r="S3038" s="30">
        <v>4205.2</v>
      </c>
      <c r="T3038">
        <v>10</v>
      </c>
      <c r="U3038">
        <v>129.74085732216</v>
      </c>
      <c r="V3038">
        <v>1.9831432821021299E-2</v>
      </c>
    </row>
    <row r="3039" spans="1:22" hidden="1" x14ac:dyDescent="0.25">
      <c r="A3039" s="30" t="s">
        <v>3015</v>
      </c>
      <c r="B3039" s="30" t="s">
        <v>2976</v>
      </c>
      <c r="C3039" s="30" t="s">
        <v>9</v>
      </c>
      <c r="D3039" s="30" t="s">
        <v>339</v>
      </c>
      <c r="E3039" s="30" t="s">
        <v>285</v>
      </c>
      <c r="F3039" s="30">
        <v>10513</v>
      </c>
      <c r="G3039" s="30" t="s">
        <v>300</v>
      </c>
      <c r="H3039" s="30">
        <v>4590.6687723928899</v>
      </c>
      <c r="I3039" s="30">
        <v>0.53</v>
      </c>
      <c r="J3039" s="30" t="s">
        <v>336</v>
      </c>
      <c r="K3039" s="30">
        <v>2433.0544493682301</v>
      </c>
      <c r="L3039" s="30">
        <v>25578701.426208202</v>
      </c>
      <c r="M3039" s="30">
        <v>0</v>
      </c>
      <c r="N3039" s="30">
        <v>0</v>
      </c>
      <c r="O3039" s="30">
        <v>0</v>
      </c>
      <c r="P3039" s="30">
        <v>0</v>
      </c>
      <c r="Q3039" s="30">
        <v>0.53</v>
      </c>
      <c r="R3039" s="30">
        <v>2433.0544493682301</v>
      </c>
      <c r="S3039" s="30">
        <v>5571.89</v>
      </c>
      <c r="T3039">
        <v>10</v>
      </c>
      <c r="U3039">
        <v>4590.6687723928899</v>
      </c>
      <c r="V3039">
        <v>3.8074712643678198E-2</v>
      </c>
    </row>
    <row r="3040" spans="1:22" hidden="1" x14ac:dyDescent="0.25">
      <c r="A3040" s="30" t="s">
        <v>3016</v>
      </c>
      <c r="B3040" s="30" t="s">
        <v>2976</v>
      </c>
      <c r="C3040" s="30" t="s">
        <v>9</v>
      </c>
      <c r="D3040" s="30" t="s">
        <v>339</v>
      </c>
      <c r="E3040" s="30" t="s">
        <v>285</v>
      </c>
      <c r="F3040" s="30">
        <v>10513</v>
      </c>
      <c r="G3040" s="30" t="s">
        <v>301</v>
      </c>
      <c r="H3040" s="30">
        <v>206.03867739667899</v>
      </c>
      <c r="I3040" s="30">
        <v>6.39</v>
      </c>
      <c r="J3040" s="30" t="s">
        <v>333</v>
      </c>
      <c r="K3040" s="30">
        <v>1316.5871485647799</v>
      </c>
      <c r="L3040" s="30">
        <v>13841280.692861499</v>
      </c>
      <c r="M3040" s="30">
        <v>0</v>
      </c>
      <c r="N3040" s="30">
        <v>6.39</v>
      </c>
      <c r="O3040" s="30">
        <v>0</v>
      </c>
      <c r="P3040" s="30">
        <v>0</v>
      </c>
      <c r="Q3040" s="30">
        <v>0</v>
      </c>
      <c r="R3040" s="30">
        <v>0</v>
      </c>
      <c r="S3040" s="30">
        <v>67178.070000000007</v>
      </c>
      <c r="T3040">
        <v>10</v>
      </c>
      <c r="U3040">
        <v>206.03867739667899</v>
      </c>
      <c r="V3040">
        <v>0.50196386488609601</v>
      </c>
    </row>
    <row r="3041" spans="1:22" hidden="1" x14ac:dyDescent="0.25">
      <c r="A3041" s="30" t="s">
        <v>3017</v>
      </c>
      <c r="B3041" s="30" t="s">
        <v>2976</v>
      </c>
      <c r="C3041" s="30" t="s">
        <v>9</v>
      </c>
      <c r="D3041" s="30" t="s">
        <v>339</v>
      </c>
      <c r="E3041" s="30" t="s">
        <v>285</v>
      </c>
      <c r="F3041" s="30">
        <v>10513</v>
      </c>
      <c r="G3041" s="30" t="s">
        <v>302</v>
      </c>
      <c r="H3041" s="30">
        <v>135.165782008289</v>
      </c>
      <c r="I3041" s="30">
        <v>1.24</v>
      </c>
      <c r="J3041" s="30" t="s">
        <v>332</v>
      </c>
      <c r="K3041" s="30">
        <v>167.605569690278</v>
      </c>
      <c r="L3041" s="30">
        <v>1762037.3541538999</v>
      </c>
      <c r="M3041" s="30">
        <v>1.24</v>
      </c>
      <c r="N3041" s="30">
        <v>0</v>
      </c>
      <c r="O3041" s="30">
        <v>0</v>
      </c>
      <c r="P3041" s="30">
        <v>0</v>
      </c>
      <c r="Q3041" s="30">
        <v>0</v>
      </c>
      <c r="R3041" s="30">
        <v>0</v>
      </c>
      <c r="S3041" s="30">
        <v>13036.12</v>
      </c>
      <c r="T3041">
        <v>10</v>
      </c>
      <c r="U3041">
        <v>135.165782008289</v>
      </c>
      <c r="V3041">
        <v>6.1477441745166103E-2</v>
      </c>
    </row>
    <row r="3042" spans="1:22" hidden="1" x14ac:dyDescent="0.25">
      <c r="A3042" s="30" t="s">
        <v>3018</v>
      </c>
      <c r="B3042" s="30" t="s">
        <v>2976</v>
      </c>
      <c r="C3042" s="30" t="s">
        <v>9</v>
      </c>
      <c r="D3042" s="30" t="s">
        <v>339</v>
      </c>
      <c r="E3042" s="30" t="s">
        <v>285</v>
      </c>
      <c r="F3042" s="30">
        <v>10513</v>
      </c>
      <c r="G3042" s="30" t="s">
        <v>303</v>
      </c>
      <c r="H3042" s="30">
        <v>2207.6302006993501</v>
      </c>
      <c r="I3042" s="30">
        <v>3.47</v>
      </c>
      <c r="J3042" s="30" t="s">
        <v>336</v>
      </c>
      <c r="K3042" s="30">
        <v>7660.4767964267403</v>
      </c>
      <c r="L3042" s="30">
        <v>80534592.560834303</v>
      </c>
      <c r="M3042" s="30">
        <v>0</v>
      </c>
      <c r="N3042" s="30">
        <v>0</v>
      </c>
      <c r="O3042" s="30">
        <v>0</v>
      </c>
      <c r="P3042" s="30">
        <v>0</v>
      </c>
      <c r="Q3042" s="30">
        <v>3.47</v>
      </c>
      <c r="R3042" s="30">
        <v>7660.4767964267403</v>
      </c>
      <c r="S3042" s="30">
        <v>36480.11</v>
      </c>
      <c r="T3042">
        <v>10</v>
      </c>
      <c r="U3042">
        <v>2207.6302006993501</v>
      </c>
      <c r="V3042">
        <v>0.24928160919540199</v>
      </c>
    </row>
    <row r="3043" spans="1:22" hidden="1" x14ac:dyDescent="0.25">
      <c r="A3043" s="30" t="s">
        <v>3019</v>
      </c>
      <c r="B3043" s="30" t="s">
        <v>2976</v>
      </c>
      <c r="C3043" s="30" t="s">
        <v>9</v>
      </c>
      <c r="D3043" s="30" t="s">
        <v>339</v>
      </c>
      <c r="E3043" s="30" t="s">
        <v>285</v>
      </c>
      <c r="F3043" s="30">
        <v>10513</v>
      </c>
      <c r="G3043" s="30" t="s">
        <v>304</v>
      </c>
      <c r="H3043" s="30">
        <v>6681.6995210258701</v>
      </c>
      <c r="I3043" s="30">
        <v>1</v>
      </c>
      <c r="J3043" s="30" t="s">
        <v>336</v>
      </c>
      <c r="K3043" s="30">
        <v>6681.6995210258701</v>
      </c>
      <c r="L3043" s="30">
        <v>70244707.064545006</v>
      </c>
      <c r="M3043" s="30">
        <v>0</v>
      </c>
      <c r="N3043" s="30">
        <v>0</v>
      </c>
      <c r="O3043" s="30">
        <v>0</v>
      </c>
      <c r="P3043" s="30">
        <v>0</v>
      </c>
      <c r="Q3043" s="30">
        <v>1</v>
      </c>
      <c r="R3043" s="30">
        <v>6681.6995210258701</v>
      </c>
      <c r="S3043" s="30">
        <v>10513</v>
      </c>
      <c r="T3043">
        <v>10</v>
      </c>
      <c r="U3043">
        <v>6681.6995210258701</v>
      </c>
      <c r="V3043">
        <v>7.1839080459770097E-2</v>
      </c>
    </row>
    <row r="3044" spans="1:22" hidden="1" x14ac:dyDescent="0.25">
      <c r="A3044" s="30" t="s">
        <v>3020</v>
      </c>
      <c r="B3044" s="30" t="s">
        <v>2976</v>
      </c>
      <c r="C3044" s="30" t="s">
        <v>9</v>
      </c>
      <c r="D3044" s="30" t="s">
        <v>339</v>
      </c>
      <c r="E3044" s="30" t="s">
        <v>285</v>
      </c>
      <c r="F3044" s="30">
        <v>10513</v>
      </c>
      <c r="G3044" s="30" t="s">
        <v>305</v>
      </c>
      <c r="H3044" s="30">
        <v>194.005798387471</v>
      </c>
      <c r="I3044" s="30">
        <v>4.1500000000000004</v>
      </c>
      <c r="J3044" s="30" t="s">
        <v>332</v>
      </c>
      <c r="K3044" s="30">
        <v>805.124063308004</v>
      </c>
      <c r="L3044" s="30">
        <v>8464269.2775570508</v>
      </c>
      <c r="M3044" s="30">
        <v>4.1500000000000004</v>
      </c>
      <c r="N3044" s="30">
        <v>0</v>
      </c>
      <c r="O3044" s="30">
        <v>0</v>
      </c>
      <c r="P3044" s="30">
        <v>0</v>
      </c>
      <c r="Q3044" s="30">
        <v>0</v>
      </c>
      <c r="R3044" s="30">
        <v>0</v>
      </c>
      <c r="S3044" s="30">
        <v>43628.95</v>
      </c>
      <c r="T3044">
        <v>10</v>
      </c>
      <c r="U3044">
        <v>194.005798387471</v>
      </c>
      <c r="V3044">
        <v>0.20575111551809599</v>
      </c>
    </row>
    <row r="3045" spans="1:22" hidden="1" x14ac:dyDescent="0.25">
      <c r="A3045" s="30" t="s">
        <v>3021</v>
      </c>
      <c r="B3045" s="30" t="s">
        <v>2976</v>
      </c>
      <c r="C3045" s="30" t="s">
        <v>9</v>
      </c>
      <c r="D3045" s="30" t="s">
        <v>339</v>
      </c>
      <c r="E3045" s="30" t="s">
        <v>285</v>
      </c>
      <c r="F3045" s="30">
        <v>10513</v>
      </c>
      <c r="G3045" s="30" t="s">
        <v>306</v>
      </c>
      <c r="H3045" s="30">
        <v>127.03603738314</v>
      </c>
      <c r="I3045" s="30">
        <v>4.38</v>
      </c>
      <c r="J3045" s="30" t="s">
        <v>332</v>
      </c>
      <c r="K3045" s="30">
        <v>556.41784373815403</v>
      </c>
      <c r="L3045" s="30">
        <v>5849620.7912192103</v>
      </c>
      <c r="M3045" s="30">
        <v>4.38</v>
      </c>
      <c r="N3045" s="30">
        <v>0</v>
      </c>
      <c r="O3045" s="30">
        <v>0</v>
      </c>
      <c r="P3045" s="30">
        <v>0</v>
      </c>
      <c r="Q3045" s="30">
        <v>0</v>
      </c>
      <c r="R3045" s="30">
        <v>0</v>
      </c>
      <c r="S3045" s="30">
        <v>46046.94</v>
      </c>
      <c r="T3045">
        <v>10</v>
      </c>
      <c r="U3045">
        <v>127.03603738314</v>
      </c>
      <c r="V3045">
        <v>0.21715418939018299</v>
      </c>
    </row>
    <row r="3046" spans="1:22" hidden="1" x14ac:dyDescent="0.25">
      <c r="A3046" s="30" t="s">
        <v>3022</v>
      </c>
      <c r="B3046" s="30" t="s">
        <v>2976</v>
      </c>
      <c r="C3046" s="30" t="s">
        <v>9</v>
      </c>
      <c r="D3046" s="30" t="s">
        <v>339</v>
      </c>
      <c r="E3046" s="30" t="s">
        <v>285</v>
      </c>
      <c r="F3046" s="30">
        <v>10513</v>
      </c>
      <c r="G3046" s="30" t="s">
        <v>307</v>
      </c>
      <c r="H3046" s="30">
        <v>160.332827204061</v>
      </c>
      <c r="I3046" s="30">
        <v>5.21</v>
      </c>
      <c r="J3046" s="30" t="s">
        <v>336</v>
      </c>
      <c r="K3046" s="30">
        <v>835.33402973315799</v>
      </c>
      <c r="L3046" s="30">
        <v>8781866.6545846909</v>
      </c>
      <c r="M3046" s="30">
        <v>0</v>
      </c>
      <c r="N3046" s="30">
        <v>0</v>
      </c>
      <c r="O3046" s="30">
        <v>0</v>
      </c>
      <c r="P3046" s="30">
        <v>0</v>
      </c>
      <c r="Q3046" s="30">
        <v>5.21</v>
      </c>
      <c r="R3046" s="30">
        <v>835.33402973315799</v>
      </c>
      <c r="S3046" s="30">
        <v>54772.73</v>
      </c>
      <c r="T3046">
        <v>10</v>
      </c>
      <c r="U3046">
        <v>160.332827204061</v>
      </c>
      <c r="V3046">
        <v>0.37428160919540199</v>
      </c>
    </row>
    <row r="3047" spans="1:22" hidden="1" x14ac:dyDescent="0.25">
      <c r="A3047" s="30" t="s">
        <v>3023</v>
      </c>
      <c r="B3047" s="30" t="s">
        <v>2976</v>
      </c>
      <c r="C3047" s="30" t="s">
        <v>9</v>
      </c>
      <c r="D3047" s="30" t="s">
        <v>339</v>
      </c>
      <c r="E3047" s="30" t="s">
        <v>285</v>
      </c>
      <c r="F3047" s="30">
        <v>10513</v>
      </c>
      <c r="G3047" s="30" t="s">
        <v>308</v>
      </c>
      <c r="H3047" s="30">
        <v>197.586793345252</v>
      </c>
      <c r="I3047" s="30">
        <v>8.91</v>
      </c>
      <c r="J3047" s="30" t="s">
        <v>332</v>
      </c>
      <c r="K3047" s="30">
        <v>1760.49832870619</v>
      </c>
      <c r="L3047" s="30">
        <v>18508118.9296882</v>
      </c>
      <c r="M3047" s="30">
        <v>8.91</v>
      </c>
      <c r="N3047" s="30">
        <v>0</v>
      </c>
      <c r="O3047" s="30">
        <v>0</v>
      </c>
      <c r="P3047" s="30">
        <v>0</v>
      </c>
      <c r="Q3047" s="30">
        <v>0</v>
      </c>
      <c r="R3047" s="30">
        <v>0</v>
      </c>
      <c r="S3047" s="30">
        <v>93670.83</v>
      </c>
      <c r="T3047">
        <v>10</v>
      </c>
      <c r="U3047">
        <v>197.586793345252</v>
      </c>
      <c r="V3047">
        <v>0.44174516608824999</v>
      </c>
    </row>
    <row r="3048" spans="1:22" hidden="1" x14ac:dyDescent="0.25">
      <c r="A3048" s="30" t="s">
        <v>3024</v>
      </c>
      <c r="B3048" s="30" t="s">
        <v>2976</v>
      </c>
      <c r="C3048" s="30" t="s">
        <v>9</v>
      </c>
      <c r="D3048" s="30" t="s">
        <v>339</v>
      </c>
      <c r="E3048" s="30" t="s">
        <v>285</v>
      </c>
      <c r="F3048" s="30">
        <v>10513</v>
      </c>
      <c r="G3048" s="30" t="s">
        <v>309</v>
      </c>
      <c r="H3048" s="30">
        <v>3981.1653290990298</v>
      </c>
      <c r="I3048" s="30">
        <v>1.22</v>
      </c>
      <c r="J3048" s="30" t="s">
        <v>336</v>
      </c>
      <c r="K3048" s="30">
        <v>4857.0217015008202</v>
      </c>
      <c r="L3048" s="30">
        <v>51061869.147878103</v>
      </c>
      <c r="M3048" s="30">
        <v>0</v>
      </c>
      <c r="N3048" s="30">
        <v>0</v>
      </c>
      <c r="O3048" s="30">
        <v>0</v>
      </c>
      <c r="P3048" s="30">
        <v>0</v>
      </c>
      <c r="Q3048" s="30">
        <v>1.22</v>
      </c>
      <c r="R3048" s="30">
        <v>4857.0217015008202</v>
      </c>
      <c r="S3048" s="30">
        <v>12825.86</v>
      </c>
      <c r="T3048">
        <v>10</v>
      </c>
      <c r="U3048">
        <v>3981.1653290990298</v>
      </c>
      <c r="V3048">
        <v>8.7643678160919503E-2</v>
      </c>
    </row>
    <row r="3049" spans="1:22" hidden="1" x14ac:dyDescent="0.25">
      <c r="A3049" s="30" t="s">
        <v>3025</v>
      </c>
      <c r="B3049" s="30" t="s">
        <v>2976</v>
      </c>
      <c r="C3049" s="30" t="s">
        <v>9</v>
      </c>
      <c r="D3049" s="30" t="s">
        <v>339</v>
      </c>
      <c r="E3049" s="30" t="s">
        <v>285</v>
      </c>
      <c r="F3049" s="30">
        <v>10513</v>
      </c>
      <c r="G3049" s="30" t="s">
        <v>310</v>
      </c>
      <c r="H3049" s="30">
        <v>277.451665653963</v>
      </c>
      <c r="I3049" s="30">
        <v>0.48</v>
      </c>
      <c r="J3049" s="30" t="s">
        <v>333</v>
      </c>
      <c r="K3049" s="30">
        <v>133.17679951390201</v>
      </c>
      <c r="L3049" s="30">
        <v>1400087.6932896499</v>
      </c>
      <c r="M3049" s="30">
        <v>0</v>
      </c>
      <c r="N3049" s="30">
        <v>0.48</v>
      </c>
      <c r="O3049" s="30">
        <v>0</v>
      </c>
      <c r="P3049" s="30">
        <v>0</v>
      </c>
      <c r="Q3049" s="30">
        <v>0</v>
      </c>
      <c r="R3049" s="30">
        <v>0</v>
      </c>
      <c r="S3049" s="30">
        <v>5046.24</v>
      </c>
      <c r="T3049">
        <v>10</v>
      </c>
      <c r="U3049">
        <v>277.451665653963</v>
      </c>
      <c r="V3049">
        <v>3.77062058130401E-2</v>
      </c>
    </row>
    <row r="3050" spans="1:22" hidden="1" x14ac:dyDescent="0.25">
      <c r="A3050" s="30" t="s">
        <v>3026</v>
      </c>
      <c r="B3050" s="30" t="s">
        <v>2976</v>
      </c>
      <c r="C3050" s="30" t="s">
        <v>9</v>
      </c>
      <c r="D3050" s="30" t="s">
        <v>339</v>
      </c>
      <c r="E3050" s="30" t="s">
        <v>285</v>
      </c>
      <c r="F3050" s="30">
        <v>10513</v>
      </c>
      <c r="G3050" s="30" t="s">
        <v>311</v>
      </c>
      <c r="H3050" s="30">
        <v>158.93022529806399</v>
      </c>
      <c r="I3050" s="30">
        <v>2.41</v>
      </c>
      <c r="J3050" s="30" t="s">
        <v>333</v>
      </c>
      <c r="K3050" s="30">
        <v>383.02184296833502</v>
      </c>
      <c r="L3050" s="30">
        <v>4026708.6351260999</v>
      </c>
      <c r="M3050" s="30">
        <v>0</v>
      </c>
      <c r="N3050" s="30">
        <v>2.41</v>
      </c>
      <c r="O3050" s="30">
        <v>0</v>
      </c>
      <c r="P3050" s="30">
        <v>0</v>
      </c>
      <c r="Q3050" s="30">
        <v>0</v>
      </c>
      <c r="R3050" s="30">
        <v>0</v>
      </c>
      <c r="S3050" s="30">
        <v>25336.33</v>
      </c>
      <c r="T3050">
        <v>10</v>
      </c>
      <c r="U3050">
        <v>158.93022529806399</v>
      </c>
      <c r="V3050">
        <v>0.189316575019639</v>
      </c>
    </row>
    <row r="3051" spans="1:22" hidden="1" x14ac:dyDescent="0.25">
      <c r="A3051" s="30" t="s">
        <v>3027</v>
      </c>
      <c r="B3051" s="30" t="s">
        <v>2976</v>
      </c>
      <c r="C3051" s="30" t="s">
        <v>9</v>
      </c>
      <c r="D3051" s="30" t="s">
        <v>339</v>
      </c>
      <c r="E3051" s="30" t="s">
        <v>285</v>
      </c>
      <c r="F3051" s="30">
        <v>10513</v>
      </c>
      <c r="G3051" s="30" t="s">
        <v>312</v>
      </c>
      <c r="H3051" s="30">
        <v>46.703821299546497</v>
      </c>
      <c r="I3051" s="30">
        <v>40.15</v>
      </c>
      <c r="J3051" s="30" t="s">
        <v>334</v>
      </c>
      <c r="K3051" s="30">
        <v>1875.1584251767899</v>
      </c>
      <c r="L3051" s="30">
        <v>19713540.5238836</v>
      </c>
      <c r="M3051" s="30">
        <v>0</v>
      </c>
      <c r="N3051" s="30">
        <v>0</v>
      </c>
      <c r="O3051" s="30">
        <v>40.15</v>
      </c>
      <c r="P3051" s="30">
        <v>0</v>
      </c>
      <c r="Q3051" s="30">
        <v>0</v>
      </c>
      <c r="R3051" s="30">
        <v>0</v>
      </c>
      <c r="S3051" s="30">
        <v>422096.95</v>
      </c>
      <c r="T3051">
        <v>10</v>
      </c>
      <c r="U3051">
        <v>46.703821299546497</v>
      </c>
      <c r="V3051">
        <v>0.78494623655913998</v>
      </c>
    </row>
    <row r="3052" spans="1:22" hidden="1" x14ac:dyDescent="0.25">
      <c r="A3052" s="30" t="s">
        <v>3028</v>
      </c>
      <c r="B3052" s="30" t="s">
        <v>2976</v>
      </c>
      <c r="C3052" s="30" t="s">
        <v>9</v>
      </c>
      <c r="D3052" s="30" t="s">
        <v>339</v>
      </c>
      <c r="E3052" s="30" t="s">
        <v>285</v>
      </c>
      <c r="F3052" s="30">
        <v>10513</v>
      </c>
      <c r="G3052" s="30" t="s">
        <v>2688</v>
      </c>
      <c r="H3052" s="30">
        <v>655.22873819525</v>
      </c>
      <c r="I3052" s="30">
        <v>1.1851170738900001</v>
      </c>
      <c r="J3052" s="30" t="s">
        <v>334</v>
      </c>
      <c r="K3052" s="30">
        <v>776.52276493859097</v>
      </c>
      <c r="L3052" s="30">
        <v>8163583.8277994096</v>
      </c>
      <c r="M3052" s="30">
        <v>0</v>
      </c>
      <c r="N3052" s="30">
        <v>0</v>
      </c>
      <c r="O3052" s="30">
        <v>1.1851170738900001</v>
      </c>
      <c r="P3052" s="30">
        <v>0</v>
      </c>
      <c r="Q3052" s="30">
        <v>0</v>
      </c>
      <c r="R3052" s="30">
        <v>0</v>
      </c>
      <c r="S3052" s="30">
        <v>12459.1357978056</v>
      </c>
      <c r="T3052">
        <v>10</v>
      </c>
      <c r="U3052">
        <v>655.22873819525</v>
      </c>
      <c r="V3052">
        <v>2.3169444259824E-2</v>
      </c>
    </row>
    <row r="3053" spans="1:22" hidden="1" x14ac:dyDescent="0.25">
      <c r="A3053" s="30" t="s">
        <v>3029</v>
      </c>
      <c r="B3053" s="30" t="s">
        <v>2976</v>
      </c>
      <c r="C3053" s="30" t="s">
        <v>9</v>
      </c>
      <c r="D3053" s="30" t="s">
        <v>339</v>
      </c>
      <c r="E3053" s="30" t="s">
        <v>285</v>
      </c>
      <c r="F3053" s="30">
        <v>10513</v>
      </c>
      <c r="G3053" s="30" t="s">
        <v>2687</v>
      </c>
      <c r="H3053" s="30">
        <v>406.64849091714598</v>
      </c>
      <c r="I3053" s="30">
        <v>8.2048829261100007</v>
      </c>
      <c r="J3053" s="30" t="s">
        <v>334</v>
      </c>
      <c r="K3053" s="30">
        <v>3336.5032600544901</v>
      </c>
      <c r="L3053" s="30">
        <v>35076658.772952802</v>
      </c>
      <c r="M3053" s="30">
        <v>0</v>
      </c>
      <c r="N3053" s="30">
        <v>0</v>
      </c>
      <c r="O3053" s="30">
        <v>8.2048829261100007</v>
      </c>
      <c r="P3053" s="30">
        <v>0</v>
      </c>
      <c r="Q3053" s="30">
        <v>0</v>
      </c>
      <c r="R3053" s="30">
        <v>0</v>
      </c>
      <c r="S3053" s="30">
        <v>86257.934202194403</v>
      </c>
      <c r="T3053">
        <v>10</v>
      </c>
      <c r="U3053">
        <v>406.64849091714598</v>
      </c>
      <c r="V3053">
        <v>0.16040826835014699</v>
      </c>
    </row>
    <row r="3054" spans="1:22" hidden="1" x14ac:dyDescent="0.25">
      <c r="A3054" s="30" t="s">
        <v>3030</v>
      </c>
      <c r="B3054" s="30" t="s">
        <v>2976</v>
      </c>
      <c r="C3054" s="30" t="s">
        <v>9</v>
      </c>
      <c r="D3054" s="30" t="s">
        <v>339</v>
      </c>
      <c r="E3054" s="30" t="s">
        <v>285</v>
      </c>
      <c r="F3054" s="30">
        <v>10513</v>
      </c>
      <c r="G3054" s="30" t="s">
        <v>313</v>
      </c>
      <c r="H3054" s="30">
        <v>5926.9402262477497</v>
      </c>
      <c r="I3054" s="30">
        <v>1.61</v>
      </c>
      <c r="J3054" s="30" t="s">
        <v>334</v>
      </c>
      <c r="K3054" s="30">
        <v>9542.3737642588803</v>
      </c>
      <c r="L3054" s="30">
        <v>100318975.383654</v>
      </c>
      <c r="M3054" s="30">
        <v>0</v>
      </c>
      <c r="N3054" s="30">
        <v>0</v>
      </c>
      <c r="O3054" s="30">
        <v>1.61</v>
      </c>
      <c r="P3054" s="30">
        <v>0</v>
      </c>
      <c r="Q3054" s="30">
        <v>0</v>
      </c>
      <c r="R3054" s="30">
        <v>0</v>
      </c>
      <c r="S3054" s="30">
        <v>16925.93</v>
      </c>
      <c r="T3054">
        <v>10</v>
      </c>
      <c r="U3054">
        <v>5926.9402262477497</v>
      </c>
      <c r="V3054">
        <v>3.1476050830889502E-2</v>
      </c>
    </row>
    <row r="3055" spans="1:22" hidden="1" x14ac:dyDescent="0.25">
      <c r="A3055" s="30" t="s">
        <v>3247</v>
      </c>
      <c r="B3055" s="30" t="s">
        <v>2976</v>
      </c>
      <c r="C3055" s="30" t="s">
        <v>5</v>
      </c>
      <c r="D3055" s="30" t="s">
        <v>591</v>
      </c>
      <c r="E3055" s="30" t="s">
        <v>275</v>
      </c>
      <c r="F3055" s="30">
        <v>8974</v>
      </c>
      <c r="G3055" s="30" t="s">
        <v>289</v>
      </c>
      <c r="H3055" s="30">
        <v>0</v>
      </c>
      <c r="I3055" s="30">
        <v>0</v>
      </c>
      <c r="J3055" s="30" t="s">
        <v>335</v>
      </c>
      <c r="K3055" s="30">
        <v>0</v>
      </c>
      <c r="L3055" s="30">
        <v>0</v>
      </c>
      <c r="M3055" s="30">
        <v>0</v>
      </c>
      <c r="N3055" s="30">
        <v>0</v>
      </c>
      <c r="O3055" s="30">
        <v>0</v>
      </c>
      <c r="P3055" s="30">
        <v>0</v>
      </c>
      <c r="Q3055" s="30">
        <v>0</v>
      </c>
      <c r="R3055" s="30">
        <v>0</v>
      </c>
      <c r="S3055" s="30">
        <v>0</v>
      </c>
      <c r="T3055">
        <v>1</v>
      </c>
      <c r="U3055">
        <v>1078.1552388130799</v>
      </c>
      <c r="V3055">
        <v>1</v>
      </c>
    </row>
    <row r="3056" spans="1:22" hidden="1" x14ac:dyDescent="0.25">
      <c r="A3056" s="30" t="s">
        <v>3248</v>
      </c>
      <c r="B3056" s="30" t="s">
        <v>2976</v>
      </c>
      <c r="C3056" s="30" t="s">
        <v>5</v>
      </c>
      <c r="D3056" s="30" t="s">
        <v>591</v>
      </c>
      <c r="E3056" s="30" t="s">
        <v>275</v>
      </c>
      <c r="F3056" s="30">
        <v>8974</v>
      </c>
      <c r="G3056" s="30" t="s">
        <v>290</v>
      </c>
      <c r="H3056" s="30">
        <v>0</v>
      </c>
      <c r="I3056" s="30">
        <v>0</v>
      </c>
      <c r="J3056" s="30" t="s">
        <v>363</v>
      </c>
      <c r="K3056" s="30">
        <v>0</v>
      </c>
      <c r="L3056" s="30">
        <v>0</v>
      </c>
      <c r="M3056" s="30">
        <v>0</v>
      </c>
      <c r="N3056" s="30">
        <v>0</v>
      </c>
      <c r="O3056" s="30">
        <v>0</v>
      </c>
      <c r="P3056" s="30">
        <v>0</v>
      </c>
      <c r="Q3056" s="30">
        <v>0</v>
      </c>
      <c r="R3056" s="30">
        <v>0</v>
      </c>
      <c r="S3056" s="30">
        <v>0</v>
      </c>
      <c r="T3056">
        <v>1</v>
      </c>
      <c r="U3056">
        <v>629.41696433384504</v>
      </c>
      <c r="V3056">
        <v>1</v>
      </c>
    </row>
    <row r="3057" spans="1:22" hidden="1" x14ac:dyDescent="0.25">
      <c r="A3057" s="30" t="s">
        <v>3249</v>
      </c>
      <c r="B3057" s="30" t="s">
        <v>2976</v>
      </c>
      <c r="C3057" s="30" t="s">
        <v>5</v>
      </c>
      <c r="D3057" s="30" t="s">
        <v>591</v>
      </c>
      <c r="E3057" s="30" t="s">
        <v>275</v>
      </c>
      <c r="F3057" s="30">
        <v>8974</v>
      </c>
      <c r="G3057" s="30" t="s">
        <v>291</v>
      </c>
      <c r="H3057" s="30">
        <v>0</v>
      </c>
      <c r="I3057" s="30">
        <v>0</v>
      </c>
      <c r="J3057" s="30" t="s">
        <v>336</v>
      </c>
      <c r="K3057" s="30">
        <v>0</v>
      </c>
      <c r="L3057" s="30">
        <v>0</v>
      </c>
      <c r="M3057" s="30">
        <v>0</v>
      </c>
      <c r="N3057" s="30">
        <v>0</v>
      </c>
      <c r="O3057" s="30">
        <v>0</v>
      </c>
      <c r="P3057" s="30">
        <v>0</v>
      </c>
      <c r="Q3057" s="30">
        <v>0</v>
      </c>
      <c r="R3057" s="30">
        <v>0</v>
      </c>
      <c r="S3057" s="30">
        <v>0</v>
      </c>
      <c r="T3057">
        <v>1</v>
      </c>
      <c r="U3057">
        <v>0</v>
      </c>
      <c r="V3057">
        <v>0</v>
      </c>
    </row>
    <row r="3058" spans="1:22" hidden="1" x14ac:dyDescent="0.25">
      <c r="A3058" s="30" t="s">
        <v>3250</v>
      </c>
      <c r="B3058" s="30" t="s">
        <v>2976</v>
      </c>
      <c r="C3058" s="30" t="s">
        <v>5</v>
      </c>
      <c r="D3058" s="30" t="s">
        <v>591</v>
      </c>
      <c r="E3058" s="30" t="s">
        <v>275</v>
      </c>
      <c r="F3058" s="30">
        <v>8974</v>
      </c>
      <c r="G3058" s="30" t="s">
        <v>292</v>
      </c>
      <c r="H3058" s="30">
        <v>27.3902312912113</v>
      </c>
      <c r="I3058" s="30">
        <v>0.01</v>
      </c>
      <c r="J3058" s="30" t="s">
        <v>332</v>
      </c>
      <c r="K3058" s="30">
        <v>0.27390231291211298</v>
      </c>
      <c r="L3058" s="30">
        <v>2457.9993560733101</v>
      </c>
      <c r="M3058" s="30">
        <v>0.01</v>
      </c>
      <c r="N3058" s="30">
        <v>0</v>
      </c>
      <c r="O3058" s="30">
        <v>0</v>
      </c>
      <c r="P3058" s="30">
        <v>0</v>
      </c>
      <c r="Q3058" s="30">
        <v>0</v>
      </c>
      <c r="R3058" s="30">
        <v>0</v>
      </c>
      <c r="S3058" s="30">
        <v>89.74</v>
      </c>
      <c r="T3058">
        <v>1</v>
      </c>
      <c r="U3058">
        <v>27.3902312912113</v>
      </c>
      <c r="V3058">
        <v>0.1</v>
      </c>
    </row>
    <row r="3059" spans="1:22" hidden="1" x14ac:dyDescent="0.25">
      <c r="A3059" s="30" t="s">
        <v>3251</v>
      </c>
      <c r="B3059" s="30" t="s">
        <v>2976</v>
      </c>
      <c r="C3059" s="30" t="s">
        <v>5</v>
      </c>
      <c r="D3059" s="30" t="s">
        <v>591</v>
      </c>
      <c r="E3059" s="30" t="s">
        <v>275</v>
      </c>
      <c r="F3059" s="30">
        <v>8974</v>
      </c>
      <c r="G3059" s="30" t="s">
        <v>293</v>
      </c>
      <c r="H3059" s="30">
        <v>0</v>
      </c>
      <c r="I3059" s="30">
        <v>0</v>
      </c>
      <c r="J3059" s="30" t="s">
        <v>333</v>
      </c>
      <c r="K3059" s="30">
        <v>0</v>
      </c>
      <c r="L3059" s="30">
        <v>0</v>
      </c>
      <c r="M3059" s="30">
        <v>0</v>
      </c>
      <c r="N3059" s="30">
        <v>0</v>
      </c>
      <c r="O3059" s="30">
        <v>0</v>
      </c>
      <c r="P3059" s="30">
        <v>0</v>
      </c>
      <c r="Q3059" s="30">
        <v>0</v>
      </c>
      <c r="R3059" s="30">
        <v>0</v>
      </c>
      <c r="S3059" s="30">
        <v>0</v>
      </c>
      <c r="T3059">
        <v>1</v>
      </c>
      <c r="U3059">
        <v>0</v>
      </c>
      <c r="V3059">
        <v>0</v>
      </c>
    </row>
    <row r="3060" spans="1:22" hidden="1" x14ac:dyDescent="0.25">
      <c r="A3060" s="30" t="s">
        <v>3252</v>
      </c>
      <c r="B3060" s="30" t="s">
        <v>2976</v>
      </c>
      <c r="C3060" s="30" t="s">
        <v>5</v>
      </c>
      <c r="D3060" s="30" t="s">
        <v>591</v>
      </c>
      <c r="E3060" s="30" t="s">
        <v>275</v>
      </c>
      <c r="F3060" s="30">
        <v>8974</v>
      </c>
      <c r="G3060" s="30" t="s">
        <v>294</v>
      </c>
      <c r="H3060" s="30">
        <v>0</v>
      </c>
      <c r="I3060" s="30">
        <v>0</v>
      </c>
      <c r="J3060" s="30" t="s">
        <v>333</v>
      </c>
      <c r="K3060" s="30">
        <v>0</v>
      </c>
      <c r="L3060" s="30">
        <v>0</v>
      </c>
      <c r="M3060" s="30">
        <v>0</v>
      </c>
      <c r="N3060" s="30">
        <v>0</v>
      </c>
      <c r="O3060" s="30">
        <v>0</v>
      </c>
      <c r="P3060" s="30">
        <v>0</v>
      </c>
      <c r="Q3060" s="30">
        <v>0</v>
      </c>
      <c r="R3060" s="30">
        <v>0</v>
      </c>
      <c r="S3060" s="30">
        <v>0</v>
      </c>
      <c r="T3060">
        <v>1</v>
      </c>
      <c r="U3060">
        <v>0</v>
      </c>
      <c r="V3060">
        <v>0</v>
      </c>
    </row>
    <row r="3061" spans="1:22" hidden="1" x14ac:dyDescent="0.25">
      <c r="A3061" s="30" t="s">
        <v>3253</v>
      </c>
      <c r="B3061" s="30" t="s">
        <v>2976</v>
      </c>
      <c r="C3061" s="30" t="s">
        <v>5</v>
      </c>
      <c r="D3061" s="30" t="s">
        <v>591</v>
      </c>
      <c r="E3061" s="30" t="s">
        <v>275</v>
      </c>
      <c r="F3061" s="30">
        <v>8974</v>
      </c>
      <c r="G3061" s="30" t="s">
        <v>295</v>
      </c>
      <c r="H3061" s="30">
        <v>0</v>
      </c>
      <c r="I3061" s="30">
        <v>0</v>
      </c>
      <c r="J3061" s="30" t="s">
        <v>336</v>
      </c>
      <c r="K3061" s="30">
        <v>0</v>
      </c>
      <c r="L3061" s="30">
        <v>0</v>
      </c>
      <c r="M3061" s="30">
        <v>0</v>
      </c>
      <c r="N3061" s="30">
        <v>0</v>
      </c>
      <c r="O3061" s="30">
        <v>0</v>
      </c>
      <c r="P3061" s="30">
        <v>0</v>
      </c>
      <c r="Q3061" s="30">
        <v>0</v>
      </c>
      <c r="R3061" s="30">
        <v>0</v>
      </c>
      <c r="S3061" s="30">
        <v>0</v>
      </c>
      <c r="T3061">
        <v>1</v>
      </c>
      <c r="U3061">
        <v>0</v>
      </c>
      <c r="V3061">
        <v>0</v>
      </c>
    </row>
    <row r="3062" spans="1:22" hidden="1" x14ac:dyDescent="0.25">
      <c r="A3062" s="30" t="s">
        <v>3254</v>
      </c>
      <c r="B3062" s="30" t="s">
        <v>2976</v>
      </c>
      <c r="C3062" s="30" t="s">
        <v>5</v>
      </c>
      <c r="D3062" s="30" t="s">
        <v>591</v>
      </c>
      <c r="E3062" s="30" t="s">
        <v>275</v>
      </c>
      <c r="F3062" s="30">
        <v>8974</v>
      </c>
      <c r="G3062" s="30" t="s">
        <v>296</v>
      </c>
      <c r="H3062" s="30">
        <v>0</v>
      </c>
      <c r="I3062" s="30">
        <v>0</v>
      </c>
      <c r="J3062" s="30" t="s">
        <v>336</v>
      </c>
      <c r="K3062" s="30">
        <v>0</v>
      </c>
      <c r="L3062" s="30">
        <v>0</v>
      </c>
      <c r="M3062" s="30">
        <v>0</v>
      </c>
      <c r="N3062" s="30">
        <v>0</v>
      </c>
      <c r="O3062" s="30">
        <v>0</v>
      </c>
      <c r="P3062" s="30">
        <v>0</v>
      </c>
      <c r="Q3062" s="30">
        <v>0</v>
      </c>
      <c r="R3062" s="30">
        <v>0</v>
      </c>
      <c r="S3062" s="30">
        <v>0</v>
      </c>
      <c r="T3062">
        <v>1</v>
      </c>
      <c r="U3062">
        <v>0</v>
      </c>
      <c r="V3062">
        <v>0</v>
      </c>
    </row>
    <row r="3063" spans="1:22" hidden="1" x14ac:dyDescent="0.25">
      <c r="A3063" s="30" t="s">
        <v>3255</v>
      </c>
      <c r="B3063" s="30" t="s">
        <v>2976</v>
      </c>
      <c r="C3063" s="30" t="s">
        <v>5</v>
      </c>
      <c r="D3063" s="30" t="s">
        <v>591</v>
      </c>
      <c r="E3063" s="30" t="s">
        <v>275</v>
      </c>
      <c r="F3063" s="30">
        <v>8974</v>
      </c>
      <c r="G3063" s="30" t="s">
        <v>297</v>
      </c>
      <c r="H3063" s="30">
        <v>0</v>
      </c>
      <c r="I3063" s="30">
        <v>0</v>
      </c>
      <c r="J3063" s="30" t="s">
        <v>336</v>
      </c>
      <c r="K3063" s="30">
        <v>0</v>
      </c>
      <c r="L3063" s="30">
        <v>0</v>
      </c>
      <c r="M3063" s="30">
        <v>0</v>
      </c>
      <c r="N3063" s="30">
        <v>0</v>
      </c>
      <c r="O3063" s="30">
        <v>0</v>
      </c>
      <c r="P3063" s="30">
        <v>0</v>
      </c>
      <c r="Q3063" s="30">
        <v>0</v>
      </c>
      <c r="R3063" s="30">
        <v>0</v>
      </c>
      <c r="S3063" s="30">
        <v>0</v>
      </c>
      <c r="T3063">
        <v>1</v>
      </c>
      <c r="U3063">
        <v>0</v>
      </c>
      <c r="V3063">
        <v>0</v>
      </c>
    </row>
    <row r="3064" spans="1:22" hidden="1" x14ac:dyDescent="0.25">
      <c r="A3064" s="30" t="s">
        <v>3256</v>
      </c>
      <c r="B3064" s="30" t="s">
        <v>2976</v>
      </c>
      <c r="C3064" s="30" t="s">
        <v>5</v>
      </c>
      <c r="D3064" s="30" t="s">
        <v>591</v>
      </c>
      <c r="E3064" s="30" t="s">
        <v>275</v>
      </c>
      <c r="F3064" s="30">
        <v>8974</v>
      </c>
      <c r="G3064" s="30" t="s">
        <v>298</v>
      </c>
      <c r="H3064" s="30">
        <v>0</v>
      </c>
      <c r="I3064" s="30">
        <v>0</v>
      </c>
      <c r="J3064" s="30" t="s">
        <v>276</v>
      </c>
      <c r="K3064" s="30">
        <v>0</v>
      </c>
      <c r="L3064" s="30">
        <v>0</v>
      </c>
      <c r="M3064" s="30">
        <v>0</v>
      </c>
      <c r="N3064" s="30">
        <v>0</v>
      </c>
      <c r="O3064" s="30">
        <v>0</v>
      </c>
      <c r="P3064" s="30">
        <v>0</v>
      </c>
      <c r="Q3064" s="30">
        <v>0</v>
      </c>
      <c r="R3064" s="30">
        <v>0</v>
      </c>
      <c r="S3064" s="30">
        <v>0</v>
      </c>
      <c r="T3064">
        <v>1</v>
      </c>
      <c r="U3064">
        <v>0</v>
      </c>
      <c r="V3064">
        <v>0</v>
      </c>
    </row>
    <row r="3065" spans="1:22" hidden="1" x14ac:dyDescent="0.25">
      <c r="A3065" s="30" t="s">
        <v>3257</v>
      </c>
      <c r="B3065" s="30" t="s">
        <v>2976</v>
      </c>
      <c r="C3065" s="30" t="s">
        <v>5</v>
      </c>
      <c r="D3065" s="30" t="s">
        <v>591</v>
      </c>
      <c r="E3065" s="30" t="s">
        <v>275</v>
      </c>
      <c r="F3065" s="30">
        <v>8974</v>
      </c>
      <c r="G3065" s="30" t="s">
        <v>299</v>
      </c>
      <c r="H3065" s="30">
        <v>0</v>
      </c>
      <c r="I3065" s="30">
        <v>0</v>
      </c>
      <c r="J3065" s="30" t="s">
        <v>332</v>
      </c>
      <c r="K3065" s="30">
        <v>0</v>
      </c>
      <c r="L3065" s="30">
        <v>0</v>
      </c>
      <c r="M3065" s="30">
        <v>0</v>
      </c>
      <c r="N3065" s="30">
        <v>0</v>
      </c>
      <c r="O3065" s="30">
        <v>0</v>
      </c>
      <c r="P3065" s="30">
        <v>0</v>
      </c>
      <c r="Q3065" s="30">
        <v>0</v>
      </c>
      <c r="R3065" s="30">
        <v>0</v>
      </c>
      <c r="S3065" s="30">
        <v>0</v>
      </c>
      <c r="T3065">
        <v>1</v>
      </c>
      <c r="U3065">
        <v>0</v>
      </c>
      <c r="V3065">
        <v>0</v>
      </c>
    </row>
    <row r="3066" spans="1:22" hidden="1" x14ac:dyDescent="0.25">
      <c r="A3066" s="30" t="s">
        <v>3258</v>
      </c>
      <c r="B3066" s="30" t="s">
        <v>2976</v>
      </c>
      <c r="C3066" s="30" t="s">
        <v>5</v>
      </c>
      <c r="D3066" s="30" t="s">
        <v>591</v>
      </c>
      <c r="E3066" s="30" t="s">
        <v>275</v>
      </c>
      <c r="F3066" s="30">
        <v>8974</v>
      </c>
      <c r="G3066" s="30" t="s">
        <v>300</v>
      </c>
      <c r="H3066" s="30">
        <v>0</v>
      </c>
      <c r="I3066" s="30">
        <v>0</v>
      </c>
      <c r="J3066" s="30" t="s">
        <v>336</v>
      </c>
      <c r="K3066" s="30">
        <v>0</v>
      </c>
      <c r="L3066" s="30">
        <v>0</v>
      </c>
      <c r="M3066" s="30">
        <v>0</v>
      </c>
      <c r="N3066" s="30">
        <v>0</v>
      </c>
      <c r="O3066" s="30">
        <v>0</v>
      </c>
      <c r="P3066" s="30">
        <v>0</v>
      </c>
      <c r="Q3066" s="30">
        <v>0</v>
      </c>
      <c r="R3066" s="30">
        <v>0</v>
      </c>
      <c r="S3066" s="30">
        <v>0</v>
      </c>
      <c r="T3066">
        <v>1</v>
      </c>
      <c r="U3066">
        <v>0</v>
      </c>
      <c r="V3066">
        <v>0</v>
      </c>
    </row>
    <row r="3067" spans="1:22" hidden="1" x14ac:dyDescent="0.25">
      <c r="A3067" s="30" t="s">
        <v>3259</v>
      </c>
      <c r="B3067" s="30" t="s">
        <v>2976</v>
      </c>
      <c r="C3067" s="30" t="s">
        <v>5</v>
      </c>
      <c r="D3067" s="30" t="s">
        <v>591</v>
      </c>
      <c r="E3067" s="30" t="s">
        <v>275</v>
      </c>
      <c r="F3067" s="30">
        <v>8974</v>
      </c>
      <c r="G3067" s="30" t="s">
        <v>301</v>
      </c>
      <c r="H3067" s="30">
        <v>33.111163757138598</v>
      </c>
      <c r="I3067" s="30">
        <v>0.01</v>
      </c>
      <c r="J3067" s="30" t="s">
        <v>333</v>
      </c>
      <c r="K3067" s="30">
        <v>0.33111163757138601</v>
      </c>
      <c r="L3067" s="30">
        <v>2971.39583556562</v>
      </c>
      <c r="M3067" s="30">
        <v>0</v>
      </c>
      <c r="N3067" s="30">
        <v>0.01</v>
      </c>
      <c r="O3067" s="30">
        <v>0</v>
      </c>
      <c r="P3067" s="30">
        <v>0</v>
      </c>
      <c r="Q3067" s="30">
        <v>0</v>
      </c>
      <c r="R3067" s="30">
        <v>0</v>
      </c>
      <c r="S3067" s="30">
        <v>89.74</v>
      </c>
      <c r="T3067">
        <v>1</v>
      </c>
      <c r="U3067">
        <v>33.111163757138598</v>
      </c>
      <c r="V3067">
        <v>1</v>
      </c>
    </row>
    <row r="3068" spans="1:22" hidden="1" x14ac:dyDescent="0.25">
      <c r="A3068" s="30" t="s">
        <v>3260</v>
      </c>
      <c r="B3068" s="30" t="s">
        <v>2976</v>
      </c>
      <c r="C3068" s="30" t="s">
        <v>5</v>
      </c>
      <c r="D3068" s="30" t="s">
        <v>591</v>
      </c>
      <c r="E3068" s="30" t="s">
        <v>275</v>
      </c>
      <c r="F3068" s="30">
        <v>8974</v>
      </c>
      <c r="G3068" s="30" t="s">
        <v>302</v>
      </c>
      <c r="H3068" s="30">
        <v>0</v>
      </c>
      <c r="I3068" s="30">
        <v>0</v>
      </c>
      <c r="J3068" s="30" t="s">
        <v>332</v>
      </c>
      <c r="K3068" s="30">
        <v>0</v>
      </c>
      <c r="L3068" s="30">
        <v>0</v>
      </c>
      <c r="M3068" s="30">
        <v>0</v>
      </c>
      <c r="N3068" s="30">
        <v>0</v>
      </c>
      <c r="O3068" s="30">
        <v>0</v>
      </c>
      <c r="P3068" s="30">
        <v>0</v>
      </c>
      <c r="Q3068" s="30">
        <v>0</v>
      </c>
      <c r="R3068" s="30">
        <v>0</v>
      </c>
      <c r="S3068" s="30">
        <v>0</v>
      </c>
      <c r="T3068">
        <v>1</v>
      </c>
      <c r="U3068">
        <v>0</v>
      </c>
      <c r="V3068">
        <v>0</v>
      </c>
    </row>
    <row r="3069" spans="1:22" hidden="1" x14ac:dyDescent="0.25">
      <c r="A3069" s="30" t="s">
        <v>3261</v>
      </c>
      <c r="B3069" s="30" t="s">
        <v>2976</v>
      </c>
      <c r="C3069" s="30" t="s">
        <v>5</v>
      </c>
      <c r="D3069" s="30" t="s">
        <v>591</v>
      </c>
      <c r="E3069" s="30" t="s">
        <v>275</v>
      </c>
      <c r="F3069" s="30">
        <v>8974</v>
      </c>
      <c r="G3069" s="30" t="s">
        <v>303</v>
      </c>
      <c r="H3069" s="30">
        <v>0</v>
      </c>
      <c r="I3069" s="30">
        <v>0</v>
      </c>
      <c r="J3069" s="30" t="s">
        <v>336</v>
      </c>
      <c r="K3069" s="30">
        <v>0</v>
      </c>
      <c r="L3069" s="30">
        <v>0</v>
      </c>
      <c r="M3069" s="30">
        <v>0</v>
      </c>
      <c r="N3069" s="30">
        <v>0</v>
      </c>
      <c r="O3069" s="30">
        <v>0</v>
      </c>
      <c r="P3069" s="30">
        <v>0</v>
      </c>
      <c r="Q3069" s="30">
        <v>0</v>
      </c>
      <c r="R3069" s="30">
        <v>0</v>
      </c>
      <c r="S3069" s="30">
        <v>0</v>
      </c>
      <c r="T3069">
        <v>1</v>
      </c>
      <c r="U3069">
        <v>0</v>
      </c>
      <c r="V3069">
        <v>0</v>
      </c>
    </row>
    <row r="3070" spans="1:22" hidden="1" x14ac:dyDescent="0.25">
      <c r="A3070" s="30" t="s">
        <v>3262</v>
      </c>
      <c r="B3070" s="30" t="s">
        <v>2976</v>
      </c>
      <c r="C3070" s="30" t="s">
        <v>5</v>
      </c>
      <c r="D3070" s="30" t="s">
        <v>591</v>
      </c>
      <c r="E3070" s="30" t="s">
        <v>275</v>
      </c>
      <c r="F3070" s="30">
        <v>8974</v>
      </c>
      <c r="G3070" s="30" t="s">
        <v>304</v>
      </c>
      <c r="H3070" s="30">
        <v>0.476889303603795</v>
      </c>
      <c r="I3070" s="30">
        <v>1</v>
      </c>
      <c r="J3070" s="30" t="s">
        <v>336</v>
      </c>
      <c r="K3070" s="30">
        <v>0.476889303603795</v>
      </c>
      <c r="L3070" s="30">
        <v>4279.6046105404603</v>
      </c>
      <c r="M3070" s="30">
        <v>0</v>
      </c>
      <c r="N3070" s="30">
        <v>0</v>
      </c>
      <c r="O3070" s="30">
        <v>0</v>
      </c>
      <c r="P3070" s="30">
        <v>0</v>
      </c>
      <c r="Q3070" s="30">
        <v>1</v>
      </c>
      <c r="R3070" s="30">
        <v>0.476889303603795</v>
      </c>
      <c r="S3070" s="30">
        <v>8974</v>
      </c>
      <c r="T3070">
        <v>1</v>
      </c>
      <c r="U3070">
        <v>0.476889303603795</v>
      </c>
      <c r="V3070">
        <v>1</v>
      </c>
    </row>
    <row r="3071" spans="1:22" hidden="1" x14ac:dyDescent="0.25">
      <c r="A3071" s="30" t="s">
        <v>3263</v>
      </c>
      <c r="B3071" s="30" t="s">
        <v>2976</v>
      </c>
      <c r="C3071" s="30" t="s">
        <v>5</v>
      </c>
      <c r="D3071" s="30" t="s">
        <v>591</v>
      </c>
      <c r="E3071" s="30" t="s">
        <v>275</v>
      </c>
      <c r="F3071" s="30">
        <v>8974</v>
      </c>
      <c r="G3071" s="30" t="s">
        <v>305</v>
      </c>
      <c r="H3071" s="30">
        <v>32.266615516393003</v>
      </c>
      <c r="I3071" s="30">
        <v>0.05</v>
      </c>
      <c r="J3071" s="30" t="s">
        <v>332</v>
      </c>
      <c r="K3071" s="30">
        <v>1.61333077581965</v>
      </c>
      <c r="L3071" s="30">
        <v>14478.030382205499</v>
      </c>
      <c r="M3071" s="30">
        <v>0.05</v>
      </c>
      <c r="N3071" s="30">
        <v>0</v>
      </c>
      <c r="O3071" s="30">
        <v>0</v>
      </c>
      <c r="P3071" s="30">
        <v>0</v>
      </c>
      <c r="Q3071" s="30">
        <v>0</v>
      </c>
      <c r="R3071" s="30">
        <v>0</v>
      </c>
      <c r="S3071" s="30">
        <v>448.7</v>
      </c>
      <c r="T3071">
        <v>1</v>
      </c>
      <c r="U3071">
        <v>32.266615516393003</v>
      </c>
      <c r="V3071">
        <v>0.5</v>
      </c>
    </row>
    <row r="3072" spans="1:22" hidden="1" x14ac:dyDescent="0.25">
      <c r="A3072" s="30" t="s">
        <v>3264</v>
      </c>
      <c r="B3072" s="30" t="s">
        <v>2976</v>
      </c>
      <c r="C3072" s="30" t="s">
        <v>5</v>
      </c>
      <c r="D3072" s="30" t="s">
        <v>591</v>
      </c>
      <c r="E3072" s="30" t="s">
        <v>275</v>
      </c>
      <c r="F3072" s="30">
        <v>8974</v>
      </c>
      <c r="G3072" s="30" t="s">
        <v>306</v>
      </c>
      <c r="H3072" s="30">
        <v>83.965464940504404</v>
      </c>
      <c r="I3072" s="30">
        <v>0.02</v>
      </c>
      <c r="J3072" s="30" t="s">
        <v>332</v>
      </c>
      <c r="K3072" s="30">
        <v>1.6793092988100899</v>
      </c>
      <c r="L3072" s="30">
        <v>15070.121647521701</v>
      </c>
      <c r="M3072" s="30">
        <v>0.02</v>
      </c>
      <c r="N3072" s="30">
        <v>0</v>
      </c>
      <c r="O3072" s="30">
        <v>0</v>
      </c>
      <c r="P3072" s="30">
        <v>0</v>
      </c>
      <c r="Q3072" s="30">
        <v>0</v>
      </c>
      <c r="R3072" s="30">
        <v>0</v>
      </c>
      <c r="S3072" s="30">
        <v>179.48</v>
      </c>
      <c r="T3072">
        <v>1</v>
      </c>
      <c r="U3072">
        <v>83.965464940504404</v>
      </c>
      <c r="V3072">
        <v>0.2</v>
      </c>
    </row>
    <row r="3073" spans="1:22" hidden="1" x14ac:dyDescent="0.25">
      <c r="A3073" s="30" t="s">
        <v>3265</v>
      </c>
      <c r="B3073" s="30" t="s">
        <v>2976</v>
      </c>
      <c r="C3073" s="30" t="s">
        <v>5</v>
      </c>
      <c r="D3073" s="30" t="s">
        <v>591</v>
      </c>
      <c r="E3073" s="30" t="s">
        <v>275</v>
      </c>
      <c r="F3073" s="30">
        <v>8974</v>
      </c>
      <c r="G3073" s="30" t="s">
        <v>307</v>
      </c>
      <c r="H3073" s="30">
        <v>0</v>
      </c>
      <c r="I3073" s="30">
        <v>0</v>
      </c>
      <c r="J3073" s="30" t="s">
        <v>336</v>
      </c>
      <c r="K3073" s="30">
        <v>0</v>
      </c>
      <c r="L3073" s="30">
        <v>0</v>
      </c>
      <c r="M3073" s="30">
        <v>0</v>
      </c>
      <c r="N3073" s="30">
        <v>0</v>
      </c>
      <c r="O3073" s="30">
        <v>0</v>
      </c>
      <c r="P3073" s="30">
        <v>0</v>
      </c>
      <c r="Q3073" s="30">
        <v>0</v>
      </c>
      <c r="R3073" s="30">
        <v>0</v>
      </c>
      <c r="S3073" s="30">
        <v>0</v>
      </c>
      <c r="T3073">
        <v>1</v>
      </c>
      <c r="U3073">
        <v>0</v>
      </c>
      <c r="V3073">
        <v>0</v>
      </c>
    </row>
    <row r="3074" spans="1:22" hidden="1" x14ac:dyDescent="0.25">
      <c r="A3074" s="30" t="s">
        <v>3266</v>
      </c>
      <c r="B3074" s="30" t="s">
        <v>2976</v>
      </c>
      <c r="C3074" s="30" t="s">
        <v>5</v>
      </c>
      <c r="D3074" s="30" t="s">
        <v>591</v>
      </c>
      <c r="E3074" s="30" t="s">
        <v>275</v>
      </c>
      <c r="F3074" s="30">
        <v>8974</v>
      </c>
      <c r="G3074" s="30" t="s">
        <v>308</v>
      </c>
      <c r="H3074" s="30">
        <v>54.6502256578949</v>
      </c>
      <c r="I3074" s="30">
        <v>0.02</v>
      </c>
      <c r="J3074" s="30" t="s">
        <v>332</v>
      </c>
      <c r="K3074" s="30">
        <v>1.0930045131579</v>
      </c>
      <c r="L3074" s="30">
        <v>9808.6225010789803</v>
      </c>
      <c r="M3074" s="30">
        <v>0.02</v>
      </c>
      <c r="N3074" s="30">
        <v>0</v>
      </c>
      <c r="O3074" s="30">
        <v>0</v>
      </c>
      <c r="P3074" s="30">
        <v>0</v>
      </c>
      <c r="Q3074" s="30">
        <v>0</v>
      </c>
      <c r="R3074" s="30">
        <v>0</v>
      </c>
      <c r="S3074" s="30">
        <v>179.48</v>
      </c>
      <c r="T3074">
        <v>1</v>
      </c>
      <c r="U3074">
        <v>54.6502256578949</v>
      </c>
      <c r="V3074">
        <v>0.2</v>
      </c>
    </row>
    <row r="3075" spans="1:22" hidden="1" x14ac:dyDescent="0.25">
      <c r="A3075" s="30" t="s">
        <v>3267</v>
      </c>
      <c r="B3075" s="30" t="s">
        <v>2976</v>
      </c>
      <c r="C3075" s="30" t="s">
        <v>5</v>
      </c>
      <c r="D3075" s="30" t="s">
        <v>591</v>
      </c>
      <c r="E3075" s="30" t="s">
        <v>275</v>
      </c>
      <c r="F3075" s="30">
        <v>8974</v>
      </c>
      <c r="G3075" s="30" t="s">
        <v>309</v>
      </c>
      <c r="H3075" s="30">
        <v>0</v>
      </c>
      <c r="I3075" s="30">
        <v>0</v>
      </c>
      <c r="J3075" s="30" t="s">
        <v>336</v>
      </c>
      <c r="K3075" s="30">
        <v>0</v>
      </c>
      <c r="L3075" s="30">
        <v>0</v>
      </c>
      <c r="M3075" s="30">
        <v>0</v>
      </c>
      <c r="N3075" s="30">
        <v>0</v>
      </c>
      <c r="O3075" s="30">
        <v>0</v>
      </c>
      <c r="P3075" s="30">
        <v>0</v>
      </c>
      <c r="Q3075" s="30">
        <v>0</v>
      </c>
      <c r="R3075" s="30">
        <v>0</v>
      </c>
      <c r="S3075" s="30">
        <v>0</v>
      </c>
      <c r="T3075">
        <v>1</v>
      </c>
      <c r="U3075">
        <v>0</v>
      </c>
      <c r="V3075">
        <v>0</v>
      </c>
    </row>
    <row r="3076" spans="1:22" hidden="1" x14ac:dyDescent="0.25">
      <c r="A3076" s="30" t="s">
        <v>3268</v>
      </c>
      <c r="B3076" s="30" t="s">
        <v>2976</v>
      </c>
      <c r="C3076" s="30" t="s">
        <v>5</v>
      </c>
      <c r="D3076" s="30" t="s">
        <v>591</v>
      </c>
      <c r="E3076" s="30" t="s">
        <v>275</v>
      </c>
      <c r="F3076" s="30">
        <v>8974</v>
      </c>
      <c r="G3076" s="30" t="s">
        <v>310</v>
      </c>
      <c r="H3076" s="30">
        <v>0</v>
      </c>
      <c r="I3076" s="30">
        <v>0</v>
      </c>
      <c r="J3076" s="30" t="s">
        <v>333</v>
      </c>
      <c r="K3076" s="30">
        <v>0</v>
      </c>
      <c r="L3076" s="30">
        <v>0</v>
      </c>
      <c r="M3076" s="30">
        <v>0</v>
      </c>
      <c r="N3076" s="30">
        <v>0</v>
      </c>
      <c r="O3076" s="30">
        <v>0</v>
      </c>
      <c r="P3076" s="30">
        <v>0</v>
      </c>
      <c r="Q3076" s="30">
        <v>0</v>
      </c>
      <c r="R3076" s="30">
        <v>0</v>
      </c>
      <c r="S3076" s="30">
        <v>0</v>
      </c>
      <c r="T3076">
        <v>1</v>
      </c>
      <c r="U3076">
        <v>0</v>
      </c>
      <c r="V3076">
        <v>0</v>
      </c>
    </row>
    <row r="3077" spans="1:22" hidden="1" x14ac:dyDescent="0.25">
      <c r="A3077" s="30" t="s">
        <v>3269</v>
      </c>
      <c r="B3077" s="30" t="s">
        <v>2976</v>
      </c>
      <c r="C3077" s="30" t="s">
        <v>5</v>
      </c>
      <c r="D3077" s="30" t="s">
        <v>591</v>
      </c>
      <c r="E3077" s="30" t="s">
        <v>275</v>
      </c>
      <c r="F3077" s="30">
        <v>8974</v>
      </c>
      <c r="G3077" s="30" t="s">
        <v>311</v>
      </c>
      <c r="H3077" s="30">
        <v>0</v>
      </c>
      <c r="I3077" s="30">
        <v>0</v>
      </c>
      <c r="J3077" s="30" t="s">
        <v>333</v>
      </c>
      <c r="K3077" s="30">
        <v>0</v>
      </c>
      <c r="L3077" s="30">
        <v>0</v>
      </c>
      <c r="M3077" s="30">
        <v>0</v>
      </c>
      <c r="N3077" s="30">
        <v>0</v>
      </c>
      <c r="O3077" s="30">
        <v>0</v>
      </c>
      <c r="P3077" s="30">
        <v>0</v>
      </c>
      <c r="Q3077" s="30">
        <v>0</v>
      </c>
      <c r="R3077" s="30">
        <v>0</v>
      </c>
      <c r="S3077" s="30">
        <v>0</v>
      </c>
      <c r="T3077">
        <v>1</v>
      </c>
      <c r="U3077">
        <v>0</v>
      </c>
      <c r="V3077">
        <v>0</v>
      </c>
    </row>
    <row r="3078" spans="1:22" hidden="1" x14ac:dyDescent="0.25">
      <c r="A3078" s="30" t="s">
        <v>3270</v>
      </c>
      <c r="B3078" s="30" t="s">
        <v>2976</v>
      </c>
      <c r="C3078" s="30" t="s">
        <v>5</v>
      </c>
      <c r="D3078" s="30" t="s">
        <v>591</v>
      </c>
      <c r="E3078" s="30" t="s">
        <v>275</v>
      </c>
      <c r="F3078" s="30">
        <v>8974</v>
      </c>
      <c r="G3078" s="30" t="s">
        <v>312</v>
      </c>
      <c r="H3078" s="30">
        <v>8.8286179475756796</v>
      </c>
      <c r="I3078" s="30">
        <v>0.41</v>
      </c>
      <c r="J3078" s="30" t="s">
        <v>334</v>
      </c>
      <c r="K3078" s="30">
        <v>3.6197333585060298</v>
      </c>
      <c r="L3078" s="30">
        <v>32483.4871592331</v>
      </c>
      <c r="M3078" s="30">
        <v>0</v>
      </c>
      <c r="N3078" s="30">
        <v>0</v>
      </c>
      <c r="O3078" s="30">
        <v>0.41</v>
      </c>
      <c r="P3078" s="30">
        <v>0</v>
      </c>
      <c r="Q3078" s="30">
        <v>0</v>
      </c>
      <c r="R3078" s="30">
        <v>0</v>
      </c>
      <c r="S3078" s="30">
        <v>3679.34</v>
      </c>
      <c r="T3078">
        <v>1</v>
      </c>
      <c r="U3078">
        <v>8.8286179475756796</v>
      </c>
      <c r="V3078">
        <v>0.91111111111111098</v>
      </c>
    </row>
    <row r="3079" spans="1:22" hidden="1" x14ac:dyDescent="0.25">
      <c r="A3079" s="30" t="s">
        <v>3271</v>
      </c>
      <c r="B3079" s="30" t="s">
        <v>2976</v>
      </c>
      <c r="C3079" s="30" t="s">
        <v>5</v>
      </c>
      <c r="D3079" s="30" t="s">
        <v>591</v>
      </c>
      <c r="E3079" s="30" t="s">
        <v>275</v>
      </c>
      <c r="F3079" s="30">
        <v>8974</v>
      </c>
      <c r="G3079" s="30" t="s">
        <v>2688</v>
      </c>
      <c r="H3079" s="30">
        <v>40.187601827762499</v>
      </c>
      <c r="I3079" s="30">
        <v>5.0484220400000002E-3</v>
      </c>
      <c r="J3079" s="30" t="s">
        <v>334</v>
      </c>
      <c r="K3079" s="30">
        <v>0.202883974802021</v>
      </c>
      <c r="L3079" s="30">
        <v>1820.68078987333</v>
      </c>
      <c r="M3079" s="30">
        <v>0</v>
      </c>
      <c r="N3079" s="30">
        <v>0</v>
      </c>
      <c r="O3079" s="30">
        <v>5.0484220400000002E-3</v>
      </c>
      <c r="P3079" s="30">
        <v>0</v>
      </c>
      <c r="Q3079" s="30">
        <v>0</v>
      </c>
      <c r="R3079" s="30">
        <v>0</v>
      </c>
      <c r="S3079" s="30">
        <v>45.304539386960002</v>
      </c>
      <c r="T3079">
        <v>1</v>
      </c>
      <c r="U3079">
        <v>40.187601827762499</v>
      </c>
      <c r="V3079">
        <v>1.12187156444444E-2</v>
      </c>
    </row>
    <row r="3080" spans="1:22" hidden="1" x14ac:dyDescent="0.25">
      <c r="A3080" s="30" t="s">
        <v>3272</v>
      </c>
      <c r="B3080" s="30" t="s">
        <v>2976</v>
      </c>
      <c r="C3080" s="30" t="s">
        <v>5</v>
      </c>
      <c r="D3080" s="30" t="s">
        <v>591</v>
      </c>
      <c r="E3080" s="30" t="s">
        <v>275</v>
      </c>
      <c r="F3080" s="30">
        <v>8974</v>
      </c>
      <c r="G3080" s="30" t="s">
        <v>2687</v>
      </c>
      <c r="H3080" s="30">
        <v>24.941255906832598</v>
      </c>
      <c r="I3080" s="30">
        <v>3.4951577960000001E-2</v>
      </c>
      <c r="J3080" s="30" t="s">
        <v>334</v>
      </c>
      <c r="K3080" s="30">
        <v>0.87173625024797097</v>
      </c>
      <c r="L3080" s="30">
        <v>7822.96110972529</v>
      </c>
      <c r="M3080" s="30">
        <v>0</v>
      </c>
      <c r="N3080" s="30">
        <v>0</v>
      </c>
      <c r="O3080" s="30">
        <v>3.4951577960000001E-2</v>
      </c>
      <c r="P3080" s="30">
        <v>0</v>
      </c>
      <c r="Q3080" s="30">
        <v>0</v>
      </c>
      <c r="R3080" s="30">
        <v>0</v>
      </c>
      <c r="S3080" s="30">
        <v>313.65546061304002</v>
      </c>
      <c r="T3080">
        <v>1</v>
      </c>
      <c r="U3080">
        <v>24.941255906832598</v>
      </c>
      <c r="V3080">
        <v>7.7670173244444501E-2</v>
      </c>
    </row>
    <row r="3081" spans="1:22" hidden="1" x14ac:dyDescent="0.25">
      <c r="A3081" s="30" t="s">
        <v>3273</v>
      </c>
      <c r="B3081" s="30" t="s">
        <v>2976</v>
      </c>
      <c r="C3081" s="30" t="s">
        <v>5</v>
      </c>
      <c r="D3081" s="30" t="s">
        <v>591</v>
      </c>
      <c r="E3081" s="30" t="s">
        <v>275</v>
      </c>
      <c r="F3081" s="30">
        <v>8974</v>
      </c>
      <c r="G3081" s="30" t="s">
        <v>313</v>
      </c>
      <c r="H3081" s="30">
        <v>0</v>
      </c>
      <c r="I3081" s="30">
        <v>0</v>
      </c>
      <c r="J3081" s="30" t="s">
        <v>334</v>
      </c>
      <c r="K3081" s="30">
        <v>0</v>
      </c>
      <c r="L3081" s="30">
        <v>0</v>
      </c>
      <c r="M3081" s="30">
        <v>0</v>
      </c>
      <c r="N3081" s="30">
        <v>0</v>
      </c>
      <c r="O3081" s="30">
        <v>0</v>
      </c>
      <c r="P3081" s="30">
        <v>0</v>
      </c>
      <c r="Q3081" s="30">
        <v>0</v>
      </c>
      <c r="R3081" s="30">
        <v>0</v>
      </c>
      <c r="S3081" s="30">
        <v>0</v>
      </c>
      <c r="T3081">
        <v>1</v>
      </c>
      <c r="U3081">
        <v>0</v>
      </c>
      <c r="V3081">
        <v>0</v>
      </c>
    </row>
    <row r="3082" spans="1:22" hidden="1" x14ac:dyDescent="0.25">
      <c r="A3082" s="30" t="s">
        <v>3301</v>
      </c>
      <c r="B3082" s="30" t="s">
        <v>2976</v>
      </c>
      <c r="C3082" s="30" t="s">
        <v>5</v>
      </c>
      <c r="D3082" s="30" t="s">
        <v>591</v>
      </c>
      <c r="E3082" s="30" t="s">
        <v>277</v>
      </c>
      <c r="F3082" s="30">
        <v>8974</v>
      </c>
      <c r="G3082" s="30" t="s">
        <v>289</v>
      </c>
      <c r="H3082" s="30">
        <v>0</v>
      </c>
      <c r="I3082" s="30">
        <v>0</v>
      </c>
      <c r="J3082" s="30" t="s">
        <v>335</v>
      </c>
      <c r="K3082" s="30">
        <v>0</v>
      </c>
      <c r="L3082" s="30">
        <v>0</v>
      </c>
      <c r="M3082" s="30">
        <v>0</v>
      </c>
      <c r="N3082" s="30">
        <v>0</v>
      </c>
      <c r="O3082" s="30">
        <v>0</v>
      </c>
      <c r="P3082" s="30">
        <v>0</v>
      </c>
      <c r="Q3082" s="30">
        <v>0</v>
      </c>
      <c r="R3082" s="30">
        <v>0</v>
      </c>
      <c r="S3082" s="30">
        <v>0</v>
      </c>
      <c r="T3082">
        <v>2</v>
      </c>
      <c r="U3082">
        <v>1078.1552388130799</v>
      </c>
      <c r="V3082">
        <v>1</v>
      </c>
    </row>
    <row r="3083" spans="1:22" hidden="1" x14ac:dyDescent="0.25">
      <c r="A3083" s="30" t="s">
        <v>3302</v>
      </c>
      <c r="B3083" s="30" t="s">
        <v>2976</v>
      </c>
      <c r="C3083" s="30" t="s">
        <v>5</v>
      </c>
      <c r="D3083" s="30" t="s">
        <v>591</v>
      </c>
      <c r="E3083" s="30" t="s">
        <v>277</v>
      </c>
      <c r="F3083" s="30">
        <v>8974</v>
      </c>
      <c r="G3083" s="30" t="s">
        <v>290</v>
      </c>
      <c r="H3083" s="30">
        <v>0</v>
      </c>
      <c r="I3083" s="30">
        <v>0</v>
      </c>
      <c r="J3083" s="30" t="s">
        <v>363</v>
      </c>
      <c r="K3083" s="30">
        <v>0</v>
      </c>
      <c r="L3083" s="30">
        <v>0</v>
      </c>
      <c r="M3083" s="30">
        <v>0</v>
      </c>
      <c r="N3083" s="30">
        <v>0</v>
      </c>
      <c r="O3083" s="30">
        <v>0</v>
      </c>
      <c r="P3083" s="30">
        <v>0</v>
      </c>
      <c r="Q3083" s="30">
        <v>0</v>
      </c>
      <c r="R3083" s="30">
        <v>0</v>
      </c>
      <c r="S3083" s="30">
        <v>0</v>
      </c>
      <c r="T3083">
        <v>2</v>
      </c>
      <c r="U3083">
        <v>629.41696433384504</v>
      </c>
      <c r="V3083">
        <v>1</v>
      </c>
    </row>
    <row r="3084" spans="1:22" hidden="1" x14ac:dyDescent="0.25">
      <c r="A3084" s="30" t="s">
        <v>3303</v>
      </c>
      <c r="B3084" s="30" t="s">
        <v>2976</v>
      </c>
      <c r="C3084" s="30" t="s">
        <v>5</v>
      </c>
      <c r="D3084" s="30" t="s">
        <v>591</v>
      </c>
      <c r="E3084" s="30" t="s">
        <v>277</v>
      </c>
      <c r="F3084" s="30">
        <v>8974</v>
      </c>
      <c r="G3084" s="30" t="s">
        <v>291</v>
      </c>
      <c r="H3084" s="30">
        <v>0</v>
      </c>
      <c r="I3084" s="30">
        <v>0</v>
      </c>
      <c r="J3084" s="30" t="s">
        <v>336</v>
      </c>
      <c r="K3084" s="30">
        <v>0</v>
      </c>
      <c r="L3084" s="30">
        <v>0</v>
      </c>
      <c r="M3084" s="30">
        <v>0</v>
      </c>
      <c r="N3084" s="30">
        <v>0</v>
      </c>
      <c r="O3084" s="30">
        <v>0</v>
      </c>
      <c r="P3084" s="30">
        <v>0</v>
      </c>
      <c r="Q3084" s="30">
        <v>0</v>
      </c>
      <c r="R3084" s="30">
        <v>0</v>
      </c>
      <c r="S3084" s="30">
        <v>0</v>
      </c>
      <c r="T3084">
        <v>2</v>
      </c>
      <c r="U3084">
        <v>0</v>
      </c>
      <c r="V3084">
        <v>0</v>
      </c>
    </row>
    <row r="3085" spans="1:22" hidden="1" x14ac:dyDescent="0.25">
      <c r="A3085" s="30" t="s">
        <v>3304</v>
      </c>
      <c r="B3085" s="30" t="s">
        <v>2976</v>
      </c>
      <c r="C3085" s="30" t="s">
        <v>5</v>
      </c>
      <c r="D3085" s="30" t="s">
        <v>591</v>
      </c>
      <c r="E3085" s="30" t="s">
        <v>277</v>
      </c>
      <c r="F3085" s="30">
        <v>8974</v>
      </c>
      <c r="G3085" s="30" t="s">
        <v>292</v>
      </c>
      <c r="H3085" s="30">
        <v>39.220980251930698</v>
      </c>
      <c r="I3085" s="30">
        <v>0.1</v>
      </c>
      <c r="J3085" s="30" t="s">
        <v>332</v>
      </c>
      <c r="K3085" s="30">
        <v>3.9220980251930699</v>
      </c>
      <c r="L3085" s="30">
        <v>35196.907678082702</v>
      </c>
      <c r="M3085" s="30">
        <v>0.1</v>
      </c>
      <c r="N3085" s="30">
        <v>0</v>
      </c>
      <c r="O3085" s="30">
        <v>0</v>
      </c>
      <c r="P3085" s="30">
        <v>0</v>
      </c>
      <c r="Q3085" s="30">
        <v>0</v>
      </c>
      <c r="R3085" s="30">
        <v>0</v>
      </c>
      <c r="S3085" s="30">
        <v>897.4</v>
      </c>
      <c r="T3085">
        <v>2</v>
      </c>
      <c r="U3085">
        <v>39.220980251930698</v>
      </c>
      <c r="V3085">
        <v>5.29100529100529E-2</v>
      </c>
    </row>
    <row r="3086" spans="1:22" hidden="1" x14ac:dyDescent="0.25">
      <c r="A3086" s="30" t="s">
        <v>3305</v>
      </c>
      <c r="B3086" s="30" t="s">
        <v>2976</v>
      </c>
      <c r="C3086" s="30" t="s">
        <v>5</v>
      </c>
      <c r="D3086" s="30" t="s">
        <v>591</v>
      </c>
      <c r="E3086" s="30" t="s">
        <v>277</v>
      </c>
      <c r="F3086" s="30">
        <v>8974</v>
      </c>
      <c r="G3086" s="30" t="s">
        <v>293</v>
      </c>
      <c r="H3086" s="30">
        <v>0</v>
      </c>
      <c r="I3086" s="30">
        <v>0</v>
      </c>
      <c r="J3086" s="30" t="s">
        <v>333</v>
      </c>
      <c r="K3086" s="30">
        <v>0</v>
      </c>
      <c r="L3086" s="30">
        <v>0</v>
      </c>
      <c r="M3086" s="30">
        <v>0</v>
      </c>
      <c r="N3086" s="30">
        <v>0</v>
      </c>
      <c r="O3086" s="30">
        <v>0</v>
      </c>
      <c r="P3086" s="30">
        <v>0</v>
      </c>
      <c r="Q3086" s="30">
        <v>0</v>
      </c>
      <c r="R3086" s="30">
        <v>0</v>
      </c>
      <c r="S3086" s="30">
        <v>0</v>
      </c>
      <c r="T3086">
        <v>2</v>
      </c>
      <c r="U3086">
        <v>0</v>
      </c>
      <c r="V3086">
        <v>0</v>
      </c>
    </row>
    <row r="3087" spans="1:22" hidden="1" x14ac:dyDescent="0.25">
      <c r="A3087" s="30" t="s">
        <v>3306</v>
      </c>
      <c r="B3087" s="30" t="s">
        <v>2976</v>
      </c>
      <c r="C3087" s="30" t="s">
        <v>5</v>
      </c>
      <c r="D3087" s="30" t="s">
        <v>591</v>
      </c>
      <c r="E3087" s="30" t="s">
        <v>277</v>
      </c>
      <c r="F3087" s="30">
        <v>8974</v>
      </c>
      <c r="G3087" s="30" t="s">
        <v>294</v>
      </c>
      <c r="H3087" s="30">
        <v>62.8784152483599</v>
      </c>
      <c r="I3087" s="30">
        <v>0.12</v>
      </c>
      <c r="J3087" s="30" t="s">
        <v>333</v>
      </c>
      <c r="K3087" s="30">
        <v>7.54540982980319</v>
      </c>
      <c r="L3087" s="30">
        <v>67712.507812653799</v>
      </c>
      <c r="M3087" s="30">
        <v>0</v>
      </c>
      <c r="N3087" s="30">
        <v>0.12</v>
      </c>
      <c r="O3087" s="30">
        <v>0</v>
      </c>
      <c r="P3087" s="30">
        <v>0</v>
      </c>
      <c r="Q3087" s="30">
        <v>0</v>
      </c>
      <c r="R3087" s="30">
        <v>0</v>
      </c>
      <c r="S3087" s="30">
        <v>1076.8800000000001</v>
      </c>
      <c r="T3087">
        <v>2</v>
      </c>
      <c r="U3087">
        <v>62.8784152483599</v>
      </c>
      <c r="V3087">
        <v>0.148148148148148</v>
      </c>
    </row>
    <row r="3088" spans="1:22" hidden="1" x14ac:dyDescent="0.25">
      <c r="A3088" s="30" t="s">
        <v>3307</v>
      </c>
      <c r="B3088" s="30" t="s">
        <v>2976</v>
      </c>
      <c r="C3088" s="30" t="s">
        <v>5</v>
      </c>
      <c r="D3088" s="30" t="s">
        <v>591</v>
      </c>
      <c r="E3088" s="30" t="s">
        <v>277</v>
      </c>
      <c r="F3088" s="30">
        <v>8974</v>
      </c>
      <c r="G3088" s="30" t="s">
        <v>295</v>
      </c>
      <c r="H3088" s="30">
        <v>0</v>
      </c>
      <c r="I3088" s="30">
        <v>0</v>
      </c>
      <c r="J3088" s="30" t="s">
        <v>336</v>
      </c>
      <c r="K3088" s="30">
        <v>0</v>
      </c>
      <c r="L3088" s="30">
        <v>0</v>
      </c>
      <c r="M3088" s="30">
        <v>0</v>
      </c>
      <c r="N3088" s="30">
        <v>0</v>
      </c>
      <c r="O3088" s="30">
        <v>0</v>
      </c>
      <c r="P3088" s="30">
        <v>0</v>
      </c>
      <c r="Q3088" s="30">
        <v>0</v>
      </c>
      <c r="R3088" s="30">
        <v>0</v>
      </c>
      <c r="S3088" s="30">
        <v>0</v>
      </c>
      <c r="T3088">
        <v>2</v>
      </c>
      <c r="U3088">
        <v>0</v>
      </c>
      <c r="V3088">
        <v>0</v>
      </c>
    </row>
    <row r="3089" spans="1:22" hidden="1" x14ac:dyDescent="0.25">
      <c r="A3089" s="30" t="s">
        <v>3308</v>
      </c>
      <c r="B3089" s="30" t="s">
        <v>2976</v>
      </c>
      <c r="C3089" s="30" t="s">
        <v>5</v>
      </c>
      <c r="D3089" s="30" t="s">
        <v>591</v>
      </c>
      <c r="E3089" s="30" t="s">
        <v>277</v>
      </c>
      <c r="F3089" s="30">
        <v>8974</v>
      </c>
      <c r="G3089" s="30" t="s">
        <v>296</v>
      </c>
      <c r="H3089" s="30">
        <v>57.551077718521</v>
      </c>
      <c r="I3089" s="30">
        <v>0.01</v>
      </c>
      <c r="J3089" s="30" t="s">
        <v>336</v>
      </c>
      <c r="K3089" s="30">
        <v>0.57551077718521004</v>
      </c>
      <c r="L3089" s="30">
        <v>5164.6337144600702</v>
      </c>
      <c r="M3089" s="30">
        <v>0</v>
      </c>
      <c r="N3089" s="30">
        <v>0</v>
      </c>
      <c r="O3089" s="30">
        <v>0</v>
      </c>
      <c r="P3089" s="30">
        <v>0</v>
      </c>
      <c r="Q3089" s="30">
        <v>0.01</v>
      </c>
      <c r="R3089" s="30">
        <v>0.57551077718521004</v>
      </c>
      <c r="S3089" s="30">
        <v>89.74</v>
      </c>
      <c r="T3089">
        <v>2</v>
      </c>
      <c r="U3089">
        <v>57.551077718521</v>
      </c>
      <c r="V3089">
        <v>9.2592592592592605E-3</v>
      </c>
    </row>
    <row r="3090" spans="1:22" hidden="1" x14ac:dyDescent="0.25">
      <c r="A3090" s="30" t="s">
        <v>3309</v>
      </c>
      <c r="B3090" s="30" t="s">
        <v>2976</v>
      </c>
      <c r="C3090" s="30" t="s">
        <v>5</v>
      </c>
      <c r="D3090" s="30" t="s">
        <v>591</v>
      </c>
      <c r="E3090" s="30" t="s">
        <v>277</v>
      </c>
      <c r="F3090" s="30">
        <v>8974</v>
      </c>
      <c r="G3090" s="30" t="s">
        <v>297</v>
      </c>
      <c r="H3090" s="30">
        <v>234.49104738357201</v>
      </c>
      <c r="I3090" s="30">
        <v>0.01</v>
      </c>
      <c r="J3090" s="30" t="s">
        <v>336</v>
      </c>
      <c r="K3090" s="30">
        <v>2.34491047383572</v>
      </c>
      <c r="L3090" s="30">
        <v>21043.226592201801</v>
      </c>
      <c r="M3090" s="30">
        <v>0</v>
      </c>
      <c r="N3090" s="30">
        <v>0</v>
      </c>
      <c r="O3090" s="30">
        <v>0</v>
      </c>
      <c r="P3090" s="30">
        <v>0</v>
      </c>
      <c r="Q3090" s="30">
        <v>0.01</v>
      </c>
      <c r="R3090" s="30">
        <v>2.34491047383572</v>
      </c>
      <c r="S3090" s="30">
        <v>89.74</v>
      </c>
      <c r="T3090">
        <v>2</v>
      </c>
      <c r="U3090">
        <v>234.49104738357201</v>
      </c>
      <c r="V3090">
        <v>9.2592592592592605E-3</v>
      </c>
    </row>
    <row r="3091" spans="1:22" hidden="1" x14ac:dyDescent="0.25">
      <c r="A3091" s="30" t="s">
        <v>3310</v>
      </c>
      <c r="B3091" s="30" t="s">
        <v>2976</v>
      </c>
      <c r="C3091" s="30" t="s">
        <v>5</v>
      </c>
      <c r="D3091" s="30" t="s">
        <v>591</v>
      </c>
      <c r="E3091" s="30" t="s">
        <v>277</v>
      </c>
      <c r="F3091" s="30">
        <v>8974</v>
      </c>
      <c r="G3091" s="30" t="s">
        <v>298</v>
      </c>
      <c r="H3091" s="30">
        <v>0</v>
      </c>
      <c r="I3091" s="30">
        <v>0</v>
      </c>
      <c r="J3091" s="30" t="s">
        <v>276</v>
      </c>
      <c r="K3091" s="30">
        <v>0</v>
      </c>
      <c r="L3091" s="30">
        <v>0</v>
      </c>
      <c r="M3091" s="30">
        <v>0</v>
      </c>
      <c r="N3091" s="30">
        <v>0</v>
      </c>
      <c r="O3091" s="30">
        <v>0</v>
      </c>
      <c r="P3091" s="30">
        <v>0</v>
      </c>
      <c r="Q3091" s="30">
        <v>0</v>
      </c>
      <c r="R3091" s="30">
        <v>0</v>
      </c>
      <c r="S3091" s="30">
        <v>0</v>
      </c>
      <c r="T3091">
        <v>2</v>
      </c>
      <c r="U3091">
        <v>0</v>
      </c>
      <c r="V3091">
        <v>0</v>
      </c>
    </row>
    <row r="3092" spans="1:22" hidden="1" x14ac:dyDescent="0.25">
      <c r="A3092" s="30" t="s">
        <v>3311</v>
      </c>
      <c r="B3092" s="30" t="s">
        <v>2976</v>
      </c>
      <c r="C3092" s="30" t="s">
        <v>5</v>
      </c>
      <c r="D3092" s="30" t="s">
        <v>591</v>
      </c>
      <c r="E3092" s="30" t="s">
        <v>277</v>
      </c>
      <c r="F3092" s="30">
        <v>8974</v>
      </c>
      <c r="G3092" s="30" t="s">
        <v>299</v>
      </c>
      <c r="H3092" s="30">
        <v>122.062890849841</v>
      </c>
      <c r="I3092" s="30">
        <v>0.06</v>
      </c>
      <c r="J3092" s="30" t="s">
        <v>332</v>
      </c>
      <c r="K3092" s="30">
        <v>7.3237734509904397</v>
      </c>
      <c r="L3092" s="30">
        <v>65723.542949188195</v>
      </c>
      <c r="M3092" s="30">
        <v>0.06</v>
      </c>
      <c r="N3092" s="30">
        <v>0</v>
      </c>
      <c r="O3092" s="30">
        <v>0</v>
      </c>
      <c r="P3092" s="30">
        <v>0</v>
      </c>
      <c r="Q3092" s="30">
        <v>0</v>
      </c>
      <c r="R3092" s="30">
        <v>0</v>
      </c>
      <c r="S3092" s="30">
        <v>538.44000000000005</v>
      </c>
      <c r="T3092">
        <v>2</v>
      </c>
      <c r="U3092">
        <v>122.062890849841</v>
      </c>
      <c r="V3092">
        <v>3.1746031746031703E-2</v>
      </c>
    </row>
    <row r="3093" spans="1:22" hidden="1" x14ac:dyDescent="0.25">
      <c r="A3093" s="30" t="s">
        <v>3312</v>
      </c>
      <c r="B3093" s="30" t="s">
        <v>2976</v>
      </c>
      <c r="C3093" s="30" t="s">
        <v>5</v>
      </c>
      <c r="D3093" s="30" t="s">
        <v>591</v>
      </c>
      <c r="E3093" s="30" t="s">
        <v>277</v>
      </c>
      <c r="F3093" s="30">
        <v>8974</v>
      </c>
      <c r="G3093" s="30" t="s">
        <v>300</v>
      </c>
      <c r="H3093" s="30">
        <v>0</v>
      </c>
      <c r="I3093" s="30">
        <v>0</v>
      </c>
      <c r="J3093" s="30" t="s">
        <v>336</v>
      </c>
      <c r="K3093" s="30">
        <v>0</v>
      </c>
      <c r="L3093" s="30">
        <v>0</v>
      </c>
      <c r="M3093" s="30">
        <v>0</v>
      </c>
      <c r="N3093" s="30">
        <v>0</v>
      </c>
      <c r="O3093" s="30">
        <v>0</v>
      </c>
      <c r="P3093" s="30">
        <v>0</v>
      </c>
      <c r="Q3093" s="30">
        <v>0</v>
      </c>
      <c r="R3093" s="30">
        <v>0</v>
      </c>
      <c r="S3093" s="30">
        <v>0</v>
      </c>
      <c r="T3093">
        <v>2</v>
      </c>
      <c r="U3093">
        <v>0</v>
      </c>
      <c r="V3093">
        <v>0</v>
      </c>
    </row>
    <row r="3094" spans="1:22" hidden="1" x14ac:dyDescent="0.25">
      <c r="A3094" s="30" t="s">
        <v>3313</v>
      </c>
      <c r="B3094" s="30" t="s">
        <v>2976</v>
      </c>
      <c r="C3094" s="30" t="s">
        <v>5</v>
      </c>
      <c r="D3094" s="30" t="s">
        <v>591</v>
      </c>
      <c r="E3094" s="30" t="s">
        <v>277</v>
      </c>
      <c r="F3094" s="30">
        <v>8974</v>
      </c>
      <c r="G3094" s="30" t="s">
        <v>301</v>
      </c>
      <c r="H3094" s="30">
        <v>49.225689909797801</v>
      </c>
      <c r="I3094" s="30">
        <v>0.6</v>
      </c>
      <c r="J3094" s="30" t="s">
        <v>333</v>
      </c>
      <c r="K3094" s="30">
        <v>29.535413945878599</v>
      </c>
      <c r="L3094" s="30">
        <v>265050.80475031497</v>
      </c>
      <c r="M3094" s="30">
        <v>0</v>
      </c>
      <c r="N3094" s="30">
        <v>0.6</v>
      </c>
      <c r="O3094" s="30">
        <v>0</v>
      </c>
      <c r="P3094" s="30">
        <v>0</v>
      </c>
      <c r="Q3094" s="30">
        <v>0</v>
      </c>
      <c r="R3094" s="30">
        <v>0</v>
      </c>
      <c r="S3094" s="30">
        <v>5384.4</v>
      </c>
      <c r="T3094">
        <v>2</v>
      </c>
      <c r="U3094">
        <v>49.225689909797801</v>
      </c>
      <c r="V3094">
        <v>0.74074074074074103</v>
      </c>
    </row>
    <row r="3095" spans="1:22" hidden="1" x14ac:dyDescent="0.25">
      <c r="A3095" s="30" t="s">
        <v>3314</v>
      </c>
      <c r="B3095" s="30" t="s">
        <v>2976</v>
      </c>
      <c r="C3095" s="30" t="s">
        <v>5</v>
      </c>
      <c r="D3095" s="30" t="s">
        <v>591</v>
      </c>
      <c r="E3095" s="30" t="s">
        <v>277</v>
      </c>
      <c r="F3095" s="30">
        <v>8974</v>
      </c>
      <c r="G3095" s="30" t="s">
        <v>302</v>
      </c>
      <c r="H3095" s="30">
        <v>60.831828568998397</v>
      </c>
      <c r="I3095" s="30">
        <v>0.01</v>
      </c>
      <c r="J3095" s="30" t="s">
        <v>332</v>
      </c>
      <c r="K3095" s="30">
        <v>0.60831828568998403</v>
      </c>
      <c r="L3095" s="30">
        <v>5459.0482957819204</v>
      </c>
      <c r="M3095" s="30">
        <v>0.01</v>
      </c>
      <c r="N3095" s="30">
        <v>0</v>
      </c>
      <c r="O3095" s="30">
        <v>0</v>
      </c>
      <c r="P3095" s="30">
        <v>0</v>
      </c>
      <c r="Q3095" s="30">
        <v>0</v>
      </c>
      <c r="R3095" s="30">
        <v>0</v>
      </c>
      <c r="S3095" s="30">
        <v>89.74</v>
      </c>
      <c r="T3095">
        <v>2</v>
      </c>
      <c r="U3095">
        <v>60.831828568998397</v>
      </c>
      <c r="V3095">
        <v>5.2910052910052898E-3</v>
      </c>
    </row>
    <row r="3096" spans="1:22" hidden="1" x14ac:dyDescent="0.25">
      <c r="A3096" s="30" t="s">
        <v>3315</v>
      </c>
      <c r="B3096" s="30" t="s">
        <v>2976</v>
      </c>
      <c r="C3096" s="30" t="s">
        <v>5</v>
      </c>
      <c r="D3096" s="30" t="s">
        <v>591</v>
      </c>
      <c r="E3096" s="30" t="s">
        <v>277</v>
      </c>
      <c r="F3096" s="30">
        <v>8974</v>
      </c>
      <c r="G3096" s="30" t="s">
        <v>303</v>
      </c>
      <c r="H3096" s="30">
        <v>124.31772106615099</v>
      </c>
      <c r="I3096" s="30">
        <v>0.02</v>
      </c>
      <c r="J3096" s="30" t="s">
        <v>336</v>
      </c>
      <c r="K3096" s="30">
        <v>2.4863544213230302</v>
      </c>
      <c r="L3096" s="30">
        <v>22312.544576952801</v>
      </c>
      <c r="M3096" s="30">
        <v>0</v>
      </c>
      <c r="N3096" s="30">
        <v>0</v>
      </c>
      <c r="O3096" s="30">
        <v>0</v>
      </c>
      <c r="P3096" s="30">
        <v>0</v>
      </c>
      <c r="Q3096" s="30">
        <v>0.02</v>
      </c>
      <c r="R3096" s="30">
        <v>2.4863544213230302</v>
      </c>
      <c r="S3096" s="30">
        <v>179.48</v>
      </c>
      <c r="T3096">
        <v>2</v>
      </c>
      <c r="U3096">
        <v>124.31772106615099</v>
      </c>
      <c r="V3096">
        <v>1.85185185185185E-2</v>
      </c>
    </row>
    <row r="3097" spans="1:22" hidden="1" x14ac:dyDescent="0.25">
      <c r="A3097" s="30" t="s">
        <v>3316</v>
      </c>
      <c r="B3097" s="30" t="s">
        <v>2976</v>
      </c>
      <c r="C3097" s="30" t="s">
        <v>5</v>
      </c>
      <c r="D3097" s="30" t="s">
        <v>591</v>
      </c>
      <c r="E3097" s="30" t="s">
        <v>277</v>
      </c>
      <c r="F3097" s="30">
        <v>8974</v>
      </c>
      <c r="G3097" s="30" t="s">
        <v>304</v>
      </c>
      <c r="H3097" s="30">
        <v>13.714848416723999</v>
      </c>
      <c r="I3097" s="30">
        <v>1</v>
      </c>
      <c r="J3097" s="30" t="s">
        <v>336</v>
      </c>
      <c r="K3097" s="30">
        <v>13.714848416723999</v>
      </c>
      <c r="L3097" s="30">
        <v>123077.049691682</v>
      </c>
      <c r="M3097" s="30">
        <v>0</v>
      </c>
      <c r="N3097" s="30">
        <v>0</v>
      </c>
      <c r="O3097" s="30">
        <v>0</v>
      </c>
      <c r="P3097" s="30">
        <v>0</v>
      </c>
      <c r="Q3097" s="30">
        <v>1</v>
      </c>
      <c r="R3097" s="30">
        <v>13.714848416723999</v>
      </c>
      <c r="S3097" s="30">
        <v>8974</v>
      </c>
      <c r="T3097">
        <v>2</v>
      </c>
      <c r="U3097">
        <v>13.714848416723999</v>
      </c>
      <c r="V3097">
        <v>0.92592592592592604</v>
      </c>
    </row>
    <row r="3098" spans="1:22" hidden="1" x14ac:dyDescent="0.25">
      <c r="A3098" s="30" t="s">
        <v>3317</v>
      </c>
      <c r="B3098" s="30" t="s">
        <v>2976</v>
      </c>
      <c r="C3098" s="30" t="s">
        <v>5</v>
      </c>
      <c r="D3098" s="30" t="s">
        <v>591</v>
      </c>
      <c r="E3098" s="30" t="s">
        <v>277</v>
      </c>
      <c r="F3098" s="30">
        <v>8974</v>
      </c>
      <c r="G3098" s="30" t="s">
        <v>305</v>
      </c>
      <c r="H3098" s="30">
        <v>85.894188537758296</v>
      </c>
      <c r="I3098" s="30">
        <v>0.7</v>
      </c>
      <c r="J3098" s="30" t="s">
        <v>332</v>
      </c>
      <c r="K3098" s="30">
        <v>60.125931976430799</v>
      </c>
      <c r="L3098" s="30">
        <v>539570.11355649005</v>
      </c>
      <c r="M3098" s="30">
        <v>0.7</v>
      </c>
      <c r="N3098" s="30">
        <v>0</v>
      </c>
      <c r="O3098" s="30">
        <v>0</v>
      </c>
      <c r="P3098" s="30">
        <v>0</v>
      </c>
      <c r="Q3098" s="30">
        <v>0</v>
      </c>
      <c r="R3098" s="30">
        <v>0</v>
      </c>
      <c r="S3098" s="30">
        <v>6281.8</v>
      </c>
      <c r="T3098">
        <v>2</v>
      </c>
      <c r="U3098">
        <v>85.894188537758296</v>
      </c>
      <c r="V3098">
        <v>0.37037037037037002</v>
      </c>
    </row>
    <row r="3099" spans="1:22" hidden="1" x14ac:dyDescent="0.25">
      <c r="A3099" s="30" t="s">
        <v>3318</v>
      </c>
      <c r="B3099" s="30" t="s">
        <v>2976</v>
      </c>
      <c r="C3099" s="30" t="s">
        <v>5</v>
      </c>
      <c r="D3099" s="30" t="s">
        <v>591</v>
      </c>
      <c r="E3099" s="30" t="s">
        <v>277</v>
      </c>
      <c r="F3099" s="30">
        <v>8974</v>
      </c>
      <c r="G3099" s="30" t="s">
        <v>306</v>
      </c>
      <c r="H3099" s="30">
        <v>108.050752076417</v>
      </c>
      <c r="I3099" s="30">
        <v>0.61</v>
      </c>
      <c r="J3099" s="30" t="s">
        <v>332</v>
      </c>
      <c r="K3099" s="30">
        <v>65.910958766614101</v>
      </c>
      <c r="L3099" s="30">
        <v>591484.94397159503</v>
      </c>
      <c r="M3099" s="30">
        <v>0.61</v>
      </c>
      <c r="N3099" s="30">
        <v>0</v>
      </c>
      <c r="O3099" s="30">
        <v>0</v>
      </c>
      <c r="P3099" s="30">
        <v>0</v>
      </c>
      <c r="Q3099" s="30">
        <v>0</v>
      </c>
      <c r="R3099" s="30">
        <v>0</v>
      </c>
      <c r="S3099" s="30">
        <v>5474.14</v>
      </c>
      <c r="T3099">
        <v>2</v>
      </c>
      <c r="U3099">
        <v>108.050752076417</v>
      </c>
      <c r="V3099">
        <v>0.32275132275132301</v>
      </c>
    </row>
    <row r="3100" spans="1:22" hidden="1" x14ac:dyDescent="0.25">
      <c r="A3100" s="30" t="s">
        <v>3319</v>
      </c>
      <c r="B3100" s="30" t="s">
        <v>2976</v>
      </c>
      <c r="C3100" s="30" t="s">
        <v>5</v>
      </c>
      <c r="D3100" s="30" t="s">
        <v>591</v>
      </c>
      <c r="E3100" s="30" t="s">
        <v>277</v>
      </c>
      <c r="F3100" s="30">
        <v>8974</v>
      </c>
      <c r="G3100" s="30" t="s">
        <v>307</v>
      </c>
      <c r="H3100" s="30">
        <v>43.6064670787908</v>
      </c>
      <c r="I3100" s="30">
        <v>0.04</v>
      </c>
      <c r="J3100" s="30" t="s">
        <v>336</v>
      </c>
      <c r="K3100" s="30">
        <v>1.74425868315163</v>
      </c>
      <c r="L3100" s="30">
        <v>15652.9774226027</v>
      </c>
      <c r="M3100" s="30">
        <v>0</v>
      </c>
      <c r="N3100" s="30">
        <v>0</v>
      </c>
      <c r="O3100" s="30">
        <v>0</v>
      </c>
      <c r="P3100" s="30">
        <v>0</v>
      </c>
      <c r="Q3100" s="30">
        <v>0.04</v>
      </c>
      <c r="R3100" s="30">
        <v>1.74425868315163</v>
      </c>
      <c r="S3100" s="30">
        <v>358.96</v>
      </c>
      <c r="T3100">
        <v>2</v>
      </c>
      <c r="U3100">
        <v>43.6064670787908</v>
      </c>
      <c r="V3100">
        <v>3.7037037037037E-2</v>
      </c>
    </row>
    <row r="3101" spans="1:22" hidden="1" x14ac:dyDescent="0.25">
      <c r="A3101" s="30" t="s">
        <v>3320</v>
      </c>
      <c r="B3101" s="30" t="s">
        <v>2976</v>
      </c>
      <c r="C3101" s="30" t="s">
        <v>5</v>
      </c>
      <c r="D3101" s="30" t="s">
        <v>591</v>
      </c>
      <c r="E3101" s="30" t="s">
        <v>277</v>
      </c>
      <c r="F3101" s="30">
        <v>8974</v>
      </c>
      <c r="G3101" s="30" t="s">
        <v>308</v>
      </c>
      <c r="H3101" s="30">
        <v>122.763644145679</v>
      </c>
      <c r="I3101" s="30">
        <v>0.41</v>
      </c>
      <c r="J3101" s="30" t="s">
        <v>332</v>
      </c>
      <c r="K3101" s="30">
        <v>50.333094099728399</v>
      </c>
      <c r="L3101" s="30">
        <v>451689.18645096302</v>
      </c>
      <c r="M3101" s="30">
        <v>0.41</v>
      </c>
      <c r="N3101" s="30">
        <v>0</v>
      </c>
      <c r="O3101" s="30">
        <v>0</v>
      </c>
      <c r="P3101" s="30">
        <v>0</v>
      </c>
      <c r="Q3101" s="30">
        <v>0</v>
      </c>
      <c r="R3101" s="30">
        <v>0</v>
      </c>
      <c r="S3101" s="30">
        <v>3679.34</v>
      </c>
      <c r="T3101">
        <v>2</v>
      </c>
      <c r="U3101">
        <v>122.763644145679</v>
      </c>
      <c r="V3101">
        <v>0.216931216931217</v>
      </c>
    </row>
    <row r="3102" spans="1:22" hidden="1" x14ac:dyDescent="0.25">
      <c r="A3102" s="30" t="s">
        <v>3321</v>
      </c>
      <c r="B3102" s="30" t="s">
        <v>2976</v>
      </c>
      <c r="C3102" s="30" t="s">
        <v>5</v>
      </c>
      <c r="D3102" s="30" t="s">
        <v>591</v>
      </c>
      <c r="E3102" s="30" t="s">
        <v>277</v>
      </c>
      <c r="F3102" s="30">
        <v>8974</v>
      </c>
      <c r="G3102" s="30" t="s">
        <v>309</v>
      </c>
      <c r="H3102" s="30">
        <v>0</v>
      </c>
      <c r="I3102" s="30">
        <v>0</v>
      </c>
      <c r="J3102" s="30" t="s">
        <v>336</v>
      </c>
      <c r="K3102" s="30">
        <v>0</v>
      </c>
      <c r="L3102" s="30">
        <v>0</v>
      </c>
      <c r="M3102" s="30">
        <v>0</v>
      </c>
      <c r="N3102" s="30">
        <v>0</v>
      </c>
      <c r="O3102" s="30">
        <v>0</v>
      </c>
      <c r="P3102" s="30">
        <v>0</v>
      </c>
      <c r="Q3102" s="30">
        <v>0</v>
      </c>
      <c r="R3102" s="30">
        <v>0</v>
      </c>
      <c r="S3102" s="30">
        <v>0</v>
      </c>
      <c r="T3102">
        <v>2</v>
      </c>
      <c r="U3102">
        <v>0</v>
      </c>
      <c r="V3102">
        <v>0</v>
      </c>
    </row>
    <row r="3103" spans="1:22" hidden="1" x14ac:dyDescent="0.25">
      <c r="A3103" s="30" t="s">
        <v>3322</v>
      </c>
      <c r="B3103" s="30" t="s">
        <v>2976</v>
      </c>
      <c r="C3103" s="30" t="s">
        <v>5</v>
      </c>
      <c r="D3103" s="30" t="s">
        <v>591</v>
      </c>
      <c r="E3103" s="30" t="s">
        <v>277</v>
      </c>
      <c r="F3103" s="30">
        <v>8974</v>
      </c>
      <c r="G3103" s="30" t="s">
        <v>310</v>
      </c>
      <c r="H3103" s="30">
        <v>0</v>
      </c>
      <c r="I3103" s="30">
        <v>0</v>
      </c>
      <c r="J3103" s="30" t="s">
        <v>333</v>
      </c>
      <c r="K3103" s="30">
        <v>0</v>
      </c>
      <c r="L3103" s="30">
        <v>0</v>
      </c>
      <c r="M3103" s="30">
        <v>0</v>
      </c>
      <c r="N3103" s="30">
        <v>0</v>
      </c>
      <c r="O3103" s="30">
        <v>0</v>
      </c>
      <c r="P3103" s="30">
        <v>0</v>
      </c>
      <c r="Q3103" s="30">
        <v>0</v>
      </c>
      <c r="R3103" s="30">
        <v>0</v>
      </c>
      <c r="S3103" s="30">
        <v>0</v>
      </c>
      <c r="T3103">
        <v>2</v>
      </c>
      <c r="U3103">
        <v>0</v>
      </c>
      <c r="V3103">
        <v>0</v>
      </c>
    </row>
    <row r="3104" spans="1:22" hidden="1" x14ac:dyDescent="0.25">
      <c r="A3104" s="30" t="s">
        <v>3323</v>
      </c>
      <c r="B3104" s="30" t="s">
        <v>2976</v>
      </c>
      <c r="C3104" s="30" t="s">
        <v>5</v>
      </c>
      <c r="D3104" s="30" t="s">
        <v>591</v>
      </c>
      <c r="E3104" s="30" t="s">
        <v>277</v>
      </c>
      <c r="F3104" s="30">
        <v>8974</v>
      </c>
      <c r="G3104" s="30" t="s">
        <v>311</v>
      </c>
      <c r="H3104" s="30">
        <v>69.827389509933994</v>
      </c>
      <c r="I3104" s="30">
        <v>0.09</v>
      </c>
      <c r="J3104" s="30" t="s">
        <v>333</v>
      </c>
      <c r="K3104" s="30">
        <v>6.28446505589406</v>
      </c>
      <c r="L3104" s="30">
        <v>56396.789411593301</v>
      </c>
      <c r="M3104" s="30">
        <v>0</v>
      </c>
      <c r="N3104" s="30">
        <v>0.09</v>
      </c>
      <c r="O3104" s="30">
        <v>0</v>
      </c>
      <c r="P3104" s="30">
        <v>0</v>
      </c>
      <c r="Q3104" s="30">
        <v>0</v>
      </c>
      <c r="R3104" s="30">
        <v>0</v>
      </c>
      <c r="S3104" s="30">
        <v>807.66</v>
      </c>
      <c r="T3104">
        <v>2</v>
      </c>
      <c r="U3104">
        <v>69.827389509933994</v>
      </c>
      <c r="V3104">
        <v>0.11111111111111099</v>
      </c>
    </row>
    <row r="3105" spans="1:22" hidden="1" x14ac:dyDescent="0.25">
      <c r="A3105" s="30" t="s">
        <v>3324</v>
      </c>
      <c r="B3105" s="30" t="s">
        <v>2976</v>
      </c>
      <c r="C3105" s="30" t="s">
        <v>5</v>
      </c>
      <c r="D3105" s="30" t="s">
        <v>591</v>
      </c>
      <c r="E3105" s="30" t="s">
        <v>277</v>
      </c>
      <c r="F3105" s="30">
        <v>8974</v>
      </c>
      <c r="G3105" s="30" t="s">
        <v>312</v>
      </c>
      <c r="H3105" s="30">
        <v>13.755005827828899</v>
      </c>
      <c r="I3105" s="30">
        <v>3.98</v>
      </c>
      <c r="J3105" s="30" t="s">
        <v>334</v>
      </c>
      <c r="K3105" s="30">
        <v>54.744923194759103</v>
      </c>
      <c r="L3105" s="30">
        <v>491280.94074976799</v>
      </c>
      <c r="M3105" s="30">
        <v>0</v>
      </c>
      <c r="N3105" s="30">
        <v>0</v>
      </c>
      <c r="O3105" s="30">
        <v>3.98</v>
      </c>
      <c r="P3105" s="30">
        <v>0</v>
      </c>
      <c r="Q3105" s="30">
        <v>0</v>
      </c>
      <c r="R3105" s="30">
        <v>0</v>
      </c>
      <c r="S3105" s="30">
        <v>35716.519999999997</v>
      </c>
      <c r="T3105">
        <v>2</v>
      </c>
      <c r="U3105">
        <v>13.755005827828899</v>
      </c>
      <c r="V3105">
        <v>0.94761904761904803</v>
      </c>
    </row>
    <row r="3106" spans="1:22" hidden="1" x14ac:dyDescent="0.25">
      <c r="A3106" s="30" t="s">
        <v>3325</v>
      </c>
      <c r="B3106" s="30" t="s">
        <v>2976</v>
      </c>
      <c r="C3106" s="30" t="s">
        <v>5</v>
      </c>
      <c r="D3106" s="30" t="s">
        <v>591</v>
      </c>
      <c r="E3106" s="30" t="s">
        <v>277</v>
      </c>
      <c r="F3106" s="30">
        <v>8974</v>
      </c>
      <c r="G3106" s="30" t="s">
        <v>2688</v>
      </c>
      <c r="H3106" s="30">
        <v>103.053311238574</v>
      </c>
      <c r="I3106" s="30">
        <v>2.7766321220000001E-2</v>
      </c>
      <c r="J3106" s="30" t="s">
        <v>334</v>
      </c>
      <c r="K3106" s="30">
        <v>2.8614113426348902</v>
      </c>
      <c r="L3106" s="30">
        <v>25678.3053888055</v>
      </c>
      <c r="M3106" s="30">
        <v>0</v>
      </c>
      <c r="N3106" s="30">
        <v>0</v>
      </c>
      <c r="O3106" s="30">
        <v>2.7766321220000001E-2</v>
      </c>
      <c r="P3106" s="30">
        <v>0</v>
      </c>
      <c r="Q3106" s="30">
        <v>0</v>
      </c>
      <c r="R3106" s="30">
        <v>0</v>
      </c>
      <c r="S3106" s="30">
        <v>249.17496662828</v>
      </c>
      <c r="T3106">
        <v>2</v>
      </c>
      <c r="U3106">
        <v>103.053311238574</v>
      </c>
      <c r="V3106">
        <v>6.6110288619047599E-3</v>
      </c>
    </row>
    <row r="3107" spans="1:22" hidden="1" x14ac:dyDescent="0.25">
      <c r="A3107" s="30" t="s">
        <v>3326</v>
      </c>
      <c r="B3107" s="30" t="s">
        <v>2976</v>
      </c>
      <c r="C3107" s="30" t="s">
        <v>5</v>
      </c>
      <c r="D3107" s="30" t="s">
        <v>591</v>
      </c>
      <c r="E3107" s="30" t="s">
        <v>277</v>
      </c>
      <c r="F3107" s="30">
        <v>8974</v>
      </c>
      <c r="G3107" s="30" t="s">
        <v>2687</v>
      </c>
      <c r="H3107" s="30">
        <v>63.957013873670498</v>
      </c>
      <c r="I3107" s="30">
        <v>0.19223367878</v>
      </c>
      <c r="J3107" s="30" t="s">
        <v>334</v>
      </c>
      <c r="K3107" s="30">
        <v>12.2946920607192</v>
      </c>
      <c r="L3107" s="30">
        <v>110332.566552894</v>
      </c>
      <c r="M3107" s="30">
        <v>0</v>
      </c>
      <c r="N3107" s="30">
        <v>0</v>
      </c>
      <c r="O3107" s="30">
        <v>0.19223367878</v>
      </c>
      <c r="P3107" s="30">
        <v>0</v>
      </c>
      <c r="Q3107" s="30">
        <v>0</v>
      </c>
      <c r="R3107" s="30">
        <v>0</v>
      </c>
      <c r="S3107" s="30">
        <v>1725.1050333717201</v>
      </c>
      <c r="T3107">
        <v>2</v>
      </c>
      <c r="U3107">
        <v>63.957013873670498</v>
      </c>
      <c r="V3107">
        <v>4.5769923519047601E-2</v>
      </c>
    </row>
    <row r="3108" spans="1:22" hidden="1" x14ac:dyDescent="0.25">
      <c r="A3108" s="30" t="s">
        <v>3327</v>
      </c>
      <c r="B3108" s="30" t="s">
        <v>2976</v>
      </c>
      <c r="C3108" s="30" t="s">
        <v>5</v>
      </c>
      <c r="D3108" s="30" t="s">
        <v>591</v>
      </c>
      <c r="E3108" s="30" t="s">
        <v>277</v>
      </c>
      <c r="F3108" s="30">
        <v>8974</v>
      </c>
      <c r="G3108" s="30" t="s">
        <v>313</v>
      </c>
      <c r="H3108" s="30">
        <v>0</v>
      </c>
      <c r="I3108" s="30">
        <v>0</v>
      </c>
      <c r="J3108" s="30" t="s">
        <v>334</v>
      </c>
      <c r="K3108" s="30">
        <v>0</v>
      </c>
      <c r="L3108" s="30">
        <v>0</v>
      </c>
      <c r="M3108" s="30">
        <v>0</v>
      </c>
      <c r="N3108" s="30">
        <v>0</v>
      </c>
      <c r="O3108" s="30">
        <v>0</v>
      </c>
      <c r="P3108" s="30">
        <v>0</v>
      </c>
      <c r="Q3108" s="30">
        <v>0</v>
      </c>
      <c r="R3108" s="30">
        <v>0</v>
      </c>
      <c r="S3108" s="30">
        <v>0</v>
      </c>
      <c r="T3108">
        <v>2</v>
      </c>
      <c r="U3108">
        <v>0</v>
      </c>
      <c r="V3108">
        <v>0</v>
      </c>
    </row>
    <row r="3109" spans="1:22" hidden="1" x14ac:dyDescent="0.25">
      <c r="A3109" s="30" t="s">
        <v>3328</v>
      </c>
      <c r="B3109" s="30" t="s">
        <v>2976</v>
      </c>
      <c r="C3109" s="30" t="s">
        <v>5</v>
      </c>
      <c r="D3109" s="30" t="s">
        <v>591</v>
      </c>
      <c r="E3109" s="30" t="s">
        <v>278</v>
      </c>
      <c r="F3109" s="30">
        <v>8974</v>
      </c>
      <c r="G3109" s="30" t="s">
        <v>289</v>
      </c>
      <c r="H3109" s="30">
        <v>0</v>
      </c>
      <c r="I3109" s="30">
        <v>0</v>
      </c>
      <c r="J3109" s="30" t="s">
        <v>335</v>
      </c>
      <c r="K3109" s="30">
        <v>0</v>
      </c>
      <c r="L3109" s="30">
        <v>0</v>
      </c>
      <c r="M3109" s="30">
        <v>0</v>
      </c>
      <c r="N3109" s="30">
        <v>0</v>
      </c>
      <c r="O3109" s="30">
        <v>0</v>
      </c>
      <c r="P3109" s="30">
        <v>0</v>
      </c>
      <c r="Q3109" s="30">
        <v>0</v>
      </c>
      <c r="R3109" s="30">
        <v>0</v>
      </c>
      <c r="S3109" s="30">
        <v>0</v>
      </c>
      <c r="T3109">
        <v>3</v>
      </c>
      <c r="U3109">
        <v>1078.1552388130799</v>
      </c>
      <c r="V3109">
        <v>1</v>
      </c>
    </row>
    <row r="3110" spans="1:22" hidden="1" x14ac:dyDescent="0.25">
      <c r="A3110" s="30" t="s">
        <v>3329</v>
      </c>
      <c r="B3110" s="30" t="s">
        <v>2976</v>
      </c>
      <c r="C3110" s="30" t="s">
        <v>5</v>
      </c>
      <c r="D3110" s="30" t="s">
        <v>591</v>
      </c>
      <c r="E3110" s="30" t="s">
        <v>278</v>
      </c>
      <c r="F3110" s="30">
        <v>8974</v>
      </c>
      <c r="G3110" s="30" t="s">
        <v>290</v>
      </c>
      <c r="H3110" s="30">
        <v>0</v>
      </c>
      <c r="I3110" s="30">
        <v>0</v>
      </c>
      <c r="J3110" s="30" t="s">
        <v>363</v>
      </c>
      <c r="K3110" s="30">
        <v>0</v>
      </c>
      <c r="L3110" s="30">
        <v>0</v>
      </c>
      <c r="M3110" s="30">
        <v>0</v>
      </c>
      <c r="N3110" s="30">
        <v>0</v>
      </c>
      <c r="O3110" s="30">
        <v>0</v>
      </c>
      <c r="P3110" s="30">
        <v>0</v>
      </c>
      <c r="Q3110" s="30">
        <v>0</v>
      </c>
      <c r="R3110" s="30">
        <v>0</v>
      </c>
      <c r="S3110" s="30">
        <v>0</v>
      </c>
      <c r="T3110">
        <v>3</v>
      </c>
      <c r="U3110">
        <v>629.41696433384504</v>
      </c>
      <c r="V3110">
        <v>1</v>
      </c>
    </row>
    <row r="3111" spans="1:22" hidden="1" x14ac:dyDescent="0.25">
      <c r="A3111" s="30" t="s">
        <v>3330</v>
      </c>
      <c r="B3111" s="30" t="s">
        <v>2976</v>
      </c>
      <c r="C3111" s="30" t="s">
        <v>5</v>
      </c>
      <c r="D3111" s="30" t="s">
        <v>591</v>
      </c>
      <c r="E3111" s="30" t="s">
        <v>278</v>
      </c>
      <c r="F3111" s="30">
        <v>8974</v>
      </c>
      <c r="G3111" s="30" t="s">
        <v>291</v>
      </c>
      <c r="H3111" s="30">
        <v>0</v>
      </c>
      <c r="I3111" s="30">
        <v>0</v>
      </c>
      <c r="J3111" s="30" t="s">
        <v>336</v>
      </c>
      <c r="K3111" s="30">
        <v>0</v>
      </c>
      <c r="L3111" s="30">
        <v>0</v>
      </c>
      <c r="M3111" s="30">
        <v>0</v>
      </c>
      <c r="N3111" s="30">
        <v>0</v>
      </c>
      <c r="O3111" s="30">
        <v>0</v>
      </c>
      <c r="P3111" s="30">
        <v>0</v>
      </c>
      <c r="Q3111" s="30">
        <v>0</v>
      </c>
      <c r="R3111" s="30">
        <v>0</v>
      </c>
      <c r="S3111" s="30">
        <v>0</v>
      </c>
      <c r="T3111">
        <v>3</v>
      </c>
      <c r="U3111">
        <v>0</v>
      </c>
      <c r="V3111">
        <v>0</v>
      </c>
    </row>
    <row r="3112" spans="1:22" hidden="1" x14ac:dyDescent="0.25">
      <c r="A3112" s="30" t="s">
        <v>3331</v>
      </c>
      <c r="B3112" s="30" t="s">
        <v>2976</v>
      </c>
      <c r="C3112" s="30" t="s">
        <v>5</v>
      </c>
      <c r="D3112" s="30" t="s">
        <v>591</v>
      </c>
      <c r="E3112" s="30" t="s">
        <v>278</v>
      </c>
      <c r="F3112" s="30">
        <v>8974</v>
      </c>
      <c r="G3112" s="30" t="s">
        <v>292</v>
      </c>
      <c r="H3112" s="30">
        <v>42.924194481558096</v>
      </c>
      <c r="I3112" s="30">
        <v>0.28000000000000003</v>
      </c>
      <c r="J3112" s="30" t="s">
        <v>332</v>
      </c>
      <c r="K3112" s="30">
        <v>12.018774454836301</v>
      </c>
      <c r="L3112" s="30">
        <v>107856.48195770101</v>
      </c>
      <c r="M3112" s="30">
        <v>0.28000000000000003</v>
      </c>
      <c r="N3112" s="30">
        <v>0</v>
      </c>
      <c r="O3112" s="30">
        <v>0</v>
      </c>
      <c r="P3112" s="30">
        <v>0</v>
      </c>
      <c r="Q3112" s="30">
        <v>0</v>
      </c>
      <c r="R3112" s="30">
        <v>0</v>
      </c>
      <c r="S3112" s="30">
        <v>2512.7199999999998</v>
      </c>
      <c r="T3112">
        <v>3</v>
      </c>
      <c r="U3112">
        <v>42.924194481558096</v>
      </c>
      <c r="V3112">
        <v>7.7134986225895305E-2</v>
      </c>
    </row>
    <row r="3113" spans="1:22" hidden="1" x14ac:dyDescent="0.25">
      <c r="A3113" s="30" t="s">
        <v>3332</v>
      </c>
      <c r="B3113" s="30" t="s">
        <v>2976</v>
      </c>
      <c r="C3113" s="30" t="s">
        <v>5</v>
      </c>
      <c r="D3113" s="30" t="s">
        <v>591</v>
      </c>
      <c r="E3113" s="30" t="s">
        <v>278</v>
      </c>
      <c r="F3113" s="30">
        <v>8974</v>
      </c>
      <c r="G3113" s="30" t="s">
        <v>293</v>
      </c>
      <c r="H3113" s="30">
        <v>393.08528928148303</v>
      </c>
      <c r="I3113" s="30">
        <v>0.01</v>
      </c>
      <c r="J3113" s="30" t="s">
        <v>333</v>
      </c>
      <c r="K3113" s="30">
        <v>3.9308528928148299</v>
      </c>
      <c r="L3113" s="30">
        <v>35275.473860120299</v>
      </c>
      <c r="M3113" s="30">
        <v>0</v>
      </c>
      <c r="N3113" s="30">
        <v>0.01</v>
      </c>
      <c r="O3113" s="30">
        <v>0</v>
      </c>
      <c r="P3113" s="30">
        <v>0</v>
      </c>
      <c r="Q3113" s="30">
        <v>0</v>
      </c>
      <c r="R3113" s="30">
        <v>0</v>
      </c>
      <c r="S3113" s="30">
        <v>89.74</v>
      </c>
      <c r="T3113">
        <v>3</v>
      </c>
      <c r="U3113">
        <v>393.08528928148303</v>
      </c>
      <c r="V3113">
        <v>5.9171597633136102E-3</v>
      </c>
    </row>
    <row r="3114" spans="1:22" hidden="1" x14ac:dyDescent="0.25">
      <c r="A3114" s="30" t="s">
        <v>3333</v>
      </c>
      <c r="B3114" s="30" t="s">
        <v>2976</v>
      </c>
      <c r="C3114" s="30" t="s">
        <v>5</v>
      </c>
      <c r="D3114" s="30" t="s">
        <v>591</v>
      </c>
      <c r="E3114" s="30" t="s">
        <v>278</v>
      </c>
      <c r="F3114" s="30">
        <v>8974</v>
      </c>
      <c r="G3114" s="30" t="s">
        <v>294</v>
      </c>
      <c r="H3114" s="30">
        <v>84.156838680685297</v>
      </c>
      <c r="I3114" s="30">
        <v>0.28999999999999998</v>
      </c>
      <c r="J3114" s="30" t="s">
        <v>333</v>
      </c>
      <c r="K3114" s="30">
        <v>24.4054832173987</v>
      </c>
      <c r="L3114" s="30">
        <v>219014.80639293601</v>
      </c>
      <c r="M3114" s="30">
        <v>0</v>
      </c>
      <c r="N3114" s="30">
        <v>0.28999999999999998</v>
      </c>
      <c r="O3114" s="30">
        <v>0</v>
      </c>
      <c r="P3114" s="30">
        <v>0</v>
      </c>
      <c r="Q3114" s="30">
        <v>0</v>
      </c>
      <c r="R3114" s="30">
        <v>0</v>
      </c>
      <c r="S3114" s="30">
        <v>2602.46</v>
      </c>
      <c r="T3114">
        <v>3</v>
      </c>
      <c r="U3114">
        <v>84.156838680685297</v>
      </c>
      <c r="V3114">
        <v>0.171597633136095</v>
      </c>
    </row>
    <row r="3115" spans="1:22" hidden="1" x14ac:dyDescent="0.25">
      <c r="A3115" s="30" t="s">
        <v>3334</v>
      </c>
      <c r="B3115" s="30" t="s">
        <v>2976</v>
      </c>
      <c r="C3115" s="30" t="s">
        <v>5</v>
      </c>
      <c r="D3115" s="30" t="s">
        <v>591</v>
      </c>
      <c r="E3115" s="30" t="s">
        <v>278</v>
      </c>
      <c r="F3115" s="30">
        <v>8974</v>
      </c>
      <c r="G3115" s="30" t="s">
        <v>295</v>
      </c>
      <c r="H3115" s="30">
        <v>0</v>
      </c>
      <c r="I3115" s="30">
        <v>0</v>
      </c>
      <c r="J3115" s="30" t="s">
        <v>336</v>
      </c>
      <c r="K3115" s="30">
        <v>0</v>
      </c>
      <c r="L3115" s="30">
        <v>0</v>
      </c>
      <c r="M3115" s="30">
        <v>0</v>
      </c>
      <c r="N3115" s="30">
        <v>0</v>
      </c>
      <c r="O3115" s="30">
        <v>0</v>
      </c>
      <c r="P3115" s="30">
        <v>0</v>
      </c>
      <c r="Q3115" s="30">
        <v>0</v>
      </c>
      <c r="R3115" s="30">
        <v>0</v>
      </c>
      <c r="S3115" s="30">
        <v>0</v>
      </c>
      <c r="T3115">
        <v>3</v>
      </c>
      <c r="U3115">
        <v>0</v>
      </c>
      <c r="V3115">
        <v>0</v>
      </c>
    </row>
    <row r="3116" spans="1:22" hidden="1" x14ac:dyDescent="0.25">
      <c r="A3116" s="30" t="s">
        <v>3335</v>
      </c>
      <c r="B3116" s="30" t="s">
        <v>2976</v>
      </c>
      <c r="C3116" s="30" t="s">
        <v>5</v>
      </c>
      <c r="D3116" s="30" t="s">
        <v>591</v>
      </c>
      <c r="E3116" s="30" t="s">
        <v>278</v>
      </c>
      <c r="F3116" s="30">
        <v>8974</v>
      </c>
      <c r="G3116" s="30" t="s">
        <v>296</v>
      </c>
      <c r="H3116" s="30">
        <v>83.750723201648398</v>
      </c>
      <c r="I3116" s="30">
        <v>0.03</v>
      </c>
      <c r="J3116" s="30" t="s">
        <v>336</v>
      </c>
      <c r="K3116" s="30">
        <v>2.5125216960494501</v>
      </c>
      <c r="L3116" s="30">
        <v>22547.369700347801</v>
      </c>
      <c r="M3116" s="30">
        <v>0</v>
      </c>
      <c r="N3116" s="30">
        <v>0</v>
      </c>
      <c r="O3116" s="30">
        <v>0</v>
      </c>
      <c r="P3116" s="30">
        <v>0</v>
      </c>
      <c r="Q3116" s="30">
        <v>0.03</v>
      </c>
      <c r="R3116" s="30">
        <v>2.5125216960494501</v>
      </c>
      <c r="S3116" s="30">
        <v>269.22000000000003</v>
      </c>
      <c r="T3116">
        <v>3</v>
      </c>
      <c r="U3116">
        <v>83.750723201648398</v>
      </c>
      <c r="V3116">
        <v>2.32558139534884E-2</v>
      </c>
    </row>
    <row r="3117" spans="1:22" hidden="1" x14ac:dyDescent="0.25">
      <c r="A3117" s="30" t="s">
        <v>3336</v>
      </c>
      <c r="B3117" s="30" t="s">
        <v>2976</v>
      </c>
      <c r="C3117" s="30" t="s">
        <v>5</v>
      </c>
      <c r="D3117" s="30" t="s">
        <v>591</v>
      </c>
      <c r="E3117" s="30" t="s">
        <v>278</v>
      </c>
      <c r="F3117" s="30">
        <v>8974</v>
      </c>
      <c r="G3117" s="30" t="s">
        <v>297</v>
      </c>
      <c r="H3117" s="30">
        <v>586.43516381158895</v>
      </c>
      <c r="I3117" s="30">
        <v>0.02</v>
      </c>
      <c r="J3117" s="30" t="s">
        <v>336</v>
      </c>
      <c r="K3117" s="30">
        <v>11.7287032762318</v>
      </c>
      <c r="L3117" s="30">
        <v>105253.38320090401</v>
      </c>
      <c r="M3117" s="30">
        <v>0</v>
      </c>
      <c r="N3117" s="30">
        <v>0</v>
      </c>
      <c r="O3117" s="30">
        <v>0</v>
      </c>
      <c r="P3117" s="30">
        <v>0</v>
      </c>
      <c r="Q3117" s="30">
        <v>0.02</v>
      </c>
      <c r="R3117" s="30">
        <v>11.7287032762318</v>
      </c>
      <c r="S3117" s="30">
        <v>179.48</v>
      </c>
      <c r="T3117">
        <v>3</v>
      </c>
      <c r="U3117">
        <v>586.43516381158895</v>
      </c>
      <c r="V3117">
        <v>1.5503875968992199E-2</v>
      </c>
    </row>
    <row r="3118" spans="1:22" hidden="1" x14ac:dyDescent="0.25">
      <c r="A3118" s="30" t="s">
        <v>3337</v>
      </c>
      <c r="B3118" s="30" t="s">
        <v>2976</v>
      </c>
      <c r="C3118" s="30" t="s">
        <v>5</v>
      </c>
      <c r="D3118" s="30" t="s">
        <v>591</v>
      </c>
      <c r="E3118" s="30" t="s">
        <v>278</v>
      </c>
      <c r="F3118" s="30">
        <v>8974</v>
      </c>
      <c r="G3118" s="30" t="s">
        <v>298</v>
      </c>
      <c r="H3118" s="30">
        <v>0</v>
      </c>
      <c r="I3118" s="30">
        <v>0</v>
      </c>
      <c r="J3118" s="30" t="s">
        <v>276</v>
      </c>
      <c r="K3118" s="30">
        <v>0</v>
      </c>
      <c r="L3118" s="30">
        <v>0</v>
      </c>
      <c r="M3118" s="30">
        <v>0</v>
      </c>
      <c r="N3118" s="30">
        <v>0</v>
      </c>
      <c r="O3118" s="30">
        <v>0</v>
      </c>
      <c r="P3118" s="30">
        <v>0</v>
      </c>
      <c r="Q3118" s="30">
        <v>0</v>
      </c>
      <c r="R3118" s="30">
        <v>0</v>
      </c>
      <c r="S3118" s="30">
        <v>0</v>
      </c>
      <c r="T3118">
        <v>3</v>
      </c>
      <c r="U3118">
        <v>0</v>
      </c>
      <c r="V3118">
        <v>0</v>
      </c>
    </row>
    <row r="3119" spans="1:22" hidden="1" x14ac:dyDescent="0.25">
      <c r="A3119" s="30" t="s">
        <v>3338</v>
      </c>
      <c r="B3119" s="30" t="s">
        <v>2976</v>
      </c>
      <c r="C3119" s="30" t="s">
        <v>5</v>
      </c>
      <c r="D3119" s="30" t="s">
        <v>591</v>
      </c>
      <c r="E3119" s="30" t="s">
        <v>278</v>
      </c>
      <c r="F3119" s="30">
        <v>8974</v>
      </c>
      <c r="G3119" s="30" t="s">
        <v>299</v>
      </c>
      <c r="H3119" s="30">
        <v>133.30130262413499</v>
      </c>
      <c r="I3119" s="30">
        <v>0.1</v>
      </c>
      <c r="J3119" s="30" t="s">
        <v>332</v>
      </c>
      <c r="K3119" s="30">
        <v>13.330130262413499</v>
      </c>
      <c r="L3119" s="30">
        <v>119624.588974898</v>
      </c>
      <c r="M3119" s="30">
        <v>0.1</v>
      </c>
      <c r="N3119" s="30">
        <v>0</v>
      </c>
      <c r="O3119" s="30">
        <v>0</v>
      </c>
      <c r="P3119" s="30">
        <v>0</v>
      </c>
      <c r="Q3119" s="30">
        <v>0</v>
      </c>
      <c r="R3119" s="30">
        <v>0</v>
      </c>
      <c r="S3119" s="30">
        <v>897.4</v>
      </c>
      <c r="T3119">
        <v>3</v>
      </c>
      <c r="U3119">
        <v>133.30130262413499</v>
      </c>
      <c r="V3119">
        <v>2.7548209366391199E-2</v>
      </c>
    </row>
    <row r="3120" spans="1:22" hidden="1" x14ac:dyDescent="0.25">
      <c r="A3120" s="30" t="s">
        <v>3339</v>
      </c>
      <c r="B3120" s="30" t="s">
        <v>2976</v>
      </c>
      <c r="C3120" s="30" t="s">
        <v>5</v>
      </c>
      <c r="D3120" s="30" t="s">
        <v>591</v>
      </c>
      <c r="E3120" s="30" t="s">
        <v>278</v>
      </c>
      <c r="F3120" s="30">
        <v>8974</v>
      </c>
      <c r="G3120" s="30" t="s">
        <v>300</v>
      </c>
      <c r="H3120" s="30">
        <v>0</v>
      </c>
      <c r="I3120" s="30">
        <v>0</v>
      </c>
      <c r="J3120" s="30" t="s">
        <v>336</v>
      </c>
      <c r="K3120" s="30">
        <v>0</v>
      </c>
      <c r="L3120" s="30">
        <v>0</v>
      </c>
      <c r="M3120" s="30">
        <v>0</v>
      </c>
      <c r="N3120" s="30">
        <v>0</v>
      </c>
      <c r="O3120" s="30">
        <v>0</v>
      </c>
      <c r="P3120" s="30">
        <v>0</v>
      </c>
      <c r="Q3120" s="30">
        <v>0</v>
      </c>
      <c r="R3120" s="30">
        <v>0</v>
      </c>
      <c r="S3120" s="30">
        <v>0</v>
      </c>
      <c r="T3120">
        <v>3</v>
      </c>
      <c r="U3120">
        <v>0</v>
      </c>
      <c r="V3120">
        <v>0</v>
      </c>
    </row>
    <row r="3121" spans="1:22" hidden="1" x14ac:dyDescent="0.25">
      <c r="A3121" s="30" t="s">
        <v>3340</v>
      </c>
      <c r="B3121" s="30" t="s">
        <v>2976</v>
      </c>
      <c r="C3121" s="30" t="s">
        <v>5</v>
      </c>
      <c r="D3121" s="30" t="s">
        <v>591</v>
      </c>
      <c r="E3121" s="30" t="s">
        <v>278</v>
      </c>
      <c r="F3121" s="30">
        <v>8974</v>
      </c>
      <c r="G3121" s="30" t="s">
        <v>301</v>
      </c>
      <c r="H3121" s="30">
        <v>67.306109196297001</v>
      </c>
      <c r="I3121" s="30">
        <v>1.19</v>
      </c>
      <c r="J3121" s="30" t="s">
        <v>333</v>
      </c>
      <c r="K3121" s="30">
        <v>80.094269943593403</v>
      </c>
      <c r="L3121" s="30">
        <v>718765.97847380803</v>
      </c>
      <c r="M3121" s="30">
        <v>0</v>
      </c>
      <c r="N3121" s="30">
        <v>1.19</v>
      </c>
      <c r="O3121" s="30">
        <v>0</v>
      </c>
      <c r="P3121" s="30">
        <v>0</v>
      </c>
      <c r="Q3121" s="30">
        <v>0</v>
      </c>
      <c r="R3121" s="30">
        <v>0</v>
      </c>
      <c r="S3121" s="30">
        <v>10679.06</v>
      </c>
      <c r="T3121">
        <v>3</v>
      </c>
      <c r="U3121">
        <v>67.306109196297001</v>
      </c>
      <c r="V3121">
        <v>0.70414201183432001</v>
      </c>
    </row>
    <row r="3122" spans="1:22" hidden="1" x14ac:dyDescent="0.25">
      <c r="A3122" s="30" t="s">
        <v>3341</v>
      </c>
      <c r="B3122" s="30" t="s">
        <v>2976</v>
      </c>
      <c r="C3122" s="30" t="s">
        <v>5</v>
      </c>
      <c r="D3122" s="30" t="s">
        <v>591</v>
      </c>
      <c r="E3122" s="30" t="s">
        <v>278</v>
      </c>
      <c r="F3122" s="30">
        <v>8974</v>
      </c>
      <c r="G3122" s="30" t="s">
        <v>302</v>
      </c>
      <c r="H3122" s="30">
        <v>83.887739801215403</v>
      </c>
      <c r="I3122" s="30">
        <v>0.03</v>
      </c>
      <c r="J3122" s="30" t="s">
        <v>332</v>
      </c>
      <c r="K3122" s="30">
        <v>2.5166321940364602</v>
      </c>
      <c r="L3122" s="30">
        <v>22584.257309283199</v>
      </c>
      <c r="M3122" s="30">
        <v>0.03</v>
      </c>
      <c r="N3122" s="30">
        <v>0</v>
      </c>
      <c r="O3122" s="30">
        <v>0</v>
      </c>
      <c r="P3122" s="30">
        <v>0</v>
      </c>
      <c r="Q3122" s="30">
        <v>0</v>
      </c>
      <c r="R3122" s="30">
        <v>0</v>
      </c>
      <c r="S3122" s="30">
        <v>269.22000000000003</v>
      </c>
      <c r="T3122">
        <v>3</v>
      </c>
      <c r="U3122">
        <v>83.887739801215403</v>
      </c>
      <c r="V3122">
        <v>8.2644628099173608E-3</v>
      </c>
    </row>
    <row r="3123" spans="1:22" hidden="1" x14ac:dyDescent="0.25">
      <c r="A3123" s="30" t="s">
        <v>3342</v>
      </c>
      <c r="B3123" s="30" t="s">
        <v>2976</v>
      </c>
      <c r="C3123" s="30" t="s">
        <v>5</v>
      </c>
      <c r="D3123" s="30" t="s">
        <v>591</v>
      </c>
      <c r="E3123" s="30" t="s">
        <v>278</v>
      </c>
      <c r="F3123" s="30">
        <v>8974</v>
      </c>
      <c r="G3123" s="30" t="s">
        <v>303</v>
      </c>
      <c r="H3123" s="30">
        <v>168.386877611903</v>
      </c>
      <c r="I3123" s="30">
        <v>0.06</v>
      </c>
      <c r="J3123" s="30" t="s">
        <v>336</v>
      </c>
      <c r="K3123" s="30">
        <v>10.1032126567142</v>
      </c>
      <c r="L3123" s="30">
        <v>90666.230381353103</v>
      </c>
      <c r="M3123" s="30">
        <v>0</v>
      </c>
      <c r="N3123" s="30">
        <v>0</v>
      </c>
      <c r="O3123" s="30">
        <v>0</v>
      </c>
      <c r="P3123" s="30">
        <v>0</v>
      </c>
      <c r="Q3123" s="30">
        <v>0.06</v>
      </c>
      <c r="R3123" s="30">
        <v>10.1032126567142</v>
      </c>
      <c r="S3123" s="30">
        <v>538.44000000000005</v>
      </c>
      <c r="T3123">
        <v>3</v>
      </c>
      <c r="U3123">
        <v>168.386877611903</v>
      </c>
      <c r="V3123">
        <v>4.6511627906976702E-2</v>
      </c>
    </row>
    <row r="3124" spans="1:22" hidden="1" x14ac:dyDescent="0.25">
      <c r="A3124" s="30" t="s">
        <v>3343</v>
      </c>
      <c r="B3124" s="30" t="s">
        <v>2976</v>
      </c>
      <c r="C3124" s="30" t="s">
        <v>5</v>
      </c>
      <c r="D3124" s="30" t="s">
        <v>591</v>
      </c>
      <c r="E3124" s="30" t="s">
        <v>278</v>
      </c>
      <c r="F3124" s="30">
        <v>8974</v>
      </c>
      <c r="G3124" s="30" t="s">
        <v>304</v>
      </c>
      <c r="H3124" s="30">
        <v>27.8656421737189</v>
      </c>
      <c r="I3124" s="30">
        <v>1</v>
      </c>
      <c r="J3124" s="30" t="s">
        <v>336</v>
      </c>
      <c r="K3124" s="30">
        <v>27.8656421737189</v>
      </c>
      <c r="L3124" s="30">
        <v>250066.27286695299</v>
      </c>
      <c r="M3124" s="30">
        <v>0</v>
      </c>
      <c r="N3124" s="30">
        <v>0</v>
      </c>
      <c r="O3124" s="30">
        <v>0</v>
      </c>
      <c r="P3124" s="30">
        <v>0</v>
      </c>
      <c r="Q3124" s="30">
        <v>1</v>
      </c>
      <c r="R3124" s="30">
        <v>27.8656421737189</v>
      </c>
      <c r="S3124" s="30">
        <v>8974</v>
      </c>
      <c r="T3124">
        <v>3</v>
      </c>
      <c r="U3124">
        <v>27.8656421737189</v>
      </c>
      <c r="V3124">
        <v>0.775193798449612</v>
      </c>
    </row>
    <row r="3125" spans="1:22" hidden="1" x14ac:dyDescent="0.25">
      <c r="A3125" s="30" t="s">
        <v>3344</v>
      </c>
      <c r="B3125" s="30" t="s">
        <v>2976</v>
      </c>
      <c r="C3125" s="30" t="s">
        <v>5</v>
      </c>
      <c r="D3125" s="30" t="s">
        <v>591</v>
      </c>
      <c r="E3125" s="30" t="s">
        <v>278</v>
      </c>
      <c r="F3125" s="30">
        <v>8974</v>
      </c>
      <c r="G3125" s="30" t="s">
        <v>305</v>
      </c>
      <c r="H3125" s="30">
        <v>97.100952105883806</v>
      </c>
      <c r="I3125" s="30">
        <v>1.25</v>
      </c>
      <c r="J3125" s="30" t="s">
        <v>332</v>
      </c>
      <c r="K3125" s="30">
        <v>121.37619013235501</v>
      </c>
      <c r="L3125" s="30">
        <v>1089229.9302477499</v>
      </c>
      <c r="M3125" s="30">
        <v>1.25</v>
      </c>
      <c r="N3125" s="30">
        <v>0</v>
      </c>
      <c r="O3125" s="30">
        <v>0</v>
      </c>
      <c r="P3125" s="30">
        <v>0</v>
      </c>
      <c r="Q3125" s="30">
        <v>0</v>
      </c>
      <c r="R3125" s="30">
        <v>0</v>
      </c>
      <c r="S3125" s="30">
        <v>11217.5</v>
      </c>
      <c r="T3125">
        <v>3</v>
      </c>
      <c r="U3125">
        <v>97.100952105883806</v>
      </c>
      <c r="V3125">
        <v>0.34435261707989001</v>
      </c>
    </row>
    <row r="3126" spans="1:22" hidden="1" x14ac:dyDescent="0.25">
      <c r="A3126" s="30" t="s">
        <v>3345</v>
      </c>
      <c r="B3126" s="30" t="s">
        <v>2976</v>
      </c>
      <c r="C3126" s="30" t="s">
        <v>5</v>
      </c>
      <c r="D3126" s="30" t="s">
        <v>591</v>
      </c>
      <c r="E3126" s="30" t="s">
        <v>278</v>
      </c>
      <c r="F3126" s="30">
        <v>8974</v>
      </c>
      <c r="G3126" s="30" t="s">
        <v>306</v>
      </c>
      <c r="H3126" s="30">
        <v>113.45682807541699</v>
      </c>
      <c r="I3126" s="30">
        <v>1.1399999999999999</v>
      </c>
      <c r="J3126" s="30" t="s">
        <v>332</v>
      </c>
      <c r="K3126" s="30">
        <v>129.340784005975</v>
      </c>
      <c r="L3126" s="30">
        <v>1160704.1956696201</v>
      </c>
      <c r="M3126" s="30">
        <v>1.1399999999999999</v>
      </c>
      <c r="N3126" s="30">
        <v>0</v>
      </c>
      <c r="O3126" s="30">
        <v>0</v>
      </c>
      <c r="P3126" s="30">
        <v>0</v>
      </c>
      <c r="Q3126" s="30">
        <v>0</v>
      </c>
      <c r="R3126" s="30">
        <v>0</v>
      </c>
      <c r="S3126" s="30">
        <v>10230.36</v>
      </c>
      <c r="T3126">
        <v>3</v>
      </c>
      <c r="U3126">
        <v>113.45682807541699</v>
      </c>
      <c r="V3126">
        <v>0.31404958677686001</v>
      </c>
    </row>
    <row r="3127" spans="1:22" hidden="1" x14ac:dyDescent="0.25">
      <c r="A3127" s="30" t="s">
        <v>3346</v>
      </c>
      <c r="B3127" s="30" t="s">
        <v>2976</v>
      </c>
      <c r="C3127" s="30" t="s">
        <v>5</v>
      </c>
      <c r="D3127" s="30" t="s">
        <v>591</v>
      </c>
      <c r="E3127" s="30" t="s">
        <v>278</v>
      </c>
      <c r="F3127" s="30">
        <v>8974</v>
      </c>
      <c r="G3127" s="30" t="s">
        <v>307</v>
      </c>
      <c r="H3127" s="30">
        <v>45.552136259648002</v>
      </c>
      <c r="I3127" s="30">
        <v>0.17</v>
      </c>
      <c r="J3127" s="30" t="s">
        <v>336</v>
      </c>
      <c r="K3127" s="30">
        <v>7.7438631641401603</v>
      </c>
      <c r="L3127" s="30">
        <v>69493.428034993805</v>
      </c>
      <c r="M3127" s="30">
        <v>0</v>
      </c>
      <c r="N3127" s="30">
        <v>0</v>
      </c>
      <c r="O3127" s="30">
        <v>0</v>
      </c>
      <c r="P3127" s="30">
        <v>0</v>
      </c>
      <c r="Q3127" s="30">
        <v>0.17</v>
      </c>
      <c r="R3127" s="30">
        <v>7.7438631641401603</v>
      </c>
      <c r="S3127" s="30">
        <v>1525.58</v>
      </c>
      <c r="T3127">
        <v>3</v>
      </c>
      <c r="U3127">
        <v>45.552136259648002</v>
      </c>
      <c r="V3127">
        <v>0.13178294573643401</v>
      </c>
    </row>
    <row r="3128" spans="1:22" hidden="1" x14ac:dyDescent="0.25">
      <c r="A3128" s="30" t="s">
        <v>3347</v>
      </c>
      <c r="B3128" s="30" t="s">
        <v>2976</v>
      </c>
      <c r="C3128" s="30" t="s">
        <v>5</v>
      </c>
      <c r="D3128" s="30" t="s">
        <v>591</v>
      </c>
      <c r="E3128" s="30" t="s">
        <v>278</v>
      </c>
      <c r="F3128" s="30">
        <v>8974</v>
      </c>
      <c r="G3128" s="30" t="s">
        <v>308</v>
      </c>
      <c r="H3128" s="30">
        <v>139.835152985446</v>
      </c>
      <c r="I3128" s="30">
        <v>0.83</v>
      </c>
      <c r="J3128" s="30" t="s">
        <v>332</v>
      </c>
      <c r="K3128" s="30">
        <v>116.06317697791999</v>
      </c>
      <c r="L3128" s="30">
        <v>1041550.95019986</v>
      </c>
      <c r="M3128" s="30">
        <v>0.83</v>
      </c>
      <c r="N3128" s="30">
        <v>0</v>
      </c>
      <c r="O3128" s="30">
        <v>0</v>
      </c>
      <c r="P3128" s="30">
        <v>0</v>
      </c>
      <c r="Q3128" s="30">
        <v>0</v>
      </c>
      <c r="R3128" s="30">
        <v>0</v>
      </c>
      <c r="S3128" s="30">
        <v>7448.42</v>
      </c>
      <c r="T3128">
        <v>3</v>
      </c>
      <c r="U3128">
        <v>139.835152985446</v>
      </c>
      <c r="V3128">
        <v>0.228650137741047</v>
      </c>
    </row>
    <row r="3129" spans="1:22" hidden="1" x14ac:dyDescent="0.25">
      <c r="A3129" s="30" t="s">
        <v>3348</v>
      </c>
      <c r="B3129" s="30" t="s">
        <v>2976</v>
      </c>
      <c r="C3129" s="30" t="s">
        <v>5</v>
      </c>
      <c r="D3129" s="30" t="s">
        <v>591</v>
      </c>
      <c r="E3129" s="30" t="s">
        <v>278</v>
      </c>
      <c r="F3129" s="30">
        <v>8974</v>
      </c>
      <c r="G3129" s="30" t="s">
        <v>309</v>
      </c>
      <c r="H3129" s="30">
        <v>120.91626530086999</v>
      </c>
      <c r="I3129" s="30">
        <v>0.01</v>
      </c>
      <c r="J3129" s="30" t="s">
        <v>336</v>
      </c>
      <c r="K3129" s="30">
        <v>1.2091626530087001</v>
      </c>
      <c r="L3129" s="30">
        <v>10851.0256481</v>
      </c>
      <c r="M3129" s="30">
        <v>0</v>
      </c>
      <c r="N3129" s="30">
        <v>0</v>
      </c>
      <c r="O3129" s="30">
        <v>0</v>
      </c>
      <c r="P3129" s="30">
        <v>0</v>
      </c>
      <c r="Q3129" s="30">
        <v>0.01</v>
      </c>
      <c r="R3129" s="30">
        <v>1.2091626530087001</v>
      </c>
      <c r="S3129" s="30">
        <v>89.74</v>
      </c>
      <c r="T3129">
        <v>3</v>
      </c>
      <c r="U3129">
        <v>120.91626530086999</v>
      </c>
      <c r="V3129">
        <v>7.7519379844961196E-3</v>
      </c>
    </row>
    <row r="3130" spans="1:22" hidden="1" x14ac:dyDescent="0.25">
      <c r="A3130" s="30" t="s">
        <v>3349</v>
      </c>
      <c r="B3130" s="30" t="s">
        <v>2976</v>
      </c>
      <c r="C3130" s="30" t="s">
        <v>5</v>
      </c>
      <c r="D3130" s="30" t="s">
        <v>591</v>
      </c>
      <c r="E3130" s="30" t="s">
        <v>278</v>
      </c>
      <c r="F3130" s="30">
        <v>8974</v>
      </c>
      <c r="G3130" s="30" t="s">
        <v>310</v>
      </c>
      <c r="H3130" s="30">
        <v>100.354991400046</v>
      </c>
      <c r="I3130" s="30">
        <v>0.02</v>
      </c>
      <c r="J3130" s="30" t="s">
        <v>333</v>
      </c>
      <c r="K3130" s="30">
        <v>2.0070998280009098</v>
      </c>
      <c r="L3130" s="30">
        <v>18011.713856480201</v>
      </c>
      <c r="M3130" s="30">
        <v>0</v>
      </c>
      <c r="N3130" s="30">
        <v>0.02</v>
      </c>
      <c r="O3130" s="30">
        <v>0</v>
      </c>
      <c r="P3130" s="30">
        <v>0</v>
      </c>
      <c r="Q3130" s="30">
        <v>0</v>
      </c>
      <c r="R3130" s="30">
        <v>0</v>
      </c>
      <c r="S3130" s="30">
        <v>179.48</v>
      </c>
      <c r="T3130">
        <v>3</v>
      </c>
      <c r="U3130">
        <v>100.354991400046</v>
      </c>
      <c r="V3130">
        <v>1.18343195266272E-2</v>
      </c>
    </row>
    <row r="3131" spans="1:22" hidden="1" x14ac:dyDescent="0.25">
      <c r="A3131" s="30" t="s">
        <v>3350</v>
      </c>
      <c r="B3131" s="30" t="s">
        <v>2976</v>
      </c>
      <c r="C3131" s="30" t="s">
        <v>5</v>
      </c>
      <c r="D3131" s="30" t="s">
        <v>591</v>
      </c>
      <c r="E3131" s="30" t="s">
        <v>278</v>
      </c>
      <c r="F3131" s="30">
        <v>8974</v>
      </c>
      <c r="G3131" s="30" t="s">
        <v>311</v>
      </c>
      <c r="H3131" s="30">
        <v>91.996761976424494</v>
      </c>
      <c r="I3131" s="30">
        <v>0.18</v>
      </c>
      <c r="J3131" s="30" t="s">
        <v>333</v>
      </c>
      <c r="K3131" s="30">
        <v>16.5594171557564</v>
      </c>
      <c r="L3131" s="30">
        <v>148604.20955575799</v>
      </c>
      <c r="M3131" s="30">
        <v>0</v>
      </c>
      <c r="N3131" s="30">
        <v>0.18</v>
      </c>
      <c r="O3131" s="30">
        <v>0</v>
      </c>
      <c r="P3131" s="30">
        <v>0</v>
      </c>
      <c r="Q3131" s="30">
        <v>0</v>
      </c>
      <c r="R3131" s="30">
        <v>0</v>
      </c>
      <c r="S3131" s="30">
        <v>1615.32</v>
      </c>
      <c r="T3131">
        <v>3</v>
      </c>
      <c r="U3131">
        <v>91.996761976424494</v>
      </c>
      <c r="V3131">
        <v>0.106508875739645</v>
      </c>
    </row>
    <row r="3132" spans="1:22" hidden="1" x14ac:dyDescent="0.25">
      <c r="A3132" s="30" t="s">
        <v>3351</v>
      </c>
      <c r="B3132" s="30" t="s">
        <v>2976</v>
      </c>
      <c r="C3132" s="30" t="s">
        <v>5</v>
      </c>
      <c r="D3132" s="30" t="s">
        <v>591</v>
      </c>
      <c r="E3132" s="30" t="s">
        <v>278</v>
      </c>
      <c r="F3132" s="30">
        <v>8974</v>
      </c>
      <c r="G3132" s="30" t="s">
        <v>312</v>
      </c>
      <c r="H3132" s="30">
        <v>18.284149183453401</v>
      </c>
      <c r="I3132" s="30">
        <v>8.49</v>
      </c>
      <c r="J3132" s="30" t="s">
        <v>334</v>
      </c>
      <c r="K3132" s="30">
        <v>155.23242656751901</v>
      </c>
      <c r="L3132" s="30">
        <v>1393055.7960169199</v>
      </c>
      <c r="M3132" s="30">
        <v>0</v>
      </c>
      <c r="N3132" s="30">
        <v>0</v>
      </c>
      <c r="O3132" s="30">
        <v>8.49</v>
      </c>
      <c r="P3132" s="30">
        <v>0</v>
      </c>
      <c r="Q3132" s="30">
        <v>0</v>
      </c>
      <c r="R3132" s="30">
        <v>0</v>
      </c>
      <c r="S3132" s="30">
        <v>76189.259999999995</v>
      </c>
      <c r="T3132">
        <v>3</v>
      </c>
      <c r="U3132">
        <v>18.284149183453401</v>
      </c>
      <c r="V3132">
        <v>0.93708609271523202</v>
      </c>
    </row>
    <row r="3133" spans="1:22" hidden="1" x14ac:dyDescent="0.25">
      <c r="A3133" s="30" t="s">
        <v>3352</v>
      </c>
      <c r="B3133" s="30" t="s">
        <v>2976</v>
      </c>
      <c r="C3133" s="30" t="s">
        <v>5</v>
      </c>
      <c r="D3133" s="30" t="s">
        <v>591</v>
      </c>
      <c r="E3133" s="30" t="s">
        <v>278</v>
      </c>
      <c r="F3133" s="30">
        <v>8974</v>
      </c>
      <c r="G3133" s="30" t="s">
        <v>2688</v>
      </c>
      <c r="H3133" s="30">
        <v>154.80710023861599</v>
      </c>
      <c r="I3133" s="30">
        <v>7.1940014070000002E-2</v>
      </c>
      <c r="J3133" s="30" t="s">
        <v>334</v>
      </c>
      <c r="K3133" s="30">
        <v>11.1368249693019</v>
      </c>
      <c r="L3133" s="30">
        <v>99941.867274515505</v>
      </c>
      <c r="M3133" s="30">
        <v>0</v>
      </c>
      <c r="N3133" s="30">
        <v>0</v>
      </c>
      <c r="O3133" s="30">
        <v>7.1940014070000002E-2</v>
      </c>
      <c r="P3133" s="30">
        <v>0</v>
      </c>
      <c r="Q3133" s="30">
        <v>0</v>
      </c>
      <c r="R3133" s="30">
        <v>0</v>
      </c>
      <c r="S3133" s="30">
        <v>645.58968626418005</v>
      </c>
      <c r="T3133">
        <v>3</v>
      </c>
      <c r="U3133">
        <v>154.80710023861599</v>
      </c>
      <c r="V3133">
        <v>7.9403989039735102E-3</v>
      </c>
    </row>
    <row r="3134" spans="1:22" hidden="1" x14ac:dyDescent="0.25">
      <c r="A3134" s="30" t="s">
        <v>3353</v>
      </c>
      <c r="B3134" s="30" t="s">
        <v>2976</v>
      </c>
      <c r="C3134" s="30" t="s">
        <v>5</v>
      </c>
      <c r="D3134" s="30" t="s">
        <v>591</v>
      </c>
      <c r="E3134" s="30" t="s">
        <v>278</v>
      </c>
      <c r="F3134" s="30">
        <v>8974</v>
      </c>
      <c r="G3134" s="30" t="s">
        <v>2687</v>
      </c>
      <c r="H3134" s="30">
        <v>96.076484478819594</v>
      </c>
      <c r="I3134" s="30">
        <v>0.49805998593</v>
      </c>
      <c r="J3134" s="30" t="s">
        <v>334</v>
      </c>
      <c r="K3134" s="30">
        <v>47.8518525077248</v>
      </c>
      <c r="L3134" s="30">
        <v>429422.52440432197</v>
      </c>
      <c r="M3134" s="30">
        <v>0</v>
      </c>
      <c r="N3134" s="30">
        <v>0</v>
      </c>
      <c r="O3134" s="30">
        <v>0.49805998593</v>
      </c>
      <c r="P3134" s="30">
        <v>0</v>
      </c>
      <c r="Q3134" s="30">
        <v>0</v>
      </c>
      <c r="R3134" s="30">
        <v>0</v>
      </c>
      <c r="S3134" s="30">
        <v>4469.59031373582</v>
      </c>
      <c r="T3134">
        <v>3</v>
      </c>
      <c r="U3134">
        <v>96.076484478819594</v>
      </c>
      <c r="V3134">
        <v>5.4973508380794699E-2</v>
      </c>
    </row>
    <row r="3135" spans="1:22" hidden="1" x14ac:dyDescent="0.25">
      <c r="A3135" s="30" t="s">
        <v>3354</v>
      </c>
      <c r="B3135" s="30" t="s">
        <v>2976</v>
      </c>
      <c r="C3135" s="30" t="s">
        <v>5</v>
      </c>
      <c r="D3135" s="30" t="s">
        <v>591</v>
      </c>
      <c r="E3135" s="30" t="s">
        <v>278</v>
      </c>
      <c r="F3135" s="30">
        <v>8974</v>
      </c>
      <c r="G3135" s="30" t="s">
        <v>313</v>
      </c>
      <c r="H3135" s="30">
        <v>0</v>
      </c>
      <c r="I3135" s="30">
        <v>0</v>
      </c>
      <c r="J3135" s="30" t="s">
        <v>334</v>
      </c>
      <c r="K3135" s="30">
        <v>0</v>
      </c>
      <c r="L3135" s="30">
        <v>0</v>
      </c>
      <c r="M3135" s="30">
        <v>0</v>
      </c>
      <c r="N3135" s="30">
        <v>0</v>
      </c>
      <c r="O3135" s="30">
        <v>0</v>
      </c>
      <c r="P3135" s="30">
        <v>0</v>
      </c>
      <c r="Q3135" s="30">
        <v>0</v>
      </c>
      <c r="R3135" s="30">
        <v>0</v>
      </c>
      <c r="S3135" s="30">
        <v>0</v>
      </c>
      <c r="T3135">
        <v>3</v>
      </c>
      <c r="U3135">
        <v>0</v>
      </c>
      <c r="V3135">
        <v>0</v>
      </c>
    </row>
    <row r="3136" spans="1:22" hidden="1" x14ac:dyDescent="0.25">
      <c r="A3136" s="30" t="s">
        <v>3355</v>
      </c>
      <c r="B3136" s="30" t="s">
        <v>2976</v>
      </c>
      <c r="C3136" s="30" t="s">
        <v>5</v>
      </c>
      <c r="D3136" s="30" t="s">
        <v>591</v>
      </c>
      <c r="E3136" s="30" t="s">
        <v>279</v>
      </c>
      <c r="F3136" s="30">
        <v>8974</v>
      </c>
      <c r="G3136" s="30" t="s">
        <v>289</v>
      </c>
      <c r="H3136" s="30">
        <v>0</v>
      </c>
      <c r="I3136" s="30">
        <v>0</v>
      </c>
      <c r="J3136" s="30" t="s">
        <v>335</v>
      </c>
      <c r="K3136" s="30">
        <v>0</v>
      </c>
      <c r="L3136" s="30">
        <v>0</v>
      </c>
      <c r="M3136" s="30">
        <v>0</v>
      </c>
      <c r="N3136" s="30">
        <v>0</v>
      </c>
      <c r="O3136" s="30">
        <v>0</v>
      </c>
      <c r="P3136" s="30">
        <v>0</v>
      </c>
      <c r="Q3136" s="30">
        <v>0</v>
      </c>
      <c r="R3136" s="30">
        <v>0</v>
      </c>
      <c r="S3136" s="30">
        <v>0</v>
      </c>
      <c r="T3136">
        <v>4</v>
      </c>
      <c r="U3136">
        <v>1078.1552388130799</v>
      </c>
      <c r="V3136">
        <v>1</v>
      </c>
    </row>
    <row r="3137" spans="1:22" hidden="1" x14ac:dyDescent="0.25">
      <c r="A3137" s="30" t="s">
        <v>3356</v>
      </c>
      <c r="B3137" s="30" t="s">
        <v>2976</v>
      </c>
      <c r="C3137" s="30" t="s">
        <v>5</v>
      </c>
      <c r="D3137" s="30" t="s">
        <v>591</v>
      </c>
      <c r="E3137" s="30" t="s">
        <v>279</v>
      </c>
      <c r="F3137" s="30">
        <v>8974</v>
      </c>
      <c r="G3137" s="30" t="s">
        <v>290</v>
      </c>
      <c r="H3137" s="30">
        <v>0</v>
      </c>
      <c r="I3137" s="30">
        <v>0</v>
      </c>
      <c r="J3137" s="30" t="s">
        <v>363</v>
      </c>
      <c r="K3137" s="30">
        <v>0</v>
      </c>
      <c r="L3137" s="30">
        <v>0</v>
      </c>
      <c r="M3137" s="30">
        <v>0</v>
      </c>
      <c r="N3137" s="30">
        <v>0</v>
      </c>
      <c r="O3137" s="30">
        <v>0</v>
      </c>
      <c r="P3137" s="30">
        <v>0</v>
      </c>
      <c r="Q3137" s="30">
        <v>0</v>
      </c>
      <c r="R3137" s="30">
        <v>0</v>
      </c>
      <c r="S3137" s="30">
        <v>0</v>
      </c>
      <c r="T3137">
        <v>4</v>
      </c>
      <c r="U3137">
        <v>629.41696433384504</v>
      </c>
      <c r="V3137">
        <v>1</v>
      </c>
    </row>
    <row r="3138" spans="1:22" hidden="1" x14ac:dyDescent="0.25">
      <c r="A3138" s="30" t="s">
        <v>3357</v>
      </c>
      <c r="B3138" s="30" t="s">
        <v>2976</v>
      </c>
      <c r="C3138" s="30" t="s">
        <v>5</v>
      </c>
      <c r="D3138" s="30" t="s">
        <v>591</v>
      </c>
      <c r="E3138" s="30" t="s">
        <v>279</v>
      </c>
      <c r="F3138" s="30">
        <v>8974</v>
      </c>
      <c r="G3138" s="30" t="s">
        <v>291</v>
      </c>
      <c r="H3138" s="30">
        <v>0</v>
      </c>
      <c r="I3138" s="30">
        <v>0</v>
      </c>
      <c r="J3138" s="30" t="s">
        <v>336</v>
      </c>
      <c r="K3138" s="30">
        <v>0</v>
      </c>
      <c r="L3138" s="30">
        <v>0</v>
      </c>
      <c r="M3138" s="30">
        <v>0</v>
      </c>
      <c r="N3138" s="30">
        <v>0</v>
      </c>
      <c r="O3138" s="30">
        <v>0</v>
      </c>
      <c r="P3138" s="30">
        <v>0</v>
      </c>
      <c r="Q3138" s="30">
        <v>0</v>
      </c>
      <c r="R3138" s="30">
        <v>0</v>
      </c>
      <c r="S3138" s="30">
        <v>0</v>
      </c>
      <c r="T3138">
        <v>4</v>
      </c>
      <c r="U3138">
        <v>0</v>
      </c>
      <c r="V3138">
        <v>0</v>
      </c>
    </row>
    <row r="3139" spans="1:22" hidden="1" x14ac:dyDescent="0.25">
      <c r="A3139" s="30" t="s">
        <v>3358</v>
      </c>
      <c r="B3139" s="30" t="s">
        <v>2976</v>
      </c>
      <c r="C3139" s="30" t="s">
        <v>5</v>
      </c>
      <c r="D3139" s="30" t="s">
        <v>591</v>
      </c>
      <c r="E3139" s="30" t="s">
        <v>279</v>
      </c>
      <c r="F3139" s="30">
        <v>8974</v>
      </c>
      <c r="G3139" s="30" t="s">
        <v>292</v>
      </c>
      <c r="H3139" s="30">
        <v>45.241406040698998</v>
      </c>
      <c r="I3139" s="30">
        <v>0.45</v>
      </c>
      <c r="J3139" s="30" t="s">
        <v>332</v>
      </c>
      <c r="K3139" s="30">
        <v>20.358632718314499</v>
      </c>
      <c r="L3139" s="30">
        <v>182698.37001415499</v>
      </c>
      <c r="M3139" s="30">
        <v>0.45</v>
      </c>
      <c r="N3139" s="30">
        <v>0</v>
      </c>
      <c r="O3139" s="30">
        <v>0</v>
      </c>
      <c r="P3139" s="30">
        <v>0</v>
      </c>
      <c r="Q3139" s="30">
        <v>0</v>
      </c>
      <c r="R3139" s="30">
        <v>0</v>
      </c>
      <c r="S3139" s="30">
        <v>4038.3</v>
      </c>
      <c r="T3139">
        <v>4</v>
      </c>
      <c r="U3139">
        <v>45.241406040698998</v>
      </c>
      <c r="V3139">
        <v>8.7209302325581398E-2</v>
      </c>
    </row>
    <row r="3140" spans="1:22" hidden="1" x14ac:dyDescent="0.25">
      <c r="A3140" s="30" t="s">
        <v>3359</v>
      </c>
      <c r="B3140" s="30" t="s">
        <v>2976</v>
      </c>
      <c r="C3140" s="30" t="s">
        <v>5</v>
      </c>
      <c r="D3140" s="30" t="s">
        <v>591</v>
      </c>
      <c r="E3140" s="30" t="s">
        <v>279</v>
      </c>
      <c r="F3140" s="30">
        <v>8974</v>
      </c>
      <c r="G3140" s="30" t="s">
        <v>293</v>
      </c>
      <c r="H3140" s="30">
        <v>516.81401804367499</v>
      </c>
      <c r="I3140" s="30">
        <v>0.05</v>
      </c>
      <c r="J3140" s="30" t="s">
        <v>333</v>
      </c>
      <c r="K3140" s="30">
        <v>25.840700902183698</v>
      </c>
      <c r="L3140" s="30">
        <v>231894.44989619701</v>
      </c>
      <c r="M3140" s="30">
        <v>0</v>
      </c>
      <c r="N3140" s="30">
        <v>0.05</v>
      </c>
      <c r="O3140" s="30">
        <v>0</v>
      </c>
      <c r="P3140" s="30">
        <v>0</v>
      </c>
      <c r="Q3140" s="30">
        <v>0</v>
      </c>
      <c r="R3140" s="30">
        <v>0</v>
      </c>
      <c r="S3140" s="30">
        <v>448.7</v>
      </c>
      <c r="T3140">
        <v>4</v>
      </c>
      <c r="U3140">
        <v>516.81401804367499</v>
      </c>
      <c r="V3140">
        <v>2.0746887966804999E-2</v>
      </c>
    </row>
    <row r="3141" spans="1:22" hidden="1" x14ac:dyDescent="0.25">
      <c r="A3141" s="30" t="s">
        <v>3360</v>
      </c>
      <c r="B3141" s="30" t="s">
        <v>2976</v>
      </c>
      <c r="C3141" s="30" t="s">
        <v>5</v>
      </c>
      <c r="D3141" s="30" t="s">
        <v>591</v>
      </c>
      <c r="E3141" s="30" t="s">
        <v>279</v>
      </c>
      <c r="F3141" s="30">
        <v>8974</v>
      </c>
      <c r="G3141" s="30" t="s">
        <v>294</v>
      </c>
      <c r="H3141" s="30">
        <v>125.43098978368</v>
      </c>
      <c r="I3141" s="30">
        <v>0.45</v>
      </c>
      <c r="J3141" s="30" t="s">
        <v>333</v>
      </c>
      <c r="K3141" s="30">
        <v>56.443945402656098</v>
      </c>
      <c r="L3141" s="30">
        <v>506527.96604343498</v>
      </c>
      <c r="M3141" s="30">
        <v>0</v>
      </c>
      <c r="N3141" s="30">
        <v>0.45</v>
      </c>
      <c r="O3141" s="30">
        <v>0</v>
      </c>
      <c r="P3141" s="30">
        <v>0</v>
      </c>
      <c r="Q3141" s="30">
        <v>0</v>
      </c>
      <c r="R3141" s="30">
        <v>0</v>
      </c>
      <c r="S3141" s="30">
        <v>4038.3</v>
      </c>
      <c r="T3141">
        <v>4</v>
      </c>
      <c r="U3141">
        <v>125.43098978368</v>
      </c>
      <c r="V3141">
        <v>0.18672199170124501</v>
      </c>
    </row>
    <row r="3142" spans="1:22" hidden="1" x14ac:dyDescent="0.25">
      <c r="A3142" s="30" t="s">
        <v>3361</v>
      </c>
      <c r="B3142" s="30" t="s">
        <v>2976</v>
      </c>
      <c r="C3142" s="30" t="s">
        <v>5</v>
      </c>
      <c r="D3142" s="30" t="s">
        <v>591</v>
      </c>
      <c r="E3142" s="30" t="s">
        <v>279</v>
      </c>
      <c r="F3142" s="30">
        <v>8974</v>
      </c>
      <c r="G3142" s="30" t="s">
        <v>295</v>
      </c>
      <c r="H3142" s="30">
        <v>0</v>
      </c>
      <c r="I3142" s="30">
        <v>0</v>
      </c>
      <c r="J3142" s="30" t="s">
        <v>336</v>
      </c>
      <c r="K3142" s="30">
        <v>0</v>
      </c>
      <c r="L3142" s="30">
        <v>0</v>
      </c>
      <c r="M3142" s="30">
        <v>0</v>
      </c>
      <c r="N3142" s="30">
        <v>0</v>
      </c>
      <c r="O3142" s="30">
        <v>0</v>
      </c>
      <c r="P3142" s="30">
        <v>0</v>
      </c>
      <c r="Q3142" s="30">
        <v>0</v>
      </c>
      <c r="R3142" s="30">
        <v>0</v>
      </c>
      <c r="S3142" s="30">
        <v>0</v>
      </c>
      <c r="T3142">
        <v>4</v>
      </c>
      <c r="U3142">
        <v>0</v>
      </c>
      <c r="V3142">
        <v>0</v>
      </c>
    </row>
    <row r="3143" spans="1:22" hidden="1" x14ac:dyDescent="0.25">
      <c r="A3143" s="30" t="s">
        <v>3362</v>
      </c>
      <c r="B3143" s="30" t="s">
        <v>2976</v>
      </c>
      <c r="C3143" s="30" t="s">
        <v>5</v>
      </c>
      <c r="D3143" s="30" t="s">
        <v>591</v>
      </c>
      <c r="E3143" s="30" t="s">
        <v>279</v>
      </c>
      <c r="F3143" s="30">
        <v>8974</v>
      </c>
      <c r="G3143" s="30" t="s">
        <v>296</v>
      </c>
      <c r="H3143" s="30">
        <v>99.894913955850598</v>
      </c>
      <c r="I3143" s="30">
        <v>0.06</v>
      </c>
      <c r="J3143" s="30" t="s">
        <v>336</v>
      </c>
      <c r="K3143" s="30">
        <v>5.9936948373510299</v>
      </c>
      <c r="L3143" s="30">
        <v>53787.417470388202</v>
      </c>
      <c r="M3143" s="30">
        <v>0</v>
      </c>
      <c r="N3143" s="30">
        <v>0</v>
      </c>
      <c r="O3143" s="30">
        <v>0</v>
      </c>
      <c r="P3143" s="30">
        <v>0</v>
      </c>
      <c r="Q3143" s="30">
        <v>0.06</v>
      </c>
      <c r="R3143" s="30">
        <v>5.9936948373510299</v>
      </c>
      <c r="S3143" s="30">
        <v>538.44000000000005</v>
      </c>
      <c r="T3143">
        <v>4</v>
      </c>
      <c r="U3143">
        <v>99.894913955850598</v>
      </c>
      <c r="V3143">
        <v>3.6809815950920199E-2</v>
      </c>
    </row>
    <row r="3144" spans="1:22" hidden="1" x14ac:dyDescent="0.25">
      <c r="A3144" s="30" t="s">
        <v>3363</v>
      </c>
      <c r="B3144" s="30" t="s">
        <v>2976</v>
      </c>
      <c r="C3144" s="30" t="s">
        <v>5</v>
      </c>
      <c r="D3144" s="30" t="s">
        <v>591</v>
      </c>
      <c r="E3144" s="30" t="s">
        <v>279</v>
      </c>
      <c r="F3144" s="30">
        <v>8974</v>
      </c>
      <c r="G3144" s="30" t="s">
        <v>297</v>
      </c>
      <c r="H3144" s="30">
        <v>803.05879506968097</v>
      </c>
      <c r="I3144" s="30">
        <v>0.05</v>
      </c>
      <c r="J3144" s="30" t="s">
        <v>336</v>
      </c>
      <c r="K3144" s="30">
        <v>40.152939753483999</v>
      </c>
      <c r="L3144" s="30">
        <v>360332.48134776601</v>
      </c>
      <c r="M3144" s="30">
        <v>0</v>
      </c>
      <c r="N3144" s="30">
        <v>0</v>
      </c>
      <c r="O3144" s="30">
        <v>0</v>
      </c>
      <c r="P3144" s="30">
        <v>0</v>
      </c>
      <c r="Q3144" s="30">
        <v>0.05</v>
      </c>
      <c r="R3144" s="30">
        <v>40.152939753483999</v>
      </c>
      <c r="S3144" s="30">
        <v>448.7</v>
      </c>
      <c r="T3144">
        <v>4</v>
      </c>
      <c r="U3144">
        <v>803.05879506968097</v>
      </c>
      <c r="V3144">
        <v>3.0674846625766899E-2</v>
      </c>
    </row>
    <row r="3145" spans="1:22" hidden="1" x14ac:dyDescent="0.25">
      <c r="A3145" s="30" t="s">
        <v>3364</v>
      </c>
      <c r="B3145" s="30" t="s">
        <v>2976</v>
      </c>
      <c r="C3145" s="30" t="s">
        <v>5</v>
      </c>
      <c r="D3145" s="30" t="s">
        <v>591</v>
      </c>
      <c r="E3145" s="30" t="s">
        <v>279</v>
      </c>
      <c r="F3145" s="30">
        <v>8974</v>
      </c>
      <c r="G3145" s="30" t="s">
        <v>298</v>
      </c>
      <c r="H3145" s="30">
        <v>0</v>
      </c>
      <c r="I3145" s="30">
        <v>0</v>
      </c>
      <c r="J3145" s="30" t="s">
        <v>276</v>
      </c>
      <c r="K3145" s="30">
        <v>0</v>
      </c>
      <c r="L3145" s="30">
        <v>0</v>
      </c>
      <c r="M3145" s="30">
        <v>0</v>
      </c>
      <c r="N3145" s="30">
        <v>0</v>
      </c>
      <c r="O3145" s="30">
        <v>0</v>
      </c>
      <c r="P3145" s="30">
        <v>0</v>
      </c>
      <c r="Q3145" s="30">
        <v>0</v>
      </c>
      <c r="R3145" s="30">
        <v>0</v>
      </c>
      <c r="S3145" s="30">
        <v>0</v>
      </c>
      <c r="T3145">
        <v>4</v>
      </c>
      <c r="U3145">
        <v>0</v>
      </c>
      <c r="V3145">
        <v>0</v>
      </c>
    </row>
    <row r="3146" spans="1:22" hidden="1" x14ac:dyDescent="0.25">
      <c r="A3146" s="30" t="s">
        <v>3365</v>
      </c>
      <c r="B3146" s="30" t="s">
        <v>2976</v>
      </c>
      <c r="C3146" s="30" t="s">
        <v>5</v>
      </c>
      <c r="D3146" s="30" t="s">
        <v>591</v>
      </c>
      <c r="E3146" s="30" t="s">
        <v>279</v>
      </c>
      <c r="F3146" s="30">
        <v>8974</v>
      </c>
      <c r="G3146" s="30" t="s">
        <v>299</v>
      </c>
      <c r="H3146" s="30">
        <v>137.24006194499199</v>
      </c>
      <c r="I3146" s="30">
        <v>0.14000000000000001</v>
      </c>
      <c r="J3146" s="30" t="s">
        <v>332</v>
      </c>
      <c r="K3146" s="30">
        <v>19.2136086722988</v>
      </c>
      <c r="L3146" s="30">
        <v>172422.92422521001</v>
      </c>
      <c r="M3146" s="30">
        <v>0.14000000000000001</v>
      </c>
      <c r="N3146" s="30">
        <v>0</v>
      </c>
      <c r="O3146" s="30">
        <v>0</v>
      </c>
      <c r="P3146" s="30">
        <v>0</v>
      </c>
      <c r="Q3146" s="30">
        <v>0</v>
      </c>
      <c r="R3146" s="30">
        <v>0</v>
      </c>
      <c r="S3146" s="30">
        <v>1256.3599999999999</v>
      </c>
      <c r="T3146">
        <v>4</v>
      </c>
      <c r="U3146">
        <v>137.24006194499199</v>
      </c>
      <c r="V3146">
        <v>2.7131782945736399E-2</v>
      </c>
    </row>
    <row r="3147" spans="1:22" hidden="1" x14ac:dyDescent="0.25">
      <c r="A3147" s="30" t="s">
        <v>3366</v>
      </c>
      <c r="B3147" s="30" t="s">
        <v>2976</v>
      </c>
      <c r="C3147" s="30" t="s">
        <v>5</v>
      </c>
      <c r="D3147" s="30" t="s">
        <v>591</v>
      </c>
      <c r="E3147" s="30" t="s">
        <v>279</v>
      </c>
      <c r="F3147" s="30">
        <v>8974</v>
      </c>
      <c r="G3147" s="30" t="s">
        <v>300</v>
      </c>
      <c r="H3147" s="30">
        <v>0</v>
      </c>
      <c r="I3147" s="30">
        <v>0</v>
      </c>
      <c r="J3147" s="30" t="s">
        <v>336</v>
      </c>
      <c r="K3147" s="30">
        <v>0</v>
      </c>
      <c r="L3147" s="30">
        <v>0</v>
      </c>
      <c r="M3147" s="30">
        <v>0</v>
      </c>
      <c r="N3147" s="30">
        <v>0</v>
      </c>
      <c r="O3147" s="30">
        <v>0</v>
      </c>
      <c r="P3147" s="30">
        <v>0</v>
      </c>
      <c r="Q3147" s="30">
        <v>0</v>
      </c>
      <c r="R3147" s="30">
        <v>0</v>
      </c>
      <c r="S3147" s="30">
        <v>0</v>
      </c>
      <c r="T3147">
        <v>4</v>
      </c>
      <c r="U3147">
        <v>0</v>
      </c>
      <c r="V3147">
        <v>0</v>
      </c>
    </row>
    <row r="3148" spans="1:22" hidden="1" x14ac:dyDescent="0.25">
      <c r="A3148" s="30" t="s">
        <v>3367</v>
      </c>
      <c r="B3148" s="30" t="s">
        <v>2976</v>
      </c>
      <c r="C3148" s="30" t="s">
        <v>5</v>
      </c>
      <c r="D3148" s="30" t="s">
        <v>591</v>
      </c>
      <c r="E3148" s="30" t="s">
        <v>279</v>
      </c>
      <c r="F3148" s="30">
        <v>8974</v>
      </c>
      <c r="G3148" s="30" t="s">
        <v>301</v>
      </c>
      <c r="H3148" s="30">
        <v>77.624434809328093</v>
      </c>
      <c r="I3148" s="30">
        <v>1.6</v>
      </c>
      <c r="J3148" s="30" t="s">
        <v>333</v>
      </c>
      <c r="K3148" s="30">
        <v>124.19909569492501</v>
      </c>
      <c r="L3148" s="30">
        <v>1114562.68476626</v>
      </c>
      <c r="M3148" s="30">
        <v>0</v>
      </c>
      <c r="N3148" s="30">
        <v>1.6</v>
      </c>
      <c r="O3148" s="30">
        <v>0</v>
      </c>
      <c r="P3148" s="30">
        <v>0</v>
      </c>
      <c r="Q3148" s="30">
        <v>0</v>
      </c>
      <c r="R3148" s="30">
        <v>0</v>
      </c>
      <c r="S3148" s="30">
        <v>14358.4</v>
      </c>
      <c r="T3148">
        <v>4</v>
      </c>
      <c r="U3148">
        <v>77.624434809328093</v>
      </c>
      <c r="V3148">
        <v>0.66390041493775898</v>
      </c>
    </row>
    <row r="3149" spans="1:22" hidden="1" x14ac:dyDescent="0.25">
      <c r="A3149" s="30" t="s">
        <v>3368</v>
      </c>
      <c r="B3149" s="30" t="s">
        <v>2976</v>
      </c>
      <c r="C3149" s="30" t="s">
        <v>5</v>
      </c>
      <c r="D3149" s="30" t="s">
        <v>591</v>
      </c>
      <c r="E3149" s="30" t="s">
        <v>279</v>
      </c>
      <c r="F3149" s="30">
        <v>8974</v>
      </c>
      <c r="G3149" s="30" t="s">
        <v>302</v>
      </c>
      <c r="H3149" s="30">
        <v>95.850049683951895</v>
      </c>
      <c r="I3149" s="30">
        <v>0.08</v>
      </c>
      <c r="J3149" s="30" t="s">
        <v>332</v>
      </c>
      <c r="K3149" s="30">
        <v>7.6680039747161501</v>
      </c>
      <c r="L3149" s="30">
        <v>68812.667669102797</v>
      </c>
      <c r="M3149" s="30">
        <v>0.08</v>
      </c>
      <c r="N3149" s="30">
        <v>0</v>
      </c>
      <c r="O3149" s="30">
        <v>0</v>
      </c>
      <c r="P3149" s="30">
        <v>0</v>
      </c>
      <c r="Q3149" s="30">
        <v>0</v>
      </c>
      <c r="R3149" s="30">
        <v>0</v>
      </c>
      <c r="S3149" s="30">
        <v>717.92</v>
      </c>
      <c r="T3149">
        <v>4</v>
      </c>
      <c r="U3149">
        <v>95.850049683951895</v>
      </c>
      <c r="V3149">
        <v>1.5503875968992199E-2</v>
      </c>
    </row>
    <row r="3150" spans="1:22" hidden="1" x14ac:dyDescent="0.25">
      <c r="A3150" s="30" t="s">
        <v>3369</v>
      </c>
      <c r="B3150" s="30" t="s">
        <v>2976</v>
      </c>
      <c r="C3150" s="30" t="s">
        <v>5</v>
      </c>
      <c r="D3150" s="30" t="s">
        <v>591</v>
      </c>
      <c r="E3150" s="30" t="s">
        <v>279</v>
      </c>
      <c r="F3150" s="30">
        <v>8974</v>
      </c>
      <c r="G3150" s="30" t="s">
        <v>303</v>
      </c>
      <c r="H3150" s="30">
        <v>237.747530816123</v>
      </c>
      <c r="I3150" s="30">
        <v>0.13</v>
      </c>
      <c r="J3150" s="30" t="s">
        <v>336</v>
      </c>
      <c r="K3150" s="30">
        <v>30.907179006096001</v>
      </c>
      <c r="L3150" s="30">
        <v>277361.024400706</v>
      </c>
      <c r="M3150" s="30">
        <v>0</v>
      </c>
      <c r="N3150" s="30">
        <v>0</v>
      </c>
      <c r="O3150" s="30">
        <v>0</v>
      </c>
      <c r="P3150" s="30">
        <v>0</v>
      </c>
      <c r="Q3150" s="30">
        <v>0.13</v>
      </c>
      <c r="R3150" s="30">
        <v>30.907179006096001</v>
      </c>
      <c r="S3150" s="30">
        <v>1166.6199999999999</v>
      </c>
      <c r="T3150">
        <v>4</v>
      </c>
      <c r="U3150">
        <v>237.747530816123</v>
      </c>
      <c r="V3150">
        <v>7.9754601226993904E-2</v>
      </c>
    </row>
    <row r="3151" spans="1:22" hidden="1" x14ac:dyDescent="0.25">
      <c r="A3151" s="30" t="s">
        <v>3370</v>
      </c>
      <c r="B3151" s="30" t="s">
        <v>2976</v>
      </c>
      <c r="C3151" s="30" t="s">
        <v>5</v>
      </c>
      <c r="D3151" s="30" t="s">
        <v>591</v>
      </c>
      <c r="E3151" s="30" t="s">
        <v>279</v>
      </c>
      <c r="F3151" s="30">
        <v>8974</v>
      </c>
      <c r="G3151" s="30" t="s">
        <v>304</v>
      </c>
      <c r="H3151" s="30">
        <v>53.438757327247401</v>
      </c>
      <c r="I3151" s="30">
        <v>1</v>
      </c>
      <c r="J3151" s="30" t="s">
        <v>336</v>
      </c>
      <c r="K3151" s="30">
        <v>53.438757327247401</v>
      </c>
      <c r="L3151" s="30">
        <v>479559.408254718</v>
      </c>
      <c r="M3151" s="30">
        <v>0</v>
      </c>
      <c r="N3151" s="30">
        <v>0</v>
      </c>
      <c r="O3151" s="30">
        <v>0</v>
      </c>
      <c r="P3151" s="30">
        <v>0</v>
      </c>
      <c r="Q3151" s="30">
        <v>1</v>
      </c>
      <c r="R3151" s="30">
        <v>53.438757327247401</v>
      </c>
      <c r="S3151" s="30">
        <v>8974</v>
      </c>
      <c r="T3151">
        <v>4</v>
      </c>
      <c r="U3151">
        <v>53.438757327247401</v>
      </c>
      <c r="V3151">
        <v>0.61349693251533699</v>
      </c>
    </row>
    <row r="3152" spans="1:22" hidden="1" x14ac:dyDescent="0.25">
      <c r="A3152" s="30" t="s">
        <v>3371</v>
      </c>
      <c r="B3152" s="30" t="s">
        <v>2976</v>
      </c>
      <c r="C3152" s="30" t="s">
        <v>5</v>
      </c>
      <c r="D3152" s="30" t="s">
        <v>591</v>
      </c>
      <c r="E3152" s="30" t="s">
        <v>279</v>
      </c>
      <c r="F3152" s="30">
        <v>8974</v>
      </c>
      <c r="G3152" s="30" t="s">
        <v>305</v>
      </c>
      <c r="H3152" s="30">
        <v>104.428875645286</v>
      </c>
      <c r="I3152" s="30">
        <v>1.57</v>
      </c>
      <c r="J3152" s="30" t="s">
        <v>332</v>
      </c>
      <c r="K3152" s="30">
        <v>163.95333476309901</v>
      </c>
      <c r="L3152" s="30">
        <v>1471317.2261640499</v>
      </c>
      <c r="M3152" s="30">
        <v>1.57</v>
      </c>
      <c r="N3152" s="30">
        <v>0</v>
      </c>
      <c r="O3152" s="30">
        <v>0</v>
      </c>
      <c r="P3152" s="30">
        <v>0</v>
      </c>
      <c r="Q3152" s="30">
        <v>0</v>
      </c>
      <c r="R3152" s="30">
        <v>0</v>
      </c>
      <c r="S3152" s="30">
        <v>14089.18</v>
      </c>
      <c r="T3152">
        <v>4</v>
      </c>
      <c r="U3152">
        <v>104.428875645286</v>
      </c>
      <c r="V3152">
        <v>0.30426356589147302</v>
      </c>
    </row>
    <row r="3153" spans="1:22" hidden="1" x14ac:dyDescent="0.25">
      <c r="A3153" s="30" t="s">
        <v>3372</v>
      </c>
      <c r="B3153" s="30" t="s">
        <v>2976</v>
      </c>
      <c r="C3153" s="30" t="s">
        <v>5</v>
      </c>
      <c r="D3153" s="30" t="s">
        <v>591</v>
      </c>
      <c r="E3153" s="30" t="s">
        <v>279</v>
      </c>
      <c r="F3153" s="30">
        <v>8974</v>
      </c>
      <c r="G3153" s="30" t="s">
        <v>306</v>
      </c>
      <c r="H3153" s="30">
        <v>118.796815731091</v>
      </c>
      <c r="I3153" s="30">
        <v>1.54</v>
      </c>
      <c r="J3153" s="30" t="s">
        <v>332</v>
      </c>
      <c r="K3153" s="30">
        <v>182.94709622587999</v>
      </c>
      <c r="L3153" s="30">
        <v>1641767.2415310401</v>
      </c>
      <c r="M3153" s="30">
        <v>1.54</v>
      </c>
      <c r="N3153" s="30">
        <v>0</v>
      </c>
      <c r="O3153" s="30">
        <v>0</v>
      </c>
      <c r="P3153" s="30">
        <v>0</v>
      </c>
      <c r="Q3153" s="30">
        <v>0</v>
      </c>
      <c r="R3153" s="30">
        <v>0</v>
      </c>
      <c r="S3153" s="30">
        <v>13819.96</v>
      </c>
      <c r="T3153">
        <v>4</v>
      </c>
      <c r="U3153">
        <v>118.796815731091</v>
      </c>
      <c r="V3153">
        <v>0.29844961240310097</v>
      </c>
    </row>
    <row r="3154" spans="1:22" hidden="1" x14ac:dyDescent="0.25">
      <c r="A3154" s="30" t="s">
        <v>3373</v>
      </c>
      <c r="B3154" s="30" t="s">
        <v>2976</v>
      </c>
      <c r="C3154" s="30" t="s">
        <v>5</v>
      </c>
      <c r="D3154" s="30" t="s">
        <v>591</v>
      </c>
      <c r="E3154" s="30" t="s">
        <v>279</v>
      </c>
      <c r="F3154" s="30">
        <v>8974</v>
      </c>
      <c r="G3154" s="30" t="s">
        <v>307</v>
      </c>
      <c r="H3154" s="30">
        <v>65.1138736127877</v>
      </c>
      <c r="I3154" s="30">
        <v>0.38</v>
      </c>
      <c r="J3154" s="30" t="s">
        <v>336</v>
      </c>
      <c r="K3154" s="30">
        <v>24.743271972859301</v>
      </c>
      <c r="L3154" s="30">
        <v>222046.12268443999</v>
      </c>
      <c r="M3154" s="30">
        <v>0</v>
      </c>
      <c r="N3154" s="30">
        <v>0</v>
      </c>
      <c r="O3154" s="30">
        <v>0</v>
      </c>
      <c r="P3154" s="30">
        <v>0</v>
      </c>
      <c r="Q3154" s="30">
        <v>0.38</v>
      </c>
      <c r="R3154" s="30">
        <v>24.743271972859301</v>
      </c>
      <c r="S3154" s="30">
        <v>3410.12</v>
      </c>
      <c r="T3154">
        <v>4</v>
      </c>
      <c r="U3154">
        <v>65.1138736127877</v>
      </c>
      <c r="V3154">
        <v>0.23312883435582801</v>
      </c>
    </row>
    <row r="3155" spans="1:22" hidden="1" x14ac:dyDescent="0.25">
      <c r="A3155" s="30" t="s">
        <v>3374</v>
      </c>
      <c r="B3155" s="30" t="s">
        <v>2976</v>
      </c>
      <c r="C3155" s="30" t="s">
        <v>5</v>
      </c>
      <c r="D3155" s="30" t="s">
        <v>591</v>
      </c>
      <c r="E3155" s="30" t="s">
        <v>279</v>
      </c>
      <c r="F3155" s="30">
        <v>8974</v>
      </c>
      <c r="G3155" s="30" t="s">
        <v>308</v>
      </c>
      <c r="H3155" s="30">
        <v>154.61858409696899</v>
      </c>
      <c r="I3155" s="30">
        <v>1.38</v>
      </c>
      <c r="J3155" s="30" t="s">
        <v>332</v>
      </c>
      <c r="K3155" s="30">
        <v>213.373646053817</v>
      </c>
      <c r="L3155" s="30">
        <v>1914815.09968695</v>
      </c>
      <c r="M3155" s="30">
        <v>1.38</v>
      </c>
      <c r="N3155" s="30">
        <v>0</v>
      </c>
      <c r="O3155" s="30">
        <v>0</v>
      </c>
      <c r="P3155" s="30">
        <v>0</v>
      </c>
      <c r="Q3155" s="30">
        <v>0</v>
      </c>
      <c r="R3155" s="30">
        <v>0</v>
      </c>
      <c r="S3155" s="30">
        <v>12384.12</v>
      </c>
      <c r="T3155">
        <v>4</v>
      </c>
      <c r="U3155">
        <v>154.61858409696899</v>
      </c>
      <c r="V3155">
        <v>0.26744186046511598</v>
      </c>
    </row>
    <row r="3156" spans="1:22" hidden="1" x14ac:dyDescent="0.25">
      <c r="A3156" s="30" t="s">
        <v>3375</v>
      </c>
      <c r="B3156" s="30" t="s">
        <v>2976</v>
      </c>
      <c r="C3156" s="30" t="s">
        <v>5</v>
      </c>
      <c r="D3156" s="30" t="s">
        <v>591</v>
      </c>
      <c r="E3156" s="30" t="s">
        <v>279</v>
      </c>
      <c r="F3156" s="30">
        <v>8974</v>
      </c>
      <c r="G3156" s="30" t="s">
        <v>309</v>
      </c>
      <c r="H3156" s="30">
        <v>479.65953197484401</v>
      </c>
      <c r="I3156" s="30">
        <v>0.01</v>
      </c>
      <c r="J3156" s="30" t="s">
        <v>336</v>
      </c>
      <c r="K3156" s="30">
        <v>4.7965953197484401</v>
      </c>
      <c r="L3156" s="30">
        <v>43044.646399422498</v>
      </c>
      <c r="M3156" s="30">
        <v>0</v>
      </c>
      <c r="N3156" s="30">
        <v>0</v>
      </c>
      <c r="O3156" s="30">
        <v>0</v>
      </c>
      <c r="P3156" s="30">
        <v>0</v>
      </c>
      <c r="Q3156" s="30">
        <v>0.01</v>
      </c>
      <c r="R3156" s="30">
        <v>4.7965953197484401</v>
      </c>
      <c r="S3156" s="30">
        <v>89.74</v>
      </c>
      <c r="T3156">
        <v>4</v>
      </c>
      <c r="U3156">
        <v>479.65953197484401</v>
      </c>
      <c r="V3156">
        <v>6.13496932515337E-3</v>
      </c>
    </row>
    <row r="3157" spans="1:22" hidden="1" x14ac:dyDescent="0.25">
      <c r="A3157" s="30" t="s">
        <v>3376</v>
      </c>
      <c r="B3157" s="30" t="s">
        <v>2976</v>
      </c>
      <c r="C3157" s="30" t="s">
        <v>5</v>
      </c>
      <c r="D3157" s="30" t="s">
        <v>591</v>
      </c>
      <c r="E3157" s="30" t="s">
        <v>279</v>
      </c>
      <c r="F3157" s="30">
        <v>8974</v>
      </c>
      <c r="G3157" s="30" t="s">
        <v>310</v>
      </c>
      <c r="H3157" s="30">
        <v>170.27055963778199</v>
      </c>
      <c r="I3157" s="30">
        <v>0.03</v>
      </c>
      <c r="J3157" s="30" t="s">
        <v>333</v>
      </c>
      <c r="K3157" s="30">
        <v>5.1081167891334696</v>
      </c>
      <c r="L3157" s="30">
        <v>45840.2400656838</v>
      </c>
      <c r="M3157" s="30">
        <v>0</v>
      </c>
      <c r="N3157" s="30">
        <v>0.03</v>
      </c>
      <c r="O3157" s="30">
        <v>0</v>
      </c>
      <c r="P3157" s="30">
        <v>0</v>
      </c>
      <c r="Q3157" s="30">
        <v>0</v>
      </c>
      <c r="R3157" s="30">
        <v>0</v>
      </c>
      <c r="S3157" s="30">
        <v>269.22000000000003</v>
      </c>
      <c r="T3157">
        <v>4</v>
      </c>
      <c r="U3157">
        <v>170.27055963778199</v>
      </c>
      <c r="V3157">
        <v>1.2448132780083001E-2</v>
      </c>
    </row>
    <row r="3158" spans="1:22" hidden="1" x14ac:dyDescent="0.25">
      <c r="A3158" s="30" t="s">
        <v>3377</v>
      </c>
      <c r="B3158" s="30" t="s">
        <v>2976</v>
      </c>
      <c r="C3158" s="30" t="s">
        <v>5</v>
      </c>
      <c r="D3158" s="30" t="s">
        <v>591</v>
      </c>
      <c r="E3158" s="30" t="s">
        <v>279</v>
      </c>
      <c r="F3158" s="30">
        <v>8974</v>
      </c>
      <c r="G3158" s="30" t="s">
        <v>311</v>
      </c>
      <c r="H3158" s="30">
        <v>102.81880759522799</v>
      </c>
      <c r="I3158" s="30">
        <v>0.28000000000000003</v>
      </c>
      <c r="J3158" s="30" t="s">
        <v>333</v>
      </c>
      <c r="K3158" s="30">
        <v>28.789266126663801</v>
      </c>
      <c r="L3158" s="30">
        <v>258354.874220681</v>
      </c>
      <c r="M3158" s="30">
        <v>0</v>
      </c>
      <c r="N3158" s="30">
        <v>0.28000000000000003</v>
      </c>
      <c r="O3158" s="30">
        <v>0</v>
      </c>
      <c r="P3158" s="30">
        <v>0</v>
      </c>
      <c r="Q3158" s="30">
        <v>0</v>
      </c>
      <c r="R3158" s="30">
        <v>0</v>
      </c>
      <c r="S3158" s="30">
        <v>2512.7199999999998</v>
      </c>
      <c r="T3158">
        <v>4</v>
      </c>
      <c r="U3158">
        <v>102.81880759522799</v>
      </c>
      <c r="V3158">
        <v>0.116182572614108</v>
      </c>
    </row>
    <row r="3159" spans="1:22" hidden="1" x14ac:dyDescent="0.25">
      <c r="A3159" s="30" t="s">
        <v>3378</v>
      </c>
      <c r="B3159" s="30" t="s">
        <v>2976</v>
      </c>
      <c r="C3159" s="30" t="s">
        <v>5</v>
      </c>
      <c r="D3159" s="30" t="s">
        <v>591</v>
      </c>
      <c r="E3159" s="30" t="s">
        <v>279</v>
      </c>
      <c r="F3159" s="30">
        <v>8974</v>
      </c>
      <c r="G3159" s="30" t="s">
        <v>312</v>
      </c>
      <c r="H3159" s="30">
        <v>23.5347929038067</v>
      </c>
      <c r="I3159" s="30">
        <v>11.82</v>
      </c>
      <c r="J3159" s="30" t="s">
        <v>334</v>
      </c>
      <c r="K3159" s="30">
        <v>278.18125212299498</v>
      </c>
      <c r="L3159" s="30">
        <v>2496398.5565517601</v>
      </c>
      <c r="M3159" s="30">
        <v>0</v>
      </c>
      <c r="N3159" s="30">
        <v>0</v>
      </c>
      <c r="O3159" s="30">
        <v>11.82</v>
      </c>
      <c r="P3159" s="30">
        <v>0</v>
      </c>
      <c r="Q3159" s="30">
        <v>0</v>
      </c>
      <c r="R3159" s="30">
        <v>0</v>
      </c>
      <c r="S3159" s="30">
        <v>106072.68</v>
      </c>
      <c r="T3159">
        <v>4</v>
      </c>
      <c r="U3159">
        <v>23.5347929038067</v>
      </c>
      <c r="V3159">
        <v>0.91133384734001599</v>
      </c>
    </row>
    <row r="3160" spans="1:22" hidden="1" x14ac:dyDescent="0.25">
      <c r="A3160" s="30" t="s">
        <v>3379</v>
      </c>
      <c r="B3160" s="30" t="s">
        <v>2976</v>
      </c>
      <c r="C3160" s="30" t="s">
        <v>5</v>
      </c>
      <c r="D3160" s="30" t="s">
        <v>591</v>
      </c>
      <c r="E3160" s="30" t="s">
        <v>279</v>
      </c>
      <c r="F3160" s="30">
        <v>8974</v>
      </c>
      <c r="G3160" s="30" t="s">
        <v>2688</v>
      </c>
      <c r="H3160" s="30">
        <v>215.345449712543</v>
      </c>
      <c r="I3160" s="30">
        <v>0.14514213365</v>
      </c>
      <c r="J3160" s="30" t="s">
        <v>334</v>
      </c>
      <c r="K3160" s="30">
        <v>31.255698043097201</v>
      </c>
      <c r="L3160" s="30">
        <v>280488.63423875498</v>
      </c>
      <c r="M3160" s="30">
        <v>0</v>
      </c>
      <c r="N3160" s="30">
        <v>0</v>
      </c>
      <c r="O3160" s="30">
        <v>0.14514213365</v>
      </c>
      <c r="P3160" s="30">
        <v>0</v>
      </c>
      <c r="Q3160" s="30">
        <v>0</v>
      </c>
      <c r="R3160" s="30">
        <v>0</v>
      </c>
      <c r="S3160" s="30">
        <v>1302.5055073751</v>
      </c>
      <c r="T3160">
        <v>4</v>
      </c>
      <c r="U3160">
        <v>215.345449712543</v>
      </c>
      <c r="V3160">
        <v>1.11906039822668E-2</v>
      </c>
    </row>
    <row r="3161" spans="1:22" hidden="1" x14ac:dyDescent="0.25">
      <c r="A3161" s="30" t="s">
        <v>3380</v>
      </c>
      <c r="B3161" s="30" t="s">
        <v>2976</v>
      </c>
      <c r="C3161" s="30" t="s">
        <v>5</v>
      </c>
      <c r="D3161" s="30" t="s">
        <v>591</v>
      </c>
      <c r="E3161" s="30" t="s">
        <v>279</v>
      </c>
      <c r="F3161" s="30">
        <v>8974</v>
      </c>
      <c r="G3161" s="30" t="s">
        <v>2687</v>
      </c>
      <c r="H3161" s="30">
        <v>133.647834789238</v>
      </c>
      <c r="I3161" s="30">
        <v>1.0048578663500001</v>
      </c>
      <c r="J3161" s="30" t="s">
        <v>334</v>
      </c>
      <c r="K3161" s="30">
        <v>134.297078108611</v>
      </c>
      <c r="L3161" s="30">
        <v>1205181.97894667</v>
      </c>
      <c r="M3161" s="30">
        <v>0</v>
      </c>
      <c r="N3161" s="30">
        <v>0</v>
      </c>
      <c r="O3161" s="30">
        <v>1.0048578663500001</v>
      </c>
      <c r="P3161" s="30">
        <v>0</v>
      </c>
      <c r="Q3161" s="30">
        <v>0</v>
      </c>
      <c r="R3161" s="30">
        <v>0</v>
      </c>
      <c r="S3161" s="30">
        <v>9017.5944926248994</v>
      </c>
      <c r="T3161">
        <v>4</v>
      </c>
      <c r="U3161">
        <v>133.647834789238</v>
      </c>
      <c r="V3161">
        <v>7.7475548677717804E-2</v>
      </c>
    </row>
    <row r="3162" spans="1:22" hidden="1" x14ac:dyDescent="0.25">
      <c r="A3162" s="30" t="s">
        <v>3381</v>
      </c>
      <c r="B3162" s="30" t="s">
        <v>2976</v>
      </c>
      <c r="C3162" s="30" t="s">
        <v>5</v>
      </c>
      <c r="D3162" s="30" t="s">
        <v>591</v>
      </c>
      <c r="E3162" s="30" t="s">
        <v>279</v>
      </c>
      <c r="F3162" s="30">
        <v>8974</v>
      </c>
      <c r="G3162" s="30" t="s">
        <v>313</v>
      </c>
      <c r="H3162" s="30">
        <v>0</v>
      </c>
      <c r="I3162" s="30">
        <v>0</v>
      </c>
      <c r="J3162" s="30" t="s">
        <v>334</v>
      </c>
      <c r="K3162" s="30">
        <v>0</v>
      </c>
      <c r="L3162" s="30">
        <v>0</v>
      </c>
      <c r="M3162" s="30">
        <v>0</v>
      </c>
      <c r="N3162" s="30">
        <v>0</v>
      </c>
      <c r="O3162" s="30">
        <v>0</v>
      </c>
      <c r="P3162" s="30">
        <v>0</v>
      </c>
      <c r="Q3162" s="30">
        <v>0</v>
      </c>
      <c r="R3162" s="30">
        <v>0</v>
      </c>
      <c r="S3162" s="30">
        <v>0</v>
      </c>
      <c r="T3162">
        <v>4</v>
      </c>
      <c r="U3162">
        <v>0</v>
      </c>
      <c r="V3162">
        <v>0</v>
      </c>
    </row>
    <row r="3163" spans="1:22" hidden="1" x14ac:dyDescent="0.25">
      <c r="A3163" s="30" t="s">
        <v>3382</v>
      </c>
      <c r="B3163" s="30" t="s">
        <v>2976</v>
      </c>
      <c r="C3163" s="30" t="s">
        <v>5</v>
      </c>
      <c r="D3163" s="30" t="s">
        <v>591</v>
      </c>
      <c r="E3163" s="30" t="s">
        <v>280</v>
      </c>
      <c r="F3163" s="30">
        <v>8975</v>
      </c>
      <c r="G3163" s="30" t="s">
        <v>289</v>
      </c>
      <c r="H3163" s="30">
        <v>0</v>
      </c>
      <c r="I3163" s="30">
        <v>0</v>
      </c>
      <c r="J3163" s="30" t="s">
        <v>335</v>
      </c>
      <c r="K3163" s="30">
        <v>0</v>
      </c>
      <c r="L3163" s="30">
        <v>0</v>
      </c>
      <c r="M3163" s="30">
        <v>0</v>
      </c>
      <c r="N3163" s="30">
        <v>0</v>
      </c>
      <c r="O3163" s="30">
        <v>0</v>
      </c>
      <c r="P3163" s="30">
        <v>0</v>
      </c>
      <c r="Q3163" s="30">
        <v>0</v>
      </c>
      <c r="R3163" s="30">
        <v>0</v>
      </c>
      <c r="S3163" s="30">
        <v>0</v>
      </c>
      <c r="T3163">
        <v>5</v>
      </c>
      <c r="U3163">
        <v>1078.1552388130799</v>
      </c>
      <c r="V3163">
        <v>1</v>
      </c>
    </row>
    <row r="3164" spans="1:22" hidden="1" x14ac:dyDescent="0.25">
      <c r="A3164" s="30" t="s">
        <v>3383</v>
      </c>
      <c r="B3164" s="30" t="s">
        <v>2976</v>
      </c>
      <c r="C3164" s="30" t="s">
        <v>5</v>
      </c>
      <c r="D3164" s="30" t="s">
        <v>591</v>
      </c>
      <c r="E3164" s="30" t="s">
        <v>280</v>
      </c>
      <c r="F3164" s="30">
        <v>8975</v>
      </c>
      <c r="G3164" s="30" t="s">
        <v>290</v>
      </c>
      <c r="H3164" s="30">
        <v>0</v>
      </c>
      <c r="I3164" s="30">
        <v>0</v>
      </c>
      <c r="J3164" s="30" t="s">
        <v>363</v>
      </c>
      <c r="K3164" s="30">
        <v>0</v>
      </c>
      <c r="L3164" s="30">
        <v>0</v>
      </c>
      <c r="M3164" s="30">
        <v>0</v>
      </c>
      <c r="N3164" s="30">
        <v>0</v>
      </c>
      <c r="O3164" s="30">
        <v>0</v>
      </c>
      <c r="P3164" s="30">
        <v>0</v>
      </c>
      <c r="Q3164" s="30">
        <v>0</v>
      </c>
      <c r="R3164" s="30">
        <v>0</v>
      </c>
      <c r="S3164" s="30">
        <v>0</v>
      </c>
      <c r="T3164">
        <v>5</v>
      </c>
      <c r="U3164">
        <v>629.41696433384504</v>
      </c>
      <c r="V3164">
        <v>1</v>
      </c>
    </row>
    <row r="3165" spans="1:22" hidden="1" x14ac:dyDescent="0.25">
      <c r="A3165" s="30" t="s">
        <v>3384</v>
      </c>
      <c r="B3165" s="30" t="s">
        <v>2976</v>
      </c>
      <c r="C3165" s="30" t="s">
        <v>5</v>
      </c>
      <c r="D3165" s="30" t="s">
        <v>591</v>
      </c>
      <c r="E3165" s="30" t="s">
        <v>280</v>
      </c>
      <c r="F3165" s="30">
        <v>8975</v>
      </c>
      <c r="G3165" s="30" t="s">
        <v>291</v>
      </c>
      <c r="H3165" s="30">
        <v>0</v>
      </c>
      <c r="I3165" s="30">
        <v>0</v>
      </c>
      <c r="J3165" s="30" t="s">
        <v>336</v>
      </c>
      <c r="K3165" s="30">
        <v>0</v>
      </c>
      <c r="L3165" s="30">
        <v>0</v>
      </c>
      <c r="M3165" s="30">
        <v>0</v>
      </c>
      <c r="N3165" s="30">
        <v>0</v>
      </c>
      <c r="O3165" s="30">
        <v>0</v>
      </c>
      <c r="P3165" s="30">
        <v>0</v>
      </c>
      <c r="Q3165" s="30">
        <v>0</v>
      </c>
      <c r="R3165" s="30">
        <v>0</v>
      </c>
      <c r="S3165" s="30">
        <v>0</v>
      </c>
      <c r="T3165">
        <v>5</v>
      </c>
      <c r="U3165">
        <v>0</v>
      </c>
      <c r="V3165">
        <v>0</v>
      </c>
    </row>
    <row r="3166" spans="1:22" hidden="1" x14ac:dyDescent="0.25">
      <c r="A3166" s="30" t="s">
        <v>3385</v>
      </c>
      <c r="B3166" s="30" t="s">
        <v>2976</v>
      </c>
      <c r="C3166" s="30" t="s">
        <v>5</v>
      </c>
      <c r="D3166" s="30" t="s">
        <v>591</v>
      </c>
      <c r="E3166" s="30" t="s">
        <v>280</v>
      </c>
      <c r="F3166" s="30">
        <v>8975</v>
      </c>
      <c r="G3166" s="30" t="s">
        <v>292</v>
      </c>
      <c r="H3166" s="30">
        <v>47.442322366221298</v>
      </c>
      <c r="I3166" s="30">
        <v>0.56000000000000005</v>
      </c>
      <c r="J3166" s="30" t="s">
        <v>332</v>
      </c>
      <c r="K3166" s="30">
        <v>26.5677005250839</v>
      </c>
      <c r="L3166" s="30">
        <v>238445.11221262801</v>
      </c>
      <c r="M3166" s="30">
        <v>0.56000000000000005</v>
      </c>
      <c r="N3166" s="30">
        <v>0</v>
      </c>
      <c r="O3166" s="30">
        <v>0</v>
      </c>
      <c r="P3166" s="30">
        <v>0</v>
      </c>
      <c r="Q3166" s="30">
        <v>0</v>
      </c>
      <c r="R3166" s="30">
        <v>0</v>
      </c>
      <c r="S3166" s="30">
        <v>5026</v>
      </c>
      <c r="T3166">
        <v>5</v>
      </c>
      <c r="U3166">
        <v>47.442322366221298</v>
      </c>
      <c r="V3166">
        <v>8.9599999999999999E-2</v>
      </c>
    </row>
    <row r="3167" spans="1:22" hidden="1" x14ac:dyDescent="0.25">
      <c r="A3167" s="30" t="s">
        <v>3386</v>
      </c>
      <c r="B3167" s="30" t="s">
        <v>2976</v>
      </c>
      <c r="C3167" s="30" t="s">
        <v>5</v>
      </c>
      <c r="D3167" s="30" t="s">
        <v>591</v>
      </c>
      <c r="E3167" s="30" t="s">
        <v>280</v>
      </c>
      <c r="F3167" s="30">
        <v>8975</v>
      </c>
      <c r="G3167" s="30" t="s">
        <v>293</v>
      </c>
      <c r="H3167" s="30">
        <v>736.65244121810497</v>
      </c>
      <c r="I3167" s="30">
        <v>0.1</v>
      </c>
      <c r="J3167" s="30" t="s">
        <v>333</v>
      </c>
      <c r="K3167" s="30">
        <v>73.665244121810503</v>
      </c>
      <c r="L3167" s="30">
        <v>661145.56599324895</v>
      </c>
      <c r="M3167" s="30">
        <v>0</v>
      </c>
      <c r="N3167" s="30">
        <v>0.1</v>
      </c>
      <c r="O3167" s="30">
        <v>0</v>
      </c>
      <c r="P3167" s="30">
        <v>0</v>
      </c>
      <c r="Q3167" s="30">
        <v>0</v>
      </c>
      <c r="R3167" s="30">
        <v>0</v>
      </c>
      <c r="S3167" s="30">
        <v>897.5</v>
      </c>
      <c r="T3167">
        <v>5</v>
      </c>
      <c r="U3167">
        <v>736.65244121810497</v>
      </c>
      <c r="V3167">
        <v>3.3444816053511697E-2</v>
      </c>
    </row>
    <row r="3168" spans="1:22" hidden="1" x14ac:dyDescent="0.25">
      <c r="A3168" s="30" t="s">
        <v>3387</v>
      </c>
      <c r="B3168" s="30" t="s">
        <v>2976</v>
      </c>
      <c r="C3168" s="30" t="s">
        <v>5</v>
      </c>
      <c r="D3168" s="30" t="s">
        <v>591</v>
      </c>
      <c r="E3168" s="30" t="s">
        <v>280</v>
      </c>
      <c r="F3168" s="30">
        <v>8975</v>
      </c>
      <c r="G3168" s="30" t="s">
        <v>294</v>
      </c>
      <c r="H3168" s="30">
        <v>154.58108071711001</v>
      </c>
      <c r="I3168" s="30">
        <v>0.57999999999999996</v>
      </c>
      <c r="J3168" s="30" t="s">
        <v>333</v>
      </c>
      <c r="K3168" s="30">
        <v>89.657026815923601</v>
      </c>
      <c r="L3168" s="30">
        <v>804671.81567291403</v>
      </c>
      <c r="M3168" s="30">
        <v>0</v>
      </c>
      <c r="N3168" s="30">
        <v>0.57999999999999996</v>
      </c>
      <c r="O3168" s="30">
        <v>0</v>
      </c>
      <c r="P3168" s="30">
        <v>0</v>
      </c>
      <c r="Q3168" s="30">
        <v>0</v>
      </c>
      <c r="R3168" s="30">
        <v>0</v>
      </c>
      <c r="S3168" s="30">
        <v>5205.5</v>
      </c>
      <c r="T3168">
        <v>5</v>
      </c>
      <c r="U3168">
        <v>154.58108071711001</v>
      </c>
      <c r="V3168">
        <v>0.19397993311036801</v>
      </c>
    </row>
    <row r="3169" spans="1:22" hidden="1" x14ac:dyDescent="0.25">
      <c r="A3169" s="30" t="s">
        <v>3388</v>
      </c>
      <c r="B3169" s="30" t="s">
        <v>2976</v>
      </c>
      <c r="C3169" s="30" t="s">
        <v>5</v>
      </c>
      <c r="D3169" s="30" t="s">
        <v>591</v>
      </c>
      <c r="E3169" s="30" t="s">
        <v>280</v>
      </c>
      <c r="F3169" s="30">
        <v>8975</v>
      </c>
      <c r="G3169" s="30" t="s">
        <v>295</v>
      </c>
      <c r="H3169" s="30">
        <v>0</v>
      </c>
      <c r="I3169" s="30">
        <v>0</v>
      </c>
      <c r="J3169" s="30" t="s">
        <v>336</v>
      </c>
      <c r="K3169" s="30">
        <v>0</v>
      </c>
      <c r="L3169" s="30">
        <v>0</v>
      </c>
      <c r="M3169" s="30">
        <v>0</v>
      </c>
      <c r="N3169" s="30">
        <v>0</v>
      </c>
      <c r="O3169" s="30">
        <v>0</v>
      </c>
      <c r="P3169" s="30">
        <v>0</v>
      </c>
      <c r="Q3169" s="30">
        <v>0</v>
      </c>
      <c r="R3169" s="30">
        <v>0</v>
      </c>
      <c r="S3169" s="30">
        <v>0</v>
      </c>
      <c r="T3169">
        <v>5</v>
      </c>
      <c r="U3169">
        <v>0</v>
      </c>
      <c r="V3169">
        <v>0</v>
      </c>
    </row>
    <row r="3170" spans="1:22" hidden="1" x14ac:dyDescent="0.25">
      <c r="A3170" s="30" t="s">
        <v>3389</v>
      </c>
      <c r="B3170" s="30" t="s">
        <v>2976</v>
      </c>
      <c r="C3170" s="30" t="s">
        <v>5</v>
      </c>
      <c r="D3170" s="30" t="s">
        <v>591</v>
      </c>
      <c r="E3170" s="30" t="s">
        <v>280</v>
      </c>
      <c r="F3170" s="30">
        <v>8975</v>
      </c>
      <c r="G3170" s="30" t="s">
        <v>296</v>
      </c>
      <c r="H3170" s="30">
        <v>137.63999369634499</v>
      </c>
      <c r="I3170" s="30">
        <v>0.11</v>
      </c>
      <c r="J3170" s="30" t="s">
        <v>336</v>
      </c>
      <c r="K3170" s="30">
        <v>15.140399306597899</v>
      </c>
      <c r="L3170" s="30">
        <v>135885.083776716</v>
      </c>
      <c r="M3170" s="30">
        <v>0</v>
      </c>
      <c r="N3170" s="30">
        <v>0</v>
      </c>
      <c r="O3170" s="30">
        <v>0</v>
      </c>
      <c r="P3170" s="30">
        <v>0</v>
      </c>
      <c r="Q3170" s="30">
        <v>0.11</v>
      </c>
      <c r="R3170" s="30">
        <v>15.140399306597899</v>
      </c>
      <c r="S3170" s="30">
        <v>987.25</v>
      </c>
      <c r="T3170">
        <v>5</v>
      </c>
      <c r="U3170">
        <v>137.63999369634499</v>
      </c>
      <c r="V3170">
        <v>5.2132701421801E-2</v>
      </c>
    </row>
    <row r="3171" spans="1:22" hidden="1" x14ac:dyDescent="0.25">
      <c r="A3171" s="30" t="s">
        <v>3390</v>
      </c>
      <c r="B3171" s="30" t="s">
        <v>2976</v>
      </c>
      <c r="C3171" s="30" t="s">
        <v>5</v>
      </c>
      <c r="D3171" s="30" t="s">
        <v>591</v>
      </c>
      <c r="E3171" s="30" t="s">
        <v>280</v>
      </c>
      <c r="F3171" s="30">
        <v>8975</v>
      </c>
      <c r="G3171" s="30" t="s">
        <v>297</v>
      </c>
      <c r="H3171" s="30">
        <v>1209.4895414657401</v>
      </c>
      <c r="I3171" s="30">
        <v>0.08</v>
      </c>
      <c r="J3171" s="30" t="s">
        <v>336</v>
      </c>
      <c r="K3171" s="30">
        <v>96.759163317259606</v>
      </c>
      <c r="L3171" s="30">
        <v>868413.49077240506</v>
      </c>
      <c r="M3171" s="30">
        <v>0</v>
      </c>
      <c r="N3171" s="30">
        <v>0</v>
      </c>
      <c r="O3171" s="30">
        <v>0</v>
      </c>
      <c r="P3171" s="30">
        <v>0</v>
      </c>
      <c r="Q3171" s="30">
        <v>0.08</v>
      </c>
      <c r="R3171" s="30">
        <v>96.759163317259606</v>
      </c>
      <c r="S3171" s="30">
        <v>718</v>
      </c>
      <c r="T3171">
        <v>5</v>
      </c>
      <c r="U3171">
        <v>1209.4895414657401</v>
      </c>
      <c r="V3171">
        <v>3.7914691943128E-2</v>
      </c>
    </row>
    <row r="3172" spans="1:22" hidden="1" x14ac:dyDescent="0.25">
      <c r="A3172" s="30" t="s">
        <v>3391</v>
      </c>
      <c r="B3172" s="30" t="s">
        <v>2976</v>
      </c>
      <c r="C3172" s="30" t="s">
        <v>5</v>
      </c>
      <c r="D3172" s="30" t="s">
        <v>591</v>
      </c>
      <c r="E3172" s="30" t="s">
        <v>280</v>
      </c>
      <c r="F3172" s="30">
        <v>8975</v>
      </c>
      <c r="G3172" s="30" t="s">
        <v>298</v>
      </c>
      <c r="H3172" s="30">
        <v>0</v>
      </c>
      <c r="I3172" s="30">
        <v>0</v>
      </c>
      <c r="J3172" s="30" t="s">
        <v>276</v>
      </c>
      <c r="K3172" s="30">
        <v>0</v>
      </c>
      <c r="L3172" s="30">
        <v>0</v>
      </c>
      <c r="M3172" s="30">
        <v>0</v>
      </c>
      <c r="N3172" s="30">
        <v>0</v>
      </c>
      <c r="O3172" s="30">
        <v>0</v>
      </c>
      <c r="P3172" s="30">
        <v>0</v>
      </c>
      <c r="Q3172" s="30">
        <v>0</v>
      </c>
      <c r="R3172" s="30">
        <v>0</v>
      </c>
      <c r="S3172" s="30">
        <v>0</v>
      </c>
      <c r="T3172">
        <v>5</v>
      </c>
      <c r="U3172">
        <v>0</v>
      </c>
      <c r="V3172">
        <v>0</v>
      </c>
    </row>
    <row r="3173" spans="1:22" hidden="1" x14ac:dyDescent="0.25">
      <c r="A3173" s="30" t="s">
        <v>3392</v>
      </c>
      <c r="B3173" s="30" t="s">
        <v>2976</v>
      </c>
      <c r="C3173" s="30" t="s">
        <v>5</v>
      </c>
      <c r="D3173" s="30" t="s">
        <v>591</v>
      </c>
      <c r="E3173" s="30" t="s">
        <v>280</v>
      </c>
      <c r="F3173" s="30">
        <v>8975</v>
      </c>
      <c r="G3173" s="30" t="s">
        <v>299</v>
      </c>
      <c r="H3173" s="30">
        <v>132.605131565655</v>
      </c>
      <c r="I3173" s="30">
        <v>0.17</v>
      </c>
      <c r="J3173" s="30" t="s">
        <v>332</v>
      </c>
      <c r="K3173" s="30">
        <v>22.542872366161401</v>
      </c>
      <c r="L3173" s="30">
        <v>202322.279486299</v>
      </c>
      <c r="M3173" s="30">
        <v>0.17</v>
      </c>
      <c r="N3173" s="30">
        <v>0</v>
      </c>
      <c r="O3173" s="30">
        <v>0</v>
      </c>
      <c r="P3173" s="30">
        <v>0</v>
      </c>
      <c r="Q3173" s="30">
        <v>0</v>
      </c>
      <c r="R3173" s="30">
        <v>0</v>
      </c>
      <c r="S3173" s="30">
        <v>1525.75</v>
      </c>
      <c r="T3173">
        <v>5</v>
      </c>
      <c r="U3173">
        <v>132.605131565655</v>
      </c>
      <c r="V3173">
        <v>2.7199999999999998E-2</v>
      </c>
    </row>
    <row r="3174" spans="1:22" hidden="1" x14ac:dyDescent="0.25">
      <c r="A3174" s="30" t="s">
        <v>3393</v>
      </c>
      <c r="B3174" s="30" t="s">
        <v>2976</v>
      </c>
      <c r="C3174" s="30" t="s">
        <v>5</v>
      </c>
      <c r="D3174" s="30" t="s">
        <v>591</v>
      </c>
      <c r="E3174" s="30" t="s">
        <v>280</v>
      </c>
      <c r="F3174" s="30">
        <v>8975</v>
      </c>
      <c r="G3174" s="30" t="s">
        <v>300</v>
      </c>
      <c r="H3174" s="30">
        <v>0</v>
      </c>
      <c r="I3174" s="30">
        <v>0</v>
      </c>
      <c r="J3174" s="30" t="s">
        <v>336</v>
      </c>
      <c r="K3174" s="30">
        <v>0</v>
      </c>
      <c r="L3174" s="30">
        <v>0</v>
      </c>
      <c r="M3174" s="30">
        <v>0</v>
      </c>
      <c r="N3174" s="30">
        <v>0</v>
      </c>
      <c r="O3174" s="30">
        <v>0</v>
      </c>
      <c r="P3174" s="30">
        <v>0</v>
      </c>
      <c r="Q3174" s="30">
        <v>0</v>
      </c>
      <c r="R3174" s="30">
        <v>0</v>
      </c>
      <c r="S3174" s="30">
        <v>0</v>
      </c>
      <c r="T3174">
        <v>5</v>
      </c>
      <c r="U3174">
        <v>0</v>
      </c>
      <c r="V3174">
        <v>0</v>
      </c>
    </row>
    <row r="3175" spans="1:22" hidden="1" x14ac:dyDescent="0.25">
      <c r="A3175" s="30" t="s">
        <v>3394</v>
      </c>
      <c r="B3175" s="30" t="s">
        <v>2976</v>
      </c>
      <c r="C3175" s="30" t="s">
        <v>5</v>
      </c>
      <c r="D3175" s="30" t="s">
        <v>591</v>
      </c>
      <c r="E3175" s="30" t="s">
        <v>280</v>
      </c>
      <c r="F3175" s="30">
        <v>8975</v>
      </c>
      <c r="G3175" s="30" t="s">
        <v>301</v>
      </c>
      <c r="H3175" s="30">
        <v>90.866513574806007</v>
      </c>
      <c r="I3175" s="30">
        <v>1.9</v>
      </c>
      <c r="J3175" s="30" t="s">
        <v>333</v>
      </c>
      <c r="K3175" s="30">
        <v>172.64637579213101</v>
      </c>
      <c r="L3175" s="30">
        <v>1549501.22273438</v>
      </c>
      <c r="M3175" s="30">
        <v>0</v>
      </c>
      <c r="N3175" s="30">
        <v>1.9</v>
      </c>
      <c r="O3175" s="30">
        <v>0</v>
      </c>
      <c r="P3175" s="30">
        <v>0</v>
      </c>
      <c r="Q3175" s="30">
        <v>0</v>
      </c>
      <c r="R3175" s="30">
        <v>0</v>
      </c>
      <c r="S3175" s="30">
        <v>17052.5</v>
      </c>
      <c r="T3175">
        <v>5</v>
      </c>
      <c r="U3175">
        <v>90.866513574806007</v>
      </c>
      <c r="V3175">
        <v>0.63545150501672198</v>
      </c>
    </row>
    <row r="3176" spans="1:22" hidden="1" x14ac:dyDescent="0.25">
      <c r="A3176" s="30" t="s">
        <v>3395</v>
      </c>
      <c r="B3176" s="30" t="s">
        <v>2976</v>
      </c>
      <c r="C3176" s="30" t="s">
        <v>5</v>
      </c>
      <c r="D3176" s="30" t="s">
        <v>591</v>
      </c>
      <c r="E3176" s="30" t="s">
        <v>280</v>
      </c>
      <c r="F3176" s="30">
        <v>8975</v>
      </c>
      <c r="G3176" s="30" t="s">
        <v>302</v>
      </c>
      <c r="H3176" s="30">
        <v>114.924164479617</v>
      </c>
      <c r="I3176" s="30">
        <v>0.14000000000000001</v>
      </c>
      <c r="J3176" s="30" t="s">
        <v>332</v>
      </c>
      <c r="K3176" s="30">
        <v>16.0893830271464</v>
      </c>
      <c r="L3176" s="30">
        <v>144402.212668639</v>
      </c>
      <c r="M3176" s="30">
        <v>0.14000000000000001</v>
      </c>
      <c r="N3176" s="30">
        <v>0</v>
      </c>
      <c r="O3176" s="30">
        <v>0</v>
      </c>
      <c r="P3176" s="30">
        <v>0</v>
      </c>
      <c r="Q3176" s="30">
        <v>0</v>
      </c>
      <c r="R3176" s="30">
        <v>0</v>
      </c>
      <c r="S3176" s="30">
        <v>1256.5</v>
      </c>
      <c r="T3176">
        <v>5</v>
      </c>
      <c r="U3176">
        <v>114.924164479617</v>
      </c>
      <c r="V3176">
        <v>2.24E-2</v>
      </c>
    </row>
    <row r="3177" spans="1:22" hidden="1" x14ac:dyDescent="0.25">
      <c r="A3177" s="30" t="s">
        <v>3396</v>
      </c>
      <c r="B3177" s="30" t="s">
        <v>2976</v>
      </c>
      <c r="C3177" s="30" t="s">
        <v>5</v>
      </c>
      <c r="D3177" s="30" t="s">
        <v>591</v>
      </c>
      <c r="E3177" s="30" t="s">
        <v>280</v>
      </c>
      <c r="F3177" s="30">
        <v>8975</v>
      </c>
      <c r="G3177" s="30" t="s">
        <v>303</v>
      </c>
      <c r="H3177" s="30">
        <v>351.256823386603</v>
      </c>
      <c r="I3177" s="30">
        <v>0.21</v>
      </c>
      <c r="J3177" s="30" t="s">
        <v>336</v>
      </c>
      <c r="K3177" s="30">
        <v>73.7639329111867</v>
      </c>
      <c r="L3177" s="30">
        <v>662031.29787789995</v>
      </c>
      <c r="M3177" s="30">
        <v>0</v>
      </c>
      <c r="N3177" s="30">
        <v>0</v>
      </c>
      <c r="O3177" s="30">
        <v>0</v>
      </c>
      <c r="P3177" s="30">
        <v>0</v>
      </c>
      <c r="Q3177" s="30">
        <v>0.21</v>
      </c>
      <c r="R3177" s="30">
        <v>73.7639329111867</v>
      </c>
      <c r="S3177" s="30">
        <v>1884.75</v>
      </c>
      <c r="T3177">
        <v>5</v>
      </c>
      <c r="U3177">
        <v>351.256823386603</v>
      </c>
      <c r="V3177">
        <v>9.9526066350710901E-2</v>
      </c>
    </row>
    <row r="3178" spans="1:22" hidden="1" x14ac:dyDescent="0.25">
      <c r="A3178" s="30" t="s">
        <v>3397</v>
      </c>
      <c r="B3178" s="30" t="s">
        <v>2976</v>
      </c>
      <c r="C3178" s="30" t="s">
        <v>5</v>
      </c>
      <c r="D3178" s="30" t="s">
        <v>591</v>
      </c>
      <c r="E3178" s="30" t="s">
        <v>280</v>
      </c>
      <c r="F3178" s="30">
        <v>8975</v>
      </c>
      <c r="G3178" s="30" t="s">
        <v>304</v>
      </c>
      <c r="H3178" s="30">
        <v>115.40574639180799</v>
      </c>
      <c r="I3178" s="30">
        <v>1</v>
      </c>
      <c r="J3178" s="30" t="s">
        <v>336</v>
      </c>
      <c r="K3178" s="30">
        <v>115.40574639180799</v>
      </c>
      <c r="L3178" s="30">
        <v>1035766.57386648</v>
      </c>
      <c r="M3178" s="30">
        <v>0</v>
      </c>
      <c r="N3178" s="30">
        <v>0</v>
      </c>
      <c r="O3178" s="30">
        <v>0</v>
      </c>
      <c r="P3178" s="30">
        <v>0</v>
      </c>
      <c r="Q3178" s="30">
        <v>1</v>
      </c>
      <c r="R3178" s="30">
        <v>115.40574639180799</v>
      </c>
      <c r="S3178" s="30">
        <v>8975</v>
      </c>
      <c r="T3178">
        <v>5</v>
      </c>
      <c r="U3178">
        <v>115.40574639180799</v>
      </c>
      <c r="V3178">
        <v>0.47393364928909998</v>
      </c>
    </row>
    <row r="3179" spans="1:22" hidden="1" x14ac:dyDescent="0.25">
      <c r="A3179" s="30" t="s">
        <v>3398</v>
      </c>
      <c r="B3179" s="30" t="s">
        <v>2976</v>
      </c>
      <c r="C3179" s="30" t="s">
        <v>5</v>
      </c>
      <c r="D3179" s="30" t="s">
        <v>591</v>
      </c>
      <c r="E3179" s="30" t="s">
        <v>280</v>
      </c>
      <c r="F3179" s="30">
        <v>8975</v>
      </c>
      <c r="G3179" s="30" t="s">
        <v>305</v>
      </c>
      <c r="H3179" s="30">
        <v>148.504690394134</v>
      </c>
      <c r="I3179" s="30">
        <v>1.79</v>
      </c>
      <c r="J3179" s="30" t="s">
        <v>332</v>
      </c>
      <c r="K3179" s="30">
        <v>265.82339580550001</v>
      </c>
      <c r="L3179" s="30">
        <v>2385764.9773543701</v>
      </c>
      <c r="M3179" s="30">
        <v>1.79</v>
      </c>
      <c r="N3179" s="30">
        <v>0</v>
      </c>
      <c r="O3179" s="30">
        <v>0</v>
      </c>
      <c r="P3179" s="30">
        <v>0</v>
      </c>
      <c r="Q3179" s="30">
        <v>0</v>
      </c>
      <c r="R3179" s="30">
        <v>0</v>
      </c>
      <c r="S3179" s="30">
        <v>16065.25</v>
      </c>
      <c r="T3179">
        <v>5</v>
      </c>
      <c r="U3179">
        <v>148.504690394134</v>
      </c>
      <c r="V3179">
        <v>0.28639999999999999</v>
      </c>
    </row>
    <row r="3180" spans="1:22" hidden="1" x14ac:dyDescent="0.25">
      <c r="A3180" s="30" t="s">
        <v>3399</v>
      </c>
      <c r="B3180" s="30" t="s">
        <v>2976</v>
      </c>
      <c r="C3180" s="30" t="s">
        <v>5</v>
      </c>
      <c r="D3180" s="30" t="s">
        <v>591</v>
      </c>
      <c r="E3180" s="30" t="s">
        <v>280</v>
      </c>
      <c r="F3180" s="30">
        <v>8975</v>
      </c>
      <c r="G3180" s="30" t="s">
        <v>306</v>
      </c>
      <c r="H3180" s="30">
        <v>119.937213537716</v>
      </c>
      <c r="I3180" s="30">
        <v>1.78</v>
      </c>
      <c r="J3180" s="30" t="s">
        <v>332</v>
      </c>
      <c r="K3180" s="30">
        <v>213.488240097134</v>
      </c>
      <c r="L3180" s="30">
        <v>1916056.95487178</v>
      </c>
      <c r="M3180" s="30">
        <v>1.78</v>
      </c>
      <c r="N3180" s="30">
        <v>0</v>
      </c>
      <c r="O3180" s="30">
        <v>0</v>
      </c>
      <c r="P3180" s="30">
        <v>0</v>
      </c>
      <c r="Q3180" s="30">
        <v>0</v>
      </c>
      <c r="R3180" s="30">
        <v>0</v>
      </c>
      <c r="S3180" s="30">
        <v>15975.5</v>
      </c>
      <c r="T3180">
        <v>5</v>
      </c>
      <c r="U3180">
        <v>119.937213537716</v>
      </c>
      <c r="V3180">
        <v>0.2848</v>
      </c>
    </row>
    <row r="3181" spans="1:22" hidden="1" x14ac:dyDescent="0.25">
      <c r="A3181" s="30" t="s">
        <v>3400</v>
      </c>
      <c r="B3181" s="30" t="s">
        <v>2976</v>
      </c>
      <c r="C3181" s="30" t="s">
        <v>5</v>
      </c>
      <c r="D3181" s="30" t="s">
        <v>591</v>
      </c>
      <c r="E3181" s="30" t="s">
        <v>280</v>
      </c>
      <c r="F3181" s="30">
        <v>8975</v>
      </c>
      <c r="G3181" s="30" t="s">
        <v>307</v>
      </c>
      <c r="H3181" s="30">
        <v>79.359747130833796</v>
      </c>
      <c r="I3181" s="30">
        <v>0.67</v>
      </c>
      <c r="J3181" s="30" t="s">
        <v>336</v>
      </c>
      <c r="K3181" s="30">
        <v>53.171030577658598</v>
      </c>
      <c r="L3181" s="30">
        <v>477209.99943448597</v>
      </c>
      <c r="M3181" s="30">
        <v>0</v>
      </c>
      <c r="N3181" s="30">
        <v>0</v>
      </c>
      <c r="O3181" s="30">
        <v>0</v>
      </c>
      <c r="P3181" s="30">
        <v>0</v>
      </c>
      <c r="Q3181" s="30">
        <v>0.67</v>
      </c>
      <c r="R3181" s="30">
        <v>53.171030577658598</v>
      </c>
      <c r="S3181" s="30">
        <v>6013.25</v>
      </c>
      <c r="T3181">
        <v>5</v>
      </c>
      <c r="U3181">
        <v>79.359747130833796</v>
      </c>
      <c r="V3181">
        <v>0.31753554502369702</v>
      </c>
    </row>
    <row r="3182" spans="1:22" hidden="1" x14ac:dyDescent="0.25">
      <c r="A3182" s="30" t="s">
        <v>3401</v>
      </c>
      <c r="B3182" s="30" t="s">
        <v>2976</v>
      </c>
      <c r="C3182" s="30" t="s">
        <v>5</v>
      </c>
      <c r="D3182" s="30" t="s">
        <v>591</v>
      </c>
      <c r="E3182" s="30" t="s">
        <v>280</v>
      </c>
      <c r="F3182" s="30">
        <v>8975</v>
      </c>
      <c r="G3182" s="30" t="s">
        <v>308</v>
      </c>
      <c r="H3182" s="30">
        <v>162.27089766721201</v>
      </c>
      <c r="I3182" s="30">
        <v>1.81</v>
      </c>
      <c r="J3182" s="30" t="s">
        <v>332</v>
      </c>
      <c r="K3182" s="30">
        <v>293.71032477765499</v>
      </c>
      <c r="L3182" s="30">
        <v>2636050.1648794501</v>
      </c>
      <c r="M3182" s="30">
        <v>1.81</v>
      </c>
      <c r="N3182" s="30">
        <v>0</v>
      </c>
      <c r="O3182" s="30">
        <v>0</v>
      </c>
      <c r="P3182" s="30">
        <v>0</v>
      </c>
      <c r="Q3182" s="30">
        <v>0</v>
      </c>
      <c r="R3182" s="30">
        <v>0</v>
      </c>
      <c r="S3182" s="30">
        <v>16244.75</v>
      </c>
      <c r="T3182">
        <v>5</v>
      </c>
      <c r="U3182">
        <v>162.27089766721201</v>
      </c>
      <c r="V3182">
        <v>0.28960000000000002</v>
      </c>
    </row>
    <row r="3183" spans="1:22" hidden="1" x14ac:dyDescent="0.25">
      <c r="A3183" s="30" t="s">
        <v>3402</v>
      </c>
      <c r="B3183" s="30" t="s">
        <v>2976</v>
      </c>
      <c r="C3183" s="30" t="s">
        <v>5</v>
      </c>
      <c r="D3183" s="30" t="s">
        <v>591</v>
      </c>
      <c r="E3183" s="30" t="s">
        <v>280</v>
      </c>
      <c r="F3183" s="30">
        <v>8975</v>
      </c>
      <c r="G3183" s="30" t="s">
        <v>309</v>
      </c>
      <c r="H3183" s="30">
        <v>652.29714161605898</v>
      </c>
      <c r="I3183" s="30">
        <v>0.04</v>
      </c>
      <c r="J3183" s="30" t="s">
        <v>336</v>
      </c>
      <c r="K3183" s="30">
        <v>26.091885664642302</v>
      </c>
      <c r="L3183" s="30">
        <v>234174.67384016499</v>
      </c>
      <c r="M3183" s="30">
        <v>0</v>
      </c>
      <c r="N3183" s="30">
        <v>0</v>
      </c>
      <c r="O3183" s="30">
        <v>0</v>
      </c>
      <c r="P3183" s="30">
        <v>0</v>
      </c>
      <c r="Q3183" s="30">
        <v>0.04</v>
      </c>
      <c r="R3183" s="30">
        <v>26.091885664642302</v>
      </c>
      <c r="S3183" s="30">
        <v>359</v>
      </c>
      <c r="T3183">
        <v>5</v>
      </c>
      <c r="U3183">
        <v>652.29714161605898</v>
      </c>
      <c r="V3183">
        <v>1.8957345971564E-2</v>
      </c>
    </row>
    <row r="3184" spans="1:22" hidden="1" x14ac:dyDescent="0.25">
      <c r="A3184" s="30" t="s">
        <v>3403</v>
      </c>
      <c r="B3184" s="30" t="s">
        <v>2976</v>
      </c>
      <c r="C3184" s="30" t="s">
        <v>5</v>
      </c>
      <c r="D3184" s="30" t="s">
        <v>591</v>
      </c>
      <c r="E3184" s="30" t="s">
        <v>280</v>
      </c>
      <c r="F3184" s="30">
        <v>8975</v>
      </c>
      <c r="G3184" s="30" t="s">
        <v>310</v>
      </c>
      <c r="H3184" s="30">
        <v>180.122804050079</v>
      </c>
      <c r="I3184" s="30">
        <v>0.05</v>
      </c>
      <c r="J3184" s="30" t="s">
        <v>333</v>
      </c>
      <c r="K3184" s="30">
        <v>9.0061402025039392</v>
      </c>
      <c r="L3184" s="30">
        <v>80830.108317472797</v>
      </c>
      <c r="M3184" s="30">
        <v>0</v>
      </c>
      <c r="N3184" s="30">
        <v>0.05</v>
      </c>
      <c r="O3184" s="30">
        <v>0</v>
      </c>
      <c r="P3184" s="30">
        <v>0</v>
      </c>
      <c r="Q3184" s="30">
        <v>0</v>
      </c>
      <c r="R3184" s="30">
        <v>0</v>
      </c>
      <c r="S3184" s="30">
        <v>448.75</v>
      </c>
      <c r="T3184">
        <v>5</v>
      </c>
      <c r="U3184">
        <v>180.122804050079</v>
      </c>
      <c r="V3184">
        <v>1.6722408026755901E-2</v>
      </c>
    </row>
    <row r="3185" spans="1:22" hidden="1" x14ac:dyDescent="0.25">
      <c r="A3185" s="30" t="s">
        <v>3404</v>
      </c>
      <c r="B3185" s="30" t="s">
        <v>2976</v>
      </c>
      <c r="C3185" s="30" t="s">
        <v>5</v>
      </c>
      <c r="D3185" s="30" t="s">
        <v>591</v>
      </c>
      <c r="E3185" s="30" t="s">
        <v>280</v>
      </c>
      <c r="F3185" s="30">
        <v>8975</v>
      </c>
      <c r="G3185" s="30" t="s">
        <v>311</v>
      </c>
      <c r="H3185" s="30">
        <v>112.046593731237</v>
      </c>
      <c r="I3185" s="30">
        <v>0.36</v>
      </c>
      <c r="J3185" s="30" t="s">
        <v>333</v>
      </c>
      <c r="K3185" s="30">
        <v>40.336773743245303</v>
      </c>
      <c r="L3185" s="30">
        <v>362022.54434562701</v>
      </c>
      <c r="M3185" s="30">
        <v>0</v>
      </c>
      <c r="N3185" s="30">
        <v>0.36</v>
      </c>
      <c r="O3185" s="30">
        <v>0</v>
      </c>
      <c r="P3185" s="30">
        <v>0</v>
      </c>
      <c r="Q3185" s="30">
        <v>0</v>
      </c>
      <c r="R3185" s="30">
        <v>0</v>
      </c>
      <c r="S3185" s="30">
        <v>3231</v>
      </c>
      <c r="T3185">
        <v>5</v>
      </c>
      <c r="U3185">
        <v>112.046593731237</v>
      </c>
      <c r="V3185">
        <v>0.120401337792642</v>
      </c>
    </row>
    <row r="3186" spans="1:22" hidden="1" x14ac:dyDescent="0.25">
      <c r="A3186" s="30" t="s">
        <v>3405</v>
      </c>
      <c r="B3186" s="30" t="s">
        <v>2976</v>
      </c>
      <c r="C3186" s="30" t="s">
        <v>5</v>
      </c>
      <c r="D3186" s="30" t="s">
        <v>591</v>
      </c>
      <c r="E3186" s="30" t="s">
        <v>280</v>
      </c>
      <c r="F3186" s="30">
        <v>8975</v>
      </c>
      <c r="G3186" s="30" t="s">
        <v>312</v>
      </c>
      <c r="H3186" s="30">
        <v>26.2040807930113</v>
      </c>
      <c r="I3186" s="30">
        <v>14.36</v>
      </c>
      <c r="J3186" s="30" t="s">
        <v>334</v>
      </c>
      <c r="K3186" s="30">
        <v>376.29060018764199</v>
      </c>
      <c r="L3186" s="30">
        <v>3377208.1366840801</v>
      </c>
      <c r="M3186" s="30">
        <v>0</v>
      </c>
      <c r="N3186" s="30">
        <v>0</v>
      </c>
      <c r="O3186" s="30">
        <v>14.36</v>
      </c>
      <c r="P3186" s="30">
        <v>0</v>
      </c>
      <c r="Q3186" s="30">
        <v>0</v>
      </c>
      <c r="R3186" s="30">
        <v>0</v>
      </c>
      <c r="S3186" s="30">
        <v>128881</v>
      </c>
      <c r="T3186">
        <v>5</v>
      </c>
      <c r="U3186">
        <v>26.2040807930113</v>
      </c>
      <c r="V3186">
        <v>0.87135922330097104</v>
      </c>
    </row>
    <row r="3187" spans="1:22" hidden="1" x14ac:dyDescent="0.25">
      <c r="A3187" s="30" t="s">
        <v>3406</v>
      </c>
      <c r="B3187" s="30" t="s">
        <v>2976</v>
      </c>
      <c r="C3187" s="30" t="s">
        <v>5</v>
      </c>
      <c r="D3187" s="30" t="s">
        <v>591</v>
      </c>
      <c r="E3187" s="30" t="s">
        <v>280</v>
      </c>
      <c r="F3187" s="30">
        <v>8975</v>
      </c>
      <c r="G3187" s="30" t="s">
        <v>2688</v>
      </c>
      <c r="H3187" s="30">
        <v>290.94575456277101</v>
      </c>
      <c r="I3187" s="30">
        <v>0.26756636812000001</v>
      </c>
      <c r="J3187" s="30" t="s">
        <v>334</v>
      </c>
      <c r="K3187" s="30">
        <v>77.847298868293507</v>
      </c>
      <c r="L3187" s="30">
        <v>698679.50734293403</v>
      </c>
      <c r="M3187" s="30">
        <v>0</v>
      </c>
      <c r="N3187" s="30">
        <v>0</v>
      </c>
      <c r="O3187" s="30">
        <v>0.26756636812000001</v>
      </c>
      <c r="P3187" s="30">
        <v>0</v>
      </c>
      <c r="Q3187" s="30">
        <v>0</v>
      </c>
      <c r="R3187" s="30">
        <v>0</v>
      </c>
      <c r="S3187" s="30">
        <v>2401.4081538770001</v>
      </c>
      <c r="T3187">
        <v>5</v>
      </c>
      <c r="U3187">
        <v>290.94575456277101</v>
      </c>
      <c r="V3187">
        <v>1.6235823308252399E-2</v>
      </c>
    </row>
    <row r="3188" spans="1:22" hidden="1" x14ac:dyDescent="0.25">
      <c r="A3188" s="30" t="s">
        <v>3407</v>
      </c>
      <c r="B3188" s="30" t="s">
        <v>2976</v>
      </c>
      <c r="C3188" s="30" t="s">
        <v>5</v>
      </c>
      <c r="D3188" s="30" t="s">
        <v>591</v>
      </c>
      <c r="E3188" s="30" t="s">
        <v>280</v>
      </c>
      <c r="F3188" s="30">
        <v>8975</v>
      </c>
      <c r="G3188" s="30" t="s">
        <v>2687</v>
      </c>
      <c r="H3188" s="30">
        <v>180.56694576245101</v>
      </c>
      <c r="I3188" s="30">
        <v>1.8524336318800001</v>
      </c>
      <c r="J3188" s="30" t="s">
        <v>334</v>
      </c>
      <c r="K3188" s="30">
        <v>334.48828313621601</v>
      </c>
      <c r="L3188" s="30">
        <v>3002032.3411475401</v>
      </c>
      <c r="M3188" s="30">
        <v>0</v>
      </c>
      <c r="N3188" s="30">
        <v>0</v>
      </c>
      <c r="O3188" s="30">
        <v>1.8524336318800001</v>
      </c>
      <c r="P3188" s="30">
        <v>0</v>
      </c>
      <c r="Q3188" s="30">
        <v>0</v>
      </c>
      <c r="R3188" s="30">
        <v>0</v>
      </c>
      <c r="S3188" s="30">
        <v>16625.591846122999</v>
      </c>
      <c r="T3188">
        <v>5</v>
      </c>
      <c r="U3188">
        <v>180.56694576245101</v>
      </c>
      <c r="V3188">
        <v>0.112404953390777</v>
      </c>
    </row>
    <row r="3189" spans="1:22" hidden="1" x14ac:dyDescent="0.25">
      <c r="A3189" s="30" t="s">
        <v>3408</v>
      </c>
      <c r="B3189" s="30" t="s">
        <v>2976</v>
      </c>
      <c r="C3189" s="30" t="s">
        <v>5</v>
      </c>
      <c r="D3189" s="30" t="s">
        <v>591</v>
      </c>
      <c r="E3189" s="30" t="s">
        <v>280</v>
      </c>
      <c r="F3189" s="30">
        <v>8975</v>
      </c>
      <c r="G3189" s="30" t="s">
        <v>313</v>
      </c>
      <c r="H3189" s="30">
        <v>0</v>
      </c>
      <c r="I3189" s="30">
        <v>0</v>
      </c>
      <c r="J3189" s="30" t="s">
        <v>334</v>
      </c>
      <c r="K3189" s="30">
        <v>0</v>
      </c>
      <c r="L3189" s="30">
        <v>0</v>
      </c>
      <c r="M3189" s="30">
        <v>0</v>
      </c>
      <c r="N3189" s="30">
        <v>0</v>
      </c>
      <c r="O3189" s="30">
        <v>0</v>
      </c>
      <c r="P3189" s="30">
        <v>0</v>
      </c>
      <c r="Q3189" s="30">
        <v>0</v>
      </c>
      <c r="R3189" s="30">
        <v>0</v>
      </c>
      <c r="S3189" s="30">
        <v>0</v>
      </c>
      <c r="T3189">
        <v>5</v>
      </c>
      <c r="U3189">
        <v>0</v>
      </c>
      <c r="V3189">
        <v>0</v>
      </c>
    </row>
    <row r="3190" spans="1:22" hidden="1" x14ac:dyDescent="0.25">
      <c r="A3190" s="30" t="s">
        <v>3544</v>
      </c>
      <c r="B3190" s="30" t="s">
        <v>2976</v>
      </c>
      <c r="C3190" s="30" t="s">
        <v>5</v>
      </c>
      <c r="D3190" s="30" t="s">
        <v>591</v>
      </c>
      <c r="E3190" s="30" t="s">
        <v>2300</v>
      </c>
      <c r="F3190" s="30">
        <v>0</v>
      </c>
      <c r="G3190" s="30" t="s">
        <v>289</v>
      </c>
      <c r="H3190" s="30">
        <v>155.90876815543399</v>
      </c>
      <c r="I3190" s="30">
        <v>5.0000000000000001E-3</v>
      </c>
      <c r="J3190" s="30" t="s">
        <v>335</v>
      </c>
      <c r="K3190" s="30">
        <v>0.77954384077717098</v>
      </c>
      <c r="L3190" s="30">
        <v>0</v>
      </c>
      <c r="M3190" s="30">
        <v>0</v>
      </c>
      <c r="N3190" s="30">
        <v>0</v>
      </c>
      <c r="O3190" s="30">
        <v>0</v>
      </c>
      <c r="P3190" s="30">
        <v>5.0000000000000001E-3</v>
      </c>
      <c r="Q3190" s="30">
        <v>0</v>
      </c>
      <c r="R3190" s="30">
        <v>0</v>
      </c>
      <c r="S3190" s="30">
        <v>0</v>
      </c>
      <c r="T3190">
        <v>5.5</v>
      </c>
      <c r="U3190">
        <v>155.90876815543399</v>
      </c>
      <c r="V3190">
        <v>1</v>
      </c>
    </row>
    <row r="3191" spans="1:22" hidden="1" x14ac:dyDescent="0.25">
      <c r="A3191" s="30" t="s">
        <v>3545</v>
      </c>
      <c r="B3191" s="30" t="s">
        <v>2976</v>
      </c>
      <c r="C3191" s="30" t="s">
        <v>5</v>
      </c>
      <c r="D3191" s="30" t="s">
        <v>591</v>
      </c>
      <c r="E3191" s="30" t="s">
        <v>2300</v>
      </c>
      <c r="F3191" s="30">
        <v>0</v>
      </c>
      <c r="G3191" s="30" t="s">
        <v>290</v>
      </c>
      <c r="H3191" s="30">
        <v>0</v>
      </c>
      <c r="I3191" s="30">
        <v>0</v>
      </c>
      <c r="J3191" s="30" t="s">
        <v>363</v>
      </c>
      <c r="K3191" s="30">
        <v>0</v>
      </c>
      <c r="L3191" s="30">
        <v>0</v>
      </c>
      <c r="M3191" s="30">
        <v>0</v>
      </c>
      <c r="N3191" s="30">
        <v>0</v>
      </c>
      <c r="O3191" s="30">
        <v>0</v>
      </c>
      <c r="P3191" s="30">
        <v>0</v>
      </c>
      <c r="Q3191" s="30">
        <v>0</v>
      </c>
      <c r="R3191" s="30">
        <v>0</v>
      </c>
      <c r="S3191" s="30">
        <v>0</v>
      </c>
      <c r="T3191">
        <v>5.5</v>
      </c>
      <c r="U3191">
        <v>629.41696433384504</v>
      </c>
      <c r="V3191">
        <v>1</v>
      </c>
    </row>
    <row r="3192" spans="1:22" hidden="1" x14ac:dyDescent="0.25">
      <c r="A3192" s="30" t="s">
        <v>3546</v>
      </c>
      <c r="B3192" s="30" t="s">
        <v>2976</v>
      </c>
      <c r="C3192" s="30" t="s">
        <v>5</v>
      </c>
      <c r="D3192" s="30" t="s">
        <v>591</v>
      </c>
      <c r="E3192" s="30" t="s">
        <v>2300</v>
      </c>
      <c r="F3192" s="30">
        <v>0</v>
      </c>
      <c r="G3192" s="30" t="s">
        <v>291</v>
      </c>
      <c r="H3192" s="30">
        <v>790.247167519595</v>
      </c>
      <c r="I3192" s="30">
        <v>5.0000000000000001E-3</v>
      </c>
      <c r="J3192" s="30" t="s">
        <v>336</v>
      </c>
      <c r="K3192" s="30">
        <v>3.9512358375979799</v>
      </c>
      <c r="L3192" s="30">
        <v>0</v>
      </c>
      <c r="M3192" s="30">
        <v>0</v>
      </c>
      <c r="N3192" s="30">
        <v>0</v>
      </c>
      <c r="O3192" s="30">
        <v>0</v>
      </c>
      <c r="P3192" s="30">
        <v>0</v>
      </c>
      <c r="Q3192" s="30">
        <v>5.0000000000000001E-3</v>
      </c>
      <c r="R3192" s="30">
        <v>3.9512358375979799</v>
      </c>
      <c r="S3192" s="30">
        <v>0</v>
      </c>
      <c r="T3192">
        <v>5.5</v>
      </c>
      <c r="U3192">
        <v>790.247167519595</v>
      </c>
      <c r="V3192">
        <v>2.1097046413502099E-3</v>
      </c>
    </row>
    <row r="3193" spans="1:22" hidden="1" x14ac:dyDescent="0.25">
      <c r="A3193" s="30" t="s">
        <v>3547</v>
      </c>
      <c r="B3193" s="30" t="s">
        <v>2976</v>
      </c>
      <c r="C3193" s="30" t="s">
        <v>5</v>
      </c>
      <c r="D3193" s="30" t="s">
        <v>591</v>
      </c>
      <c r="E3193" s="30" t="s">
        <v>2300</v>
      </c>
      <c r="F3193" s="30">
        <v>0</v>
      </c>
      <c r="G3193" s="30" t="s">
        <v>292</v>
      </c>
      <c r="H3193" s="30">
        <v>48.172864400271003</v>
      </c>
      <c r="I3193" s="30">
        <v>0.63</v>
      </c>
      <c r="J3193" s="30" t="s">
        <v>332</v>
      </c>
      <c r="K3193" s="30">
        <v>30.348904572170699</v>
      </c>
      <c r="L3193" s="30">
        <v>0</v>
      </c>
      <c r="M3193" s="30">
        <v>0.63</v>
      </c>
      <c r="N3193" s="30">
        <v>0</v>
      </c>
      <c r="O3193" s="30">
        <v>0</v>
      </c>
      <c r="P3193" s="30">
        <v>0</v>
      </c>
      <c r="Q3193" s="30">
        <v>0</v>
      </c>
      <c r="R3193" s="30">
        <v>0</v>
      </c>
      <c r="S3193" s="30">
        <v>0</v>
      </c>
      <c r="T3193">
        <v>5.5</v>
      </c>
      <c r="U3193">
        <v>48.172864400271003</v>
      </c>
      <c r="V3193">
        <v>9.2375366568914999E-2</v>
      </c>
    </row>
    <row r="3194" spans="1:22" hidden="1" x14ac:dyDescent="0.25">
      <c r="A3194" s="30" t="s">
        <v>3548</v>
      </c>
      <c r="B3194" s="30" t="s">
        <v>2976</v>
      </c>
      <c r="C3194" s="30" t="s">
        <v>5</v>
      </c>
      <c r="D3194" s="30" t="s">
        <v>591</v>
      </c>
      <c r="E3194" s="30" t="s">
        <v>2300</v>
      </c>
      <c r="F3194" s="30">
        <v>0</v>
      </c>
      <c r="G3194" s="30" t="s">
        <v>293</v>
      </c>
      <c r="H3194" s="30">
        <v>791.72303149446304</v>
      </c>
      <c r="I3194" s="30">
        <v>0.13500000000000001</v>
      </c>
      <c r="J3194" s="30" t="s">
        <v>333</v>
      </c>
      <c r="K3194" s="30">
        <v>106.882609251753</v>
      </c>
      <c r="L3194" s="30">
        <v>0</v>
      </c>
      <c r="M3194" s="30">
        <v>0</v>
      </c>
      <c r="N3194" s="30">
        <v>0.13500000000000001</v>
      </c>
      <c r="O3194" s="30">
        <v>0</v>
      </c>
      <c r="P3194" s="30">
        <v>0</v>
      </c>
      <c r="Q3194" s="30">
        <v>0</v>
      </c>
      <c r="R3194" s="30">
        <v>0</v>
      </c>
      <c r="S3194" s="30">
        <v>0</v>
      </c>
      <c r="T3194">
        <v>5.5</v>
      </c>
      <c r="U3194">
        <v>791.72303149446304</v>
      </c>
      <c r="V3194">
        <v>4.0847201210287398E-2</v>
      </c>
    </row>
    <row r="3195" spans="1:22" hidden="1" x14ac:dyDescent="0.25">
      <c r="A3195" s="30" t="s">
        <v>3549</v>
      </c>
      <c r="B3195" s="30" t="s">
        <v>2976</v>
      </c>
      <c r="C3195" s="30" t="s">
        <v>5</v>
      </c>
      <c r="D3195" s="30" t="s">
        <v>591</v>
      </c>
      <c r="E3195" s="30" t="s">
        <v>2300</v>
      </c>
      <c r="F3195" s="30">
        <v>0</v>
      </c>
      <c r="G3195" s="30" t="s">
        <v>294</v>
      </c>
      <c r="H3195" s="30">
        <v>172.48108369624401</v>
      </c>
      <c r="I3195" s="30">
        <v>0.65</v>
      </c>
      <c r="J3195" s="30" t="s">
        <v>333</v>
      </c>
      <c r="K3195" s="30">
        <v>112.112704402559</v>
      </c>
      <c r="L3195" s="30">
        <v>0</v>
      </c>
      <c r="M3195" s="30">
        <v>0</v>
      </c>
      <c r="N3195" s="30">
        <v>0.65</v>
      </c>
      <c r="O3195" s="30">
        <v>0</v>
      </c>
      <c r="P3195" s="30">
        <v>0</v>
      </c>
      <c r="Q3195" s="30">
        <v>0</v>
      </c>
      <c r="R3195" s="30">
        <v>0</v>
      </c>
      <c r="S3195" s="30">
        <v>0</v>
      </c>
      <c r="T3195">
        <v>5.5</v>
      </c>
      <c r="U3195">
        <v>172.48108369624401</v>
      </c>
      <c r="V3195">
        <v>0.19667170953101401</v>
      </c>
    </row>
    <row r="3196" spans="1:22" hidden="1" x14ac:dyDescent="0.25">
      <c r="A3196" s="30" t="s">
        <v>3550</v>
      </c>
      <c r="B3196" s="30" t="s">
        <v>2976</v>
      </c>
      <c r="C3196" s="30" t="s">
        <v>5</v>
      </c>
      <c r="D3196" s="30" t="s">
        <v>591</v>
      </c>
      <c r="E3196" s="30" t="s">
        <v>2300</v>
      </c>
      <c r="F3196" s="30">
        <v>0</v>
      </c>
      <c r="G3196" s="30" t="s">
        <v>295</v>
      </c>
      <c r="H3196" s="30">
        <v>0</v>
      </c>
      <c r="I3196" s="30">
        <v>0</v>
      </c>
      <c r="J3196" s="30" t="s">
        <v>336</v>
      </c>
      <c r="K3196" s="30">
        <v>0</v>
      </c>
      <c r="L3196" s="30">
        <v>0</v>
      </c>
      <c r="M3196" s="30">
        <v>0</v>
      </c>
      <c r="N3196" s="30">
        <v>0</v>
      </c>
      <c r="O3196" s="30">
        <v>0</v>
      </c>
      <c r="P3196" s="30">
        <v>0</v>
      </c>
      <c r="Q3196" s="30">
        <v>0</v>
      </c>
      <c r="R3196" s="30">
        <v>0</v>
      </c>
      <c r="S3196" s="30">
        <v>0</v>
      </c>
      <c r="T3196">
        <v>5.5</v>
      </c>
      <c r="U3196">
        <v>0</v>
      </c>
      <c r="V3196">
        <v>0</v>
      </c>
    </row>
    <row r="3197" spans="1:22" hidden="1" x14ac:dyDescent="0.25">
      <c r="A3197" s="30" t="s">
        <v>3551</v>
      </c>
      <c r="B3197" s="30" t="s">
        <v>2976</v>
      </c>
      <c r="C3197" s="30" t="s">
        <v>5</v>
      </c>
      <c r="D3197" s="30" t="s">
        <v>591</v>
      </c>
      <c r="E3197" s="30" t="s">
        <v>2300</v>
      </c>
      <c r="F3197" s="30">
        <v>0</v>
      </c>
      <c r="G3197" s="30" t="s">
        <v>296</v>
      </c>
      <c r="H3197" s="30">
        <v>151.810002065265</v>
      </c>
      <c r="I3197" s="30">
        <v>0.155</v>
      </c>
      <c r="J3197" s="30" t="s">
        <v>336</v>
      </c>
      <c r="K3197" s="30">
        <v>23.530550320116099</v>
      </c>
      <c r="L3197" s="30">
        <v>0</v>
      </c>
      <c r="M3197" s="30">
        <v>0</v>
      </c>
      <c r="N3197" s="30">
        <v>0</v>
      </c>
      <c r="O3197" s="30">
        <v>0</v>
      </c>
      <c r="P3197" s="30">
        <v>0</v>
      </c>
      <c r="Q3197" s="30">
        <v>0.155</v>
      </c>
      <c r="R3197" s="30">
        <v>23.530550320116099</v>
      </c>
      <c r="S3197" s="30">
        <v>0</v>
      </c>
      <c r="T3197">
        <v>5.5</v>
      </c>
      <c r="U3197">
        <v>151.810002065265</v>
      </c>
      <c r="V3197">
        <v>6.5400843881856505E-2</v>
      </c>
    </row>
    <row r="3198" spans="1:22" hidden="1" x14ac:dyDescent="0.25">
      <c r="A3198" s="30" t="s">
        <v>3552</v>
      </c>
      <c r="B3198" s="30" t="s">
        <v>2976</v>
      </c>
      <c r="C3198" s="30" t="s">
        <v>5</v>
      </c>
      <c r="D3198" s="30" t="s">
        <v>591</v>
      </c>
      <c r="E3198" s="30" t="s">
        <v>2300</v>
      </c>
      <c r="F3198" s="30">
        <v>0</v>
      </c>
      <c r="G3198" s="30" t="s">
        <v>297</v>
      </c>
      <c r="H3198" s="30">
        <v>1446.90718497749</v>
      </c>
      <c r="I3198" s="30">
        <v>9.5000000000000001E-2</v>
      </c>
      <c r="J3198" s="30" t="s">
        <v>336</v>
      </c>
      <c r="K3198" s="30">
        <v>137.456182572861</v>
      </c>
      <c r="L3198" s="30">
        <v>0</v>
      </c>
      <c r="M3198" s="30">
        <v>0</v>
      </c>
      <c r="N3198" s="30">
        <v>0</v>
      </c>
      <c r="O3198" s="30">
        <v>0</v>
      </c>
      <c r="P3198" s="30">
        <v>0</v>
      </c>
      <c r="Q3198" s="30">
        <v>9.5000000000000001E-2</v>
      </c>
      <c r="R3198" s="30">
        <v>137.456182572861</v>
      </c>
      <c r="S3198" s="30">
        <v>0</v>
      </c>
      <c r="T3198">
        <v>5.5</v>
      </c>
      <c r="U3198">
        <v>1446.90718497749</v>
      </c>
      <c r="V3198">
        <v>4.0084388185653998E-2</v>
      </c>
    </row>
    <row r="3199" spans="1:22" hidden="1" x14ac:dyDescent="0.25">
      <c r="A3199" s="30" t="s">
        <v>3553</v>
      </c>
      <c r="B3199" s="30" t="s">
        <v>2976</v>
      </c>
      <c r="C3199" s="30" t="s">
        <v>5</v>
      </c>
      <c r="D3199" s="30" t="s">
        <v>591</v>
      </c>
      <c r="E3199" s="30" t="s">
        <v>2300</v>
      </c>
      <c r="F3199" s="30">
        <v>0</v>
      </c>
      <c r="G3199" s="30" t="s">
        <v>298</v>
      </c>
      <c r="H3199" s="30">
        <v>0</v>
      </c>
      <c r="I3199" s="30">
        <v>0</v>
      </c>
      <c r="J3199" s="30" t="s">
        <v>276</v>
      </c>
      <c r="K3199" s="30">
        <v>0</v>
      </c>
      <c r="L3199" s="30">
        <v>0</v>
      </c>
      <c r="M3199" s="30">
        <v>0</v>
      </c>
      <c r="N3199" s="30">
        <v>0</v>
      </c>
      <c r="O3199" s="30">
        <v>0</v>
      </c>
      <c r="P3199" s="30">
        <v>0</v>
      </c>
      <c r="Q3199" s="30">
        <v>0</v>
      </c>
      <c r="R3199" s="30">
        <v>0</v>
      </c>
      <c r="S3199" s="30">
        <v>0</v>
      </c>
      <c r="T3199">
        <v>5.5</v>
      </c>
      <c r="U3199">
        <v>0</v>
      </c>
      <c r="V3199">
        <v>0</v>
      </c>
    </row>
    <row r="3200" spans="1:22" hidden="1" x14ac:dyDescent="0.25">
      <c r="A3200" s="30" t="s">
        <v>3554</v>
      </c>
      <c r="B3200" s="30" t="s">
        <v>2976</v>
      </c>
      <c r="C3200" s="30" t="s">
        <v>5</v>
      </c>
      <c r="D3200" s="30" t="s">
        <v>591</v>
      </c>
      <c r="E3200" s="30" t="s">
        <v>2300</v>
      </c>
      <c r="F3200" s="30">
        <v>0</v>
      </c>
      <c r="G3200" s="30" t="s">
        <v>299</v>
      </c>
      <c r="H3200" s="30">
        <v>130.75734264964399</v>
      </c>
      <c r="I3200" s="30">
        <v>0.185</v>
      </c>
      <c r="J3200" s="30" t="s">
        <v>332</v>
      </c>
      <c r="K3200" s="30">
        <v>24.190108390184101</v>
      </c>
      <c r="L3200" s="30">
        <v>0</v>
      </c>
      <c r="M3200" s="30">
        <v>0.185</v>
      </c>
      <c r="N3200" s="30">
        <v>0</v>
      </c>
      <c r="O3200" s="30">
        <v>0</v>
      </c>
      <c r="P3200" s="30">
        <v>0</v>
      </c>
      <c r="Q3200" s="30">
        <v>0</v>
      </c>
      <c r="R3200" s="30">
        <v>0</v>
      </c>
      <c r="S3200" s="30">
        <v>0</v>
      </c>
      <c r="T3200">
        <v>5.5</v>
      </c>
      <c r="U3200">
        <v>130.75734264964399</v>
      </c>
      <c r="V3200">
        <v>2.7126099706744899E-2</v>
      </c>
    </row>
    <row r="3201" spans="1:22" hidden="1" x14ac:dyDescent="0.25">
      <c r="A3201" s="30" t="s">
        <v>3555</v>
      </c>
      <c r="B3201" s="30" t="s">
        <v>2976</v>
      </c>
      <c r="C3201" s="30" t="s">
        <v>5</v>
      </c>
      <c r="D3201" s="30" t="s">
        <v>591</v>
      </c>
      <c r="E3201" s="30" t="s">
        <v>2300</v>
      </c>
      <c r="F3201" s="30">
        <v>0</v>
      </c>
      <c r="G3201" s="30" t="s">
        <v>300</v>
      </c>
      <c r="H3201" s="30">
        <v>0</v>
      </c>
      <c r="I3201" s="30">
        <v>0</v>
      </c>
      <c r="J3201" s="30" t="s">
        <v>336</v>
      </c>
      <c r="K3201" s="30">
        <v>0</v>
      </c>
      <c r="L3201" s="30">
        <v>0</v>
      </c>
      <c r="M3201" s="30">
        <v>0</v>
      </c>
      <c r="N3201" s="30">
        <v>0</v>
      </c>
      <c r="O3201" s="30">
        <v>0</v>
      </c>
      <c r="P3201" s="30">
        <v>0</v>
      </c>
      <c r="Q3201" s="30">
        <v>0</v>
      </c>
      <c r="R3201" s="30">
        <v>0</v>
      </c>
      <c r="S3201" s="30">
        <v>0</v>
      </c>
      <c r="T3201">
        <v>5.5</v>
      </c>
      <c r="U3201">
        <v>0</v>
      </c>
      <c r="V3201">
        <v>0</v>
      </c>
    </row>
    <row r="3202" spans="1:22" hidden="1" x14ac:dyDescent="0.25">
      <c r="A3202" s="30" t="s">
        <v>3556</v>
      </c>
      <c r="B3202" s="30" t="s">
        <v>2976</v>
      </c>
      <c r="C3202" s="30" t="s">
        <v>5</v>
      </c>
      <c r="D3202" s="30" t="s">
        <v>591</v>
      </c>
      <c r="E3202" s="30" t="s">
        <v>2300</v>
      </c>
      <c r="F3202" s="30">
        <v>0</v>
      </c>
      <c r="G3202" s="30" t="s">
        <v>301</v>
      </c>
      <c r="H3202" s="30">
        <v>96.678090127229396</v>
      </c>
      <c r="I3202" s="30">
        <v>2.0699999999999998</v>
      </c>
      <c r="J3202" s="30" t="s">
        <v>333</v>
      </c>
      <c r="K3202" s="30">
        <v>200.12364656336501</v>
      </c>
      <c r="L3202" s="30">
        <v>0</v>
      </c>
      <c r="M3202" s="30">
        <v>0</v>
      </c>
      <c r="N3202" s="30">
        <v>2.0699999999999998</v>
      </c>
      <c r="O3202" s="30">
        <v>0</v>
      </c>
      <c r="P3202" s="30">
        <v>0</v>
      </c>
      <c r="Q3202" s="30">
        <v>0</v>
      </c>
      <c r="R3202" s="30">
        <v>0</v>
      </c>
      <c r="S3202" s="30">
        <v>0</v>
      </c>
      <c r="T3202">
        <v>5.5</v>
      </c>
      <c r="U3202">
        <v>96.678090127229396</v>
      </c>
      <c r="V3202">
        <v>0.62632375189107403</v>
      </c>
    </row>
    <row r="3203" spans="1:22" hidden="1" x14ac:dyDescent="0.25">
      <c r="A3203" s="30" t="s">
        <v>3557</v>
      </c>
      <c r="B3203" s="30" t="s">
        <v>2976</v>
      </c>
      <c r="C3203" s="30" t="s">
        <v>5</v>
      </c>
      <c r="D3203" s="30" t="s">
        <v>591</v>
      </c>
      <c r="E3203" s="30" t="s">
        <v>2300</v>
      </c>
      <c r="F3203" s="30">
        <v>0</v>
      </c>
      <c r="G3203" s="30" t="s">
        <v>302</v>
      </c>
      <c r="H3203" s="30">
        <v>111.216939119739</v>
      </c>
      <c r="I3203" s="30">
        <v>0.17499999999999999</v>
      </c>
      <c r="J3203" s="30" t="s">
        <v>332</v>
      </c>
      <c r="K3203" s="30">
        <v>19.462964345954401</v>
      </c>
      <c r="L3203" s="30">
        <v>0</v>
      </c>
      <c r="M3203" s="30">
        <v>0.17499999999999999</v>
      </c>
      <c r="N3203" s="30">
        <v>0</v>
      </c>
      <c r="O3203" s="30">
        <v>0</v>
      </c>
      <c r="P3203" s="30">
        <v>0</v>
      </c>
      <c r="Q3203" s="30">
        <v>0</v>
      </c>
      <c r="R3203" s="30">
        <v>0</v>
      </c>
      <c r="S3203" s="30">
        <v>0</v>
      </c>
      <c r="T3203">
        <v>5.5</v>
      </c>
      <c r="U3203">
        <v>111.216939119739</v>
      </c>
      <c r="V3203">
        <v>2.5659824046920798E-2</v>
      </c>
    </row>
    <row r="3204" spans="1:22" hidden="1" x14ac:dyDescent="0.25">
      <c r="A3204" s="30" t="s">
        <v>3558</v>
      </c>
      <c r="B3204" s="30" t="s">
        <v>2976</v>
      </c>
      <c r="C3204" s="30" t="s">
        <v>5</v>
      </c>
      <c r="D3204" s="30" t="s">
        <v>591</v>
      </c>
      <c r="E3204" s="30" t="s">
        <v>2300</v>
      </c>
      <c r="F3204" s="30">
        <v>0</v>
      </c>
      <c r="G3204" s="30" t="s">
        <v>303</v>
      </c>
      <c r="H3204" s="30">
        <v>407.96540029618598</v>
      </c>
      <c r="I3204" s="30">
        <v>0.27</v>
      </c>
      <c r="J3204" s="30" t="s">
        <v>336</v>
      </c>
      <c r="K3204" s="30">
        <v>110.15065807997</v>
      </c>
      <c r="L3204" s="30">
        <v>0</v>
      </c>
      <c r="M3204" s="30">
        <v>0</v>
      </c>
      <c r="N3204" s="30">
        <v>0</v>
      </c>
      <c r="O3204" s="30">
        <v>0</v>
      </c>
      <c r="P3204" s="30">
        <v>0</v>
      </c>
      <c r="Q3204" s="30">
        <v>0.27</v>
      </c>
      <c r="R3204" s="30">
        <v>110.15065807997</v>
      </c>
      <c r="S3204" s="30">
        <v>0</v>
      </c>
      <c r="T3204">
        <v>5.5</v>
      </c>
      <c r="U3204">
        <v>407.96540029618598</v>
      </c>
      <c r="V3204">
        <v>0.113924050632911</v>
      </c>
    </row>
    <row r="3205" spans="1:22" hidden="1" x14ac:dyDescent="0.25">
      <c r="A3205" s="30" t="s">
        <v>3559</v>
      </c>
      <c r="B3205" s="30" t="s">
        <v>2976</v>
      </c>
      <c r="C3205" s="30" t="s">
        <v>5</v>
      </c>
      <c r="D3205" s="30" t="s">
        <v>591</v>
      </c>
      <c r="E3205" s="30" t="s">
        <v>2300</v>
      </c>
      <c r="F3205" s="30">
        <v>0</v>
      </c>
      <c r="G3205" s="30" t="s">
        <v>304</v>
      </c>
      <c r="H3205" s="30">
        <v>160.14664617599499</v>
      </c>
      <c r="I3205" s="30">
        <v>1</v>
      </c>
      <c r="J3205" s="30" t="s">
        <v>336</v>
      </c>
      <c r="K3205" s="30">
        <v>160.14664617599499</v>
      </c>
      <c r="L3205" s="30">
        <v>0</v>
      </c>
      <c r="M3205" s="30">
        <v>0</v>
      </c>
      <c r="N3205" s="30">
        <v>0</v>
      </c>
      <c r="O3205" s="30">
        <v>0</v>
      </c>
      <c r="P3205" s="30">
        <v>0</v>
      </c>
      <c r="Q3205" s="30">
        <v>1</v>
      </c>
      <c r="R3205" s="30">
        <v>160.14664617599499</v>
      </c>
      <c r="S3205" s="30">
        <v>0</v>
      </c>
      <c r="T3205">
        <v>5.5</v>
      </c>
      <c r="U3205">
        <v>160.14664617599499</v>
      </c>
      <c r="V3205">
        <v>0.42194092827004198</v>
      </c>
    </row>
    <row r="3206" spans="1:22" hidden="1" x14ac:dyDescent="0.25">
      <c r="A3206" s="30" t="s">
        <v>3560</v>
      </c>
      <c r="B3206" s="30" t="s">
        <v>2976</v>
      </c>
      <c r="C3206" s="30" t="s">
        <v>5</v>
      </c>
      <c r="D3206" s="30" t="s">
        <v>591</v>
      </c>
      <c r="E3206" s="30" t="s">
        <v>2300</v>
      </c>
      <c r="F3206" s="30">
        <v>0</v>
      </c>
      <c r="G3206" s="30" t="s">
        <v>305</v>
      </c>
      <c r="H3206" s="30">
        <v>170.807877411818</v>
      </c>
      <c r="I3206" s="30">
        <v>1.885</v>
      </c>
      <c r="J3206" s="30" t="s">
        <v>332</v>
      </c>
      <c r="K3206" s="30">
        <v>321.97284892127601</v>
      </c>
      <c r="L3206" s="30">
        <v>0</v>
      </c>
      <c r="M3206" s="30">
        <v>1.885</v>
      </c>
      <c r="N3206" s="30">
        <v>0</v>
      </c>
      <c r="O3206" s="30">
        <v>0</v>
      </c>
      <c r="P3206" s="30">
        <v>0</v>
      </c>
      <c r="Q3206" s="30">
        <v>0</v>
      </c>
      <c r="R3206" s="30">
        <v>0</v>
      </c>
      <c r="S3206" s="30">
        <v>0</v>
      </c>
      <c r="T3206">
        <v>5.5</v>
      </c>
      <c r="U3206">
        <v>170.807877411818</v>
      </c>
      <c r="V3206">
        <v>0.27639296187683299</v>
      </c>
    </row>
    <row r="3207" spans="1:22" hidden="1" x14ac:dyDescent="0.25">
      <c r="A3207" s="30" t="s">
        <v>3561</v>
      </c>
      <c r="B3207" s="30" t="s">
        <v>2976</v>
      </c>
      <c r="C3207" s="30" t="s">
        <v>5</v>
      </c>
      <c r="D3207" s="30" t="s">
        <v>591</v>
      </c>
      <c r="E3207" s="30" t="s">
        <v>2300</v>
      </c>
      <c r="F3207" s="30">
        <v>0</v>
      </c>
      <c r="G3207" s="30" t="s">
        <v>306</v>
      </c>
      <c r="H3207" s="30">
        <v>119.851521114146</v>
      </c>
      <c r="I3207" s="30">
        <v>1.885</v>
      </c>
      <c r="J3207" s="30" t="s">
        <v>332</v>
      </c>
      <c r="K3207" s="30">
        <v>225.920117300165</v>
      </c>
      <c r="L3207" s="30">
        <v>0</v>
      </c>
      <c r="M3207" s="30">
        <v>1.885</v>
      </c>
      <c r="N3207" s="30">
        <v>0</v>
      </c>
      <c r="O3207" s="30">
        <v>0</v>
      </c>
      <c r="P3207" s="30">
        <v>0</v>
      </c>
      <c r="Q3207" s="30">
        <v>0</v>
      </c>
      <c r="R3207" s="30">
        <v>0</v>
      </c>
      <c r="S3207" s="30">
        <v>0</v>
      </c>
      <c r="T3207">
        <v>5.5</v>
      </c>
      <c r="U3207">
        <v>119.851521114146</v>
      </c>
      <c r="V3207">
        <v>0.27639296187683299</v>
      </c>
    </row>
    <row r="3208" spans="1:22" hidden="1" x14ac:dyDescent="0.25">
      <c r="A3208" s="30" t="s">
        <v>3562</v>
      </c>
      <c r="B3208" s="30" t="s">
        <v>2976</v>
      </c>
      <c r="C3208" s="30" t="s">
        <v>5</v>
      </c>
      <c r="D3208" s="30" t="s">
        <v>591</v>
      </c>
      <c r="E3208" s="30" t="s">
        <v>2300</v>
      </c>
      <c r="F3208" s="30">
        <v>0</v>
      </c>
      <c r="G3208" s="30" t="s">
        <v>307</v>
      </c>
      <c r="H3208" s="30">
        <v>83.576633025459103</v>
      </c>
      <c r="I3208" s="30">
        <v>0.78500000000000003</v>
      </c>
      <c r="J3208" s="30" t="s">
        <v>336</v>
      </c>
      <c r="K3208" s="30">
        <v>65.607656924985406</v>
      </c>
      <c r="L3208" s="30">
        <v>0</v>
      </c>
      <c r="M3208" s="30">
        <v>0</v>
      </c>
      <c r="N3208" s="30">
        <v>0</v>
      </c>
      <c r="O3208" s="30">
        <v>0</v>
      </c>
      <c r="P3208" s="30">
        <v>0</v>
      </c>
      <c r="Q3208" s="30">
        <v>0.78500000000000003</v>
      </c>
      <c r="R3208" s="30">
        <v>65.607656924985406</v>
      </c>
      <c r="S3208" s="30">
        <v>0</v>
      </c>
      <c r="T3208">
        <v>5.5</v>
      </c>
      <c r="U3208">
        <v>83.576633025459103</v>
      </c>
      <c r="V3208">
        <v>0.33122362869198302</v>
      </c>
    </row>
    <row r="3209" spans="1:22" hidden="1" x14ac:dyDescent="0.25">
      <c r="A3209" s="30" t="s">
        <v>3563</v>
      </c>
      <c r="B3209" s="30" t="s">
        <v>2976</v>
      </c>
      <c r="C3209" s="30" t="s">
        <v>5</v>
      </c>
      <c r="D3209" s="30" t="s">
        <v>591</v>
      </c>
      <c r="E3209" s="30" t="s">
        <v>2300</v>
      </c>
      <c r="F3209" s="30">
        <v>0</v>
      </c>
      <c r="G3209" s="30" t="s">
        <v>308</v>
      </c>
      <c r="H3209" s="30">
        <v>166.86058315599701</v>
      </c>
      <c r="I3209" s="30">
        <v>2.06</v>
      </c>
      <c r="J3209" s="30" t="s">
        <v>332</v>
      </c>
      <c r="K3209" s="30">
        <v>343.73280130135299</v>
      </c>
      <c r="L3209" s="30">
        <v>0</v>
      </c>
      <c r="M3209" s="30">
        <v>2.06</v>
      </c>
      <c r="N3209" s="30">
        <v>0</v>
      </c>
      <c r="O3209" s="30">
        <v>0</v>
      </c>
      <c r="P3209" s="30">
        <v>0</v>
      </c>
      <c r="Q3209" s="30">
        <v>0</v>
      </c>
      <c r="R3209" s="30">
        <v>0</v>
      </c>
      <c r="S3209" s="30">
        <v>0</v>
      </c>
      <c r="T3209">
        <v>5.5</v>
      </c>
      <c r="U3209">
        <v>166.86058315599701</v>
      </c>
      <c r="V3209">
        <v>0.30205278592375401</v>
      </c>
    </row>
    <row r="3210" spans="1:22" hidden="1" x14ac:dyDescent="0.25">
      <c r="A3210" s="30" t="s">
        <v>3564</v>
      </c>
      <c r="B3210" s="30" t="s">
        <v>2976</v>
      </c>
      <c r="C3210" s="30" t="s">
        <v>5</v>
      </c>
      <c r="D3210" s="30" t="s">
        <v>591</v>
      </c>
      <c r="E3210" s="30" t="s">
        <v>2300</v>
      </c>
      <c r="F3210" s="30">
        <v>0</v>
      </c>
      <c r="G3210" s="30" t="s">
        <v>309</v>
      </c>
      <c r="H3210" s="30">
        <v>888.42006699535102</v>
      </c>
      <c r="I3210" s="30">
        <v>0.06</v>
      </c>
      <c r="J3210" s="30" t="s">
        <v>336</v>
      </c>
      <c r="K3210" s="30">
        <v>53.305204019721103</v>
      </c>
      <c r="L3210" s="30">
        <v>0</v>
      </c>
      <c r="M3210" s="30">
        <v>0</v>
      </c>
      <c r="N3210" s="30">
        <v>0</v>
      </c>
      <c r="O3210" s="30">
        <v>0</v>
      </c>
      <c r="P3210" s="30">
        <v>0</v>
      </c>
      <c r="Q3210" s="30">
        <v>0.06</v>
      </c>
      <c r="R3210" s="30">
        <v>53.305204019721103</v>
      </c>
      <c r="S3210" s="30">
        <v>0</v>
      </c>
      <c r="T3210">
        <v>5.5</v>
      </c>
      <c r="U3210">
        <v>888.42006699535102</v>
      </c>
      <c r="V3210">
        <v>2.53164556962025E-2</v>
      </c>
    </row>
    <row r="3211" spans="1:22" hidden="1" x14ac:dyDescent="0.25">
      <c r="A3211" s="30" t="s">
        <v>3565</v>
      </c>
      <c r="B3211" s="30" t="s">
        <v>2976</v>
      </c>
      <c r="C3211" s="30" t="s">
        <v>5</v>
      </c>
      <c r="D3211" s="30" t="s">
        <v>591</v>
      </c>
      <c r="E3211" s="30" t="s">
        <v>2300</v>
      </c>
      <c r="F3211" s="30">
        <v>0</v>
      </c>
      <c r="G3211" s="30" t="s">
        <v>310</v>
      </c>
      <c r="H3211" s="30">
        <v>206.06419599265899</v>
      </c>
      <c r="I3211" s="30">
        <v>5.5E-2</v>
      </c>
      <c r="J3211" s="30" t="s">
        <v>333</v>
      </c>
      <c r="K3211" s="30">
        <v>11.3335307795963</v>
      </c>
      <c r="L3211" s="30">
        <v>0</v>
      </c>
      <c r="M3211" s="30">
        <v>0</v>
      </c>
      <c r="N3211" s="30">
        <v>5.5E-2</v>
      </c>
      <c r="O3211" s="30">
        <v>0</v>
      </c>
      <c r="P3211" s="30">
        <v>0</v>
      </c>
      <c r="Q3211" s="30">
        <v>0</v>
      </c>
      <c r="R3211" s="30">
        <v>0</v>
      </c>
      <c r="S3211" s="30">
        <v>0</v>
      </c>
      <c r="T3211">
        <v>5.5</v>
      </c>
      <c r="U3211">
        <v>206.06419599265899</v>
      </c>
      <c r="V3211">
        <v>1.66414523449319E-2</v>
      </c>
    </row>
    <row r="3212" spans="1:22" hidden="1" x14ac:dyDescent="0.25">
      <c r="A3212" s="30" t="s">
        <v>3566</v>
      </c>
      <c r="B3212" s="30" t="s">
        <v>2976</v>
      </c>
      <c r="C3212" s="30" t="s">
        <v>5</v>
      </c>
      <c r="D3212" s="30" t="s">
        <v>591</v>
      </c>
      <c r="E3212" s="30" t="s">
        <v>2300</v>
      </c>
      <c r="F3212" s="30">
        <v>0</v>
      </c>
      <c r="G3212" s="30" t="s">
        <v>311</v>
      </c>
      <c r="H3212" s="30">
        <v>112.797082387996</v>
      </c>
      <c r="I3212" s="30">
        <v>0.39500000000000002</v>
      </c>
      <c r="J3212" s="30" t="s">
        <v>333</v>
      </c>
      <c r="K3212" s="30">
        <v>44.554847543258603</v>
      </c>
      <c r="L3212" s="30">
        <v>0</v>
      </c>
      <c r="M3212" s="30">
        <v>0</v>
      </c>
      <c r="N3212" s="30">
        <v>0.39500000000000002</v>
      </c>
      <c r="O3212" s="30">
        <v>0</v>
      </c>
      <c r="P3212" s="30">
        <v>0</v>
      </c>
      <c r="Q3212" s="30">
        <v>0</v>
      </c>
      <c r="R3212" s="30">
        <v>0</v>
      </c>
      <c r="S3212" s="30">
        <v>0</v>
      </c>
      <c r="T3212">
        <v>5.5</v>
      </c>
      <c r="U3212">
        <v>112.797082387996</v>
      </c>
      <c r="V3212">
        <v>0.119515885022693</v>
      </c>
    </row>
    <row r="3213" spans="1:22" hidden="1" x14ac:dyDescent="0.25">
      <c r="A3213" s="30" t="s">
        <v>3567</v>
      </c>
      <c r="B3213" s="30" t="s">
        <v>2976</v>
      </c>
      <c r="C3213" s="30" t="s">
        <v>5</v>
      </c>
      <c r="D3213" s="30" t="s">
        <v>591</v>
      </c>
      <c r="E3213" s="30" t="s">
        <v>2300</v>
      </c>
      <c r="F3213" s="30">
        <v>0</v>
      </c>
      <c r="G3213" s="30" t="s">
        <v>312</v>
      </c>
      <c r="H3213" s="30">
        <v>27.476786835476801</v>
      </c>
      <c r="I3213" s="30">
        <v>15.755000000000001</v>
      </c>
      <c r="J3213" s="30" t="s">
        <v>334</v>
      </c>
      <c r="K3213" s="30">
        <v>432.89677659293699</v>
      </c>
      <c r="L3213" s="30">
        <v>0</v>
      </c>
      <c r="M3213" s="30">
        <v>0</v>
      </c>
      <c r="N3213" s="30">
        <v>0</v>
      </c>
      <c r="O3213" s="30">
        <v>15.755000000000001</v>
      </c>
      <c r="P3213" s="30">
        <v>0</v>
      </c>
      <c r="Q3213" s="30">
        <v>0</v>
      </c>
      <c r="R3213" s="30">
        <v>0</v>
      </c>
      <c r="S3213" s="30">
        <v>0</v>
      </c>
      <c r="T3213">
        <v>5.5</v>
      </c>
      <c r="U3213">
        <v>27.476786835476801</v>
      </c>
      <c r="V3213">
        <v>0.85024284943335104</v>
      </c>
    </row>
    <row r="3214" spans="1:22" hidden="1" x14ac:dyDescent="0.25">
      <c r="A3214" s="30" t="s">
        <v>3568</v>
      </c>
      <c r="B3214" s="30" t="s">
        <v>2976</v>
      </c>
      <c r="C3214" s="30" t="s">
        <v>5</v>
      </c>
      <c r="D3214" s="30" t="s">
        <v>591</v>
      </c>
      <c r="E3214" s="30" t="s">
        <v>2300</v>
      </c>
      <c r="F3214" s="30">
        <v>0</v>
      </c>
      <c r="G3214" s="30" t="s">
        <v>2688</v>
      </c>
      <c r="H3214" s="30">
        <v>332.78273600777999</v>
      </c>
      <c r="I3214" s="30">
        <v>0.34960322627000001</v>
      </c>
      <c r="J3214" s="30" t="s">
        <v>334</v>
      </c>
      <c r="K3214" s="30">
        <v>116.34191815527799</v>
      </c>
      <c r="L3214" s="30">
        <v>0</v>
      </c>
      <c r="M3214" s="30">
        <v>0</v>
      </c>
      <c r="N3214" s="30">
        <v>0</v>
      </c>
      <c r="O3214" s="30">
        <v>0.34960322627000001</v>
      </c>
      <c r="P3214" s="30">
        <v>0</v>
      </c>
      <c r="Q3214" s="30">
        <v>0</v>
      </c>
      <c r="R3214" s="30">
        <v>0</v>
      </c>
      <c r="S3214" s="30">
        <v>0</v>
      </c>
      <c r="T3214">
        <v>5.5</v>
      </c>
      <c r="U3214">
        <v>332.78273600777999</v>
      </c>
      <c r="V3214">
        <v>1.88668767549919E-2</v>
      </c>
    </row>
    <row r="3215" spans="1:22" hidden="1" x14ac:dyDescent="0.25">
      <c r="A3215" s="30" t="s">
        <v>3569</v>
      </c>
      <c r="B3215" s="30" t="s">
        <v>2976</v>
      </c>
      <c r="C3215" s="30" t="s">
        <v>5</v>
      </c>
      <c r="D3215" s="30" t="s">
        <v>591</v>
      </c>
      <c r="E3215" s="30" t="s">
        <v>2300</v>
      </c>
      <c r="F3215" s="30">
        <v>0</v>
      </c>
      <c r="G3215" s="30" t="s">
        <v>2687</v>
      </c>
      <c r="H3215" s="30">
        <v>206.53184073333099</v>
      </c>
      <c r="I3215" s="30">
        <v>2.4203967737299998</v>
      </c>
      <c r="J3215" s="30" t="s">
        <v>334</v>
      </c>
      <c r="K3215" s="30">
        <v>499.88900098347199</v>
      </c>
      <c r="L3215" s="30">
        <v>0</v>
      </c>
      <c r="M3215" s="30">
        <v>0</v>
      </c>
      <c r="N3215" s="30">
        <v>0</v>
      </c>
      <c r="O3215" s="30">
        <v>2.4203967737299998</v>
      </c>
      <c r="P3215" s="30">
        <v>0</v>
      </c>
      <c r="Q3215" s="30">
        <v>0</v>
      </c>
      <c r="R3215" s="30">
        <v>0</v>
      </c>
      <c r="S3215" s="30">
        <v>0</v>
      </c>
      <c r="T3215">
        <v>5.5</v>
      </c>
      <c r="U3215">
        <v>206.53184073333099</v>
      </c>
      <c r="V3215">
        <v>0.130620441107933</v>
      </c>
    </row>
    <row r="3216" spans="1:22" hidden="1" x14ac:dyDescent="0.25">
      <c r="A3216" s="30" t="s">
        <v>3570</v>
      </c>
      <c r="B3216" s="30" t="s">
        <v>2976</v>
      </c>
      <c r="C3216" s="30" t="s">
        <v>5</v>
      </c>
      <c r="D3216" s="30" t="s">
        <v>591</v>
      </c>
      <c r="E3216" s="30" t="s">
        <v>2300</v>
      </c>
      <c r="F3216" s="30">
        <v>0</v>
      </c>
      <c r="G3216" s="30" t="s">
        <v>313</v>
      </c>
      <c r="H3216" s="30">
        <v>2914.77385099912</v>
      </c>
      <c r="I3216" s="30">
        <v>5.0000000000000001E-3</v>
      </c>
      <c r="J3216" s="30" t="s">
        <v>334</v>
      </c>
      <c r="K3216" s="30">
        <v>14.5738692549956</v>
      </c>
      <c r="L3216" s="30">
        <v>0</v>
      </c>
      <c r="M3216" s="30">
        <v>0</v>
      </c>
      <c r="N3216" s="30">
        <v>0</v>
      </c>
      <c r="O3216" s="30">
        <v>5.0000000000000001E-3</v>
      </c>
      <c r="P3216" s="30">
        <v>0</v>
      </c>
      <c r="Q3216" s="30">
        <v>0</v>
      </c>
      <c r="R3216" s="30">
        <v>0</v>
      </c>
      <c r="S3216" s="30">
        <v>0</v>
      </c>
      <c r="T3216">
        <v>5.5</v>
      </c>
      <c r="U3216">
        <v>2914.77385099912</v>
      </c>
      <c r="V3216">
        <v>2.6983270372369099E-4</v>
      </c>
    </row>
    <row r="3217" spans="1:22" hidden="1" x14ac:dyDescent="0.25">
      <c r="A3217" s="30" t="s">
        <v>3409</v>
      </c>
      <c r="B3217" s="30" t="s">
        <v>2976</v>
      </c>
      <c r="C3217" s="30" t="s">
        <v>5</v>
      </c>
      <c r="D3217" s="30" t="s">
        <v>591</v>
      </c>
      <c r="E3217" s="30" t="s">
        <v>281</v>
      </c>
      <c r="F3217" s="30">
        <v>8974</v>
      </c>
      <c r="G3217" s="30" t="s">
        <v>289</v>
      </c>
      <c r="H3217" s="30">
        <v>155.90876815543399</v>
      </c>
      <c r="I3217" s="30">
        <v>0.01</v>
      </c>
      <c r="J3217" s="30" t="s">
        <v>335</v>
      </c>
      <c r="K3217" s="30">
        <v>1.55908768155434</v>
      </c>
      <c r="L3217" s="30">
        <v>13991.2528542687</v>
      </c>
      <c r="M3217" s="30">
        <v>0</v>
      </c>
      <c r="N3217" s="30">
        <v>0</v>
      </c>
      <c r="O3217" s="30">
        <v>0</v>
      </c>
      <c r="P3217" s="30">
        <v>0.01</v>
      </c>
      <c r="Q3217" s="30">
        <v>0</v>
      </c>
      <c r="R3217" s="30">
        <v>0</v>
      </c>
      <c r="S3217" s="30">
        <v>89.74</v>
      </c>
      <c r="T3217">
        <v>6</v>
      </c>
      <c r="U3217">
        <v>155.90876815543399</v>
      </c>
      <c r="V3217">
        <v>1</v>
      </c>
    </row>
    <row r="3218" spans="1:22" hidden="1" x14ac:dyDescent="0.25">
      <c r="A3218" s="30" t="s">
        <v>3410</v>
      </c>
      <c r="B3218" s="30" t="s">
        <v>2976</v>
      </c>
      <c r="C3218" s="30" t="s">
        <v>5</v>
      </c>
      <c r="D3218" s="30" t="s">
        <v>591</v>
      </c>
      <c r="E3218" s="30" t="s">
        <v>281</v>
      </c>
      <c r="F3218" s="30">
        <v>8974</v>
      </c>
      <c r="G3218" s="30" t="s">
        <v>290</v>
      </c>
      <c r="H3218" s="30">
        <v>0</v>
      </c>
      <c r="I3218" s="30">
        <v>0</v>
      </c>
      <c r="J3218" s="30" t="s">
        <v>363</v>
      </c>
      <c r="K3218" s="30">
        <v>0</v>
      </c>
      <c r="L3218" s="30">
        <v>0</v>
      </c>
      <c r="M3218" s="30">
        <v>0</v>
      </c>
      <c r="N3218" s="30">
        <v>0</v>
      </c>
      <c r="O3218" s="30">
        <v>0</v>
      </c>
      <c r="P3218" s="30">
        <v>0</v>
      </c>
      <c r="Q3218" s="30">
        <v>0</v>
      </c>
      <c r="R3218" s="30">
        <v>0</v>
      </c>
      <c r="S3218" s="30">
        <v>0</v>
      </c>
      <c r="T3218">
        <v>6</v>
      </c>
      <c r="U3218">
        <v>629.41696433384504</v>
      </c>
      <c r="V3218">
        <v>1</v>
      </c>
    </row>
    <row r="3219" spans="1:22" hidden="1" x14ac:dyDescent="0.25">
      <c r="A3219" s="30" t="s">
        <v>3411</v>
      </c>
      <c r="B3219" s="30" t="s">
        <v>2976</v>
      </c>
      <c r="C3219" s="30" t="s">
        <v>5</v>
      </c>
      <c r="D3219" s="30" t="s">
        <v>591</v>
      </c>
      <c r="E3219" s="30" t="s">
        <v>281</v>
      </c>
      <c r="F3219" s="30">
        <v>8974</v>
      </c>
      <c r="G3219" s="30" t="s">
        <v>291</v>
      </c>
      <c r="H3219" s="30">
        <v>644.05814851191201</v>
      </c>
      <c r="I3219" s="30">
        <v>0.01</v>
      </c>
      <c r="J3219" s="30" t="s">
        <v>336</v>
      </c>
      <c r="K3219" s="30">
        <v>6.4405814851191199</v>
      </c>
      <c r="L3219" s="30">
        <v>57797.778247458999</v>
      </c>
      <c r="M3219" s="30">
        <v>0</v>
      </c>
      <c r="N3219" s="30">
        <v>0</v>
      </c>
      <c r="O3219" s="30">
        <v>0</v>
      </c>
      <c r="P3219" s="30">
        <v>0</v>
      </c>
      <c r="Q3219" s="30">
        <v>0.01</v>
      </c>
      <c r="R3219" s="30">
        <v>6.4405814851191199</v>
      </c>
      <c r="S3219" s="30">
        <v>89.74</v>
      </c>
      <c r="T3219">
        <v>6</v>
      </c>
      <c r="U3219">
        <v>644.05814851191201</v>
      </c>
      <c r="V3219">
        <v>3.8022813688212902E-3</v>
      </c>
    </row>
    <row r="3220" spans="1:22" hidden="1" x14ac:dyDescent="0.25">
      <c r="A3220" s="30" t="s">
        <v>3412</v>
      </c>
      <c r="B3220" s="30" t="s">
        <v>2976</v>
      </c>
      <c r="C3220" s="30" t="s">
        <v>5</v>
      </c>
      <c r="D3220" s="30" t="s">
        <v>591</v>
      </c>
      <c r="E3220" s="30" t="s">
        <v>281</v>
      </c>
      <c r="F3220" s="30">
        <v>8974</v>
      </c>
      <c r="G3220" s="30" t="s">
        <v>292</v>
      </c>
      <c r="H3220" s="30">
        <v>48.757298027510799</v>
      </c>
      <c r="I3220" s="30">
        <v>0.7</v>
      </c>
      <c r="J3220" s="30" t="s">
        <v>332</v>
      </c>
      <c r="K3220" s="30">
        <v>34.130108619257499</v>
      </c>
      <c r="L3220" s="30">
        <v>306283.59474921698</v>
      </c>
      <c r="M3220" s="30">
        <v>0.7</v>
      </c>
      <c r="N3220" s="30">
        <v>0</v>
      </c>
      <c r="O3220" s="30">
        <v>0</v>
      </c>
      <c r="P3220" s="30">
        <v>0</v>
      </c>
      <c r="Q3220" s="30">
        <v>0</v>
      </c>
      <c r="R3220" s="30">
        <v>0</v>
      </c>
      <c r="S3220" s="30">
        <v>6281.8</v>
      </c>
      <c r="T3220">
        <v>6</v>
      </c>
      <c r="U3220">
        <v>48.757298027510799</v>
      </c>
      <c r="V3220">
        <v>9.4722598105548006E-2</v>
      </c>
    </row>
    <row r="3221" spans="1:22" hidden="1" x14ac:dyDescent="0.25">
      <c r="A3221" s="30" t="s">
        <v>3413</v>
      </c>
      <c r="B3221" s="30" t="s">
        <v>2976</v>
      </c>
      <c r="C3221" s="30" t="s">
        <v>5</v>
      </c>
      <c r="D3221" s="30" t="s">
        <v>591</v>
      </c>
      <c r="E3221" s="30" t="s">
        <v>281</v>
      </c>
      <c r="F3221" s="30">
        <v>8974</v>
      </c>
      <c r="G3221" s="30" t="s">
        <v>293</v>
      </c>
      <c r="H3221" s="30">
        <v>824.11749636290904</v>
      </c>
      <c r="I3221" s="30">
        <v>0.17</v>
      </c>
      <c r="J3221" s="30" t="s">
        <v>333</v>
      </c>
      <c r="K3221" s="30">
        <v>140.09997438169501</v>
      </c>
      <c r="L3221" s="30">
        <v>1257257.1701013299</v>
      </c>
      <c r="M3221" s="30">
        <v>0</v>
      </c>
      <c r="N3221" s="30">
        <v>0.17</v>
      </c>
      <c r="O3221" s="30">
        <v>0</v>
      </c>
      <c r="P3221" s="30">
        <v>0</v>
      </c>
      <c r="Q3221" s="30">
        <v>0</v>
      </c>
      <c r="R3221" s="30">
        <v>0</v>
      </c>
      <c r="S3221" s="30">
        <v>1525.58</v>
      </c>
      <c r="T3221">
        <v>6</v>
      </c>
      <c r="U3221">
        <v>824.11749636290904</v>
      </c>
      <c r="V3221">
        <v>4.6961325966850799E-2</v>
      </c>
    </row>
    <row r="3222" spans="1:22" hidden="1" x14ac:dyDescent="0.25">
      <c r="A3222" s="30" t="s">
        <v>3414</v>
      </c>
      <c r="B3222" s="30" t="s">
        <v>2976</v>
      </c>
      <c r="C3222" s="30" t="s">
        <v>5</v>
      </c>
      <c r="D3222" s="30" t="s">
        <v>591</v>
      </c>
      <c r="E3222" s="30" t="s">
        <v>281</v>
      </c>
      <c r="F3222" s="30">
        <v>8974</v>
      </c>
      <c r="G3222" s="30" t="s">
        <v>294</v>
      </c>
      <c r="H3222" s="30">
        <v>186.90053054054701</v>
      </c>
      <c r="I3222" s="30">
        <v>0.72</v>
      </c>
      <c r="J3222" s="30" t="s">
        <v>333</v>
      </c>
      <c r="K3222" s="30">
        <v>134.56838198919399</v>
      </c>
      <c r="L3222" s="30">
        <v>1207616.65997102</v>
      </c>
      <c r="M3222" s="30">
        <v>0</v>
      </c>
      <c r="N3222" s="30">
        <v>0.72</v>
      </c>
      <c r="O3222" s="30">
        <v>0</v>
      </c>
      <c r="P3222" s="30">
        <v>0</v>
      </c>
      <c r="Q3222" s="30">
        <v>0</v>
      </c>
      <c r="R3222" s="30">
        <v>0</v>
      </c>
      <c r="S3222" s="30">
        <v>6461.28</v>
      </c>
      <c r="T3222">
        <v>6</v>
      </c>
      <c r="U3222">
        <v>186.90053054054701</v>
      </c>
      <c r="V3222">
        <v>0.198895027624309</v>
      </c>
    </row>
    <row r="3223" spans="1:22" hidden="1" x14ac:dyDescent="0.25">
      <c r="A3223" s="30" t="s">
        <v>3415</v>
      </c>
      <c r="B3223" s="30" t="s">
        <v>2976</v>
      </c>
      <c r="C3223" s="30" t="s">
        <v>5</v>
      </c>
      <c r="D3223" s="30" t="s">
        <v>591</v>
      </c>
      <c r="E3223" s="30" t="s">
        <v>281</v>
      </c>
      <c r="F3223" s="30">
        <v>8974</v>
      </c>
      <c r="G3223" s="30" t="s">
        <v>295</v>
      </c>
      <c r="H3223" s="30">
        <v>0</v>
      </c>
      <c r="I3223" s="30">
        <v>0</v>
      </c>
      <c r="J3223" s="30" t="s">
        <v>336</v>
      </c>
      <c r="K3223" s="30">
        <v>0</v>
      </c>
      <c r="L3223" s="30">
        <v>0</v>
      </c>
      <c r="M3223" s="30">
        <v>0</v>
      </c>
      <c r="N3223" s="30">
        <v>0</v>
      </c>
      <c r="O3223" s="30">
        <v>0</v>
      </c>
      <c r="P3223" s="30">
        <v>0</v>
      </c>
      <c r="Q3223" s="30">
        <v>0</v>
      </c>
      <c r="R3223" s="30">
        <v>0</v>
      </c>
      <c r="S3223" s="30">
        <v>0</v>
      </c>
      <c r="T3223">
        <v>6</v>
      </c>
      <c r="U3223">
        <v>0</v>
      </c>
      <c r="V3223">
        <v>0</v>
      </c>
    </row>
    <row r="3224" spans="1:22" hidden="1" x14ac:dyDescent="0.25">
      <c r="A3224" s="30" t="s">
        <v>3416</v>
      </c>
      <c r="B3224" s="30" t="s">
        <v>2976</v>
      </c>
      <c r="C3224" s="30" t="s">
        <v>5</v>
      </c>
      <c r="D3224" s="30" t="s">
        <v>591</v>
      </c>
      <c r="E3224" s="30" t="s">
        <v>281</v>
      </c>
      <c r="F3224" s="30">
        <v>8974</v>
      </c>
      <c r="G3224" s="30" t="s">
        <v>296</v>
      </c>
      <c r="H3224" s="30">
        <v>159.603506668172</v>
      </c>
      <c r="I3224" s="30">
        <v>0.2</v>
      </c>
      <c r="J3224" s="30" t="s">
        <v>336</v>
      </c>
      <c r="K3224" s="30">
        <v>31.920701333634302</v>
      </c>
      <c r="L3224" s="30">
        <v>286456.37376803497</v>
      </c>
      <c r="M3224" s="30">
        <v>0</v>
      </c>
      <c r="N3224" s="30">
        <v>0</v>
      </c>
      <c r="O3224" s="30">
        <v>0</v>
      </c>
      <c r="P3224" s="30">
        <v>0</v>
      </c>
      <c r="Q3224" s="30">
        <v>0.2</v>
      </c>
      <c r="R3224" s="30">
        <v>31.920701333634302</v>
      </c>
      <c r="S3224" s="30">
        <v>1794.8</v>
      </c>
      <c r="T3224">
        <v>6</v>
      </c>
      <c r="U3224">
        <v>159.603506668172</v>
      </c>
      <c r="V3224">
        <v>7.6045627376425895E-2</v>
      </c>
    </row>
    <row r="3225" spans="1:22" hidden="1" x14ac:dyDescent="0.25">
      <c r="A3225" s="30" t="s">
        <v>3417</v>
      </c>
      <c r="B3225" s="30" t="s">
        <v>2976</v>
      </c>
      <c r="C3225" s="30" t="s">
        <v>5</v>
      </c>
      <c r="D3225" s="30" t="s">
        <v>591</v>
      </c>
      <c r="E3225" s="30" t="s">
        <v>281</v>
      </c>
      <c r="F3225" s="30">
        <v>8974</v>
      </c>
      <c r="G3225" s="30" t="s">
        <v>297</v>
      </c>
      <c r="H3225" s="30">
        <v>1619.5745620769401</v>
      </c>
      <c r="I3225" s="30">
        <v>0.11</v>
      </c>
      <c r="J3225" s="30" t="s">
        <v>336</v>
      </c>
      <c r="K3225" s="30">
        <v>178.15320182846301</v>
      </c>
      <c r="L3225" s="30">
        <v>1598746.8332086301</v>
      </c>
      <c r="M3225" s="30">
        <v>0</v>
      </c>
      <c r="N3225" s="30">
        <v>0</v>
      </c>
      <c r="O3225" s="30">
        <v>0</v>
      </c>
      <c r="P3225" s="30">
        <v>0</v>
      </c>
      <c r="Q3225" s="30">
        <v>0.11</v>
      </c>
      <c r="R3225" s="30">
        <v>178.15320182846301</v>
      </c>
      <c r="S3225" s="30">
        <v>987.14</v>
      </c>
      <c r="T3225">
        <v>6</v>
      </c>
      <c r="U3225">
        <v>1619.5745620769401</v>
      </c>
      <c r="V3225">
        <v>4.1825095057034203E-2</v>
      </c>
    </row>
    <row r="3226" spans="1:22" hidden="1" x14ac:dyDescent="0.25">
      <c r="A3226" s="30" t="s">
        <v>3418</v>
      </c>
      <c r="B3226" s="30" t="s">
        <v>2976</v>
      </c>
      <c r="C3226" s="30" t="s">
        <v>5</v>
      </c>
      <c r="D3226" s="30" t="s">
        <v>591</v>
      </c>
      <c r="E3226" s="30" t="s">
        <v>281</v>
      </c>
      <c r="F3226" s="30">
        <v>8974</v>
      </c>
      <c r="G3226" s="30" t="s">
        <v>298</v>
      </c>
      <c r="H3226" s="30">
        <v>0</v>
      </c>
      <c r="I3226" s="30">
        <v>0</v>
      </c>
      <c r="J3226" s="30" t="s">
        <v>276</v>
      </c>
      <c r="K3226" s="30">
        <v>0</v>
      </c>
      <c r="L3226" s="30">
        <v>0</v>
      </c>
      <c r="M3226" s="30">
        <v>0</v>
      </c>
      <c r="N3226" s="30">
        <v>0</v>
      </c>
      <c r="O3226" s="30">
        <v>0</v>
      </c>
      <c r="P3226" s="30">
        <v>0</v>
      </c>
      <c r="Q3226" s="30">
        <v>0</v>
      </c>
      <c r="R3226" s="30">
        <v>0</v>
      </c>
      <c r="S3226" s="30">
        <v>0</v>
      </c>
      <c r="T3226">
        <v>6</v>
      </c>
      <c r="U3226">
        <v>0</v>
      </c>
      <c r="V3226">
        <v>0</v>
      </c>
    </row>
    <row r="3227" spans="1:22" hidden="1" x14ac:dyDescent="0.25">
      <c r="A3227" s="30" t="s">
        <v>3419</v>
      </c>
      <c r="B3227" s="30" t="s">
        <v>2976</v>
      </c>
      <c r="C3227" s="30" t="s">
        <v>5</v>
      </c>
      <c r="D3227" s="30" t="s">
        <v>591</v>
      </c>
      <c r="E3227" s="30" t="s">
        <v>281</v>
      </c>
      <c r="F3227" s="30">
        <v>8974</v>
      </c>
      <c r="G3227" s="30" t="s">
        <v>299</v>
      </c>
      <c r="H3227" s="30">
        <v>129.18672207103401</v>
      </c>
      <c r="I3227" s="30">
        <v>0.2</v>
      </c>
      <c r="J3227" s="30" t="s">
        <v>332</v>
      </c>
      <c r="K3227" s="30">
        <v>25.8373444142068</v>
      </c>
      <c r="L3227" s="30">
        <v>231864.32877309201</v>
      </c>
      <c r="M3227" s="30">
        <v>0.2</v>
      </c>
      <c r="N3227" s="30">
        <v>0</v>
      </c>
      <c r="O3227" s="30">
        <v>0</v>
      </c>
      <c r="P3227" s="30">
        <v>0</v>
      </c>
      <c r="Q3227" s="30">
        <v>0</v>
      </c>
      <c r="R3227" s="30">
        <v>0</v>
      </c>
      <c r="S3227" s="30">
        <v>1794.8</v>
      </c>
      <c r="T3227">
        <v>6</v>
      </c>
      <c r="U3227">
        <v>129.18672207103401</v>
      </c>
      <c r="V3227">
        <v>2.7063599458728001E-2</v>
      </c>
    </row>
    <row r="3228" spans="1:22" hidden="1" x14ac:dyDescent="0.25">
      <c r="A3228" s="30" t="s">
        <v>3420</v>
      </c>
      <c r="B3228" s="30" t="s">
        <v>2976</v>
      </c>
      <c r="C3228" s="30" t="s">
        <v>5</v>
      </c>
      <c r="D3228" s="30" t="s">
        <v>591</v>
      </c>
      <c r="E3228" s="30" t="s">
        <v>281</v>
      </c>
      <c r="F3228" s="30">
        <v>8974</v>
      </c>
      <c r="G3228" s="30" t="s">
        <v>300</v>
      </c>
      <c r="H3228" s="30">
        <v>0</v>
      </c>
      <c r="I3228" s="30">
        <v>0</v>
      </c>
      <c r="J3228" s="30" t="s">
        <v>336</v>
      </c>
      <c r="K3228" s="30">
        <v>0</v>
      </c>
      <c r="L3228" s="30">
        <v>0</v>
      </c>
      <c r="M3228" s="30">
        <v>0</v>
      </c>
      <c r="N3228" s="30">
        <v>0</v>
      </c>
      <c r="O3228" s="30">
        <v>0</v>
      </c>
      <c r="P3228" s="30">
        <v>0</v>
      </c>
      <c r="Q3228" s="30">
        <v>0</v>
      </c>
      <c r="R3228" s="30">
        <v>0</v>
      </c>
      <c r="S3228" s="30">
        <v>0</v>
      </c>
      <c r="T3228">
        <v>6</v>
      </c>
      <c r="U3228">
        <v>0</v>
      </c>
      <c r="V3228">
        <v>0</v>
      </c>
    </row>
    <row r="3229" spans="1:22" hidden="1" x14ac:dyDescent="0.25">
      <c r="A3229" s="30" t="s">
        <v>3421</v>
      </c>
      <c r="B3229" s="30" t="s">
        <v>2976</v>
      </c>
      <c r="C3229" s="30" t="s">
        <v>5</v>
      </c>
      <c r="D3229" s="30" t="s">
        <v>591</v>
      </c>
      <c r="E3229" s="30" t="s">
        <v>281</v>
      </c>
      <c r="F3229" s="30">
        <v>8974</v>
      </c>
      <c r="G3229" s="30" t="s">
        <v>301</v>
      </c>
      <c r="H3229" s="30">
        <v>101.607552381517</v>
      </c>
      <c r="I3229" s="30">
        <v>2.2400000000000002</v>
      </c>
      <c r="J3229" s="30" t="s">
        <v>333</v>
      </c>
      <c r="K3229" s="30">
        <v>227.60091733459799</v>
      </c>
      <c r="L3229" s="30">
        <v>2042490.6321606899</v>
      </c>
      <c r="M3229" s="30">
        <v>0</v>
      </c>
      <c r="N3229" s="30">
        <v>2.2400000000000002</v>
      </c>
      <c r="O3229" s="30">
        <v>0</v>
      </c>
      <c r="P3229" s="30">
        <v>0</v>
      </c>
      <c r="Q3229" s="30">
        <v>0</v>
      </c>
      <c r="R3229" s="30">
        <v>0</v>
      </c>
      <c r="S3229" s="30">
        <v>20101.759999999998</v>
      </c>
      <c r="T3229">
        <v>6</v>
      </c>
      <c r="U3229">
        <v>101.607552381517</v>
      </c>
      <c r="V3229">
        <v>0.61878453038673997</v>
      </c>
    </row>
    <row r="3230" spans="1:22" hidden="1" x14ac:dyDescent="0.25">
      <c r="A3230" s="30" t="s">
        <v>3422</v>
      </c>
      <c r="B3230" s="30" t="s">
        <v>2976</v>
      </c>
      <c r="C3230" s="30" t="s">
        <v>5</v>
      </c>
      <c r="D3230" s="30" t="s">
        <v>591</v>
      </c>
      <c r="E3230" s="30" t="s">
        <v>281</v>
      </c>
      <c r="F3230" s="30">
        <v>8974</v>
      </c>
      <c r="G3230" s="30" t="s">
        <v>302</v>
      </c>
      <c r="H3230" s="30">
        <v>108.74545554648699</v>
      </c>
      <c r="I3230" s="30">
        <v>0.21</v>
      </c>
      <c r="J3230" s="30" t="s">
        <v>332</v>
      </c>
      <c r="K3230" s="30">
        <v>22.836545664762401</v>
      </c>
      <c r="L3230" s="30">
        <v>204935.16079557699</v>
      </c>
      <c r="M3230" s="30">
        <v>0.21</v>
      </c>
      <c r="N3230" s="30">
        <v>0</v>
      </c>
      <c r="O3230" s="30">
        <v>0</v>
      </c>
      <c r="P3230" s="30">
        <v>0</v>
      </c>
      <c r="Q3230" s="30">
        <v>0</v>
      </c>
      <c r="R3230" s="30">
        <v>0</v>
      </c>
      <c r="S3230" s="30">
        <v>1884.54</v>
      </c>
      <c r="T3230">
        <v>6</v>
      </c>
      <c r="U3230">
        <v>108.74545554648699</v>
      </c>
      <c r="V3230">
        <v>2.8416779431664398E-2</v>
      </c>
    </row>
    <row r="3231" spans="1:22" hidden="1" x14ac:dyDescent="0.25">
      <c r="A3231" s="30" t="s">
        <v>3423</v>
      </c>
      <c r="B3231" s="30" t="s">
        <v>2976</v>
      </c>
      <c r="C3231" s="30" t="s">
        <v>5</v>
      </c>
      <c r="D3231" s="30" t="s">
        <v>591</v>
      </c>
      <c r="E3231" s="30" t="s">
        <v>281</v>
      </c>
      <c r="F3231" s="30">
        <v>8974</v>
      </c>
      <c r="G3231" s="30" t="s">
        <v>303</v>
      </c>
      <c r="H3231" s="30">
        <v>444.05267651137598</v>
      </c>
      <c r="I3231" s="30">
        <v>0.33</v>
      </c>
      <c r="J3231" s="30" t="s">
        <v>336</v>
      </c>
      <c r="K3231" s="30">
        <v>146.537383248754</v>
      </c>
      <c r="L3231" s="30">
        <v>1315026.4772743201</v>
      </c>
      <c r="M3231" s="30">
        <v>0</v>
      </c>
      <c r="N3231" s="30">
        <v>0</v>
      </c>
      <c r="O3231" s="30">
        <v>0</v>
      </c>
      <c r="P3231" s="30">
        <v>0</v>
      </c>
      <c r="Q3231" s="30">
        <v>0.33</v>
      </c>
      <c r="R3231" s="30">
        <v>146.537383248754</v>
      </c>
      <c r="S3231" s="30">
        <v>2961.42</v>
      </c>
      <c r="T3231">
        <v>6</v>
      </c>
      <c r="U3231">
        <v>444.05267651137598</v>
      </c>
      <c r="V3231">
        <v>0.12547528517110301</v>
      </c>
    </row>
    <row r="3232" spans="1:22" hidden="1" x14ac:dyDescent="0.25">
      <c r="A3232" s="30" t="s">
        <v>3424</v>
      </c>
      <c r="B3232" s="30" t="s">
        <v>2976</v>
      </c>
      <c r="C3232" s="30" t="s">
        <v>5</v>
      </c>
      <c r="D3232" s="30" t="s">
        <v>591</v>
      </c>
      <c r="E3232" s="30" t="s">
        <v>281</v>
      </c>
      <c r="F3232" s="30">
        <v>8974</v>
      </c>
      <c r="G3232" s="30" t="s">
        <v>304</v>
      </c>
      <c r="H3232" s="30">
        <v>204.88754596018299</v>
      </c>
      <c r="I3232" s="30">
        <v>1</v>
      </c>
      <c r="J3232" s="30" t="s">
        <v>336</v>
      </c>
      <c r="K3232" s="30">
        <v>204.88754596018299</v>
      </c>
      <c r="L3232" s="30">
        <v>1838660.8374466801</v>
      </c>
      <c r="M3232" s="30">
        <v>0</v>
      </c>
      <c r="N3232" s="30">
        <v>0</v>
      </c>
      <c r="O3232" s="30">
        <v>0</v>
      </c>
      <c r="P3232" s="30">
        <v>0</v>
      </c>
      <c r="Q3232" s="30">
        <v>1</v>
      </c>
      <c r="R3232" s="30">
        <v>204.88754596018299</v>
      </c>
      <c r="S3232" s="30">
        <v>8974</v>
      </c>
      <c r="T3232">
        <v>6</v>
      </c>
      <c r="U3232">
        <v>204.88754596018299</v>
      </c>
      <c r="V3232">
        <v>0.38022813688212898</v>
      </c>
    </row>
    <row r="3233" spans="1:22" hidden="1" x14ac:dyDescent="0.25">
      <c r="A3233" s="30" t="s">
        <v>3425</v>
      </c>
      <c r="B3233" s="30" t="s">
        <v>2976</v>
      </c>
      <c r="C3233" s="30" t="s">
        <v>5</v>
      </c>
      <c r="D3233" s="30" t="s">
        <v>591</v>
      </c>
      <c r="E3233" s="30" t="s">
        <v>281</v>
      </c>
      <c r="F3233" s="30">
        <v>8974</v>
      </c>
      <c r="G3233" s="30" t="s">
        <v>305</v>
      </c>
      <c r="H3233" s="30">
        <v>190.970859614673</v>
      </c>
      <c r="I3233" s="30">
        <v>1.98</v>
      </c>
      <c r="J3233" s="30" t="s">
        <v>332</v>
      </c>
      <c r="K3233" s="30">
        <v>378.12230203705201</v>
      </c>
      <c r="L3233" s="30">
        <v>3393269.5384805002</v>
      </c>
      <c r="M3233" s="30">
        <v>1.98</v>
      </c>
      <c r="N3233" s="30">
        <v>0</v>
      </c>
      <c r="O3233" s="30">
        <v>0</v>
      </c>
      <c r="P3233" s="30">
        <v>0</v>
      </c>
      <c r="Q3233" s="30">
        <v>0</v>
      </c>
      <c r="R3233" s="30">
        <v>0</v>
      </c>
      <c r="S3233" s="30">
        <v>17768.52</v>
      </c>
      <c r="T3233">
        <v>6</v>
      </c>
      <c r="U3233">
        <v>190.970859614673</v>
      </c>
      <c r="V3233">
        <v>0.26792963464140701</v>
      </c>
    </row>
    <row r="3234" spans="1:22" hidden="1" x14ac:dyDescent="0.25">
      <c r="A3234" s="30" t="s">
        <v>3426</v>
      </c>
      <c r="B3234" s="30" t="s">
        <v>2976</v>
      </c>
      <c r="C3234" s="30" t="s">
        <v>5</v>
      </c>
      <c r="D3234" s="30" t="s">
        <v>591</v>
      </c>
      <c r="E3234" s="30" t="s">
        <v>281</v>
      </c>
      <c r="F3234" s="30">
        <v>8974</v>
      </c>
      <c r="G3234" s="30" t="s">
        <v>306</v>
      </c>
      <c r="H3234" s="30">
        <v>119.774871609646</v>
      </c>
      <c r="I3234" s="30">
        <v>1.99</v>
      </c>
      <c r="J3234" s="30" t="s">
        <v>332</v>
      </c>
      <c r="K3234" s="30">
        <v>238.35199450319601</v>
      </c>
      <c r="L3234" s="30">
        <v>2138970.79867168</v>
      </c>
      <c r="M3234" s="30">
        <v>1.99</v>
      </c>
      <c r="N3234" s="30">
        <v>0</v>
      </c>
      <c r="O3234" s="30">
        <v>0</v>
      </c>
      <c r="P3234" s="30">
        <v>0</v>
      </c>
      <c r="Q3234" s="30">
        <v>0</v>
      </c>
      <c r="R3234" s="30">
        <v>0</v>
      </c>
      <c r="S3234" s="30">
        <v>17858.259999999998</v>
      </c>
      <c r="T3234">
        <v>6</v>
      </c>
      <c r="U3234">
        <v>119.774871609646</v>
      </c>
      <c r="V3234">
        <v>0.269282814614344</v>
      </c>
    </row>
    <row r="3235" spans="1:22" hidden="1" x14ac:dyDescent="0.25">
      <c r="A3235" s="30" t="s">
        <v>3427</v>
      </c>
      <c r="B3235" s="30" t="s">
        <v>2976</v>
      </c>
      <c r="C3235" s="30" t="s">
        <v>5</v>
      </c>
      <c r="D3235" s="30" t="s">
        <v>591</v>
      </c>
      <c r="E3235" s="30" t="s">
        <v>281</v>
      </c>
      <c r="F3235" s="30">
        <v>8974</v>
      </c>
      <c r="G3235" s="30" t="s">
        <v>307</v>
      </c>
      <c r="H3235" s="30">
        <v>86.715870302569101</v>
      </c>
      <c r="I3235" s="30">
        <v>0.9</v>
      </c>
      <c r="J3235" s="30" t="s">
        <v>336</v>
      </c>
      <c r="K3235" s="30">
        <v>78.0442832723122</v>
      </c>
      <c r="L3235" s="30">
        <v>700369.39808573003</v>
      </c>
      <c r="M3235" s="30">
        <v>0</v>
      </c>
      <c r="N3235" s="30">
        <v>0</v>
      </c>
      <c r="O3235" s="30">
        <v>0</v>
      </c>
      <c r="P3235" s="30">
        <v>0</v>
      </c>
      <c r="Q3235" s="30">
        <v>0.9</v>
      </c>
      <c r="R3235" s="30">
        <v>78.0442832723122</v>
      </c>
      <c r="S3235" s="30">
        <v>8076.6</v>
      </c>
      <c r="T3235">
        <v>6</v>
      </c>
      <c r="U3235">
        <v>86.715870302569101</v>
      </c>
      <c r="V3235">
        <v>0.342205323193916</v>
      </c>
    </row>
    <row r="3236" spans="1:22" hidden="1" x14ac:dyDescent="0.25">
      <c r="A3236" s="30" t="s">
        <v>3428</v>
      </c>
      <c r="B3236" s="30" t="s">
        <v>2976</v>
      </c>
      <c r="C3236" s="30" t="s">
        <v>5</v>
      </c>
      <c r="D3236" s="30" t="s">
        <v>591</v>
      </c>
      <c r="E3236" s="30" t="s">
        <v>281</v>
      </c>
      <c r="F3236" s="30">
        <v>8974</v>
      </c>
      <c r="G3236" s="30" t="s">
        <v>308</v>
      </c>
      <c r="H3236" s="30">
        <v>170.456830227295</v>
      </c>
      <c r="I3236" s="30">
        <v>2.31</v>
      </c>
      <c r="J3236" s="30" t="s">
        <v>332</v>
      </c>
      <c r="K3236" s="30">
        <v>393.755277825051</v>
      </c>
      <c r="L3236" s="30">
        <v>3533559.8632020098</v>
      </c>
      <c r="M3236" s="30">
        <v>2.31</v>
      </c>
      <c r="N3236" s="30">
        <v>0</v>
      </c>
      <c r="O3236" s="30">
        <v>0</v>
      </c>
      <c r="P3236" s="30">
        <v>0</v>
      </c>
      <c r="Q3236" s="30">
        <v>0</v>
      </c>
      <c r="R3236" s="30">
        <v>0</v>
      </c>
      <c r="S3236" s="30">
        <v>20729.939999999999</v>
      </c>
      <c r="T3236">
        <v>6</v>
      </c>
      <c r="U3236">
        <v>170.456830227295</v>
      </c>
      <c r="V3236">
        <v>0.312584573748309</v>
      </c>
    </row>
    <row r="3237" spans="1:22" hidden="1" x14ac:dyDescent="0.25">
      <c r="A3237" s="30" t="s">
        <v>3429</v>
      </c>
      <c r="B3237" s="30" t="s">
        <v>2976</v>
      </c>
      <c r="C3237" s="30" t="s">
        <v>5</v>
      </c>
      <c r="D3237" s="30" t="s">
        <v>591</v>
      </c>
      <c r="E3237" s="30" t="s">
        <v>281</v>
      </c>
      <c r="F3237" s="30">
        <v>8974</v>
      </c>
      <c r="G3237" s="30" t="s">
        <v>309</v>
      </c>
      <c r="H3237" s="30">
        <v>1006.4815296850001</v>
      </c>
      <c r="I3237" s="30">
        <v>0.08</v>
      </c>
      <c r="J3237" s="30" t="s">
        <v>336</v>
      </c>
      <c r="K3237" s="30">
        <v>80.518522374799801</v>
      </c>
      <c r="L3237" s="30">
        <v>722573.21979145298</v>
      </c>
      <c r="M3237" s="30">
        <v>0</v>
      </c>
      <c r="N3237" s="30">
        <v>0</v>
      </c>
      <c r="O3237" s="30">
        <v>0</v>
      </c>
      <c r="P3237" s="30">
        <v>0</v>
      </c>
      <c r="Q3237" s="30">
        <v>0.08</v>
      </c>
      <c r="R3237" s="30">
        <v>80.518522374799801</v>
      </c>
      <c r="S3237" s="30">
        <v>717.92</v>
      </c>
      <c r="T3237">
        <v>6</v>
      </c>
      <c r="U3237">
        <v>1006.4815296850001</v>
      </c>
      <c r="V3237">
        <v>3.04182509505703E-2</v>
      </c>
    </row>
    <row r="3238" spans="1:22" hidden="1" x14ac:dyDescent="0.25">
      <c r="A3238" s="30" t="s">
        <v>3430</v>
      </c>
      <c r="B3238" s="30" t="s">
        <v>2976</v>
      </c>
      <c r="C3238" s="30" t="s">
        <v>5</v>
      </c>
      <c r="D3238" s="30" t="s">
        <v>591</v>
      </c>
      <c r="E3238" s="30" t="s">
        <v>281</v>
      </c>
      <c r="F3238" s="30">
        <v>8974</v>
      </c>
      <c r="G3238" s="30" t="s">
        <v>310</v>
      </c>
      <c r="H3238" s="30">
        <v>227.68202261147701</v>
      </c>
      <c r="I3238" s="30">
        <v>0.06</v>
      </c>
      <c r="J3238" s="30" t="s">
        <v>333</v>
      </c>
      <c r="K3238" s="30">
        <v>13.660921356688601</v>
      </c>
      <c r="L3238" s="30">
        <v>122593.10825492301</v>
      </c>
      <c r="M3238" s="30">
        <v>0</v>
      </c>
      <c r="N3238" s="30">
        <v>0.06</v>
      </c>
      <c r="O3238" s="30">
        <v>0</v>
      </c>
      <c r="P3238" s="30">
        <v>0</v>
      </c>
      <c r="Q3238" s="30">
        <v>0</v>
      </c>
      <c r="R3238" s="30">
        <v>0</v>
      </c>
      <c r="S3238" s="30">
        <v>538.44000000000005</v>
      </c>
      <c r="T3238">
        <v>6</v>
      </c>
      <c r="U3238">
        <v>227.68202261147701</v>
      </c>
      <c r="V3238">
        <v>1.6574585635359101E-2</v>
      </c>
    </row>
    <row r="3239" spans="1:22" hidden="1" x14ac:dyDescent="0.25">
      <c r="A3239" s="30" t="s">
        <v>3431</v>
      </c>
      <c r="B3239" s="30" t="s">
        <v>2976</v>
      </c>
      <c r="C3239" s="30" t="s">
        <v>5</v>
      </c>
      <c r="D3239" s="30" t="s">
        <v>591</v>
      </c>
      <c r="E3239" s="30" t="s">
        <v>281</v>
      </c>
      <c r="F3239" s="30">
        <v>8974</v>
      </c>
      <c r="G3239" s="30" t="s">
        <v>311</v>
      </c>
      <c r="H3239" s="30">
        <v>113.42539847272501</v>
      </c>
      <c r="I3239" s="30">
        <v>0.43</v>
      </c>
      <c r="J3239" s="30" t="s">
        <v>333</v>
      </c>
      <c r="K3239" s="30">
        <v>48.772921343271797</v>
      </c>
      <c r="L3239" s="30">
        <v>437688.19613452099</v>
      </c>
      <c r="M3239" s="30">
        <v>0</v>
      </c>
      <c r="N3239" s="30">
        <v>0.43</v>
      </c>
      <c r="O3239" s="30">
        <v>0</v>
      </c>
      <c r="P3239" s="30">
        <v>0</v>
      </c>
      <c r="Q3239" s="30">
        <v>0</v>
      </c>
      <c r="R3239" s="30">
        <v>0</v>
      </c>
      <c r="S3239" s="30">
        <v>3858.82</v>
      </c>
      <c r="T3239">
        <v>6</v>
      </c>
      <c r="U3239">
        <v>113.42539847272501</v>
      </c>
      <c r="V3239">
        <v>0.11878453038674</v>
      </c>
    </row>
    <row r="3240" spans="1:22" hidden="1" x14ac:dyDescent="0.25">
      <c r="A3240" s="30" t="s">
        <v>3432</v>
      </c>
      <c r="B3240" s="30" t="s">
        <v>2976</v>
      </c>
      <c r="C3240" s="30" t="s">
        <v>5</v>
      </c>
      <c r="D3240" s="30" t="s">
        <v>591</v>
      </c>
      <c r="E3240" s="30" t="s">
        <v>281</v>
      </c>
      <c r="F3240" s="30">
        <v>8974</v>
      </c>
      <c r="G3240" s="30" t="s">
        <v>312</v>
      </c>
      <c r="H3240" s="30">
        <v>28.542446238964001</v>
      </c>
      <c r="I3240" s="30">
        <v>17.149999999999999</v>
      </c>
      <c r="J3240" s="30" t="s">
        <v>334</v>
      </c>
      <c r="K3240" s="30">
        <v>489.50295299823301</v>
      </c>
      <c r="L3240" s="30">
        <v>4392799.5002061399</v>
      </c>
      <c r="M3240" s="30">
        <v>0</v>
      </c>
      <c r="N3240" s="30">
        <v>0</v>
      </c>
      <c r="O3240" s="30">
        <v>17.149999999999999</v>
      </c>
      <c r="P3240" s="30">
        <v>0</v>
      </c>
      <c r="Q3240" s="30">
        <v>0</v>
      </c>
      <c r="R3240" s="30">
        <v>0</v>
      </c>
      <c r="S3240" s="30">
        <v>153904.1</v>
      </c>
      <c r="T3240">
        <v>6</v>
      </c>
      <c r="U3240">
        <v>28.542446238964001</v>
      </c>
      <c r="V3240">
        <v>0.83333333333333304</v>
      </c>
    </row>
    <row r="3241" spans="1:22" hidden="1" x14ac:dyDescent="0.25">
      <c r="A3241" s="30" t="s">
        <v>3433</v>
      </c>
      <c r="B3241" s="30" t="s">
        <v>2976</v>
      </c>
      <c r="C3241" s="30" t="s">
        <v>5</v>
      </c>
      <c r="D3241" s="30" t="s">
        <v>591</v>
      </c>
      <c r="E3241" s="30" t="s">
        <v>281</v>
      </c>
      <c r="F3241" s="30">
        <v>8974</v>
      </c>
      <c r="G3241" s="30" t="s">
        <v>2688</v>
      </c>
      <c r="H3241" s="30">
        <v>358.71677128948102</v>
      </c>
      <c r="I3241" s="30">
        <v>0.43164008442000001</v>
      </c>
      <c r="J3241" s="30" t="s">
        <v>334</v>
      </c>
      <c r="K3241" s="30">
        <v>154.836537442262</v>
      </c>
      <c r="L3241" s="30">
        <v>1389503.0870068599</v>
      </c>
      <c r="M3241" s="30">
        <v>0</v>
      </c>
      <c r="N3241" s="30">
        <v>0</v>
      </c>
      <c r="O3241" s="30">
        <v>0.43164008442000001</v>
      </c>
      <c r="P3241" s="30">
        <v>0</v>
      </c>
      <c r="Q3241" s="30">
        <v>0</v>
      </c>
      <c r="R3241" s="30">
        <v>0</v>
      </c>
      <c r="S3241" s="30">
        <v>3873.5381175850798</v>
      </c>
      <c r="T3241">
        <v>6</v>
      </c>
      <c r="U3241">
        <v>358.71677128948102</v>
      </c>
      <c r="V3241">
        <v>2.0973765034985398E-2</v>
      </c>
    </row>
    <row r="3242" spans="1:22" hidden="1" x14ac:dyDescent="0.25">
      <c r="A3242" s="30" t="s">
        <v>3434</v>
      </c>
      <c r="B3242" s="30" t="s">
        <v>2976</v>
      </c>
      <c r="C3242" s="30" t="s">
        <v>5</v>
      </c>
      <c r="D3242" s="30" t="s">
        <v>591</v>
      </c>
      <c r="E3242" s="30" t="s">
        <v>281</v>
      </c>
      <c r="F3242" s="30">
        <v>8974</v>
      </c>
      <c r="G3242" s="30" t="s">
        <v>2687</v>
      </c>
      <c r="H3242" s="30">
        <v>222.627038785455</v>
      </c>
      <c r="I3242" s="30">
        <v>2.9883599155799998</v>
      </c>
      <c r="J3242" s="30" t="s">
        <v>334</v>
      </c>
      <c r="K3242" s="30">
        <v>665.289718830727</v>
      </c>
      <c r="L3242" s="30">
        <v>5970309.9367869496</v>
      </c>
      <c r="M3242" s="30">
        <v>0</v>
      </c>
      <c r="N3242" s="30">
        <v>0</v>
      </c>
      <c r="O3242" s="30">
        <v>2.9883599155799998</v>
      </c>
      <c r="P3242" s="30">
        <v>0</v>
      </c>
      <c r="Q3242" s="30">
        <v>0</v>
      </c>
      <c r="R3242" s="30">
        <v>0</v>
      </c>
      <c r="S3242" s="30">
        <v>26817.541882414898</v>
      </c>
      <c r="T3242">
        <v>6</v>
      </c>
      <c r="U3242">
        <v>222.627038785455</v>
      </c>
      <c r="V3242">
        <v>0.145206992982507</v>
      </c>
    </row>
    <row r="3243" spans="1:22" hidden="1" x14ac:dyDescent="0.25">
      <c r="A3243" s="30" t="s">
        <v>3435</v>
      </c>
      <c r="B3243" s="30" t="s">
        <v>2976</v>
      </c>
      <c r="C3243" s="30" t="s">
        <v>5</v>
      </c>
      <c r="D3243" s="30" t="s">
        <v>591</v>
      </c>
      <c r="E3243" s="30" t="s">
        <v>281</v>
      </c>
      <c r="F3243" s="30">
        <v>8974</v>
      </c>
      <c r="G3243" s="30" t="s">
        <v>313</v>
      </c>
      <c r="H3243" s="30">
        <v>2168.6952385176</v>
      </c>
      <c r="I3243" s="30">
        <v>0.01</v>
      </c>
      <c r="J3243" s="30" t="s">
        <v>334</v>
      </c>
      <c r="K3243" s="30">
        <v>21.686952385175999</v>
      </c>
      <c r="L3243" s="30">
        <v>194618.71070457</v>
      </c>
      <c r="M3243" s="30">
        <v>0</v>
      </c>
      <c r="N3243" s="30">
        <v>0</v>
      </c>
      <c r="O3243" s="30">
        <v>0.01</v>
      </c>
      <c r="P3243" s="30">
        <v>0</v>
      </c>
      <c r="Q3243" s="30">
        <v>0</v>
      </c>
      <c r="R3243" s="30">
        <v>0</v>
      </c>
      <c r="S3243" s="30">
        <v>89.74</v>
      </c>
      <c r="T3243">
        <v>6</v>
      </c>
      <c r="U3243">
        <v>2168.6952385176</v>
      </c>
      <c r="V3243">
        <v>4.85908649173955E-4</v>
      </c>
    </row>
    <row r="3244" spans="1:22" hidden="1" x14ac:dyDescent="0.25">
      <c r="A3244" s="30" t="s">
        <v>3436</v>
      </c>
      <c r="B3244" s="30" t="s">
        <v>2976</v>
      </c>
      <c r="C3244" s="30" t="s">
        <v>5</v>
      </c>
      <c r="D3244" s="30" t="s">
        <v>591</v>
      </c>
      <c r="E3244" s="30" t="s">
        <v>282</v>
      </c>
      <c r="F3244" s="30">
        <v>8974</v>
      </c>
      <c r="G3244" s="30" t="s">
        <v>289</v>
      </c>
      <c r="H3244" s="30">
        <v>1078.1552388130799</v>
      </c>
      <c r="I3244" s="30">
        <v>0.01</v>
      </c>
      <c r="J3244" s="30" t="s">
        <v>335</v>
      </c>
      <c r="K3244" s="30">
        <v>10.7815523881308</v>
      </c>
      <c r="L3244" s="30">
        <v>96753.651131086095</v>
      </c>
      <c r="M3244" s="30">
        <v>0</v>
      </c>
      <c r="N3244" s="30">
        <v>0</v>
      </c>
      <c r="O3244" s="30">
        <v>0</v>
      </c>
      <c r="P3244" s="30">
        <v>0.01</v>
      </c>
      <c r="Q3244" s="30">
        <v>0</v>
      </c>
      <c r="R3244" s="30">
        <v>0</v>
      </c>
      <c r="S3244" s="30">
        <v>89.74</v>
      </c>
      <c r="T3244">
        <v>7</v>
      </c>
      <c r="U3244">
        <v>1078.1552388130799</v>
      </c>
      <c r="V3244">
        <v>1</v>
      </c>
    </row>
    <row r="3245" spans="1:22" hidden="1" x14ac:dyDescent="0.25">
      <c r="A3245" s="30" t="s">
        <v>3437</v>
      </c>
      <c r="B3245" s="30" t="s">
        <v>2976</v>
      </c>
      <c r="C3245" s="30" t="s">
        <v>5</v>
      </c>
      <c r="D3245" s="30" t="s">
        <v>591</v>
      </c>
      <c r="E3245" s="30" t="s">
        <v>282</v>
      </c>
      <c r="F3245" s="30">
        <v>8974</v>
      </c>
      <c r="G3245" s="30" t="s">
        <v>290</v>
      </c>
      <c r="H3245" s="30">
        <v>629.41696433384504</v>
      </c>
      <c r="I3245" s="30">
        <v>0.01</v>
      </c>
      <c r="J3245" s="30" t="s">
        <v>363</v>
      </c>
      <c r="K3245" s="30">
        <v>6.2941696433384502</v>
      </c>
      <c r="L3245" s="30">
        <v>56483.8783793193</v>
      </c>
      <c r="M3245" s="30">
        <v>0</v>
      </c>
      <c r="N3245" s="30">
        <v>0</v>
      </c>
      <c r="O3245" s="30">
        <v>0</v>
      </c>
      <c r="P3245" s="30">
        <v>0</v>
      </c>
      <c r="Q3245" s="30">
        <v>0</v>
      </c>
      <c r="R3245" s="30">
        <v>0</v>
      </c>
      <c r="S3245" s="30">
        <v>89.74</v>
      </c>
      <c r="T3245">
        <v>7</v>
      </c>
      <c r="U3245">
        <v>629.41696433384504</v>
      </c>
      <c r="V3245">
        <v>1</v>
      </c>
    </row>
    <row r="3246" spans="1:22" hidden="1" x14ac:dyDescent="0.25">
      <c r="A3246" s="30" t="s">
        <v>3438</v>
      </c>
      <c r="B3246" s="30" t="s">
        <v>2976</v>
      </c>
      <c r="C3246" s="30" t="s">
        <v>5</v>
      </c>
      <c r="D3246" s="30" t="s">
        <v>591</v>
      </c>
      <c r="E3246" s="30" t="s">
        <v>282</v>
      </c>
      <c r="F3246" s="30">
        <v>8974</v>
      </c>
      <c r="G3246" s="30" t="s">
        <v>291</v>
      </c>
      <c r="H3246" s="30">
        <v>1214.3734798104001</v>
      </c>
      <c r="I3246" s="30">
        <v>0.01</v>
      </c>
      <c r="J3246" s="30" t="s">
        <v>336</v>
      </c>
      <c r="K3246" s="30">
        <v>12.143734798103999</v>
      </c>
      <c r="L3246" s="30">
        <v>108977.876078185</v>
      </c>
      <c r="M3246" s="30">
        <v>0</v>
      </c>
      <c r="N3246" s="30">
        <v>0</v>
      </c>
      <c r="O3246" s="30">
        <v>0</v>
      </c>
      <c r="P3246" s="30">
        <v>0</v>
      </c>
      <c r="Q3246" s="30">
        <v>0.01</v>
      </c>
      <c r="R3246" s="30">
        <v>12.143734798103999</v>
      </c>
      <c r="S3246" s="30">
        <v>89.74</v>
      </c>
      <c r="T3246">
        <v>7</v>
      </c>
      <c r="U3246">
        <v>1214.3734798104001</v>
      </c>
      <c r="V3246">
        <v>3.0120481927710802E-3</v>
      </c>
    </row>
    <row r="3247" spans="1:22" hidden="1" x14ac:dyDescent="0.25">
      <c r="A3247" s="30" t="s">
        <v>3439</v>
      </c>
      <c r="B3247" s="30" t="s">
        <v>2976</v>
      </c>
      <c r="C3247" s="30" t="s">
        <v>5</v>
      </c>
      <c r="D3247" s="30" t="s">
        <v>591</v>
      </c>
      <c r="E3247" s="30" t="s">
        <v>282</v>
      </c>
      <c r="F3247" s="30">
        <v>8974</v>
      </c>
      <c r="G3247" s="30" t="s">
        <v>292</v>
      </c>
      <c r="H3247" s="30">
        <v>48.344950683267598</v>
      </c>
      <c r="I3247" s="30">
        <v>0.75</v>
      </c>
      <c r="J3247" s="30" t="s">
        <v>332</v>
      </c>
      <c r="K3247" s="30">
        <v>36.258713012450698</v>
      </c>
      <c r="L3247" s="30">
        <v>325385.69057373202</v>
      </c>
      <c r="M3247" s="30">
        <v>0.75</v>
      </c>
      <c r="N3247" s="30">
        <v>0</v>
      </c>
      <c r="O3247" s="30">
        <v>0</v>
      </c>
      <c r="P3247" s="30">
        <v>0</v>
      </c>
      <c r="Q3247" s="30">
        <v>0</v>
      </c>
      <c r="R3247" s="30">
        <v>0</v>
      </c>
      <c r="S3247" s="30">
        <v>6730.5</v>
      </c>
      <c r="T3247">
        <v>7</v>
      </c>
      <c r="U3247">
        <v>48.344950683267598</v>
      </c>
      <c r="V3247">
        <v>8.4745762711864403E-2</v>
      </c>
    </row>
    <row r="3248" spans="1:22" hidden="1" x14ac:dyDescent="0.25">
      <c r="A3248" s="30" t="s">
        <v>3440</v>
      </c>
      <c r="B3248" s="30" t="s">
        <v>2976</v>
      </c>
      <c r="C3248" s="30" t="s">
        <v>5</v>
      </c>
      <c r="D3248" s="30" t="s">
        <v>591</v>
      </c>
      <c r="E3248" s="30" t="s">
        <v>282</v>
      </c>
      <c r="F3248" s="30">
        <v>8974</v>
      </c>
      <c r="G3248" s="30" t="s">
        <v>293</v>
      </c>
      <c r="H3248" s="30">
        <v>973.09339791839102</v>
      </c>
      <c r="I3248" s="30">
        <v>0.24</v>
      </c>
      <c r="J3248" s="30" t="s">
        <v>333</v>
      </c>
      <c r="K3248" s="30">
        <v>233.54241550041399</v>
      </c>
      <c r="L3248" s="30">
        <v>2095809.63670071</v>
      </c>
      <c r="M3248" s="30">
        <v>0</v>
      </c>
      <c r="N3248" s="30">
        <v>0.24</v>
      </c>
      <c r="O3248" s="30">
        <v>0</v>
      </c>
      <c r="P3248" s="30">
        <v>0</v>
      </c>
      <c r="Q3248" s="30">
        <v>0</v>
      </c>
      <c r="R3248" s="30">
        <v>0</v>
      </c>
      <c r="S3248" s="30">
        <v>2153.7600000000002</v>
      </c>
      <c r="T3248">
        <v>7</v>
      </c>
      <c r="U3248">
        <v>973.09339791839102</v>
      </c>
      <c r="V3248">
        <v>5.4794520547945202E-2</v>
      </c>
    </row>
    <row r="3249" spans="1:22" hidden="1" x14ac:dyDescent="0.25">
      <c r="A3249" s="30" t="s">
        <v>3441</v>
      </c>
      <c r="B3249" s="30" t="s">
        <v>2976</v>
      </c>
      <c r="C3249" s="30" t="s">
        <v>5</v>
      </c>
      <c r="D3249" s="30" t="s">
        <v>591</v>
      </c>
      <c r="E3249" s="30" t="s">
        <v>282</v>
      </c>
      <c r="F3249" s="30">
        <v>8974</v>
      </c>
      <c r="G3249" s="30" t="s">
        <v>294</v>
      </c>
      <c r="H3249" s="30">
        <v>207.03375925058199</v>
      </c>
      <c r="I3249" s="30">
        <v>0.93</v>
      </c>
      <c r="J3249" s="30" t="s">
        <v>333</v>
      </c>
      <c r="K3249" s="30">
        <v>192.541396103041</v>
      </c>
      <c r="L3249" s="30">
        <v>1727866.4886286899</v>
      </c>
      <c r="M3249" s="30">
        <v>0</v>
      </c>
      <c r="N3249" s="30">
        <v>0.93</v>
      </c>
      <c r="O3249" s="30">
        <v>0</v>
      </c>
      <c r="P3249" s="30">
        <v>0</v>
      </c>
      <c r="Q3249" s="30">
        <v>0</v>
      </c>
      <c r="R3249" s="30">
        <v>0</v>
      </c>
      <c r="S3249" s="30">
        <v>8345.82</v>
      </c>
      <c r="T3249">
        <v>7</v>
      </c>
      <c r="U3249">
        <v>207.03375925058199</v>
      </c>
      <c r="V3249">
        <v>0.21232876712328799</v>
      </c>
    </row>
    <row r="3250" spans="1:22" hidden="1" x14ac:dyDescent="0.25">
      <c r="A3250" s="30" t="s">
        <v>3442</v>
      </c>
      <c r="B3250" s="30" t="s">
        <v>2976</v>
      </c>
      <c r="C3250" s="30" t="s">
        <v>5</v>
      </c>
      <c r="D3250" s="30" t="s">
        <v>591</v>
      </c>
      <c r="E3250" s="30" t="s">
        <v>282</v>
      </c>
      <c r="F3250" s="30">
        <v>8974</v>
      </c>
      <c r="G3250" s="30" t="s">
        <v>295</v>
      </c>
      <c r="H3250" s="30">
        <v>0</v>
      </c>
      <c r="I3250" s="30">
        <v>0</v>
      </c>
      <c r="J3250" s="30" t="s">
        <v>336</v>
      </c>
      <c r="K3250" s="30">
        <v>0</v>
      </c>
      <c r="L3250" s="30">
        <v>0</v>
      </c>
      <c r="M3250" s="30">
        <v>0</v>
      </c>
      <c r="N3250" s="30">
        <v>0</v>
      </c>
      <c r="O3250" s="30">
        <v>0</v>
      </c>
      <c r="P3250" s="30">
        <v>0</v>
      </c>
      <c r="Q3250" s="30">
        <v>0</v>
      </c>
      <c r="R3250" s="30">
        <v>0</v>
      </c>
      <c r="S3250" s="30">
        <v>0</v>
      </c>
      <c r="T3250">
        <v>7</v>
      </c>
      <c r="U3250">
        <v>0</v>
      </c>
      <c r="V3250">
        <v>0</v>
      </c>
    </row>
    <row r="3251" spans="1:22" hidden="1" x14ac:dyDescent="0.25">
      <c r="A3251" s="30" t="s">
        <v>3443</v>
      </c>
      <c r="B3251" s="30" t="s">
        <v>2976</v>
      </c>
      <c r="C3251" s="30" t="s">
        <v>5</v>
      </c>
      <c r="D3251" s="30" t="s">
        <v>591</v>
      </c>
      <c r="E3251" s="30" t="s">
        <v>282</v>
      </c>
      <c r="F3251" s="30">
        <v>8974</v>
      </c>
      <c r="G3251" s="30" t="s">
        <v>296</v>
      </c>
      <c r="H3251" s="30">
        <v>218.119093888067</v>
      </c>
      <c r="I3251" s="30">
        <v>0.26</v>
      </c>
      <c r="J3251" s="30" t="s">
        <v>336</v>
      </c>
      <c r="K3251" s="30">
        <v>56.710964410897397</v>
      </c>
      <c r="L3251" s="30">
        <v>508924.19462339301</v>
      </c>
      <c r="M3251" s="30">
        <v>0</v>
      </c>
      <c r="N3251" s="30">
        <v>0</v>
      </c>
      <c r="O3251" s="30">
        <v>0</v>
      </c>
      <c r="P3251" s="30">
        <v>0</v>
      </c>
      <c r="Q3251" s="30">
        <v>0.26</v>
      </c>
      <c r="R3251" s="30">
        <v>56.710964410897397</v>
      </c>
      <c r="S3251" s="30">
        <v>2333.2399999999998</v>
      </c>
      <c r="T3251">
        <v>7</v>
      </c>
      <c r="U3251">
        <v>218.119093888067</v>
      </c>
      <c r="V3251">
        <v>7.8313253012048195E-2</v>
      </c>
    </row>
    <row r="3252" spans="1:22" hidden="1" x14ac:dyDescent="0.25">
      <c r="A3252" s="30" t="s">
        <v>3444</v>
      </c>
      <c r="B3252" s="30" t="s">
        <v>2976</v>
      </c>
      <c r="C3252" s="30" t="s">
        <v>5</v>
      </c>
      <c r="D3252" s="30" t="s">
        <v>591</v>
      </c>
      <c r="E3252" s="30" t="s">
        <v>282</v>
      </c>
      <c r="F3252" s="30">
        <v>8974</v>
      </c>
      <c r="G3252" s="30" t="s">
        <v>297</v>
      </c>
      <c r="H3252" s="30">
        <v>1916.8875530600701</v>
      </c>
      <c r="I3252" s="30">
        <v>0.15</v>
      </c>
      <c r="J3252" s="30" t="s">
        <v>336</v>
      </c>
      <c r="K3252" s="30">
        <v>287.53313295901</v>
      </c>
      <c r="L3252" s="30">
        <v>2580322.3351741601</v>
      </c>
      <c r="M3252" s="30">
        <v>0</v>
      </c>
      <c r="N3252" s="30">
        <v>0</v>
      </c>
      <c r="O3252" s="30">
        <v>0</v>
      </c>
      <c r="P3252" s="30">
        <v>0</v>
      </c>
      <c r="Q3252" s="30">
        <v>0.15</v>
      </c>
      <c r="R3252" s="30">
        <v>287.53313295901</v>
      </c>
      <c r="S3252" s="30">
        <v>1346.1</v>
      </c>
      <c r="T3252">
        <v>7</v>
      </c>
      <c r="U3252">
        <v>1916.8875530600701</v>
      </c>
      <c r="V3252">
        <v>4.51807228915663E-2</v>
      </c>
    </row>
    <row r="3253" spans="1:22" hidden="1" x14ac:dyDescent="0.25">
      <c r="A3253" s="30" t="s">
        <v>3445</v>
      </c>
      <c r="B3253" s="30" t="s">
        <v>2976</v>
      </c>
      <c r="C3253" s="30" t="s">
        <v>5</v>
      </c>
      <c r="D3253" s="30" t="s">
        <v>591</v>
      </c>
      <c r="E3253" s="30" t="s">
        <v>282</v>
      </c>
      <c r="F3253" s="30">
        <v>8974</v>
      </c>
      <c r="G3253" s="30" t="s">
        <v>298</v>
      </c>
      <c r="H3253" s="30">
        <v>0</v>
      </c>
      <c r="I3253" s="30">
        <v>0</v>
      </c>
      <c r="J3253" s="30" t="s">
        <v>276</v>
      </c>
      <c r="K3253" s="30">
        <v>0</v>
      </c>
      <c r="L3253" s="30">
        <v>0</v>
      </c>
      <c r="M3253" s="30">
        <v>0</v>
      </c>
      <c r="N3253" s="30">
        <v>0</v>
      </c>
      <c r="O3253" s="30">
        <v>0</v>
      </c>
      <c r="P3253" s="30">
        <v>0</v>
      </c>
      <c r="Q3253" s="30">
        <v>0</v>
      </c>
      <c r="R3253" s="30">
        <v>0</v>
      </c>
      <c r="S3253" s="30">
        <v>0</v>
      </c>
      <c r="T3253">
        <v>7</v>
      </c>
      <c r="U3253">
        <v>0</v>
      </c>
      <c r="V3253">
        <v>0</v>
      </c>
    </row>
    <row r="3254" spans="1:22" hidden="1" x14ac:dyDescent="0.25">
      <c r="A3254" s="30" t="s">
        <v>3446</v>
      </c>
      <c r="B3254" s="30" t="s">
        <v>2976</v>
      </c>
      <c r="C3254" s="30" t="s">
        <v>5</v>
      </c>
      <c r="D3254" s="30" t="s">
        <v>591</v>
      </c>
      <c r="E3254" s="30" t="s">
        <v>282</v>
      </c>
      <c r="F3254" s="30">
        <v>8974</v>
      </c>
      <c r="G3254" s="30" t="s">
        <v>299</v>
      </c>
      <c r="H3254" s="30">
        <v>134.10285304484901</v>
      </c>
      <c r="I3254" s="30">
        <v>0.22</v>
      </c>
      <c r="J3254" s="30" t="s">
        <v>332</v>
      </c>
      <c r="K3254" s="30">
        <v>29.502627669866801</v>
      </c>
      <c r="L3254" s="30">
        <v>264756.58070938499</v>
      </c>
      <c r="M3254" s="30">
        <v>0.22</v>
      </c>
      <c r="N3254" s="30">
        <v>0</v>
      </c>
      <c r="O3254" s="30">
        <v>0</v>
      </c>
      <c r="P3254" s="30">
        <v>0</v>
      </c>
      <c r="Q3254" s="30">
        <v>0</v>
      </c>
      <c r="R3254" s="30">
        <v>0</v>
      </c>
      <c r="S3254" s="30">
        <v>1974.28</v>
      </c>
      <c r="T3254">
        <v>7</v>
      </c>
      <c r="U3254">
        <v>134.10285304484901</v>
      </c>
      <c r="V3254">
        <v>2.4858757062146901E-2</v>
      </c>
    </row>
    <row r="3255" spans="1:22" hidden="1" x14ac:dyDescent="0.25">
      <c r="A3255" s="30" t="s">
        <v>3447</v>
      </c>
      <c r="B3255" s="30" t="s">
        <v>2976</v>
      </c>
      <c r="C3255" s="30" t="s">
        <v>5</v>
      </c>
      <c r="D3255" s="30" t="s">
        <v>591</v>
      </c>
      <c r="E3255" s="30" t="s">
        <v>282</v>
      </c>
      <c r="F3255" s="30">
        <v>8974</v>
      </c>
      <c r="G3255" s="30" t="s">
        <v>300</v>
      </c>
      <c r="H3255" s="30">
        <v>389.88559738974197</v>
      </c>
      <c r="I3255" s="30">
        <v>0.01</v>
      </c>
      <c r="J3255" s="30" t="s">
        <v>336</v>
      </c>
      <c r="K3255" s="30">
        <v>3.8988559738974198</v>
      </c>
      <c r="L3255" s="30">
        <v>34988.333509755503</v>
      </c>
      <c r="M3255" s="30">
        <v>0</v>
      </c>
      <c r="N3255" s="30">
        <v>0</v>
      </c>
      <c r="O3255" s="30">
        <v>0</v>
      </c>
      <c r="P3255" s="30">
        <v>0</v>
      </c>
      <c r="Q3255" s="30">
        <v>0.01</v>
      </c>
      <c r="R3255" s="30">
        <v>3.8988559738974198</v>
      </c>
      <c r="S3255" s="30">
        <v>89.74</v>
      </c>
      <c r="T3255">
        <v>7</v>
      </c>
      <c r="U3255">
        <v>389.88559738974197</v>
      </c>
      <c r="V3255">
        <v>3.0120481927710802E-3</v>
      </c>
    </row>
    <row r="3256" spans="1:22" hidden="1" x14ac:dyDescent="0.25">
      <c r="A3256" s="30" t="s">
        <v>3448</v>
      </c>
      <c r="B3256" s="30" t="s">
        <v>2976</v>
      </c>
      <c r="C3256" s="30" t="s">
        <v>5</v>
      </c>
      <c r="D3256" s="30" t="s">
        <v>591</v>
      </c>
      <c r="E3256" s="30" t="s">
        <v>282</v>
      </c>
      <c r="F3256" s="30">
        <v>8974</v>
      </c>
      <c r="G3256" s="30" t="s">
        <v>301</v>
      </c>
      <c r="H3256" s="30">
        <v>122.770457587232</v>
      </c>
      <c r="I3256" s="30">
        <v>2.6</v>
      </c>
      <c r="J3256" s="30" t="s">
        <v>333</v>
      </c>
      <c r="K3256" s="30">
        <v>319.20318972680298</v>
      </c>
      <c r="L3256" s="30">
        <v>2864529.4246083298</v>
      </c>
      <c r="M3256" s="30">
        <v>0</v>
      </c>
      <c r="N3256" s="30">
        <v>2.6</v>
      </c>
      <c r="O3256" s="30">
        <v>0</v>
      </c>
      <c r="P3256" s="30">
        <v>0</v>
      </c>
      <c r="Q3256" s="30">
        <v>0</v>
      </c>
      <c r="R3256" s="30">
        <v>0</v>
      </c>
      <c r="S3256" s="30">
        <v>23332.400000000001</v>
      </c>
      <c r="T3256">
        <v>7</v>
      </c>
      <c r="U3256">
        <v>122.770457587232</v>
      </c>
      <c r="V3256">
        <v>0.59360730593607303</v>
      </c>
    </row>
    <row r="3257" spans="1:22" hidden="1" x14ac:dyDescent="0.25">
      <c r="A3257" s="30" t="s">
        <v>3449</v>
      </c>
      <c r="B3257" s="30" t="s">
        <v>2976</v>
      </c>
      <c r="C3257" s="30" t="s">
        <v>5</v>
      </c>
      <c r="D3257" s="30" t="s">
        <v>591</v>
      </c>
      <c r="E3257" s="30" t="s">
        <v>282</v>
      </c>
      <c r="F3257" s="30">
        <v>8974</v>
      </c>
      <c r="G3257" s="30" t="s">
        <v>302</v>
      </c>
      <c r="H3257" s="30">
        <v>110.636582220241</v>
      </c>
      <c r="I3257" s="30">
        <v>0.37</v>
      </c>
      <c r="J3257" s="30" t="s">
        <v>332</v>
      </c>
      <c r="K3257" s="30">
        <v>40.935535421489199</v>
      </c>
      <c r="L3257" s="30">
        <v>367355.49487244402</v>
      </c>
      <c r="M3257" s="30">
        <v>0.37</v>
      </c>
      <c r="N3257" s="30">
        <v>0</v>
      </c>
      <c r="O3257" s="30">
        <v>0</v>
      </c>
      <c r="P3257" s="30">
        <v>0</v>
      </c>
      <c r="Q3257" s="30">
        <v>0</v>
      </c>
      <c r="R3257" s="30">
        <v>0</v>
      </c>
      <c r="S3257" s="30">
        <v>3320.38</v>
      </c>
      <c r="T3257">
        <v>7</v>
      </c>
      <c r="U3257">
        <v>110.636582220241</v>
      </c>
      <c r="V3257">
        <v>4.18079096045198E-2</v>
      </c>
    </row>
    <row r="3258" spans="1:22" hidden="1" x14ac:dyDescent="0.25">
      <c r="A3258" s="30" t="s">
        <v>3450</v>
      </c>
      <c r="B3258" s="30" t="s">
        <v>2976</v>
      </c>
      <c r="C3258" s="30" t="s">
        <v>5</v>
      </c>
      <c r="D3258" s="30" t="s">
        <v>591</v>
      </c>
      <c r="E3258" s="30" t="s">
        <v>282</v>
      </c>
      <c r="F3258" s="30">
        <v>8974</v>
      </c>
      <c r="G3258" s="30" t="s">
        <v>303</v>
      </c>
      <c r="H3258" s="30">
        <v>565.30069625072099</v>
      </c>
      <c r="I3258" s="30">
        <v>0.5</v>
      </c>
      <c r="J3258" s="30" t="s">
        <v>336</v>
      </c>
      <c r="K3258" s="30">
        <v>282.65034812536101</v>
      </c>
      <c r="L3258" s="30">
        <v>2536504.22407699</v>
      </c>
      <c r="M3258" s="30">
        <v>0</v>
      </c>
      <c r="N3258" s="30">
        <v>0</v>
      </c>
      <c r="O3258" s="30">
        <v>0</v>
      </c>
      <c r="P3258" s="30">
        <v>0</v>
      </c>
      <c r="Q3258" s="30">
        <v>0.5</v>
      </c>
      <c r="R3258" s="30">
        <v>282.65034812536101</v>
      </c>
      <c r="S3258" s="30">
        <v>4487</v>
      </c>
      <c r="T3258">
        <v>7</v>
      </c>
      <c r="U3258">
        <v>565.30069625072099</v>
      </c>
      <c r="V3258">
        <v>0.15060240963855401</v>
      </c>
    </row>
    <row r="3259" spans="1:22" hidden="1" x14ac:dyDescent="0.25">
      <c r="A3259" s="30" t="s">
        <v>3451</v>
      </c>
      <c r="B3259" s="30" t="s">
        <v>2976</v>
      </c>
      <c r="C3259" s="30" t="s">
        <v>5</v>
      </c>
      <c r="D3259" s="30" t="s">
        <v>591</v>
      </c>
      <c r="E3259" s="30" t="s">
        <v>282</v>
      </c>
      <c r="F3259" s="30">
        <v>8974</v>
      </c>
      <c r="G3259" s="30" t="s">
        <v>304</v>
      </c>
      <c r="H3259" s="30">
        <v>310.506351135302</v>
      </c>
      <c r="I3259" s="30">
        <v>1</v>
      </c>
      <c r="J3259" s="30" t="s">
        <v>336</v>
      </c>
      <c r="K3259" s="30">
        <v>310.506351135302</v>
      </c>
      <c r="L3259" s="30">
        <v>2786483.9950882001</v>
      </c>
      <c r="M3259" s="30">
        <v>0</v>
      </c>
      <c r="N3259" s="30">
        <v>0</v>
      </c>
      <c r="O3259" s="30">
        <v>0</v>
      </c>
      <c r="P3259" s="30">
        <v>0</v>
      </c>
      <c r="Q3259" s="30">
        <v>1</v>
      </c>
      <c r="R3259" s="30">
        <v>310.506351135302</v>
      </c>
      <c r="S3259" s="30">
        <v>8974</v>
      </c>
      <c r="T3259">
        <v>7</v>
      </c>
      <c r="U3259">
        <v>310.506351135302</v>
      </c>
      <c r="V3259">
        <v>0.30120481927710802</v>
      </c>
    </row>
    <row r="3260" spans="1:22" hidden="1" x14ac:dyDescent="0.25">
      <c r="A3260" s="30" t="s">
        <v>3452</v>
      </c>
      <c r="B3260" s="30" t="s">
        <v>2976</v>
      </c>
      <c r="C3260" s="30" t="s">
        <v>5</v>
      </c>
      <c r="D3260" s="30" t="s">
        <v>591</v>
      </c>
      <c r="E3260" s="30" t="s">
        <v>282</v>
      </c>
      <c r="F3260" s="30">
        <v>8974</v>
      </c>
      <c r="G3260" s="30" t="s">
        <v>305</v>
      </c>
      <c r="H3260" s="30">
        <v>225.219963414007</v>
      </c>
      <c r="I3260" s="30">
        <v>2.2200000000000002</v>
      </c>
      <c r="J3260" s="30" t="s">
        <v>332</v>
      </c>
      <c r="K3260" s="30">
        <v>499.98831877909703</v>
      </c>
      <c r="L3260" s="30">
        <v>4486895.17272361</v>
      </c>
      <c r="M3260" s="30">
        <v>2.2200000000000002</v>
      </c>
      <c r="N3260" s="30">
        <v>0</v>
      </c>
      <c r="O3260" s="30">
        <v>0</v>
      </c>
      <c r="P3260" s="30">
        <v>0</v>
      </c>
      <c r="Q3260" s="30">
        <v>0</v>
      </c>
      <c r="R3260" s="30">
        <v>0</v>
      </c>
      <c r="S3260" s="30">
        <v>19922.28</v>
      </c>
      <c r="T3260">
        <v>7</v>
      </c>
      <c r="U3260">
        <v>225.219963414007</v>
      </c>
      <c r="V3260">
        <v>0.25084745762711902</v>
      </c>
    </row>
    <row r="3261" spans="1:22" hidden="1" x14ac:dyDescent="0.25">
      <c r="A3261" s="30" t="s">
        <v>3453</v>
      </c>
      <c r="B3261" s="30" t="s">
        <v>2976</v>
      </c>
      <c r="C3261" s="30" t="s">
        <v>5</v>
      </c>
      <c r="D3261" s="30" t="s">
        <v>591</v>
      </c>
      <c r="E3261" s="30" t="s">
        <v>282</v>
      </c>
      <c r="F3261" s="30">
        <v>8974</v>
      </c>
      <c r="G3261" s="30" t="s">
        <v>306</v>
      </c>
      <c r="H3261" s="30">
        <v>120.172606470467</v>
      </c>
      <c r="I3261" s="30">
        <v>2.2999999999999998</v>
      </c>
      <c r="J3261" s="30" t="s">
        <v>332</v>
      </c>
      <c r="K3261" s="30">
        <v>276.39699488207401</v>
      </c>
      <c r="L3261" s="30">
        <v>2480386.63207174</v>
      </c>
      <c r="M3261" s="30">
        <v>2.2999999999999998</v>
      </c>
      <c r="N3261" s="30">
        <v>0</v>
      </c>
      <c r="O3261" s="30">
        <v>0</v>
      </c>
      <c r="P3261" s="30">
        <v>0</v>
      </c>
      <c r="Q3261" s="30">
        <v>0</v>
      </c>
      <c r="R3261" s="30">
        <v>0</v>
      </c>
      <c r="S3261" s="30">
        <v>20640.2</v>
      </c>
      <c r="T3261">
        <v>7</v>
      </c>
      <c r="U3261">
        <v>120.172606470467</v>
      </c>
      <c r="V3261">
        <v>0.25988700564971801</v>
      </c>
    </row>
    <row r="3262" spans="1:22" hidden="1" x14ac:dyDescent="0.25">
      <c r="A3262" s="30" t="s">
        <v>3454</v>
      </c>
      <c r="B3262" s="30" t="s">
        <v>2976</v>
      </c>
      <c r="C3262" s="30" t="s">
        <v>5</v>
      </c>
      <c r="D3262" s="30" t="s">
        <v>591</v>
      </c>
      <c r="E3262" s="30" t="s">
        <v>282</v>
      </c>
      <c r="F3262" s="30">
        <v>8974</v>
      </c>
      <c r="G3262" s="30" t="s">
        <v>307</v>
      </c>
      <c r="H3262" s="30">
        <v>99.282090693042704</v>
      </c>
      <c r="I3262" s="30">
        <v>1.23</v>
      </c>
      <c r="J3262" s="30" t="s">
        <v>336</v>
      </c>
      <c r="K3262" s="30">
        <v>122.116971552443</v>
      </c>
      <c r="L3262" s="30">
        <v>1095877.7027116199</v>
      </c>
      <c r="M3262" s="30">
        <v>0</v>
      </c>
      <c r="N3262" s="30">
        <v>0</v>
      </c>
      <c r="O3262" s="30">
        <v>0</v>
      </c>
      <c r="P3262" s="30">
        <v>0</v>
      </c>
      <c r="Q3262" s="30">
        <v>1.23</v>
      </c>
      <c r="R3262" s="30">
        <v>122.116971552443</v>
      </c>
      <c r="S3262" s="30">
        <v>11038.02</v>
      </c>
      <c r="T3262">
        <v>7</v>
      </c>
      <c r="U3262">
        <v>99.282090693042704</v>
      </c>
      <c r="V3262">
        <v>0.37048192771084298</v>
      </c>
    </row>
    <row r="3263" spans="1:22" hidden="1" x14ac:dyDescent="0.25">
      <c r="A3263" s="30" t="s">
        <v>3455</v>
      </c>
      <c r="B3263" s="30" t="s">
        <v>2976</v>
      </c>
      <c r="C3263" s="30" t="s">
        <v>5</v>
      </c>
      <c r="D3263" s="30" t="s">
        <v>591</v>
      </c>
      <c r="E3263" s="30" t="s">
        <v>282</v>
      </c>
      <c r="F3263" s="30">
        <v>8974</v>
      </c>
      <c r="G3263" s="30" t="s">
        <v>308</v>
      </c>
      <c r="H3263" s="30">
        <v>179.217245329126</v>
      </c>
      <c r="I3263" s="30">
        <v>2.99</v>
      </c>
      <c r="J3263" s="30" t="s">
        <v>332</v>
      </c>
      <c r="K3263" s="30">
        <v>535.85956353408596</v>
      </c>
      <c r="L3263" s="30">
        <v>4808803.7231548904</v>
      </c>
      <c r="M3263" s="30">
        <v>2.99</v>
      </c>
      <c r="N3263" s="30">
        <v>0</v>
      </c>
      <c r="O3263" s="30">
        <v>0</v>
      </c>
      <c r="P3263" s="30">
        <v>0</v>
      </c>
      <c r="Q3263" s="30">
        <v>0</v>
      </c>
      <c r="R3263" s="30">
        <v>0</v>
      </c>
      <c r="S3263" s="30">
        <v>26832.26</v>
      </c>
      <c r="T3263">
        <v>7</v>
      </c>
      <c r="U3263">
        <v>179.217245329126</v>
      </c>
      <c r="V3263">
        <v>0.33785310734463297</v>
      </c>
    </row>
    <row r="3264" spans="1:22" hidden="1" x14ac:dyDescent="0.25">
      <c r="A3264" s="30" t="s">
        <v>3456</v>
      </c>
      <c r="B3264" s="30" t="s">
        <v>2976</v>
      </c>
      <c r="C3264" s="30" t="s">
        <v>5</v>
      </c>
      <c r="D3264" s="30" t="s">
        <v>591</v>
      </c>
      <c r="E3264" s="30" t="s">
        <v>282</v>
      </c>
      <c r="F3264" s="30">
        <v>8974</v>
      </c>
      <c r="G3264" s="30" t="s">
        <v>309</v>
      </c>
      <c r="H3264" s="30">
        <v>1368.19266368738</v>
      </c>
      <c r="I3264" s="30">
        <v>0.16</v>
      </c>
      <c r="J3264" s="30" t="s">
        <v>336</v>
      </c>
      <c r="K3264" s="30">
        <v>218.91082618998101</v>
      </c>
      <c r="L3264" s="30">
        <v>1964505.7542288899</v>
      </c>
      <c r="M3264" s="30">
        <v>0</v>
      </c>
      <c r="N3264" s="30">
        <v>0</v>
      </c>
      <c r="O3264" s="30">
        <v>0</v>
      </c>
      <c r="P3264" s="30">
        <v>0</v>
      </c>
      <c r="Q3264" s="30">
        <v>0.16</v>
      </c>
      <c r="R3264" s="30">
        <v>218.91082618998101</v>
      </c>
      <c r="S3264" s="30">
        <v>1435.84</v>
      </c>
      <c r="T3264">
        <v>7</v>
      </c>
      <c r="U3264">
        <v>1368.19266368738</v>
      </c>
      <c r="V3264">
        <v>4.8192771084337303E-2</v>
      </c>
    </row>
    <row r="3265" spans="1:22" hidden="1" x14ac:dyDescent="0.25">
      <c r="A3265" s="30" t="s">
        <v>3457</v>
      </c>
      <c r="B3265" s="30" t="s">
        <v>2976</v>
      </c>
      <c r="C3265" s="30" t="s">
        <v>5</v>
      </c>
      <c r="D3265" s="30" t="s">
        <v>591</v>
      </c>
      <c r="E3265" s="30" t="s">
        <v>282</v>
      </c>
      <c r="F3265" s="30">
        <v>8974</v>
      </c>
      <c r="G3265" s="30" t="s">
        <v>310</v>
      </c>
      <c r="H3265" s="30">
        <v>243.50452437652399</v>
      </c>
      <c r="I3265" s="30">
        <v>0.09</v>
      </c>
      <c r="J3265" s="30" t="s">
        <v>333</v>
      </c>
      <c r="K3265" s="30">
        <v>21.915407193887201</v>
      </c>
      <c r="L3265" s="30">
        <v>196668.864157943</v>
      </c>
      <c r="M3265" s="30">
        <v>0</v>
      </c>
      <c r="N3265" s="30">
        <v>0.09</v>
      </c>
      <c r="O3265" s="30">
        <v>0</v>
      </c>
      <c r="P3265" s="30">
        <v>0</v>
      </c>
      <c r="Q3265" s="30">
        <v>0</v>
      </c>
      <c r="R3265" s="30">
        <v>0</v>
      </c>
      <c r="S3265" s="30">
        <v>807.66</v>
      </c>
      <c r="T3265">
        <v>7</v>
      </c>
      <c r="U3265">
        <v>243.50452437652399</v>
      </c>
      <c r="V3265">
        <v>2.0547945205479499E-2</v>
      </c>
    </row>
    <row r="3266" spans="1:22" hidden="1" x14ac:dyDescent="0.25">
      <c r="A3266" s="30" t="s">
        <v>3458</v>
      </c>
      <c r="B3266" s="30" t="s">
        <v>2976</v>
      </c>
      <c r="C3266" s="30" t="s">
        <v>5</v>
      </c>
      <c r="D3266" s="30" t="s">
        <v>591</v>
      </c>
      <c r="E3266" s="30" t="s">
        <v>282</v>
      </c>
      <c r="F3266" s="30">
        <v>8974</v>
      </c>
      <c r="G3266" s="30" t="s">
        <v>311</v>
      </c>
      <c r="H3266" s="30">
        <v>120.524899794992</v>
      </c>
      <c r="I3266" s="30">
        <v>0.52</v>
      </c>
      <c r="J3266" s="30" t="s">
        <v>333</v>
      </c>
      <c r="K3266" s="30">
        <v>62.672947893395602</v>
      </c>
      <c r="L3266" s="30">
        <v>562427.03439533198</v>
      </c>
      <c r="M3266" s="30">
        <v>0</v>
      </c>
      <c r="N3266" s="30">
        <v>0.52</v>
      </c>
      <c r="O3266" s="30">
        <v>0</v>
      </c>
      <c r="P3266" s="30">
        <v>0</v>
      </c>
      <c r="Q3266" s="30">
        <v>0</v>
      </c>
      <c r="R3266" s="30">
        <v>0</v>
      </c>
      <c r="S3266" s="30">
        <v>4666.4799999999996</v>
      </c>
      <c r="T3266">
        <v>7</v>
      </c>
      <c r="U3266">
        <v>120.524899794992</v>
      </c>
      <c r="V3266">
        <v>0.11872146118721499</v>
      </c>
    </row>
    <row r="3267" spans="1:22" hidden="1" x14ac:dyDescent="0.25">
      <c r="A3267" s="30" t="s">
        <v>3459</v>
      </c>
      <c r="B3267" s="30" t="s">
        <v>2976</v>
      </c>
      <c r="C3267" s="30" t="s">
        <v>5</v>
      </c>
      <c r="D3267" s="30" t="s">
        <v>591</v>
      </c>
      <c r="E3267" s="30" t="s">
        <v>282</v>
      </c>
      <c r="F3267" s="30">
        <v>8974</v>
      </c>
      <c r="G3267" s="30" t="s">
        <v>312</v>
      </c>
      <c r="H3267" s="30">
        <v>31.2749649962973</v>
      </c>
      <c r="I3267" s="30">
        <v>20.85</v>
      </c>
      <c r="J3267" s="30" t="s">
        <v>334</v>
      </c>
      <c r="K3267" s="30">
        <v>652.08302017279902</v>
      </c>
      <c r="L3267" s="30">
        <v>5851793.0230307002</v>
      </c>
      <c r="M3267" s="30">
        <v>0</v>
      </c>
      <c r="N3267" s="30">
        <v>0</v>
      </c>
      <c r="O3267" s="30">
        <v>20.85</v>
      </c>
      <c r="P3267" s="30">
        <v>0</v>
      </c>
      <c r="Q3267" s="30">
        <v>0</v>
      </c>
      <c r="R3267" s="30">
        <v>0</v>
      </c>
      <c r="S3267" s="30">
        <v>187107.9</v>
      </c>
      <c r="T3267">
        <v>7</v>
      </c>
      <c r="U3267">
        <v>31.2749649962973</v>
      </c>
      <c r="V3267">
        <v>0.80688854489164097</v>
      </c>
    </row>
    <row r="3268" spans="1:22" hidden="1" x14ac:dyDescent="0.25">
      <c r="A3268" s="30" t="s">
        <v>3460</v>
      </c>
      <c r="B3268" s="30" t="s">
        <v>2976</v>
      </c>
      <c r="C3268" s="30" t="s">
        <v>5</v>
      </c>
      <c r="D3268" s="30" t="s">
        <v>591</v>
      </c>
      <c r="E3268" s="30" t="s">
        <v>282</v>
      </c>
      <c r="F3268" s="30">
        <v>8974</v>
      </c>
      <c r="G3268" s="30" t="s">
        <v>2688</v>
      </c>
      <c r="H3268" s="30">
        <v>416.78288744220902</v>
      </c>
      <c r="I3268" s="30">
        <v>0.62600433296000002</v>
      </c>
      <c r="J3268" s="30" t="s">
        <v>334</v>
      </c>
      <c r="K3268" s="30">
        <v>260.90789344240301</v>
      </c>
      <c r="L3268" s="30">
        <v>2341387.4357521199</v>
      </c>
      <c r="M3268" s="30">
        <v>0</v>
      </c>
      <c r="N3268" s="30">
        <v>0</v>
      </c>
      <c r="O3268" s="30">
        <v>0.62600433296000002</v>
      </c>
      <c r="P3268" s="30">
        <v>0</v>
      </c>
      <c r="Q3268" s="30">
        <v>0</v>
      </c>
      <c r="R3268" s="30">
        <v>0</v>
      </c>
      <c r="S3268" s="30">
        <v>5617.7628839830404</v>
      </c>
      <c r="T3268">
        <v>7</v>
      </c>
      <c r="U3268">
        <v>416.78288744220902</v>
      </c>
      <c r="V3268">
        <v>2.4226173876161002E-2</v>
      </c>
    </row>
    <row r="3269" spans="1:22" hidden="1" x14ac:dyDescent="0.25">
      <c r="A3269" s="30" t="s">
        <v>3461</v>
      </c>
      <c r="B3269" s="30" t="s">
        <v>2976</v>
      </c>
      <c r="C3269" s="30" t="s">
        <v>5</v>
      </c>
      <c r="D3269" s="30" t="s">
        <v>591</v>
      </c>
      <c r="E3269" s="30" t="s">
        <v>282</v>
      </c>
      <c r="F3269" s="30">
        <v>8974</v>
      </c>
      <c r="G3269" s="30" t="s">
        <v>2687</v>
      </c>
      <c r="H3269" s="30">
        <v>258.66407002429202</v>
      </c>
      <c r="I3269" s="30">
        <v>4.3339956670399999</v>
      </c>
      <c r="J3269" s="30" t="s">
        <v>334</v>
      </c>
      <c r="K3269" s="30">
        <v>1121.04895870421</v>
      </c>
      <c r="L3269" s="30">
        <v>10060293.3554116</v>
      </c>
      <c r="M3269" s="30">
        <v>0</v>
      </c>
      <c r="N3269" s="30">
        <v>0</v>
      </c>
      <c r="O3269" s="30">
        <v>4.3339956670399999</v>
      </c>
      <c r="P3269" s="30">
        <v>0</v>
      </c>
      <c r="Q3269" s="30">
        <v>0</v>
      </c>
      <c r="R3269" s="30">
        <v>0</v>
      </c>
      <c r="S3269" s="30">
        <v>38893.277116017001</v>
      </c>
      <c r="T3269">
        <v>7</v>
      </c>
      <c r="U3269">
        <v>258.66407002429202</v>
      </c>
      <c r="V3269">
        <v>0.167724290520124</v>
      </c>
    </row>
    <row r="3270" spans="1:22" hidden="1" x14ac:dyDescent="0.25">
      <c r="A3270" s="30" t="s">
        <v>3462</v>
      </c>
      <c r="B3270" s="30" t="s">
        <v>2976</v>
      </c>
      <c r="C3270" s="30" t="s">
        <v>5</v>
      </c>
      <c r="D3270" s="30" t="s">
        <v>591</v>
      </c>
      <c r="E3270" s="30" t="s">
        <v>282</v>
      </c>
      <c r="F3270" s="30">
        <v>8974</v>
      </c>
      <c r="G3270" s="30" t="s">
        <v>313</v>
      </c>
      <c r="H3270" s="30">
        <v>2235.83029734615</v>
      </c>
      <c r="I3270" s="30">
        <v>0.03</v>
      </c>
      <c r="J3270" s="30" t="s">
        <v>334</v>
      </c>
      <c r="K3270" s="30">
        <v>67.074908920384502</v>
      </c>
      <c r="L3270" s="30">
        <v>601930.232651531</v>
      </c>
      <c r="M3270" s="30">
        <v>0</v>
      </c>
      <c r="N3270" s="30">
        <v>0</v>
      </c>
      <c r="O3270" s="30">
        <v>0.03</v>
      </c>
      <c r="P3270" s="30">
        <v>0</v>
      </c>
      <c r="Q3270" s="30">
        <v>0</v>
      </c>
      <c r="R3270" s="30">
        <v>0</v>
      </c>
      <c r="S3270" s="30">
        <v>269.22000000000003</v>
      </c>
      <c r="T3270">
        <v>7</v>
      </c>
      <c r="U3270">
        <v>2235.83029734615</v>
      </c>
      <c r="V3270">
        <v>1.1609907120742999E-3</v>
      </c>
    </row>
    <row r="3271" spans="1:22" hidden="1" x14ac:dyDescent="0.25">
      <c r="A3271" s="30" t="s">
        <v>3463</v>
      </c>
      <c r="B3271" s="30" t="s">
        <v>2976</v>
      </c>
      <c r="C3271" s="30" t="s">
        <v>5</v>
      </c>
      <c r="D3271" s="30" t="s">
        <v>591</v>
      </c>
      <c r="E3271" s="30" t="s">
        <v>283</v>
      </c>
      <c r="F3271" s="30">
        <v>8974</v>
      </c>
      <c r="G3271" s="30" t="s">
        <v>289</v>
      </c>
      <c r="H3271" s="30">
        <v>1656.4776444787201</v>
      </c>
      <c r="I3271" s="30">
        <v>0.05</v>
      </c>
      <c r="J3271" s="30" t="s">
        <v>335</v>
      </c>
      <c r="K3271" s="30">
        <v>82.823882223936195</v>
      </c>
      <c r="L3271" s="30">
        <v>743261.51907760405</v>
      </c>
      <c r="M3271" s="30">
        <v>0</v>
      </c>
      <c r="N3271" s="30">
        <v>0</v>
      </c>
      <c r="O3271" s="30">
        <v>0</v>
      </c>
      <c r="P3271" s="30">
        <v>0.05</v>
      </c>
      <c r="Q3271" s="30">
        <v>0</v>
      </c>
      <c r="R3271" s="30">
        <v>0</v>
      </c>
      <c r="S3271" s="30">
        <v>448.7</v>
      </c>
      <c r="T3271">
        <v>8</v>
      </c>
      <c r="U3271">
        <v>1656.4776444787201</v>
      </c>
      <c r="V3271">
        <v>1</v>
      </c>
    </row>
    <row r="3272" spans="1:22" hidden="1" x14ac:dyDescent="0.25">
      <c r="A3272" s="30" t="s">
        <v>3464</v>
      </c>
      <c r="B3272" s="30" t="s">
        <v>2976</v>
      </c>
      <c r="C3272" s="30" t="s">
        <v>5</v>
      </c>
      <c r="D3272" s="30" t="s">
        <v>591</v>
      </c>
      <c r="E3272" s="30" t="s">
        <v>283</v>
      </c>
      <c r="F3272" s="30">
        <v>8974</v>
      </c>
      <c r="G3272" s="30" t="s">
        <v>290</v>
      </c>
      <c r="H3272" s="30">
        <v>1326.36200098821</v>
      </c>
      <c r="I3272" s="30">
        <v>0.02</v>
      </c>
      <c r="J3272" s="30" t="s">
        <v>363</v>
      </c>
      <c r="K3272" s="30">
        <v>26.527240019764299</v>
      </c>
      <c r="L3272" s="30">
        <v>238055.45193736401</v>
      </c>
      <c r="M3272" s="30">
        <v>0</v>
      </c>
      <c r="N3272" s="30">
        <v>0</v>
      </c>
      <c r="O3272" s="30">
        <v>0</v>
      </c>
      <c r="P3272" s="30">
        <v>0</v>
      </c>
      <c r="Q3272" s="30">
        <v>0</v>
      </c>
      <c r="R3272" s="30">
        <v>0</v>
      </c>
      <c r="S3272" s="30">
        <v>179.48</v>
      </c>
      <c r="T3272">
        <v>8</v>
      </c>
      <c r="U3272">
        <v>1326.36200098821</v>
      </c>
      <c r="V3272">
        <v>0.4</v>
      </c>
    </row>
    <row r="3273" spans="1:22" hidden="1" x14ac:dyDescent="0.25">
      <c r="A3273" s="30" t="s">
        <v>3465</v>
      </c>
      <c r="B3273" s="30" t="s">
        <v>2976</v>
      </c>
      <c r="C3273" s="30" t="s">
        <v>5</v>
      </c>
      <c r="D3273" s="30" t="s">
        <v>591</v>
      </c>
      <c r="E3273" s="30" t="s">
        <v>283</v>
      </c>
      <c r="F3273" s="30">
        <v>8974</v>
      </c>
      <c r="G3273" s="30" t="s">
        <v>291</v>
      </c>
      <c r="H3273" s="30">
        <v>860.87860001214096</v>
      </c>
      <c r="I3273" s="30">
        <v>0.03</v>
      </c>
      <c r="J3273" s="30" t="s">
        <v>336</v>
      </c>
      <c r="K3273" s="30">
        <v>25.826358000364198</v>
      </c>
      <c r="L3273" s="30">
        <v>231765.73669526901</v>
      </c>
      <c r="M3273" s="30">
        <v>0</v>
      </c>
      <c r="N3273" s="30">
        <v>0</v>
      </c>
      <c r="O3273" s="30">
        <v>0</v>
      </c>
      <c r="P3273" s="30">
        <v>0</v>
      </c>
      <c r="Q3273" s="30">
        <v>0.03</v>
      </c>
      <c r="R3273" s="30">
        <v>25.826358000364198</v>
      </c>
      <c r="S3273" s="30">
        <v>269.22000000000003</v>
      </c>
      <c r="T3273">
        <v>8</v>
      </c>
      <c r="U3273">
        <v>860.87860001214096</v>
      </c>
      <c r="V3273">
        <v>6.6964285714285702E-3</v>
      </c>
    </row>
    <row r="3274" spans="1:22" hidden="1" x14ac:dyDescent="0.25">
      <c r="A3274" s="30" t="s">
        <v>3466</v>
      </c>
      <c r="B3274" s="30" t="s">
        <v>2976</v>
      </c>
      <c r="C3274" s="30" t="s">
        <v>5</v>
      </c>
      <c r="D3274" s="30" t="s">
        <v>591</v>
      </c>
      <c r="E3274" s="30" t="s">
        <v>283</v>
      </c>
      <c r="F3274" s="30">
        <v>8974</v>
      </c>
      <c r="G3274" s="30" t="s">
        <v>292</v>
      </c>
      <c r="H3274" s="30">
        <v>52.330811127137999</v>
      </c>
      <c r="I3274" s="30">
        <v>0.96</v>
      </c>
      <c r="J3274" s="30" t="s">
        <v>332</v>
      </c>
      <c r="K3274" s="30">
        <v>50.237578682052501</v>
      </c>
      <c r="L3274" s="30">
        <v>450832.03109273902</v>
      </c>
      <c r="M3274" s="30">
        <v>0.96</v>
      </c>
      <c r="N3274" s="30">
        <v>0</v>
      </c>
      <c r="O3274" s="30">
        <v>0</v>
      </c>
      <c r="P3274" s="30">
        <v>0</v>
      </c>
      <c r="Q3274" s="30">
        <v>0</v>
      </c>
      <c r="R3274" s="30">
        <v>0</v>
      </c>
      <c r="S3274" s="30">
        <v>8615.0400000000009</v>
      </c>
      <c r="T3274">
        <v>8</v>
      </c>
      <c r="U3274">
        <v>52.330811127137999</v>
      </c>
      <c r="V3274">
        <v>8.8154269972451793E-2</v>
      </c>
    </row>
    <row r="3275" spans="1:22" hidden="1" x14ac:dyDescent="0.25">
      <c r="A3275" s="30" t="s">
        <v>3467</v>
      </c>
      <c r="B3275" s="30" t="s">
        <v>2976</v>
      </c>
      <c r="C3275" s="30" t="s">
        <v>5</v>
      </c>
      <c r="D3275" s="30" t="s">
        <v>591</v>
      </c>
      <c r="E3275" s="30" t="s">
        <v>283</v>
      </c>
      <c r="F3275" s="30">
        <v>8974</v>
      </c>
      <c r="G3275" s="30" t="s">
        <v>293</v>
      </c>
      <c r="H3275" s="30">
        <v>1067.9354406299999</v>
      </c>
      <c r="I3275" s="30">
        <v>0.39</v>
      </c>
      <c r="J3275" s="30" t="s">
        <v>333</v>
      </c>
      <c r="K3275" s="30">
        <v>416.49482184569803</v>
      </c>
      <c r="L3275" s="30">
        <v>3737624.5312432898</v>
      </c>
      <c r="M3275" s="30">
        <v>0</v>
      </c>
      <c r="N3275" s="30">
        <v>0.39</v>
      </c>
      <c r="O3275" s="30">
        <v>0</v>
      </c>
      <c r="P3275" s="30">
        <v>0</v>
      </c>
      <c r="Q3275" s="30">
        <v>0</v>
      </c>
      <c r="R3275" s="30">
        <v>0</v>
      </c>
      <c r="S3275" s="30">
        <v>3499.86</v>
      </c>
      <c r="T3275">
        <v>8</v>
      </c>
      <c r="U3275">
        <v>1067.9354406299999</v>
      </c>
      <c r="V3275">
        <v>7.0017953321364498E-2</v>
      </c>
    </row>
    <row r="3276" spans="1:22" hidden="1" x14ac:dyDescent="0.25">
      <c r="A3276" s="30" t="s">
        <v>3468</v>
      </c>
      <c r="B3276" s="30" t="s">
        <v>2976</v>
      </c>
      <c r="C3276" s="30" t="s">
        <v>5</v>
      </c>
      <c r="D3276" s="30" t="s">
        <v>591</v>
      </c>
      <c r="E3276" s="30" t="s">
        <v>283</v>
      </c>
      <c r="F3276" s="30">
        <v>8974</v>
      </c>
      <c r="G3276" s="30" t="s">
        <v>294</v>
      </c>
      <c r="H3276" s="30">
        <v>261.21274643819203</v>
      </c>
      <c r="I3276" s="30">
        <v>1.22</v>
      </c>
      <c r="J3276" s="30" t="s">
        <v>333</v>
      </c>
      <c r="K3276" s="30">
        <v>318.67955065459398</v>
      </c>
      <c r="L3276" s="30">
        <v>2859830.2875743299</v>
      </c>
      <c r="M3276" s="30">
        <v>0</v>
      </c>
      <c r="N3276" s="30">
        <v>1.22</v>
      </c>
      <c r="O3276" s="30">
        <v>0</v>
      </c>
      <c r="P3276" s="30">
        <v>0</v>
      </c>
      <c r="Q3276" s="30">
        <v>0</v>
      </c>
      <c r="R3276" s="30">
        <v>0</v>
      </c>
      <c r="S3276" s="30">
        <v>10948.28</v>
      </c>
      <c r="T3276">
        <v>8</v>
      </c>
      <c r="U3276">
        <v>261.21274643819203</v>
      </c>
      <c r="V3276">
        <v>0.21903052064632</v>
      </c>
    </row>
    <row r="3277" spans="1:22" hidden="1" x14ac:dyDescent="0.25">
      <c r="A3277" s="30" t="s">
        <v>3469</v>
      </c>
      <c r="B3277" s="30" t="s">
        <v>2976</v>
      </c>
      <c r="C3277" s="30" t="s">
        <v>5</v>
      </c>
      <c r="D3277" s="30" t="s">
        <v>591</v>
      </c>
      <c r="E3277" s="30" t="s">
        <v>283</v>
      </c>
      <c r="F3277" s="30">
        <v>8974</v>
      </c>
      <c r="G3277" s="30" t="s">
        <v>295</v>
      </c>
      <c r="H3277" s="30">
        <v>0</v>
      </c>
      <c r="I3277" s="30">
        <v>0</v>
      </c>
      <c r="J3277" s="30" t="s">
        <v>336</v>
      </c>
      <c r="K3277" s="30">
        <v>0</v>
      </c>
      <c r="L3277" s="30">
        <v>0</v>
      </c>
      <c r="M3277" s="30">
        <v>0</v>
      </c>
      <c r="N3277" s="30">
        <v>0</v>
      </c>
      <c r="O3277" s="30">
        <v>0</v>
      </c>
      <c r="P3277" s="30">
        <v>0</v>
      </c>
      <c r="Q3277" s="30">
        <v>0</v>
      </c>
      <c r="R3277" s="30">
        <v>0</v>
      </c>
      <c r="S3277" s="30">
        <v>0</v>
      </c>
      <c r="T3277">
        <v>8</v>
      </c>
      <c r="U3277">
        <v>0</v>
      </c>
      <c r="V3277">
        <v>0</v>
      </c>
    </row>
    <row r="3278" spans="1:22" hidden="1" x14ac:dyDescent="0.25">
      <c r="A3278" s="30" t="s">
        <v>3470</v>
      </c>
      <c r="B3278" s="30" t="s">
        <v>2976</v>
      </c>
      <c r="C3278" s="30" t="s">
        <v>5</v>
      </c>
      <c r="D3278" s="30" t="s">
        <v>591</v>
      </c>
      <c r="E3278" s="30" t="s">
        <v>283</v>
      </c>
      <c r="F3278" s="30">
        <v>8974</v>
      </c>
      <c r="G3278" s="30" t="s">
        <v>296</v>
      </c>
      <c r="H3278" s="30">
        <v>251.78542005026799</v>
      </c>
      <c r="I3278" s="30">
        <v>0.43</v>
      </c>
      <c r="J3278" s="30" t="s">
        <v>336</v>
      </c>
      <c r="K3278" s="30">
        <v>108.267730621615</v>
      </c>
      <c r="L3278" s="30">
        <v>971594.61459837598</v>
      </c>
      <c r="M3278" s="30">
        <v>0</v>
      </c>
      <c r="N3278" s="30">
        <v>0</v>
      </c>
      <c r="O3278" s="30">
        <v>0</v>
      </c>
      <c r="P3278" s="30">
        <v>0</v>
      </c>
      <c r="Q3278" s="30">
        <v>0.43</v>
      </c>
      <c r="R3278" s="30">
        <v>108.267730621615</v>
      </c>
      <c r="S3278" s="30">
        <v>3858.82</v>
      </c>
      <c r="T3278">
        <v>8</v>
      </c>
      <c r="U3278">
        <v>251.78542005026799</v>
      </c>
      <c r="V3278">
        <v>9.5982142857142905E-2</v>
      </c>
    </row>
    <row r="3279" spans="1:22" hidden="1" x14ac:dyDescent="0.25">
      <c r="A3279" s="30" t="s">
        <v>3471</v>
      </c>
      <c r="B3279" s="30" t="s">
        <v>2976</v>
      </c>
      <c r="C3279" s="30" t="s">
        <v>5</v>
      </c>
      <c r="D3279" s="30" t="s">
        <v>591</v>
      </c>
      <c r="E3279" s="30" t="s">
        <v>283</v>
      </c>
      <c r="F3279" s="30">
        <v>8974</v>
      </c>
      <c r="G3279" s="30" t="s">
        <v>297</v>
      </c>
      <c r="H3279" s="30">
        <v>2273.4358478782201</v>
      </c>
      <c r="I3279" s="30">
        <v>0.22</v>
      </c>
      <c r="J3279" s="30" t="s">
        <v>336</v>
      </c>
      <c r="K3279" s="30">
        <v>500.15588653320901</v>
      </c>
      <c r="L3279" s="30">
        <v>4488398.9257490104</v>
      </c>
      <c r="M3279" s="30">
        <v>0</v>
      </c>
      <c r="N3279" s="30">
        <v>0</v>
      </c>
      <c r="O3279" s="30">
        <v>0</v>
      </c>
      <c r="P3279" s="30">
        <v>0</v>
      </c>
      <c r="Q3279" s="30">
        <v>0.22</v>
      </c>
      <c r="R3279" s="30">
        <v>500.15588653320901</v>
      </c>
      <c r="S3279" s="30">
        <v>1974.28</v>
      </c>
      <c r="T3279">
        <v>8</v>
      </c>
      <c r="U3279">
        <v>2273.4358478782201</v>
      </c>
      <c r="V3279">
        <v>4.9107142857142898E-2</v>
      </c>
    </row>
    <row r="3280" spans="1:22" hidden="1" x14ac:dyDescent="0.25">
      <c r="A3280" s="30" t="s">
        <v>3472</v>
      </c>
      <c r="B3280" s="30" t="s">
        <v>2976</v>
      </c>
      <c r="C3280" s="30" t="s">
        <v>5</v>
      </c>
      <c r="D3280" s="30" t="s">
        <v>591</v>
      </c>
      <c r="E3280" s="30" t="s">
        <v>283</v>
      </c>
      <c r="F3280" s="30">
        <v>8974</v>
      </c>
      <c r="G3280" s="30" t="s">
        <v>298</v>
      </c>
      <c r="H3280" s="30">
        <v>0</v>
      </c>
      <c r="I3280" s="30">
        <v>0</v>
      </c>
      <c r="J3280" s="30" t="s">
        <v>276</v>
      </c>
      <c r="K3280" s="30">
        <v>0</v>
      </c>
      <c r="L3280" s="30">
        <v>0</v>
      </c>
      <c r="M3280" s="30">
        <v>0</v>
      </c>
      <c r="N3280" s="30">
        <v>0</v>
      </c>
      <c r="O3280" s="30">
        <v>0</v>
      </c>
      <c r="P3280" s="30">
        <v>0</v>
      </c>
      <c r="Q3280" s="30">
        <v>0</v>
      </c>
      <c r="R3280" s="30">
        <v>0</v>
      </c>
      <c r="S3280" s="30">
        <v>0</v>
      </c>
      <c r="T3280">
        <v>8</v>
      </c>
      <c r="U3280">
        <v>0</v>
      </c>
      <c r="V3280">
        <v>0</v>
      </c>
    </row>
    <row r="3281" spans="1:22" hidden="1" x14ac:dyDescent="0.25">
      <c r="A3281" s="30" t="s">
        <v>3473</v>
      </c>
      <c r="B3281" s="30" t="s">
        <v>2976</v>
      </c>
      <c r="C3281" s="30" t="s">
        <v>5</v>
      </c>
      <c r="D3281" s="30" t="s">
        <v>591</v>
      </c>
      <c r="E3281" s="30" t="s">
        <v>283</v>
      </c>
      <c r="F3281" s="30">
        <v>8974</v>
      </c>
      <c r="G3281" s="30" t="s">
        <v>299</v>
      </c>
      <c r="H3281" s="30">
        <v>129.02001751882401</v>
      </c>
      <c r="I3281" s="30">
        <v>0.28999999999999998</v>
      </c>
      <c r="J3281" s="30" t="s">
        <v>332</v>
      </c>
      <c r="K3281" s="30">
        <v>37.415805080458803</v>
      </c>
      <c r="L3281" s="30">
        <v>335769.434792038</v>
      </c>
      <c r="M3281" s="30">
        <v>0.28999999999999998</v>
      </c>
      <c r="N3281" s="30">
        <v>0</v>
      </c>
      <c r="O3281" s="30">
        <v>0</v>
      </c>
      <c r="P3281" s="30">
        <v>0</v>
      </c>
      <c r="Q3281" s="30">
        <v>0</v>
      </c>
      <c r="R3281" s="30">
        <v>0</v>
      </c>
      <c r="S3281" s="30">
        <v>2602.46</v>
      </c>
      <c r="T3281">
        <v>8</v>
      </c>
      <c r="U3281">
        <v>129.02001751882401</v>
      </c>
      <c r="V3281">
        <v>2.6629935720844801E-2</v>
      </c>
    </row>
    <row r="3282" spans="1:22" hidden="1" x14ac:dyDescent="0.25">
      <c r="A3282" s="30" t="s">
        <v>3474</v>
      </c>
      <c r="B3282" s="30" t="s">
        <v>2976</v>
      </c>
      <c r="C3282" s="30" t="s">
        <v>5</v>
      </c>
      <c r="D3282" s="30" t="s">
        <v>591</v>
      </c>
      <c r="E3282" s="30" t="s">
        <v>283</v>
      </c>
      <c r="F3282" s="30">
        <v>8974</v>
      </c>
      <c r="G3282" s="30" t="s">
        <v>300</v>
      </c>
      <c r="H3282" s="30">
        <v>415.63230369466299</v>
      </c>
      <c r="I3282" s="30">
        <v>0.02</v>
      </c>
      <c r="J3282" s="30" t="s">
        <v>336</v>
      </c>
      <c r="K3282" s="30">
        <v>8.3126460738932693</v>
      </c>
      <c r="L3282" s="30">
        <v>74597.685867118198</v>
      </c>
      <c r="M3282" s="30">
        <v>0</v>
      </c>
      <c r="N3282" s="30">
        <v>0</v>
      </c>
      <c r="O3282" s="30">
        <v>0</v>
      </c>
      <c r="P3282" s="30">
        <v>0</v>
      </c>
      <c r="Q3282" s="30">
        <v>0.02</v>
      </c>
      <c r="R3282" s="30">
        <v>8.3126460738932693</v>
      </c>
      <c r="S3282" s="30">
        <v>179.48</v>
      </c>
      <c r="T3282">
        <v>8</v>
      </c>
      <c r="U3282">
        <v>415.63230369466299</v>
      </c>
      <c r="V3282">
        <v>4.4642857142857097E-3</v>
      </c>
    </row>
    <row r="3283" spans="1:22" hidden="1" x14ac:dyDescent="0.25">
      <c r="A3283" s="30" t="s">
        <v>3475</v>
      </c>
      <c r="B3283" s="30" t="s">
        <v>2976</v>
      </c>
      <c r="C3283" s="30" t="s">
        <v>5</v>
      </c>
      <c r="D3283" s="30" t="s">
        <v>591</v>
      </c>
      <c r="E3283" s="30" t="s">
        <v>283</v>
      </c>
      <c r="F3283" s="30">
        <v>8974</v>
      </c>
      <c r="G3283" s="30" t="s">
        <v>301</v>
      </c>
      <c r="H3283" s="30">
        <v>137.04069678994199</v>
      </c>
      <c r="I3283" s="30">
        <v>3.15</v>
      </c>
      <c r="J3283" s="30" t="s">
        <v>333</v>
      </c>
      <c r="K3283" s="30">
        <v>431.67819488831901</v>
      </c>
      <c r="L3283" s="30">
        <v>3873880.1209277702</v>
      </c>
      <c r="M3283" s="30">
        <v>0</v>
      </c>
      <c r="N3283" s="30">
        <v>3.15</v>
      </c>
      <c r="O3283" s="30">
        <v>0</v>
      </c>
      <c r="P3283" s="30">
        <v>0</v>
      </c>
      <c r="Q3283" s="30">
        <v>0</v>
      </c>
      <c r="R3283" s="30">
        <v>0</v>
      </c>
      <c r="S3283" s="30">
        <v>28268.1</v>
      </c>
      <c r="T3283">
        <v>8</v>
      </c>
      <c r="U3283">
        <v>137.04069678994199</v>
      </c>
      <c r="V3283">
        <v>0.565529622980251</v>
      </c>
    </row>
    <row r="3284" spans="1:22" hidden="1" x14ac:dyDescent="0.25">
      <c r="A3284" s="30" t="s">
        <v>3476</v>
      </c>
      <c r="B3284" s="30" t="s">
        <v>2976</v>
      </c>
      <c r="C3284" s="30" t="s">
        <v>5</v>
      </c>
      <c r="D3284" s="30" t="s">
        <v>591</v>
      </c>
      <c r="E3284" s="30" t="s">
        <v>283</v>
      </c>
      <c r="F3284" s="30">
        <v>8974</v>
      </c>
      <c r="G3284" s="30" t="s">
        <v>302</v>
      </c>
      <c r="H3284" s="30">
        <v>120.265247029466</v>
      </c>
      <c r="I3284" s="30">
        <v>0.5</v>
      </c>
      <c r="J3284" s="30" t="s">
        <v>332</v>
      </c>
      <c r="K3284" s="30">
        <v>60.132623514732998</v>
      </c>
      <c r="L3284" s="30">
        <v>539630.16342121398</v>
      </c>
      <c r="M3284" s="30">
        <v>0.5</v>
      </c>
      <c r="N3284" s="30">
        <v>0</v>
      </c>
      <c r="O3284" s="30">
        <v>0</v>
      </c>
      <c r="P3284" s="30">
        <v>0</v>
      </c>
      <c r="Q3284" s="30">
        <v>0</v>
      </c>
      <c r="R3284" s="30">
        <v>0</v>
      </c>
      <c r="S3284" s="30">
        <v>4487</v>
      </c>
      <c r="T3284">
        <v>8</v>
      </c>
      <c r="U3284">
        <v>120.265247029466</v>
      </c>
      <c r="V3284">
        <v>4.5913682277318603E-2</v>
      </c>
    </row>
    <row r="3285" spans="1:22" hidden="1" x14ac:dyDescent="0.25">
      <c r="A3285" s="30" t="s">
        <v>3477</v>
      </c>
      <c r="B3285" s="30" t="s">
        <v>2976</v>
      </c>
      <c r="C3285" s="30" t="s">
        <v>5</v>
      </c>
      <c r="D3285" s="30" t="s">
        <v>591</v>
      </c>
      <c r="E3285" s="30" t="s">
        <v>283</v>
      </c>
      <c r="F3285" s="30">
        <v>8974</v>
      </c>
      <c r="G3285" s="30" t="s">
        <v>303</v>
      </c>
      <c r="H3285" s="30">
        <v>777.639380224094</v>
      </c>
      <c r="I3285" s="30">
        <v>0.78</v>
      </c>
      <c r="J3285" s="30" t="s">
        <v>336</v>
      </c>
      <c r="K3285" s="30">
        <v>606.55871657479395</v>
      </c>
      <c r="L3285" s="30">
        <v>5443257.9225422004</v>
      </c>
      <c r="M3285" s="30">
        <v>0</v>
      </c>
      <c r="N3285" s="30">
        <v>0</v>
      </c>
      <c r="O3285" s="30">
        <v>0</v>
      </c>
      <c r="P3285" s="30">
        <v>0</v>
      </c>
      <c r="Q3285" s="30">
        <v>0.78</v>
      </c>
      <c r="R3285" s="30">
        <v>606.55871657479395</v>
      </c>
      <c r="S3285" s="30">
        <v>6999.72</v>
      </c>
      <c r="T3285">
        <v>8</v>
      </c>
      <c r="U3285">
        <v>777.639380224094</v>
      </c>
      <c r="V3285">
        <v>0.17410714285714299</v>
      </c>
    </row>
    <row r="3286" spans="1:22" hidden="1" x14ac:dyDescent="0.25">
      <c r="A3286" s="30" t="s">
        <v>3478</v>
      </c>
      <c r="B3286" s="30" t="s">
        <v>2976</v>
      </c>
      <c r="C3286" s="30" t="s">
        <v>5</v>
      </c>
      <c r="D3286" s="30" t="s">
        <v>591</v>
      </c>
      <c r="E3286" s="30" t="s">
        <v>283</v>
      </c>
      <c r="F3286" s="30">
        <v>8974</v>
      </c>
      <c r="G3286" s="30" t="s">
        <v>304</v>
      </c>
      <c r="H3286" s="30">
        <v>553.54327626812801</v>
      </c>
      <c r="I3286" s="30">
        <v>1</v>
      </c>
      <c r="J3286" s="30" t="s">
        <v>336</v>
      </c>
      <c r="K3286" s="30">
        <v>553.54327626812801</v>
      </c>
      <c r="L3286" s="30">
        <v>4967497.3612301797</v>
      </c>
      <c r="M3286" s="30">
        <v>0</v>
      </c>
      <c r="N3286" s="30">
        <v>0</v>
      </c>
      <c r="O3286" s="30">
        <v>0</v>
      </c>
      <c r="P3286" s="30">
        <v>0</v>
      </c>
      <c r="Q3286" s="30">
        <v>1</v>
      </c>
      <c r="R3286" s="30">
        <v>553.54327626812801</v>
      </c>
      <c r="S3286" s="30">
        <v>8974</v>
      </c>
      <c r="T3286">
        <v>8</v>
      </c>
      <c r="U3286">
        <v>553.54327626812801</v>
      </c>
      <c r="V3286">
        <v>0.223214285714286</v>
      </c>
    </row>
    <row r="3287" spans="1:22" hidden="1" x14ac:dyDescent="0.25">
      <c r="A3287" s="30" t="s">
        <v>3479</v>
      </c>
      <c r="B3287" s="30" t="s">
        <v>2976</v>
      </c>
      <c r="C3287" s="30" t="s">
        <v>5</v>
      </c>
      <c r="D3287" s="30" t="s">
        <v>591</v>
      </c>
      <c r="E3287" s="30" t="s">
        <v>283</v>
      </c>
      <c r="F3287" s="30">
        <v>8974</v>
      </c>
      <c r="G3287" s="30" t="s">
        <v>305</v>
      </c>
      <c r="H3287" s="30">
        <v>222.76903474576</v>
      </c>
      <c r="I3287" s="30">
        <v>2.5099999999999998</v>
      </c>
      <c r="J3287" s="30" t="s">
        <v>332</v>
      </c>
      <c r="K3287" s="30">
        <v>559.150277211858</v>
      </c>
      <c r="L3287" s="30">
        <v>5017814.5876992103</v>
      </c>
      <c r="M3287" s="30">
        <v>2.5099999999999998</v>
      </c>
      <c r="N3287" s="30">
        <v>0</v>
      </c>
      <c r="O3287" s="30">
        <v>0</v>
      </c>
      <c r="P3287" s="30">
        <v>0</v>
      </c>
      <c r="Q3287" s="30">
        <v>0</v>
      </c>
      <c r="R3287" s="30">
        <v>0</v>
      </c>
      <c r="S3287" s="30">
        <v>22524.74</v>
      </c>
      <c r="T3287">
        <v>8</v>
      </c>
      <c r="U3287">
        <v>222.76903474576</v>
      </c>
      <c r="V3287">
        <v>0.23048668503214001</v>
      </c>
    </row>
    <row r="3288" spans="1:22" hidden="1" x14ac:dyDescent="0.25">
      <c r="A3288" s="30" t="s">
        <v>3480</v>
      </c>
      <c r="B3288" s="30" t="s">
        <v>2976</v>
      </c>
      <c r="C3288" s="30" t="s">
        <v>5</v>
      </c>
      <c r="D3288" s="30" t="s">
        <v>591</v>
      </c>
      <c r="E3288" s="30" t="s">
        <v>283</v>
      </c>
      <c r="F3288" s="30">
        <v>8974</v>
      </c>
      <c r="G3288" s="30" t="s">
        <v>306</v>
      </c>
      <c r="H3288" s="30">
        <v>120.845657634624</v>
      </c>
      <c r="I3288" s="30">
        <v>2.67</v>
      </c>
      <c r="J3288" s="30" t="s">
        <v>332</v>
      </c>
      <c r="K3288" s="30">
        <v>322.65790588444497</v>
      </c>
      <c r="L3288" s="30">
        <v>2895532.0474070101</v>
      </c>
      <c r="M3288" s="30">
        <v>2.67</v>
      </c>
      <c r="N3288" s="30">
        <v>0</v>
      </c>
      <c r="O3288" s="30">
        <v>0</v>
      </c>
      <c r="P3288" s="30">
        <v>0</v>
      </c>
      <c r="Q3288" s="30">
        <v>0</v>
      </c>
      <c r="R3288" s="30">
        <v>0</v>
      </c>
      <c r="S3288" s="30">
        <v>23960.58</v>
      </c>
      <c r="T3288">
        <v>8</v>
      </c>
      <c r="U3288">
        <v>120.845657634624</v>
      </c>
      <c r="V3288">
        <v>0.24517906336088199</v>
      </c>
    </row>
    <row r="3289" spans="1:22" hidden="1" x14ac:dyDescent="0.25">
      <c r="A3289" s="30" t="s">
        <v>3481</v>
      </c>
      <c r="B3289" s="30" t="s">
        <v>2976</v>
      </c>
      <c r="C3289" s="30" t="s">
        <v>5</v>
      </c>
      <c r="D3289" s="30" t="s">
        <v>591</v>
      </c>
      <c r="E3289" s="30" t="s">
        <v>283</v>
      </c>
      <c r="F3289" s="30">
        <v>8974</v>
      </c>
      <c r="G3289" s="30" t="s">
        <v>307</v>
      </c>
      <c r="H3289" s="30">
        <v>112.85582164509999</v>
      </c>
      <c r="I3289" s="30">
        <v>1.69</v>
      </c>
      <c r="J3289" s="30" t="s">
        <v>336</v>
      </c>
      <c r="K3289" s="30">
        <v>190.726338580218</v>
      </c>
      <c r="L3289" s="30">
        <v>1711578.16241888</v>
      </c>
      <c r="M3289" s="30">
        <v>0</v>
      </c>
      <c r="N3289" s="30">
        <v>0</v>
      </c>
      <c r="O3289" s="30">
        <v>0</v>
      </c>
      <c r="P3289" s="30">
        <v>0</v>
      </c>
      <c r="Q3289" s="30">
        <v>1.69</v>
      </c>
      <c r="R3289" s="30">
        <v>190.726338580218</v>
      </c>
      <c r="S3289" s="30">
        <v>15166.06</v>
      </c>
      <c r="T3289">
        <v>8</v>
      </c>
      <c r="U3289">
        <v>112.85582164509999</v>
      </c>
      <c r="V3289">
        <v>0.37723214285714302</v>
      </c>
    </row>
    <row r="3290" spans="1:22" hidden="1" x14ac:dyDescent="0.25">
      <c r="A3290" s="30" t="s">
        <v>3482</v>
      </c>
      <c r="B3290" s="30" t="s">
        <v>2976</v>
      </c>
      <c r="C3290" s="30" t="s">
        <v>5</v>
      </c>
      <c r="D3290" s="30" t="s">
        <v>591</v>
      </c>
      <c r="E3290" s="30" t="s">
        <v>283</v>
      </c>
      <c r="F3290" s="30">
        <v>8974</v>
      </c>
      <c r="G3290" s="30" t="s">
        <v>308</v>
      </c>
      <c r="H3290" s="30">
        <v>182.67807203477901</v>
      </c>
      <c r="I3290" s="30">
        <v>3.96</v>
      </c>
      <c r="J3290" s="30" t="s">
        <v>332</v>
      </c>
      <c r="K3290" s="30">
        <v>723.405165257725</v>
      </c>
      <c r="L3290" s="30">
        <v>6491837.9530228302</v>
      </c>
      <c r="M3290" s="30">
        <v>3.96</v>
      </c>
      <c r="N3290" s="30">
        <v>0</v>
      </c>
      <c r="O3290" s="30">
        <v>0</v>
      </c>
      <c r="P3290" s="30">
        <v>0</v>
      </c>
      <c r="Q3290" s="30">
        <v>0</v>
      </c>
      <c r="R3290" s="30">
        <v>0</v>
      </c>
      <c r="S3290" s="30">
        <v>35537.040000000001</v>
      </c>
      <c r="T3290">
        <v>8</v>
      </c>
      <c r="U3290">
        <v>182.67807203477901</v>
      </c>
      <c r="V3290">
        <v>0.36363636363636398</v>
      </c>
    </row>
    <row r="3291" spans="1:22" hidden="1" x14ac:dyDescent="0.25">
      <c r="A3291" s="30" t="s">
        <v>3483</v>
      </c>
      <c r="B3291" s="30" t="s">
        <v>2976</v>
      </c>
      <c r="C3291" s="30" t="s">
        <v>5</v>
      </c>
      <c r="D3291" s="30" t="s">
        <v>591</v>
      </c>
      <c r="E3291" s="30" t="s">
        <v>283</v>
      </c>
      <c r="F3291" s="30">
        <v>8974</v>
      </c>
      <c r="G3291" s="30" t="s">
        <v>309</v>
      </c>
      <c r="H3291" s="30">
        <v>2034.8369851632899</v>
      </c>
      <c r="I3291" s="30">
        <v>0.31</v>
      </c>
      <c r="J3291" s="30" t="s">
        <v>336</v>
      </c>
      <c r="K3291" s="30">
        <v>630.79946540062099</v>
      </c>
      <c r="L3291" s="30">
        <v>5660794.4025051696</v>
      </c>
      <c r="M3291" s="30">
        <v>0</v>
      </c>
      <c r="N3291" s="30">
        <v>0</v>
      </c>
      <c r="O3291" s="30">
        <v>0</v>
      </c>
      <c r="P3291" s="30">
        <v>0</v>
      </c>
      <c r="Q3291" s="30">
        <v>0.31</v>
      </c>
      <c r="R3291" s="30">
        <v>630.79946540062099</v>
      </c>
      <c r="S3291" s="30">
        <v>2781.94</v>
      </c>
      <c r="T3291">
        <v>8</v>
      </c>
      <c r="U3291">
        <v>2034.8369851632899</v>
      </c>
      <c r="V3291">
        <v>6.9196428571428603E-2</v>
      </c>
    </row>
    <row r="3292" spans="1:22" hidden="1" x14ac:dyDescent="0.25">
      <c r="A3292" s="30" t="s">
        <v>3484</v>
      </c>
      <c r="B3292" s="30" t="s">
        <v>2976</v>
      </c>
      <c r="C3292" s="30" t="s">
        <v>5</v>
      </c>
      <c r="D3292" s="30" t="s">
        <v>591</v>
      </c>
      <c r="E3292" s="30" t="s">
        <v>283</v>
      </c>
      <c r="F3292" s="30">
        <v>8974</v>
      </c>
      <c r="G3292" s="30" t="s">
        <v>310</v>
      </c>
      <c r="H3292" s="30">
        <v>235.02093094220399</v>
      </c>
      <c r="I3292" s="30">
        <v>0.12</v>
      </c>
      <c r="J3292" s="30" t="s">
        <v>333</v>
      </c>
      <c r="K3292" s="30">
        <v>28.202511713064499</v>
      </c>
      <c r="L3292" s="30">
        <v>253089.34011304</v>
      </c>
      <c r="M3292" s="30">
        <v>0</v>
      </c>
      <c r="N3292" s="30">
        <v>0.12</v>
      </c>
      <c r="O3292" s="30">
        <v>0</v>
      </c>
      <c r="P3292" s="30">
        <v>0</v>
      </c>
      <c r="Q3292" s="30">
        <v>0</v>
      </c>
      <c r="R3292" s="30">
        <v>0</v>
      </c>
      <c r="S3292" s="30">
        <v>1076.8800000000001</v>
      </c>
      <c r="T3292">
        <v>8</v>
      </c>
      <c r="U3292">
        <v>235.02093094220399</v>
      </c>
      <c r="V3292">
        <v>2.1543985637342899E-2</v>
      </c>
    </row>
    <row r="3293" spans="1:22" hidden="1" x14ac:dyDescent="0.25">
      <c r="A3293" s="30" t="s">
        <v>3485</v>
      </c>
      <c r="B3293" s="30" t="s">
        <v>2976</v>
      </c>
      <c r="C3293" s="30" t="s">
        <v>5</v>
      </c>
      <c r="D3293" s="30" t="s">
        <v>591</v>
      </c>
      <c r="E3293" s="30" t="s">
        <v>283</v>
      </c>
      <c r="F3293" s="30">
        <v>8974</v>
      </c>
      <c r="G3293" s="30" t="s">
        <v>311</v>
      </c>
      <c r="H3293" s="30">
        <v>129.45880743820399</v>
      </c>
      <c r="I3293" s="30">
        <v>0.69</v>
      </c>
      <c r="J3293" s="30" t="s">
        <v>333</v>
      </c>
      <c r="K3293" s="30">
        <v>89.326577132360597</v>
      </c>
      <c r="L3293" s="30">
        <v>801616.70318580396</v>
      </c>
      <c r="M3293" s="30">
        <v>0</v>
      </c>
      <c r="N3293" s="30">
        <v>0.69</v>
      </c>
      <c r="O3293" s="30">
        <v>0</v>
      </c>
      <c r="P3293" s="30">
        <v>0</v>
      </c>
      <c r="Q3293" s="30">
        <v>0</v>
      </c>
      <c r="R3293" s="30">
        <v>0</v>
      </c>
      <c r="S3293" s="30">
        <v>6192.06</v>
      </c>
      <c r="T3293">
        <v>8</v>
      </c>
      <c r="U3293">
        <v>129.45880743820399</v>
      </c>
      <c r="V3293">
        <v>0.123877917414722</v>
      </c>
    </row>
    <row r="3294" spans="1:22" hidden="1" x14ac:dyDescent="0.25">
      <c r="A3294" s="30" t="s">
        <v>3486</v>
      </c>
      <c r="B3294" s="30" t="s">
        <v>2976</v>
      </c>
      <c r="C3294" s="30" t="s">
        <v>5</v>
      </c>
      <c r="D3294" s="30" t="s">
        <v>591</v>
      </c>
      <c r="E3294" s="30" t="s">
        <v>283</v>
      </c>
      <c r="F3294" s="30">
        <v>8974</v>
      </c>
      <c r="G3294" s="30" t="s">
        <v>312</v>
      </c>
      <c r="H3294" s="30">
        <v>33.755537622669202</v>
      </c>
      <c r="I3294" s="30">
        <v>25.28</v>
      </c>
      <c r="J3294" s="30" t="s">
        <v>334</v>
      </c>
      <c r="K3294" s="30">
        <v>853.339991101078</v>
      </c>
      <c r="L3294" s="30">
        <v>7657873.0801410703</v>
      </c>
      <c r="M3294" s="30">
        <v>0</v>
      </c>
      <c r="N3294" s="30">
        <v>0</v>
      </c>
      <c r="O3294" s="30">
        <v>25.28</v>
      </c>
      <c r="P3294" s="30">
        <v>0</v>
      </c>
      <c r="Q3294" s="30">
        <v>0</v>
      </c>
      <c r="R3294" s="30">
        <v>0</v>
      </c>
      <c r="S3294" s="30">
        <v>226862.72</v>
      </c>
      <c r="T3294">
        <v>8</v>
      </c>
      <c r="U3294">
        <v>33.755537622669202</v>
      </c>
      <c r="V3294">
        <v>0.780246913580247</v>
      </c>
    </row>
    <row r="3295" spans="1:22" hidden="1" x14ac:dyDescent="0.25">
      <c r="A3295" s="30" t="s">
        <v>3487</v>
      </c>
      <c r="B3295" s="30" t="s">
        <v>2976</v>
      </c>
      <c r="C3295" s="30" t="s">
        <v>5</v>
      </c>
      <c r="D3295" s="30" t="s">
        <v>591</v>
      </c>
      <c r="E3295" s="30" t="s">
        <v>283</v>
      </c>
      <c r="F3295" s="30">
        <v>8974</v>
      </c>
      <c r="G3295" s="30" t="s">
        <v>2688</v>
      </c>
      <c r="H3295" s="30">
        <v>470.75247762379502</v>
      </c>
      <c r="I3295" s="30">
        <v>0.88852227904000003</v>
      </c>
      <c r="J3295" s="30" t="s">
        <v>334</v>
      </c>
      <c r="K3295" s="30">
        <v>418.27406428202102</v>
      </c>
      <c r="L3295" s="30">
        <v>3753591.4528668602</v>
      </c>
      <c r="M3295" s="30">
        <v>0</v>
      </c>
      <c r="N3295" s="30">
        <v>0</v>
      </c>
      <c r="O3295" s="30">
        <v>0.88852227904000003</v>
      </c>
      <c r="P3295" s="30">
        <v>0</v>
      </c>
      <c r="Q3295" s="30">
        <v>0</v>
      </c>
      <c r="R3295" s="30">
        <v>0</v>
      </c>
      <c r="S3295" s="30">
        <v>7973.5989321049601</v>
      </c>
      <c r="T3295">
        <v>8</v>
      </c>
      <c r="U3295">
        <v>470.75247762379502</v>
      </c>
      <c r="V3295">
        <v>2.7423527130864201E-2</v>
      </c>
    </row>
    <row r="3296" spans="1:22" hidden="1" x14ac:dyDescent="0.25">
      <c r="A3296" s="30" t="s">
        <v>3488</v>
      </c>
      <c r="B3296" s="30" t="s">
        <v>2976</v>
      </c>
      <c r="C3296" s="30" t="s">
        <v>5</v>
      </c>
      <c r="D3296" s="30" t="s">
        <v>591</v>
      </c>
      <c r="E3296" s="30" t="s">
        <v>283</v>
      </c>
      <c r="F3296" s="30">
        <v>8974</v>
      </c>
      <c r="G3296" s="30" t="s">
        <v>2687</v>
      </c>
      <c r="H3296" s="30">
        <v>292.15871261766898</v>
      </c>
      <c r="I3296" s="30">
        <v>6.15147772096</v>
      </c>
      <c r="J3296" s="30" t="s">
        <v>334</v>
      </c>
      <c r="K3296" s="30">
        <v>1797.2078116519399</v>
      </c>
      <c r="L3296" s="30">
        <v>16128142.9017646</v>
      </c>
      <c r="M3296" s="30">
        <v>0</v>
      </c>
      <c r="N3296" s="30">
        <v>0</v>
      </c>
      <c r="O3296" s="30">
        <v>6.15147772096</v>
      </c>
      <c r="P3296" s="30">
        <v>0</v>
      </c>
      <c r="Q3296" s="30">
        <v>0</v>
      </c>
      <c r="R3296" s="30">
        <v>0</v>
      </c>
      <c r="S3296" s="30">
        <v>55203.361067894999</v>
      </c>
      <c r="T3296">
        <v>8</v>
      </c>
      <c r="U3296">
        <v>292.15871261766898</v>
      </c>
      <c r="V3296">
        <v>0.18986042348641999</v>
      </c>
    </row>
    <row r="3297" spans="1:22" hidden="1" x14ac:dyDescent="0.25">
      <c r="A3297" s="30" t="s">
        <v>3489</v>
      </c>
      <c r="B3297" s="30" t="s">
        <v>2976</v>
      </c>
      <c r="C3297" s="30" t="s">
        <v>5</v>
      </c>
      <c r="D3297" s="30" t="s">
        <v>591</v>
      </c>
      <c r="E3297" s="30" t="s">
        <v>283</v>
      </c>
      <c r="F3297" s="30">
        <v>8974</v>
      </c>
      <c r="G3297" s="30" t="s">
        <v>313</v>
      </c>
      <c r="H3297" s="30">
        <v>2362.3867285813299</v>
      </c>
      <c r="I3297" s="30">
        <v>0.08</v>
      </c>
      <c r="J3297" s="30" t="s">
        <v>334</v>
      </c>
      <c r="K3297" s="30">
        <v>188.990938286507</v>
      </c>
      <c r="L3297" s="30">
        <v>1696004.6801831101</v>
      </c>
      <c r="M3297" s="30">
        <v>0</v>
      </c>
      <c r="N3297" s="30">
        <v>0</v>
      </c>
      <c r="O3297" s="30">
        <v>0.08</v>
      </c>
      <c r="P3297" s="30">
        <v>0</v>
      </c>
      <c r="Q3297" s="30">
        <v>0</v>
      </c>
      <c r="R3297" s="30">
        <v>0</v>
      </c>
      <c r="S3297" s="30">
        <v>717.92</v>
      </c>
      <c r="T3297">
        <v>8</v>
      </c>
      <c r="U3297">
        <v>2362.3867285813299</v>
      </c>
      <c r="V3297">
        <v>2.4691358024691401E-3</v>
      </c>
    </row>
    <row r="3298" spans="1:22" hidden="1" x14ac:dyDescent="0.25">
      <c r="A3298" s="30" t="s">
        <v>3490</v>
      </c>
      <c r="B3298" s="30" t="s">
        <v>2976</v>
      </c>
      <c r="C3298" s="30" t="s">
        <v>5</v>
      </c>
      <c r="D3298" s="30" t="s">
        <v>591</v>
      </c>
      <c r="E3298" s="30" t="s">
        <v>284</v>
      </c>
      <c r="F3298" s="30">
        <v>8974</v>
      </c>
      <c r="G3298" s="30" t="s">
        <v>289</v>
      </c>
      <c r="H3298" s="30">
        <v>3507.8099623666899</v>
      </c>
      <c r="I3298" s="30">
        <v>0.25</v>
      </c>
      <c r="J3298" s="30" t="s">
        <v>335</v>
      </c>
      <c r="K3298" s="30">
        <v>876.95249059167202</v>
      </c>
      <c r="L3298" s="30">
        <v>7869771.6505696699</v>
      </c>
      <c r="M3298" s="30">
        <v>0</v>
      </c>
      <c r="N3298" s="30">
        <v>0</v>
      </c>
      <c r="O3298" s="30">
        <v>0</v>
      </c>
      <c r="P3298" s="30">
        <v>0.25</v>
      </c>
      <c r="Q3298" s="30">
        <v>0</v>
      </c>
      <c r="R3298" s="30">
        <v>0</v>
      </c>
      <c r="S3298" s="30">
        <v>2243.5</v>
      </c>
      <c r="T3298">
        <v>9</v>
      </c>
      <c r="U3298">
        <v>3507.8099623666899</v>
      </c>
      <c r="V3298">
        <v>1</v>
      </c>
    </row>
    <row r="3299" spans="1:22" hidden="1" x14ac:dyDescent="0.25">
      <c r="A3299" s="30" t="s">
        <v>3491</v>
      </c>
      <c r="B3299" s="30" t="s">
        <v>2976</v>
      </c>
      <c r="C3299" s="30" t="s">
        <v>5</v>
      </c>
      <c r="D3299" s="30" t="s">
        <v>591</v>
      </c>
      <c r="E3299" s="30" t="s">
        <v>284</v>
      </c>
      <c r="F3299" s="30">
        <v>8974</v>
      </c>
      <c r="G3299" s="30" t="s">
        <v>290</v>
      </c>
      <c r="H3299" s="30">
        <v>1724.91633572265</v>
      </c>
      <c r="I3299" s="30">
        <v>0.1</v>
      </c>
      <c r="J3299" s="30" t="s">
        <v>363</v>
      </c>
      <c r="K3299" s="30">
        <v>172.49163357226499</v>
      </c>
      <c r="L3299" s="30">
        <v>1547939.9196775099</v>
      </c>
      <c r="M3299" s="30">
        <v>0</v>
      </c>
      <c r="N3299" s="30">
        <v>0</v>
      </c>
      <c r="O3299" s="30">
        <v>0</v>
      </c>
      <c r="P3299" s="30">
        <v>0</v>
      </c>
      <c r="Q3299" s="30">
        <v>0</v>
      </c>
      <c r="R3299" s="30">
        <v>0</v>
      </c>
      <c r="S3299" s="30">
        <v>897.4</v>
      </c>
      <c r="T3299">
        <v>9</v>
      </c>
      <c r="U3299">
        <v>1724.91633572265</v>
      </c>
      <c r="V3299">
        <v>0.4</v>
      </c>
    </row>
    <row r="3300" spans="1:22" hidden="1" x14ac:dyDescent="0.25">
      <c r="A3300" s="30" t="s">
        <v>3492</v>
      </c>
      <c r="B3300" s="30" t="s">
        <v>2976</v>
      </c>
      <c r="C3300" s="30" t="s">
        <v>5</v>
      </c>
      <c r="D3300" s="30" t="s">
        <v>591</v>
      </c>
      <c r="E3300" s="30" t="s">
        <v>284</v>
      </c>
      <c r="F3300" s="30">
        <v>8974</v>
      </c>
      <c r="G3300" s="30" t="s">
        <v>291</v>
      </c>
      <c r="H3300" s="30">
        <v>1056.78312134611</v>
      </c>
      <c r="I3300" s="30">
        <v>0.06</v>
      </c>
      <c r="J3300" s="30" t="s">
        <v>336</v>
      </c>
      <c r="K3300" s="30">
        <v>63.4069872807667</v>
      </c>
      <c r="L3300" s="30">
        <v>569014.30385759997</v>
      </c>
      <c r="M3300" s="30">
        <v>0</v>
      </c>
      <c r="N3300" s="30">
        <v>0</v>
      </c>
      <c r="O3300" s="30">
        <v>0</v>
      </c>
      <c r="P3300" s="30">
        <v>0</v>
      </c>
      <c r="Q3300" s="30">
        <v>0.06</v>
      </c>
      <c r="R3300" s="30">
        <v>63.4069872807667</v>
      </c>
      <c r="S3300" s="30">
        <v>538.44000000000005</v>
      </c>
      <c r="T3300">
        <v>9</v>
      </c>
      <c r="U3300">
        <v>1056.78312134611</v>
      </c>
      <c r="V3300">
        <v>9.2879256965944304E-3</v>
      </c>
    </row>
    <row r="3301" spans="1:22" hidden="1" x14ac:dyDescent="0.25">
      <c r="A3301" s="30" t="s">
        <v>3493</v>
      </c>
      <c r="B3301" s="30" t="s">
        <v>2976</v>
      </c>
      <c r="C3301" s="30" t="s">
        <v>5</v>
      </c>
      <c r="D3301" s="30" t="s">
        <v>591</v>
      </c>
      <c r="E3301" s="30" t="s">
        <v>284</v>
      </c>
      <c r="F3301" s="30">
        <v>8974</v>
      </c>
      <c r="G3301" s="30" t="s">
        <v>292</v>
      </c>
      <c r="H3301" s="30">
        <v>52.410785884884703</v>
      </c>
      <c r="I3301" s="30">
        <v>1.01</v>
      </c>
      <c r="J3301" s="30" t="s">
        <v>332</v>
      </c>
      <c r="K3301" s="30">
        <v>52.934893743733497</v>
      </c>
      <c r="L3301" s="30">
        <v>475037.73645626399</v>
      </c>
      <c r="M3301" s="30">
        <v>1.01</v>
      </c>
      <c r="N3301" s="30">
        <v>0</v>
      </c>
      <c r="O3301" s="30">
        <v>0</v>
      </c>
      <c r="P3301" s="30">
        <v>0</v>
      </c>
      <c r="Q3301" s="30">
        <v>0</v>
      </c>
      <c r="R3301" s="30">
        <v>0</v>
      </c>
      <c r="S3301" s="30">
        <v>9063.74</v>
      </c>
      <c r="T3301">
        <v>9</v>
      </c>
      <c r="U3301">
        <v>52.410785884884703</v>
      </c>
      <c r="V3301">
        <v>7.5260804769001502E-2</v>
      </c>
    </row>
    <row r="3302" spans="1:22" hidden="1" x14ac:dyDescent="0.25">
      <c r="A3302" s="30" t="s">
        <v>3494</v>
      </c>
      <c r="B3302" s="30" t="s">
        <v>2976</v>
      </c>
      <c r="C3302" s="30" t="s">
        <v>5</v>
      </c>
      <c r="D3302" s="30" t="s">
        <v>591</v>
      </c>
      <c r="E3302" s="30" t="s">
        <v>284</v>
      </c>
      <c r="F3302" s="30">
        <v>8974</v>
      </c>
      <c r="G3302" s="30" t="s">
        <v>293</v>
      </c>
      <c r="H3302" s="30">
        <v>1131.5422781537</v>
      </c>
      <c r="I3302" s="30">
        <v>0.61</v>
      </c>
      <c r="J3302" s="30" t="s">
        <v>333</v>
      </c>
      <c r="K3302" s="30">
        <v>690.24078967375794</v>
      </c>
      <c r="L3302" s="30">
        <v>6194220.8465323104</v>
      </c>
      <c r="M3302" s="30">
        <v>0</v>
      </c>
      <c r="N3302" s="30">
        <v>0.61</v>
      </c>
      <c r="O3302" s="30">
        <v>0</v>
      </c>
      <c r="P3302" s="30">
        <v>0</v>
      </c>
      <c r="Q3302" s="30">
        <v>0</v>
      </c>
      <c r="R3302" s="30">
        <v>0</v>
      </c>
      <c r="S3302" s="30">
        <v>5474.14</v>
      </c>
      <c r="T3302">
        <v>9</v>
      </c>
      <c r="U3302">
        <v>1131.5422781537</v>
      </c>
      <c r="V3302">
        <v>8.2099596231493904E-2</v>
      </c>
    </row>
    <row r="3303" spans="1:22" hidden="1" x14ac:dyDescent="0.25">
      <c r="A3303" s="30" t="s">
        <v>3495</v>
      </c>
      <c r="B3303" s="30" t="s">
        <v>2976</v>
      </c>
      <c r="C3303" s="30" t="s">
        <v>5</v>
      </c>
      <c r="D3303" s="30" t="s">
        <v>591</v>
      </c>
      <c r="E3303" s="30" t="s">
        <v>284</v>
      </c>
      <c r="F3303" s="30">
        <v>8974</v>
      </c>
      <c r="G3303" s="30" t="s">
        <v>294</v>
      </c>
      <c r="H3303" s="30">
        <v>366.78485671595001</v>
      </c>
      <c r="I3303" s="30">
        <v>1.69</v>
      </c>
      <c r="J3303" s="30" t="s">
        <v>333</v>
      </c>
      <c r="K3303" s="30">
        <v>619.86640784995598</v>
      </c>
      <c r="L3303" s="30">
        <v>5562681.1440455001</v>
      </c>
      <c r="M3303" s="30">
        <v>0</v>
      </c>
      <c r="N3303" s="30">
        <v>1.69</v>
      </c>
      <c r="O3303" s="30">
        <v>0</v>
      </c>
      <c r="P3303" s="30">
        <v>0</v>
      </c>
      <c r="Q3303" s="30">
        <v>0</v>
      </c>
      <c r="R3303" s="30">
        <v>0</v>
      </c>
      <c r="S3303" s="30">
        <v>15166.06</v>
      </c>
      <c r="T3303">
        <v>9</v>
      </c>
      <c r="U3303">
        <v>366.78485671595001</v>
      </c>
      <c r="V3303">
        <v>0.227456258411844</v>
      </c>
    </row>
    <row r="3304" spans="1:22" hidden="1" x14ac:dyDescent="0.25">
      <c r="A3304" s="30" t="s">
        <v>3496</v>
      </c>
      <c r="B3304" s="30" t="s">
        <v>2976</v>
      </c>
      <c r="C3304" s="30" t="s">
        <v>5</v>
      </c>
      <c r="D3304" s="30" t="s">
        <v>591</v>
      </c>
      <c r="E3304" s="30" t="s">
        <v>284</v>
      </c>
      <c r="F3304" s="30">
        <v>8974</v>
      </c>
      <c r="G3304" s="30" t="s">
        <v>295</v>
      </c>
      <c r="H3304" s="30">
        <v>0</v>
      </c>
      <c r="I3304" s="30">
        <v>0</v>
      </c>
      <c r="J3304" s="30" t="s">
        <v>336</v>
      </c>
      <c r="K3304" s="30">
        <v>0</v>
      </c>
      <c r="L3304" s="30">
        <v>0</v>
      </c>
      <c r="M3304" s="30">
        <v>0</v>
      </c>
      <c r="N3304" s="30">
        <v>0</v>
      </c>
      <c r="O3304" s="30">
        <v>0</v>
      </c>
      <c r="P3304" s="30">
        <v>0</v>
      </c>
      <c r="Q3304" s="30">
        <v>0</v>
      </c>
      <c r="R3304" s="30">
        <v>0</v>
      </c>
      <c r="S3304" s="30">
        <v>0</v>
      </c>
      <c r="T3304">
        <v>9</v>
      </c>
      <c r="U3304">
        <v>0</v>
      </c>
      <c r="V3304">
        <v>0</v>
      </c>
    </row>
    <row r="3305" spans="1:22" hidden="1" x14ac:dyDescent="0.25">
      <c r="A3305" s="30" t="s">
        <v>3497</v>
      </c>
      <c r="B3305" s="30" t="s">
        <v>2976</v>
      </c>
      <c r="C3305" s="30" t="s">
        <v>5</v>
      </c>
      <c r="D3305" s="30" t="s">
        <v>591</v>
      </c>
      <c r="E3305" s="30" t="s">
        <v>284</v>
      </c>
      <c r="F3305" s="30">
        <v>8974</v>
      </c>
      <c r="G3305" s="30" t="s">
        <v>296</v>
      </c>
      <c r="H3305" s="30">
        <v>274.61781018366901</v>
      </c>
      <c r="I3305" s="30">
        <v>0.62</v>
      </c>
      <c r="J3305" s="30" t="s">
        <v>336</v>
      </c>
      <c r="K3305" s="30">
        <v>170.263042313874</v>
      </c>
      <c r="L3305" s="30">
        <v>1527940.54172471</v>
      </c>
      <c r="M3305" s="30">
        <v>0</v>
      </c>
      <c r="N3305" s="30">
        <v>0</v>
      </c>
      <c r="O3305" s="30">
        <v>0</v>
      </c>
      <c r="P3305" s="30">
        <v>0</v>
      </c>
      <c r="Q3305" s="30">
        <v>0.62</v>
      </c>
      <c r="R3305" s="30">
        <v>170.263042313874</v>
      </c>
      <c r="S3305" s="30">
        <v>5563.88</v>
      </c>
      <c r="T3305">
        <v>9</v>
      </c>
      <c r="U3305">
        <v>274.61781018366901</v>
      </c>
      <c r="V3305">
        <v>9.5975232198142399E-2</v>
      </c>
    </row>
    <row r="3306" spans="1:22" hidden="1" x14ac:dyDescent="0.25">
      <c r="A3306" s="30" t="s">
        <v>3498</v>
      </c>
      <c r="B3306" s="30" t="s">
        <v>2976</v>
      </c>
      <c r="C3306" s="30" t="s">
        <v>5</v>
      </c>
      <c r="D3306" s="30" t="s">
        <v>591</v>
      </c>
      <c r="E3306" s="30" t="s">
        <v>284</v>
      </c>
      <c r="F3306" s="30">
        <v>8974</v>
      </c>
      <c r="G3306" s="30" t="s">
        <v>297</v>
      </c>
      <c r="H3306" s="30">
        <v>3085.4097671331101</v>
      </c>
      <c r="I3306" s="30">
        <v>0.32</v>
      </c>
      <c r="J3306" s="30" t="s">
        <v>336</v>
      </c>
      <c r="K3306" s="30">
        <v>987.33112548259396</v>
      </c>
      <c r="L3306" s="30">
        <v>8860309.5200807992</v>
      </c>
      <c r="M3306" s="30">
        <v>0</v>
      </c>
      <c r="N3306" s="30">
        <v>0</v>
      </c>
      <c r="O3306" s="30">
        <v>0</v>
      </c>
      <c r="P3306" s="30">
        <v>0</v>
      </c>
      <c r="Q3306" s="30">
        <v>0.32</v>
      </c>
      <c r="R3306" s="30">
        <v>987.33112548259396</v>
      </c>
      <c r="S3306" s="30">
        <v>2871.68</v>
      </c>
      <c r="T3306">
        <v>9</v>
      </c>
      <c r="U3306">
        <v>3085.4097671331101</v>
      </c>
      <c r="V3306">
        <v>4.9535603715170302E-2</v>
      </c>
    </row>
    <row r="3307" spans="1:22" hidden="1" x14ac:dyDescent="0.25">
      <c r="A3307" s="30" t="s">
        <v>3499</v>
      </c>
      <c r="B3307" s="30" t="s">
        <v>2976</v>
      </c>
      <c r="C3307" s="30" t="s">
        <v>5</v>
      </c>
      <c r="D3307" s="30" t="s">
        <v>591</v>
      </c>
      <c r="E3307" s="30" t="s">
        <v>284</v>
      </c>
      <c r="F3307" s="30">
        <v>8974</v>
      </c>
      <c r="G3307" s="30" t="s">
        <v>298</v>
      </c>
      <c r="H3307" s="30">
        <v>0</v>
      </c>
      <c r="I3307" s="30">
        <v>0</v>
      </c>
      <c r="J3307" s="30" t="s">
        <v>276</v>
      </c>
      <c r="K3307" s="30">
        <v>0</v>
      </c>
      <c r="L3307" s="30">
        <v>0</v>
      </c>
      <c r="M3307" s="30">
        <v>0</v>
      </c>
      <c r="N3307" s="30">
        <v>0</v>
      </c>
      <c r="O3307" s="30">
        <v>0</v>
      </c>
      <c r="P3307" s="30">
        <v>0</v>
      </c>
      <c r="Q3307" s="30">
        <v>0</v>
      </c>
      <c r="R3307" s="30">
        <v>0</v>
      </c>
      <c r="S3307" s="30">
        <v>0</v>
      </c>
      <c r="T3307">
        <v>9</v>
      </c>
      <c r="U3307">
        <v>0</v>
      </c>
      <c r="V3307">
        <v>0</v>
      </c>
    </row>
    <row r="3308" spans="1:22" hidden="1" x14ac:dyDescent="0.25">
      <c r="A3308" s="30" t="s">
        <v>3500</v>
      </c>
      <c r="B3308" s="30" t="s">
        <v>2976</v>
      </c>
      <c r="C3308" s="30" t="s">
        <v>5</v>
      </c>
      <c r="D3308" s="30" t="s">
        <v>591</v>
      </c>
      <c r="E3308" s="30" t="s">
        <v>284</v>
      </c>
      <c r="F3308" s="30">
        <v>8974</v>
      </c>
      <c r="G3308" s="30" t="s">
        <v>299</v>
      </c>
      <c r="H3308" s="30">
        <v>131.62082465212501</v>
      </c>
      <c r="I3308" s="30">
        <v>0.33</v>
      </c>
      <c r="J3308" s="30" t="s">
        <v>332</v>
      </c>
      <c r="K3308" s="30">
        <v>43.434872135201203</v>
      </c>
      <c r="L3308" s="30">
        <v>389784.54254129599</v>
      </c>
      <c r="M3308" s="30">
        <v>0.33</v>
      </c>
      <c r="N3308" s="30">
        <v>0</v>
      </c>
      <c r="O3308" s="30">
        <v>0</v>
      </c>
      <c r="P3308" s="30">
        <v>0</v>
      </c>
      <c r="Q3308" s="30">
        <v>0</v>
      </c>
      <c r="R3308" s="30">
        <v>0</v>
      </c>
      <c r="S3308" s="30">
        <v>2961.42</v>
      </c>
      <c r="T3308">
        <v>9</v>
      </c>
      <c r="U3308">
        <v>131.62082465212501</v>
      </c>
      <c r="V3308">
        <v>2.4590163934426201E-2</v>
      </c>
    </row>
    <row r="3309" spans="1:22" hidden="1" x14ac:dyDescent="0.25">
      <c r="A3309" s="30" t="s">
        <v>3501</v>
      </c>
      <c r="B3309" s="30" t="s">
        <v>2976</v>
      </c>
      <c r="C3309" s="30" t="s">
        <v>5</v>
      </c>
      <c r="D3309" s="30" t="s">
        <v>591</v>
      </c>
      <c r="E3309" s="30" t="s">
        <v>284</v>
      </c>
      <c r="F3309" s="30">
        <v>8974</v>
      </c>
      <c r="G3309" s="30" t="s">
        <v>300</v>
      </c>
      <c r="H3309" s="30">
        <v>926.69111816546297</v>
      </c>
      <c r="I3309" s="30">
        <v>0.03</v>
      </c>
      <c r="J3309" s="30" t="s">
        <v>336</v>
      </c>
      <c r="K3309" s="30">
        <v>27.800733544963901</v>
      </c>
      <c r="L3309" s="30">
        <v>249483.782832506</v>
      </c>
      <c r="M3309" s="30">
        <v>0</v>
      </c>
      <c r="N3309" s="30">
        <v>0</v>
      </c>
      <c r="O3309" s="30">
        <v>0</v>
      </c>
      <c r="P3309" s="30">
        <v>0</v>
      </c>
      <c r="Q3309" s="30">
        <v>0.03</v>
      </c>
      <c r="R3309" s="30">
        <v>27.800733544963901</v>
      </c>
      <c r="S3309" s="30">
        <v>269.22000000000003</v>
      </c>
      <c r="T3309">
        <v>9</v>
      </c>
      <c r="U3309">
        <v>926.69111816546297</v>
      </c>
      <c r="V3309">
        <v>4.64396284829721E-3</v>
      </c>
    </row>
    <row r="3310" spans="1:22" hidden="1" x14ac:dyDescent="0.25">
      <c r="A3310" s="30" t="s">
        <v>3502</v>
      </c>
      <c r="B3310" s="30" t="s">
        <v>2976</v>
      </c>
      <c r="C3310" s="30" t="s">
        <v>5</v>
      </c>
      <c r="D3310" s="30" t="s">
        <v>591</v>
      </c>
      <c r="E3310" s="30" t="s">
        <v>284</v>
      </c>
      <c r="F3310" s="30">
        <v>8974</v>
      </c>
      <c r="G3310" s="30" t="s">
        <v>301</v>
      </c>
      <c r="H3310" s="30">
        <v>154.786278087894</v>
      </c>
      <c r="I3310" s="30">
        <v>3.94</v>
      </c>
      <c r="J3310" s="30" t="s">
        <v>333</v>
      </c>
      <c r="K3310" s="30">
        <v>609.85793566630105</v>
      </c>
      <c r="L3310" s="30">
        <v>5472865.1146693798</v>
      </c>
      <c r="M3310" s="30">
        <v>0</v>
      </c>
      <c r="N3310" s="30">
        <v>3.94</v>
      </c>
      <c r="O3310" s="30">
        <v>0</v>
      </c>
      <c r="P3310" s="30">
        <v>0</v>
      </c>
      <c r="Q3310" s="30">
        <v>0</v>
      </c>
      <c r="R3310" s="30">
        <v>0</v>
      </c>
      <c r="S3310" s="30">
        <v>35357.56</v>
      </c>
      <c r="T3310">
        <v>9</v>
      </c>
      <c r="U3310">
        <v>154.786278087894</v>
      </c>
      <c r="V3310">
        <v>0.53028263795424002</v>
      </c>
    </row>
    <row r="3311" spans="1:22" hidden="1" x14ac:dyDescent="0.25">
      <c r="A3311" s="30" t="s">
        <v>3503</v>
      </c>
      <c r="B3311" s="30" t="s">
        <v>2976</v>
      </c>
      <c r="C3311" s="30" t="s">
        <v>5</v>
      </c>
      <c r="D3311" s="30" t="s">
        <v>591</v>
      </c>
      <c r="E3311" s="30" t="s">
        <v>284</v>
      </c>
      <c r="F3311" s="30">
        <v>8974</v>
      </c>
      <c r="G3311" s="30" t="s">
        <v>302</v>
      </c>
      <c r="H3311" s="30">
        <v>133.02835872895599</v>
      </c>
      <c r="I3311" s="30">
        <v>0.69</v>
      </c>
      <c r="J3311" s="30" t="s">
        <v>332</v>
      </c>
      <c r="K3311" s="30">
        <v>91.789567522979894</v>
      </c>
      <c r="L3311" s="30">
        <v>823719.57895122201</v>
      </c>
      <c r="M3311" s="30">
        <v>0.69</v>
      </c>
      <c r="N3311" s="30">
        <v>0</v>
      </c>
      <c r="O3311" s="30">
        <v>0</v>
      </c>
      <c r="P3311" s="30">
        <v>0</v>
      </c>
      <c r="Q3311" s="30">
        <v>0</v>
      </c>
      <c r="R3311" s="30">
        <v>0</v>
      </c>
      <c r="S3311" s="30">
        <v>6192.06</v>
      </c>
      <c r="T3311">
        <v>9</v>
      </c>
      <c r="U3311">
        <v>133.02835872895599</v>
      </c>
      <c r="V3311">
        <v>5.1415797317436701E-2</v>
      </c>
    </row>
    <row r="3312" spans="1:22" hidden="1" x14ac:dyDescent="0.25">
      <c r="A3312" s="30" t="s">
        <v>3504</v>
      </c>
      <c r="B3312" s="30" t="s">
        <v>2976</v>
      </c>
      <c r="C3312" s="30" t="s">
        <v>5</v>
      </c>
      <c r="D3312" s="30" t="s">
        <v>591</v>
      </c>
      <c r="E3312" s="30" t="s">
        <v>284</v>
      </c>
      <c r="F3312" s="30">
        <v>8974</v>
      </c>
      <c r="G3312" s="30" t="s">
        <v>303</v>
      </c>
      <c r="H3312" s="30">
        <v>1152.5033384660301</v>
      </c>
      <c r="I3312" s="30">
        <v>1.27</v>
      </c>
      <c r="J3312" s="30" t="s">
        <v>336</v>
      </c>
      <c r="K3312" s="30">
        <v>1463.6792398518601</v>
      </c>
      <c r="L3312" s="30">
        <v>13135057.4984306</v>
      </c>
      <c r="M3312" s="30">
        <v>0</v>
      </c>
      <c r="N3312" s="30">
        <v>0</v>
      </c>
      <c r="O3312" s="30">
        <v>0</v>
      </c>
      <c r="P3312" s="30">
        <v>0</v>
      </c>
      <c r="Q3312" s="30">
        <v>1.27</v>
      </c>
      <c r="R3312" s="30">
        <v>1463.6792398518601</v>
      </c>
      <c r="S3312" s="30">
        <v>11396.98</v>
      </c>
      <c r="T3312">
        <v>9</v>
      </c>
      <c r="U3312">
        <v>1152.5033384660301</v>
      </c>
      <c r="V3312">
        <v>0.19659442724458201</v>
      </c>
    </row>
    <row r="3313" spans="1:22" hidden="1" x14ac:dyDescent="0.25">
      <c r="A3313" s="30" t="s">
        <v>3505</v>
      </c>
      <c r="B3313" s="30" t="s">
        <v>2976</v>
      </c>
      <c r="C3313" s="30" t="s">
        <v>5</v>
      </c>
      <c r="D3313" s="30" t="s">
        <v>591</v>
      </c>
      <c r="E3313" s="30" t="s">
        <v>284</v>
      </c>
      <c r="F3313" s="30">
        <v>8974</v>
      </c>
      <c r="G3313" s="30" t="s">
        <v>304</v>
      </c>
      <c r="H3313" s="30">
        <v>1117.4933958858701</v>
      </c>
      <c r="I3313" s="30">
        <v>1</v>
      </c>
      <c r="J3313" s="30" t="s">
        <v>336</v>
      </c>
      <c r="K3313" s="30">
        <v>1117.4933958858701</v>
      </c>
      <c r="L3313" s="30">
        <v>10028385.7346798</v>
      </c>
      <c r="M3313" s="30">
        <v>0</v>
      </c>
      <c r="N3313" s="30">
        <v>0</v>
      </c>
      <c r="O3313" s="30">
        <v>0</v>
      </c>
      <c r="P3313" s="30">
        <v>0</v>
      </c>
      <c r="Q3313" s="30">
        <v>1</v>
      </c>
      <c r="R3313" s="30">
        <v>1117.4933958858701</v>
      </c>
      <c r="S3313" s="30">
        <v>8974</v>
      </c>
      <c r="T3313">
        <v>9</v>
      </c>
      <c r="U3313">
        <v>1117.4933958858701</v>
      </c>
      <c r="V3313">
        <v>0.15479876160990699</v>
      </c>
    </row>
    <row r="3314" spans="1:22" hidden="1" x14ac:dyDescent="0.25">
      <c r="A3314" s="30" t="s">
        <v>3506</v>
      </c>
      <c r="B3314" s="30" t="s">
        <v>2976</v>
      </c>
      <c r="C3314" s="30" t="s">
        <v>5</v>
      </c>
      <c r="D3314" s="30" t="s">
        <v>591</v>
      </c>
      <c r="E3314" s="30" t="s">
        <v>284</v>
      </c>
      <c r="F3314" s="30">
        <v>8974</v>
      </c>
      <c r="G3314" s="30" t="s">
        <v>305</v>
      </c>
      <c r="H3314" s="30">
        <v>197.97256546839401</v>
      </c>
      <c r="I3314" s="30">
        <v>2.82</v>
      </c>
      <c r="J3314" s="30" t="s">
        <v>332</v>
      </c>
      <c r="K3314" s="30">
        <v>558.28263462087205</v>
      </c>
      <c r="L3314" s="30">
        <v>5010028.3630876997</v>
      </c>
      <c r="M3314" s="30">
        <v>2.82</v>
      </c>
      <c r="N3314" s="30">
        <v>0</v>
      </c>
      <c r="O3314" s="30">
        <v>0</v>
      </c>
      <c r="P3314" s="30">
        <v>0</v>
      </c>
      <c r="Q3314" s="30">
        <v>0</v>
      </c>
      <c r="R3314" s="30">
        <v>0</v>
      </c>
      <c r="S3314" s="30">
        <v>25306.68</v>
      </c>
      <c r="T3314">
        <v>9</v>
      </c>
      <c r="U3314">
        <v>197.97256546839401</v>
      </c>
      <c r="V3314">
        <v>0.21013412816691501</v>
      </c>
    </row>
    <row r="3315" spans="1:22" hidden="1" x14ac:dyDescent="0.25">
      <c r="A3315" s="30" t="s">
        <v>3507</v>
      </c>
      <c r="B3315" s="30" t="s">
        <v>2976</v>
      </c>
      <c r="C3315" s="30" t="s">
        <v>5</v>
      </c>
      <c r="D3315" s="30" t="s">
        <v>591</v>
      </c>
      <c r="E3315" s="30" t="s">
        <v>284</v>
      </c>
      <c r="F3315" s="30">
        <v>8974</v>
      </c>
      <c r="G3315" s="30" t="s">
        <v>306</v>
      </c>
      <c r="H3315" s="30">
        <v>122.494114138006</v>
      </c>
      <c r="I3315" s="30">
        <v>3.17</v>
      </c>
      <c r="J3315" s="30" t="s">
        <v>332</v>
      </c>
      <c r="K3315" s="30">
        <v>388.30634181747803</v>
      </c>
      <c r="L3315" s="30">
        <v>3484661.1114700502</v>
      </c>
      <c r="M3315" s="30">
        <v>3.17</v>
      </c>
      <c r="N3315" s="30">
        <v>0</v>
      </c>
      <c r="O3315" s="30">
        <v>0</v>
      </c>
      <c r="P3315" s="30">
        <v>0</v>
      </c>
      <c r="Q3315" s="30">
        <v>0</v>
      </c>
      <c r="R3315" s="30">
        <v>0</v>
      </c>
      <c r="S3315" s="30">
        <v>28447.58</v>
      </c>
      <c r="T3315">
        <v>9</v>
      </c>
      <c r="U3315">
        <v>122.494114138006</v>
      </c>
      <c r="V3315">
        <v>0.23621460506706399</v>
      </c>
    </row>
    <row r="3316" spans="1:22" hidden="1" x14ac:dyDescent="0.25">
      <c r="A3316" s="30" t="s">
        <v>3508</v>
      </c>
      <c r="B3316" s="30" t="s">
        <v>2976</v>
      </c>
      <c r="C3316" s="30" t="s">
        <v>5</v>
      </c>
      <c r="D3316" s="30" t="s">
        <v>591</v>
      </c>
      <c r="E3316" s="30" t="s">
        <v>284</v>
      </c>
      <c r="F3316" s="30">
        <v>8974</v>
      </c>
      <c r="G3316" s="30" t="s">
        <v>307</v>
      </c>
      <c r="H3316" s="30">
        <v>125.257256475332</v>
      </c>
      <c r="I3316" s="30">
        <v>2.56</v>
      </c>
      <c r="J3316" s="30" t="s">
        <v>336</v>
      </c>
      <c r="K3316" s="30">
        <v>320.65857657685001</v>
      </c>
      <c r="L3316" s="30">
        <v>2877590.0662006498</v>
      </c>
      <c r="M3316" s="30">
        <v>0</v>
      </c>
      <c r="N3316" s="30">
        <v>0</v>
      </c>
      <c r="O3316" s="30">
        <v>0</v>
      </c>
      <c r="P3316" s="30">
        <v>0</v>
      </c>
      <c r="Q3316" s="30">
        <v>2.56</v>
      </c>
      <c r="R3316" s="30">
        <v>320.65857657685001</v>
      </c>
      <c r="S3316" s="30">
        <v>22973.439999999999</v>
      </c>
      <c r="T3316">
        <v>9</v>
      </c>
      <c r="U3316">
        <v>125.257256475332</v>
      </c>
      <c r="V3316">
        <v>0.39628482972136198</v>
      </c>
    </row>
    <row r="3317" spans="1:22" hidden="1" x14ac:dyDescent="0.25">
      <c r="A3317" s="30" t="s">
        <v>3509</v>
      </c>
      <c r="B3317" s="30" t="s">
        <v>2976</v>
      </c>
      <c r="C3317" s="30" t="s">
        <v>5</v>
      </c>
      <c r="D3317" s="30" t="s">
        <v>591</v>
      </c>
      <c r="E3317" s="30" t="s">
        <v>284</v>
      </c>
      <c r="F3317" s="30">
        <v>8974</v>
      </c>
      <c r="G3317" s="30" t="s">
        <v>308</v>
      </c>
      <c r="H3317" s="30">
        <v>188.92825065659301</v>
      </c>
      <c r="I3317" s="30">
        <v>5.4</v>
      </c>
      <c r="J3317" s="30" t="s">
        <v>332</v>
      </c>
      <c r="K3317" s="30">
        <v>1020.2125535456</v>
      </c>
      <c r="L3317" s="30">
        <v>9155387.4555182196</v>
      </c>
      <c r="M3317" s="30">
        <v>5.4</v>
      </c>
      <c r="N3317" s="30">
        <v>0</v>
      </c>
      <c r="O3317" s="30">
        <v>0</v>
      </c>
      <c r="P3317" s="30">
        <v>0</v>
      </c>
      <c r="Q3317" s="30">
        <v>0</v>
      </c>
      <c r="R3317" s="30">
        <v>0</v>
      </c>
      <c r="S3317" s="30">
        <v>48459.6</v>
      </c>
      <c r="T3317">
        <v>9</v>
      </c>
      <c r="U3317">
        <v>188.92825065659301</v>
      </c>
      <c r="V3317">
        <v>0.40238450074515703</v>
      </c>
    </row>
    <row r="3318" spans="1:22" hidden="1" x14ac:dyDescent="0.25">
      <c r="A3318" s="30" t="s">
        <v>3510</v>
      </c>
      <c r="B3318" s="30" t="s">
        <v>2976</v>
      </c>
      <c r="C3318" s="30" t="s">
        <v>5</v>
      </c>
      <c r="D3318" s="30" t="s">
        <v>591</v>
      </c>
      <c r="E3318" s="30" t="s">
        <v>284</v>
      </c>
      <c r="F3318" s="30">
        <v>8974</v>
      </c>
      <c r="G3318" s="30" t="s">
        <v>309</v>
      </c>
      <c r="H3318" s="30">
        <v>3034.8994634600199</v>
      </c>
      <c r="I3318" s="30">
        <v>0.6</v>
      </c>
      <c r="J3318" s="30" t="s">
        <v>336</v>
      </c>
      <c r="K3318" s="30">
        <v>1820.9396780760101</v>
      </c>
      <c r="L3318" s="30">
        <v>16341112.671054101</v>
      </c>
      <c r="M3318" s="30">
        <v>0</v>
      </c>
      <c r="N3318" s="30">
        <v>0</v>
      </c>
      <c r="O3318" s="30">
        <v>0</v>
      </c>
      <c r="P3318" s="30">
        <v>0</v>
      </c>
      <c r="Q3318" s="30">
        <v>0.6</v>
      </c>
      <c r="R3318" s="30">
        <v>1820.9396780760101</v>
      </c>
      <c r="S3318" s="30">
        <v>5384.4</v>
      </c>
      <c r="T3318">
        <v>9</v>
      </c>
      <c r="U3318">
        <v>3034.8994634600199</v>
      </c>
      <c r="V3318">
        <v>9.2879256965944304E-2</v>
      </c>
    </row>
    <row r="3319" spans="1:22" hidden="1" x14ac:dyDescent="0.25">
      <c r="A3319" s="30" t="s">
        <v>3511</v>
      </c>
      <c r="B3319" s="30" t="s">
        <v>2976</v>
      </c>
      <c r="C3319" s="30" t="s">
        <v>5</v>
      </c>
      <c r="D3319" s="30" t="s">
        <v>591</v>
      </c>
      <c r="E3319" s="30" t="s">
        <v>284</v>
      </c>
      <c r="F3319" s="30">
        <v>8974</v>
      </c>
      <c r="G3319" s="30" t="s">
        <v>310</v>
      </c>
      <c r="H3319" s="30">
        <v>233.85087605719801</v>
      </c>
      <c r="I3319" s="30">
        <v>0.18</v>
      </c>
      <c r="J3319" s="30" t="s">
        <v>333</v>
      </c>
      <c r="K3319" s="30">
        <v>42.093157690295698</v>
      </c>
      <c r="L3319" s="30">
        <v>377743.997112713</v>
      </c>
      <c r="M3319" s="30">
        <v>0</v>
      </c>
      <c r="N3319" s="30">
        <v>0.18</v>
      </c>
      <c r="O3319" s="30">
        <v>0</v>
      </c>
      <c r="P3319" s="30">
        <v>0</v>
      </c>
      <c r="Q3319" s="30">
        <v>0</v>
      </c>
      <c r="R3319" s="30">
        <v>0</v>
      </c>
      <c r="S3319" s="30">
        <v>1615.32</v>
      </c>
      <c r="T3319">
        <v>9</v>
      </c>
      <c r="U3319">
        <v>233.85087605719801</v>
      </c>
      <c r="V3319">
        <v>2.4226110363391701E-2</v>
      </c>
    </row>
    <row r="3320" spans="1:22" hidden="1" x14ac:dyDescent="0.25">
      <c r="A3320" s="30" t="s">
        <v>3512</v>
      </c>
      <c r="B3320" s="30" t="s">
        <v>2976</v>
      </c>
      <c r="C3320" s="30" t="s">
        <v>5</v>
      </c>
      <c r="D3320" s="30" t="s">
        <v>591</v>
      </c>
      <c r="E3320" s="30" t="s">
        <v>284</v>
      </c>
      <c r="F3320" s="30">
        <v>8974</v>
      </c>
      <c r="G3320" s="30" t="s">
        <v>311</v>
      </c>
      <c r="H3320" s="30">
        <v>134.79204064501201</v>
      </c>
      <c r="I3320" s="30">
        <v>1.01</v>
      </c>
      <c r="J3320" s="30" t="s">
        <v>333</v>
      </c>
      <c r="K3320" s="30">
        <v>136.139961051462</v>
      </c>
      <c r="L3320" s="30">
        <v>1221720.0104758199</v>
      </c>
      <c r="M3320" s="30">
        <v>0</v>
      </c>
      <c r="N3320" s="30">
        <v>1.01</v>
      </c>
      <c r="O3320" s="30">
        <v>0</v>
      </c>
      <c r="P3320" s="30">
        <v>0</v>
      </c>
      <c r="Q3320" s="30">
        <v>0</v>
      </c>
      <c r="R3320" s="30">
        <v>0</v>
      </c>
      <c r="S3320" s="30">
        <v>9063.74</v>
      </c>
      <c r="T3320">
        <v>9</v>
      </c>
      <c r="U3320">
        <v>134.79204064501201</v>
      </c>
      <c r="V3320">
        <v>0.13593539703903099</v>
      </c>
    </row>
    <row r="3321" spans="1:22" hidden="1" x14ac:dyDescent="0.25">
      <c r="A3321" s="30" t="s">
        <v>3513</v>
      </c>
      <c r="B3321" s="30" t="s">
        <v>2976</v>
      </c>
      <c r="C3321" s="30" t="s">
        <v>5</v>
      </c>
      <c r="D3321" s="30" t="s">
        <v>591</v>
      </c>
      <c r="E3321" s="30" t="s">
        <v>284</v>
      </c>
      <c r="F3321" s="30">
        <v>8974</v>
      </c>
      <c r="G3321" s="30" t="s">
        <v>312</v>
      </c>
      <c r="H3321" s="30">
        <v>40.600193613893097</v>
      </c>
      <c r="I3321" s="30">
        <v>30.9</v>
      </c>
      <c r="J3321" s="30" t="s">
        <v>334</v>
      </c>
      <c r="K3321" s="30">
        <v>1254.5459826693</v>
      </c>
      <c r="L3321" s="30">
        <v>11258295.6484743</v>
      </c>
      <c r="M3321" s="30">
        <v>0</v>
      </c>
      <c r="N3321" s="30">
        <v>0</v>
      </c>
      <c r="O3321" s="30">
        <v>30.9</v>
      </c>
      <c r="P3321" s="30">
        <v>0</v>
      </c>
      <c r="Q3321" s="30">
        <v>0</v>
      </c>
      <c r="R3321" s="30">
        <v>0</v>
      </c>
      <c r="S3321" s="30">
        <v>277296.59999999998</v>
      </c>
      <c r="T3321">
        <v>9</v>
      </c>
      <c r="U3321">
        <v>40.600193613893097</v>
      </c>
      <c r="V3321">
        <v>0.76164653684988903</v>
      </c>
    </row>
    <row r="3322" spans="1:22" hidden="1" x14ac:dyDescent="0.25">
      <c r="A3322" s="30" t="s">
        <v>3514</v>
      </c>
      <c r="B3322" s="30" t="s">
        <v>2976</v>
      </c>
      <c r="C3322" s="30" t="s">
        <v>5</v>
      </c>
      <c r="D3322" s="30" t="s">
        <v>591</v>
      </c>
      <c r="E3322" s="30" t="s">
        <v>284</v>
      </c>
      <c r="F3322" s="30">
        <v>8974</v>
      </c>
      <c r="G3322" s="30" t="s">
        <v>2688</v>
      </c>
      <c r="H3322" s="30">
        <v>551.76959567527899</v>
      </c>
      <c r="I3322" s="30">
        <v>1.1851170738900001</v>
      </c>
      <c r="J3322" s="30" t="s">
        <v>334</v>
      </c>
      <c r="K3322" s="30">
        <v>653.91156868815494</v>
      </c>
      <c r="L3322" s="30">
        <v>5868202.4174074996</v>
      </c>
      <c r="M3322" s="30">
        <v>0</v>
      </c>
      <c r="N3322" s="30">
        <v>0</v>
      </c>
      <c r="O3322" s="30">
        <v>1.1851170738900001</v>
      </c>
      <c r="P3322" s="30">
        <v>0</v>
      </c>
      <c r="Q3322" s="30">
        <v>0</v>
      </c>
      <c r="R3322" s="30">
        <v>0</v>
      </c>
      <c r="S3322" s="30">
        <v>10635.2406210889</v>
      </c>
      <c r="T3322">
        <v>9</v>
      </c>
      <c r="U3322">
        <v>551.76959567527899</v>
      </c>
      <c r="V3322">
        <v>2.9211660682524E-2</v>
      </c>
    </row>
    <row r="3323" spans="1:22" hidden="1" x14ac:dyDescent="0.25">
      <c r="A3323" s="30" t="s">
        <v>3515</v>
      </c>
      <c r="B3323" s="30" t="s">
        <v>2976</v>
      </c>
      <c r="C3323" s="30" t="s">
        <v>5</v>
      </c>
      <c r="D3323" s="30" t="s">
        <v>591</v>
      </c>
      <c r="E3323" s="30" t="s">
        <v>284</v>
      </c>
      <c r="F3323" s="30">
        <v>8974</v>
      </c>
      <c r="G3323" s="30" t="s">
        <v>2687</v>
      </c>
      <c r="H3323" s="30">
        <v>342.43960976640602</v>
      </c>
      <c r="I3323" s="30">
        <v>8.2048829261100007</v>
      </c>
      <c r="J3323" s="30" t="s">
        <v>334</v>
      </c>
      <c r="K3323" s="30">
        <v>2809.67690739615</v>
      </c>
      <c r="L3323" s="30">
        <v>25214040.566973101</v>
      </c>
      <c r="M3323" s="30">
        <v>0</v>
      </c>
      <c r="N3323" s="30">
        <v>0</v>
      </c>
      <c r="O3323" s="30">
        <v>8.2048829261100007</v>
      </c>
      <c r="P3323" s="30">
        <v>0</v>
      </c>
      <c r="Q3323" s="30">
        <v>0</v>
      </c>
      <c r="R3323" s="30">
        <v>0</v>
      </c>
      <c r="S3323" s="30">
        <v>73630.619378911098</v>
      </c>
      <c r="T3323">
        <v>9</v>
      </c>
      <c r="U3323">
        <v>342.43960976640602</v>
      </c>
      <c r="V3323">
        <v>0.202240151000986</v>
      </c>
    </row>
    <row r="3324" spans="1:22" hidden="1" x14ac:dyDescent="0.25">
      <c r="A3324" s="30" t="s">
        <v>3516</v>
      </c>
      <c r="B3324" s="30" t="s">
        <v>2976</v>
      </c>
      <c r="C3324" s="30" t="s">
        <v>5</v>
      </c>
      <c r="D3324" s="30" t="s">
        <v>591</v>
      </c>
      <c r="E3324" s="30" t="s">
        <v>284</v>
      </c>
      <c r="F3324" s="30">
        <v>8974</v>
      </c>
      <c r="G3324" s="30" t="s">
        <v>313</v>
      </c>
      <c r="H3324" s="30">
        <v>2741.3376755203999</v>
      </c>
      <c r="I3324" s="30">
        <v>0.28000000000000003</v>
      </c>
      <c r="J3324" s="30" t="s">
        <v>334</v>
      </c>
      <c r="K3324" s="30">
        <v>767.57454914571099</v>
      </c>
      <c r="L3324" s="30">
        <v>6888214.0040336102</v>
      </c>
      <c r="M3324" s="30">
        <v>0</v>
      </c>
      <c r="N3324" s="30">
        <v>0</v>
      </c>
      <c r="O3324" s="30">
        <v>0.28000000000000003</v>
      </c>
      <c r="P3324" s="30">
        <v>0</v>
      </c>
      <c r="Q3324" s="30">
        <v>0</v>
      </c>
      <c r="R3324" s="30">
        <v>0</v>
      </c>
      <c r="S3324" s="30">
        <v>2512.7199999999998</v>
      </c>
      <c r="T3324">
        <v>9</v>
      </c>
      <c r="U3324">
        <v>2741.3376755203999</v>
      </c>
      <c r="V3324">
        <v>6.9016514666009401E-3</v>
      </c>
    </row>
    <row r="3325" spans="1:22" hidden="1" x14ac:dyDescent="0.25">
      <c r="A3325" s="30" t="s">
        <v>3274</v>
      </c>
      <c r="B3325" s="30" t="s">
        <v>2976</v>
      </c>
      <c r="C3325" s="30" t="s">
        <v>5</v>
      </c>
      <c r="D3325" s="30" t="s">
        <v>591</v>
      </c>
      <c r="E3325" s="30" t="s">
        <v>285</v>
      </c>
      <c r="F3325" s="30">
        <v>8975</v>
      </c>
      <c r="G3325" s="30" t="s">
        <v>289</v>
      </c>
      <c r="H3325" s="30">
        <v>7253.6706086390705</v>
      </c>
      <c r="I3325" s="30">
        <v>3.53</v>
      </c>
      <c r="J3325" s="30" t="s">
        <v>335</v>
      </c>
      <c r="K3325" s="30">
        <v>25605.457248495899</v>
      </c>
      <c r="L3325" s="30">
        <v>229808978.805251</v>
      </c>
      <c r="M3325" s="30">
        <v>0</v>
      </c>
      <c r="N3325" s="30">
        <v>0</v>
      </c>
      <c r="O3325" s="30">
        <v>0</v>
      </c>
      <c r="P3325" s="30">
        <v>3.53</v>
      </c>
      <c r="Q3325" s="30">
        <v>0</v>
      </c>
      <c r="R3325" s="30">
        <v>0</v>
      </c>
      <c r="S3325" s="30">
        <v>31681.75</v>
      </c>
      <c r="T3325">
        <v>10</v>
      </c>
      <c r="U3325">
        <v>7253.6706086390705</v>
      </c>
      <c r="V3325">
        <v>1</v>
      </c>
    </row>
    <row r="3326" spans="1:22" hidden="1" x14ac:dyDescent="0.25">
      <c r="A3326" s="30" t="s">
        <v>3275</v>
      </c>
      <c r="B3326" s="30" t="s">
        <v>2976</v>
      </c>
      <c r="C3326" s="30" t="s">
        <v>5</v>
      </c>
      <c r="D3326" s="30" t="s">
        <v>591</v>
      </c>
      <c r="E3326" s="30" t="s">
        <v>285</v>
      </c>
      <c r="F3326" s="30">
        <v>8975</v>
      </c>
      <c r="G3326" s="30" t="s">
        <v>290</v>
      </c>
      <c r="H3326" s="30">
        <v>5501.8698506431401</v>
      </c>
      <c r="I3326" s="30">
        <v>0.69</v>
      </c>
      <c r="J3326" s="30" t="s">
        <v>363</v>
      </c>
      <c r="K3326" s="30">
        <v>3796.2901969437698</v>
      </c>
      <c r="L3326" s="30">
        <v>34071704.517570302</v>
      </c>
      <c r="M3326" s="30">
        <v>0</v>
      </c>
      <c r="N3326" s="30">
        <v>0</v>
      </c>
      <c r="O3326" s="30">
        <v>0</v>
      </c>
      <c r="P3326" s="30">
        <v>0</v>
      </c>
      <c r="Q3326" s="30">
        <v>0</v>
      </c>
      <c r="R3326" s="30">
        <v>0</v>
      </c>
      <c r="S3326" s="30">
        <v>6192.75</v>
      </c>
      <c r="T3326">
        <v>10</v>
      </c>
      <c r="U3326">
        <v>5501.8698506431401</v>
      </c>
      <c r="V3326">
        <v>0.19546742209631701</v>
      </c>
    </row>
    <row r="3327" spans="1:22" hidden="1" x14ac:dyDescent="0.25">
      <c r="A3327" s="30" t="s">
        <v>3276</v>
      </c>
      <c r="B3327" s="30" t="s">
        <v>2976</v>
      </c>
      <c r="C3327" s="30" t="s">
        <v>5</v>
      </c>
      <c r="D3327" s="30" t="s">
        <v>591</v>
      </c>
      <c r="E3327" s="30" t="s">
        <v>285</v>
      </c>
      <c r="F3327" s="30">
        <v>8975</v>
      </c>
      <c r="G3327" s="30" t="s">
        <v>291</v>
      </c>
      <c r="H3327" s="30">
        <v>1501.4137468444601</v>
      </c>
      <c r="I3327" s="30">
        <v>0.27</v>
      </c>
      <c r="J3327" s="30" t="s">
        <v>336</v>
      </c>
      <c r="K3327" s="30">
        <v>405.38171164800502</v>
      </c>
      <c r="L3327" s="30">
        <v>3638300.8620408401</v>
      </c>
      <c r="M3327" s="30">
        <v>0</v>
      </c>
      <c r="N3327" s="30">
        <v>0</v>
      </c>
      <c r="O3327" s="30">
        <v>0</v>
      </c>
      <c r="P3327" s="30">
        <v>0</v>
      </c>
      <c r="Q3327" s="30">
        <v>0.27</v>
      </c>
      <c r="R3327" s="30">
        <v>405.38171164800502</v>
      </c>
      <c r="S3327" s="30">
        <v>2423.25</v>
      </c>
      <c r="T3327">
        <v>10</v>
      </c>
      <c r="U3327">
        <v>1501.4137468444601</v>
      </c>
      <c r="V3327">
        <v>2.1617293835068101E-2</v>
      </c>
    </row>
    <row r="3328" spans="1:22" hidden="1" x14ac:dyDescent="0.25">
      <c r="A3328" s="30" t="s">
        <v>3277</v>
      </c>
      <c r="B3328" s="30" t="s">
        <v>2976</v>
      </c>
      <c r="C3328" s="30" t="s">
        <v>5</v>
      </c>
      <c r="D3328" s="30" t="s">
        <v>591</v>
      </c>
      <c r="E3328" s="30" t="s">
        <v>285</v>
      </c>
      <c r="F3328" s="30">
        <v>8975</v>
      </c>
      <c r="G3328" s="30" t="s">
        <v>292</v>
      </c>
      <c r="H3328" s="30">
        <v>57.083223627295602</v>
      </c>
      <c r="I3328" s="30">
        <v>0.87</v>
      </c>
      <c r="J3328" s="30" t="s">
        <v>332</v>
      </c>
      <c r="K3328" s="30">
        <v>49.662404555747202</v>
      </c>
      <c r="L3328" s="30">
        <v>445720.08088783099</v>
      </c>
      <c r="M3328" s="30">
        <v>0.87</v>
      </c>
      <c r="N3328" s="30">
        <v>0</v>
      </c>
      <c r="O3328" s="30">
        <v>0</v>
      </c>
      <c r="P3328" s="30">
        <v>0</v>
      </c>
      <c r="Q3328" s="30">
        <v>0</v>
      </c>
      <c r="R3328" s="30">
        <v>0</v>
      </c>
      <c r="S3328" s="30">
        <v>7808.25</v>
      </c>
      <c r="T3328">
        <v>10</v>
      </c>
      <c r="U3328">
        <v>57.083223627295602</v>
      </c>
      <c r="V3328">
        <v>5.0966608084358503E-2</v>
      </c>
    </row>
    <row r="3329" spans="1:22" hidden="1" x14ac:dyDescent="0.25">
      <c r="A3329" s="30" t="s">
        <v>3278</v>
      </c>
      <c r="B3329" s="30" t="s">
        <v>2976</v>
      </c>
      <c r="C3329" s="30" t="s">
        <v>5</v>
      </c>
      <c r="D3329" s="30" t="s">
        <v>591</v>
      </c>
      <c r="E3329" s="30" t="s">
        <v>285</v>
      </c>
      <c r="F3329" s="30">
        <v>8975</v>
      </c>
      <c r="G3329" s="30" t="s">
        <v>293</v>
      </c>
      <c r="H3329" s="30">
        <v>1139.54395678129</v>
      </c>
      <c r="I3329" s="30">
        <v>1.48</v>
      </c>
      <c r="J3329" s="30" t="s">
        <v>333</v>
      </c>
      <c r="K3329" s="30">
        <v>1686.5250560362999</v>
      </c>
      <c r="L3329" s="30">
        <v>15136562.3779258</v>
      </c>
      <c r="M3329" s="30">
        <v>0</v>
      </c>
      <c r="N3329" s="30">
        <v>1.48</v>
      </c>
      <c r="O3329" s="30">
        <v>0</v>
      </c>
      <c r="P3329" s="30">
        <v>0</v>
      </c>
      <c r="Q3329" s="30">
        <v>0</v>
      </c>
      <c r="R3329" s="30">
        <v>0</v>
      </c>
      <c r="S3329" s="30">
        <v>13283</v>
      </c>
      <c r="T3329">
        <v>10</v>
      </c>
      <c r="U3329">
        <v>1139.54395678129</v>
      </c>
      <c r="V3329">
        <v>0.117088607594937</v>
      </c>
    </row>
    <row r="3330" spans="1:22" hidden="1" x14ac:dyDescent="0.25">
      <c r="A3330" s="30" t="s">
        <v>3279</v>
      </c>
      <c r="B3330" s="30" t="s">
        <v>2976</v>
      </c>
      <c r="C3330" s="30" t="s">
        <v>5</v>
      </c>
      <c r="D3330" s="30" t="s">
        <v>591</v>
      </c>
      <c r="E3330" s="30" t="s">
        <v>285</v>
      </c>
      <c r="F3330" s="30">
        <v>8975</v>
      </c>
      <c r="G3330" s="30" t="s">
        <v>294</v>
      </c>
      <c r="H3330" s="30">
        <v>675.05544027332303</v>
      </c>
      <c r="I3330" s="30">
        <v>2.58</v>
      </c>
      <c r="J3330" s="30" t="s">
        <v>333</v>
      </c>
      <c r="K3330" s="30">
        <v>1741.6430359051701</v>
      </c>
      <c r="L3330" s="30">
        <v>15631246.247248899</v>
      </c>
      <c r="M3330" s="30">
        <v>0</v>
      </c>
      <c r="N3330" s="30">
        <v>2.58</v>
      </c>
      <c r="O3330" s="30">
        <v>0</v>
      </c>
      <c r="P3330" s="30">
        <v>0</v>
      </c>
      <c r="Q3330" s="30">
        <v>0</v>
      </c>
      <c r="R3330" s="30">
        <v>0</v>
      </c>
      <c r="S3330" s="30">
        <v>23155.5</v>
      </c>
      <c r="T3330">
        <v>10</v>
      </c>
      <c r="U3330">
        <v>675.05544027332303</v>
      </c>
      <c r="V3330">
        <v>0.204113924050633</v>
      </c>
    </row>
    <row r="3331" spans="1:22" hidden="1" x14ac:dyDescent="0.25">
      <c r="A3331" s="30" t="s">
        <v>3280</v>
      </c>
      <c r="B3331" s="30" t="s">
        <v>2976</v>
      </c>
      <c r="C3331" s="30" t="s">
        <v>5</v>
      </c>
      <c r="D3331" s="30" t="s">
        <v>591</v>
      </c>
      <c r="E3331" s="30" t="s">
        <v>285</v>
      </c>
      <c r="F3331" s="30">
        <v>8975</v>
      </c>
      <c r="G3331" s="30" t="s">
        <v>295</v>
      </c>
      <c r="H3331" s="30">
        <v>2425.6400748985302</v>
      </c>
      <c r="I3331" s="30">
        <v>0.81</v>
      </c>
      <c r="J3331" s="30" t="s">
        <v>336</v>
      </c>
      <c r="K3331" s="30">
        <v>1964.7684606678099</v>
      </c>
      <c r="L3331" s="30">
        <v>17633796.934493601</v>
      </c>
      <c r="M3331" s="30">
        <v>0</v>
      </c>
      <c r="N3331" s="30">
        <v>0</v>
      </c>
      <c r="O3331" s="30">
        <v>0</v>
      </c>
      <c r="P3331" s="30">
        <v>0</v>
      </c>
      <c r="Q3331" s="30">
        <v>0.81</v>
      </c>
      <c r="R3331" s="30">
        <v>1964.7684606678099</v>
      </c>
      <c r="S3331" s="30">
        <v>7269.75</v>
      </c>
      <c r="T3331">
        <v>10</v>
      </c>
      <c r="U3331">
        <v>2425.6400748985302</v>
      </c>
      <c r="V3331">
        <v>6.4851881505204198E-2</v>
      </c>
    </row>
    <row r="3332" spans="1:22" hidden="1" x14ac:dyDescent="0.25">
      <c r="A3332" s="30" t="s">
        <v>3281</v>
      </c>
      <c r="B3332" s="30" t="s">
        <v>2976</v>
      </c>
      <c r="C3332" s="30" t="s">
        <v>5</v>
      </c>
      <c r="D3332" s="30" t="s">
        <v>591</v>
      </c>
      <c r="E3332" s="30" t="s">
        <v>285</v>
      </c>
      <c r="F3332" s="30">
        <v>8975</v>
      </c>
      <c r="G3332" s="30" t="s">
        <v>296</v>
      </c>
      <c r="H3332" s="30">
        <v>333.49264466205602</v>
      </c>
      <c r="I3332" s="30">
        <v>1.19</v>
      </c>
      <c r="J3332" s="30" t="s">
        <v>336</v>
      </c>
      <c r="K3332" s="30">
        <v>396.85624714784598</v>
      </c>
      <c r="L3332" s="30">
        <v>3561784.8181519201</v>
      </c>
      <c r="M3332" s="30">
        <v>0</v>
      </c>
      <c r="N3332" s="30">
        <v>0</v>
      </c>
      <c r="O3332" s="30">
        <v>0</v>
      </c>
      <c r="P3332" s="30">
        <v>0</v>
      </c>
      <c r="Q3332" s="30">
        <v>1.19</v>
      </c>
      <c r="R3332" s="30">
        <v>396.85624714784598</v>
      </c>
      <c r="S3332" s="30">
        <v>10680.25</v>
      </c>
      <c r="T3332">
        <v>10</v>
      </c>
      <c r="U3332">
        <v>333.49264466205602</v>
      </c>
      <c r="V3332">
        <v>9.5276220976781401E-2</v>
      </c>
    </row>
    <row r="3333" spans="1:22" hidden="1" x14ac:dyDescent="0.25">
      <c r="A3333" s="30" t="s">
        <v>3282</v>
      </c>
      <c r="B3333" s="30" t="s">
        <v>2976</v>
      </c>
      <c r="C3333" s="30" t="s">
        <v>5</v>
      </c>
      <c r="D3333" s="30" t="s">
        <v>591</v>
      </c>
      <c r="E3333" s="30" t="s">
        <v>285</v>
      </c>
      <c r="F3333" s="30">
        <v>8975</v>
      </c>
      <c r="G3333" s="30" t="s">
        <v>297</v>
      </c>
      <c r="H3333" s="30">
        <v>3657.8041151064299</v>
      </c>
      <c r="I3333" s="30">
        <v>0.48</v>
      </c>
      <c r="J3333" s="30" t="s">
        <v>336</v>
      </c>
      <c r="K3333" s="30">
        <v>1755.7459752510899</v>
      </c>
      <c r="L3333" s="30">
        <v>15757820.1278785</v>
      </c>
      <c r="M3333" s="30">
        <v>0</v>
      </c>
      <c r="N3333" s="30">
        <v>0</v>
      </c>
      <c r="O3333" s="30">
        <v>0</v>
      </c>
      <c r="P3333" s="30">
        <v>0</v>
      </c>
      <c r="Q3333" s="30">
        <v>0.48</v>
      </c>
      <c r="R3333" s="30">
        <v>1755.7459752510899</v>
      </c>
      <c r="S3333" s="30">
        <v>4308</v>
      </c>
      <c r="T3333">
        <v>10</v>
      </c>
      <c r="U3333">
        <v>3657.8041151064299</v>
      </c>
      <c r="V3333">
        <v>3.8430744595676497E-2</v>
      </c>
    </row>
    <row r="3334" spans="1:22" hidden="1" x14ac:dyDescent="0.25">
      <c r="A3334" s="30" t="s">
        <v>3283</v>
      </c>
      <c r="B3334" s="30" t="s">
        <v>2976</v>
      </c>
      <c r="C3334" s="30" t="s">
        <v>5</v>
      </c>
      <c r="D3334" s="30" t="s">
        <v>591</v>
      </c>
      <c r="E3334" s="30" t="s">
        <v>285</v>
      </c>
      <c r="F3334" s="30">
        <v>8975</v>
      </c>
      <c r="G3334" s="30" t="s">
        <v>298</v>
      </c>
      <c r="H3334" s="30">
        <v>0</v>
      </c>
      <c r="I3334" s="30">
        <v>0</v>
      </c>
      <c r="J3334" s="30" t="s">
        <v>276</v>
      </c>
      <c r="K3334" s="30">
        <v>0</v>
      </c>
      <c r="L3334" s="30">
        <v>0</v>
      </c>
      <c r="M3334" s="30">
        <v>0</v>
      </c>
      <c r="N3334" s="30">
        <v>0</v>
      </c>
      <c r="O3334" s="30">
        <v>0</v>
      </c>
      <c r="P3334" s="30">
        <v>0</v>
      </c>
      <c r="Q3334" s="30">
        <v>0</v>
      </c>
      <c r="R3334" s="30">
        <v>0</v>
      </c>
      <c r="S3334" s="30">
        <v>0</v>
      </c>
      <c r="T3334">
        <v>10</v>
      </c>
      <c r="U3334">
        <v>0</v>
      </c>
      <c r="V3334">
        <v>0</v>
      </c>
    </row>
    <row r="3335" spans="1:22" hidden="1" x14ac:dyDescent="0.25">
      <c r="A3335" s="30" t="s">
        <v>3284</v>
      </c>
      <c r="B3335" s="30" t="s">
        <v>2976</v>
      </c>
      <c r="C3335" s="30" t="s">
        <v>5</v>
      </c>
      <c r="D3335" s="30" t="s">
        <v>591</v>
      </c>
      <c r="E3335" s="30" t="s">
        <v>285</v>
      </c>
      <c r="F3335" s="30">
        <v>8975</v>
      </c>
      <c r="G3335" s="30" t="s">
        <v>299</v>
      </c>
      <c r="H3335" s="30">
        <v>139.63150862037301</v>
      </c>
      <c r="I3335" s="30">
        <v>0.3</v>
      </c>
      <c r="J3335" s="30" t="s">
        <v>332</v>
      </c>
      <c r="K3335" s="30">
        <v>41.889452586111801</v>
      </c>
      <c r="L3335" s="30">
        <v>375957.836960354</v>
      </c>
      <c r="M3335" s="30">
        <v>0.3</v>
      </c>
      <c r="N3335" s="30">
        <v>0</v>
      </c>
      <c r="O3335" s="30">
        <v>0</v>
      </c>
      <c r="P3335" s="30">
        <v>0</v>
      </c>
      <c r="Q3335" s="30">
        <v>0</v>
      </c>
      <c r="R3335" s="30">
        <v>0</v>
      </c>
      <c r="S3335" s="30">
        <v>2692.5</v>
      </c>
      <c r="T3335">
        <v>10</v>
      </c>
      <c r="U3335">
        <v>139.63150862037301</v>
      </c>
      <c r="V3335">
        <v>1.7574692442882199E-2</v>
      </c>
    </row>
    <row r="3336" spans="1:22" hidden="1" x14ac:dyDescent="0.25">
      <c r="A3336" s="30" t="s">
        <v>3285</v>
      </c>
      <c r="B3336" s="30" t="s">
        <v>2976</v>
      </c>
      <c r="C3336" s="30" t="s">
        <v>5</v>
      </c>
      <c r="D3336" s="30" t="s">
        <v>591</v>
      </c>
      <c r="E3336" s="30" t="s">
        <v>285</v>
      </c>
      <c r="F3336" s="30">
        <v>8975</v>
      </c>
      <c r="G3336" s="30" t="s">
        <v>300</v>
      </c>
      <c r="H3336" s="30">
        <v>4247.1451351104197</v>
      </c>
      <c r="I3336" s="30">
        <v>0.4</v>
      </c>
      <c r="J3336" s="30" t="s">
        <v>336</v>
      </c>
      <c r="K3336" s="30">
        <v>1698.8580540441701</v>
      </c>
      <c r="L3336" s="30">
        <v>15247251.035046401</v>
      </c>
      <c r="M3336" s="30">
        <v>0</v>
      </c>
      <c r="N3336" s="30">
        <v>0</v>
      </c>
      <c r="O3336" s="30">
        <v>0</v>
      </c>
      <c r="P3336" s="30">
        <v>0</v>
      </c>
      <c r="Q3336" s="30">
        <v>0.4</v>
      </c>
      <c r="R3336" s="30">
        <v>1698.8580540441701</v>
      </c>
      <c r="S3336" s="30">
        <v>3590</v>
      </c>
      <c r="T3336">
        <v>10</v>
      </c>
      <c r="U3336">
        <v>4247.1451351104197</v>
      </c>
      <c r="V3336">
        <v>3.2025620496397102E-2</v>
      </c>
    </row>
    <row r="3337" spans="1:22" hidden="1" x14ac:dyDescent="0.25">
      <c r="A3337" s="30" t="s">
        <v>3286</v>
      </c>
      <c r="B3337" s="30" t="s">
        <v>2976</v>
      </c>
      <c r="C3337" s="30" t="s">
        <v>5</v>
      </c>
      <c r="D3337" s="30" t="s">
        <v>591</v>
      </c>
      <c r="E3337" s="30" t="s">
        <v>285</v>
      </c>
      <c r="F3337" s="30">
        <v>8975</v>
      </c>
      <c r="G3337" s="30" t="s">
        <v>301</v>
      </c>
      <c r="H3337" s="30">
        <v>201.52778451298499</v>
      </c>
      <c r="I3337" s="30">
        <v>6.41</v>
      </c>
      <c r="J3337" s="30" t="s">
        <v>333</v>
      </c>
      <c r="K3337" s="30">
        <v>1291.79309872823</v>
      </c>
      <c r="L3337" s="30">
        <v>11593843.0610859</v>
      </c>
      <c r="M3337" s="30">
        <v>0</v>
      </c>
      <c r="N3337" s="30">
        <v>6.41</v>
      </c>
      <c r="O3337" s="30">
        <v>0</v>
      </c>
      <c r="P3337" s="30">
        <v>0</v>
      </c>
      <c r="Q3337" s="30">
        <v>0</v>
      </c>
      <c r="R3337" s="30">
        <v>0</v>
      </c>
      <c r="S3337" s="30">
        <v>57529.75</v>
      </c>
      <c r="T3337">
        <v>10</v>
      </c>
      <c r="U3337">
        <v>201.52778451298499</v>
      </c>
      <c r="V3337">
        <v>0.507120253164557</v>
      </c>
    </row>
    <row r="3338" spans="1:22" hidden="1" x14ac:dyDescent="0.25">
      <c r="A3338" s="30" t="s">
        <v>3287</v>
      </c>
      <c r="B3338" s="30" t="s">
        <v>2976</v>
      </c>
      <c r="C3338" s="30" t="s">
        <v>5</v>
      </c>
      <c r="D3338" s="30" t="s">
        <v>591</v>
      </c>
      <c r="E3338" s="30" t="s">
        <v>285</v>
      </c>
      <c r="F3338" s="30">
        <v>8975</v>
      </c>
      <c r="G3338" s="30" t="s">
        <v>302</v>
      </c>
      <c r="H3338" s="30">
        <v>127.669035354877</v>
      </c>
      <c r="I3338" s="30">
        <v>0.63</v>
      </c>
      <c r="J3338" s="30" t="s">
        <v>332</v>
      </c>
      <c r="K3338" s="30">
        <v>80.431492273572601</v>
      </c>
      <c r="L3338" s="30">
        <v>721872.64315531403</v>
      </c>
      <c r="M3338" s="30">
        <v>0.63</v>
      </c>
      <c r="N3338" s="30">
        <v>0</v>
      </c>
      <c r="O3338" s="30">
        <v>0</v>
      </c>
      <c r="P3338" s="30">
        <v>0</v>
      </c>
      <c r="Q3338" s="30">
        <v>0</v>
      </c>
      <c r="R3338" s="30">
        <v>0</v>
      </c>
      <c r="S3338" s="30">
        <v>5654.25</v>
      </c>
      <c r="T3338">
        <v>10</v>
      </c>
      <c r="U3338">
        <v>127.669035354877</v>
      </c>
      <c r="V3338">
        <v>3.6906854130052701E-2</v>
      </c>
    </row>
    <row r="3339" spans="1:22" hidden="1" x14ac:dyDescent="0.25">
      <c r="A3339" s="30" t="s">
        <v>3288</v>
      </c>
      <c r="B3339" s="30" t="s">
        <v>2976</v>
      </c>
      <c r="C3339" s="30" t="s">
        <v>5</v>
      </c>
      <c r="D3339" s="30" t="s">
        <v>591</v>
      </c>
      <c r="E3339" s="30" t="s">
        <v>285</v>
      </c>
      <c r="F3339" s="30">
        <v>8975</v>
      </c>
      <c r="G3339" s="30" t="s">
        <v>303</v>
      </c>
      <c r="H3339" s="30">
        <v>2572.8460075668099</v>
      </c>
      <c r="I3339" s="30">
        <v>3.17</v>
      </c>
      <c r="J3339" s="30" t="s">
        <v>336</v>
      </c>
      <c r="K3339" s="30">
        <v>8155.92184398679</v>
      </c>
      <c r="L3339" s="30">
        <v>73199398.549781501</v>
      </c>
      <c r="M3339" s="30">
        <v>0</v>
      </c>
      <c r="N3339" s="30">
        <v>0</v>
      </c>
      <c r="O3339" s="30">
        <v>0</v>
      </c>
      <c r="P3339" s="30">
        <v>0</v>
      </c>
      <c r="Q3339" s="30">
        <v>3.17</v>
      </c>
      <c r="R3339" s="30">
        <v>8155.92184398679</v>
      </c>
      <c r="S3339" s="30">
        <v>28450.75</v>
      </c>
      <c r="T3339">
        <v>10</v>
      </c>
      <c r="U3339">
        <v>2572.8460075668099</v>
      </c>
      <c r="V3339">
        <v>0.25380304243394702</v>
      </c>
    </row>
    <row r="3340" spans="1:22" hidden="1" x14ac:dyDescent="0.25">
      <c r="A3340" s="30" t="s">
        <v>3289</v>
      </c>
      <c r="B3340" s="30" t="s">
        <v>2976</v>
      </c>
      <c r="C3340" s="30" t="s">
        <v>5</v>
      </c>
      <c r="D3340" s="30" t="s">
        <v>591</v>
      </c>
      <c r="E3340" s="30" t="s">
        <v>285</v>
      </c>
      <c r="F3340" s="30">
        <v>8975</v>
      </c>
      <c r="G3340" s="30" t="s">
        <v>304</v>
      </c>
      <c r="H3340" s="30">
        <v>7139.6713577712499</v>
      </c>
      <c r="I3340" s="30">
        <v>1</v>
      </c>
      <c r="J3340" s="30" t="s">
        <v>336</v>
      </c>
      <c r="K3340" s="30">
        <v>7139.6713577712499</v>
      </c>
      <c r="L3340" s="30">
        <v>64078550.435997002</v>
      </c>
      <c r="M3340" s="30">
        <v>0</v>
      </c>
      <c r="N3340" s="30">
        <v>0</v>
      </c>
      <c r="O3340" s="30">
        <v>0</v>
      </c>
      <c r="P3340" s="30">
        <v>0</v>
      </c>
      <c r="Q3340" s="30">
        <v>1</v>
      </c>
      <c r="R3340" s="30">
        <v>7139.6713577712499</v>
      </c>
      <c r="S3340" s="30">
        <v>8975</v>
      </c>
      <c r="T3340">
        <v>10</v>
      </c>
      <c r="U3340">
        <v>7139.6713577712499</v>
      </c>
      <c r="V3340">
        <v>8.0064051240992806E-2</v>
      </c>
    </row>
    <row r="3341" spans="1:22" hidden="1" x14ac:dyDescent="0.25">
      <c r="A3341" s="30" t="s">
        <v>3290</v>
      </c>
      <c r="B3341" s="30" t="s">
        <v>2976</v>
      </c>
      <c r="C3341" s="30" t="s">
        <v>5</v>
      </c>
      <c r="D3341" s="30" t="s">
        <v>591</v>
      </c>
      <c r="E3341" s="30" t="s">
        <v>285</v>
      </c>
      <c r="F3341" s="30">
        <v>8975</v>
      </c>
      <c r="G3341" s="30" t="s">
        <v>305</v>
      </c>
      <c r="H3341" s="30">
        <v>176.31303671553701</v>
      </c>
      <c r="I3341" s="30">
        <v>3.32</v>
      </c>
      <c r="J3341" s="30" t="s">
        <v>332</v>
      </c>
      <c r="K3341" s="30">
        <v>585.35928189558103</v>
      </c>
      <c r="L3341" s="30">
        <v>5253599.5550128398</v>
      </c>
      <c r="M3341" s="30">
        <v>3.32</v>
      </c>
      <c r="N3341" s="30">
        <v>0</v>
      </c>
      <c r="O3341" s="30">
        <v>0</v>
      </c>
      <c r="P3341" s="30">
        <v>0</v>
      </c>
      <c r="Q3341" s="30">
        <v>0</v>
      </c>
      <c r="R3341" s="30">
        <v>0</v>
      </c>
      <c r="S3341" s="30">
        <v>29797</v>
      </c>
      <c r="T3341">
        <v>10</v>
      </c>
      <c r="U3341">
        <v>176.31303671553701</v>
      </c>
      <c r="V3341">
        <v>0.19449326303456399</v>
      </c>
    </row>
    <row r="3342" spans="1:22" hidden="1" x14ac:dyDescent="0.25">
      <c r="A3342" s="30" t="s">
        <v>3291</v>
      </c>
      <c r="B3342" s="30" t="s">
        <v>2976</v>
      </c>
      <c r="C3342" s="30" t="s">
        <v>5</v>
      </c>
      <c r="D3342" s="30" t="s">
        <v>591</v>
      </c>
      <c r="E3342" s="30" t="s">
        <v>285</v>
      </c>
      <c r="F3342" s="30">
        <v>8975</v>
      </c>
      <c r="G3342" s="30" t="s">
        <v>306</v>
      </c>
      <c r="H3342" s="30">
        <v>128.01998584795399</v>
      </c>
      <c r="I3342" s="30">
        <v>3.85</v>
      </c>
      <c r="J3342" s="30" t="s">
        <v>332</v>
      </c>
      <c r="K3342" s="30">
        <v>492.87694551462403</v>
      </c>
      <c r="L3342" s="30">
        <v>4423570.58599375</v>
      </c>
      <c r="M3342" s="30">
        <v>3.85</v>
      </c>
      <c r="N3342" s="30">
        <v>0</v>
      </c>
      <c r="O3342" s="30">
        <v>0</v>
      </c>
      <c r="P3342" s="30">
        <v>0</v>
      </c>
      <c r="Q3342" s="30">
        <v>0</v>
      </c>
      <c r="R3342" s="30">
        <v>0</v>
      </c>
      <c r="S3342" s="30">
        <v>34553.75</v>
      </c>
      <c r="T3342">
        <v>10</v>
      </c>
      <c r="U3342">
        <v>128.01998584795399</v>
      </c>
      <c r="V3342">
        <v>0.22554188635032199</v>
      </c>
    </row>
    <row r="3343" spans="1:22" hidden="1" x14ac:dyDescent="0.25">
      <c r="A3343" s="30" t="s">
        <v>3292</v>
      </c>
      <c r="B3343" s="30" t="s">
        <v>2976</v>
      </c>
      <c r="C3343" s="30" t="s">
        <v>5</v>
      </c>
      <c r="D3343" s="30" t="s">
        <v>591</v>
      </c>
      <c r="E3343" s="30" t="s">
        <v>285</v>
      </c>
      <c r="F3343" s="30">
        <v>8975</v>
      </c>
      <c r="G3343" s="30" t="s">
        <v>307</v>
      </c>
      <c r="H3343" s="30">
        <v>164.402676950223</v>
      </c>
      <c r="I3343" s="30">
        <v>4.0599999999999996</v>
      </c>
      <c r="J3343" s="30" t="s">
        <v>336</v>
      </c>
      <c r="K3343" s="30">
        <v>667.47486841790499</v>
      </c>
      <c r="L3343" s="30">
        <v>5990586.9440507004</v>
      </c>
      <c r="M3343" s="30">
        <v>0</v>
      </c>
      <c r="N3343" s="30">
        <v>0</v>
      </c>
      <c r="O3343" s="30">
        <v>0</v>
      </c>
      <c r="P3343" s="30">
        <v>0</v>
      </c>
      <c r="Q3343" s="30">
        <v>4.0599999999999996</v>
      </c>
      <c r="R3343" s="30">
        <v>667.47486841790499</v>
      </c>
      <c r="S3343" s="30">
        <v>36438.5</v>
      </c>
      <c r="T3343">
        <v>10</v>
      </c>
      <c r="U3343">
        <v>164.402676950223</v>
      </c>
      <c r="V3343">
        <v>0.32506004803843103</v>
      </c>
    </row>
    <row r="3344" spans="1:22" hidden="1" x14ac:dyDescent="0.25">
      <c r="A3344" s="30" t="s">
        <v>3293</v>
      </c>
      <c r="B3344" s="30" t="s">
        <v>2976</v>
      </c>
      <c r="C3344" s="30" t="s">
        <v>5</v>
      </c>
      <c r="D3344" s="30" t="s">
        <v>591</v>
      </c>
      <c r="E3344" s="30" t="s">
        <v>285</v>
      </c>
      <c r="F3344" s="30">
        <v>8975</v>
      </c>
      <c r="G3344" s="30" t="s">
        <v>308</v>
      </c>
      <c r="H3344" s="30">
        <v>202.61841792254199</v>
      </c>
      <c r="I3344" s="30">
        <v>8.1</v>
      </c>
      <c r="J3344" s="30" t="s">
        <v>332</v>
      </c>
      <c r="K3344" s="30">
        <v>1641.20918517259</v>
      </c>
      <c r="L3344" s="30">
        <v>14729852.436923999</v>
      </c>
      <c r="M3344" s="30">
        <v>8.1</v>
      </c>
      <c r="N3344" s="30">
        <v>0</v>
      </c>
      <c r="O3344" s="30">
        <v>0</v>
      </c>
      <c r="P3344" s="30">
        <v>0</v>
      </c>
      <c r="Q3344" s="30">
        <v>0</v>
      </c>
      <c r="R3344" s="30">
        <v>0</v>
      </c>
      <c r="S3344" s="30">
        <v>72697.5</v>
      </c>
      <c r="T3344">
        <v>10</v>
      </c>
      <c r="U3344">
        <v>202.61841792254199</v>
      </c>
      <c r="V3344">
        <v>0.47451669595782098</v>
      </c>
    </row>
    <row r="3345" spans="1:22" hidden="1" x14ac:dyDescent="0.25">
      <c r="A3345" s="30" t="s">
        <v>3294</v>
      </c>
      <c r="B3345" s="30" t="s">
        <v>2976</v>
      </c>
      <c r="C3345" s="30" t="s">
        <v>5</v>
      </c>
      <c r="D3345" s="30" t="s">
        <v>591</v>
      </c>
      <c r="E3345" s="30" t="s">
        <v>285</v>
      </c>
      <c r="F3345" s="30">
        <v>8975</v>
      </c>
      <c r="G3345" s="30" t="s">
        <v>309</v>
      </c>
      <c r="H3345" s="30">
        <v>3958.3181598343699</v>
      </c>
      <c r="I3345" s="30">
        <v>1.1100000000000001</v>
      </c>
      <c r="J3345" s="30" t="s">
        <v>336</v>
      </c>
      <c r="K3345" s="30">
        <v>4393.7331574161499</v>
      </c>
      <c r="L3345" s="30">
        <v>39433755.087809898</v>
      </c>
      <c r="M3345" s="30">
        <v>0</v>
      </c>
      <c r="N3345" s="30">
        <v>0</v>
      </c>
      <c r="O3345" s="30">
        <v>0</v>
      </c>
      <c r="P3345" s="30">
        <v>0</v>
      </c>
      <c r="Q3345" s="30">
        <v>1.1100000000000001</v>
      </c>
      <c r="R3345" s="30">
        <v>4393.7331574161499</v>
      </c>
      <c r="S3345" s="30">
        <v>9962.25</v>
      </c>
      <c r="T3345">
        <v>10</v>
      </c>
      <c r="U3345">
        <v>3958.3181598343699</v>
      </c>
      <c r="V3345">
        <v>8.8871096877501998E-2</v>
      </c>
    </row>
    <row r="3346" spans="1:22" hidden="1" x14ac:dyDescent="0.25">
      <c r="A3346" s="30" t="s">
        <v>3295</v>
      </c>
      <c r="B3346" s="30" t="s">
        <v>2976</v>
      </c>
      <c r="C3346" s="30" t="s">
        <v>5</v>
      </c>
      <c r="D3346" s="30" t="s">
        <v>591</v>
      </c>
      <c r="E3346" s="30" t="s">
        <v>285</v>
      </c>
      <c r="F3346" s="30">
        <v>8975</v>
      </c>
      <c r="G3346" s="30" t="s">
        <v>310</v>
      </c>
      <c r="H3346" s="30">
        <v>298.47232136675302</v>
      </c>
      <c r="I3346" s="30">
        <v>0.27</v>
      </c>
      <c r="J3346" s="30" t="s">
        <v>333</v>
      </c>
      <c r="K3346" s="30">
        <v>80.587526769023299</v>
      </c>
      <c r="L3346" s="30">
        <v>723273.05275198398</v>
      </c>
      <c r="M3346" s="30">
        <v>0</v>
      </c>
      <c r="N3346" s="30">
        <v>0.27</v>
      </c>
      <c r="O3346" s="30">
        <v>0</v>
      </c>
      <c r="P3346" s="30">
        <v>0</v>
      </c>
      <c r="Q3346" s="30">
        <v>0</v>
      </c>
      <c r="R3346" s="30">
        <v>0</v>
      </c>
      <c r="S3346" s="30">
        <v>2423.25</v>
      </c>
      <c r="T3346">
        <v>10</v>
      </c>
      <c r="U3346">
        <v>298.47232136675302</v>
      </c>
      <c r="V3346">
        <v>2.1360759493670899E-2</v>
      </c>
    </row>
    <row r="3347" spans="1:22" hidden="1" x14ac:dyDescent="0.25">
      <c r="A3347" s="30" t="s">
        <v>3296</v>
      </c>
      <c r="B3347" s="30" t="s">
        <v>2976</v>
      </c>
      <c r="C3347" s="30" t="s">
        <v>5</v>
      </c>
      <c r="D3347" s="30" t="s">
        <v>591</v>
      </c>
      <c r="E3347" s="30" t="s">
        <v>285</v>
      </c>
      <c r="F3347" s="30">
        <v>8975</v>
      </c>
      <c r="G3347" s="30" t="s">
        <v>311</v>
      </c>
      <c r="H3347" s="30">
        <v>171.42190572157801</v>
      </c>
      <c r="I3347" s="30">
        <v>1.9</v>
      </c>
      <c r="J3347" s="30" t="s">
        <v>333</v>
      </c>
      <c r="K3347" s="30">
        <v>325.701620870998</v>
      </c>
      <c r="L3347" s="30">
        <v>2923172.0473172101</v>
      </c>
      <c r="M3347" s="30">
        <v>0</v>
      </c>
      <c r="N3347" s="30">
        <v>1.9</v>
      </c>
      <c r="O3347" s="30">
        <v>0</v>
      </c>
      <c r="P3347" s="30">
        <v>0</v>
      </c>
      <c r="Q3347" s="30">
        <v>0</v>
      </c>
      <c r="R3347" s="30">
        <v>0</v>
      </c>
      <c r="S3347" s="30">
        <v>17052.5</v>
      </c>
      <c r="T3347">
        <v>10</v>
      </c>
      <c r="U3347">
        <v>171.42190572157801</v>
      </c>
      <c r="V3347">
        <v>0.150316455696203</v>
      </c>
    </row>
    <row r="3348" spans="1:22" hidden="1" x14ac:dyDescent="0.25">
      <c r="A3348" s="30" t="s">
        <v>3297</v>
      </c>
      <c r="B3348" s="30" t="s">
        <v>2976</v>
      </c>
      <c r="C3348" s="30" t="s">
        <v>5</v>
      </c>
      <c r="D3348" s="30" t="s">
        <v>591</v>
      </c>
      <c r="E3348" s="30" t="s">
        <v>285</v>
      </c>
      <c r="F3348" s="30">
        <v>8975</v>
      </c>
      <c r="G3348" s="30" t="s">
        <v>312</v>
      </c>
      <c r="H3348" s="30">
        <v>45.462005879087599</v>
      </c>
      <c r="I3348" s="30">
        <v>37.6</v>
      </c>
      <c r="J3348" s="30" t="s">
        <v>334</v>
      </c>
      <c r="K3348" s="30">
        <v>1709.37142105369</v>
      </c>
      <c r="L3348" s="30">
        <v>15341608.503956901</v>
      </c>
      <c r="M3348" s="30">
        <v>0</v>
      </c>
      <c r="N3348" s="30">
        <v>0</v>
      </c>
      <c r="O3348" s="30">
        <v>37.6</v>
      </c>
      <c r="P3348" s="30">
        <v>0</v>
      </c>
      <c r="Q3348" s="30">
        <v>0</v>
      </c>
      <c r="R3348" s="30">
        <v>0</v>
      </c>
      <c r="S3348" s="30">
        <v>337460</v>
      </c>
      <c r="T3348">
        <v>10</v>
      </c>
      <c r="U3348">
        <v>45.462005879087599</v>
      </c>
      <c r="V3348">
        <v>0.77750206782464804</v>
      </c>
    </row>
    <row r="3349" spans="1:22" hidden="1" x14ac:dyDescent="0.25">
      <c r="A3349" s="30" t="s">
        <v>3298</v>
      </c>
      <c r="B3349" s="30" t="s">
        <v>2976</v>
      </c>
      <c r="C3349" s="30" t="s">
        <v>5</v>
      </c>
      <c r="D3349" s="30" t="s">
        <v>591</v>
      </c>
      <c r="E3349" s="30" t="s">
        <v>285</v>
      </c>
      <c r="F3349" s="30">
        <v>8975</v>
      </c>
      <c r="G3349" s="30" t="s">
        <v>2688</v>
      </c>
      <c r="H3349" s="30">
        <v>647.49982285428496</v>
      </c>
      <c r="I3349" s="30">
        <v>1.1384191700199999</v>
      </c>
      <c r="J3349" s="30" t="s">
        <v>334</v>
      </c>
      <c r="K3349" s="30">
        <v>737.12621092187203</v>
      </c>
      <c r="L3349" s="30">
        <v>6615707.7430237997</v>
      </c>
      <c r="M3349" s="30">
        <v>0</v>
      </c>
      <c r="N3349" s="30">
        <v>0</v>
      </c>
      <c r="O3349" s="30">
        <v>1.1384191700199999</v>
      </c>
      <c r="P3349" s="30">
        <v>0</v>
      </c>
      <c r="Q3349" s="30">
        <v>0</v>
      </c>
      <c r="R3349" s="30">
        <v>0</v>
      </c>
      <c r="S3349" s="30">
        <v>10217.3120509295</v>
      </c>
      <c r="T3349">
        <v>10</v>
      </c>
      <c r="U3349">
        <v>647.49982285428496</v>
      </c>
      <c r="V3349">
        <v>2.3540512200579001E-2</v>
      </c>
    </row>
    <row r="3350" spans="1:22" hidden="1" x14ac:dyDescent="0.25">
      <c r="A3350" s="30" t="s">
        <v>3299</v>
      </c>
      <c r="B3350" s="30" t="s">
        <v>2976</v>
      </c>
      <c r="C3350" s="30" t="s">
        <v>5</v>
      </c>
      <c r="D3350" s="30" t="s">
        <v>591</v>
      </c>
      <c r="E3350" s="30" t="s">
        <v>285</v>
      </c>
      <c r="F3350" s="30">
        <v>8975</v>
      </c>
      <c r="G3350" s="30" t="s">
        <v>2687</v>
      </c>
      <c r="H3350" s="30">
        <v>401.85176638933098</v>
      </c>
      <c r="I3350" s="30">
        <v>7.8815808299799999</v>
      </c>
      <c r="J3350" s="30" t="s">
        <v>334</v>
      </c>
      <c r="K3350" s="30">
        <v>3167.22717846776</v>
      </c>
      <c r="L3350" s="30">
        <v>28425863.926748101</v>
      </c>
      <c r="M3350" s="30">
        <v>0</v>
      </c>
      <c r="N3350" s="30">
        <v>0</v>
      </c>
      <c r="O3350" s="30">
        <v>7.8815808299799999</v>
      </c>
      <c r="P3350" s="30">
        <v>0</v>
      </c>
      <c r="Q3350" s="30">
        <v>0</v>
      </c>
      <c r="R3350" s="30">
        <v>0</v>
      </c>
      <c r="S3350" s="30">
        <v>70737.187949070503</v>
      </c>
      <c r="T3350">
        <v>10</v>
      </c>
      <c r="U3350">
        <v>401.85176638933098</v>
      </c>
      <c r="V3350">
        <v>0.16297727109139801</v>
      </c>
    </row>
    <row r="3351" spans="1:22" hidden="1" x14ac:dyDescent="0.25">
      <c r="A3351" s="30" t="s">
        <v>3300</v>
      </c>
      <c r="B3351" s="30" t="s">
        <v>2976</v>
      </c>
      <c r="C3351" s="30" t="s">
        <v>5</v>
      </c>
      <c r="D3351" s="30" t="s">
        <v>591</v>
      </c>
      <c r="E3351" s="30" t="s">
        <v>285</v>
      </c>
      <c r="F3351" s="30">
        <v>8975</v>
      </c>
      <c r="G3351" s="30" t="s">
        <v>313</v>
      </c>
      <c r="H3351" s="30">
        <v>6499.7240690561002</v>
      </c>
      <c r="I3351" s="30">
        <v>1.74</v>
      </c>
      <c r="J3351" s="30" t="s">
        <v>334</v>
      </c>
      <c r="K3351" s="30">
        <v>11309.519880157601</v>
      </c>
      <c r="L3351" s="30">
        <v>101502940.92441501</v>
      </c>
      <c r="M3351" s="30">
        <v>0</v>
      </c>
      <c r="N3351" s="30">
        <v>0</v>
      </c>
      <c r="O3351" s="30">
        <v>1.74</v>
      </c>
      <c r="P3351" s="30">
        <v>0</v>
      </c>
      <c r="Q3351" s="30">
        <v>0</v>
      </c>
      <c r="R3351" s="30">
        <v>0</v>
      </c>
      <c r="S3351" s="30">
        <v>15616.5</v>
      </c>
      <c r="T3351">
        <v>10</v>
      </c>
      <c r="U3351">
        <v>6499.7240690561002</v>
      </c>
      <c r="V3351">
        <v>3.5980148883374703E-2</v>
      </c>
    </row>
    <row r="3352" spans="1:22" hidden="1" x14ac:dyDescent="0.25">
      <c r="A3352" s="30" t="s">
        <v>865</v>
      </c>
      <c r="B3352" s="30" t="s">
        <v>272</v>
      </c>
      <c r="C3352" s="30" t="s">
        <v>9</v>
      </c>
      <c r="D3352" s="30" t="s">
        <v>339</v>
      </c>
      <c r="E3352" s="30" t="s">
        <v>277</v>
      </c>
      <c r="F3352" s="30">
        <v>20413</v>
      </c>
      <c r="G3352" s="30" t="s">
        <v>289</v>
      </c>
      <c r="H3352" s="30">
        <v>0</v>
      </c>
      <c r="I3352" s="30">
        <v>0</v>
      </c>
      <c r="J3352" s="30" t="s">
        <v>335</v>
      </c>
      <c r="K3352" s="30">
        <v>0</v>
      </c>
      <c r="L3352" s="30">
        <v>0</v>
      </c>
      <c r="M3352" s="30">
        <v>0</v>
      </c>
      <c r="N3352" s="30">
        <v>0</v>
      </c>
      <c r="O3352" s="30">
        <v>0</v>
      </c>
      <c r="P3352" s="30">
        <v>0</v>
      </c>
      <c r="Q3352" s="30">
        <v>0</v>
      </c>
      <c r="R3352" s="30">
        <v>0</v>
      </c>
      <c r="S3352" s="30">
        <v>0</v>
      </c>
      <c r="T3352">
        <v>2</v>
      </c>
      <c r="U3352">
        <v>4340.3364537163498</v>
      </c>
      <c r="V3352">
        <v>1</v>
      </c>
    </row>
    <row r="3353" spans="1:22" hidden="1" x14ac:dyDescent="0.25">
      <c r="A3353" s="30" t="s">
        <v>864</v>
      </c>
      <c r="B3353" s="30" t="s">
        <v>272</v>
      </c>
      <c r="C3353" s="30" t="s">
        <v>9</v>
      </c>
      <c r="D3353" s="30" t="s">
        <v>339</v>
      </c>
      <c r="E3353" s="30" t="s">
        <v>277</v>
      </c>
      <c r="F3353" s="30">
        <v>20413</v>
      </c>
      <c r="G3353" s="30" t="s">
        <v>290</v>
      </c>
      <c r="H3353" s="30">
        <v>0</v>
      </c>
      <c r="I3353" s="30">
        <v>0</v>
      </c>
      <c r="J3353" s="30" t="s">
        <v>363</v>
      </c>
      <c r="K3353" s="30">
        <v>0</v>
      </c>
      <c r="L3353" s="30">
        <v>0</v>
      </c>
      <c r="M3353" s="30">
        <v>0</v>
      </c>
      <c r="N3353" s="30">
        <v>0</v>
      </c>
      <c r="O3353" s="30">
        <v>0</v>
      </c>
      <c r="P3353" s="30">
        <v>0</v>
      </c>
      <c r="Q3353" s="30">
        <v>0</v>
      </c>
      <c r="R3353" s="30">
        <v>0</v>
      </c>
      <c r="S3353" s="30">
        <v>0</v>
      </c>
      <c r="T3353">
        <v>2</v>
      </c>
      <c r="U3353">
        <v>3175.2604275148901</v>
      </c>
      <c r="V3353">
        <v>0.19354838709677399</v>
      </c>
    </row>
    <row r="3354" spans="1:22" hidden="1" x14ac:dyDescent="0.25">
      <c r="A3354" s="30" t="s">
        <v>841</v>
      </c>
      <c r="B3354" s="30" t="s">
        <v>272</v>
      </c>
      <c r="C3354" s="30" t="s">
        <v>9</v>
      </c>
      <c r="D3354" s="30" t="s">
        <v>339</v>
      </c>
      <c r="E3354" s="30" t="s">
        <v>277</v>
      </c>
      <c r="F3354" s="30">
        <v>20413</v>
      </c>
      <c r="G3354" s="30" t="s">
        <v>291</v>
      </c>
      <c r="H3354" s="30">
        <v>0</v>
      </c>
      <c r="I3354" s="30">
        <v>0</v>
      </c>
      <c r="J3354" s="30" t="s">
        <v>336</v>
      </c>
      <c r="K3354" s="30">
        <v>0</v>
      </c>
      <c r="L3354" s="30">
        <v>0</v>
      </c>
      <c r="M3354" s="30">
        <v>0</v>
      </c>
      <c r="N3354" s="30">
        <v>0</v>
      </c>
      <c r="O3354" s="30">
        <v>0</v>
      </c>
      <c r="P3354" s="30">
        <v>0</v>
      </c>
      <c r="Q3354" s="30">
        <v>0</v>
      </c>
      <c r="R3354" s="30">
        <v>0</v>
      </c>
      <c r="S3354" s="30">
        <v>0</v>
      </c>
      <c r="T3354">
        <v>2</v>
      </c>
      <c r="U3354">
        <v>0</v>
      </c>
      <c r="V3354">
        <v>0</v>
      </c>
    </row>
    <row r="3355" spans="1:22" hidden="1" x14ac:dyDescent="0.25">
      <c r="A3355" s="30" t="s">
        <v>843</v>
      </c>
      <c r="B3355" s="30" t="s">
        <v>272</v>
      </c>
      <c r="C3355" s="30" t="s">
        <v>9</v>
      </c>
      <c r="D3355" s="30" t="s">
        <v>339</v>
      </c>
      <c r="E3355" s="30" t="s">
        <v>277</v>
      </c>
      <c r="F3355" s="30">
        <v>20413</v>
      </c>
      <c r="G3355" s="30" t="s">
        <v>292</v>
      </c>
      <c r="H3355" s="30">
        <v>24.427254146559001</v>
      </c>
      <c r="I3355" s="30">
        <v>0.01</v>
      </c>
      <c r="J3355" s="30" t="s">
        <v>332</v>
      </c>
      <c r="K3355" s="30">
        <v>0.24427254146558999</v>
      </c>
      <c r="L3355" s="30">
        <v>4986.3353889371001</v>
      </c>
      <c r="M3355" s="30">
        <v>0.01</v>
      </c>
      <c r="N3355" s="30">
        <v>0</v>
      </c>
      <c r="O3355" s="30">
        <v>0</v>
      </c>
      <c r="P3355" s="30">
        <v>0</v>
      </c>
      <c r="Q3355" s="30">
        <v>0</v>
      </c>
      <c r="R3355" s="30">
        <v>0</v>
      </c>
      <c r="S3355" s="30">
        <v>204.13</v>
      </c>
      <c r="T3355">
        <v>2</v>
      </c>
      <c r="U3355">
        <v>24.427254146559001</v>
      </c>
      <c r="V3355">
        <v>2.7027027027027001E-2</v>
      </c>
    </row>
    <row r="3356" spans="1:22" hidden="1" x14ac:dyDescent="0.25">
      <c r="A3356" s="30" t="s">
        <v>844</v>
      </c>
      <c r="B3356" s="30" t="s">
        <v>272</v>
      </c>
      <c r="C3356" s="30" t="s">
        <v>9</v>
      </c>
      <c r="D3356" s="30" t="s">
        <v>339</v>
      </c>
      <c r="E3356" s="30" t="s">
        <v>277</v>
      </c>
      <c r="F3356" s="30">
        <v>20413</v>
      </c>
      <c r="G3356" s="30" t="s">
        <v>293</v>
      </c>
      <c r="H3356" s="30">
        <v>0</v>
      </c>
      <c r="I3356" s="30">
        <v>0</v>
      </c>
      <c r="J3356" s="30" t="s">
        <v>333</v>
      </c>
      <c r="K3356" s="30">
        <v>0</v>
      </c>
      <c r="L3356" s="30">
        <v>0</v>
      </c>
      <c r="M3356" s="30">
        <v>0</v>
      </c>
      <c r="N3356" s="30">
        <v>0</v>
      </c>
      <c r="O3356" s="30">
        <v>0</v>
      </c>
      <c r="P3356" s="30">
        <v>0</v>
      </c>
      <c r="Q3356" s="30">
        <v>0</v>
      </c>
      <c r="R3356" s="30">
        <v>0</v>
      </c>
      <c r="S3356" s="30">
        <v>0</v>
      </c>
      <c r="T3356">
        <v>2</v>
      </c>
      <c r="U3356">
        <v>0</v>
      </c>
      <c r="V3356">
        <v>0</v>
      </c>
    </row>
    <row r="3357" spans="1:22" hidden="1" x14ac:dyDescent="0.25">
      <c r="A3357" s="30" t="s">
        <v>845</v>
      </c>
      <c r="B3357" s="30" t="s">
        <v>272</v>
      </c>
      <c r="C3357" s="30" t="s">
        <v>9</v>
      </c>
      <c r="D3357" s="30" t="s">
        <v>339</v>
      </c>
      <c r="E3357" s="30" t="s">
        <v>277</v>
      </c>
      <c r="F3357" s="30">
        <v>20413</v>
      </c>
      <c r="G3357" s="30" t="s">
        <v>294</v>
      </c>
      <c r="H3357" s="30">
        <v>0</v>
      </c>
      <c r="I3357" s="30">
        <v>0</v>
      </c>
      <c r="J3357" s="30" t="s">
        <v>333</v>
      </c>
      <c r="K3357" s="30">
        <v>0</v>
      </c>
      <c r="L3357" s="30">
        <v>0</v>
      </c>
      <c r="M3357" s="30">
        <v>0</v>
      </c>
      <c r="N3357" s="30">
        <v>0</v>
      </c>
      <c r="O3357" s="30">
        <v>0</v>
      </c>
      <c r="P3357" s="30">
        <v>0</v>
      </c>
      <c r="Q3357" s="30">
        <v>0</v>
      </c>
      <c r="R3357" s="30">
        <v>0</v>
      </c>
      <c r="S3357" s="30">
        <v>0</v>
      </c>
      <c r="T3357">
        <v>2</v>
      </c>
      <c r="U3357">
        <v>0</v>
      </c>
      <c r="V3357">
        <v>0</v>
      </c>
    </row>
    <row r="3358" spans="1:22" hidden="1" x14ac:dyDescent="0.25">
      <c r="A3358" s="30" t="s">
        <v>846</v>
      </c>
      <c r="B3358" s="30" t="s">
        <v>272</v>
      </c>
      <c r="C3358" s="30" t="s">
        <v>9</v>
      </c>
      <c r="D3358" s="30" t="s">
        <v>339</v>
      </c>
      <c r="E3358" s="30" t="s">
        <v>277</v>
      </c>
      <c r="F3358" s="30">
        <v>20413</v>
      </c>
      <c r="G3358" s="30" t="s">
        <v>295</v>
      </c>
      <c r="H3358" s="30">
        <v>0</v>
      </c>
      <c r="I3358" s="30">
        <v>0</v>
      </c>
      <c r="J3358" s="30" t="s">
        <v>336</v>
      </c>
      <c r="K3358" s="30">
        <v>0</v>
      </c>
      <c r="L3358" s="30">
        <v>0</v>
      </c>
      <c r="M3358" s="30">
        <v>0</v>
      </c>
      <c r="N3358" s="30">
        <v>0</v>
      </c>
      <c r="O3358" s="30">
        <v>0</v>
      </c>
      <c r="P3358" s="30">
        <v>0</v>
      </c>
      <c r="Q3358" s="30">
        <v>0</v>
      </c>
      <c r="R3358" s="30">
        <v>0</v>
      </c>
      <c r="S3358" s="30">
        <v>0</v>
      </c>
      <c r="T3358">
        <v>2</v>
      </c>
      <c r="U3358">
        <v>0</v>
      </c>
      <c r="V3358">
        <v>0</v>
      </c>
    </row>
    <row r="3359" spans="1:22" hidden="1" x14ac:dyDescent="0.25">
      <c r="A3359" s="30" t="s">
        <v>847</v>
      </c>
      <c r="B3359" s="30" t="s">
        <v>272</v>
      </c>
      <c r="C3359" s="30" t="s">
        <v>9</v>
      </c>
      <c r="D3359" s="30" t="s">
        <v>339</v>
      </c>
      <c r="E3359" s="30" t="s">
        <v>277</v>
      </c>
      <c r="F3359" s="30">
        <v>20413</v>
      </c>
      <c r="G3359" s="30" t="s">
        <v>296</v>
      </c>
      <c r="H3359" s="30">
        <v>0</v>
      </c>
      <c r="I3359" s="30">
        <v>0</v>
      </c>
      <c r="J3359" s="30" t="s">
        <v>336</v>
      </c>
      <c r="K3359" s="30">
        <v>0</v>
      </c>
      <c r="L3359" s="30">
        <v>0</v>
      </c>
      <c r="M3359" s="30">
        <v>0</v>
      </c>
      <c r="N3359" s="30">
        <v>0</v>
      </c>
      <c r="O3359" s="30">
        <v>0</v>
      </c>
      <c r="P3359" s="30">
        <v>0</v>
      </c>
      <c r="Q3359" s="30">
        <v>0</v>
      </c>
      <c r="R3359" s="30">
        <v>0</v>
      </c>
      <c r="S3359" s="30">
        <v>0</v>
      </c>
      <c r="T3359">
        <v>2</v>
      </c>
      <c r="U3359">
        <v>0</v>
      </c>
      <c r="V3359">
        <v>0</v>
      </c>
    </row>
    <row r="3360" spans="1:22" hidden="1" x14ac:dyDescent="0.25">
      <c r="A3360" s="30" t="s">
        <v>848</v>
      </c>
      <c r="B3360" s="30" t="s">
        <v>272</v>
      </c>
      <c r="C3360" s="30" t="s">
        <v>9</v>
      </c>
      <c r="D3360" s="30" t="s">
        <v>339</v>
      </c>
      <c r="E3360" s="30" t="s">
        <v>277</v>
      </c>
      <c r="F3360" s="30">
        <v>20413</v>
      </c>
      <c r="G3360" s="30" t="s">
        <v>297</v>
      </c>
      <c r="H3360" s="30">
        <v>0</v>
      </c>
      <c r="I3360" s="30">
        <v>0</v>
      </c>
      <c r="J3360" s="30" t="s">
        <v>336</v>
      </c>
      <c r="K3360" s="30">
        <v>0</v>
      </c>
      <c r="L3360" s="30">
        <v>0</v>
      </c>
      <c r="M3360" s="30">
        <v>0</v>
      </c>
      <c r="N3360" s="30">
        <v>0</v>
      </c>
      <c r="O3360" s="30">
        <v>0</v>
      </c>
      <c r="P3360" s="30">
        <v>0</v>
      </c>
      <c r="Q3360" s="30">
        <v>0</v>
      </c>
      <c r="R3360" s="30">
        <v>0</v>
      </c>
      <c r="S3360" s="30">
        <v>0</v>
      </c>
      <c r="T3360">
        <v>2</v>
      </c>
      <c r="U3360">
        <v>0</v>
      </c>
      <c r="V3360">
        <v>0</v>
      </c>
    </row>
    <row r="3361" spans="1:22" hidden="1" x14ac:dyDescent="0.25">
      <c r="A3361" s="30" t="s">
        <v>849</v>
      </c>
      <c r="B3361" s="30" t="s">
        <v>272</v>
      </c>
      <c r="C3361" s="30" t="s">
        <v>9</v>
      </c>
      <c r="D3361" s="30" t="s">
        <v>339</v>
      </c>
      <c r="E3361" s="30" t="s">
        <v>277</v>
      </c>
      <c r="F3361" s="30">
        <v>20413</v>
      </c>
      <c r="G3361" s="30" t="s">
        <v>298</v>
      </c>
      <c r="H3361" s="30">
        <v>0</v>
      </c>
      <c r="I3361" s="30">
        <v>0</v>
      </c>
      <c r="J3361" s="30" t="s">
        <v>276</v>
      </c>
      <c r="K3361" s="30">
        <v>0</v>
      </c>
      <c r="L3361" s="30">
        <v>0</v>
      </c>
      <c r="M3361" s="30">
        <v>0</v>
      </c>
      <c r="N3361" s="30">
        <v>0</v>
      </c>
      <c r="O3361" s="30">
        <v>0</v>
      </c>
      <c r="P3361" s="30">
        <v>0</v>
      </c>
      <c r="Q3361" s="30">
        <v>0</v>
      </c>
      <c r="R3361" s="30">
        <v>0</v>
      </c>
      <c r="S3361" s="30">
        <v>0</v>
      </c>
      <c r="T3361">
        <v>2</v>
      </c>
      <c r="U3361">
        <v>0</v>
      </c>
      <c r="V3361">
        <v>0</v>
      </c>
    </row>
    <row r="3362" spans="1:22" hidden="1" x14ac:dyDescent="0.25">
      <c r="A3362" s="30" t="s">
        <v>850</v>
      </c>
      <c r="B3362" s="30" t="s">
        <v>272</v>
      </c>
      <c r="C3362" s="30" t="s">
        <v>9</v>
      </c>
      <c r="D3362" s="30" t="s">
        <v>339</v>
      </c>
      <c r="E3362" s="30" t="s">
        <v>277</v>
      </c>
      <c r="F3362" s="30">
        <v>20413</v>
      </c>
      <c r="G3362" s="30" t="s">
        <v>299</v>
      </c>
      <c r="H3362" s="30">
        <v>0</v>
      </c>
      <c r="I3362" s="30">
        <v>0</v>
      </c>
      <c r="J3362" s="30" t="s">
        <v>332</v>
      </c>
      <c r="K3362" s="30">
        <v>0</v>
      </c>
      <c r="L3362" s="30">
        <v>0</v>
      </c>
      <c r="M3362" s="30">
        <v>0</v>
      </c>
      <c r="N3362" s="30">
        <v>0</v>
      </c>
      <c r="O3362" s="30">
        <v>0</v>
      </c>
      <c r="P3362" s="30">
        <v>0</v>
      </c>
      <c r="Q3362" s="30">
        <v>0</v>
      </c>
      <c r="R3362" s="30">
        <v>0</v>
      </c>
      <c r="S3362" s="30">
        <v>0</v>
      </c>
      <c r="T3362">
        <v>2</v>
      </c>
      <c r="U3362">
        <v>0</v>
      </c>
      <c r="V3362">
        <v>0</v>
      </c>
    </row>
    <row r="3363" spans="1:22" hidden="1" x14ac:dyDescent="0.25">
      <c r="A3363" s="30" t="s">
        <v>851</v>
      </c>
      <c r="B3363" s="30" t="s">
        <v>272</v>
      </c>
      <c r="C3363" s="30" t="s">
        <v>9</v>
      </c>
      <c r="D3363" s="30" t="s">
        <v>339</v>
      </c>
      <c r="E3363" s="30" t="s">
        <v>277</v>
      </c>
      <c r="F3363" s="30">
        <v>20413</v>
      </c>
      <c r="G3363" s="30" t="s">
        <v>300</v>
      </c>
      <c r="H3363" s="30">
        <v>0</v>
      </c>
      <c r="I3363" s="30">
        <v>0</v>
      </c>
      <c r="J3363" s="30" t="s">
        <v>336</v>
      </c>
      <c r="K3363" s="30">
        <v>0</v>
      </c>
      <c r="L3363" s="30">
        <v>0</v>
      </c>
      <c r="M3363" s="30">
        <v>0</v>
      </c>
      <c r="N3363" s="30">
        <v>0</v>
      </c>
      <c r="O3363" s="30">
        <v>0</v>
      </c>
      <c r="P3363" s="30">
        <v>0</v>
      </c>
      <c r="Q3363" s="30">
        <v>0</v>
      </c>
      <c r="R3363" s="30">
        <v>0</v>
      </c>
      <c r="S3363" s="30">
        <v>0</v>
      </c>
      <c r="T3363">
        <v>2</v>
      </c>
      <c r="U3363">
        <v>0</v>
      </c>
      <c r="V3363">
        <v>0</v>
      </c>
    </row>
    <row r="3364" spans="1:22" hidden="1" x14ac:dyDescent="0.25">
      <c r="A3364" s="30" t="s">
        <v>852</v>
      </c>
      <c r="B3364" s="30" t="s">
        <v>272</v>
      </c>
      <c r="C3364" s="30" t="s">
        <v>9</v>
      </c>
      <c r="D3364" s="30" t="s">
        <v>339</v>
      </c>
      <c r="E3364" s="30" t="s">
        <v>277</v>
      </c>
      <c r="F3364" s="30">
        <v>20413</v>
      </c>
      <c r="G3364" s="30" t="s">
        <v>301</v>
      </c>
      <c r="H3364" s="30">
        <v>18.702113651407799</v>
      </c>
      <c r="I3364" s="30">
        <v>7.0000000000000007E-2</v>
      </c>
      <c r="J3364" s="30" t="s">
        <v>333</v>
      </c>
      <c r="K3364" s="30">
        <v>1.3091479555985399</v>
      </c>
      <c r="L3364" s="30">
        <v>26723.637217633099</v>
      </c>
      <c r="M3364" s="30">
        <v>0</v>
      </c>
      <c r="N3364" s="30">
        <v>7.0000000000000007E-2</v>
      </c>
      <c r="O3364" s="30">
        <v>0</v>
      </c>
      <c r="P3364" s="30">
        <v>0</v>
      </c>
      <c r="Q3364" s="30">
        <v>0</v>
      </c>
      <c r="R3364" s="30">
        <v>0</v>
      </c>
      <c r="S3364" s="30">
        <v>1428.91</v>
      </c>
      <c r="T3364">
        <v>2</v>
      </c>
      <c r="U3364">
        <v>18.702113651407799</v>
      </c>
      <c r="V3364">
        <v>0.875</v>
      </c>
    </row>
    <row r="3365" spans="1:22" hidden="1" x14ac:dyDescent="0.25">
      <c r="A3365" s="30" t="s">
        <v>853</v>
      </c>
      <c r="B3365" s="30" t="s">
        <v>272</v>
      </c>
      <c r="C3365" s="30" t="s">
        <v>9</v>
      </c>
      <c r="D3365" s="30" t="s">
        <v>339</v>
      </c>
      <c r="E3365" s="30" t="s">
        <v>277</v>
      </c>
      <c r="F3365" s="30">
        <v>20413</v>
      </c>
      <c r="G3365" s="30" t="s">
        <v>302</v>
      </c>
      <c r="H3365" s="30">
        <v>0</v>
      </c>
      <c r="I3365" s="30">
        <v>0</v>
      </c>
      <c r="J3365" s="30" t="s">
        <v>332</v>
      </c>
      <c r="K3365" s="30">
        <v>0</v>
      </c>
      <c r="L3365" s="30">
        <v>0</v>
      </c>
      <c r="M3365" s="30">
        <v>0</v>
      </c>
      <c r="N3365" s="30">
        <v>0</v>
      </c>
      <c r="O3365" s="30">
        <v>0</v>
      </c>
      <c r="P3365" s="30">
        <v>0</v>
      </c>
      <c r="Q3365" s="30">
        <v>0</v>
      </c>
      <c r="R3365" s="30">
        <v>0</v>
      </c>
      <c r="S3365" s="30">
        <v>0</v>
      </c>
      <c r="T3365">
        <v>2</v>
      </c>
      <c r="U3365">
        <v>0</v>
      </c>
      <c r="V3365">
        <v>0</v>
      </c>
    </row>
    <row r="3366" spans="1:22" hidden="1" x14ac:dyDescent="0.25">
      <c r="A3366" s="30" t="s">
        <v>854</v>
      </c>
      <c r="B3366" s="30" t="s">
        <v>272</v>
      </c>
      <c r="C3366" s="30" t="s">
        <v>9</v>
      </c>
      <c r="D3366" s="30" t="s">
        <v>339</v>
      </c>
      <c r="E3366" s="30" t="s">
        <v>277</v>
      </c>
      <c r="F3366" s="30">
        <v>20413</v>
      </c>
      <c r="G3366" s="30" t="s">
        <v>303</v>
      </c>
      <c r="H3366" s="30">
        <v>0</v>
      </c>
      <c r="I3366" s="30">
        <v>0</v>
      </c>
      <c r="J3366" s="30" t="s">
        <v>336</v>
      </c>
      <c r="K3366" s="30">
        <v>0</v>
      </c>
      <c r="L3366" s="30">
        <v>0</v>
      </c>
      <c r="M3366" s="30">
        <v>0</v>
      </c>
      <c r="N3366" s="30">
        <v>0</v>
      </c>
      <c r="O3366" s="30">
        <v>0</v>
      </c>
      <c r="P3366" s="30">
        <v>0</v>
      </c>
      <c r="Q3366" s="30">
        <v>0</v>
      </c>
      <c r="R3366" s="30">
        <v>0</v>
      </c>
      <c r="S3366" s="30">
        <v>0</v>
      </c>
      <c r="T3366">
        <v>2</v>
      </c>
      <c r="U3366">
        <v>0</v>
      </c>
      <c r="V3366">
        <v>0</v>
      </c>
    </row>
    <row r="3367" spans="1:22" hidden="1" x14ac:dyDescent="0.25">
      <c r="A3367" s="30" t="s">
        <v>842</v>
      </c>
      <c r="B3367" s="30" t="s">
        <v>272</v>
      </c>
      <c r="C3367" s="30" t="s">
        <v>9</v>
      </c>
      <c r="D3367" s="30" t="s">
        <v>339</v>
      </c>
      <c r="E3367" s="30" t="s">
        <v>277</v>
      </c>
      <c r="F3367" s="30">
        <v>20413</v>
      </c>
      <c r="G3367" s="30" t="s">
        <v>304</v>
      </c>
      <c r="H3367" s="30">
        <v>2.8712002901823999</v>
      </c>
      <c r="I3367" s="30">
        <v>1</v>
      </c>
      <c r="J3367" s="30" t="s">
        <v>336</v>
      </c>
      <c r="K3367" s="30">
        <v>2.8712002901823999</v>
      </c>
      <c r="L3367" s="30">
        <v>58609.811523493299</v>
      </c>
      <c r="M3367" s="30">
        <v>0</v>
      </c>
      <c r="N3367" s="30">
        <v>0</v>
      </c>
      <c r="O3367" s="30">
        <v>0</v>
      </c>
      <c r="P3367" s="30">
        <v>0</v>
      </c>
      <c r="Q3367" s="30">
        <v>1</v>
      </c>
      <c r="R3367" s="30">
        <v>2.8712002901823999</v>
      </c>
      <c r="S3367" s="30">
        <v>20413</v>
      </c>
      <c r="T3367">
        <v>2</v>
      </c>
      <c r="U3367">
        <v>2.8712002901823999</v>
      </c>
      <c r="V3367">
        <v>1</v>
      </c>
    </row>
    <row r="3368" spans="1:22" hidden="1" x14ac:dyDescent="0.25">
      <c r="A3368" s="30" t="s">
        <v>856</v>
      </c>
      <c r="B3368" s="30" t="s">
        <v>272</v>
      </c>
      <c r="C3368" s="30" t="s">
        <v>9</v>
      </c>
      <c r="D3368" s="30" t="s">
        <v>339</v>
      </c>
      <c r="E3368" s="30" t="s">
        <v>277</v>
      </c>
      <c r="F3368" s="30">
        <v>20413</v>
      </c>
      <c r="G3368" s="30" t="s">
        <v>305</v>
      </c>
      <c r="H3368" s="30">
        <v>76.154789506999904</v>
      </c>
      <c r="I3368" s="30">
        <v>0.19</v>
      </c>
      <c r="J3368" s="30" t="s">
        <v>332</v>
      </c>
      <c r="K3368" s="30">
        <v>14.46941000633</v>
      </c>
      <c r="L3368" s="30">
        <v>295364.06645921402</v>
      </c>
      <c r="M3368" s="30">
        <v>0.19</v>
      </c>
      <c r="N3368" s="30">
        <v>0</v>
      </c>
      <c r="O3368" s="30">
        <v>0</v>
      </c>
      <c r="P3368" s="30">
        <v>0</v>
      </c>
      <c r="Q3368" s="30">
        <v>0</v>
      </c>
      <c r="R3368" s="30">
        <v>0</v>
      </c>
      <c r="S3368" s="30">
        <v>3878.47</v>
      </c>
      <c r="T3368">
        <v>2</v>
      </c>
      <c r="U3368">
        <v>76.154789506999904</v>
      </c>
      <c r="V3368">
        <v>0.51351351351351304</v>
      </c>
    </row>
    <row r="3369" spans="1:22" hidden="1" x14ac:dyDescent="0.25">
      <c r="A3369" s="30" t="s">
        <v>857</v>
      </c>
      <c r="B3369" s="30" t="s">
        <v>272</v>
      </c>
      <c r="C3369" s="30" t="s">
        <v>9</v>
      </c>
      <c r="D3369" s="30" t="s">
        <v>339</v>
      </c>
      <c r="E3369" s="30" t="s">
        <v>277</v>
      </c>
      <c r="F3369" s="30">
        <v>20413</v>
      </c>
      <c r="G3369" s="30" t="s">
        <v>306</v>
      </c>
      <c r="H3369" s="30">
        <v>92.818091748712504</v>
      </c>
      <c r="I3369" s="30">
        <v>0.13</v>
      </c>
      <c r="J3369" s="30" t="s">
        <v>332</v>
      </c>
      <c r="K3369" s="30">
        <v>12.066351927332599</v>
      </c>
      <c r="L3369" s="30">
        <v>246310.44189264101</v>
      </c>
      <c r="M3369" s="30">
        <v>0.13</v>
      </c>
      <c r="N3369" s="30">
        <v>0</v>
      </c>
      <c r="O3369" s="30">
        <v>0</v>
      </c>
      <c r="P3369" s="30">
        <v>0</v>
      </c>
      <c r="Q3369" s="30">
        <v>0</v>
      </c>
      <c r="R3369" s="30">
        <v>0</v>
      </c>
      <c r="S3369" s="30">
        <v>2653.69</v>
      </c>
      <c r="T3369">
        <v>2</v>
      </c>
      <c r="U3369">
        <v>92.818091748712504</v>
      </c>
      <c r="V3369">
        <v>0.35135135135135098</v>
      </c>
    </row>
    <row r="3370" spans="1:22" hidden="1" x14ac:dyDescent="0.25">
      <c r="A3370" s="30" t="s">
        <v>858</v>
      </c>
      <c r="B3370" s="30" t="s">
        <v>272</v>
      </c>
      <c r="C3370" s="30" t="s">
        <v>9</v>
      </c>
      <c r="D3370" s="30" t="s">
        <v>339</v>
      </c>
      <c r="E3370" s="30" t="s">
        <v>277</v>
      </c>
      <c r="F3370" s="30">
        <v>20413</v>
      </c>
      <c r="G3370" s="30" t="s">
        <v>307</v>
      </c>
      <c r="H3370" s="30">
        <v>0</v>
      </c>
      <c r="I3370" s="30">
        <v>0</v>
      </c>
      <c r="J3370" s="30" t="s">
        <v>336</v>
      </c>
      <c r="K3370" s="30">
        <v>0</v>
      </c>
      <c r="L3370" s="30">
        <v>0</v>
      </c>
      <c r="M3370" s="30">
        <v>0</v>
      </c>
      <c r="N3370" s="30">
        <v>0</v>
      </c>
      <c r="O3370" s="30">
        <v>0</v>
      </c>
      <c r="P3370" s="30">
        <v>0</v>
      </c>
      <c r="Q3370" s="30">
        <v>0</v>
      </c>
      <c r="R3370" s="30">
        <v>0</v>
      </c>
      <c r="S3370" s="30">
        <v>0</v>
      </c>
      <c r="T3370">
        <v>2</v>
      </c>
      <c r="U3370">
        <v>0</v>
      </c>
      <c r="V3370">
        <v>0</v>
      </c>
    </row>
    <row r="3371" spans="1:22" hidden="1" x14ac:dyDescent="0.25">
      <c r="A3371" s="30" t="s">
        <v>859</v>
      </c>
      <c r="B3371" s="30" t="s">
        <v>272</v>
      </c>
      <c r="C3371" s="30" t="s">
        <v>9</v>
      </c>
      <c r="D3371" s="30" t="s">
        <v>339</v>
      </c>
      <c r="E3371" s="30" t="s">
        <v>277</v>
      </c>
      <c r="F3371" s="30">
        <v>20413</v>
      </c>
      <c r="G3371" s="30" t="s">
        <v>308</v>
      </c>
      <c r="H3371" s="30">
        <v>84.775600127693494</v>
      </c>
      <c r="I3371" s="30">
        <v>0.04</v>
      </c>
      <c r="J3371" s="30" t="s">
        <v>332</v>
      </c>
      <c r="K3371" s="30">
        <v>3.3910240051077398</v>
      </c>
      <c r="L3371" s="30">
        <v>69220.973016264295</v>
      </c>
      <c r="M3371" s="30">
        <v>0.04</v>
      </c>
      <c r="N3371" s="30">
        <v>0</v>
      </c>
      <c r="O3371" s="30">
        <v>0</v>
      </c>
      <c r="P3371" s="30">
        <v>0</v>
      </c>
      <c r="Q3371" s="30">
        <v>0</v>
      </c>
      <c r="R3371" s="30">
        <v>0</v>
      </c>
      <c r="S3371" s="30">
        <v>816.52</v>
      </c>
      <c r="T3371">
        <v>2</v>
      </c>
      <c r="U3371">
        <v>84.775600127693494</v>
      </c>
      <c r="V3371">
        <v>0.108108108108108</v>
      </c>
    </row>
    <row r="3372" spans="1:22" hidden="1" x14ac:dyDescent="0.25">
      <c r="A3372" s="30" t="s">
        <v>855</v>
      </c>
      <c r="B3372" s="30" t="s">
        <v>272</v>
      </c>
      <c r="C3372" s="30" t="s">
        <v>9</v>
      </c>
      <c r="D3372" s="30" t="s">
        <v>339</v>
      </c>
      <c r="E3372" s="30" t="s">
        <v>277</v>
      </c>
      <c r="F3372" s="30">
        <v>20413</v>
      </c>
      <c r="G3372" s="30" t="s">
        <v>309</v>
      </c>
      <c r="H3372" s="30">
        <v>0</v>
      </c>
      <c r="I3372" s="30">
        <v>0</v>
      </c>
      <c r="J3372" s="30" t="s">
        <v>336</v>
      </c>
      <c r="K3372" s="30">
        <v>0</v>
      </c>
      <c r="L3372" s="30">
        <v>0</v>
      </c>
      <c r="M3372" s="30">
        <v>0</v>
      </c>
      <c r="N3372" s="30">
        <v>0</v>
      </c>
      <c r="O3372" s="30">
        <v>0</v>
      </c>
      <c r="P3372" s="30">
        <v>0</v>
      </c>
      <c r="Q3372" s="30">
        <v>0</v>
      </c>
      <c r="R3372" s="30">
        <v>0</v>
      </c>
      <c r="S3372" s="30">
        <v>0</v>
      </c>
      <c r="T3372">
        <v>2</v>
      </c>
      <c r="U3372">
        <v>0</v>
      </c>
      <c r="V3372">
        <v>0</v>
      </c>
    </row>
    <row r="3373" spans="1:22" hidden="1" x14ac:dyDescent="0.25">
      <c r="A3373" s="30" t="s">
        <v>860</v>
      </c>
      <c r="B3373" s="30" t="s">
        <v>272</v>
      </c>
      <c r="C3373" s="30" t="s">
        <v>9</v>
      </c>
      <c r="D3373" s="30" t="s">
        <v>339</v>
      </c>
      <c r="E3373" s="30" t="s">
        <v>277</v>
      </c>
      <c r="F3373" s="30">
        <v>20413</v>
      </c>
      <c r="G3373" s="30" t="s">
        <v>310</v>
      </c>
      <c r="H3373" s="30">
        <v>0</v>
      </c>
      <c r="I3373" s="30">
        <v>0</v>
      </c>
      <c r="J3373" s="30" t="s">
        <v>333</v>
      </c>
      <c r="K3373" s="30">
        <v>0</v>
      </c>
      <c r="L3373" s="30">
        <v>0</v>
      </c>
      <c r="M3373" s="30">
        <v>0</v>
      </c>
      <c r="N3373" s="30">
        <v>0</v>
      </c>
      <c r="O3373" s="30">
        <v>0</v>
      </c>
      <c r="P3373" s="30">
        <v>0</v>
      </c>
      <c r="Q3373" s="30">
        <v>0</v>
      </c>
      <c r="R3373" s="30">
        <v>0</v>
      </c>
      <c r="S3373" s="30">
        <v>0</v>
      </c>
      <c r="T3373">
        <v>2</v>
      </c>
      <c r="U3373">
        <v>0</v>
      </c>
      <c r="V3373">
        <v>0</v>
      </c>
    </row>
    <row r="3374" spans="1:22" hidden="1" x14ac:dyDescent="0.25">
      <c r="A3374" s="30" t="s">
        <v>861</v>
      </c>
      <c r="B3374" s="30" t="s">
        <v>272</v>
      </c>
      <c r="C3374" s="30" t="s">
        <v>9</v>
      </c>
      <c r="D3374" s="30" t="s">
        <v>339</v>
      </c>
      <c r="E3374" s="30" t="s">
        <v>277</v>
      </c>
      <c r="F3374" s="30">
        <v>20413</v>
      </c>
      <c r="G3374" s="30" t="s">
        <v>311</v>
      </c>
      <c r="H3374" s="30">
        <v>28.265852914747502</v>
      </c>
      <c r="I3374" s="30">
        <v>0.01</v>
      </c>
      <c r="J3374" s="30" t="s">
        <v>333</v>
      </c>
      <c r="K3374" s="30">
        <v>0.28265852914747502</v>
      </c>
      <c r="L3374" s="30">
        <v>5769.90855548741</v>
      </c>
      <c r="M3374" s="30">
        <v>0</v>
      </c>
      <c r="N3374" s="30">
        <v>0.01</v>
      </c>
      <c r="O3374" s="30">
        <v>0</v>
      </c>
      <c r="P3374" s="30">
        <v>0</v>
      </c>
      <c r="Q3374" s="30">
        <v>0</v>
      </c>
      <c r="R3374" s="30">
        <v>0</v>
      </c>
      <c r="S3374" s="30">
        <v>204.13</v>
      </c>
      <c r="T3374">
        <v>2</v>
      </c>
      <c r="U3374">
        <v>28.265852914747502</v>
      </c>
      <c r="V3374">
        <v>0.125</v>
      </c>
    </row>
    <row r="3375" spans="1:22" hidden="1" x14ac:dyDescent="0.25">
      <c r="A3375" s="30" t="s">
        <v>862</v>
      </c>
      <c r="B3375" s="30" t="s">
        <v>272</v>
      </c>
      <c r="C3375" s="30" t="s">
        <v>9</v>
      </c>
      <c r="D3375" s="30" t="s">
        <v>339</v>
      </c>
      <c r="E3375" s="30" t="s">
        <v>277</v>
      </c>
      <c r="F3375" s="30">
        <v>20413</v>
      </c>
      <c r="G3375" s="30" t="s">
        <v>312</v>
      </c>
      <c r="H3375" s="30">
        <v>13.8399772368674</v>
      </c>
      <c r="I3375" s="30">
        <v>0.24</v>
      </c>
      <c r="J3375" s="30" t="s">
        <v>334</v>
      </c>
      <c r="K3375" s="30">
        <v>3.3215945368481701</v>
      </c>
      <c r="L3375" s="30">
        <v>67803.709280681695</v>
      </c>
      <c r="M3375" s="30">
        <v>0</v>
      </c>
      <c r="N3375" s="30">
        <v>0</v>
      </c>
      <c r="O3375" s="30">
        <v>0.24</v>
      </c>
      <c r="P3375" s="30">
        <v>0</v>
      </c>
      <c r="Q3375" s="30">
        <v>0</v>
      </c>
      <c r="R3375" s="30">
        <v>0</v>
      </c>
      <c r="S3375" s="30">
        <v>4899.12</v>
      </c>
      <c r="T3375">
        <v>2</v>
      </c>
      <c r="U3375">
        <v>13.8399772368674</v>
      </c>
      <c r="V3375">
        <v>0.88888888888888895</v>
      </c>
    </row>
    <row r="3376" spans="1:22" hidden="1" x14ac:dyDescent="0.25">
      <c r="A3376" s="30" t="s">
        <v>2854</v>
      </c>
      <c r="B3376" s="30" t="s">
        <v>272</v>
      </c>
      <c r="C3376" s="30" t="s">
        <v>9</v>
      </c>
      <c r="D3376" s="30" t="s">
        <v>339</v>
      </c>
      <c r="E3376" s="30" t="s">
        <v>277</v>
      </c>
      <c r="F3376" s="30">
        <v>20413</v>
      </c>
      <c r="G3376" s="30" t="s">
        <v>2688</v>
      </c>
      <c r="H3376" s="30">
        <v>56.480349735837798</v>
      </c>
      <c r="I3376" s="30">
        <v>3.7863165300000001E-3</v>
      </c>
      <c r="J3376" s="30" t="s">
        <v>334</v>
      </c>
      <c r="K3376" s="30">
        <v>0.21385248182498401</v>
      </c>
      <c r="L3376" s="30">
        <v>4365.3707114934004</v>
      </c>
      <c r="M3376" s="30">
        <v>0</v>
      </c>
      <c r="N3376" s="30">
        <v>0</v>
      </c>
      <c r="O3376" s="30">
        <v>3.7863165300000001E-3</v>
      </c>
      <c r="P3376" s="30">
        <v>0</v>
      </c>
      <c r="Q3376" s="30">
        <v>0</v>
      </c>
      <c r="R3376" s="30">
        <v>0</v>
      </c>
      <c r="S3376" s="30">
        <v>77.290079326889995</v>
      </c>
      <c r="T3376">
        <v>2</v>
      </c>
      <c r="U3376">
        <v>56.480349735837798</v>
      </c>
      <c r="V3376">
        <v>1.40233945555556E-2</v>
      </c>
    </row>
    <row r="3377" spans="1:22" hidden="1" x14ac:dyDescent="0.25">
      <c r="A3377" s="30" t="s">
        <v>2770</v>
      </c>
      <c r="B3377" s="30" t="s">
        <v>272</v>
      </c>
      <c r="C3377" s="30" t="s">
        <v>9</v>
      </c>
      <c r="D3377" s="30" t="s">
        <v>339</v>
      </c>
      <c r="E3377" s="30" t="s">
        <v>277</v>
      </c>
      <c r="F3377" s="30">
        <v>20413</v>
      </c>
      <c r="G3377" s="30" t="s">
        <v>2687</v>
      </c>
      <c r="H3377" s="30">
        <v>35.052871841080602</v>
      </c>
      <c r="I3377" s="30">
        <v>2.6213683469999999E-2</v>
      </c>
      <c r="J3377" s="30" t="s">
        <v>334</v>
      </c>
      <c r="K3377" s="30">
        <v>0.918864887156563</v>
      </c>
      <c r="L3377" s="30">
        <v>18756.788941526898</v>
      </c>
      <c r="M3377" s="30">
        <v>0</v>
      </c>
      <c r="N3377" s="30">
        <v>0</v>
      </c>
      <c r="O3377" s="30">
        <v>2.6213683469999999E-2</v>
      </c>
      <c r="P3377" s="30">
        <v>0</v>
      </c>
      <c r="Q3377" s="30">
        <v>0</v>
      </c>
      <c r="R3377" s="30">
        <v>0</v>
      </c>
      <c r="S3377" s="30">
        <v>535.09992067310998</v>
      </c>
      <c r="T3377">
        <v>2</v>
      </c>
      <c r="U3377">
        <v>35.052871841080602</v>
      </c>
      <c r="V3377">
        <v>9.7087716555555606E-2</v>
      </c>
    </row>
    <row r="3378" spans="1:22" hidden="1" x14ac:dyDescent="0.25">
      <c r="A3378" s="30" t="s">
        <v>863</v>
      </c>
      <c r="B3378" s="30" t="s">
        <v>272</v>
      </c>
      <c r="C3378" s="30" t="s">
        <v>9</v>
      </c>
      <c r="D3378" s="30" t="s">
        <v>339</v>
      </c>
      <c r="E3378" s="30" t="s">
        <v>277</v>
      </c>
      <c r="F3378" s="30">
        <v>20413</v>
      </c>
      <c r="G3378" s="30" t="s">
        <v>313</v>
      </c>
      <c r="H3378" s="30">
        <v>0</v>
      </c>
      <c r="I3378" s="30">
        <v>0</v>
      </c>
      <c r="J3378" s="30" t="s">
        <v>334</v>
      </c>
      <c r="K3378" s="30">
        <v>0</v>
      </c>
      <c r="L3378" s="30">
        <v>0</v>
      </c>
      <c r="M3378" s="30">
        <v>0</v>
      </c>
      <c r="N3378" s="30">
        <v>0</v>
      </c>
      <c r="O3378" s="30">
        <v>0</v>
      </c>
      <c r="P3378" s="30">
        <v>0</v>
      </c>
      <c r="Q3378" s="30">
        <v>0</v>
      </c>
      <c r="R3378" s="30">
        <v>0</v>
      </c>
      <c r="S3378" s="30">
        <v>0</v>
      </c>
      <c r="T3378">
        <v>2</v>
      </c>
      <c r="U3378">
        <v>0</v>
      </c>
      <c r="V3378">
        <v>0</v>
      </c>
    </row>
    <row r="3379" spans="1:22" hidden="1" x14ac:dyDescent="0.25">
      <c r="A3379" s="30" t="s">
        <v>890</v>
      </c>
      <c r="B3379" s="30" t="s">
        <v>272</v>
      </c>
      <c r="C3379" s="30" t="s">
        <v>9</v>
      </c>
      <c r="D3379" s="30" t="s">
        <v>339</v>
      </c>
      <c r="E3379" s="30" t="s">
        <v>278</v>
      </c>
      <c r="F3379" s="30">
        <v>10207</v>
      </c>
      <c r="G3379" s="30" t="s">
        <v>289</v>
      </c>
      <c r="H3379" s="30">
        <v>0</v>
      </c>
      <c r="I3379" s="30">
        <v>0</v>
      </c>
      <c r="J3379" s="30" t="s">
        <v>335</v>
      </c>
      <c r="K3379" s="30">
        <v>0</v>
      </c>
      <c r="L3379" s="30">
        <v>0</v>
      </c>
      <c r="M3379" s="30">
        <v>0</v>
      </c>
      <c r="N3379" s="30">
        <v>0</v>
      </c>
      <c r="O3379" s="30">
        <v>0</v>
      </c>
      <c r="P3379" s="30">
        <v>0</v>
      </c>
      <c r="Q3379" s="30">
        <v>0</v>
      </c>
      <c r="R3379" s="30">
        <v>0</v>
      </c>
      <c r="S3379" s="30">
        <v>0</v>
      </c>
      <c r="T3379">
        <v>3</v>
      </c>
      <c r="U3379">
        <v>4340.3364537163498</v>
      </c>
      <c r="V3379">
        <v>1</v>
      </c>
    </row>
    <row r="3380" spans="1:22" hidden="1" x14ac:dyDescent="0.25">
      <c r="A3380" s="30" t="s">
        <v>889</v>
      </c>
      <c r="B3380" s="30" t="s">
        <v>272</v>
      </c>
      <c r="C3380" s="30" t="s">
        <v>9</v>
      </c>
      <c r="D3380" s="30" t="s">
        <v>339</v>
      </c>
      <c r="E3380" s="30" t="s">
        <v>278</v>
      </c>
      <c r="F3380" s="30">
        <v>10207</v>
      </c>
      <c r="G3380" s="30" t="s">
        <v>290</v>
      </c>
      <c r="H3380" s="30">
        <v>0</v>
      </c>
      <c r="I3380" s="30">
        <v>0</v>
      </c>
      <c r="J3380" s="30" t="s">
        <v>363</v>
      </c>
      <c r="K3380" s="30">
        <v>0</v>
      </c>
      <c r="L3380" s="30">
        <v>0</v>
      </c>
      <c r="M3380" s="30">
        <v>0</v>
      </c>
      <c r="N3380" s="30">
        <v>0</v>
      </c>
      <c r="O3380" s="30">
        <v>0</v>
      </c>
      <c r="P3380" s="30">
        <v>0</v>
      </c>
      <c r="Q3380" s="30">
        <v>0</v>
      </c>
      <c r="R3380" s="30">
        <v>0</v>
      </c>
      <c r="S3380" s="30">
        <v>0</v>
      </c>
      <c r="T3380">
        <v>3</v>
      </c>
      <c r="U3380">
        <v>3175.2604275148901</v>
      </c>
      <c r="V3380">
        <v>0.19354838709677399</v>
      </c>
    </row>
    <row r="3381" spans="1:22" hidden="1" x14ac:dyDescent="0.25">
      <c r="A3381" s="30" t="s">
        <v>866</v>
      </c>
      <c r="B3381" s="30" t="s">
        <v>272</v>
      </c>
      <c r="C3381" s="30" t="s">
        <v>9</v>
      </c>
      <c r="D3381" s="30" t="s">
        <v>339</v>
      </c>
      <c r="E3381" s="30" t="s">
        <v>278</v>
      </c>
      <c r="F3381" s="30">
        <v>10207</v>
      </c>
      <c r="G3381" s="30" t="s">
        <v>291</v>
      </c>
      <c r="H3381" s="30">
        <v>0</v>
      </c>
      <c r="I3381" s="30">
        <v>0</v>
      </c>
      <c r="J3381" s="30" t="s">
        <v>336</v>
      </c>
      <c r="K3381" s="30">
        <v>0</v>
      </c>
      <c r="L3381" s="30">
        <v>0</v>
      </c>
      <c r="M3381" s="30">
        <v>0</v>
      </c>
      <c r="N3381" s="30">
        <v>0</v>
      </c>
      <c r="O3381" s="30">
        <v>0</v>
      </c>
      <c r="P3381" s="30">
        <v>0</v>
      </c>
      <c r="Q3381" s="30">
        <v>0</v>
      </c>
      <c r="R3381" s="30">
        <v>0</v>
      </c>
      <c r="S3381" s="30">
        <v>0</v>
      </c>
      <c r="T3381">
        <v>3</v>
      </c>
      <c r="U3381">
        <v>0</v>
      </c>
      <c r="V3381">
        <v>0</v>
      </c>
    </row>
    <row r="3382" spans="1:22" hidden="1" x14ac:dyDescent="0.25">
      <c r="A3382" s="30" t="s">
        <v>868</v>
      </c>
      <c r="B3382" s="30" t="s">
        <v>272</v>
      </c>
      <c r="C3382" s="30" t="s">
        <v>9</v>
      </c>
      <c r="D3382" s="30" t="s">
        <v>339</v>
      </c>
      <c r="E3382" s="30" t="s">
        <v>278</v>
      </c>
      <c r="F3382" s="30">
        <v>10207</v>
      </c>
      <c r="G3382" s="30" t="s">
        <v>292</v>
      </c>
      <c r="H3382" s="30">
        <v>39.883520719285997</v>
      </c>
      <c r="I3382" s="30">
        <v>0.02</v>
      </c>
      <c r="J3382" s="30" t="s">
        <v>332</v>
      </c>
      <c r="K3382" s="30">
        <v>0.79767041438571995</v>
      </c>
      <c r="L3382" s="30">
        <v>8141.8219196350401</v>
      </c>
      <c r="M3382" s="30">
        <v>0.02</v>
      </c>
      <c r="N3382" s="30">
        <v>0</v>
      </c>
      <c r="O3382" s="30">
        <v>0</v>
      </c>
      <c r="P3382" s="30">
        <v>0</v>
      </c>
      <c r="Q3382" s="30">
        <v>0</v>
      </c>
      <c r="R3382" s="30">
        <v>0</v>
      </c>
      <c r="S3382" s="30">
        <v>204.14</v>
      </c>
      <c r="T3382">
        <v>3</v>
      </c>
      <c r="U3382">
        <v>39.883520719285997</v>
      </c>
      <c r="V3382">
        <v>1.26582278481013E-2</v>
      </c>
    </row>
    <row r="3383" spans="1:22" hidden="1" x14ac:dyDescent="0.25">
      <c r="A3383" s="30" t="s">
        <v>869</v>
      </c>
      <c r="B3383" s="30" t="s">
        <v>272</v>
      </c>
      <c r="C3383" s="30" t="s">
        <v>9</v>
      </c>
      <c r="D3383" s="30" t="s">
        <v>339</v>
      </c>
      <c r="E3383" s="30" t="s">
        <v>278</v>
      </c>
      <c r="F3383" s="30">
        <v>10207</v>
      </c>
      <c r="G3383" s="30" t="s">
        <v>293</v>
      </c>
      <c r="H3383" s="30">
        <v>0</v>
      </c>
      <c r="I3383" s="30">
        <v>0</v>
      </c>
      <c r="J3383" s="30" t="s">
        <v>333</v>
      </c>
      <c r="K3383" s="30">
        <v>0</v>
      </c>
      <c r="L3383" s="30">
        <v>0</v>
      </c>
      <c r="M3383" s="30">
        <v>0</v>
      </c>
      <c r="N3383" s="30">
        <v>0</v>
      </c>
      <c r="O3383" s="30">
        <v>0</v>
      </c>
      <c r="P3383" s="30">
        <v>0</v>
      </c>
      <c r="Q3383" s="30">
        <v>0</v>
      </c>
      <c r="R3383" s="30">
        <v>0</v>
      </c>
      <c r="S3383" s="30">
        <v>0</v>
      </c>
      <c r="T3383">
        <v>3</v>
      </c>
      <c r="U3383">
        <v>0</v>
      </c>
      <c r="V3383">
        <v>0</v>
      </c>
    </row>
    <row r="3384" spans="1:22" hidden="1" x14ac:dyDescent="0.25">
      <c r="A3384" s="30" t="s">
        <v>870</v>
      </c>
      <c r="B3384" s="30" t="s">
        <v>272</v>
      </c>
      <c r="C3384" s="30" t="s">
        <v>9</v>
      </c>
      <c r="D3384" s="30" t="s">
        <v>339</v>
      </c>
      <c r="E3384" s="30" t="s">
        <v>278</v>
      </c>
      <c r="F3384" s="30">
        <v>10207</v>
      </c>
      <c r="G3384" s="30" t="s">
        <v>294</v>
      </c>
      <c r="H3384" s="30">
        <v>38.451665953097297</v>
      </c>
      <c r="I3384" s="30">
        <v>0.05</v>
      </c>
      <c r="J3384" s="30" t="s">
        <v>333</v>
      </c>
      <c r="K3384" s="30">
        <v>1.92258329765487</v>
      </c>
      <c r="L3384" s="30">
        <v>19623.8077191632</v>
      </c>
      <c r="M3384" s="30">
        <v>0</v>
      </c>
      <c r="N3384" s="30">
        <v>0.05</v>
      </c>
      <c r="O3384" s="30">
        <v>0</v>
      </c>
      <c r="P3384" s="30">
        <v>0</v>
      </c>
      <c r="Q3384" s="30">
        <v>0</v>
      </c>
      <c r="R3384" s="30">
        <v>0</v>
      </c>
      <c r="S3384" s="30">
        <v>510.35</v>
      </c>
      <c r="T3384">
        <v>3</v>
      </c>
      <c r="U3384">
        <v>38.451665953097297</v>
      </c>
      <c r="V3384">
        <v>0.11111111111111099</v>
      </c>
    </row>
    <row r="3385" spans="1:22" hidden="1" x14ac:dyDescent="0.25">
      <c r="A3385" s="30" t="s">
        <v>871</v>
      </c>
      <c r="B3385" s="30" t="s">
        <v>272</v>
      </c>
      <c r="C3385" s="30" t="s">
        <v>9</v>
      </c>
      <c r="D3385" s="30" t="s">
        <v>339</v>
      </c>
      <c r="E3385" s="30" t="s">
        <v>278</v>
      </c>
      <c r="F3385" s="30">
        <v>10207</v>
      </c>
      <c r="G3385" s="30" t="s">
        <v>295</v>
      </c>
      <c r="H3385" s="30">
        <v>0</v>
      </c>
      <c r="I3385" s="30">
        <v>0</v>
      </c>
      <c r="J3385" s="30" t="s">
        <v>336</v>
      </c>
      <c r="K3385" s="30">
        <v>0</v>
      </c>
      <c r="L3385" s="30">
        <v>0</v>
      </c>
      <c r="M3385" s="30">
        <v>0</v>
      </c>
      <c r="N3385" s="30">
        <v>0</v>
      </c>
      <c r="O3385" s="30">
        <v>0</v>
      </c>
      <c r="P3385" s="30">
        <v>0</v>
      </c>
      <c r="Q3385" s="30">
        <v>0</v>
      </c>
      <c r="R3385" s="30">
        <v>0</v>
      </c>
      <c r="S3385" s="30">
        <v>0</v>
      </c>
      <c r="T3385">
        <v>3</v>
      </c>
      <c r="U3385">
        <v>0</v>
      </c>
      <c r="V3385">
        <v>0</v>
      </c>
    </row>
    <row r="3386" spans="1:22" hidden="1" x14ac:dyDescent="0.25">
      <c r="A3386" s="30" t="s">
        <v>872</v>
      </c>
      <c r="B3386" s="30" t="s">
        <v>272</v>
      </c>
      <c r="C3386" s="30" t="s">
        <v>9</v>
      </c>
      <c r="D3386" s="30" t="s">
        <v>339</v>
      </c>
      <c r="E3386" s="30" t="s">
        <v>278</v>
      </c>
      <c r="F3386" s="30">
        <v>10207</v>
      </c>
      <c r="G3386" s="30" t="s">
        <v>296</v>
      </c>
      <c r="H3386" s="30">
        <v>0</v>
      </c>
      <c r="I3386" s="30">
        <v>0</v>
      </c>
      <c r="J3386" s="30" t="s">
        <v>336</v>
      </c>
      <c r="K3386" s="30">
        <v>0</v>
      </c>
      <c r="L3386" s="30">
        <v>0</v>
      </c>
      <c r="M3386" s="30">
        <v>0</v>
      </c>
      <c r="N3386" s="30">
        <v>0</v>
      </c>
      <c r="O3386" s="30">
        <v>0</v>
      </c>
      <c r="P3386" s="30">
        <v>0</v>
      </c>
      <c r="Q3386" s="30">
        <v>0</v>
      </c>
      <c r="R3386" s="30">
        <v>0</v>
      </c>
      <c r="S3386" s="30">
        <v>0</v>
      </c>
      <c r="T3386">
        <v>3</v>
      </c>
      <c r="U3386">
        <v>0</v>
      </c>
      <c r="V3386">
        <v>0</v>
      </c>
    </row>
    <row r="3387" spans="1:22" hidden="1" x14ac:dyDescent="0.25">
      <c r="A3387" s="30" t="s">
        <v>873</v>
      </c>
      <c r="B3387" s="30" t="s">
        <v>272</v>
      </c>
      <c r="C3387" s="30" t="s">
        <v>9</v>
      </c>
      <c r="D3387" s="30" t="s">
        <v>339</v>
      </c>
      <c r="E3387" s="30" t="s">
        <v>278</v>
      </c>
      <c r="F3387" s="30">
        <v>10207</v>
      </c>
      <c r="G3387" s="30" t="s">
        <v>297</v>
      </c>
      <c r="H3387" s="30">
        <v>135.59660249480899</v>
      </c>
      <c r="I3387" s="30">
        <v>0.01</v>
      </c>
      <c r="J3387" s="30" t="s">
        <v>336</v>
      </c>
      <c r="K3387" s="30">
        <v>1.35596602494809</v>
      </c>
      <c r="L3387" s="30">
        <v>13840.345216645101</v>
      </c>
      <c r="M3387" s="30">
        <v>0</v>
      </c>
      <c r="N3387" s="30">
        <v>0</v>
      </c>
      <c r="O3387" s="30">
        <v>0</v>
      </c>
      <c r="P3387" s="30">
        <v>0</v>
      </c>
      <c r="Q3387" s="30">
        <v>0.01</v>
      </c>
      <c r="R3387" s="30">
        <v>1.35596602494809</v>
      </c>
      <c r="S3387" s="30">
        <v>102.07</v>
      </c>
      <c r="T3387">
        <v>3</v>
      </c>
      <c r="U3387">
        <v>135.59660249480899</v>
      </c>
      <c r="V3387">
        <v>9.7087378640776708E-3</v>
      </c>
    </row>
    <row r="3388" spans="1:22" hidden="1" x14ac:dyDescent="0.25">
      <c r="A3388" s="30" t="s">
        <v>874</v>
      </c>
      <c r="B3388" s="30" t="s">
        <v>272</v>
      </c>
      <c r="C3388" s="30" t="s">
        <v>9</v>
      </c>
      <c r="D3388" s="30" t="s">
        <v>339</v>
      </c>
      <c r="E3388" s="30" t="s">
        <v>278</v>
      </c>
      <c r="F3388" s="30">
        <v>10207</v>
      </c>
      <c r="G3388" s="30" t="s">
        <v>298</v>
      </c>
      <c r="H3388" s="30">
        <v>0</v>
      </c>
      <c r="I3388" s="30">
        <v>0</v>
      </c>
      <c r="J3388" s="30" t="s">
        <v>276</v>
      </c>
      <c r="K3388" s="30">
        <v>0</v>
      </c>
      <c r="L3388" s="30">
        <v>0</v>
      </c>
      <c r="M3388" s="30">
        <v>0</v>
      </c>
      <c r="N3388" s="30">
        <v>0</v>
      </c>
      <c r="O3388" s="30">
        <v>0</v>
      </c>
      <c r="P3388" s="30">
        <v>0</v>
      </c>
      <c r="Q3388" s="30">
        <v>0</v>
      </c>
      <c r="R3388" s="30">
        <v>0</v>
      </c>
      <c r="S3388" s="30">
        <v>0</v>
      </c>
      <c r="T3388">
        <v>3</v>
      </c>
      <c r="U3388">
        <v>0</v>
      </c>
      <c r="V3388">
        <v>0</v>
      </c>
    </row>
    <row r="3389" spans="1:22" hidden="1" x14ac:dyDescent="0.25">
      <c r="A3389" s="30" t="s">
        <v>875</v>
      </c>
      <c r="B3389" s="30" t="s">
        <v>272</v>
      </c>
      <c r="C3389" s="30" t="s">
        <v>9</v>
      </c>
      <c r="D3389" s="30" t="s">
        <v>339</v>
      </c>
      <c r="E3389" s="30" t="s">
        <v>278</v>
      </c>
      <c r="F3389" s="30">
        <v>10207</v>
      </c>
      <c r="G3389" s="30" t="s">
        <v>299</v>
      </c>
      <c r="H3389" s="30">
        <v>167.567910488308</v>
      </c>
      <c r="I3389" s="30">
        <v>0.01</v>
      </c>
      <c r="J3389" s="30" t="s">
        <v>332</v>
      </c>
      <c r="K3389" s="30">
        <v>1.6756791048830799</v>
      </c>
      <c r="L3389" s="30">
        <v>17103.656623541599</v>
      </c>
      <c r="M3389" s="30">
        <v>0.01</v>
      </c>
      <c r="N3389" s="30">
        <v>0</v>
      </c>
      <c r="O3389" s="30">
        <v>0</v>
      </c>
      <c r="P3389" s="30">
        <v>0</v>
      </c>
      <c r="Q3389" s="30">
        <v>0</v>
      </c>
      <c r="R3389" s="30">
        <v>0</v>
      </c>
      <c r="S3389" s="30">
        <v>102.07</v>
      </c>
      <c r="T3389">
        <v>3</v>
      </c>
      <c r="U3389">
        <v>167.567910488308</v>
      </c>
      <c r="V3389">
        <v>6.3291139240506302E-3</v>
      </c>
    </row>
    <row r="3390" spans="1:22" hidden="1" x14ac:dyDescent="0.25">
      <c r="A3390" s="30" t="s">
        <v>876</v>
      </c>
      <c r="B3390" s="30" t="s">
        <v>272</v>
      </c>
      <c r="C3390" s="30" t="s">
        <v>9</v>
      </c>
      <c r="D3390" s="30" t="s">
        <v>339</v>
      </c>
      <c r="E3390" s="30" t="s">
        <v>278</v>
      </c>
      <c r="F3390" s="30">
        <v>10207</v>
      </c>
      <c r="G3390" s="30" t="s">
        <v>300</v>
      </c>
      <c r="H3390" s="30">
        <v>0</v>
      </c>
      <c r="I3390" s="30">
        <v>0</v>
      </c>
      <c r="J3390" s="30" t="s">
        <v>336</v>
      </c>
      <c r="K3390" s="30">
        <v>0</v>
      </c>
      <c r="L3390" s="30">
        <v>0</v>
      </c>
      <c r="M3390" s="30">
        <v>0</v>
      </c>
      <c r="N3390" s="30">
        <v>0</v>
      </c>
      <c r="O3390" s="30">
        <v>0</v>
      </c>
      <c r="P3390" s="30">
        <v>0</v>
      </c>
      <c r="Q3390" s="30">
        <v>0</v>
      </c>
      <c r="R3390" s="30">
        <v>0</v>
      </c>
      <c r="S3390" s="30">
        <v>0</v>
      </c>
      <c r="T3390">
        <v>3</v>
      </c>
      <c r="U3390">
        <v>0</v>
      </c>
      <c r="V3390">
        <v>0</v>
      </c>
    </row>
    <row r="3391" spans="1:22" hidden="1" x14ac:dyDescent="0.25">
      <c r="A3391" s="30" t="s">
        <v>877</v>
      </c>
      <c r="B3391" s="30" t="s">
        <v>272</v>
      </c>
      <c r="C3391" s="30" t="s">
        <v>9</v>
      </c>
      <c r="D3391" s="30" t="s">
        <v>339</v>
      </c>
      <c r="E3391" s="30" t="s">
        <v>278</v>
      </c>
      <c r="F3391" s="30">
        <v>10207</v>
      </c>
      <c r="G3391" s="30" t="s">
        <v>301</v>
      </c>
      <c r="H3391" s="30">
        <v>22.1753119812244</v>
      </c>
      <c r="I3391" s="30">
        <v>0.36</v>
      </c>
      <c r="J3391" s="30" t="s">
        <v>333</v>
      </c>
      <c r="K3391" s="30">
        <v>7.9831123132407997</v>
      </c>
      <c r="L3391" s="30">
        <v>81483.627381248807</v>
      </c>
      <c r="M3391" s="30">
        <v>0</v>
      </c>
      <c r="N3391" s="30">
        <v>0.36</v>
      </c>
      <c r="O3391" s="30">
        <v>0</v>
      </c>
      <c r="P3391" s="30">
        <v>0</v>
      </c>
      <c r="Q3391" s="30">
        <v>0</v>
      </c>
      <c r="R3391" s="30">
        <v>0</v>
      </c>
      <c r="S3391" s="30">
        <v>3674.52</v>
      </c>
      <c r="T3391">
        <v>3</v>
      </c>
      <c r="U3391">
        <v>22.1753119812244</v>
      </c>
      <c r="V3391">
        <v>0.8</v>
      </c>
    </row>
    <row r="3392" spans="1:22" hidden="1" x14ac:dyDescent="0.25">
      <c r="A3392" s="30" t="s">
        <v>878</v>
      </c>
      <c r="B3392" s="30" t="s">
        <v>272</v>
      </c>
      <c r="C3392" s="30" t="s">
        <v>9</v>
      </c>
      <c r="D3392" s="30" t="s">
        <v>339</v>
      </c>
      <c r="E3392" s="30" t="s">
        <v>278</v>
      </c>
      <c r="F3392" s="30">
        <v>10207</v>
      </c>
      <c r="G3392" s="30" t="s">
        <v>302</v>
      </c>
      <c r="H3392" s="30">
        <v>114.909578004528</v>
      </c>
      <c r="I3392" s="30">
        <v>0.01</v>
      </c>
      <c r="J3392" s="30" t="s">
        <v>332</v>
      </c>
      <c r="K3392" s="30">
        <v>1.1490957800452799</v>
      </c>
      <c r="L3392" s="30">
        <v>11728.820626922199</v>
      </c>
      <c r="M3392" s="30">
        <v>0.01</v>
      </c>
      <c r="N3392" s="30">
        <v>0</v>
      </c>
      <c r="O3392" s="30">
        <v>0</v>
      </c>
      <c r="P3392" s="30">
        <v>0</v>
      </c>
      <c r="Q3392" s="30">
        <v>0</v>
      </c>
      <c r="R3392" s="30">
        <v>0</v>
      </c>
      <c r="S3392" s="30">
        <v>102.07</v>
      </c>
      <c r="T3392">
        <v>3</v>
      </c>
      <c r="U3392">
        <v>114.909578004528</v>
      </c>
      <c r="V3392">
        <v>6.3291139240506302E-3</v>
      </c>
    </row>
    <row r="3393" spans="1:22" hidden="1" x14ac:dyDescent="0.25">
      <c r="A3393" s="30" t="s">
        <v>879</v>
      </c>
      <c r="B3393" s="30" t="s">
        <v>272</v>
      </c>
      <c r="C3393" s="30" t="s">
        <v>9</v>
      </c>
      <c r="D3393" s="30" t="s">
        <v>339</v>
      </c>
      <c r="E3393" s="30" t="s">
        <v>278</v>
      </c>
      <c r="F3393" s="30">
        <v>10207</v>
      </c>
      <c r="G3393" s="30" t="s">
        <v>303</v>
      </c>
      <c r="H3393" s="30">
        <v>75.8069950810047</v>
      </c>
      <c r="I3393" s="30">
        <v>0.01</v>
      </c>
      <c r="J3393" s="30" t="s">
        <v>336</v>
      </c>
      <c r="K3393" s="30">
        <v>0.75806995081004702</v>
      </c>
      <c r="L3393" s="30">
        <v>7737.6199879181504</v>
      </c>
      <c r="M3393" s="30">
        <v>0</v>
      </c>
      <c r="N3393" s="30">
        <v>0</v>
      </c>
      <c r="O3393" s="30">
        <v>0</v>
      </c>
      <c r="P3393" s="30">
        <v>0</v>
      </c>
      <c r="Q3393" s="30">
        <v>0.01</v>
      </c>
      <c r="R3393" s="30">
        <v>0.75806995081004702</v>
      </c>
      <c r="S3393" s="30">
        <v>102.07</v>
      </c>
      <c r="T3393">
        <v>3</v>
      </c>
      <c r="U3393">
        <v>75.8069950810047</v>
      </c>
      <c r="V3393">
        <v>9.7087378640776708E-3</v>
      </c>
    </row>
    <row r="3394" spans="1:22" hidden="1" x14ac:dyDescent="0.25">
      <c r="A3394" s="30" t="s">
        <v>867</v>
      </c>
      <c r="B3394" s="30" t="s">
        <v>272</v>
      </c>
      <c r="C3394" s="30" t="s">
        <v>9</v>
      </c>
      <c r="D3394" s="30" t="s">
        <v>339</v>
      </c>
      <c r="E3394" s="30" t="s">
        <v>278</v>
      </c>
      <c r="F3394" s="30">
        <v>10207</v>
      </c>
      <c r="G3394" s="30" t="s">
        <v>304</v>
      </c>
      <c r="H3394" s="30">
        <v>14.4423719723936</v>
      </c>
      <c r="I3394" s="30">
        <v>1</v>
      </c>
      <c r="J3394" s="30" t="s">
        <v>336</v>
      </c>
      <c r="K3394" s="30">
        <v>14.4423719723936</v>
      </c>
      <c r="L3394" s="30">
        <v>147413.29072222099</v>
      </c>
      <c r="M3394" s="30">
        <v>0</v>
      </c>
      <c r="N3394" s="30">
        <v>0</v>
      </c>
      <c r="O3394" s="30">
        <v>0</v>
      </c>
      <c r="P3394" s="30">
        <v>0</v>
      </c>
      <c r="Q3394" s="30">
        <v>1</v>
      </c>
      <c r="R3394" s="30">
        <v>14.4423719723936</v>
      </c>
      <c r="S3394" s="30">
        <v>10207</v>
      </c>
      <c r="T3394">
        <v>3</v>
      </c>
      <c r="U3394">
        <v>14.4423719723936</v>
      </c>
      <c r="V3394">
        <v>0.970873786407767</v>
      </c>
    </row>
    <row r="3395" spans="1:22" hidden="1" x14ac:dyDescent="0.25">
      <c r="A3395" s="30" t="s">
        <v>881</v>
      </c>
      <c r="B3395" s="30" t="s">
        <v>272</v>
      </c>
      <c r="C3395" s="30" t="s">
        <v>9</v>
      </c>
      <c r="D3395" s="30" t="s">
        <v>339</v>
      </c>
      <c r="E3395" s="30" t="s">
        <v>278</v>
      </c>
      <c r="F3395" s="30">
        <v>10207</v>
      </c>
      <c r="G3395" s="30" t="s">
        <v>305</v>
      </c>
      <c r="H3395" s="30">
        <v>120.27668516394399</v>
      </c>
      <c r="I3395" s="30">
        <v>0.79</v>
      </c>
      <c r="J3395" s="30" t="s">
        <v>332</v>
      </c>
      <c r="K3395" s="30">
        <v>95.018581279515402</v>
      </c>
      <c r="L3395" s="30">
        <v>969854.65912001405</v>
      </c>
      <c r="M3395" s="30">
        <v>0.79</v>
      </c>
      <c r="N3395" s="30">
        <v>0</v>
      </c>
      <c r="O3395" s="30">
        <v>0</v>
      </c>
      <c r="P3395" s="30">
        <v>0</v>
      </c>
      <c r="Q3395" s="30">
        <v>0</v>
      </c>
      <c r="R3395" s="30">
        <v>0</v>
      </c>
      <c r="S3395" s="30">
        <v>8063.53</v>
      </c>
      <c r="T3395">
        <v>3</v>
      </c>
      <c r="U3395">
        <v>120.27668516394399</v>
      </c>
      <c r="V3395">
        <v>0.5</v>
      </c>
    </row>
    <row r="3396" spans="1:22" hidden="1" x14ac:dyDescent="0.25">
      <c r="A3396" s="30" t="s">
        <v>882</v>
      </c>
      <c r="B3396" s="30" t="s">
        <v>272</v>
      </c>
      <c r="C3396" s="30" t="s">
        <v>9</v>
      </c>
      <c r="D3396" s="30" t="s">
        <v>339</v>
      </c>
      <c r="E3396" s="30" t="s">
        <v>278</v>
      </c>
      <c r="F3396" s="30">
        <v>10207</v>
      </c>
      <c r="G3396" s="30" t="s">
        <v>306</v>
      </c>
      <c r="H3396" s="30">
        <v>100.433548458053</v>
      </c>
      <c r="I3396" s="30">
        <v>0.54</v>
      </c>
      <c r="J3396" s="30" t="s">
        <v>332</v>
      </c>
      <c r="K3396" s="30">
        <v>54.234116167348397</v>
      </c>
      <c r="L3396" s="30">
        <v>553567.62372012495</v>
      </c>
      <c r="M3396" s="30">
        <v>0.54</v>
      </c>
      <c r="N3396" s="30">
        <v>0</v>
      </c>
      <c r="O3396" s="30">
        <v>0</v>
      </c>
      <c r="P3396" s="30">
        <v>0</v>
      </c>
      <c r="Q3396" s="30">
        <v>0</v>
      </c>
      <c r="R3396" s="30">
        <v>0</v>
      </c>
      <c r="S3396" s="30">
        <v>5511.78</v>
      </c>
      <c r="T3396">
        <v>3</v>
      </c>
      <c r="U3396">
        <v>100.433548458053</v>
      </c>
      <c r="V3396">
        <v>0.341772151898734</v>
      </c>
    </row>
    <row r="3397" spans="1:22" hidden="1" x14ac:dyDescent="0.25">
      <c r="A3397" s="30" t="s">
        <v>883</v>
      </c>
      <c r="B3397" s="30" t="s">
        <v>272</v>
      </c>
      <c r="C3397" s="30" t="s">
        <v>9</v>
      </c>
      <c r="D3397" s="30" t="s">
        <v>339</v>
      </c>
      <c r="E3397" s="30" t="s">
        <v>278</v>
      </c>
      <c r="F3397" s="30">
        <v>10207</v>
      </c>
      <c r="G3397" s="30" t="s">
        <v>307</v>
      </c>
      <c r="H3397" s="30">
        <v>30.9033144681495</v>
      </c>
      <c r="I3397" s="30">
        <v>0.01</v>
      </c>
      <c r="J3397" s="30" t="s">
        <v>336</v>
      </c>
      <c r="K3397" s="30">
        <v>0.30903314468149501</v>
      </c>
      <c r="L3397" s="30">
        <v>3154.3013077640198</v>
      </c>
      <c r="M3397" s="30">
        <v>0</v>
      </c>
      <c r="N3397" s="30">
        <v>0</v>
      </c>
      <c r="O3397" s="30">
        <v>0</v>
      </c>
      <c r="P3397" s="30">
        <v>0</v>
      </c>
      <c r="Q3397" s="30">
        <v>0.01</v>
      </c>
      <c r="R3397" s="30">
        <v>0.30903314468149501</v>
      </c>
      <c r="S3397" s="30">
        <v>102.07</v>
      </c>
      <c r="T3397">
        <v>3</v>
      </c>
      <c r="U3397">
        <v>30.9033144681495</v>
      </c>
      <c r="V3397">
        <v>9.7087378640776708E-3</v>
      </c>
    </row>
    <row r="3398" spans="1:22" hidden="1" x14ac:dyDescent="0.25">
      <c r="A3398" s="30" t="s">
        <v>884</v>
      </c>
      <c r="B3398" s="30" t="s">
        <v>272</v>
      </c>
      <c r="C3398" s="30" t="s">
        <v>9</v>
      </c>
      <c r="D3398" s="30" t="s">
        <v>339</v>
      </c>
      <c r="E3398" s="30" t="s">
        <v>278</v>
      </c>
      <c r="F3398" s="30">
        <v>10207</v>
      </c>
      <c r="G3398" s="30" t="s">
        <v>308</v>
      </c>
      <c r="H3398" s="30">
        <v>92.732018724295003</v>
      </c>
      <c r="I3398" s="30">
        <v>0.21</v>
      </c>
      <c r="J3398" s="30" t="s">
        <v>332</v>
      </c>
      <c r="K3398" s="30">
        <v>19.473723932102001</v>
      </c>
      <c r="L3398" s="30">
        <v>198768.300174965</v>
      </c>
      <c r="M3398" s="30">
        <v>0.21</v>
      </c>
      <c r="N3398" s="30">
        <v>0</v>
      </c>
      <c r="O3398" s="30">
        <v>0</v>
      </c>
      <c r="P3398" s="30">
        <v>0</v>
      </c>
      <c r="Q3398" s="30">
        <v>0</v>
      </c>
      <c r="R3398" s="30">
        <v>0</v>
      </c>
      <c r="S3398" s="30">
        <v>2143.4699999999998</v>
      </c>
      <c r="T3398">
        <v>3</v>
      </c>
      <c r="U3398">
        <v>92.732018724295003</v>
      </c>
      <c r="V3398">
        <v>0.132911392405063</v>
      </c>
    </row>
    <row r="3399" spans="1:22" hidden="1" x14ac:dyDescent="0.25">
      <c r="A3399" s="30" t="s">
        <v>880</v>
      </c>
      <c r="B3399" s="30" t="s">
        <v>272</v>
      </c>
      <c r="C3399" s="30" t="s">
        <v>9</v>
      </c>
      <c r="D3399" s="30" t="s">
        <v>339</v>
      </c>
      <c r="E3399" s="30" t="s">
        <v>278</v>
      </c>
      <c r="F3399" s="30">
        <v>10207</v>
      </c>
      <c r="G3399" s="30" t="s">
        <v>309</v>
      </c>
      <c r="H3399" s="30">
        <v>0</v>
      </c>
      <c r="I3399" s="30">
        <v>0</v>
      </c>
      <c r="J3399" s="30" t="s">
        <v>336</v>
      </c>
      <c r="K3399" s="30">
        <v>0</v>
      </c>
      <c r="L3399" s="30">
        <v>0</v>
      </c>
      <c r="M3399" s="30">
        <v>0</v>
      </c>
      <c r="N3399" s="30">
        <v>0</v>
      </c>
      <c r="O3399" s="30">
        <v>0</v>
      </c>
      <c r="P3399" s="30">
        <v>0</v>
      </c>
      <c r="Q3399" s="30">
        <v>0</v>
      </c>
      <c r="R3399" s="30">
        <v>0</v>
      </c>
      <c r="S3399" s="30">
        <v>0</v>
      </c>
      <c r="T3399">
        <v>3</v>
      </c>
      <c r="U3399">
        <v>0</v>
      </c>
      <c r="V3399">
        <v>0</v>
      </c>
    </row>
    <row r="3400" spans="1:22" hidden="1" x14ac:dyDescent="0.25">
      <c r="A3400" s="30" t="s">
        <v>885</v>
      </c>
      <c r="B3400" s="30" t="s">
        <v>272</v>
      </c>
      <c r="C3400" s="30" t="s">
        <v>9</v>
      </c>
      <c r="D3400" s="30" t="s">
        <v>339</v>
      </c>
      <c r="E3400" s="30" t="s">
        <v>278</v>
      </c>
      <c r="F3400" s="30">
        <v>10207</v>
      </c>
      <c r="G3400" s="30" t="s">
        <v>310</v>
      </c>
      <c r="H3400" s="30">
        <v>0</v>
      </c>
      <c r="I3400" s="30">
        <v>0</v>
      </c>
      <c r="J3400" s="30" t="s">
        <v>333</v>
      </c>
      <c r="K3400" s="30">
        <v>0</v>
      </c>
      <c r="L3400" s="30">
        <v>0</v>
      </c>
      <c r="M3400" s="30">
        <v>0</v>
      </c>
      <c r="N3400" s="30">
        <v>0</v>
      </c>
      <c r="O3400" s="30">
        <v>0</v>
      </c>
      <c r="P3400" s="30">
        <v>0</v>
      </c>
      <c r="Q3400" s="30">
        <v>0</v>
      </c>
      <c r="R3400" s="30">
        <v>0</v>
      </c>
      <c r="S3400" s="30">
        <v>0</v>
      </c>
      <c r="T3400">
        <v>3</v>
      </c>
      <c r="U3400">
        <v>0</v>
      </c>
      <c r="V3400">
        <v>0</v>
      </c>
    </row>
    <row r="3401" spans="1:22" hidden="1" x14ac:dyDescent="0.25">
      <c r="A3401" s="30" t="s">
        <v>886</v>
      </c>
      <c r="B3401" s="30" t="s">
        <v>272</v>
      </c>
      <c r="C3401" s="30" t="s">
        <v>9</v>
      </c>
      <c r="D3401" s="30" t="s">
        <v>339</v>
      </c>
      <c r="E3401" s="30" t="s">
        <v>278</v>
      </c>
      <c r="F3401" s="30">
        <v>10207</v>
      </c>
      <c r="G3401" s="30" t="s">
        <v>311</v>
      </c>
      <c r="H3401" s="30">
        <v>68.445207879258504</v>
      </c>
      <c r="I3401" s="30">
        <v>0.04</v>
      </c>
      <c r="J3401" s="30" t="s">
        <v>333</v>
      </c>
      <c r="K3401" s="30">
        <v>2.7378083151703398</v>
      </c>
      <c r="L3401" s="30">
        <v>27944.8094729437</v>
      </c>
      <c r="M3401" s="30">
        <v>0</v>
      </c>
      <c r="N3401" s="30">
        <v>0.04</v>
      </c>
      <c r="O3401" s="30">
        <v>0</v>
      </c>
      <c r="P3401" s="30">
        <v>0</v>
      </c>
      <c r="Q3401" s="30">
        <v>0</v>
      </c>
      <c r="R3401" s="30">
        <v>0</v>
      </c>
      <c r="S3401" s="30">
        <v>408.28</v>
      </c>
      <c r="T3401">
        <v>3</v>
      </c>
      <c r="U3401">
        <v>68.445207879258504</v>
      </c>
      <c r="V3401">
        <v>8.8888888888888906E-2</v>
      </c>
    </row>
    <row r="3402" spans="1:22" hidden="1" x14ac:dyDescent="0.25">
      <c r="A3402" s="30" t="s">
        <v>887</v>
      </c>
      <c r="B3402" s="30" t="s">
        <v>272</v>
      </c>
      <c r="C3402" s="30" t="s">
        <v>9</v>
      </c>
      <c r="D3402" s="30" t="s">
        <v>339</v>
      </c>
      <c r="E3402" s="30" t="s">
        <v>278</v>
      </c>
      <c r="F3402" s="30">
        <v>10207</v>
      </c>
      <c r="G3402" s="30" t="s">
        <v>312</v>
      </c>
      <c r="H3402" s="30">
        <v>18.302506370449901</v>
      </c>
      <c r="I3402" s="30">
        <v>0.74</v>
      </c>
      <c r="J3402" s="30" t="s">
        <v>334</v>
      </c>
      <c r="K3402" s="30">
        <v>13.543854714132999</v>
      </c>
      <c r="L3402" s="30">
        <v>138242.12506715499</v>
      </c>
      <c r="M3402" s="30">
        <v>0</v>
      </c>
      <c r="N3402" s="30">
        <v>0</v>
      </c>
      <c r="O3402" s="30">
        <v>0.74</v>
      </c>
      <c r="P3402" s="30">
        <v>0</v>
      </c>
      <c r="Q3402" s="30">
        <v>0</v>
      </c>
      <c r="R3402" s="30">
        <v>0</v>
      </c>
      <c r="S3402" s="30">
        <v>7553.18</v>
      </c>
      <c r="T3402">
        <v>3</v>
      </c>
      <c r="U3402">
        <v>18.302506370449901</v>
      </c>
      <c r="V3402">
        <v>0.870588235294118</v>
      </c>
    </row>
    <row r="3403" spans="1:22" hidden="1" x14ac:dyDescent="0.25">
      <c r="A3403" s="30" t="s">
        <v>2855</v>
      </c>
      <c r="B3403" s="30" t="s">
        <v>272</v>
      </c>
      <c r="C3403" s="30" t="s">
        <v>9</v>
      </c>
      <c r="D3403" s="30" t="s">
        <v>339</v>
      </c>
      <c r="E3403" s="30" t="s">
        <v>278</v>
      </c>
      <c r="F3403" s="30">
        <v>10207</v>
      </c>
      <c r="G3403" s="30" t="s">
        <v>2688</v>
      </c>
      <c r="H3403" s="30">
        <v>86.396454674016695</v>
      </c>
      <c r="I3403" s="30">
        <v>1.388316061E-2</v>
      </c>
      <c r="J3403" s="30" t="s">
        <v>334</v>
      </c>
      <c r="K3403" s="30">
        <v>1.1994558563739599</v>
      </c>
      <c r="L3403" s="30">
        <v>12242.845926009</v>
      </c>
      <c r="M3403" s="30">
        <v>0</v>
      </c>
      <c r="N3403" s="30">
        <v>0</v>
      </c>
      <c r="O3403" s="30">
        <v>1.388316061E-2</v>
      </c>
      <c r="P3403" s="30">
        <v>0</v>
      </c>
      <c r="Q3403" s="30">
        <v>0</v>
      </c>
      <c r="R3403" s="30">
        <v>0</v>
      </c>
      <c r="S3403" s="30">
        <v>141.70542034626999</v>
      </c>
      <c r="T3403">
        <v>3</v>
      </c>
      <c r="U3403">
        <v>86.396454674016695</v>
      </c>
      <c r="V3403">
        <v>1.6333130129411799E-2</v>
      </c>
    </row>
    <row r="3404" spans="1:22" hidden="1" x14ac:dyDescent="0.25">
      <c r="A3404" s="30" t="s">
        <v>2771</v>
      </c>
      <c r="B3404" s="30" t="s">
        <v>272</v>
      </c>
      <c r="C3404" s="30" t="s">
        <v>9</v>
      </c>
      <c r="D3404" s="30" t="s">
        <v>339</v>
      </c>
      <c r="E3404" s="30" t="s">
        <v>278</v>
      </c>
      <c r="F3404" s="30">
        <v>10207</v>
      </c>
      <c r="G3404" s="30" t="s">
        <v>2687</v>
      </c>
      <c r="H3404" s="30">
        <v>53.619424585298397</v>
      </c>
      <c r="I3404" s="30">
        <v>9.611683939E-2</v>
      </c>
      <c r="J3404" s="30" t="s">
        <v>334</v>
      </c>
      <c r="K3404" s="30">
        <v>5.15372962104935</v>
      </c>
      <c r="L3404" s="30">
        <v>52604.118242050703</v>
      </c>
      <c r="M3404" s="30">
        <v>0</v>
      </c>
      <c r="N3404" s="30">
        <v>0</v>
      </c>
      <c r="O3404" s="30">
        <v>9.611683939E-2</v>
      </c>
      <c r="P3404" s="30">
        <v>0</v>
      </c>
      <c r="Q3404" s="30">
        <v>0</v>
      </c>
      <c r="R3404" s="30">
        <v>0</v>
      </c>
      <c r="S3404" s="30">
        <v>981.06457965372999</v>
      </c>
      <c r="T3404">
        <v>3</v>
      </c>
      <c r="U3404">
        <v>53.619424585298397</v>
      </c>
      <c r="V3404">
        <v>0.11307863457647099</v>
      </c>
    </row>
    <row r="3405" spans="1:22" hidden="1" x14ac:dyDescent="0.25">
      <c r="A3405" s="30" t="s">
        <v>888</v>
      </c>
      <c r="B3405" s="30" t="s">
        <v>272</v>
      </c>
      <c r="C3405" s="30" t="s">
        <v>9</v>
      </c>
      <c r="D3405" s="30" t="s">
        <v>339</v>
      </c>
      <c r="E3405" s="30" t="s">
        <v>278</v>
      </c>
      <c r="F3405" s="30">
        <v>10207</v>
      </c>
      <c r="G3405" s="30" t="s">
        <v>313</v>
      </c>
      <c r="H3405" s="30">
        <v>0</v>
      </c>
      <c r="I3405" s="30">
        <v>0</v>
      </c>
      <c r="J3405" s="30" t="s">
        <v>334</v>
      </c>
      <c r="K3405" s="30">
        <v>0</v>
      </c>
      <c r="L3405" s="30">
        <v>0</v>
      </c>
      <c r="M3405" s="30">
        <v>0</v>
      </c>
      <c r="N3405" s="30">
        <v>0</v>
      </c>
      <c r="O3405" s="30">
        <v>0</v>
      </c>
      <c r="P3405" s="30">
        <v>0</v>
      </c>
      <c r="Q3405" s="30">
        <v>0</v>
      </c>
      <c r="R3405" s="30">
        <v>0</v>
      </c>
      <c r="S3405" s="30">
        <v>0</v>
      </c>
      <c r="T3405">
        <v>3</v>
      </c>
      <c r="U3405">
        <v>0</v>
      </c>
      <c r="V3405">
        <v>0</v>
      </c>
    </row>
    <row r="3406" spans="1:22" hidden="1" x14ac:dyDescent="0.25">
      <c r="A3406" s="30" t="s">
        <v>915</v>
      </c>
      <c r="B3406" s="30" t="s">
        <v>272</v>
      </c>
      <c r="C3406" s="30" t="s">
        <v>9</v>
      </c>
      <c r="D3406" s="30" t="s">
        <v>339</v>
      </c>
      <c r="E3406" s="30" t="s">
        <v>279</v>
      </c>
      <c r="F3406" s="30">
        <v>10206</v>
      </c>
      <c r="G3406" s="30" t="s">
        <v>289</v>
      </c>
      <c r="H3406" s="30">
        <v>0</v>
      </c>
      <c r="I3406" s="30">
        <v>0</v>
      </c>
      <c r="J3406" s="30" t="s">
        <v>335</v>
      </c>
      <c r="K3406" s="30">
        <v>0</v>
      </c>
      <c r="L3406" s="30">
        <v>0</v>
      </c>
      <c r="M3406" s="30">
        <v>0</v>
      </c>
      <c r="N3406" s="30">
        <v>0</v>
      </c>
      <c r="O3406" s="30">
        <v>0</v>
      </c>
      <c r="P3406" s="30">
        <v>0</v>
      </c>
      <c r="Q3406" s="30">
        <v>0</v>
      </c>
      <c r="R3406" s="30">
        <v>0</v>
      </c>
      <c r="S3406" s="30">
        <v>0</v>
      </c>
      <c r="T3406">
        <v>4</v>
      </c>
      <c r="U3406">
        <v>4340.3364537163498</v>
      </c>
      <c r="V3406">
        <v>1</v>
      </c>
    </row>
    <row r="3407" spans="1:22" hidden="1" x14ac:dyDescent="0.25">
      <c r="A3407" s="30" t="s">
        <v>914</v>
      </c>
      <c r="B3407" s="30" t="s">
        <v>272</v>
      </c>
      <c r="C3407" s="30" t="s">
        <v>9</v>
      </c>
      <c r="D3407" s="30" t="s">
        <v>339</v>
      </c>
      <c r="E3407" s="30" t="s">
        <v>279</v>
      </c>
      <c r="F3407" s="30">
        <v>10206</v>
      </c>
      <c r="G3407" s="30" t="s">
        <v>290</v>
      </c>
      <c r="H3407" s="30">
        <v>0</v>
      </c>
      <c r="I3407" s="30">
        <v>0</v>
      </c>
      <c r="J3407" s="30" t="s">
        <v>363</v>
      </c>
      <c r="K3407" s="30">
        <v>0</v>
      </c>
      <c r="L3407" s="30">
        <v>0</v>
      </c>
      <c r="M3407" s="30">
        <v>0</v>
      </c>
      <c r="N3407" s="30">
        <v>0</v>
      </c>
      <c r="O3407" s="30">
        <v>0</v>
      </c>
      <c r="P3407" s="30">
        <v>0</v>
      </c>
      <c r="Q3407" s="30">
        <v>0</v>
      </c>
      <c r="R3407" s="30">
        <v>0</v>
      </c>
      <c r="S3407" s="30">
        <v>0</v>
      </c>
      <c r="T3407">
        <v>4</v>
      </c>
      <c r="U3407">
        <v>3175.2604275148901</v>
      </c>
      <c r="V3407">
        <v>0.19354838709677399</v>
      </c>
    </row>
    <row r="3408" spans="1:22" hidden="1" x14ac:dyDescent="0.25">
      <c r="A3408" s="30" t="s">
        <v>891</v>
      </c>
      <c r="B3408" s="30" t="s">
        <v>272</v>
      </c>
      <c r="C3408" s="30" t="s">
        <v>9</v>
      </c>
      <c r="D3408" s="30" t="s">
        <v>339</v>
      </c>
      <c r="E3408" s="30" t="s">
        <v>279</v>
      </c>
      <c r="F3408" s="30">
        <v>10206</v>
      </c>
      <c r="G3408" s="30" t="s">
        <v>291</v>
      </c>
      <c r="H3408" s="30">
        <v>0</v>
      </c>
      <c r="I3408" s="30">
        <v>0</v>
      </c>
      <c r="J3408" s="30" t="s">
        <v>336</v>
      </c>
      <c r="K3408" s="30">
        <v>0</v>
      </c>
      <c r="L3408" s="30">
        <v>0</v>
      </c>
      <c r="M3408" s="30">
        <v>0</v>
      </c>
      <c r="N3408" s="30">
        <v>0</v>
      </c>
      <c r="O3408" s="30">
        <v>0</v>
      </c>
      <c r="P3408" s="30">
        <v>0</v>
      </c>
      <c r="Q3408" s="30">
        <v>0</v>
      </c>
      <c r="R3408" s="30">
        <v>0</v>
      </c>
      <c r="S3408" s="30">
        <v>0</v>
      </c>
      <c r="T3408">
        <v>4</v>
      </c>
      <c r="U3408">
        <v>0</v>
      </c>
      <c r="V3408">
        <v>0</v>
      </c>
    </row>
    <row r="3409" spans="1:22" hidden="1" x14ac:dyDescent="0.25">
      <c r="A3409" s="30" t="s">
        <v>893</v>
      </c>
      <c r="B3409" s="30" t="s">
        <v>272</v>
      </c>
      <c r="C3409" s="30" t="s">
        <v>9</v>
      </c>
      <c r="D3409" s="30" t="s">
        <v>339</v>
      </c>
      <c r="E3409" s="30" t="s">
        <v>279</v>
      </c>
      <c r="F3409" s="30">
        <v>10206</v>
      </c>
      <c r="G3409" s="30" t="s">
        <v>292</v>
      </c>
      <c r="H3409" s="30">
        <v>41.5408447409255</v>
      </c>
      <c r="I3409" s="30">
        <v>0.04</v>
      </c>
      <c r="J3409" s="30" t="s">
        <v>332</v>
      </c>
      <c r="K3409" s="30">
        <v>1.6616337896370199</v>
      </c>
      <c r="L3409" s="30">
        <v>16958.634457035401</v>
      </c>
      <c r="M3409" s="30">
        <v>0.04</v>
      </c>
      <c r="N3409" s="30">
        <v>0</v>
      </c>
      <c r="O3409" s="30">
        <v>0</v>
      </c>
      <c r="P3409" s="30">
        <v>0</v>
      </c>
      <c r="Q3409" s="30">
        <v>0</v>
      </c>
      <c r="R3409" s="30">
        <v>0</v>
      </c>
      <c r="S3409" s="30">
        <v>408.24</v>
      </c>
      <c r="T3409">
        <v>4</v>
      </c>
      <c r="U3409">
        <v>41.5408447409255</v>
      </c>
      <c r="V3409">
        <v>1.79372197309417E-2</v>
      </c>
    </row>
    <row r="3410" spans="1:22" hidden="1" x14ac:dyDescent="0.25">
      <c r="A3410" s="30" t="s">
        <v>894</v>
      </c>
      <c r="B3410" s="30" t="s">
        <v>272</v>
      </c>
      <c r="C3410" s="30" t="s">
        <v>9</v>
      </c>
      <c r="D3410" s="30" t="s">
        <v>339</v>
      </c>
      <c r="E3410" s="30" t="s">
        <v>279</v>
      </c>
      <c r="F3410" s="30">
        <v>10206</v>
      </c>
      <c r="G3410" s="30" t="s">
        <v>293</v>
      </c>
      <c r="H3410" s="30">
        <v>0</v>
      </c>
      <c r="I3410" s="30">
        <v>0</v>
      </c>
      <c r="J3410" s="30" t="s">
        <v>333</v>
      </c>
      <c r="K3410" s="30">
        <v>0</v>
      </c>
      <c r="L3410" s="30">
        <v>0</v>
      </c>
      <c r="M3410" s="30">
        <v>0</v>
      </c>
      <c r="N3410" s="30">
        <v>0</v>
      </c>
      <c r="O3410" s="30">
        <v>0</v>
      </c>
      <c r="P3410" s="30">
        <v>0</v>
      </c>
      <c r="Q3410" s="30">
        <v>0</v>
      </c>
      <c r="R3410" s="30">
        <v>0</v>
      </c>
      <c r="S3410" s="30">
        <v>0</v>
      </c>
      <c r="T3410">
        <v>4</v>
      </c>
      <c r="U3410">
        <v>0</v>
      </c>
      <c r="V3410">
        <v>0</v>
      </c>
    </row>
    <row r="3411" spans="1:22" hidden="1" x14ac:dyDescent="0.25">
      <c r="A3411" s="30" t="s">
        <v>895</v>
      </c>
      <c r="B3411" s="30" t="s">
        <v>272</v>
      </c>
      <c r="C3411" s="30" t="s">
        <v>9</v>
      </c>
      <c r="D3411" s="30" t="s">
        <v>339</v>
      </c>
      <c r="E3411" s="30" t="s">
        <v>279</v>
      </c>
      <c r="F3411" s="30">
        <v>10206</v>
      </c>
      <c r="G3411" s="30" t="s">
        <v>294</v>
      </c>
      <c r="H3411" s="30">
        <v>49.134264682179001</v>
      </c>
      <c r="I3411" s="30">
        <v>7.0000000000000007E-2</v>
      </c>
      <c r="J3411" s="30" t="s">
        <v>333</v>
      </c>
      <c r="K3411" s="30">
        <v>3.4393985277525299</v>
      </c>
      <c r="L3411" s="30">
        <v>35102.501374242303</v>
      </c>
      <c r="M3411" s="30">
        <v>0</v>
      </c>
      <c r="N3411" s="30">
        <v>7.0000000000000007E-2</v>
      </c>
      <c r="O3411" s="30">
        <v>0</v>
      </c>
      <c r="P3411" s="30">
        <v>0</v>
      </c>
      <c r="Q3411" s="30">
        <v>0</v>
      </c>
      <c r="R3411" s="30">
        <v>0</v>
      </c>
      <c r="S3411" s="30">
        <v>714.42</v>
      </c>
      <c r="T3411">
        <v>4</v>
      </c>
      <c r="U3411">
        <v>49.134264682179001</v>
      </c>
      <c r="V3411">
        <v>9.8591549295774697E-2</v>
      </c>
    </row>
    <row r="3412" spans="1:22" hidden="1" x14ac:dyDescent="0.25">
      <c r="A3412" s="30" t="s">
        <v>896</v>
      </c>
      <c r="B3412" s="30" t="s">
        <v>272</v>
      </c>
      <c r="C3412" s="30" t="s">
        <v>9</v>
      </c>
      <c r="D3412" s="30" t="s">
        <v>339</v>
      </c>
      <c r="E3412" s="30" t="s">
        <v>279</v>
      </c>
      <c r="F3412" s="30">
        <v>10206</v>
      </c>
      <c r="G3412" s="30" t="s">
        <v>295</v>
      </c>
      <c r="H3412" s="30">
        <v>0</v>
      </c>
      <c r="I3412" s="30">
        <v>0</v>
      </c>
      <c r="J3412" s="30" t="s">
        <v>336</v>
      </c>
      <c r="K3412" s="30">
        <v>0</v>
      </c>
      <c r="L3412" s="30">
        <v>0</v>
      </c>
      <c r="M3412" s="30">
        <v>0</v>
      </c>
      <c r="N3412" s="30">
        <v>0</v>
      </c>
      <c r="O3412" s="30">
        <v>0</v>
      </c>
      <c r="P3412" s="30">
        <v>0</v>
      </c>
      <c r="Q3412" s="30">
        <v>0</v>
      </c>
      <c r="R3412" s="30">
        <v>0</v>
      </c>
      <c r="S3412" s="30">
        <v>0</v>
      </c>
      <c r="T3412">
        <v>4</v>
      </c>
      <c r="U3412">
        <v>0</v>
      </c>
      <c r="V3412">
        <v>0</v>
      </c>
    </row>
    <row r="3413" spans="1:22" hidden="1" x14ac:dyDescent="0.25">
      <c r="A3413" s="30" t="s">
        <v>897</v>
      </c>
      <c r="B3413" s="30" t="s">
        <v>272</v>
      </c>
      <c r="C3413" s="30" t="s">
        <v>9</v>
      </c>
      <c r="D3413" s="30" t="s">
        <v>339</v>
      </c>
      <c r="E3413" s="30" t="s">
        <v>279</v>
      </c>
      <c r="F3413" s="30">
        <v>10206</v>
      </c>
      <c r="G3413" s="30" t="s">
        <v>296</v>
      </c>
      <c r="H3413" s="30">
        <v>63.634555599343798</v>
      </c>
      <c r="I3413" s="30">
        <v>0.01</v>
      </c>
      <c r="J3413" s="30" t="s">
        <v>336</v>
      </c>
      <c r="K3413" s="30">
        <v>0.63634555599343801</v>
      </c>
      <c r="L3413" s="30">
        <v>6494.5427444690304</v>
      </c>
      <c r="M3413" s="30">
        <v>0</v>
      </c>
      <c r="N3413" s="30">
        <v>0</v>
      </c>
      <c r="O3413" s="30">
        <v>0</v>
      </c>
      <c r="P3413" s="30">
        <v>0</v>
      </c>
      <c r="Q3413" s="30">
        <v>0.01</v>
      </c>
      <c r="R3413" s="30">
        <v>0.63634555599343801</v>
      </c>
      <c r="S3413" s="30">
        <v>102.06</v>
      </c>
      <c r="T3413">
        <v>4</v>
      </c>
      <c r="U3413">
        <v>63.634555599343798</v>
      </c>
      <c r="V3413">
        <v>9.4339622641509396E-3</v>
      </c>
    </row>
    <row r="3414" spans="1:22" hidden="1" x14ac:dyDescent="0.25">
      <c r="A3414" s="30" t="s">
        <v>898</v>
      </c>
      <c r="B3414" s="30" t="s">
        <v>272</v>
      </c>
      <c r="C3414" s="30" t="s">
        <v>9</v>
      </c>
      <c r="D3414" s="30" t="s">
        <v>339</v>
      </c>
      <c r="E3414" s="30" t="s">
        <v>279</v>
      </c>
      <c r="F3414" s="30">
        <v>10206</v>
      </c>
      <c r="G3414" s="30" t="s">
        <v>297</v>
      </c>
      <c r="H3414" s="30">
        <v>408.32201366670802</v>
      </c>
      <c r="I3414" s="30">
        <v>0.01</v>
      </c>
      <c r="J3414" s="30" t="s">
        <v>336</v>
      </c>
      <c r="K3414" s="30">
        <v>4.0832201366670802</v>
      </c>
      <c r="L3414" s="30">
        <v>41673.344714824198</v>
      </c>
      <c r="M3414" s="30">
        <v>0</v>
      </c>
      <c r="N3414" s="30">
        <v>0</v>
      </c>
      <c r="O3414" s="30">
        <v>0</v>
      </c>
      <c r="P3414" s="30">
        <v>0</v>
      </c>
      <c r="Q3414" s="30">
        <v>0.01</v>
      </c>
      <c r="R3414" s="30">
        <v>4.0832201366670802</v>
      </c>
      <c r="S3414" s="30">
        <v>102.06</v>
      </c>
      <c r="T3414">
        <v>4</v>
      </c>
      <c r="U3414">
        <v>408.32201366670802</v>
      </c>
      <c r="V3414">
        <v>9.4339622641509396E-3</v>
      </c>
    </row>
    <row r="3415" spans="1:22" hidden="1" x14ac:dyDescent="0.25">
      <c r="A3415" s="30" t="s">
        <v>899</v>
      </c>
      <c r="B3415" s="30" t="s">
        <v>272</v>
      </c>
      <c r="C3415" s="30" t="s">
        <v>9</v>
      </c>
      <c r="D3415" s="30" t="s">
        <v>339</v>
      </c>
      <c r="E3415" s="30" t="s">
        <v>279</v>
      </c>
      <c r="F3415" s="30">
        <v>10206</v>
      </c>
      <c r="G3415" s="30" t="s">
        <v>298</v>
      </c>
      <c r="H3415" s="30">
        <v>0</v>
      </c>
      <c r="I3415" s="30">
        <v>0</v>
      </c>
      <c r="J3415" s="30" t="s">
        <v>276</v>
      </c>
      <c r="K3415" s="30">
        <v>0</v>
      </c>
      <c r="L3415" s="30">
        <v>0</v>
      </c>
      <c r="M3415" s="30">
        <v>0</v>
      </c>
      <c r="N3415" s="30">
        <v>0</v>
      </c>
      <c r="O3415" s="30">
        <v>0</v>
      </c>
      <c r="P3415" s="30">
        <v>0</v>
      </c>
      <c r="Q3415" s="30">
        <v>0</v>
      </c>
      <c r="R3415" s="30">
        <v>0</v>
      </c>
      <c r="S3415" s="30">
        <v>0</v>
      </c>
      <c r="T3415">
        <v>4</v>
      </c>
      <c r="U3415">
        <v>0</v>
      </c>
      <c r="V3415">
        <v>0</v>
      </c>
    </row>
    <row r="3416" spans="1:22" hidden="1" x14ac:dyDescent="0.25">
      <c r="A3416" s="30" t="s">
        <v>900</v>
      </c>
      <c r="B3416" s="30" t="s">
        <v>272</v>
      </c>
      <c r="C3416" s="30" t="s">
        <v>9</v>
      </c>
      <c r="D3416" s="30" t="s">
        <v>339</v>
      </c>
      <c r="E3416" s="30" t="s">
        <v>279</v>
      </c>
      <c r="F3416" s="30">
        <v>10206</v>
      </c>
      <c r="G3416" s="30" t="s">
        <v>299</v>
      </c>
      <c r="H3416" s="30">
        <v>144.31067456061399</v>
      </c>
      <c r="I3416" s="30">
        <v>0.02</v>
      </c>
      <c r="J3416" s="30" t="s">
        <v>332</v>
      </c>
      <c r="K3416" s="30">
        <v>2.8862134912122799</v>
      </c>
      <c r="L3416" s="30">
        <v>29456.6948913126</v>
      </c>
      <c r="M3416" s="30">
        <v>0.02</v>
      </c>
      <c r="N3416" s="30">
        <v>0</v>
      </c>
      <c r="O3416" s="30">
        <v>0</v>
      </c>
      <c r="P3416" s="30">
        <v>0</v>
      </c>
      <c r="Q3416" s="30">
        <v>0</v>
      </c>
      <c r="R3416" s="30">
        <v>0</v>
      </c>
      <c r="S3416" s="30">
        <v>204.12</v>
      </c>
      <c r="T3416">
        <v>4</v>
      </c>
      <c r="U3416">
        <v>144.31067456061399</v>
      </c>
      <c r="V3416">
        <v>8.9686098654708502E-3</v>
      </c>
    </row>
    <row r="3417" spans="1:22" hidden="1" x14ac:dyDescent="0.25">
      <c r="A3417" s="30" t="s">
        <v>901</v>
      </c>
      <c r="B3417" s="30" t="s">
        <v>272</v>
      </c>
      <c r="C3417" s="30" t="s">
        <v>9</v>
      </c>
      <c r="D3417" s="30" t="s">
        <v>339</v>
      </c>
      <c r="E3417" s="30" t="s">
        <v>279</v>
      </c>
      <c r="F3417" s="30">
        <v>10206</v>
      </c>
      <c r="G3417" s="30" t="s">
        <v>300</v>
      </c>
      <c r="H3417" s="30">
        <v>0</v>
      </c>
      <c r="I3417" s="30">
        <v>0</v>
      </c>
      <c r="J3417" s="30" t="s">
        <v>336</v>
      </c>
      <c r="K3417" s="30">
        <v>0</v>
      </c>
      <c r="L3417" s="30">
        <v>0</v>
      </c>
      <c r="M3417" s="30">
        <v>0</v>
      </c>
      <c r="N3417" s="30">
        <v>0</v>
      </c>
      <c r="O3417" s="30">
        <v>0</v>
      </c>
      <c r="P3417" s="30">
        <v>0</v>
      </c>
      <c r="Q3417" s="30">
        <v>0</v>
      </c>
      <c r="R3417" s="30">
        <v>0</v>
      </c>
      <c r="S3417" s="30">
        <v>0</v>
      </c>
      <c r="T3417">
        <v>4</v>
      </c>
      <c r="U3417">
        <v>0</v>
      </c>
      <c r="V3417">
        <v>0</v>
      </c>
    </row>
    <row r="3418" spans="1:22" hidden="1" x14ac:dyDescent="0.25">
      <c r="A3418" s="30" t="s">
        <v>902</v>
      </c>
      <c r="B3418" s="30" t="s">
        <v>272</v>
      </c>
      <c r="C3418" s="30" t="s">
        <v>9</v>
      </c>
      <c r="D3418" s="30" t="s">
        <v>339</v>
      </c>
      <c r="E3418" s="30" t="s">
        <v>279</v>
      </c>
      <c r="F3418" s="30">
        <v>10206</v>
      </c>
      <c r="G3418" s="30" t="s">
        <v>301</v>
      </c>
      <c r="H3418" s="30">
        <v>26.361130156215701</v>
      </c>
      <c r="I3418" s="30">
        <v>0.56000000000000005</v>
      </c>
      <c r="J3418" s="30" t="s">
        <v>333</v>
      </c>
      <c r="K3418" s="30">
        <v>14.762232887480801</v>
      </c>
      <c r="L3418" s="30">
        <v>150663.34884962899</v>
      </c>
      <c r="M3418" s="30">
        <v>0</v>
      </c>
      <c r="N3418" s="30">
        <v>0.56000000000000005</v>
      </c>
      <c r="O3418" s="30">
        <v>0</v>
      </c>
      <c r="P3418" s="30">
        <v>0</v>
      </c>
      <c r="Q3418" s="30">
        <v>0</v>
      </c>
      <c r="R3418" s="30">
        <v>0</v>
      </c>
      <c r="S3418" s="30">
        <v>5715.36</v>
      </c>
      <c r="T3418">
        <v>4</v>
      </c>
      <c r="U3418">
        <v>26.361130156215701</v>
      </c>
      <c r="V3418">
        <v>0.78873239436619702</v>
      </c>
    </row>
    <row r="3419" spans="1:22" hidden="1" x14ac:dyDescent="0.25">
      <c r="A3419" s="30" t="s">
        <v>903</v>
      </c>
      <c r="B3419" s="30" t="s">
        <v>272</v>
      </c>
      <c r="C3419" s="30" t="s">
        <v>9</v>
      </c>
      <c r="D3419" s="30" t="s">
        <v>339</v>
      </c>
      <c r="E3419" s="30" t="s">
        <v>279</v>
      </c>
      <c r="F3419" s="30">
        <v>10206</v>
      </c>
      <c r="G3419" s="30" t="s">
        <v>302</v>
      </c>
      <c r="H3419" s="30">
        <v>85.069094806653297</v>
      </c>
      <c r="I3419" s="30">
        <v>0.03</v>
      </c>
      <c r="J3419" s="30" t="s">
        <v>332</v>
      </c>
      <c r="K3419" s="30">
        <v>2.5520728441995999</v>
      </c>
      <c r="L3419" s="30">
        <v>26046.455447901099</v>
      </c>
      <c r="M3419" s="30">
        <v>0.03</v>
      </c>
      <c r="N3419" s="30">
        <v>0</v>
      </c>
      <c r="O3419" s="30">
        <v>0</v>
      </c>
      <c r="P3419" s="30">
        <v>0</v>
      </c>
      <c r="Q3419" s="30">
        <v>0</v>
      </c>
      <c r="R3419" s="30">
        <v>0</v>
      </c>
      <c r="S3419" s="30">
        <v>306.18</v>
      </c>
      <c r="T3419">
        <v>4</v>
      </c>
      <c r="U3419">
        <v>85.069094806653297</v>
      </c>
      <c r="V3419">
        <v>1.34529147982063E-2</v>
      </c>
    </row>
    <row r="3420" spans="1:22" hidden="1" x14ac:dyDescent="0.25">
      <c r="A3420" s="30" t="s">
        <v>904</v>
      </c>
      <c r="B3420" s="30" t="s">
        <v>272</v>
      </c>
      <c r="C3420" s="30" t="s">
        <v>9</v>
      </c>
      <c r="D3420" s="30" t="s">
        <v>339</v>
      </c>
      <c r="E3420" s="30" t="s">
        <v>279</v>
      </c>
      <c r="F3420" s="30">
        <v>10206</v>
      </c>
      <c r="G3420" s="30" t="s">
        <v>303</v>
      </c>
      <c r="H3420" s="30">
        <v>88.012805549364998</v>
      </c>
      <c r="I3420" s="30">
        <v>0.02</v>
      </c>
      <c r="J3420" s="30" t="s">
        <v>336</v>
      </c>
      <c r="K3420" s="30">
        <v>1.7602561109873001</v>
      </c>
      <c r="L3420" s="30">
        <v>17965.173868736401</v>
      </c>
      <c r="M3420" s="30">
        <v>0</v>
      </c>
      <c r="N3420" s="30">
        <v>0</v>
      </c>
      <c r="O3420" s="30">
        <v>0</v>
      </c>
      <c r="P3420" s="30">
        <v>0</v>
      </c>
      <c r="Q3420" s="30">
        <v>0.02</v>
      </c>
      <c r="R3420" s="30">
        <v>1.7602561109873001</v>
      </c>
      <c r="S3420" s="30">
        <v>204.12</v>
      </c>
      <c r="T3420">
        <v>4</v>
      </c>
      <c r="U3420">
        <v>88.012805549364998</v>
      </c>
      <c r="V3420">
        <v>1.88679245283019E-2</v>
      </c>
    </row>
    <row r="3421" spans="1:22" hidden="1" x14ac:dyDescent="0.25">
      <c r="A3421" s="30" t="s">
        <v>892</v>
      </c>
      <c r="B3421" s="30" t="s">
        <v>272</v>
      </c>
      <c r="C3421" s="30" t="s">
        <v>9</v>
      </c>
      <c r="D3421" s="30" t="s">
        <v>339</v>
      </c>
      <c r="E3421" s="30" t="s">
        <v>279</v>
      </c>
      <c r="F3421" s="30">
        <v>10206</v>
      </c>
      <c r="G3421" s="30" t="s">
        <v>304</v>
      </c>
      <c r="H3421" s="30">
        <v>21.5274879110511</v>
      </c>
      <c r="I3421" s="30">
        <v>1</v>
      </c>
      <c r="J3421" s="30" t="s">
        <v>336</v>
      </c>
      <c r="K3421" s="30">
        <v>21.5274879110511</v>
      </c>
      <c r="L3421" s="30">
        <v>219709.54162018801</v>
      </c>
      <c r="M3421" s="30">
        <v>0</v>
      </c>
      <c r="N3421" s="30">
        <v>0</v>
      </c>
      <c r="O3421" s="30">
        <v>0</v>
      </c>
      <c r="P3421" s="30">
        <v>0</v>
      </c>
      <c r="Q3421" s="30">
        <v>1</v>
      </c>
      <c r="R3421" s="30">
        <v>21.5274879110511</v>
      </c>
      <c r="S3421" s="30">
        <v>10206</v>
      </c>
      <c r="T3421">
        <v>4</v>
      </c>
      <c r="U3421">
        <v>21.5274879110511</v>
      </c>
      <c r="V3421">
        <v>0.94339622641509402</v>
      </c>
    </row>
    <row r="3422" spans="1:22" hidden="1" x14ac:dyDescent="0.25">
      <c r="A3422" s="30" t="s">
        <v>906</v>
      </c>
      <c r="B3422" s="30" t="s">
        <v>272</v>
      </c>
      <c r="C3422" s="30" t="s">
        <v>9</v>
      </c>
      <c r="D3422" s="30" t="s">
        <v>339</v>
      </c>
      <c r="E3422" s="30" t="s">
        <v>279</v>
      </c>
      <c r="F3422" s="30">
        <v>10206</v>
      </c>
      <c r="G3422" s="30" t="s">
        <v>305</v>
      </c>
      <c r="H3422" s="30">
        <v>153.15897092018201</v>
      </c>
      <c r="I3422" s="30">
        <v>0.95</v>
      </c>
      <c r="J3422" s="30" t="s">
        <v>332</v>
      </c>
      <c r="K3422" s="30">
        <v>145.501022374173</v>
      </c>
      <c r="L3422" s="30">
        <v>1484983.43435081</v>
      </c>
      <c r="M3422" s="30">
        <v>0.95</v>
      </c>
      <c r="N3422" s="30">
        <v>0</v>
      </c>
      <c r="O3422" s="30">
        <v>0</v>
      </c>
      <c r="P3422" s="30">
        <v>0</v>
      </c>
      <c r="Q3422" s="30">
        <v>0</v>
      </c>
      <c r="R3422" s="30">
        <v>0</v>
      </c>
      <c r="S3422" s="30">
        <v>9695.7000000000007</v>
      </c>
      <c r="T3422">
        <v>4</v>
      </c>
      <c r="U3422">
        <v>153.15897092018201</v>
      </c>
      <c r="V3422">
        <v>0.42600896860986498</v>
      </c>
    </row>
    <row r="3423" spans="1:22" hidden="1" x14ac:dyDescent="0.25">
      <c r="A3423" s="30" t="s">
        <v>907</v>
      </c>
      <c r="B3423" s="30" t="s">
        <v>272</v>
      </c>
      <c r="C3423" s="30" t="s">
        <v>9</v>
      </c>
      <c r="D3423" s="30" t="s">
        <v>339</v>
      </c>
      <c r="E3423" s="30" t="s">
        <v>279</v>
      </c>
      <c r="F3423" s="30">
        <v>10206</v>
      </c>
      <c r="G3423" s="30" t="s">
        <v>306</v>
      </c>
      <c r="H3423" s="30">
        <v>104.430328485456</v>
      </c>
      <c r="I3423" s="30">
        <v>0.85</v>
      </c>
      <c r="J3423" s="30" t="s">
        <v>332</v>
      </c>
      <c r="K3423" s="30">
        <v>88.765779212637597</v>
      </c>
      <c r="L3423" s="30">
        <v>905943.54264417896</v>
      </c>
      <c r="M3423" s="30">
        <v>0.85</v>
      </c>
      <c r="N3423" s="30">
        <v>0</v>
      </c>
      <c r="O3423" s="30">
        <v>0</v>
      </c>
      <c r="P3423" s="30">
        <v>0</v>
      </c>
      <c r="Q3423" s="30">
        <v>0</v>
      </c>
      <c r="R3423" s="30">
        <v>0</v>
      </c>
      <c r="S3423" s="30">
        <v>8675.1</v>
      </c>
      <c r="T3423">
        <v>4</v>
      </c>
      <c r="U3423">
        <v>104.430328485456</v>
      </c>
      <c r="V3423">
        <v>0.38116591928251098</v>
      </c>
    </row>
    <row r="3424" spans="1:22" hidden="1" x14ac:dyDescent="0.25">
      <c r="A3424" s="30" t="s">
        <v>908</v>
      </c>
      <c r="B3424" s="30" t="s">
        <v>272</v>
      </c>
      <c r="C3424" s="30" t="s">
        <v>9</v>
      </c>
      <c r="D3424" s="30" t="s">
        <v>339</v>
      </c>
      <c r="E3424" s="30" t="s">
        <v>279</v>
      </c>
      <c r="F3424" s="30">
        <v>10206</v>
      </c>
      <c r="G3424" s="30" t="s">
        <v>307</v>
      </c>
      <c r="H3424" s="30">
        <v>56.424143331431601</v>
      </c>
      <c r="I3424" s="30">
        <v>0.02</v>
      </c>
      <c r="J3424" s="30" t="s">
        <v>336</v>
      </c>
      <c r="K3424" s="30">
        <v>1.12848286662863</v>
      </c>
      <c r="L3424" s="30">
        <v>11517.296136811799</v>
      </c>
      <c r="M3424" s="30">
        <v>0</v>
      </c>
      <c r="N3424" s="30">
        <v>0</v>
      </c>
      <c r="O3424" s="30">
        <v>0</v>
      </c>
      <c r="P3424" s="30">
        <v>0</v>
      </c>
      <c r="Q3424" s="30">
        <v>0.02</v>
      </c>
      <c r="R3424" s="30">
        <v>1.12848286662863</v>
      </c>
      <c r="S3424" s="30">
        <v>204.12</v>
      </c>
      <c r="T3424">
        <v>4</v>
      </c>
      <c r="U3424">
        <v>56.424143331431601</v>
      </c>
      <c r="V3424">
        <v>1.88679245283019E-2</v>
      </c>
    </row>
    <row r="3425" spans="1:22" hidden="1" x14ac:dyDescent="0.25">
      <c r="A3425" s="30" t="s">
        <v>909</v>
      </c>
      <c r="B3425" s="30" t="s">
        <v>272</v>
      </c>
      <c r="C3425" s="30" t="s">
        <v>9</v>
      </c>
      <c r="D3425" s="30" t="s">
        <v>339</v>
      </c>
      <c r="E3425" s="30" t="s">
        <v>279</v>
      </c>
      <c r="F3425" s="30">
        <v>10206</v>
      </c>
      <c r="G3425" s="30" t="s">
        <v>308</v>
      </c>
      <c r="H3425" s="30">
        <v>101.218344936365</v>
      </c>
      <c r="I3425" s="30">
        <v>0.34</v>
      </c>
      <c r="J3425" s="30" t="s">
        <v>332</v>
      </c>
      <c r="K3425" s="30">
        <v>34.414237278364197</v>
      </c>
      <c r="L3425" s="30">
        <v>351231.70566298498</v>
      </c>
      <c r="M3425" s="30">
        <v>0.34</v>
      </c>
      <c r="N3425" s="30">
        <v>0</v>
      </c>
      <c r="O3425" s="30">
        <v>0</v>
      </c>
      <c r="P3425" s="30">
        <v>0</v>
      </c>
      <c r="Q3425" s="30">
        <v>0</v>
      </c>
      <c r="R3425" s="30">
        <v>0</v>
      </c>
      <c r="S3425" s="30">
        <v>3470.04</v>
      </c>
      <c r="T3425">
        <v>4</v>
      </c>
      <c r="U3425">
        <v>101.218344936365</v>
      </c>
      <c r="V3425">
        <v>0.15246636771300501</v>
      </c>
    </row>
    <row r="3426" spans="1:22" hidden="1" x14ac:dyDescent="0.25">
      <c r="A3426" s="30" t="s">
        <v>905</v>
      </c>
      <c r="B3426" s="30" t="s">
        <v>272</v>
      </c>
      <c r="C3426" s="30" t="s">
        <v>9</v>
      </c>
      <c r="D3426" s="30" t="s">
        <v>339</v>
      </c>
      <c r="E3426" s="30" t="s">
        <v>279</v>
      </c>
      <c r="F3426" s="30">
        <v>10206</v>
      </c>
      <c r="G3426" s="30" t="s">
        <v>309</v>
      </c>
      <c r="H3426" s="30">
        <v>0</v>
      </c>
      <c r="I3426" s="30">
        <v>0</v>
      </c>
      <c r="J3426" s="30" t="s">
        <v>336</v>
      </c>
      <c r="K3426" s="30">
        <v>0</v>
      </c>
      <c r="L3426" s="30">
        <v>0</v>
      </c>
      <c r="M3426" s="30">
        <v>0</v>
      </c>
      <c r="N3426" s="30">
        <v>0</v>
      </c>
      <c r="O3426" s="30">
        <v>0</v>
      </c>
      <c r="P3426" s="30">
        <v>0</v>
      </c>
      <c r="Q3426" s="30">
        <v>0</v>
      </c>
      <c r="R3426" s="30">
        <v>0</v>
      </c>
      <c r="S3426" s="30">
        <v>0</v>
      </c>
      <c r="T3426">
        <v>4</v>
      </c>
      <c r="U3426">
        <v>0</v>
      </c>
      <c r="V3426">
        <v>0</v>
      </c>
    </row>
    <row r="3427" spans="1:22" hidden="1" x14ac:dyDescent="0.25">
      <c r="A3427" s="30" t="s">
        <v>910</v>
      </c>
      <c r="B3427" s="30" t="s">
        <v>272</v>
      </c>
      <c r="C3427" s="30" t="s">
        <v>9</v>
      </c>
      <c r="D3427" s="30" t="s">
        <v>339</v>
      </c>
      <c r="E3427" s="30" t="s">
        <v>279</v>
      </c>
      <c r="F3427" s="30">
        <v>10206</v>
      </c>
      <c r="G3427" s="30" t="s">
        <v>310</v>
      </c>
      <c r="H3427" s="30">
        <v>0</v>
      </c>
      <c r="I3427" s="30">
        <v>0</v>
      </c>
      <c r="J3427" s="30" t="s">
        <v>333</v>
      </c>
      <c r="K3427" s="30">
        <v>0</v>
      </c>
      <c r="L3427" s="30">
        <v>0</v>
      </c>
      <c r="M3427" s="30">
        <v>0</v>
      </c>
      <c r="N3427" s="30">
        <v>0</v>
      </c>
      <c r="O3427" s="30">
        <v>0</v>
      </c>
      <c r="P3427" s="30">
        <v>0</v>
      </c>
      <c r="Q3427" s="30">
        <v>0</v>
      </c>
      <c r="R3427" s="30">
        <v>0</v>
      </c>
      <c r="S3427" s="30">
        <v>0</v>
      </c>
      <c r="T3427">
        <v>4</v>
      </c>
      <c r="U3427">
        <v>0</v>
      </c>
      <c r="V3427">
        <v>0</v>
      </c>
    </row>
    <row r="3428" spans="1:22" hidden="1" x14ac:dyDescent="0.25">
      <c r="A3428" s="30" t="s">
        <v>911</v>
      </c>
      <c r="B3428" s="30" t="s">
        <v>272</v>
      </c>
      <c r="C3428" s="30" t="s">
        <v>9</v>
      </c>
      <c r="D3428" s="30" t="s">
        <v>339</v>
      </c>
      <c r="E3428" s="30" t="s">
        <v>279</v>
      </c>
      <c r="F3428" s="30">
        <v>10206</v>
      </c>
      <c r="G3428" s="30" t="s">
        <v>311</v>
      </c>
      <c r="H3428" s="30">
        <v>81.291910483906904</v>
      </c>
      <c r="I3428" s="30">
        <v>0.08</v>
      </c>
      <c r="J3428" s="30" t="s">
        <v>333</v>
      </c>
      <c r="K3428" s="30">
        <v>6.5033528387125497</v>
      </c>
      <c r="L3428" s="30">
        <v>66373.219071900297</v>
      </c>
      <c r="M3428" s="30">
        <v>0</v>
      </c>
      <c r="N3428" s="30">
        <v>0.08</v>
      </c>
      <c r="O3428" s="30">
        <v>0</v>
      </c>
      <c r="P3428" s="30">
        <v>0</v>
      </c>
      <c r="Q3428" s="30">
        <v>0</v>
      </c>
      <c r="R3428" s="30">
        <v>0</v>
      </c>
      <c r="S3428" s="30">
        <v>816.48</v>
      </c>
      <c r="T3428">
        <v>4</v>
      </c>
      <c r="U3428">
        <v>81.291910483906904</v>
      </c>
      <c r="V3428">
        <v>0.11267605633802801</v>
      </c>
    </row>
    <row r="3429" spans="1:22" hidden="1" x14ac:dyDescent="0.25">
      <c r="A3429" s="30" t="s">
        <v>912</v>
      </c>
      <c r="B3429" s="30" t="s">
        <v>272</v>
      </c>
      <c r="C3429" s="30" t="s">
        <v>9</v>
      </c>
      <c r="D3429" s="30" t="s">
        <v>339</v>
      </c>
      <c r="E3429" s="30" t="s">
        <v>279</v>
      </c>
      <c r="F3429" s="30">
        <v>10206</v>
      </c>
      <c r="G3429" s="30" t="s">
        <v>312</v>
      </c>
      <c r="H3429" s="30">
        <v>21.642873007460299</v>
      </c>
      <c r="I3429" s="30">
        <v>1.1599999999999999</v>
      </c>
      <c r="J3429" s="30" t="s">
        <v>334</v>
      </c>
      <c r="K3429" s="30">
        <v>25.105732688653902</v>
      </c>
      <c r="L3429" s="30">
        <v>256229.10782040199</v>
      </c>
      <c r="M3429" s="30">
        <v>0</v>
      </c>
      <c r="N3429" s="30">
        <v>0</v>
      </c>
      <c r="O3429" s="30">
        <v>1.1599999999999999</v>
      </c>
      <c r="P3429" s="30">
        <v>0</v>
      </c>
      <c r="Q3429" s="30">
        <v>0</v>
      </c>
      <c r="R3429" s="30">
        <v>0</v>
      </c>
      <c r="S3429" s="30">
        <v>11838.96</v>
      </c>
      <c r="T3429">
        <v>4</v>
      </c>
      <c r="U3429">
        <v>21.642873007460299</v>
      </c>
      <c r="V3429">
        <v>0.84671532846715303</v>
      </c>
    </row>
    <row r="3430" spans="1:22" hidden="1" x14ac:dyDescent="0.25">
      <c r="A3430" s="30" t="s">
        <v>2856</v>
      </c>
      <c r="B3430" s="30" t="s">
        <v>272</v>
      </c>
      <c r="C3430" s="30" t="s">
        <v>9</v>
      </c>
      <c r="D3430" s="30" t="s">
        <v>339</v>
      </c>
      <c r="E3430" s="30" t="s">
        <v>279</v>
      </c>
      <c r="F3430" s="30">
        <v>10206</v>
      </c>
      <c r="G3430" s="30" t="s">
        <v>2688</v>
      </c>
      <c r="H3430" s="30">
        <v>118.20234988536799</v>
      </c>
      <c r="I3430" s="30">
        <v>2.6504215710000001E-2</v>
      </c>
      <c r="J3430" s="30" t="s">
        <v>334</v>
      </c>
      <c r="K3430" s="30">
        <v>3.13286057879069</v>
      </c>
      <c r="L3430" s="30">
        <v>31973.975067137701</v>
      </c>
      <c r="M3430" s="30">
        <v>0</v>
      </c>
      <c r="N3430" s="30">
        <v>0</v>
      </c>
      <c r="O3430" s="30">
        <v>2.6504215710000001E-2</v>
      </c>
      <c r="P3430" s="30">
        <v>0</v>
      </c>
      <c r="Q3430" s="30">
        <v>0</v>
      </c>
      <c r="R3430" s="30">
        <v>0</v>
      </c>
      <c r="S3430" s="30">
        <v>270.50202553626002</v>
      </c>
      <c r="T3430">
        <v>4</v>
      </c>
      <c r="U3430">
        <v>118.20234988536799</v>
      </c>
      <c r="V3430">
        <v>1.9346142854014599E-2</v>
      </c>
    </row>
    <row r="3431" spans="1:22" hidden="1" x14ac:dyDescent="0.25">
      <c r="A3431" s="30" t="s">
        <v>2772</v>
      </c>
      <c r="B3431" s="30" t="s">
        <v>272</v>
      </c>
      <c r="C3431" s="30" t="s">
        <v>9</v>
      </c>
      <c r="D3431" s="30" t="s">
        <v>339</v>
      </c>
      <c r="E3431" s="30" t="s">
        <v>279</v>
      </c>
      <c r="F3431" s="30">
        <v>10206</v>
      </c>
      <c r="G3431" s="30" t="s">
        <v>2687</v>
      </c>
      <c r="H3431" s="30">
        <v>73.358820213135999</v>
      </c>
      <c r="I3431" s="30">
        <v>0.18349578428999999</v>
      </c>
      <c r="J3431" s="30" t="s">
        <v>334</v>
      </c>
      <c r="K3431" s="30">
        <v>13.4610342495985</v>
      </c>
      <c r="L3431" s="30">
        <v>137383.31555140199</v>
      </c>
      <c r="M3431" s="30">
        <v>0</v>
      </c>
      <c r="N3431" s="30">
        <v>0</v>
      </c>
      <c r="O3431" s="30">
        <v>0.18349578428999999</v>
      </c>
      <c r="P3431" s="30">
        <v>0</v>
      </c>
      <c r="Q3431" s="30">
        <v>0</v>
      </c>
      <c r="R3431" s="30">
        <v>0</v>
      </c>
      <c r="S3431" s="30">
        <v>1872.7579744637401</v>
      </c>
      <c r="T3431">
        <v>4</v>
      </c>
      <c r="U3431">
        <v>73.358820213135999</v>
      </c>
      <c r="V3431">
        <v>0.13393852867883199</v>
      </c>
    </row>
    <row r="3432" spans="1:22" hidden="1" x14ac:dyDescent="0.25">
      <c r="A3432" s="30" t="s">
        <v>913</v>
      </c>
      <c r="B3432" s="30" t="s">
        <v>272</v>
      </c>
      <c r="C3432" s="30" t="s">
        <v>9</v>
      </c>
      <c r="D3432" s="30" t="s">
        <v>339</v>
      </c>
      <c r="E3432" s="30" t="s">
        <v>279</v>
      </c>
      <c r="F3432" s="30">
        <v>10206</v>
      </c>
      <c r="G3432" s="30" t="s">
        <v>313</v>
      </c>
      <c r="H3432" s="30">
        <v>0</v>
      </c>
      <c r="I3432" s="30">
        <v>0</v>
      </c>
      <c r="J3432" s="30" t="s">
        <v>334</v>
      </c>
      <c r="K3432" s="30">
        <v>0</v>
      </c>
      <c r="L3432" s="30">
        <v>0</v>
      </c>
      <c r="M3432" s="30">
        <v>0</v>
      </c>
      <c r="N3432" s="30">
        <v>0</v>
      </c>
      <c r="O3432" s="30">
        <v>0</v>
      </c>
      <c r="P3432" s="30">
        <v>0</v>
      </c>
      <c r="Q3432" s="30">
        <v>0</v>
      </c>
      <c r="R3432" s="30">
        <v>0</v>
      </c>
      <c r="S3432" s="30">
        <v>0</v>
      </c>
      <c r="T3432">
        <v>4</v>
      </c>
      <c r="U3432">
        <v>0</v>
      </c>
      <c r="V3432">
        <v>0</v>
      </c>
    </row>
    <row r="3433" spans="1:22" hidden="1" x14ac:dyDescent="0.25">
      <c r="A3433" s="30" t="s">
        <v>940</v>
      </c>
      <c r="B3433" s="30" t="s">
        <v>272</v>
      </c>
      <c r="C3433" s="30" t="s">
        <v>9</v>
      </c>
      <c r="D3433" s="30" t="s">
        <v>339</v>
      </c>
      <c r="E3433" s="30" t="s">
        <v>280</v>
      </c>
      <c r="F3433" s="30">
        <v>10207</v>
      </c>
      <c r="G3433" s="30" t="s">
        <v>289</v>
      </c>
      <c r="H3433" s="30">
        <v>0</v>
      </c>
      <c r="I3433" s="30">
        <v>0</v>
      </c>
      <c r="J3433" s="30" t="s">
        <v>335</v>
      </c>
      <c r="K3433" s="30">
        <v>0</v>
      </c>
      <c r="L3433" s="30">
        <v>0</v>
      </c>
      <c r="M3433" s="30">
        <v>0</v>
      </c>
      <c r="N3433" s="30">
        <v>0</v>
      </c>
      <c r="O3433" s="30">
        <v>0</v>
      </c>
      <c r="P3433" s="30">
        <v>0</v>
      </c>
      <c r="Q3433" s="30">
        <v>0</v>
      </c>
      <c r="R3433" s="30">
        <v>0</v>
      </c>
      <c r="S3433" s="30">
        <v>0</v>
      </c>
      <c r="T3433">
        <v>5</v>
      </c>
      <c r="U3433">
        <v>4340.3364537163498</v>
      </c>
      <c r="V3433">
        <v>1</v>
      </c>
    </row>
    <row r="3434" spans="1:22" hidden="1" x14ac:dyDescent="0.25">
      <c r="A3434" s="30" t="s">
        <v>939</v>
      </c>
      <c r="B3434" s="30" t="s">
        <v>272</v>
      </c>
      <c r="C3434" s="30" t="s">
        <v>9</v>
      </c>
      <c r="D3434" s="30" t="s">
        <v>339</v>
      </c>
      <c r="E3434" s="30" t="s">
        <v>280</v>
      </c>
      <c r="F3434" s="30">
        <v>10207</v>
      </c>
      <c r="G3434" s="30" t="s">
        <v>290</v>
      </c>
      <c r="H3434" s="30">
        <v>0</v>
      </c>
      <c r="I3434" s="30">
        <v>0</v>
      </c>
      <c r="J3434" s="30" t="s">
        <v>363</v>
      </c>
      <c r="K3434" s="30">
        <v>0</v>
      </c>
      <c r="L3434" s="30">
        <v>0</v>
      </c>
      <c r="M3434" s="30">
        <v>0</v>
      </c>
      <c r="N3434" s="30">
        <v>0</v>
      </c>
      <c r="O3434" s="30">
        <v>0</v>
      </c>
      <c r="P3434" s="30">
        <v>0</v>
      </c>
      <c r="Q3434" s="30">
        <v>0</v>
      </c>
      <c r="R3434" s="30">
        <v>0</v>
      </c>
      <c r="S3434" s="30">
        <v>0</v>
      </c>
      <c r="T3434">
        <v>5</v>
      </c>
      <c r="U3434">
        <v>3175.2604275148901</v>
      </c>
      <c r="V3434">
        <v>0.19354838709677399</v>
      </c>
    </row>
    <row r="3435" spans="1:22" hidden="1" x14ac:dyDescent="0.25">
      <c r="A3435" s="30" t="s">
        <v>916</v>
      </c>
      <c r="B3435" s="30" t="s">
        <v>272</v>
      </c>
      <c r="C3435" s="30" t="s">
        <v>9</v>
      </c>
      <c r="D3435" s="30" t="s">
        <v>339</v>
      </c>
      <c r="E3435" s="30" t="s">
        <v>280</v>
      </c>
      <c r="F3435" s="30">
        <v>10207</v>
      </c>
      <c r="G3435" s="30" t="s">
        <v>291</v>
      </c>
      <c r="H3435" s="30">
        <v>0</v>
      </c>
      <c r="I3435" s="30">
        <v>0</v>
      </c>
      <c r="J3435" s="30" t="s">
        <v>336</v>
      </c>
      <c r="K3435" s="30">
        <v>0</v>
      </c>
      <c r="L3435" s="30">
        <v>0</v>
      </c>
      <c r="M3435" s="30">
        <v>0</v>
      </c>
      <c r="N3435" s="30">
        <v>0</v>
      </c>
      <c r="O3435" s="30">
        <v>0</v>
      </c>
      <c r="P3435" s="30">
        <v>0</v>
      </c>
      <c r="Q3435" s="30">
        <v>0</v>
      </c>
      <c r="R3435" s="30">
        <v>0</v>
      </c>
      <c r="S3435" s="30">
        <v>0</v>
      </c>
      <c r="T3435">
        <v>5</v>
      </c>
      <c r="U3435">
        <v>0</v>
      </c>
      <c r="V3435">
        <v>0</v>
      </c>
    </row>
    <row r="3436" spans="1:22" hidden="1" x14ac:dyDescent="0.25">
      <c r="A3436" s="30" t="s">
        <v>918</v>
      </c>
      <c r="B3436" s="30" t="s">
        <v>272</v>
      </c>
      <c r="C3436" s="30" t="s">
        <v>9</v>
      </c>
      <c r="D3436" s="30" t="s">
        <v>339</v>
      </c>
      <c r="E3436" s="30" t="s">
        <v>280</v>
      </c>
      <c r="F3436" s="30">
        <v>10207</v>
      </c>
      <c r="G3436" s="30" t="s">
        <v>292</v>
      </c>
      <c r="H3436" s="30">
        <v>41.334007281569697</v>
      </c>
      <c r="I3436" s="30">
        <v>0.08</v>
      </c>
      <c r="J3436" s="30" t="s">
        <v>332</v>
      </c>
      <c r="K3436" s="30">
        <v>3.3067205825255801</v>
      </c>
      <c r="L3436" s="30">
        <v>33751.6969858386</v>
      </c>
      <c r="M3436" s="30">
        <v>0.08</v>
      </c>
      <c r="N3436" s="30">
        <v>0</v>
      </c>
      <c r="O3436" s="30">
        <v>0</v>
      </c>
      <c r="P3436" s="30">
        <v>0</v>
      </c>
      <c r="Q3436" s="30">
        <v>0</v>
      </c>
      <c r="R3436" s="30">
        <v>0</v>
      </c>
      <c r="S3436" s="30">
        <v>816.56</v>
      </c>
      <c r="T3436">
        <v>5</v>
      </c>
      <c r="U3436">
        <v>41.334007281569697</v>
      </c>
      <c r="V3436">
        <v>2.7681660899654001E-2</v>
      </c>
    </row>
    <row r="3437" spans="1:22" hidden="1" x14ac:dyDescent="0.25">
      <c r="A3437" s="30" t="s">
        <v>919</v>
      </c>
      <c r="B3437" s="30" t="s">
        <v>272</v>
      </c>
      <c r="C3437" s="30" t="s">
        <v>9</v>
      </c>
      <c r="D3437" s="30" t="s">
        <v>339</v>
      </c>
      <c r="E3437" s="30" t="s">
        <v>280</v>
      </c>
      <c r="F3437" s="30">
        <v>10207</v>
      </c>
      <c r="G3437" s="30" t="s">
        <v>293</v>
      </c>
      <c r="H3437" s="30">
        <v>0</v>
      </c>
      <c r="I3437" s="30">
        <v>0</v>
      </c>
      <c r="J3437" s="30" t="s">
        <v>333</v>
      </c>
      <c r="K3437" s="30">
        <v>0</v>
      </c>
      <c r="L3437" s="30">
        <v>0</v>
      </c>
      <c r="M3437" s="30">
        <v>0</v>
      </c>
      <c r="N3437" s="30">
        <v>0</v>
      </c>
      <c r="O3437" s="30">
        <v>0</v>
      </c>
      <c r="P3437" s="30">
        <v>0</v>
      </c>
      <c r="Q3437" s="30">
        <v>0</v>
      </c>
      <c r="R3437" s="30">
        <v>0</v>
      </c>
      <c r="S3437" s="30">
        <v>0</v>
      </c>
      <c r="T3437">
        <v>5</v>
      </c>
      <c r="U3437">
        <v>0</v>
      </c>
      <c r="V3437">
        <v>0</v>
      </c>
    </row>
    <row r="3438" spans="1:22" hidden="1" x14ac:dyDescent="0.25">
      <c r="A3438" s="30" t="s">
        <v>920</v>
      </c>
      <c r="B3438" s="30" t="s">
        <v>272</v>
      </c>
      <c r="C3438" s="30" t="s">
        <v>9</v>
      </c>
      <c r="D3438" s="30" t="s">
        <v>339</v>
      </c>
      <c r="E3438" s="30" t="s">
        <v>280</v>
      </c>
      <c r="F3438" s="30">
        <v>10207</v>
      </c>
      <c r="G3438" s="30" t="s">
        <v>294</v>
      </c>
      <c r="H3438" s="30">
        <v>61.564333933670099</v>
      </c>
      <c r="I3438" s="30">
        <v>0.09</v>
      </c>
      <c r="J3438" s="30" t="s">
        <v>333</v>
      </c>
      <c r="K3438" s="30">
        <v>5.5407900540303103</v>
      </c>
      <c r="L3438" s="30">
        <v>56554.844081487397</v>
      </c>
      <c r="M3438" s="30">
        <v>0</v>
      </c>
      <c r="N3438" s="30">
        <v>0.09</v>
      </c>
      <c r="O3438" s="30">
        <v>0</v>
      </c>
      <c r="P3438" s="30">
        <v>0</v>
      </c>
      <c r="Q3438" s="30">
        <v>0</v>
      </c>
      <c r="R3438" s="30">
        <v>0</v>
      </c>
      <c r="S3438" s="30">
        <v>918.63</v>
      </c>
      <c r="T3438">
        <v>5</v>
      </c>
      <c r="U3438">
        <v>61.564333933670099</v>
      </c>
      <c r="V3438">
        <v>9.4736842105263203E-2</v>
      </c>
    </row>
    <row r="3439" spans="1:22" hidden="1" x14ac:dyDescent="0.25">
      <c r="A3439" s="30" t="s">
        <v>921</v>
      </c>
      <c r="B3439" s="30" t="s">
        <v>272</v>
      </c>
      <c r="C3439" s="30" t="s">
        <v>9</v>
      </c>
      <c r="D3439" s="30" t="s">
        <v>339</v>
      </c>
      <c r="E3439" s="30" t="s">
        <v>280</v>
      </c>
      <c r="F3439" s="30">
        <v>10207</v>
      </c>
      <c r="G3439" s="30" t="s">
        <v>295</v>
      </c>
      <c r="H3439" s="30">
        <v>0</v>
      </c>
      <c r="I3439" s="30">
        <v>0</v>
      </c>
      <c r="J3439" s="30" t="s">
        <v>336</v>
      </c>
      <c r="K3439" s="30">
        <v>0</v>
      </c>
      <c r="L3439" s="30">
        <v>0</v>
      </c>
      <c r="M3439" s="30">
        <v>0</v>
      </c>
      <c r="N3439" s="30">
        <v>0</v>
      </c>
      <c r="O3439" s="30">
        <v>0</v>
      </c>
      <c r="P3439" s="30">
        <v>0</v>
      </c>
      <c r="Q3439" s="30">
        <v>0</v>
      </c>
      <c r="R3439" s="30">
        <v>0</v>
      </c>
      <c r="S3439" s="30">
        <v>0</v>
      </c>
      <c r="T3439">
        <v>5</v>
      </c>
      <c r="U3439">
        <v>0</v>
      </c>
      <c r="V3439">
        <v>0</v>
      </c>
    </row>
    <row r="3440" spans="1:22" hidden="1" x14ac:dyDescent="0.25">
      <c r="A3440" s="30" t="s">
        <v>922</v>
      </c>
      <c r="B3440" s="30" t="s">
        <v>272</v>
      </c>
      <c r="C3440" s="30" t="s">
        <v>9</v>
      </c>
      <c r="D3440" s="30" t="s">
        <v>339</v>
      </c>
      <c r="E3440" s="30" t="s">
        <v>280</v>
      </c>
      <c r="F3440" s="30">
        <v>10207</v>
      </c>
      <c r="G3440" s="30" t="s">
        <v>296</v>
      </c>
      <c r="H3440" s="30">
        <v>74.093120539453395</v>
      </c>
      <c r="I3440" s="30">
        <v>0.01</v>
      </c>
      <c r="J3440" s="30" t="s">
        <v>336</v>
      </c>
      <c r="K3440" s="30">
        <v>0.74093120539453405</v>
      </c>
      <c r="L3440" s="30">
        <v>7562.6848134620104</v>
      </c>
      <c r="M3440" s="30">
        <v>0</v>
      </c>
      <c r="N3440" s="30">
        <v>0</v>
      </c>
      <c r="O3440" s="30">
        <v>0</v>
      </c>
      <c r="P3440" s="30">
        <v>0</v>
      </c>
      <c r="Q3440" s="30">
        <v>0.01</v>
      </c>
      <c r="R3440" s="30">
        <v>0.74093120539453405</v>
      </c>
      <c r="S3440" s="30">
        <v>102.07</v>
      </c>
      <c r="T3440">
        <v>5</v>
      </c>
      <c r="U3440">
        <v>74.093120539453395</v>
      </c>
      <c r="V3440">
        <v>8.9285714285714298E-3</v>
      </c>
    </row>
    <row r="3441" spans="1:22" hidden="1" x14ac:dyDescent="0.25">
      <c r="A3441" s="30" t="s">
        <v>923</v>
      </c>
      <c r="B3441" s="30" t="s">
        <v>272</v>
      </c>
      <c r="C3441" s="30" t="s">
        <v>9</v>
      </c>
      <c r="D3441" s="30" t="s">
        <v>339</v>
      </c>
      <c r="E3441" s="30" t="s">
        <v>280</v>
      </c>
      <c r="F3441" s="30">
        <v>10207</v>
      </c>
      <c r="G3441" s="30" t="s">
        <v>297</v>
      </c>
      <c r="H3441" s="30">
        <v>358.820871644921</v>
      </c>
      <c r="I3441" s="30">
        <v>0.03</v>
      </c>
      <c r="J3441" s="30" t="s">
        <v>336</v>
      </c>
      <c r="K3441" s="30">
        <v>10.764626149347601</v>
      </c>
      <c r="L3441" s="30">
        <v>109874.53910639101</v>
      </c>
      <c r="M3441" s="30">
        <v>0</v>
      </c>
      <c r="N3441" s="30">
        <v>0</v>
      </c>
      <c r="O3441" s="30">
        <v>0</v>
      </c>
      <c r="P3441" s="30">
        <v>0</v>
      </c>
      <c r="Q3441" s="30">
        <v>0.03</v>
      </c>
      <c r="R3441" s="30">
        <v>10.764626149347601</v>
      </c>
      <c r="S3441" s="30">
        <v>306.20999999999998</v>
      </c>
      <c r="T3441">
        <v>5</v>
      </c>
      <c r="U3441">
        <v>358.820871644921</v>
      </c>
      <c r="V3441">
        <v>2.6785714285714302E-2</v>
      </c>
    </row>
    <row r="3442" spans="1:22" hidden="1" x14ac:dyDescent="0.25">
      <c r="A3442" s="30" t="s">
        <v>924</v>
      </c>
      <c r="B3442" s="30" t="s">
        <v>272</v>
      </c>
      <c r="C3442" s="30" t="s">
        <v>9</v>
      </c>
      <c r="D3442" s="30" t="s">
        <v>339</v>
      </c>
      <c r="E3442" s="30" t="s">
        <v>280</v>
      </c>
      <c r="F3442" s="30">
        <v>10207</v>
      </c>
      <c r="G3442" s="30" t="s">
        <v>298</v>
      </c>
      <c r="H3442" s="30">
        <v>0</v>
      </c>
      <c r="I3442" s="30">
        <v>0</v>
      </c>
      <c r="J3442" s="30" t="s">
        <v>276</v>
      </c>
      <c r="K3442" s="30">
        <v>0</v>
      </c>
      <c r="L3442" s="30">
        <v>0</v>
      </c>
      <c r="M3442" s="30">
        <v>0</v>
      </c>
      <c r="N3442" s="30">
        <v>0</v>
      </c>
      <c r="O3442" s="30">
        <v>0</v>
      </c>
      <c r="P3442" s="30">
        <v>0</v>
      </c>
      <c r="Q3442" s="30">
        <v>0</v>
      </c>
      <c r="R3442" s="30">
        <v>0</v>
      </c>
      <c r="S3442" s="30">
        <v>0</v>
      </c>
      <c r="T3442">
        <v>5</v>
      </c>
      <c r="U3442">
        <v>0</v>
      </c>
      <c r="V3442">
        <v>0</v>
      </c>
    </row>
    <row r="3443" spans="1:22" hidden="1" x14ac:dyDescent="0.25">
      <c r="A3443" s="30" t="s">
        <v>925</v>
      </c>
      <c r="B3443" s="30" t="s">
        <v>272</v>
      </c>
      <c r="C3443" s="30" t="s">
        <v>9</v>
      </c>
      <c r="D3443" s="30" t="s">
        <v>339</v>
      </c>
      <c r="E3443" s="30" t="s">
        <v>280</v>
      </c>
      <c r="F3443" s="30">
        <v>10207</v>
      </c>
      <c r="G3443" s="30" t="s">
        <v>299</v>
      </c>
      <c r="H3443" s="30">
        <v>143.78597977570399</v>
      </c>
      <c r="I3443" s="30">
        <v>0.03</v>
      </c>
      <c r="J3443" s="30" t="s">
        <v>332</v>
      </c>
      <c r="K3443" s="30">
        <v>4.3135793932711097</v>
      </c>
      <c r="L3443" s="30">
        <v>44028.7048671183</v>
      </c>
      <c r="M3443" s="30">
        <v>0.03</v>
      </c>
      <c r="N3443" s="30">
        <v>0</v>
      </c>
      <c r="O3443" s="30">
        <v>0</v>
      </c>
      <c r="P3443" s="30">
        <v>0</v>
      </c>
      <c r="Q3443" s="30">
        <v>0</v>
      </c>
      <c r="R3443" s="30">
        <v>0</v>
      </c>
      <c r="S3443" s="30">
        <v>306.20999999999998</v>
      </c>
      <c r="T3443">
        <v>5</v>
      </c>
      <c r="U3443">
        <v>143.78597977570399</v>
      </c>
      <c r="V3443">
        <v>1.03806228373702E-2</v>
      </c>
    </row>
    <row r="3444" spans="1:22" hidden="1" x14ac:dyDescent="0.25">
      <c r="A3444" s="30" t="s">
        <v>926</v>
      </c>
      <c r="B3444" s="30" t="s">
        <v>272</v>
      </c>
      <c r="C3444" s="30" t="s">
        <v>9</v>
      </c>
      <c r="D3444" s="30" t="s">
        <v>339</v>
      </c>
      <c r="E3444" s="30" t="s">
        <v>280</v>
      </c>
      <c r="F3444" s="30">
        <v>10207</v>
      </c>
      <c r="G3444" s="30" t="s">
        <v>300</v>
      </c>
      <c r="H3444" s="30">
        <v>0</v>
      </c>
      <c r="I3444" s="30">
        <v>0</v>
      </c>
      <c r="J3444" s="30" t="s">
        <v>336</v>
      </c>
      <c r="K3444" s="30">
        <v>0</v>
      </c>
      <c r="L3444" s="30">
        <v>0</v>
      </c>
      <c r="M3444" s="30">
        <v>0</v>
      </c>
      <c r="N3444" s="30">
        <v>0</v>
      </c>
      <c r="O3444" s="30">
        <v>0</v>
      </c>
      <c r="P3444" s="30">
        <v>0</v>
      </c>
      <c r="Q3444" s="30">
        <v>0</v>
      </c>
      <c r="R3444" s="30">
        <v>0</v>
      </c>
      <c r="S3444" s="30">
        <v>0</v>
      </c>
      <c r="T3444">
        <v>5</v>
      </c>
      <c r="U3444">
        <v>0</v>
      </c>
      <c r="V3444">
        <v>0</v>
      </c>
    </row>
    <row r="3445" spans="1:22" hidden="1" x14ac:dyDescent="0.25">
      <c r="A3445" s="30" t="s">
        <v>927</v>
      </c>
      <c r="B3445" s="30" t="s">
        <v>272</v>
      </c>
      <c r="C3445" s="30" t="s">
        <v>9</v>
      </c>
      <c r="D3445" s="30" t="s">
        <v>339</v>
      </c>
      <c r="E3445" s="30" t="s">
        <v>280</v>
      </c>
      <c r="F3445" s="30">
        <v>10207</v>
      </c>
      <c r="G3445" s="30" t="s">
        <v>301</v>
      </c>
      <c r="H3445" s="30">
        <v>31.166391241803701</v>
      </c>
      <c r="I3445" s="30">
        <v>0.72</v>
      </c>
      <c r="J3445" s="30" t="s">
        <v>333</v>
      </c>
      <c r="K3445" s="30">
        <v>22.439801694098701</v>
      </c>
      <c r="L3445" s="30">
        <v>229043.05589166499</v>
      </c>
      <c r="M3445" s="30">
        <v>0</v>
      </c>
      <c r="N3445" s="30">
        <v>0.72</v>
      </c>
      <c r="O3445" s="30">
        <v>0</v>
      </c>
      <c r="P3445" s="30">
        <v>0</v>
      </c>
      <c r="Q3445" s="30">
        <v>0</v>
      </c>
      <c r="R3445" s="30">
        <v>0</v>
      </c>
      <c r="S3445" s="30">
        <v>7349.04</v>
      </c>
      <c r="T3445">
        <v>5</v>
      </c>
      <c r="U3445">
        <v>31.166391241803701</v>
      </c>
      <c r="V3445">
        <v>0.75789473684210495</v>
      </c>
    </row>
    <row r="3446" spans="1:22" hidden="1" x14ac:dyDescent="0.25">
      <c r="A3446" s="30" t="s">
        <v>928</v>
      </c>
      <c r="B3446" s="30" t="s">
        <v>272</v>
      </c>
      <c r="C3446" s="30" t="s">
        <v>9</v>
      </c>
      <c r="D3446" s="30" t="s">
        <v>339</v>
      </c>
      <c r="E3446" s="30" t="s">
        <v>280</v>
      </c>
      <c r="F3446" s="30">
        <v>10207</v>
      </c>
      <c r="G3446" s="30" t="s">
        <v>302</v>
      </c>
      <c r="H3446" s="30">
        <v>110.08275763644301</v>
      </c>
      <c r="I3446" s="30">
        <v>0.05</v>
      </c>
      <c r="J3446" s="30" t="s">
        <v>332</v>
      </c>
      <c r="K3446" s="30">
        <v>5.5041378818221602</v>
      </c>
      <c r="L3446" s="30">
        <v>56180.735359758801</v>
      </c>
      <c r="M3446" s="30">
        <v>0.05</v>
      </c>
      <c r="N3446" s="30">
        <v>0</v>
      </c>
      <c r="O3446" s="30">
        <v>0</v>
      </c>
      <c r="P3446" s="30">
        <v>0</v>
      </c>
      <c r="Q3446" s="30">
        <v>0</v>
      </c>
      <c r="R3446" s="30">
        <v>0</v>
      </c>
      <c r="S3446" s="30">
        <v>510.35</v>
      </c>
      <c r="T3446">
        <v>5</v>
      </c>
      <c r="U3446">
        <v>110.08275763644301</v>
      </c>
      <c r="V3446">
        <v>1.73010380622837E-2</v>
      </c>
    </row>
    <row r="3447" spans="1:22" hidden="1" x14ac:dyDescent="0.25">
      <c r="A3447" s="30" t="s">
        <v>929</v>
      </c>
      <c r="B3447" s="30" t="s">
        <v>272</v>
      </c>
      <c r="C3447" s="30" t="s">
        <v>9</v>
      </c>
      <c r="D3447" s="30" t="s">
        <v>339</v>
      </c>
      <c r="E3447" s="30" t="s">
        <v>280</v>
      </c>
      <c r="F3447" s="30">
        <v>10207</v>
      </c>
      <c r="G3447" s="30" t="s">
        <v>303</v>
      </c>
      <c r="H3447" s="30">
        <v>127.12087850858801</v>
      </c>
      <c r="I3447" s="30">
        <v>0.03</v>
      </c>
      <c r="J3447" s="30" t="s">
        <v>336</v>
      </c>
      <c r="K3447" s="30">
        <v>3.8136263552576302</v>
      </c>
      <c r="L3447" s="30">
        <v>38925.684208114602</v>
      </c>
      <c r="M3447" s="30">
        <v>0</v>
      </c>
      <c r="N3447" s="30">
        <v>0</v>
      </c>
      <c r="O3447" s="30">
        <v>0</v>
      </c>
      <c r="P3447" s="30">
        <v>0</v>
      </c>
      <c r="Q3447" s="30">
        <v>0.03</v>
      </c>
      <c r="R3447" s="30">
        <v>3.8136263552576302</v>
      </c>
      <c r="S3447" s="30">
        <v>306.20999999999998</v>
      </c>
      <c r="T3447">
        <v>5</v>
      </c>
      <c r="U3447">
        <v>127.12087850858801</v>
      </c>
      <c r="V3447">
        <v>2.6785714285714302E-2</v>
      </c>
    </row>
    <row r="3448" spans="1:22" hidden="1" x14ac:dyDescent="0.25">
      <c r="A3448" s="30" t="s">
        <v>917</v>
      </c>
      <c r="B3448" s="30" t="s">
        <v>272</v>
      </c>
      <c r="C3448" s="30" t="s">
        <v>9</v>
      </c>
      <c r="D3448" s="30" t="s">
        <v>339</v>
      </c>
      <c r="E3448" s="30" t="s">
        <v>280</v>
      </c>
      <c r="F3448" s="30">
        <v>10207</v>
      </c>
      <c r="G3448" s="30" t="s">
        <v>304</v>
      </c>
      <c r="H3448" s="30">
        <v>30.692352594354499</v>
      </c>
      <c r="I3448" s="30">
        <v>1</v>
      </c>
      <c r="J3448" s="30" t="s">
        <v>336</v>
      </c>
      <c r="K3448" s="30">
        <v>30.692352594354499</v>
      </c>
      <c r="L3448" s="30">
        <v>313276.84293057601</v>
      </c>
      <c r="M3448" s="30">
        <v>0</v>
      </c>
      <c r="N3448" s="30">
        <v>0</v>
      </c>
      <c r="O3448" s="30">
        <v>0</v>
      </c>
      <c r="P3448" s="30">
        <v>0</v>
      </c>
      <c r="Q3448" s="30">
        <v>1</v>
      </c>
      <c r="R3448" s="30">
        <v>30.692352594354499</v>
      </c>
      <c r="S3448" s="30">
        <v>10207</v>
      </c>
      <c r="T3448">
        <v>5</v>
      </c>
      <c r="U3448">
        <v>30.692352594354499</v>
      </c>
      <c r="V3448">
        <v>0.89285714285714302</v>
      </c>
    </row>
    <row r="3449" spans="1:22" hidden="1" x14ac:dyDescent="0.25">
      <c r="A3449" s="30" t="s">
        <v>931</v>
      </c>
      <c r="B3449" s="30" t="s">
        <v>272</v>
      </c>
      <c r="C3449" s="30" t="s">
        <v>9</v>
      </c>
      <c r="D3449" s="30" t="s">
        <v>339</v>
      </c>
      <c r="E3449" s="30" t="s">
        <v>280</v>
      </c>
      <c r="F3449" s="30">
        <v>10207</v>
      </c>
      <c r="G3449" s="30" t="s">
        <v>305</v>
      </c>
      <c r="H3449" s="30">
        <v>182.85845385248101</v>
      </c>
      <c r="I3449" s="30">
        <v>1.1000000000000001</v>
      </c>
      <c r="J3449" s="30" t="s">
        <v>332</v>
      </c>
      <c r="K3449" s="30">
        <v>201.144299237729</v>
      </c>
      <c r="L3449" s="30">
        <v>2053079.8623195</v>
      </c>
      <c r="M3449" s="30">
        <v>1.1000000000000001</v>
      </c>
      <c r="N3449" s="30">
        <v>0</v>
      </c>
      <c r="O3449" s="30">
        <v>0</v>
      </c>
      <c r="P3449" s="30">
        <v>0</v>
      </c>
      <c r="Q3449" s="30">
        <v>0</v>
      </c>
      <c r="R3449" s="30">
        <v>0</v>
      </c>
      <c r="S3449" s="30">
        <v>11227.7</v>
      </c>
      <c r="T3449">
        <v>5</v>
      </c>
      <c r="U3449">
        <v>182.85845385248101</v>
      </c>
      <c r="V3449">
        <v>0.380622837370242</v>
      </c>
    </row>
    <row r="3450" spans="1:22" hidden="1" x14ac:dyDescent="0.25">
      <c r="A3450" s="30" t="s">
        <v>932</v>
      </c>
      <c r="B3450" s="30" t="s">
        <v>272</v>
      </c>
      <c r="C3450" s="30" t="s">
        <v>9</v>
      </c>
      <c r="D3450" s="30" t="s">
        <v>339</v>
      </c>
      <c r="E3450" s="30" t="s">
        <v>280</v>
      </c>
      <c r="F3450" s="30">
        <v>10207</v>
      </c>
      <c r="G3450" s="30" t="s">
        <v>306</v>
      </c>
      <c r="H3450" s="30">
        <v>107.08959143793</v>
      </c>
      <c r="I3450" s="30">
        <v>1.1200000000000001</v>
      </c>
      <c r="J3450" s="30" t="s">
        <v>332</v>
      </c>
      <c r="K3450" s="30">
        <v>119.940342410482</v>
      </c>
      <c r="L3450" s="30">
        <v>1224231.0749837901</v>
      </c>
      <c r="M3450" s="30">
        <v>1.1200000000000001</v>
      </c>
      <c r="N3450" s="30">
        <v>0</v>
      </c>
      <c r="O3450" s="30">
        <v>0</v>
      </c>
      <c r="P3450" s="30">
        <v>0</v>
      </c>
      <c r="Q3450" s="30">
        <v>0</v>
      </c>
      <c r="R3450" s="30">
        <v>0</v>
      </c>
      <c r="S3450" s="30">
        <v>11431.84</v>
      </c>
      <c r="T3450">
        <v>5</v>
      </c>
      <c r="U3450">
        <v>107.08959143793</v>
      </c>
      <c r="V3450">
        <v>0.38754325259515598</v>
      </c>
    </row>
    <row r="3451" spans="1:22" hidden="1" x14ac:dyDescent="0.25">
      <c r="A3451" s="30" t="s">
        <v>933</v>
      </c>
      <c r="B3451" s="30" t="s">
        <v>272</v>
      </c>
      <c r="C3451" s="30" t="s">
        <v>9</v>
      </c>
      <c r="D3451" s="30" t="s">
        <v>339</v>
      </c>
      <c r="E3451" s="30" t="s">
        <v>280</v>
      </c>
      <c r="F3451" s="30">
        <v>10207</v>
      </c>
      <c r="G3451" s="30" t="s">
        <v>307</v>
      </c>
      <c r="H3451" s="30">
        <v>50.137703572909103</v>
      </c>
      <c r="I3451" s="30">
        <v>0.05</v>
      </c>
      <c r="J3451" s="30" t="s">
        <v>336</v>
      </c>
      <c r="K3451" s="30">
        <v>2.5068851786454598</v>
      </c>
      <c r="L3451" s="30">
        <v>25587.777018434201</v>
      </c>
      <c r="M3451" s="30">
        <v>0</v>
      </c>
      <c r="N3451" s="30">
        <v>0</v>
      </c>
      <c r="O3451" s="30">
        <v>0</v>
      </c>
      <c r="P3451" s="30">
        <v>0</v>
      </c>
      <c r="Q3451" s="30">
        <v>0.05</v>
      </c>
      <c r="R3451" s="30">
        <v>2.5068851786454598</v>
      </c>
      <c r="S3451" s="30">
        <v>510.35</v>
      </c>
      <c r="T3451">
        <v>5</v>
      </c>
      <c r="U3451">
        <v>50.137703572909103</v>
      </c>
      <c r="V3451">
        <v>4.4642857142857102E-2</v>
      </c>
    </row>
    <row r="3452" spans="1:22" hidden="1" x14ac:dyDescent="0.25">
      <c r="A3452" s="30" t="s">
        <v>934</v>
      </c>
      <c r="B3452" s="30" t="s">
        <v>272</v>
      </c>
      <c r="C3452" s="30" t="s">
        <v>9</v>
      </c>
      <c r="D3452" s="30" t="s">
        <v>339</v>
      </c>
      <c r="E3452" s="30" t="s">
        <v>280</v>
      </c>
      <c r="F3452" s="30">
        <v>10207</v>
      </c>
      <c r="G3452" s="30" t="s">
        <v>308</v>
      </c>
      <c r="H3452" s="30">
        <v>115.088844560147</v>
      </c>
      <c r="I3452" s="30">
        <v>0.51</v>
      </c>
      <c r="J3452" s="30" t="s">
        <v>332</v>
      </c>
      <c r="K3452" s="30">
        <v>58.695310725674801</v>
      </c>
      <c r="L3452" s="30">
        <v>599103.03657696303</v>
      </c>
      <c r="M3452" s="30">
        <v>0.51</v>
      </c>
      <c r="N3452" s="30">
        <v>0</v>
      </c>
      <c r="O3452" s="30">
        <v>0</v>
      </c>
      <c r="P3452" s="30">
        <v>0</v>
      </c>
      <c r="Q3452" s="30">
        <v>0</v>
      </c>
      <c r="R3452" s="30">
        <v>0</v>
      </c>
      <c r="S3452" s="30">
        <v>5205.57</v>
      </c>
      <c r="T3452">
        <v>5</v>
      </c>
      <c r="U3452">
        <v>115.088844560147</v>
      </c>
      <c r="V3452">
        <v>0.17647058823529399</v>
      </c>
    </row>
    <row r="3453" spans="1:22" hidden="1" x14ac:dyDescent="0.25">
      <c r="A3453" s="30" t="s">
        <v>930</v>
      </c>
      <c r="B3453" s="30" t="s">
        <v>272</v>
      </c>
      <c r="C3453" s="30" t="s">
        <v>9</v>
      </c>
      <c r="D3453" s="30" t="s">
        <v>339</v>
      </c>
      <c r="E3453" s="30" t="s">
        <v>280</v>
      </c>
      <c r="F3453" s="30">
        <v>10207</v>
      </c>
      <c r="G3453" s="30" t="s">
        <v>309</v>
      </c>
      <c r="H3453" s="30">
        <v>0</v>
      </c>
      <c r="I3453" s="30">
        <v>0</v>
      </c>
      <c r="J3453" s="30" t="s">
        <v>336</v>
      </c>
      <c r="K3453" s="30">
        <v>0</v>
      </c>
      <c r="L3453" s="30">
        <v>0</v>
      </c>
      <c r="M3453" s="30">
        <v>0</v>
      </c>
      <c r="N3453" s="30">
        <v>0</v>
      </c>
      <c r="O3453" s="30">
        <v>0</v>
      </c>
      <c r="P3453" s="30">
        <v>0</v>
      </c>
      <c r="Q3453" s="30">
        <v>0</v>
      </c>
      <c r="R3453" s="30">
        <v>0</v>
      </c>
      <c r="S3453" s="30">
        <v>0</v>
      </c>
      <c r="T3453">
        <v>5</v>
      </c>
      <c r="U3453">
        <v>0</v>
      </c>
      <c r="V3453">
        <v>0</v>
      </c>
    </row>
    <row r="3454" spans="1:22" hidden="1" x14ac:dyDescent="0.25">
      <c r="A3454" s="30" t="s">
        <v>935</v>
      </c>
      <c r="B3454" s="30" t="s">
        <v>272</v>
      </c>
      <c r="C3454" s="30" t="s">
        <v>9</v>
      </c>
      <c r="D3454" s="30" t="s">
        <v>339</v>
      </c>
      <c r="E3454" s="30" t="s">
        <v>280</v>
      </c>
      <c r="F3454" s="30">
        <v>10207</v>
      </c>
      <c r="G3454" s="30" t="s">
        <v>310</v>
      </c>
      <c r="H3454" s="30">
        <v>106.991826863935</v>
      </c>
      <c r="I3454" s="30">
        <v>0.01</v>
      </c>
      <c r="J3454" s="30" t="s">
        <v>333</v>
      </c>
      <c r="K3454" s="30">
        <v>1.06991826863935</v>
      </c>
      <c r="L3454" s="30">
        <v>10920.6557680019</v>
      </c>
      <c r="M3454" s="30">
        <v>0</v>
      </c>
      <c r="N3454" s="30">
        <v>0.01</v>
      </c>
      <c r="O3454" s="30">
        <v>0</v>
      </c>
      <c r="P3454" s="30">
        <v>0</v>
      </c>
      <c r="Q3454" s="30">
        <v>0</v>
      </c>
      <c r="R3454" s="30">
        <v>0</v>
      </c>
      <c r="S3454" s="30">
        <v>102.07</v>
      </c>
      <c r="T3454">
        <v>5</v>
      </c>
      <c r="U3454">
        <v>106.991826863935</v>
      </c>
      <c r="V3454">
        <v>1.05263157894737E-2</v>
      </c>
    </row>
    <row r="3455" spans="1:22" hidden="1" x14ac:dyDescent="0.25">
      <c r="A3455" s="30" t="s">
        <v>936</v>
      </c>
      <c r="B3455" s="30" t="s">
        <v>272</v>
      </c>
      <c r="C3455" s="30" t="s">
        <v>9</v>
      </c>
      <c r="D3455" s="30" t="s">
        <v>339</v>
      </c>
      <c r="E3455" s="30" t="s">
        <v>280</v>
      </c>
      <c r="F3455" s="30">
        <v>10207</v>
      </c>
      <c r="G3455" s="30" t="s">
        <v>311</v>
      </c>
      <c r="H3455" s="30">
        <v>96.179408149813597</v>
      </c>
      <c r="I3455" s="30">
        <v>0.13</v>
      </c>
      <c r="J3455" s="30" t="s">
        <v>333</v>
      </c>
      <c r="K3455" s="30">
        <v>12.5033230594758</v>
      </c>
      <c r="L3455" s="30">
        <v>127621.41846806899</v>
      </c>
      <c r="M3455" s="30">
        <v>0</v>
      </c>
      <c r="N3455" s="30">
        <v>0.13</v>
      </c>
      <c r="O3455" s="30">
        <v>0</v>
      </c>
      <c r="P3455" s="30">
        <v>0</v>
      </c>
      <c r="Q3455" s="30">
        <v>0</v>
      </c>
      <c r="R3455" s="30">
        <v>0</v>
      </c>
      <c r="S3455" s="30">
        <v>1326.91</v>
      </c>
      <c r="T3455">
        <v>5</v>
      </c>
      <c r="U3455">
        <v>96.179408149813597</v>
      </c>
      <c r="V3455">
        <v>0.13684210526315799</v>
      </c>
    </row>
    <row r="3456" spans="1:22" hidden="1" x14ac:dyDescent="0.25">
      <c r="A3456" s="30" t="s">
        <v>937</v>
      </c>
      <c r="B3456" s="30" t="s">
        <v>272</v>
      </c>
      <c r="C3456" s="30" t="s">
        <v>9</v>
      </c>
      <c r="D3456" s="30" t="s">
        <v>339</v>
      </c>
      <c r="E3456" s="30" t="s">
        <v>280</v>
      </c>
      <c r="F3456" s="30">
        <v>10207</v>
      </c>
      <c r="G3456" s="30" t="s">
        <v>312</v>
      </c>
      <c r="H3456" s="30">
        <v>24.6586196823344</v>
      </c>
      <c r="I3456" s="30">
        <v>1.65</v>
      </c>
      <c r="J3456" s="30" t="s">
        <v>334</v>
      </c>
      <c r="K3456" s="30">
        <v>40.686722475851703</v>
      </c>
      <c r="L3456" s="30">
        <v>415289.376311019</v>
      </c>
      <c r="M3456" s="30">
        <v>0</v>
      </c>
      <c r="N3456" s="30">
        <v>0</v>
      </c>
      <c r="O3456" s="30">
        <v>1.65</v>
      </c>
      <c r="P3456" s="30">
        <v>0</v>
      </c>
      <c r="Q3456" s="30">
        <v>0</v>
      </c>
      <c r="R3456" s="30">
        <v>0</v>
      </c>
      <c r="S3456" s="30">
        <v>16841.55</v>
      </c>
      <c r="T3456">
        <v>5</v>
      </c>
      <c r="U3456">
        <v>24.6586196823344</v>
      </c>
      <c r="V3456">
        <v>0.82089552238805996</v>
      </c>
    </row>
    <row r="3457" spans="1:22" hidden="1" x14ac:dyDescent="0.25">
      <c r="A3457" s="30" t="s">
        <v>2858</v>
      </c>
      <c r="B3457" s="30" t="s">
        <v>272</v>
      </c>
      <c r="C3457" s="30" t="s">
        <v>9</v>
      </c>
      <c r="D3457" s="30" t="s">
        <v>339</v>
      </c>
      <c r="E3457" s="30" t="s">
        <v>280</v>
      </c>
      <c r="F3457" s="30">
        <v>10207</v>
      </c>
      <c r="G3457" s="30" t="s">
        <v>2688</v>
      </c>
      <c r="H3457" s="30">
        <v>139.357854506217</v>
      </c>
      <c r="I3457" s="30">
        <v>4.5435798360000001E-2</v>
      </c>
      <c r="J3457" s="30" t="s">
        <v>334</v>
      </c>
      <c r="K3457" s="30">
        <v>6.3318353772266702</v>
      </c>
      <c r="L3457" s="30">
        <v>64629.0436953526</v>
      </c>
      <c r="M3457" s="30">
        <v>0</v>
      </c>
      <c r="N3457" s="30">
        <v>0</v>
      </c>
      <c r="O3457" s="30">
        <v>4.5435798360000001E-2</v>
      </c>
      <c r="P3457" s="30">
        <v>0</v>
      </c>
      <c r="Q3457" s="30">
        <v>0</v>
      </c>
      <c r="R3457" s="30">
        <v>0</v>
      </c>
      <c r="S3457" s="30">
        <v>463.76319386052</v>
      </c>
      <c r="T3457">
        <v>5</v>
      </c>
      <c r="U3457">
        <v>139.357854506217</v>
      </c>
      <c r="V3457">
        <v>2.2604874805970201E-2</v>
      </c>
    </row>
    <row r="3458" spans="1:22" hidden="1" x14ac:dyDescent="0.25">
      <c r="A3458" s="30" t="s">
        <v>2774</v>
      </c>
      <c r="B3458" s="30" t="s">
        <v>272</v>
      </c>
      <c r="C3458" s="30" t="s">
        <v>9</v>
      </c>
      <c r="D3458" s="30" t="s">
        <v>339</v>
      </c>
      <c r="E3458" s="30" t="s">
        <v>280</v>
      </c>
      <c r="F3458" s="30">
        <v>10207</v>
      </c>
      <c r="G3458" s="30" t="s">
        <v>2687</v>
      </c>
      <c r="H3458" s="30">
        <v>86.488363420221702</v>
      </c>
      <c r="I3458" s="30">
        <v>0.31456420163999999</v>
      </c>
      <c r="J3458" s="30" t="s">
        <v>334</v>
      </c>
      <c r="K3458" s="30">
        <v>27.206142990432198</v>
      </c>
      <c r="L3458" s="30">
        <v>277693.10150334198</v>
      </c>
      <c r="M3458" s="30">
        <v>0</v>
      </c>
      <c r="N3458" s="30">
        <v>0</v>
      </c>
      <c r="O3458" s="30">
        <v>0.31456420163999999</v>
      </c>
      <c r="P3458" s="30">
        <v>0</v>
      </c>
      <c r="Q3458" s="30">
        <v>0</v>
      </c>
      <c r="R3458" s="30">
        <v>0</v>
      </c>
      <c r="S3458" s="30">
        <v>3210.75680613948</v>
      </c>
      <c r="T3458">
        <v>5</v>
      </c>
      <c r="U3458">
        <v>86.488363420221702</v>
      </c>
      <c r="V3458">
        <v>0.15649960280597</v>
      </c>
    </row>
    <row r="3459" spans="1:22" hidden="1" x14ac:dyDescent="0.25">
      <c r="A3459" s="30" t="s">
        <v>938</v>
      </c>
      <c r="B3459" s="30" t="s">
        <v>272</v>
      </c>
      <c r="C3459" s="30" t="s">
        <v>9</v>
      </c>
      <c r="D3459" s="30" t="s">
        <v>339</v>
      </c>
      <c r="E3459" s="30" t="s">
        <v>280</v>
      </c>
      <c r="F3459" s="30">
        <v>10207</v>
      </c>
      <c r="G3459" s="30" t="s">
        <v>313</v>
      </c>
      <c r="H3459" s="30">
        <v>0</v>
      </c>
      <c r="I3459" s="30">
        <v>0</v>
      </c>
      <c r="J3459" s="30" t="s">
        <v>334</v>
      </c>
      <c r="K3459" s="30">
        <v>0</v>
      </c>
      <c r="L3459" s="30">
        <v>0</v>
      </c>
      <c r="M3459" s="30">
        <v>0</v>
      </c>
      <c r="N3459" s="30">
        <v>0</v>
      </c>
      <c r="O3459" s="30">
        <v>0</v>
      </c>
      <c r="P3459" s="30">
        <v>0</v>
      </c>
      <c r="Q3459" s="30">
        <v>0</v>
      </c>
      <c r="R3459" s="30">
        <v>0</v>
      </c>
      <c r="S3459" s="30">
        <v>0</v>
      </c>
      <c r="T3459">
        <v>5</v>
      </c>
      <c r="U3459">
        <v>0</v>
      </c>
      <c r="V3459">
        <v>0</v>
      </c>
    </row>
    <row r="3460" spans="1:22" hidden="1" x14ac:dyDescent="0.25">
      <c r="A3460" s="30" t="s">
        <v>2451</v>
      </c>
      <c r="B3460" s="30" t="s">
        <v>272</v>
      </c>
      <c r="C3460" s="30" t="s">
        <v>9</v>
      </c>
      <c r="D3460" s="30" t="s">
        <v>339</v>
      </c>
      <c r="E3460" s="30" t="s">
        <v>2300</v>
      </c>
      <c r="F3460" s="30">
        <v>0</v>
      </c>
      <c r="G3460" s="30" t="s">
        <v>289</v>
      </c>
      <c r="H3460" s="30">
        <v>0</v>
      </c>
      <c r="I3460" s="30">
        <v>0</v>
      </c>
      <c r="J3460" s="30" t="s">
        <v>335</v>
      </c>
      <c r="K3460" s="30">
        <v>0</v>
      </c>
      <c r="L3460" s="30">
        <v>0</v>
      </c>
      <c r="M3460" s="30">
        <v>0</v>
      </c>
      <c r="N3460" s="30">
        <v>0</v>
      </c>
      <c r="O3460" s="30">
        <v>0</v>
      </c>
      <c r="P3460" s="30">
        <v>0</v>
      </c>
      <c r="Q3460" s="30">
        <v>0</v>
      </c>
      <c r="R3460" s="30">
        <v>0</v>
      </c>
      <c r="S3460" s="30">
        <v>0</v>
      </c>
      <c r="T3460">
        <v>5.5</v>
      </c>
      <c r="U3460">
        <v>4340.3364537163498</v>
      </c>
      <c r="V3460">
        <v>1</v>
      </c>
    </row>
    <row r="3461" spans="1:22" hidden="1" x14ac:dyDescent="0.25">
      <c r="A3461" s="30" t="s">
        <v>2452</v>
      </c>
      <c r="B3461" s="30" t="s">
        <v>272</v>
      </c>
      <c r="C3461" s="30" t="s">
        <v>9</v>
      </c>
      <c r="D3461" s="30" t="s">
        <v>339</v>
      </c>
      <c r="E3461" s="30" t="s">
        <v>2300</v>
      </c>
      <c r="F3461" s="30">
        <v>0</v>
      </c>
      <c r="G3461" s="30" t="s">
        <v>290</v>
      </c>
      <c r="H3461" s="30">
        <v>0</v>
      </c>
      <c r="I3461" s="30">
        <v>0</v>
      </c>
      <c r="J3461" s="30" t="s">
        <v>363</v>
      </c>
      <c r="K3461" s="30">
        <v>0</v>
      </c>
      <c r="L3461" s="30">
        <v>0</v>
      </c>
      <c r="M3461" s="30">
        <v>0</v>
      </c>
      <c r="N3461" s="30">
        <v>0</v>
      </c>
      <c r="O3461" s="30">
        <v>0</v>
      </c>
      <c r="P3461" s="30">
        <v>0</v>
      </c>
      <c r="Q3461" s="30">
        <v>0</v>
      </c>
      <c r="R3461" s="30">
        <v>0</v>
      </c>
      <c r="S3461" s="30">
        <v>0</v>
      </c>
      <c r="T3461">
        <v>5.5</v>
      </c>
      <c r="U3461">
        <v>3175.2604275148901</v>
      </c>
      <c r="V3461">
        <v>0.19354838709677399</v>
      </c>
    </row>
    <row r="3462" spans="1:22" hidden="1" x14ac:dyDescent="0.25">
      <c r="A3462" s="30" t="s">
        <v>2453</v>
      </c>
      <c r="B3462" s="30" t="s">
        <v>272</v>
      </c>
      <c r="C3462" s="30" t="s">
        <v>9</v>
      </c>
      <c r="D3462" s="30" t="s">
        <v>339</v>
      </c>
      <c r="E3462" s="30" t="s">
        <v>2300</v>
      </c>
      <c r="F3462" s="30">
        <v>0</v>
      </c>
      <c r="G3462" s="30" t="s">
        <v>291</v>
      </c>
      <c r="H3462" s="30">
        <v>0</v>
      </c>
      <c r="I3462" s="30">
        <v>0</v>
      </c>
      <c r="J3462" s="30" t="s">
        <v>336</v>
      </c>
      <c r="K3462" s="30">
        <v>0</v>
      </c>
      <c r="L3462" s="30">
        <v>0</v>
      </c>
      <c r="M3462" s="30">
        <v>0</v>
      </c>
      <c r="N3462" s="30">
        <v>0</v>
      </c>
      <c r="O3462" s="30">
        <v>0</v>
      </c>
      <c r="P3462" s="30">
        <v>0</v>
      </c>
      <c r="Q3462" s="30">
        <v>0</v>
      </c>
      <c r="R3462" s="30">
        <v>0</v>
      </c>
      <c r="S3462" s="30">
        <v>0</v>
      </c>
      <c r="T3462">
        <v>5.5</v>
      </c>
      <c r="U3462">
        <v>0</v>
      </c>
      <c r="V3462">
        <v>0</v>
      </c>
    </row>
    <row r="3463" spans="1:22" hidden="1" x14ac:dyDescent="0.25">
      <c r="A3463" s="30" t="s">
        <v>2454</v>
      </c>
      <c r="B3463" s="30" t="s">
        <v>272</v>
      </c>
      <c r="C3463" s="30" t="s">
        <v>9</v>
      </c>
      <c r="D3463" s="30" t="s">
        <v>339</v>
      </c>
      <c r="E3463" s="30" t="s">
        <v>2300</v>
      </c>
      <c r="F3463" s="30">
        <v>0</v>
      </c>
      <c r="G3463" s="30" t="s">
        <v>292</v>
      </c>
      <c r="H3463" s="30">
        <v>42.706199214649601</v>
      </c>
      <c r="I3463" s="30">
        <v>0.1</v>
      </c>
      <c r="J3463" s="30" t="s">
        <v>332</v>
      </c>
      <c r="K3463" s="30">
        <v>4.2706199214649603</v>
      </c>
      <c r="L3463" s="30">
        <v>0</v>
      </c>
      <c r="M3463" s="30">
        <v>0.1</v>
      </c>
      <c r="N3463" s="30">
        <v>0</v>
      </c>
      <c r="O3463" s="30">
        <v>0</v>
      </c>
      <c r="P3463" s="30">
        <v>0</v>
      </c>
      <c r="Q3463" s="30">
        <v>0</v>
      </c>
      <c r="R3463" s="30">
        <v>0</v>
      </c>
      <c r="S3463" s="30">
        <v>0</v>
      </c>
      <c r="T3463">
        <v>5.5</v>
      </c>
      <c r="U3463">
        <v>42.706199214649601</v>
      </c>
      <c r="V3463">
        <v>3.0211480362537801E-2</v>
      </c>
    </row>
    <row r="3464" spans="1:22" hidden="1" x14ac:dyDescent="0.25">
      <c r="A3464" s="30" t="s">
        <v>2455</v>
      </c>
      <c r="B3464" s="30" t="s">
        <v>272</v>
      </c>
      <c r="C3464" s="30" t="s">
        <v>9</v>
      </c>
      <c r="D3464" s="30" t="s">
        <v>339</v>
      </c>
      <c r="E3464" s="30" t="s">
        <v>2300</v>
      </c>
      <c r="F3464" s="30">
        <v>0</v>
      </c>
      <c r="G3464" s="30" t="s">
        <v>293</v>
      </c>
      <c r="H3464" s="30">
        <v>0</v>
      </c>
      <c r="I3464" s="30">
        <v>0</v>
      </c>
      <c r="J3464" s="30" t="s">
        <v>333</v>
      </c>
      <c r="K3464" s="30">
        <v>0</v>
      </c>
      <c r="L3464" s="30">
        <v>0</v>
      </c>
      <c r="M3464" s="30">
        <v>0</v>
      </c>
      <c r="N3464" s="30">
        <v>0</v>
      </c>
      <c r="O3464" s="30">
        <v>0</v>
      </c>
      <c r="P3464" s="30">
        <v>0</v>
      </c>
      <c r="Q3464" s="30">
        <v>0</v>
      </c>
      <c r="R3464" s="30">
        <v>0</v>
      </c>
      <c r="S3464" s="30">
        <v>0</v>
      </c>
      <c r="T3464">
        <v>5.5</v>
      </c>
      <c r="U3464">
        <v>0</v>
      </c>
      <c r="V3464">
        <v>0</v>
      </c>
    </row>
    <row r="3465" spans="1:22" hidden="1" x14ac:dyDescent="0.25">
      <c r="A3465" s="30" t="s">
        <v>2456</v>
      </c>
      <c r="B3465" s="30" t="s">
        <v>272</v>
      </c>
      <c r="C3465" s="30" t="s">
        <v>9</v>
      </c>
      <c r="D3465" s="30" t="s">
        <v>339</v>
      </c>
      <c r="E3465" s="30" t="s">
        <v>2300</v>
      </c>
      <c r="F3465" s="30">
        <v>0</v>
      </c>
      <c r="G3465" s="30" t="s">
        <v>294</v>
      </c>
      <c r="H3465" s="30">
        <v>73.634085680939606</v>
      </c>
      <c r="I3465" s="30">
        <v>0.105</v>
      </c>
      <c r="J3465" s="30" t="s">
        <v>333</v>
      </c>
      <c r="K3465" s="30">
        <v>7.7315789964986603</v>
      </c>
      <c r="L3465" s="30">
        <v>0</v>
      </c>
      <c r="M3465" s="30">
        <v>0</v>
      </c>
      <c r="N3465" s="30">
        <v>0.105</v>
      </c>
      <c r="O3465" s="30">
        <v>0</v>
      </c>
      <c r="P3465" s="30">
        <v>0</v>
      </c>
      <c r="Q3465" s="30">
        <v>0</v>
      </c>
      <c r="R3465" s="30">
        <v>0</v>
      </c>
      <c r="S3465" s="30">
        <v>0</v>
      </c>
      <c r="T3465">
        <v>5.5</v>
      </c>
      <c r="U3465">
        <v>73.634085680939606</v>
      </c>
      <c r="V3465">
        <v>9.54545454545455E-2</v>
      </c>
    </row>
    <row r="3466" spans="1:22" hidden="1" x14ac:dyDescent="0.25">
      <c r="A3466" s="30" t="s">
        <v>2457</v>
      </c>
      <c r="B3466" s="30" t="s">
        <v>272</v>
      </c>
      <c r="C3466" s="30" t="s">
        <v>9</v>
      </c>
      <c r="D3466" s="30" t="s">
        <v>339</v>
      </c>
      <c r="E3466" s="30" t="s">
        <v>2300</v>
      </c>
      <c r="F3466" s="30">
        <v>0</v>
      </c>
      <c r="G3466" s="30" t="s">
        <v>295</v>
      </c>
      <c r="H3466" s="30">
        <v>0</v>
      </c>
      <c r="I3466" s="30">
        <v>0</v>
      </c>
      <c r="J3466" s="30" t="s">
        <v>336</v>
      </c>
      <c r="K3466" s="30">
        <v>0</v>
      </c>
      <c r="L3466" s="30">
        <v>0</v>
      </c>
      <c r="M3466" s="30">
        <v>0</v>
      </c>
      <c r="N3466" s="30">
        <v>0</v>
      </c>
      <c r="O3466" s="30">
        <v>0</v>
      </c>
      <c r="P3466" s="30">
        <v>0</v>
      </c>
      <c r="Q3466" s="30">
        <v>0</v>
      </c>
      <c r="R3466" s="30">
        <v>0</v>
      </c>
      <c r="S3466" s="30">
        <v>0</v>
      </c>
      <c r="T3466">
        <v>5.5</v>
      </c>
      <c r="U3466">
        <v>0</v>
      </c>
      <c r="V3466">
        <v>0</v>
      </c>
    </row>
    <row r="3467" spans="1:22" hidden="1" x14ac:dyDescent="0.25">
      <c r="A3467" s="30" t="s">
        <v>2458</v>
      </c>
      <c r="B3467" s="30" t="s">
        <v>272</v>
      </c>
      <c r="C3467" s="30" t="s">
        <v>9</v>
      </c>
      <c r="D3467" s="30" t="s">
        <v>339</v>
      </c>
      <c r="E3467" s="30" t="s">
        <v>2300</v>
      </c>
      <c r="F3467" s="30">
        <v>0</v>
      </c>
      <c r="G3467" s="30" t="s">
        <v>296</v>
      </c>
      <c r="H3467" s="30">
        <v>89.165030985490503</v>
      </c>
      <c r="I3467" s="30">
        <v>0.01</v>
      </c>
      <c r="J3467" s="30" t="s">
        <v>336</v>
      </c>
      <c r="K3467" s="30">
        <v>0.89165030985490501</v>
      </c>
      <c r="L3467" s="30">
        <v>0</v>
      </c>
      <c r="M3467" s="30">
        <v>0</v>
      </c>
      <c r="N3467" s="30">
        <v>0</v>
      </c>
      <c r="O3467" s="30">
        <v>0</v>
      </c>
      <c r="P3467" s="30">
        <v>0</v>
      </c>
      <c r="Q3467" s="30">
        <v>0.01</v>
      </c>
      <c r="R3467" s="30">
        <v>0.89165030985490501</v>
      </c>
      <c r="S3467" s="30">
        <v>0</v>
      </c>
      <c r="T3467">
        <v>5.5</v>
      </c>
      <c r="U3467">
        <v>89.165030985490503</v>
      </c>
      <c r="V3467">
        <v>8.6580086580086597E-3</v>
      </c>
    </row>
    <row r="3468" spans="1:22" hidden="1" x14ac:dyDescent="0.25">
      <c r="A3468" s="30" t="s">
        <v>2459</v>
      </c>
      <c r="B3468" s="30" t="s">
        <v>272</v>
      </c>
      <c r="C3468" s="30" t="s">
        <v>9</v>
      </c>
      <c r="D3468" s="30" t="s">
        <v>339</v>
      </c>
      <c r="E3468" s="30" t="s">
        <v>2300</v>
      </c>
      <c r="F3468" s="30">
        <v>0</v>
      </c>
      <c r="G3468" s="30" t="s">
        <v>297</v>
      </c>
      <c r="H3468" s="30">
        <v>536.78257495328398</v>
      </c>
      <c r="I3468" s="30">
        <v>0.04</v>
      </c>
      <c r="J3468" s="30" t="s">
        <v>336</v>
      </c>
      <c r="K3468" s="30">
        <v>21.471302998131399</v>
      </c>
      <c r="L3468" s="30">
        <v>0</v>
      </c>
      <c r="M3468" s="30">
        <v>0</v>
      </c>
      <c r="N3468" s="30">
        <v>0</v>
      </c>
      <c r="O3468" s="30">
        <v>0</v>
      </c>
      <c r="P3468" s="30">
        <v>0</v>
      </c>
      <c r="Q3468" s="30">
        <v>0.04</v>
      </c>
      <c r="R3468" s="30">
        <v>21.471302998131399</v>
      </c>
      <c r="S3468" s="30">
        <v>0</v>
      </c>
      <c r="T3468">
        <v>5.5</v>
      </c>
      <c r="U3468">
        <v>536.78257495328398</v>
      </c>
      <c r="V3468">
        <v>3.4632034632034597E-2</v>
      </c>
    </row>
    <row r="3469" spans="1:22" hidden="1" x14ac:dyDescent="0.25">
      <c r="A3469" s="30" t="s">
        <v>2460</v>
      </c>
      <c r="B3469" s="30" t="s">
        <v>272</v>
      </c>
      <c r="C3469" s="30" t="s">
        <v>9</v>
      </c>
      <c r="D3469" s="30" t="s">
        <v>339</v>
      </c>
      <c r="E3469" s="30" t="s">
        <v>2300</v>
      </c>
      <c r="F3469" s="30">
        <v>0</v>
      </c>
      <c r="G3469" s="30" t="s">
        <v>298</v>
      </c>
      <c r="H3469" s="30">
        <v>0</v>
      </c>
      <c r="I3469" s="30">
        <v>0</v>
      </c>
      <c r="J3469" s="30" t="s">
        <v>276</v>
      </c>
      <c r="K3469" s="30">
        <v>0</v>
      </c>
      <c r="L3469" s="30">
        <v>0</v>
      </c>
      <c r="M3469" s="30">
        <v>0</v>
      </c>
      <c r="N3469" s="30">
        <v>0</v>
      </c>
      <c r="O3469" s="30">
        <v>0</v>
      </c>
      <c r="P3469" s="30">
        <v>0</v>
      </c>
      <c r="Q3469" s="30">
        <v>0</v>
      </c>
      <c r="R3469" s="30">
        <v>0</v>
      </c>
      <c r="S3469" s="30">
        <v>0</v>
      </c>
      <c r="T3469">
        <v>5.5</v>
      </c>
      <c r="U3469">
        <v>0</v>
      </c>
      <c r="V3469">
        <v>0</v>
      </c>
    </row>
    <row r="3470" spans="1:22" hidden="1" x14ac:dyDescent="0.25">
      <c r="A3470" s="30" t="s">
        <v>2461</v>
      </c>
      <c r="B3470" s="30" t="s">
        <v>272</v>
      </c>
      <c r="C3470" s="30" t="s">
        <v>9</v>
      </c>
      <c r="D3470" s="30" t="s">
        <v>339</v>
      </c>
      <c r="E3470" s="30" t="s">
        <v>2300</v>
      </c>
      <c r="F3470" s="30">
        <v>0</v>
      </c>
      <c r="G3470" s="30" t="s">
        <v>299</v>
      </c>
      <c r="H3470" s="30">
        <v>152.801589895777</v>
      </c>
      <c r="I3470" s="30">
        <v>3.5000000000000003E-2</v>
      </c>
      <c r="J3470" s="30" t="s">
        <v>332</v>
      </c>
      <c r="K3470" s="30">
        <v>5.3480556463521998</v>
      </c>
      <c r="L3470" s="30">
        <v>0</v>
      </c>
      <c r="M3470" s="30">
        <v>3.5000000000000003E-2</v>
      </c>
      <c r="N3470" s="30">
        <v>0</v>
      </c>
      <c r="O3470" s="30">
        <v>0</v>
      </c>
      <c r="P3470" s="30">
        <v>0</v>
      </c>
      <c r="Q3470" s="30">
        <v>0</v>
      </c>
      <c r="R3470" s="30">
        <v>0</v>
      </c>
      <c r="S3470" s="30">
        <v>0</v>
      </c>
      <c r="T3470">
        <v>5.5</v>
      </c>
      <c r="U3470">
        <v>152.801589895777</v>
      </c>
      <c r="V3470">
        <v>1.0574018126888201E-2</v>
      </c>
    </row>
    <row r="3471" spans="1:22" hidden="1" x14ac:dyDescent="0.25">
      <c r="A3471" s="30" t="s">
        <v>2462</v>
      </c>
      <c r="B3471" s="30" t="s">
        <v>272</v>
      </c>
      <c r="C3471" s="30" t="s">
        <v>9</v>
      </c>
      <c r="D3471" s="30" t="s">
        <v>339</v>
      </c>
      <c r="E3471" s="30" t="s">
        <v>2300</v>
      </c>
      <c r="F3471" s="30">
        <v>0</v>
      </c>
      <c r="G3471" s="30" t="s">
        <v>300</v>
      </c>
      <c r="H3471" s="30">
        <v>0</v>
      </c>
      <c r="I3471" s="30">
        <v>0</v>
      </c>
      <c r="J3471" s="30" t="s">
        <v>336</v>
      </c>
      <c r="K3471" s="30">
        <v>0</v>
      </c>
      <c r="L3471" s="30">
        <v>0</v>
      </c>
      <c r="M3471" s="30">
        <v>0</v>
      </c>
      <c r="N3471" s="30">
        <v>0</v>
      </c>
      <c r="O3471" s="30">
        <v>0</v>
      </c>
      <c r="P3471" s="30">
        <v>0</v>
      </c>
      <c r="Q3471" s="30">
        <v>0</v>
      </c>
      <c r="R3471" s="30">
        <v>0</v>
      </c>
      <c r="S3471" s="30">
        <v>0</v>
      </c>
      <c r="T3471">
        <v>5.5</v>
      </c>
      <c r="U3471">
        <v>0</v>
      </c>
      <c r="V3471">
        <v>0</v>
      </c>
    </row>
    <row r="3472" spans="1:22" hidden="1" x14ac:dyDescent="0.25">
      <c r="A3472" s="30" t="s">
        <v>2463</v>
      </c>
      <c r="B3472" s="30" t="s">
        <v>272</v>
      </c>
      <c r="C3472" s="30" t="s">
        <v>9</v>
      </c>
      <c r="D3472" s="30" t="s">
        <v>339</v>
      </c>
      <c r="E3472" s="30" t="s">
        <v>2300</v>
      </c>
      <c r="F3472" s="30">
        <v>0</v>
      </c>
      <c r="G3472" s="30" t="s">
        <v>301</v>
      </c>
      <c r="H3472" s="30">
        <v>34.454550842220698</v>
      </c>
      <c r="I3472" s="30">
        <v>0.81499999999999995</v>
      </c>
      <c r="J3472" s="30" t="s">
        <v>333</v>
      </c>
      <c r="K3472" s="30">
        <v>28.080458936409901</v>
      </c>
      <c r="L3472" s="30">
        <v>0</v>
      </c>
      <c r="M3472" s="30">
        <v>0</v>
      </c>
      <c r="N3472" s="30">
        <v>0.81499999999999995</v>
      </c>
      <c r="O3472" s="30">
        <v>0</v>
      </c>
      <c r="P3472" s="30">
        <v>0</v>
      </c>
      <c r="Q3472" s="30">
        <v>0</v>
      </c>
      <c r="R3472" s="30">
        <v>0</v>
      </c>
      <c r="S3472" s="30">
        <v>0</v>
      </c>
      <c r="T3472">
        <v>5.5</v>
      </c>
      <c r="U3472">
        <v>34.454550842220698</v>
      </c>
      <c r="V3472">
        <v>0.74090909090909096</v>
      </c>
    </row>
    <row r="3473" spans="1:22" hidden="1" x14ac:dyDescent="0.25">
      <c r="A3473" s="30" t="s">
        <v>2464</v>
      </c>
      <c r="B3473" s="30" t="s">
        <v>272</v>
      </c>
      <c r="C3473" s="30" t="s">
        <v>9</v>
      </c>
      <c r="D3473" s="30" t="s">
        <v>339</v>
      </c>
      <c r="E3473" s="30" t="s">
        <v>2300</v>
      </c>
      <c r="F3473" s="30">
        <v>0</v>
      </c>
      <c r="G3473" s="30" t="s">
        <v>302</v>
      </c>
      <c r="H3473" s="30">
        <v>106.945223445859</v>
      </c>
      <c r="I3473" s="30">
        <v>8.5000000000000006E-2</v>
      </c>
      <c r="J3473" s="30" t="s">
        <v>332</v>
      </c>
      <c r="K3473" s="30">
        <v>9.0903439928980294</v>
      </c>
      <c r="L3473" s="30">
        <v>0</v>
      </c>
      <c r="M3473" s="30">
        <v>8.5000000000000006E-2</v>
      </c>
      <c r="N3473" s="30">
        <v>0</v>
      </c>
      <c r="O3473" s="30">
        <v>0</v>
      </c>
      <c r="P3473" s="30">
        <v>0</v>
      </c>
      <c r="Q3473" s="30">
        <v>0</v>
      </c>
      <c r="R3473" s="30">
        <v>0</v>
      </c>
      <c r="S3473" s="30">
        <v>0</v>
      </c>
      <c r="T3473">
        <v>5.5</v>
      </c>
      <c r="U3473">
        <v>106.945223445859</v>
      </c>
      <c r="V3473">
        <v>2.5679758308157101E-2</v>
      </c>
    </row>
    <row r="3474" spans="1:22" hidden="1" x14ac:dyDescent="0.25">
      <c r="A3474" s="30" t="s">
        <v>2465</v>
      </c>
      <c r="B3474" s="30" t="s">
        <v>272</v>
      </c>
      <c r="C3474" s="30" t="s">
        <v>9</v>
      </c>
      <c r="D3474" s="30" t="s">
        <v>339</v>
      </c>
      <c r="E3474" s="30" t="s">
        <v>2300</v>
      </c>
      <c r="F3474" s="30">
        <v>0</v>
      </c>
      <c r="G3474" s="30" t="s">
        <v>303</v>
      </c>
      <c r="H3474" s="30">
        <v>141.516188946532</v>
      </c>
      <c r="I3474" s="30">
        <v>3.5000000000000003E-2</v>
      </c>
      <c r="J3474" s="30" t="s">
        <v>336</v>
      </c>
      <c r="K3474" s="30">
        <v>4.9530666131286303</v>
      </c>
      <c r="L3474" s="30">
        <v>0</v>
      </c>
      <c r="M3474" s="30">
        <v>0</v>
      </c>
      <c r="N3474" s="30">
        <v>0</v>
      </c>
      <c r="O3474" s="30">
        <v>0</v>
      </c>
      <c r="P3474" s="30">
        <v>0</v>
      </c>
      <c r="Q3474" s="30">
        <v>3.5000000000000003E-2</v>
      </c>
      <c r="R3474" s="30">
        <v>4.9530666131286303</v>
      </c>
      <c r="S3474" s="30">
        <v>0</v>
      </c>
      <c r="T3474">
        <v>5.5</v>
      </c>
      <c r="U3474">
        <v>141.516188946532</v>
      </c>
      <c r="V3474">
        <v>3.03030303030303E-2</v>
      </c>
    </row>
    <row r="3475" spans="1:22" hidden="1" x14ac:dyDescent="0.25">
      <c r="A3475" s="30" t="s">
        <v>2466</v>
      </c>
      <c r="B3475" s="30" t="s">
        <v>272</v>
      </c>
      <c r="C3475" s="30" t="s">
        <v>9</v>
      </c>
      <c r="D3475" s="30" t="s">
        <v>339</v>
      </c>
      <c r="E3475" s="30" t="s">
        <v>2300</v>
      </c>
      <c r="F3475" s="30">
        <v>0</v>
      </c>
      <c r="G3475" s="30" t="s">
        <v>304</v>
      </c>
      <c r="H3475" s="30">
        <v>36.807004133411901</v>
      </c>
      <c r="I3475" s="30">
        <v>1</v>
      </c>
      <c r="J3475" s="30" t="s">
        <v>336</v>
      </c>
      <c r="K3475" s="30">
        <v>36.807004133411901</v>
      </c>
      <c r="L3475" s="30">
        <v>0</v>
      </c>
      <c r="M3475" s="30">
        <v>0</v>
      </c>
      <c r="N3475" s="30">
        <v>0</v>
      </c>
      <c r="O3475" s="30">
        <v>0</v>
      </c>
      <c r="P3475" s="30">
        <v>0</v>
      </c>
      <c r="Q3475" s="30">
        <v>1</v>
      </c>
      <c r="R3475" s="30">
        <v>36.807004133411901</v>
      </c>
      <c r="S3475" s="30">
        <v>0</v>
      </c>
      <c r="T3475">
        <v>5.5</v>
      </c>
      <c r="U3475">
        <v>36.807004133411901</v>
      </c>
      <c r="V3475">
        <v>0.86580086580086602</v>
      </c>
    </row>
    <row r="3476" spans="1:22" hidden="1" x14ac:dyDescent="0.25">
      <c r="A3476" s="30" t="s">
        <v>2467</v>
      </c>
      <c r="B3476" s="30" t="s">
        <v>272</v>
      </c>
      <c r="C3476" s="30" t="s">
        <v>9</v>
      </c>
      <c r="D3476" s="30" t="s">
        <v>339</v>
      </c>
      <c r="E3476" s="30" t="s">
        <v>2300</v>
      </c>
      <c r="F3476" s="30">
        <v>0</v>
      </c>
      <c r="G3476" s="30" t="s">
        <v>305</v>
      </c>
      <c r="H3476" s="30">
        <v>190.705870337824</v>
      </c>
      <c r="I3476" s="30">
        <v>1.17</v>
      </c>
      <c r="J3476" s="30" t="s">
        <v>332</v>
      </c>
      <c r="K3476" s="30">
        <v>223.12586829525401</v>
      </c>
      <c r="L3476" s="30">
        <v>0</v>
      </c>
      <c r="M3476" s="30">
        <v>1.17</v>
      </c>
      <c r="N3476" s="30">
        <v>0</v>
      </c>
      <c r="O3476" s="30">
        <v>0</v>
      </c>
      <c r="P3476" s="30">
        <v>0</v>
      </c>
      <c r="Q3476" s="30">
        <v>0</v>
      </c>
      <c r="R3476" s="30">
        <v>0</v>
      </c>
      <c r="S3476" s="30">
        <v>0</v>
      </c>
      <c r="T3476">
        <v>5.5</v>
      </c>
      <c r="U3476">
        <v>190.705870337824</v>
      </c>
      <c r="V3476">
        <v>0.35347432024169201</v>
      </c>
    </row>
    <row r="3477" spans="1:22" hidden="1" x14ac:dyDescent="0.25">
      <c r="A3477" s="30" t="s">
        <v>2468</v>
      </c>
      <c r="B3477" s="30" t="s">
        <v>272</v>
      </c>
      <c r="C3477" s="30" t="s">
        <v>9</v>
      </c>
      <c r="D3477" s="30" t="s">
        <v>339</v>
      </c>
      <c r="E3477" s="30" t="s">
        <v>2300</v>
      </c>
      <c r="F3477" s="30">
        <v>0</v>
      </c>
      <c r="G3477" s="30" t="s">
        <v>306</v>
      </c>
      <c r="H3477" s="30">
        <v>108.46247139972</v>
      </c>
      <c r="I3477" s="30">
        <v>1.28</v>
      </c>
      <c r="J3477" s="30" t="s">
        <v>332</v>
      </c>
      <c r="K3477" s="30">
        <v>138.83196339164201</v>
      </c>
      <c r="L3477" s="30">
        <v>0</v>
      </c>
      <c r="M3477" s="30">
        <v>1.28</v>
      </c>
      <c r="N3477" s="30">
        <v>0</v>
      </c>
      <c r="O3477" s="30">
        <v>0</v>
      </c>
      <c r="P3477" s="30">
        <v>0</v>
      </c>
      <c r="Q3477" s="30">
        <v>0</v>
      </c>
      <c r="R3477" s="30">
        <v>0</v>
      </c>
      <c r="S3477" s="30">
        <v>0</v>
      </c>
      <c r="T3477">
        <v>5.5</v>
      </c>
      <c r="U3477">
        <v>108.46247139972</v>
      </c>
      <c r="V3477">
        <v>0.38670694864048299</v>
      </c>
    </row>
    <row r="3478" spans="1:22" hidden="1" x14ac:dyDescent="0.25">
      <c r="A3478" s="30" t="s">
        <v>2469</v>
      </c>
      <c r="B3478" s="30" t="s">
        <v>272</v>
      </c>
      <c r="C3478" s="30" t="s">
        <v>9</v>
      </c>
      <c r="D3478" s="30" t="s">
        <v>339</v>
      </c>
      <c r="E3478" s="30" t="s">
        <v>2300</v>
      </c>
      <c r="F3478" s="30">
        <v>0</v>
      </c>
      <c r="G3478" s="30" t="s">
        <v>307</v>
      </c>
      <c r="H3478" s="30">
        <v>63.647750211229202</v>
      </c>
      <c r="I3478" s="30">
        <v>7.0000000000000007E-2</v>
      </c>
      <c r="J3478" s="30" t="s">
        <v>336</v>
      </c>
      <c r="K3478" s="30">
        <v>4.4553425147860404</v>
      </c>
      <c r="L3478" s="30">
        <v>0</v>
      </c>
      <c r="M3478" s="30">
        <v>0</v>
      </c>
      <c r="N3478" s="30">
        <v>0</v>
      </c>
      <c r="O3478" s="30">
        <v>0</v>
      </c>
      <c r="P3478" s="30">
        <v>0</v>
      </c>
      <c r="Q3478" s="30">
        <v>7.0000000000000007E-2</v>
      </c>
      <c r="R3478" s="30">
        <v>4.4553425147860404</v>
      </c>
      <c r="S3478" s="30">
        <v>0</v>
      </c>
      <c r="T3478">
        <v>5.5</v>
      </c>
      <c r="U3478">
        <v>63.647750211229202</v>
      </c>
      <c r="V3478">
        <v>6.0606060606060601E-2</v>
      </c>
    </row>
    <row r="3479" spans="1:22" hidden="1" x14ac:dyDescent="0.25">
      <c r="A3479" s="30" t="s">
        <v>2470</v>
      </c>
      <c r="B3479" s="30" t="s">
        <v>272</v>
      </c>
      <c r="C3479" s="30" t="s">
        <v>9</v>
      </c>
      <c r="D3479" s="30" t="s">
        <v>339</v>
      </c>
      <c r="E3479" s="30" t="s">
        <v>2300</v>
      </c>
      <c r="F3479" s="30">
        <v>0</v>
      </c>
      <c r="G3479" s="30" t="s">
        <v>308</v>
      </c>
      <c r="H3479" s="30">
        <v>121.586166817875</v>
      </c>
      <c r="I3479" s="30">
        <v>0.64</v>
      </c>
      <c r="J3479" s="30" t="s">
        <v>332</v>
      </c>
      <c r="K3479" s="30">
        <v>77.815146763439998</v>
      </c>
      <c r="L3479" s="30">
        <v>0</v>
      </c>
      <c r="M3479" s="30">
        <v>0.64</v>
      </c>
      <c r="N3479" s="30">
        <v>0</v>
      </c>
      <c r="O3479" s="30">
        <v>0</v>
      </c>
      <c r="P3479" s="30">
        <v>0</v>
      </c>
      <c r="Q3479" s="30">
        <v>0</v>
      </c>
      <c r="R3479" s="30">
        <v>0</v>
      </c>
      <c r="S3479" s="30">
        <v>0</v>
      </c>
      <c r="T3479">
        <v>5.5</v>
      </c>
      <c r="U3479">
        <v>121.586166817875</v>
      </c>
      <c r="V3479">
        <v>0.193353474320242</v>
      </c>
    </row>
    <row r="3480" spans="1:22" hidden="1" x14ac:dyDescent="0.25">
      <c r="A3480" s="30" t="s">
        <v>2471</v>
      </c>
      <c r="B3480" s="30" t="s">
        <v>272</v>
      </c>
      <c r="C3480" s="30" t="s">
        <v>9</v>
      </c>
      <c r="D3480" s="30" t="s">
        <v>339</v>
      </c>
      <c r="E3480" s="30" t="s">
        <v>2300</v>
      </c>
      <c r="F3480" s="30">
        <v>0</v>
      </c>
      <c r="G3480" s="30" t="s">
        <v>309</v>
      </c>
      <c r="H3480" s="30">
        <v>0</v>
      </c>
      <c r="I3480" s="30">
        <v>0</v>
      </c>
      <c r="J3480" s="30" t="s">
        <v>336</v>
      </c>
      <c r="K3480" s="30">
        <v>0</v>
      </c>
      <c r="L3480" s="30">
        <v>0</v>
      </c>
      <c r="M3480" s="30">
        <v>0</v>
      </c>
      <c r="N3480" s="30">
        <v>0</v>
      </c>
      <c r="O3480" s="30">
        <v>0</v>
      </c>
      <c r="P3480" s="30">
        <v>0</v>
      </c>
      <c r="Q3480" s="30">
        <v>0</v>
      </c>
      <c r="R3480" s="30">
        <v>0</v>
      </c>
      <c r="S3480" s="30">
        <v>0</v>
      </c>
      <c r="T3480">
        <v>5.5</v>
      </c>
      <c r="U3480">
        <v>0</v>
      </c>
      <c r="V3480">
        <v>0</v>
      </c>
    </row>
    <row r="3481" spans="1:22" hidden="1" x14ac:dyDescent="0.25">
      <c r="A3481" s="30" t="s">
        <v>2472</v>
      </c>
      <c r="B3481" s="30" t="s">
        <v>272</v>
      </c>
      <c r="C3481" s="30" t="s">
        <v>9</v>
      </c>
      <c r="D3481" s="30" t="s">
        <v>339</v>
      </c>
      <c r="E3481" s="30" t="s">
        <v>2300</v>
      </c>
      <c r="F3481" s="30">
        <v>0</v>
      </c>
      <c r="G3481" s="30" t="s">
        <v>310</v>
      </c>
      <c r="H3481" s="30">
        <v>149.99954969243601</v>
      </c>
      <c r="I3481" s="30">
        <v>0.01</v>
      </c>
      <c r="J3481" s="30" t="s">
        <v>333</v>
      </c>
      <c r="K3481" s="30">
        <v>1.4999954969243601</v>
      </c>
      <c r="L3481" s="30">
        <v>0</v>
      </c>
      <c r="M3481" s="30">
        <v>0</v>
      </c>
      <c r="N3481" s="30">
        <v>0.01</v>
      </c>
      <c r="O3481" s="30">
        <v>0</v>
      </c>
      <c r="P3481" s="30">
        <v>0</v>
      </c>
      <c r="Q3481" s="30">
        <v>0</v>
      </c>
      <c r="R3481" s="30">
        <v>0</v>
      </c>
      <c r="S3481" s="30">
        <v>0</v>
      </c>
      <c r="T3481">
        <v>5.5</v>
      </c>
      <c r="U3481">
        <v>149.99954969243601</v>
      </c>
      <c r="V3481">
        <v>9.0909090909090905E-3</v>
      </c>
    </row>
    <row r="3482" spans="1:22" hidden="1" x14ac:dyDescent="0.25">
      <c r="A3482" s="30" t="s">
        <v>2473</v>
      </c>
      <c r="B3482" s="30" t="s">
        <v>272</v>
      </c>
      <c r="C3482" s="30" t="s">
        <v>9</v>
      </c>
      <c r="D3482" s="30" t="s">
        <v>339</v>
      </c>
      <c r="E3482" s="30" t="s">
        <v>2300</v>
      </c>
      <c r="F3482" s="30">
        <v>0</v>
      </c>
      <c r="G3482" s="30" t="s">
        <v>311</v>
      </c>
      <c r="H3482" s="30">
        <v>100.13287287371401</v>
      </c>
      <c r="I3482" s="30">
        <v>0.17</v>
      </c>
      <c r="J3482" s="30" t="s">
        <v>333</v>
      </c>
      <c r="K3482" s="30">
        <v>17.0225883885313</v>
      </c>
      <c r="L3482" s="30">
        <v>0</v>
      </c>
      <c r="M3482" s="30">
        <v>0</v>
      </c>
      <c r="N3482" s="30">
        <v>0.17</v>
      </c>
      <c r="O3482" s="30">
        <v>0</v>
      </c>
      <c r="P3482" s="30">
        <v>0</v>
      </c>
      <c r="Q3482" s="30">
        <v>0</v>
      </c>
      <c r="R3482" s="30">
        <v>0</v>
      </c>
      <c r="S3482" s="30">
        <v>0</v>
      </c>
      <c r="T3482">
        <v>5.5</v>
      </c>
      <c r="U3482">
        <v>100.13287287371401</v>
      </c>
      <c r="V3482">
        <v>0.15454545454545501</v>
      </c>
    </row>
    <row r="3483" spans="1:22" hidden="1" x14ac:dyDescent="0.25">
      <c r="A3483" s="30" t="s">
        <v>2474</v>
      </c>
      <c r="B3483" s="30" t="s">
        <v>272</v>
      </c>
      <c r="C3483" s="30" t="s">
        <v>9</v>
      </c>
      <c r="D3483" s="30" t="s">
        <v>339</v>
      </c>
      <c r="E3483" s="30" t="s">
        <v>2300</v>
      </c>
      <c r="F3483" s="30">
        <v>0</v>
      </c>
      <c r="G3483" s="30" t="s">
        <v>312</v>
      </c>
      <c r="H3483" s="30">
        <v>27.014252440666802</v>
      </c>
      <c r="I3483" s="30">
        <v>1.98</v>
      </c>
      <c r="J3483" s="30" t="s">
        <v>334</v>
      </c>
      <c r="K3483" s="30">
        <v>53.488219832520201</v>
      </c>
      <c r="L3483" s="30">
        <v>0</v>
      </c>
      <c r="M3483" s="30">
        <v>0</v>
      </c>
      <c r="N3483" s="30">
        <v>0</v>
      </c>
      <c r="O3483" s="30">
        <v>1.98</v>
      </c>
      <c r="P3483" s="30">
        <v>0</v>
      </c>
      <c r="Q3483" s="30">
        <v>0</v>
      </c>
      <c r="R3483" s="30">
        <v>0</v>
      </c>
      <c r="S3483" s="30">
        <v>0</v>
      </c>
      <c r="T3483">
        <v>5.5</v>
      </c>
      <c r="U3483">
        <v>27.014252440666802</v>
      </c>
      <c r="V3483">
        <v>0.80981595092024605</v>
      </c>
    </row>
    <row r="3484" spans="1:22" hidden="1" x14ac:dyDescent="0.25">
      <c r="A3484" s="30" t="s">
        <v>2857</v>
      </c>
      <c r="B3484" s="30" t="s">
        <v>272</v>
      </c>
      <c r="C3484" s="30" t="s">
        <v>9</v>
      </c>
      <c r="D3484" s="30" t="s">
        <v>339</v>
      </c>
      <c r="E3484" s="30" t="s">
        <v>2300</v>
      </c>
      <c r="F3484" s="30">
        <v>0</v>
      </c>
      <c r="G3484" s="30" t="s">
        <v>2688</v>
      </c>
      <c r="H3484" s="30">
        <v>156.68188799906699</v>
      </c>
      <c r="I3484" s="30">
        <v>5.8687906215000002E-2</v>
      </c>
      <c r="J3484" s="30" t="s">
        <v>334</v>
      </c>
      <c r="K3484" s="30">
        <v>9.1953319484783602</v>
      </c>
      <c r="L3484" s="30">
        <v>0</v>
      </c>
      <c r="M3484" s="30">
        <v>0</v>
      </c>
      <c r="N3484" s="30">
        <v>0</v>
      </c>
      <c r="O3484" s="30">
        <v>5.8687906215000002E-2</v>
      </c>
      <c r="P3484" s="30">
        <v>0</v>
      </c>
      <c r="Q3484" s="30">
        <v>0</v>
      </c>
      <c r="R3484" s="30">
        <v>0</v>
      </c>
      <c r="S3484" s="30">
        <v>0</v>
      </c>
      <c r="T3484">
        <v>5.5</v>
      </c>
      <c r="U3484">
        <v>156.68188799906699</v>
      </c>
      <c r="V3484">
        <v>2.4003233625766899E-2</v>
      </c>
    </row>
    <row r="3485" spans="1:22" hidden="1" x14ac:dyDescent="0.25">
      <c r="A3485" s="30" t="s">
        <v>2773</v>
      </c>
      <c r="B3485" s="30" t="s">
        <v>272</v>
      </c>
      <c r="C3485" s="30" t="s">
        <v>9</v>
      </c>
      <c r="D3485" s="30" t="s">
        <v>339</v>
      </c>
      <c r="E3485" s="30" t="s">
        <v>2300</v>
      </c>
      <c r="F3485" s="30">
        <v>0</v>
      </c>
      <c r="G3485" s="30" t="s">
        <v>2687</v>
      </c>
      <c r="H3485" s="30">
        <v>97.240016493116002</v>
      </c>
      <c r="I3485" s="30">
        <v>0.40631209378499999</v>
      </c>
      <c r="J3485" s="30" t="s">
        <v>334</v>
      </c>
      <c r="K3485" s="30">
        <v>39.509794701005902</v>
      </c>
      <c r="L3485" s="30">
        <v>0</v>
      </c>
      <c r="M3485" s="30">
        <v>0</v>
      </c>
      <c r="N3485" s="30">
        <v>0</v>
      </c>
      <c r="O3485" s="30">
        <v>0.40631209378499999</v>
      </c>
      <c r="P3485" s="30">
        <v>0</v>
      </c>
      <c r="Q3485" s="30">
        <v>0</v>
      </c>
      <c r="R3485" s="30">
        <v>0</v>
      </c>
      <c r="S3485" s="30">
        <v>0</v>
      </c>
      <c r="T3485">
        <v>5.5</v>
      </c>
      <c r="U3485">
        <v>97.240016493116002</v>
      </c>
      <c r="V3485">
        <v>0.166180815453988</v>
      </c>
    </row>
    <row r="3486" spans="1:22" hidden="1" x14ac:dyDescent="0.25">
      <c r="A3486" s="30" t="s">
        <v>2475</v>
      </c>
      <c r="B3486" s="30" t="s">
        <v>272</v>
      </c>
      <c r="C3486" s="30" t="s">
        <v>9</v>
      </c>
      <c r="D3486" s="30" t="s">
        <v>339</v>
      </c>
      <c r="E3486" s="30" t="s">
        <v>2300</v>
      </c>
      <c r="F3486" s="30">
        <v>0</v>
      </c>
      <c r="G3486" s="30" t="s">
        <v>313</v>
      </c>
      <c r="H3486" s="30">
        <v>0</v>
      </c>
      <c r="I3486" s="30">
        <v>0</v>
      </c>
      <c r="J3486" s="30" t="s">
        <v>334</v>
      </c>
      <c r="K3486" s="30">
        <v>0</v>
      </c>
      <c r="L3486" s="30">
        <v>0</v>
      </c>
      <c r="M3486" s="30">
        <v>0</v>
      </c>
      <c r="N3486" s="30">
        <v>0</v>
      </c>
      <c r="O3486" s="30">
        <v>0</v>
      </c>
      <c r="P3486" s="30">
        <v>0</v>
      </c>
      <c r="Q3486" s="30">
        <v>0</v>
      </c>
      <c r="R3486" s="30">
        <v>0</v>
      </c>
      <c r="S3486" s="30">
        <v>0</v>
      </c>
      <c r="T3486">
        <v>5.5</v>
      </c>
      <c r="U3486">
        <v>0</v>
      </c>
      <c r="V3486">
        <v>0</v>
      </c>
    </row>
    <row r="3487" spans="1:22" hidden="1" x14ac:dyDescent="0.25">
      <c r="A3487" s="30" t="s">
        <v>965</v>
      </c>
      <c r="B3487" s="30" t="s">
        <v>272</v>
      </c>
      <c r="C3487" s="30" t="s">
        <v>9</v>
      </c>
      <c r="D3487" s="30" t="s">
        <v>339</v>
      </c>
      <c r="E3487" s="30" t="s">
        <v>281</v>
      </c>
      <c r="F3487" s="30">
        <v>10207</v>
      </c>
      <c r="G3487" s="30" t="s">
        <v>289</v>
      </c>
      <c r="H3487" s="30">
        <v>0</v>
      </c>
      <c r="I3487" s="30">
        <v>0</v>
      </c>
      <c r="J3487" s="30" t="s">
        <v>335</v>
      </c>
      <c r="K3487" s="30">
        <v>0</v>
      </c>
      <c r="L3487" s="30">
        <v>0</v>
      </c>
      <c r="M3487" s="30">
        <v>0</v>
      </c>
      <c r="N3487" s="30">
        <v>0</v>
      </c>
      <c r="O3487" s="30">
        <v>0</v>
      </c>
      <c r="P3487" s="30">
        <v>0</v>
      </c>
      <c r="Q3487" s="30">
        <v>0</v>
      </c>
      <c r="R3487" s="30">
        <v>0</v>
      </c>
      <c r="S3487" s="30">
        <v>0</v>
      </c>
      <c r="T3487">
        <v>6</v>
      </c>
      <c r="U3487">
        <v>4340.3364537163498</v>
      </c>
      <c r="V3487">
        <v>1</v>
      </c>
    </row>
    <row r="3488" spans="1:22" hidden="1" x14ac:dyDescent="0.25">
      <c r="A3488" s="30" t="s">
        <v>964</v>
      </c>
      <c r="B3488" s="30" t="s">
        <v>272</v>
      </c>
      <c r="C3488" s="30" t="s">
        <v>9</v>
      </c>
      <c r="D3488" s="30" t="s">
        <v>339</v>
      </c>
      <c r="E3488" s="30" t="s">
        <v>281</v>
      </c>
      <c r="F3488" s="30">
        <v>10207</v>
      </c>
      <c r="G3488" s="30" t="s">
        <v>290</v>
      </c>
      <c r="H3488" s="30">
        <v>0</v>
      </c>
      <c r="I3488" s="30">
        <v>0</v>
      </c>
      <c r="J3488" s="30" t="s">
        <v>363</v>
      </c>
      <c r="K3488" s="30">
        <v>0</v>
      </c>
      <c r="L3488" s="30">
        <v>0</v>
      </c>
      <c r="M3488" s="30">
        <v>0</v>
      </c>
      <c r="N3488" s="30">
        <v>0</v>
      </c>
      <c r="O3488" s="30">
        <v>0</v>
      </c>
      <c r="P3488" s="30">
        <v>0</v>
      </c>
      <c r="Q3488" s="30">
        <v>0</v>
      </c>
      <c r="R3488" s="30">
        <v>0</v>
      </c>
      <c r="S3488" s="30">
        <v>0</v>
      </c>
      <c r="T3488">
        <v>6</v>
      </c>
      <c r="U3488">
        <v>3175.2604275148901</v>
      </c>
      <c r="V3488">
        <v>0.19354838709677399</v>
      </c>
    </row>
    <row r="3489" spans="1:22" hidden="1" x14ac:dyDescent="0.25">
      <c r="A3489" s="30" t="s">
        <v>941</v>
      </c>
      <c r="B3489" s="30" t="s">
        <v>272</v>
      </c>
      <c r="C3489" s="30" t="s">
        <v>9</v>
      </c>
      <c r="D3489" s="30" t="s">
        <v>339</v>
      </c>
      <c r="E3489" s="30" t="s">
        <v>281</v>
      </c>
      <c r="F3489" s="30">
        <v>10207</v>
      </c>
      <c r="G3489" s="30" t="s">
        <v>291</v>
      </c>
      <c r="H3489" s="30">
        <v>0</v>
      </c>
      <c r="I3489" s="30">
        <v>0</v>
      </c>
      <c r="J3489" s="30" t="s">
        <v>336</v>
      </c>
      <c r="K3489" s="30">
        <v>0</v>
      </c>
      <c r="L3489" s="30">
        <v>0</v>
      </c>
      <c r="M3489" s="30">
        <v>0</v>
      </c>
      <c r="N3489" s="30">
        <v>0</v>
      </c>
      <c r="O3489" s="30">
        <v>0</v>
      </c>
      <c r="P3489" s="30">
        <v>0</v>
      </c>
      <c r="Q3489" s="30">
        <v>0</v>
      </c>
      <c r="R3489" s="30">
        <v>0</v>
      </c>
      <c r="S3489" s="30">
        <v>0</v>
      </c>
      <c r="T3489">
        <v>6</v>
      </c>
      <c r="U3489">
        <v>0</v>
      </c>
      <c r="V3489">
        <v>0</v>
      </c>
    </row>
    <row r="3490" spans="1:22" hidden="1" x14ac:dyDescent="0.25">
      <c r="A3490" s="30" t="s">
        <v>943</v>
      </c>
      <c r="B3490" s="30" t="s">
        <v>272</v>
      </c>
      <c r="C3490" s="30" t="s">
        <v>9</v>
      </c>
      <c r="D3490" s="30" t="s">
        <v>339</v>
      </c>
      <c r="E3490" s="30" t="s">
        <v>281</v>
      </c>
      <c r="F3490" s="30">
        <v>10207</v>
      </c>
      <c r="G3490" s="30" t="s">
        <v>292</v>
      </c>
      <c r="H3490" s="30">
        <v>43.620993836702802</v>
      </c>
      <c r="I3490" s="30">
        <v>0.12</v>
      </c>
      <c r="J3490" s="30" t="s">
        <v>332</v>
      </c>
      <c r="K3490" s="30">
        <v>5.2345192604043298</v>
      </c>
      <c r="L3490" s="30">
        <v>53428.738090947001</v>
      </c>
      <c r="M3490" s="30">
        <v>0.12</v>
      </c>
      <c r="N3490" s="30">
        <v>0</v>
      </c>
      <c r="O3490" s="30">
        <v>0</v>
      </c>
      <c r="P3490" s="30">
        <v>0</v>
      </c>
      <c r="Q3490" s="30">
        <v>0</v>
      </c>
      <c r="R3490" s="30">
        <v>0</v>
      </c>
      <c r="S3490" s="30">
        <v>1224.8399999999999</v>
      </c>
      <c r="T3490">
        <v>6</v>
      </c>
      <c r="U3490">
        <v>43.620993836702802</v>
      </c>
      <c r="V3490">
        <v>3.2171581769436998E-2</v>
      </c>
    </row>
    <row r="3491" spans="1:22" hidden="1" x14ac:dyDescent="0.25">
      <c r="A3491" s="30" t="s">
        <v>944</v>
      </c>
      <c r="B3491" s="30" t="s">
        <v>272</v>
      </c>
      <c r="C3491" s="30" t="s">
        <v>9</v>
      </c>
      <c r="D3491" s="30" t="s">
        <v>339</v>
      </c>
      <c r="E3491" s="30" t="s">
        <v>281</v>
      </c>
      <c r="F3491" s="30">
        <v>10207</v>
      </c>
      <c r="G3491" s="30" t="s">
        <v>293</v>
      </c>
      <c r="H3491" s="30">
        <v>0</v>
      </c>
      <c r="I3491" s="30">
        <v>0</v>
      </c>
      <c r="J3491" s="30" t="s">
        <v>333</v>
      </c>
      <c r="K3491" s="30">
        <v>0</v>
      </c>
      <c r="L3491" s="30">
        <v>0</v>
      </c>
      <c r="M3491" s="30">
        <v>0</v>
      </c>
      <c r="N3491" s="30">
        <v>0</v>
      </c>
      <c r="O3491" s="30">
        <v>0</v>
      </c>
      <c r="P3491" s="30">
        <v>0</v>
      </c>
      <c r="Q3491" s="30">
        <v>0</v>
      </c>
      <c r="R3491" s="30">
        <v>0</v>
      </c>
      <c r="S3491" s="30">
        <v>0</v>
      </c>
      <c r="T3491">
        <v>6</v>
      </c>
      <c r="U3491">
        <v>0</v>
      </c>
      <c r="V3491">
        <v>0</v>
      </c>
    </row>
    <row r="3492" spans="1:22" hidden="1" x14ac:dyDescent="0.25">
      <c r="A3492" s="30" t="s">
        <v>945</v>
      </c>
      <c r="B3492" s="30" t="s">
        <v>272</v>
      </c>
      <c r="C3492" s="30" t="s">
        <v>9</v>
      </c>
      <c r="D3492" s="30" t="s">
        <v>339</v>
      </c>
      <c r="E3492" s="30" t="s">
        <v>281</v>
      </c>
      <c r="F3492" s="30">
        <v>10207</v>
      </c>
      <c r="G3492" s="30" t="s">
        <v>294</v>
      </c>
      <c r="H3492" s="30">
        <v>82.686399491391697</v>
      </c>
      <c r="I3492" s="30">
        <v>0.12</v>
      </c>
      <c r="J3492" s="30" t="s">
        <v>333</v>
      </c>
      <c r="K3492" s="30">
        <v>9.9223679389669996</v>
      </c>
      <c r="L3492" s="30">
        <v>101277.609553036</v>
      </c>
      <c r="M3492" s="30">
        <v>0</v>
      </c>
      <c r="N3492" s="30">
        <v>0.12</v>
      </c>
      <c r="O3492" s="30">
        <v>0</v>
      </c>
      <c r="P3492" s="30">
        <v>0</v>
      </c>
      <c r="Q3492" s="30">
        <v>0</v>
      </c>
      <c r="R3492" s="30">
        <v>0</v>
      </c>
      <c r="S3492" s="30">
        <v>1224.8399999999999</v>
      </c>
      <c r="T3492">
        <v>6</v>
      </c>
      <c r="U3492">
        <v>82.686399491391697</v>
      </c>
      <c r="V3492">
        <v>9.6000000000000002E-2</v>
      </c>
    </row>
    <row r="3493" spans="1:22" hidden="1" x14ac:dyDescent="0.25">
      <c r="A3493" s="30" t="s">
        <v>946</v>
      </c>
      <c r="B3493" s="30" t="s">
        <v>272</v>
      </c>
      <c r="C3493" s="30" t="s">
        <v>9</v>
      </c>
      <c r="D3493" s="30" t="s">
        <v>339</v>
      </c>
      <c r="E3493" s="30" t="s">
        <v>281</v>
      </c>
      <c r="F3493" s="30">
        <v>10207</v>
      </c>
      <c r="G3493" s="30" t="s">
        <v>295</v>
      </c>
      <c r="H3493" s="30">
        <v>0</v>
      </c>
      <c r="I3493" s="30">
        <v>0</v>
      </c>
      <c r="J3493" s="30" t="s">
        <v>336</v>
      </c>
      <c r="K3493" s="30">
        <v>0</v>
      </c>
      <c r="L3493" s="30">
        <v>0</v>
      </c>
      <c r="M3493" s="30">
        <v>0</v>
      </c>
      <c r="N3493" s="30">
        <v>0</v>
      </c>
      <c r="O3493" s="30">
        <v>0</v>
      </c>
      <c r="P3493" s="30">
        <v>0</v>
      </c>
      <c r="Q3493" s="30">
        <v>0</v>
      </c>
      <c r="R3493" s="30">
        <v>0</v>
      </c>
      <c r="S3493" s="30">
        <v>0</v>
      </c>
      <c r="T3493">
        <v>6</v>
      </c>
      <c r="U3493">
        <v>0</v>
      </c>
      <c r="V3493">
        <v>0</v>
      </c>
    </row>
    <row r="3494" spans="1:22" hidden="1" x14ac:dyDescent="0.25">
      <c r="A3494" s="30" t="s">
        <v>947</v>
      </c>
      <c r="B3494" s="30" t="s">
        <v>272</v>
      </c>
      <c r="C3494" s="30" t="s">
        <v>9</v>
      </c>
      <c r="D3494" s="30" t="s">
        <v>339</v>
      </c>
      <c r="E3494" s="30" t="s">
        <v>281</v>
      </c>
      <c r="F3494" s="30">
        <v>10207</v>
      </c>
      <c r="G3494" s="30" t="s">
        <v>296</v>
      </c>
      <c r="H3494" s="30">
        <v>104.236941431528</v>
      </c>
      <c r="I3494" s="30">
        <v>0.01</v>
      </c>
      <c r="J3494" s="30" t="s">
        <v>336</v>
      </c>
      <c r="K3494" s="30">
        <v>1.04236941431528</v>
      </c>
      <c r="L3494" s="30">
        <v>10639.464611916001</v>
      </c>
      <c r="M3494" s="30">
        <v>0</v>
      </c>
      <c r="N3494" s="30">
        <v>0</v>
      </c>
      <c r="O3494" s="30">
        <v>0</v>
      </c>
      <c r="P3494" s="30">
        <v>0</v>
      </c>
      <c r="Q3494" s="30">
        <v>0.01</v>
      </c>
      <c r="R3494" s="30">
        <v>1.04236941431528</v>
      </c>
      <c r="S3494" s="30">
        <v>102.07</v>
      </c>
      <c r="T3494">
        <v>6</v>
      </c>
      <c r="U3494">
        <v>104.236941431528</v>
      </c>
      <c r="V3494">
        <v>8.4033613445378096E-3</v>
      </c>
    </row>
    <row r="3495" spans="1:22" hidden="1" x14ac:dyDescent="0.25">
      <c r="A3495" s="30" t="s">
        <v>948</v>
      </c>
      <c r="B3495" s="30" t="s">
        <v>272</v>
      </c>
      <c r="C3495" s="30" t="s">
        <v>9</v>
      </c>
      <c r="D3495" s="30" t="s">
        <v>339</v>
      </c>
      <c r="E3495" s="30" t="s">
        <v>281</v>
      </c>
      <c r="F3495" s="30">
        <v>10207</v>
      </c>
      <c r="G3495" s="30" t="s">
        <v>297</v>
      </c>
      <c r="H3495" s="30">
        <v>643.55959693830198</v>
      </c>
      <c r="I3495" s="30">
        <v>0.05</v>
      </c>
      <c r="J3495" s="30" t="s">
        <v>336</v>
      </c>
      <c r="K3495" s="30">
        <v>32.1779798469151</v>
      </c>
      <c r="L3495" s="30">
        <v>328440.640297462</v>
      </c>
      <c r="M3495" s="30">
        <v>0</v>
      </c>
      <c r="N3495" s="30">
        <v>0</v>
      </c>
      <c r="O3495" s="30">
        <v>0</v>
      </c>
      <c r="P3495" s="30">
        <v>0</v>
      </c>
      <c r="Q3495" s="30">
        <v>0.05</v>
      </c>
      <c r="R3495" s="30">
        <v>32.1779798469151</v>
      </c>
      <c r="S3495" s="30">
        <v>510.35</v>
      </c>
      <c r="T3495">
        <v>6</v>
      </c>
      <c r="U3495">
        <v>643.55959693830198</v>
      </c>
      <c r="V3495">
        <v>4.20168067226891E-2</v>
      </c>
    </row>
    <row r="3496" spans="1:22" hidden="1" x14ac:dyDescent="0.25">
      <c r="A3496" s="30" t="s">
        <v>949</v>
      </c>
      <c r="B3496" s="30" t="s">
        <v>272</v>
      </c>
      <c r="C3496" s="30" t="s">
        <v>9</v>
      </c>
      <c r="D3496" s="30" t="s">
        <v>339</v>
      </c>
      <c r="E3496" s="30" t="s">
        <v>281</v>
      </c>
      <c r="F3496" s="30">
        <v>10207</v>
      </c>
      <c r="G3496" s="30" t="s">
        <v>298</v>
      </c>
      <c r="H3496" s="30">
        <v>0</v>
      </c>
      <c r="I3496" s="30">
        <v>0</v>
      </c>
      <c r="J3496" s="30" t="s">
        <v>276</v>
      </c>
      <c r="K3496" s="30">
        <v>0</v>
      </c>
      <c r="L3496" s="30">
        <v>0</v>
      </c>
      <c r="M3496" s="30">
        <v>0</v>
      </c>
      <c r="N3496" s="30">
        <v>0</v>
      </c>
      <c r="O3496" s="30">
        <v>0</v>
      </c>
      <c r="P3496" s="30">
        <v>0</v>
      </c>
      <c r="Q3496" s="30">
        <v>0</v>
      </c>
      <c r="R3496" s="30">
        <v>0</v>
      </c>
      <c r="S3496" s="30">
        <v>0</v>
      </c>
      <c r="T3496">
        <v>6</v>
      </c>
      <c r="U3496">
        <v>0</v>
      </c>
      <c r="V3496">
        <v>0</v>
      </c>
    </row>
    <row r="3497" spans="1:22" hidden="1" x14ac:dyDescent="0.25">
      <c r="A3497" s="30" t="s">
        <v>950</v>
      </c>
      <c r="B3497" s="30" t="s">
        <v>272</v>
      </c>
      <c r="C3497" s="30" t="s">
        <v>9</v>
      </c>
      <c r="D3497" s="30" t="s">
        <v>339</v>
      </c>
      <c r="E3497" s="30" t="s">
        <v>281</v>
      </c>
      <c r="F3497" s="30">
        <v>10207</v>
      </c>
      <c r="G3497" s="30" t="s">
        <v>299</v>
      </c>
      <c r="H3497" s="30">
        <v>159.56329748583201</v>
      </c>
      <c r="I3497" s="30">
        <v>0.04</v>
      </c>
      <c r="J3497" s="30" t="s">
        <v>332</v>
      </c>
      <c r="K3497" s="30">
        <v>6.3825318994332898</v>
      </c>
      <c r="L3497" s="30">
        <v>65146.503097515597</v>
      </c>
      <c r="M3497" s="30">
        <v>0.04</v>
      </c>
      <c r="N3497" s="30">
        <v>0</v>
      </c>
      <c r="O3497" s="30">
        <v>0</v>
      </c>
      <c r="P3497" s="30">
        <v>0</v>
      </c>
      <c r="Q3497" s="30">
        <v>0</v>
      </c>
      <c r="R3497" s="30">
        <v>0</v>
      </c>
      <c r="S3497" s="30">
        <v>408.28</v>
      </c>
      <c r="T3497">
        <v>6</v>
      </c>
      <c r="U3497">
        <v>159.56329748583201</v>
      </c>
      <c r="V3497">
        <v>1.07238605898123E-2</v>
      </c>
    </row>
    <row r="3498" spans="1:22" hidden="1" x14ac:dyDescent="0.25">
      <c r="A3498" s="30" t="s">
        <v>951</v>
      </c>
      <c r="B3498" s="30" t="s">
        <v>272</v>
      </c>
      <c r="C3498" s="30" t="s">
        <v>9</v>
      </c>
      <c r="D3498" s="30" t="s">
        <v>339</v>
      </c>
      <c r="E3498" s="30" t="s">
        <v>281</v>
      </c>
      <c r="F3498" s="30">
        <v>10207</v>
      </c>
      <c r="G3498" s="30" t="s">
        <v>300</v>
      </c>
      <c r="H3498" s="30">
        <v>0</v>
      </c>
      <c r="I3498" s="30">
        <v>0</v>
      </c>
      <c r="J3498" s="30" t="s">
        <v>336</v>
      </c>
      <c r="K3498" s="30">
        <v>0</v>
      </c>
      <c r="L3498" s="30">
        <v>0</v>
      </c>
      <c r="M3498" s="30">
        <v>0</v>
      </c>
      <c r="N3498" s="30">
        <v>0</v>
      </c>
      <c r="O3498" s="30">
        <v>0</v>
      </c>
      <c r="P3498" s="30">
        <v>0</v>
      </c>
      <c r="Q3498" s="30">
        <v>0</v>
      </c>
      <c r="R3498" s="30">
        <v>0</v>
      </c>
      <c r="S3498" s="30">
        <v>0</v>
      </c>
      <c r="T3498">
        <v>6</v>
      </c>
      <c r="U3498">
        <v>0</v>
      </c>
      <c r="V3498">
        <v>0</v>
      </c>
    </row>
    <row r="3499" spans="1:22" hidden="1" x14ac:dyDescent="0.25">
      <c r="A3499" s="30" t="s">
        <v>952</v>
      </c>
      <c r="B3499" s="30" t="s">
        <v>272</v>
      </c>
      <c r="C3499" s="30" t="s">
        <v>9</v>
      </c>
      <c r="D3499" s="30" t="s">
        <v>339</v>
      </c>
      <c r="E3499" s="30" t="s">
        <v>281</v>
      </c>
      <c r="F3499" s="30">
        <v>10207</v>
      </c>
      <c r="G3499" s="30" t="s">
        <v>301</v>
      </c>
      <c r="H3499" s="30">
        <v>37.0561716249683</v>
      </c>
      <c r="I3499" s="30">
        <v>0.91</v>
      </c>
      <c r="J3499" s="30" t="s">
        <v>333</v>
      </c>
      <c r="K3499" s="30">
        <v>33.721116178721097</v>
      </c>
      <c r="L3499" s="30">
        <v>344191.43283620599</v>
      </c>
      <c r="M3499" s="30">
        <v>0</v>
      </c>
      <c r="N3499" s="30">
        <v>0.91</v>
      </c>
      <c r="O3499" s="30">
        <v>0</v>
      </c>
      <c r="P3499" s="30">
        <v>0</v>
      </c>
      <c r="Q3499" s="30">
        <v>0</v>
      </c>
      <c r="R3499" s="30">
        <v>0</v>
      </c>
      <c r="S3499" s="30">
        <v>9288.3700000000008</v>
      </c>
      <c r="T3499">
        <v>6</v>
      </c>
      <c r="U3499">
        <v>37.0561716249683</v>
      </c>
      <c r="V3499">
        <v>0.72799999999999998</v>
      </c>
    </row>
    <row r="3500" spans="1:22" hidden="1" x14ac:dyDescent="0.25">
      <c r="A3500" s="30" t="s">
        <v>953</v>
      </c>
      <c r="B3500" s="30" t="s">
        <v>272</v>
      </c>
      <c r="C3500" s="30" t="s">
        <v>9</v>
      </c>
      <c r="D3500" s="30" t="s">
        <v>339</v>
      </c>
      <c r="E3500" s="30" t="s">
        <v>281</v>
      </c>
      <c r="F3500" s="30">
        <v>10207</v>
      </c>
      <c r="G3500" s="30" t="s">
        <v>302</v>
      </c>
      <c r="H3500" s="30">
        <v>105.637917533116</v>
      </c>
      <c r="I3500" s="30">
        <v>0.12</v>
      </c>
      <c r="J3500" s="30" t="s">
        <v>332</v>
      </c>
      <c r="K3500" s="30">
        <v>12.6765501039739</v>
      </c>
      <c r="L3500" s="30">
        <v>129389.546911262</v>
      </c>
      <c r="M3500" s="30">
        <v>0.12</v>
      </c>
      <c r="N3500" s="30">
        <v>0</v>
      </c>
      <c r="O3500" s="30">
        <v>0</v>
      </c>
      <c r="P3500" s="30">
        <v>0</v>
      </c>
      <c r="Q3500" s="30">
        <v>0</v>
      </c>
      <c r="R3500" s="30">
        <v>0</v>
      </c>
      <c r="S3500" s="30">
        <v>1224.8399999999999</v>
      </c>
      <c r="T3500">
        <v>6</v>
      </c>
      <c r="U3500">
        <v>105.637917533116</v>
      </c>
      <c r="V3500">
        <v>3.2171581769436998E-2</v>
      </c>
    </row>
    <row r="3501" spans="1:22" hidden="1" x14ac:dyDescent="0.25">
      <c r="A3501" s="30" t="s">
        <v>954</v>
      </c>
      <c r="B3501" s="30" t="s">
        <v>272</v>
      </c>
      <c r="C3501" s="30" t="s">
        <v>9</v>
      </c>
      <c r="D3501" s="30" t="s">
        <v>339</v>
      </c>
      <c r="E3501" s="30" t="s">
        <v>281</v>
      </c>
      <c r="F3501" s="30">
        <v>10207</v>
      </c>
      <c r="G3501" s="30" t="s">
        <v>303</v>
      </c>
      <c r="H3501" s="30">
        <v>152.312671774991</v>
      </c>
      <c r="I3501" s="30">
        <v>0.04</v>
      </c>
      <c r="J3501" s="30" t="s">
        <v>336</v>
      </c>
      <c r="K3501" s="30">
        <v>6.0925068709996202</v>
      </c>
      <c r="L3501" s="30">
        <v>62186.217632293097</v>
      </c>
      <c r="M3501" s="30">
        <v>0</v>
      </c>
      <c r="N3501" s="30">
        <v>0</v>
      </c>
      <c r="O3501" s="30">
        <v>0</v>
      </c>
      <c r="P3501" s="30">
        <v>0</v>
      </c>
      <c r="Q3501" s="30">
        <v>0.04</v>
      </c>
      <c r="R3501" s="30">
        <v>6.0925068709996202</v>
      </c>
      <c r="S3501" s="30">
        <v>408.28</v>
      </c>
      <c r="T3501">
        <v>6</v>
      </c>
      <c r="U3501">
        <v>152.312671774991</v>
      </c>
      <c r="V3501">
        <v>3.3613445378151301E-2</v>
      </c>
    </row>
    <row r="3502" spans="1:22" hidden="1" x14ac:dyDescent="0.25">
      <c r="A3502" s="30" t="s">
        <v>942</v>
      </c>
      <c r="B3502" s="30" t="s">
        <v>272</v>
      </c>
      <c r="C3502" s="30" t="s">
        <v>9</v>
      </c>
      <c r="D3502" s="30" t="s">
        <v>339</v>
      </c>
      <c r="E3502" s="30" t="s">
        <v>281</v>
      </c>
      <c r="F3502" s="30">
        <v>10207</v>
      </c>
      <c r="G3502" s="30" t="s">
        <v>304</v>
      </c>
      <c r="H3502" s="30">
        <v>42.921655672469299</v>
      </c>
      <c r="I3502" s="30">
        <v>1</v>
      </c>
      <c r="J3502" s="30" t="s">
        <v>336</v>
      </c>
      <c r="K3502" s="30">
        <v>42.921655672469299</v>
      </c>
      <c r="L3502" s="30">
        <v>438101.33944889402</v>
      </c>
      <c r="M3502" s="30">
        <v>0</v>
      </c>
      <c r="N3502" s="30">
        <v>0</v>
      </c>
      <c r="O3502" s="30">
        <v>0</v>
      </c>
      <c r="P3502" s="30">
        <v>0</v>
      </c>
      <c r="Q3502" s="30">
        <v>1</v>
      </c>
      <c r="R3502" s="30">
        <v>42.921655672469299</v>
      </c>
      <c r="S3502" s="30">
        <v>10207</v>
      </c>
      <c r="T3502">
        <v>6</v>
      </c>
      <c r="U3502">
        <v>42.921655672469299</v>
      </c>
      <c r="V3502">
        <v>0.84033613445378097</v>
      </c>
    </row>
    <row r="3503" spans="1:22" hidden="1" x14ac:dyDescent="0.25">
      <c r="A3503" s="30" t="s">
        <v>956</v>
      </c>
      <c r="B3503" s="30" t="s">
        <v>272</v>
      </c>
      <c r="C3503" s="30" t="s">
        <v>9</v>
      </c>
      <c r="D3503" s="30" t="s">
        <v>339</v>
      </c>
      <c r="E3503" s="30" t="s">
        <v>281</v>
      </c>
      <c r="F3503" s="30">
        <v>10207</v>
      </c>
      <c r="G3503" s="30" t="s">
        <v>305</v>
      </c>
      <c r="H3503" s="30">
        <v>197.66728818772501</v>
      </c>
      <c r="I3503" s="30">
        <v>1.24</v>
      </c>
      <c r="J3503" s="30" t="s">
        <v>332</v>
      </c>
      <c r="K3503" s="30">
        <v>245.10743735277899</v>
      </c>
      <c r="L3503" s="30">
        <v>2501811.6130598099</v>
      </c>
      <c r="M3503" s="30">
        <v>1.24</v>
      </c>
      <c r="N3503" s="30">
        <v>0</v>
      </c>
      <c r="O3503" s="30">
        <v>0</v>
      </c>
      <c r="P3503" s="30">
        <v>0</v>
      </c>
      <c r="Q3503" s="30">
        <v>0</v>
      </c>
      <c r="R3503" s="30">
        <v>0</v>
      </c>
      <c r="S3503" s="30">
        <v>12656.68</v>
      </c>
      <c r="T3503">
        <v>6</v>
      </c>
      <c r="U3503">
        <v>197.66728818772501</v>
      </c>
      <c r="V3503">
        <v>0.33243967828418203</v>
      </c>
    </row>
    <row r="3504" spans="1:22" hidden="1" x14ac:dyDescent="0.25">
      <c r="A3504" s="30" t="s">
        <v>957</v>
      </c>
      <c r="B3504" s="30" t="s">
        <v>272</v>
      </c>
      <c r="C3504" s="30" t="s">
        <v>9</v>
      </c>
      <c r="D3504" s="30" t="s">
        <v>339</v>
      </c>
      <c r="E3504" s="30" t="s">
        <v>281</v>
      </c>
      <c r="F3504" s="30">
        <v>10207</v>
      </c>
      <c r="G3504" s="30" t="s">
        <v>306</v>
      </c>
      <c r="H3504" s="30">
        <v>109.530266925557</v>
      </c>
      <c r="I3504" s="30">
        <v>1.44</v>
      </c>
      <c r="J3504" s="30" t="s">
        <v>332</v>
      </c>
      <c r="K3504" s="30">
        <v>157.72358437280201</v>
      </c>
      <c r="L3504" s="30">
        <v>1609884.6256931799</v>
      </c>
      <c r="M3504" s="30">
        <v>1.44</v>
      </c>
      <c r="N3504" s="30">
        <v>0</v>
      </c>
      <c r="O3504" s="30">
        <v>0</v>
      </c>
      <c r="P3504" s="30">
        <v>0</v>
      </c>
      <c r="Q3504" s="30">
        <v>0</v>
      </c>
      <c r="R3504" s="30">
        <v>0</v>
      </c>
      <c r="S3504" s="30">
        <v>14698.08</v>
      </c>
      <c r="T3504">
        <v>6</v>
      </c>
      <c r="U3504">
        <v>109.530266925557</v>
      </c>
      <c r="V3504">
        <v>0.386058981233244</v>
      </c>
    </row>
    <row r="3505" spans="1:22" hidden="1" x14ac:dyDescent="0.25">
      <c r="A3505" s="30" t="s">
        <v>958</v>
      </c>
      <c r="B3505" s="30" t="s">
        <v>272</v>
      </c>
      <c r="C3505" s="30" t="s">
        <v>9</v>
      </c>
      <c r="D3505" s="30" t="s">
        <v>339</v>
      </c>
      <c r="E3505" s="30" t="s">
        <v>281</v>
      </c>
      <c r="F3505" s="30">
        <v>10207</v>
      </c>
      <c r="G3505" s="30" t="s">
        <v>307</v>
      </c>
      <c r="H3505" s="30">
        <v>71.153331676962495</v>
      </c>
      <c r="I3505" s="30">
        <v>0.09</v>
      </c>
      <c r="J3505" s="30" t="s">
        <v>336</v>
      </c>
      <c r="K3505" s="30">
        <v>6.4037998509266298</v>
      </c>
      <c r="L3505" s="30">
        <v>65363.585078408098</v>
      </c>
      <c r="M3505" s="30">
        <v>0</v>
      </c>
      <c r="N3505" s="30">
        <v>0</v>
      </c>
      <c r="O3505" s="30">
        <v>0</v>
      </c>
      <c r="P3505" s="30">
        <v>0</v>
      </c>
      <c r="Q3505" s="30">
        <v>0.09</v>
      </c>
      <c r="R3505" s="30">
        <v>6.4037998509266298</v>
      </c>
      <c r="S3505" s="30">
        <v>918.63</v>
      </c>
      <c r="T3505">
        <v>6</v>
      </c>
      <c r="U3505">
        <v>71.153331676962495</v>
      </c>
      <c r="V3505">
        <v>7.5630252100840303E-2</v>
      </c>
    </row>
    <row r="3506" spans="1:22" hidden="1" x14ac:dyDescent="0.25">
      <c r="A3506" s="30" t="s">
        <v>959</v>
      </c>
      <c r="B3506" s="30" t="s">
        <v>272</v>
      </c>
      <c r="C3506" s="30" t="s">
        <v>9</v>
      </c>
      <c r="D3506" s="30" t="s">
        <v>339</v>
      </c>
      <c r="E3506" s="30" t="s">
        <v>281</v>
      </c>
      <c r="F3506" s="30">
        <v>10207</v>
      </c>
      <c r="G3506" s="30" t="s">
        <v>308</v>
      </c>
      <c r="H3506" s="30">
        <v>125.88958805351299</v>
      </c>
      <c r="I3506" s="30">
        <v>0.77</v>
      </c>
      <c r="J3506" s="30" t="s">
        <v>332</v>
      </c>
      <c r="K3506" s="30">
        <v>96.934982801205294</v>
      </c>
      <c r="L3506" s="30">
        <v>989415.36945190199</v>
      </c>
      <c r="M3506" s="30">
        <v>0.77</v>
      </c>
      <c r="N3506" s="30">
        <v>0</v>
      </c>
      <c r="O3506" s="30">
        <v>0</v>
      </c>
      <c r="P3506" s="30">
        <v>0</v>
      </c>
      <c r="Q3506" s="30">
        <v>0</v>
      </c>
      <c r="R3506" s="30">
        <v>0</v>
      </c>
      <c r="S3506" s="30">
        <v>7859.39</v>
      </c>
      <c r="T3506">
        <v>6</v>
      </c>
      <c r="U3506">
        <v>125.88958805351299</v>
      </c>
      <c r="V3506">
        <v>0.20643431635388701</v>
      </c>
    </row>
    <row r="3507" spans="1:22" hidden="1" x14ac:dyDescent="0.25">
      <c r="A3507" s="30" t="s">
        <v>955</v>
      </c>
      <c r="B3507" s="30" t="s">
        <v>272</v>
      </c>
      <c r="C3507" s="30" t="s">
        <v>9</v>
      </c>
      <c r="D3507" s="30" t="s">
        <v>339</v>
      </c>
      <c r="E3507" s="30" t="s">
        <v>281</v>
      </c>
      <c r="F3507" s="30">
        <v>10207</v>
      </c>
      <c r="G3507" s="30" t="s">
        <v>309</v>
      </c>
      <c r="H3507" s="30">
        <v>0</v>
      </c>
      <c r="I3507" s="30">
        <v>0</v>
      </c>
      <c r="J3507" s="30" t="s">
        <v>336</v>
      </c>
      <c r="K3507" s="30">
        <v>0</v>
      </c>
      <c r="L3507" s="30">
        <v>0</v>
      </c>
      <c r="M3507" s="30">
        <v>0</v>
      </c>
      <c r="N3507" s="30">
        <v>0</v>
      </c>
      <c r="O3507" s="30">
        <v>0</v>
      </c>
      <c r="P3507" s="30">
        <v>0</v>
      </c>
      <c r="Q3507" s="30">
        <v>0</v>
      </c>
      <c r="R3507" s="30">
        <v>0</v>
      </c>
      <c r="S3507" s="30">
        <v>0</v>
      </c>
      <c r="T3507">
        <v>6</v>
      </c>
      <c r="U3507">
        <v>0</v>
      </c>
      <c r="V3507">
        <v>0</v>
      </c>
    </row>
    <row r="3508" spans="1:22" hidden="1" x14ac:dyDescent="0.25">
      <c r="A3508" s="30" t="s">
        <v>960</v>
      </c>
      <c r="B3508" s="30" t="s">
        <v>272</v>
      </c>
      <c r="C3508" s="30" t="s">
        <v>9</v>
      </c>
      <c r="D3508" s="30" t="s">
        <v>339</v>
      </c>
      <c r="E3508" s="30" t="s">
        <v>281</v>
      </c>
      <c r="F3508" s="30">
        <v>10207</v>
      </c>
      <c r="G3508" s="30" t="s">
        <v>310</v>
      </c>
      <c r="H3508" s="30">
        <v>193.007272520936</v>
      </c>
      <c r="I3508" s="30">
        <v>0.01</v>
      </c>
      <c r="J3508" s="30" t="s">
        <v>333</v>
      </c>
      <c r="K3508" s="30">
        <v>1.9300727252093599</v>
      </c>
      <c r="L3508" s="30">
        <v>19700.2523062119</v>
      </c>
      <c r="M3508" s="30">
        <v>0</v>
      </c>
      <c r="N3508" s="30">
        <v>0.01</v>
      </c>
      <c r="O3508" s="30">
        <v>0</v>
      </c>
      <c r="P3508" s="30">
        <v>0</v>
      </c>
      <c r="Q3508" s="30">
        <v>0</v>
      </c>
      <c r="R3508" s="30">
        <v>0</v>
      </c>
      <c r="S3508" s="30">
        <v>102.07</v>
      </c>
      <c r="T3508">
        <v>6</v>
      </c>
      <c r="U3508">
        <v>193.007272520936</v>
      </c>
      <c r="V3508">
        <v>8.0000000000000002E-3</v>
      </c>
    </row>
    <row r="3509" spans="1:22" hidden="1" x14ac:dyDescent="0.25">
      <c r="A3509" s="30" t="s">
        <v>961</v>
      </c>
      <c r="B3509" s="30" t="s">
        <v>272</v>
      </c>
      <c r="C3509" s="30" t="s">
        <v>9</v>
      </c>
      <c r="D3509" s="30" t="s">
        <v>339</v>
      </c>
      <c r="E3509" s="30" t="s">
        <v>281</v>
      </c>
      <c r="F3509" s="30">
        <v>10207</v>
      </c>
      <c r="G3509" s="30" t="s">
        <v>311</v>
      </c>
      <c r="H3509" s="30">
        <v>102.58025579803299</v>
      </c>
      <c r="I3509" s="30">
        <v>0.21</v>
      </c>
      <c r="J3509" s="30" t="s">
        <v>333</v>
      </c>
      <c r="K3509" s="30">
        <v>21.5418537175869</v>
      </c>
      <c r="L3509" s="30">
        <v>219877.70089541</v>
      </c>
      <c r="M3509" s="30">
        <v>0</v>
      </c>
      <c r="N3509" s="30">
        <v>0.21</v>
      </c>
      <c r="O3509" s="30">
        <v>0</v>
      </c>
      <c r="P3509" s="30">
        <v>0</v>
      </c>
      <c r="Q3509" s="30">
        <v>0</v>
      </c>
      <c r="R3509" s="30">
        <v>0</v>
      </c>
      <c r="S3509" s="30">
        <v>2143.4699999999998</v>
      </c>
      <c r="T3509">
        <v>6</v>
      </c>
      <c r="U3509">
        <v>102.58025579803299</v>
      </c>
      <c r="V3509">
        <v>0.16800000000000001</v>
      </c>
    </row>
    <row r="3510" spans="1:22" hidden="1" x14ac:dyDescent="0.25">
      <c r="A3510" s="30" t="s">
        <v>962</v>
      </c>
      <c r="B3510" s="30" t="s">
        <v>272</v>
      </c>
      <c r="C3510" s="30" t="s">
        <v>9</v>
      </c>
      <c r="D3510" s="30" t="s">
        <v>339</v>
      </c>
      <c r="E3510" s="30" t="s">
        <v>281</v>
      </c>
      <c r="F3510" s="30">
        <v>10207</v>
      </c>
      <c r="G3510" s="30" t="s">
        <v>312</v>
      </c>
      <c r="H3510" s="30">
        <v>28.696847268047001</v>
      </c>
      <c r="I3510" s="30">
        <v>2.31</v>
      </c>
      <c r="J3510" s="30" t="s">
        <v>334</v>
      </c>
      <c r="K3510" s="30">
        <v>66.289717189188707</v>
      </c>
      <c r="L3510" s="30">
        <v>676619.14335004904</v>
      </c>
      <c r="M3510" s="30">
        <v>0</v>
      </c>
      <c r="N3510" s="30">
        <v>0</v>
      </c>
      <c r="O3510" s="30">
        <v>2.31</v>
      </c>
      <c r="P3510" s="30">
        <v>0</v>
      </c>
      <c r="Q3510" s="30">
        <v>0</v>
      </c>
      <c r="R3510" s="30">
        <v>0</v>
      </c>
      <c r="S3510" s="30">
        <v>23578.17</v>
      </c>
      <c r="T3510">
        <v>6</v>
      </c>
      <c r="U3510">
        <v>28.696847268047001</v>
      </c>
      <c r="V3510">
        <v>0.80208333333333304</v>
      </c>
    </row>
    <row r="3511" spans="1:22" hidden="1" x14ac:dyDescent="0.25">
      <c r="A3511" s="30" t="s">
        <v>2859</v>
      </c>
      <c r="B3511" s="30" t="s">
        <v>272</v>
      </c>
      <c r="C3511" s="30" t="s">
        <v>9</v>
      </c>
      <c r="D3511" s="30" t="s">
        <v>339</v>
      </c>
      <c r="E3511" s="30" t="s">
        <v>281</v>
      </c>
      <c r="F3511" s="30">
        <v>10207</v>
      </c>
      <c r="G3511" s="30" t="s">
        <v>2688</v>
      </c>
      <c r="H3511" s="30">
        <v>167.62338283665599</v>
      </c>
      <c r="I3511" s="30">
        <v>7.1940014070000002E-2</v>
      </c>
      <c r="J3511" s="30" t="s">
        <v>334</v>
      </c>
      <c r="K3511" s="30">
        <v>12.05882851973</v>
      </c>
      <c r="L3511" s="30">
        <v>123084.46270088499</v>
      </c>
      <c r="M3511" s="30">
        <v>0</v>
      </c>
      <c r="N3511" s="30">
        <v>0</v>
      </c>
      <c r="O3511" s="30">
        <v>7.1940014070000002E-2</v>
      </c>
      <c r="P3511" s="30">
        <v>0</v>
      </c>
      <c r="Q3511" s="30">
        <v>0</v>
      </c>
      <c r="R3511" s="30">
        <v>0</v>
      </c>
      <c r="S3511" s="30">
        <v>734.29172361249005</v>
      </c>
      <c r="T3511">
        <v>6</v>
      </c>
      <c r="U3511">
        <v>167.62338283665599</v>
      </c>
      <c r="V3511">
        <v>2.4979171552083301E-2</v>
      </c>
    </row>
    <row r="3512" spans="1:22" hidden="1" x14ac:dyDescent="0.25">
      <c r="A3512" s="30" t="s">
        <v>2775</v>
      </c>
      <c r="B3512" s="30" t="s">
        <v>272</v>
      </c>
      <c r="C3512" s="30" t="s">
        <v>9</v>
      </c>
      <c r="D3512" s="30" t="s">
        <v>339</v>
      </c>
      <c r="E3512" s="30" t="s">
        <v>281</v>
      </c>
      <c r="F3512" s="30">
        <v>10207</v>
      </c>
      <c r="G3512" s="30" t="s">
        <v>2687</v>
      </c>
      <c r="H3512" s="30">
        <v>104.030534223365</v>
      </c>
      <c r="I3512" s="30">
        <v>0.49805998593</v>
      </c>
      <c r="J3512" s="30" t="s">
        <v>334</v>
      </c>
      <c r="K3512" s="30">
        <v>51.813446411579498</v>
      </c>
      <c r="L3512" s="30">
        <v>528859.84752299194</v>
      </c>
      <c r="M3512" s="30">
        <v>0</v>
      </c>
      <c r="N3512" s="30">
        <v>0</v>
      </c>
      <c r="O3512" s="30">
        <v>0.49805998593</v>
      </c>
      <c r="P3512" s="30">
        <v>0</v>
      </c>
      <c r="Q3512" s="30">
        <v>0</v>
      </c>
      <c r="R3512" s="30">
        <v>0</v>
      </c>
      <c r="S3512" s="30">
        <v>5083.6982763875103</v>
      </c>
      <c r="T3512">
        <v>6</v>
      </c>
      <c r="U3512">
        <v>104.030534223365</v>
      </c>
      <c r="V3512">
        <v>0.17293749511458301</v>
      </c>
    </row>
    <row r="3513" spans="1:22" hidden="1" x14ac:dyDescent="0.25">
      <c r="A3513" s="30" t="s">
        <v>963</v>
      </c>
      <c r="B3513" s="30" t="s">
        <v>272</v>
      </c>
      <c r="C3513" s="30" t="s">
        <v>9</v>
      </c>
      <c r="D3513" s="30" t="s">
        <v>339</v>
      </c>
      <c r="E3513" s="30" t="s">
        <v>281</v>
      </c>
      <c r="F3513" s="30">
        <v>10207</v>
      </c>
      <c r="G3513" s="30" t="s">
        <v>313</v>
      </c>
      <c r="H3513" s="30">
        <v>0</v>
      </c>
      <c r="I3513" s="30">
        <v>0</v>
      </c>
      <c r="J3513" s="30" t="s">
        <v>334</v>
      </c>
      <c r="K3513" s="30">
        <v>0</v>
      </c>
      <c r="L3513" s="30">
        <v>0</v>
      </c>
      <c r="M3513" s="30">
        <v>0</v>
      </c>
      <c r="N3513" s="30">
        <v>0</v>
      </c>
      <c r="O3513" s="30">
        <v>0</v>
      </c>
      <c r="P3513" s="30">
        <v>0</v>
      </c>
      <c r="Q3513" s="30">
        <v>0</v>
      </c>
      <c r="R3513" s="30">
        <v>0</v>
      </c>
      <c r="S3513" s="30">
        <v>0</v>
      </c>
      <c r="T3513">
        <v>6</v>
      </c>
      <c r="U3513">
        <v>0</v>
      </c>
      <c r="V3513">
        <v>0</v>
      </c>
    </row>
    <row r="3514" spans="1:22" hidden="1" x14ac:dyDescent="0.25">
      <c r="A3514" s="30" t="s">
        <v>990</v>
      </c>
      <c r="B3514" s="30" t="s">
        <v>272</v>
      </c>
      <c r="C3514" s="30" t="s">
        <v>9</v>
      </c>
      <c r="D3514" s="30" t="s">
        <v>339</v>
      </c>
      <c r="E3514" s="30" t="s">
        <v>282</v>
      </c>
      <c r="F3514" s="30">
        <v>10206</v>
      </c>
      <c r="G3514" s="30" t="s">
        <v>289</v>
      </c>
      <c r="H3514" s="30">
        <v>0</v>
      </c>
      <c r="I3514" s="30">
        <v>0</v>
      </c>
      <c r="J3514" s="30" t="s">
        <v>335</v>
      </c>
      <c r="K3514" s="30">
        <v>0</v>
      </c>
      <c r="L3514" s="30">
        <v>0</v>
      </c>
      <c r="M3514" s="30">
        <v>0</v>
      </c>
      <c r="N3514" s="30">
        <v>0</v>
      </c>
      <c r="O3514" s="30">
        <v>0</v>
      </c>
      <c r="P3514" s="30">
        <v>0</v>
      </c>
      <c r="Q3514" s="30">
        <v>0</v>
      </c>
      <c r="R3514" s="30">
        <v>0</v>
      </c>
      <c r="S3514" s="30">
        <v>0</v>
      </c>
      <c r="T3514">
        <v>7</v>
      </c>
      <c r="U3514">
        <v>4340.3364537163498</v>
      </c>
      <c r="V3514">
        <v>1</v>
      </c>
    </row>
    <row r="3515" spans="1:22" hidden="1" x14ac:dyDescent="0.25">
      <c r="A3515" s="30" t="s">
        <v>989</v>
      </c>
      <c r="B3515" s="30" t="s">
        <v>272</v>
      </c>
      <c r="C3515" s="30" t="s">
        <v>9</v>
      </c>
      <c r="D3515" s="30" t="s">
        <v>339</v>
      </c>
      <c r="E3515" s="30" t="s">
        <v>282</v>
      </c>
      <c r="F3515" s="30">
        <v>10206</v>
      </c>
      <c r="G3515" s="30" t="s">
        <v>290</v>
      </c>
      <c r="H3515" s="30">
        <v>0</v>
      </c>
      <c r="I3515" s="30">
        <v>0</v>
      </c>
      <c r="J3515" s="30" t="s">
        <v>363</v>
      </c>
      <c r="K3515" s="30">
        <v>0</v>
      </c>
      <c r="L3515" s="30">
        <v>0</v>
      </c>
      <c r="M3515" s="30">
        <v>0</v>
      </c>
      <c r="N3515" s="30">
        <v>0</v>
      </c>
      <c r="O3515" s="30">
        <v>0</v>
      </c>
      <c r="P3515" s="30">
        <v>0</v>
      </c>
      <c r="Q3515" s="30">
        <v>0</v>
      </c>
      <c r="R3515" s="30">
        <v>0</v>
      </c>
      <c r="S3515" s="30">
        <v>0</v>
      </c>
      <c r="T3515">
        <v>7</v>
      </c>
      <c r="U3515">
        <v>3175.2604275148901</v>
      </c>
      <c r="V3515">
        <v>0.19354838709677399</v>
      </c>
    </row>
    <row r="3516" spans="1:22" hidden="1" x14ac:dyDescent="0.25">
      <c r="A3516" s="30" t="s">
        <v>966</v>
      </c>
      <c r="B3516" s="30" t="s">
        <v>272</v>
      </c>
      <c r="C3516" s="30" t="s">
        <v>9</v>
      </c>
      <c r="D3516" s="30" t="s">
        <v>339</v>
      </c>
      <c r="E3516" s="30" t="s">
        <v>282</v>
      </c>
      <c r="F3516" s="30">
        <v>10206</v>
      </c>
      <c r="G3516" s="30" t="s">
        <v>291</v>
      </c>
      <c r="H3516" s="30">
        <v>0</v>
      </c>
      <c r="I3516" s="30">
        <v>0</v>
      </c>
      <c r="J3516" s="30" t="s">
        <v>336</v>
      </c>
      <c r="K3516" s="30">
        <v>0</v>
      </c>
      <c r="L3516" s="30">
        <v>0</v>
      </c>
      <c r="M3516" s="30">
        <v>0</v>
      </c>
      <c r="N3516" s="30">
        <v>0</v>
      </c>
      <c r="O3516" s="30">
        <v>0</v>
      </c>
      <c r="P3516" s="30">
        <v>0</v>
      </c>
      <c r="Q3516" s="30">
        <v>0</v>
      </c>
      <c r="R3516" s="30">
        <v>0</v>
      </c>
      <c r="S3516" s="30">
        <v>0</v>
      </c>
      <c r="T3516">
        <v>7</v>
      </c>
      <c r="U3516">
        <v>0</v>
      </c>
      <c r="V3516">
        <v>0</v>
      </c>
    </row>
    <row r="3517" spans="1:22" hidden="1" x14ac:dyDescent="0.25">
      <c r="A3517" s="30" t="s">
        <v>968</v>
      </c>
      <c r="B3517" s="30" t="s">
        <v>272</v>
      </c>
      <c r="C3517" s="30" t="s">
        <v>9</v>
      </c>
      <c r="D3517" s="30" t="s">
        <v>339</v>
      </c>
      <c r="E3517" s="30" t="s">
        <v>282</v>
      </c>
      <c r="F3517" s="30">
        <v>10206</v>
      </c>
      <c r="G3517" s="30" t="s">
        <v>292</v>
      </c>
      <c r="H3517" s="30">
        <v>47.226142395483897</v>
      </c>
      <c r="I3517" s="30">
        <v>0.21</v>
      </c>
      <c r="J3517" s="30" t="s">
        <v>332</v>
      </c>
      <c r="K3517" s="30">
        <v>9.9174899030516208</v>
      </c>
      <c r="L3517" s="30">
        <v>101217.901950545</v>
      </c>
      <c r="M3517" s="30">
        <v>0.21</v>
      </c>
      <c r="N3517" s="30">
        <v>0</v>
      </c>
      <c r="O3517" s="30">
        <v>0</v>
      </c>
      <c r="P3517" s="30">
        <v>0</v>
      </c>
      <c r="Q3517" s="30">
        <v>0</v>
      </c>
      <c r="R3517" s="30">
        <v>0</v>
      </c>
      <c r="S3517" s="30">
        <v>2143.2600000000002</v>
      </c>
      <c r="T3517">
        <v>7</v>
      </c>
      <c r="U3517">
        <v>47.226142395483897</v>
      </c>
      <c r="V3517">
        <v>4.4210526315789499E-2</v>
      </c>
    </row>
    <row r="3518" spans="1:22" hidden="1" x14ac:dyDescent="0.25">
      <c r="A3518" s="30" t="s">
        <v>969</v>
      </c>
      <c r="B3518" s="30" t="s">
        <v>272</v>
      </c>
      <c r="C3518" s="30" t="s">
        <v>9</v>
      </c>
      <c r="D3518" s="30" t="s">
        <v>339</v>
      </c>
      <c r="E3518" s="30" t="s">
        <v>282</v>
      </c>
      <c r="F3518" s="30">
        <v>10206</v>
      </c>
      <c r="G3518" s="30" t="s">
        <v>293</v>
      </c>
      <c r="H3518" s="30">
        <v>422.25822055136001</v>
      </c>
      <c r="I3518" s="30">
        <v>0.02</v>
      </c>
      <c r="J3518" s="30" t="s">
        <v>333</v>
      </c>
      <c r="K3518" s="30">
        <v>8.4451644110271893</v>
      </c>
      <c r="L3518" s="30">
        <v>86191.347978943595</v>
      </c>
      <c r="M3518" s="30">
        <v>0</v>
      </c>
      <c r="N3518" s="30">
        <v>0.02</v>
      </c>
      <c r="O3518" s="30">
        <v>0</v>
      </c>
      <c r="P3518" s="30">
        <v>0</v>
      </c>
      <c r="Q3518" s="30">
        <v>0</v>
      </c>
      <c r="R3518" s="30">
        <v>0</v>
      </c>
      <c r="S3518" s="30">
        <v>204.12</v>
      </c>
      <c r="T3518">
        <v>7</v>
      </c>
      <c r="U3518">
        <v>422.25822055136001</v>
      </c>
      <c r="V3518">
        <v>1.2500000000000001E-2</v>
      </c>
    </row>
    <row r="3519" spans="1:22" hidden="1" x14ac:dyDescent="0.25">
      <c r="A3519" s="30" t="s">
        <v>970</v>
      </c>
      <c r="B3519" s="30" t="s">
        <v>272</v>
      </c>
      <c r="C3519" s="30" t="s">
        <v>9</v>
      </c>
      <c r="D3519" s="30" t="s">
        <v>339</v>
      </c>
      <c r="E3519" s="30" t="s">
        <v>282</v>
      </c>
      <c r="F3519" s="30">
        <v>10206</v>
      </c>
      <c r="G3519" s="30" t="s">
        <v>294</v>
      </c>
      <c r="H3519" s="30">
        <v>96.951563458407605</v>
      </c>
      <c r="I3519" s="30">
        <v>0.16</v>
      </c>
      <c r="J3519" s="30" t="s">
        <v>333</v>
      </c>
      <c r="K3519" s="30">
        <v>15.5122501533452</v>
      </c>
      <c r="L3519" s="30">
        <v>158318.025065041</v>
      </c>
      <c r="M3519" s="30">
        <v>0</v>
      </c>
      <c r="N3519" s="30">
        <v>0.16</v>
      </c>
      <c r="O3519" s="30">
        <v>0</v>
      </c>
      <c r="P3519" s="30">
        <v>0</v>
      </c>
      <c r="Q3519" s="30">
        <v>0</v>
      </c>
      <c r="R3519" s="30">
        <v>0</v>
      </c>
      <c r="S3519" s="30">
        <v>1632.96</v>
      </c>
      <c r="T3519">
        <v>7</v>
      </c>
      <c r="U3519">
        <v>96.951563458407605</v>
      </c>
      <c r="V3519">
        <v>0.1</v>
      </c>
    </row>
    <row r="3520" spans="1:22" hidden="1" x14ac:dyDescent="0.25">
      <c r="A3520" s="30" t="s">
        <v>971</v>
      </c>
      <c r="B3520" s="30" t="s">
        <v>272</v>
      </c>
      <c r="C3520" s="30" t="s">
        <v>9</v>
      </c>
      <c r="D3520" s="30" t="s">
        <v>339</v>
      </c>
      <c r="E3520" s="30" t="s">
        <v>282</v>
      </c>
      <c r="F3520" s="30">
        <v>10206</v>
      </c>
      <c r="G3520" s="30" t="s">
        <v>295</v>
      </c>
      <c r="H3520" s="30">
        <v>0</v>
      </c>
      <c r="I3520" s="30">
        <v>0</v>
      </c>
      <c r="J3520" s="30" t="s">
        <v>336</v>
      </c>
      <c r="K3520" s="30">
        <v>0</v>
      </c>
      <c r="L3520" s="30">
        <v>0</v>
      </c>
      <c r="M3520" s="30">
        <v>0</v>
      </c>
      <c r="N3520" s="30">
        <v>0</v>
      </c>
      <c r="O3520" s="30">
        <v>0</v>
      </c>
      <c r="P3520" s="30">
        <v>0</v>
      </c>
      <c r="Q3520" s="30">
        <v>0</v>
      </c>
      <c r="R3520" s="30">
        <v>0</v>
      </c>
      <c r="S3520" s="30">
        <v>0</v>
      </c>
      <c r="T3520">
        <v>7</v>
      </c>
      <c r="U3520">
        <v>0</v>
      </c>
      <c r="V3520">
        <v>0</v>
      </c>
    </row>
    <row r="3521" spans="1:22" hidden="1" x14ac:dyDescent="0.25">
      <c r="A3521" s="30" t="s">
        <v>972</v>
      </c>
      <c r="B3521" s="30" t="s">
        <v>272</v>
      </c>
      <c r="C3521" s="30" t="s">
        <v>9</v>
      </c>
      <c r="D3521" s="30" t="s">
        <v>339</v>
      </c>
      <c r="E3521" s="30" t="s">
        <v>282</v>
      </c>
      <c r="F3521" s="30">
        <v>10206</v>
      </c>
      <c r="G3521" s="30" t="s">
        <v>296</v>
      </c>
      <c r="H3521" s="30">
        <v>79.857212463491095</v>
      </c>
      <c r="I3521" s="30">
        <v>0.02</v>
      </c>
      <c r="J3521" s="30" t="s">
        <v>336</v>
      </c>
      <c r="K3521" s="30">
        <v>1.59714424926982</v>
      </c>
      <c r="L3521" s="30">
        <v>16300.4542080478</v>
      </c>
      <c r="M3521" s="30">
        <v>0</v>
      </c>
      <c r="N3521" s="30">
        <v>0</v>
      </c>
      <c r="O3521" s="30">
        <v>0</v>
      </c>
      <c r="P3521" s="30">
        <v>0</v>
      </c>
      <c r="Q3521" s="30">
        <v>0.02</v>
      </c>
      <c r="R3521" s="30">
        <v>1.59714424926982</v>
      </c>
      <c r="S3521" s="30">
        <v>204.12</v>
      </c>
      <c r="T3521">
        <v>7</v>
      </c>
      <c r="U3521">
        <v>79.857212463491095</v>
      </c>
      <c r="V3521">
        <v>1.38888888888889E-2</v>
      </c>
    </row>
    <row r="3522" spans="1:22" hidden="1" x14ac:dyDescent="0.25">
      <c r="A3522" s="30" t="s">
        <v>973</v>
      </c>
      <c r="B3522" s="30" t="s">
        <v>272</v>
      </c>
      <c r="C3522" s="30" t="s">
        <v>9</v>
      </c>
      <c r="D3522" s="30" t="s">
        <v>339</v>
      </c>
      <c r="E3522" s="30" t="s">
        <v>282</v>
      </c>
      <c r="F3522" s="30">
        <v>10206</v>
      </c>
      <c r="G3522" s="30" t="s">
        <v>297</v>
      </c>
      <c r="H3522" s="30">
        <v>783.105708051693</v>
      </c>
      <c r="I3522" s="30">
        <v>0.11</v>
      </c>
      <c r="J3522" s="30" t="s">
        <v>336</v>
      </c>
      <c r="K3522" s="30">
        <v>86.141627885686304</v>
      </c>
      <c r="L3522" s="30">
        <v>879161.45420131402</v>
      </c>
      <c r="M3522" s="30">
        <v>0</v>
      </c>
      <c r="N3522" s="30">
        <v>0</v>
      </c>
      <c r="O3522" s="30">
        <v>0</v>
      </c>
      <c r="P3522" s="30">
        <v>0</v>
      </c>
      <c r="Q3522" s="30">
        <v>0.11</v>
      </c>
      <c r="R3522" s="30">
        <v>86.141627885686304</v>
      </c>
      <c r="S3522" s="30">
        <v>1122.6600000000001</v>
      </c>
      <c r="T3522">
        <v>7</v>
      </c>
      <c r="U3522">
        <v>783.105708051693</v>
      </c>
      <c r="V3522">
        <v>7.6388888888888895E-2</v>
      </c>
    </row>
    <row r="3523" spans="1:22" hidden="1" x14ac:dyDescent="0.25">
      <c r="A3523" s="30" t="s">
        <v>974</v>
      </c>
      <c r="B3523" s="30" t="s">
        <v>272</v>
      </c>
      <c r="C3523" s="30" t="s">
        <v>9</v>
      </c>
      <c r="D3523" s="30" t="s">
        <v>339</v>
      </c>
      <c r="E3523" s="30" t="s">
        <v>282</v>
      </c>
      <c r="F3523" s="30">
        <v>10206</v>
      </c>
      <c r="G3523" s="30" t="s">
        <v>298</v>
      </c>
      <c r="H3523" s="30">
        <v>0</v>
      </c>
      <c r="I3523" s="30">
        <v>0</v>
      </c>
      <c r="J3523" s="30" t="s">
        <v>276</v>
      </c>
      <c r="K3523" s="30">
        <v>0</v>
      </c>
      <c r="L3523" s="30">
        <v>0</v>
      </c>
      <c r="M3523" s="30">
        <v>0</v>
      </c>
      <c r="N3523" s="30">
        <v>0</v>
      </c>
      <c r="O3523" s="30">
        <v>0</v>
      </c>
      <c r="P3523" s="30">
        <v>0</v>
      </c>
      <c r="Q3523" s="30">
        <v>0</v>
      </c>
      <c r="R3523" s="30">
        <v>0</v>
      </c>
      <c r="S3523" s="30">
        <v>0</v>
      </c>
      <c r="T3523">
        <v>7</v>
      </c>
      <c r="U3523">
        <v>0</v>
      </c>
      <c r="V3523">
        <v>0</v>
      </c>
    </row>
    <row r="3524" spans="1:22" hidden="1" x14ac:dyDescent="0.25">
      <c r="A3524" s="30" t="s">
        <v>975</v>
      </c>
      <c r="B3524" s="30" t="s">
        <v>272</v>
      </c>
      <c r="C3524" s="30" t="s">
        <v>9</v>
      </c>
      <c r="D3524" s="30" t="s">
        <v>339</v>
      </c>
      <c r="E3524" s="30" t="s">
        <v>282</v>
      </c>
      <c r="F3524" s="30">
        <v>10206</v>
      </c>
      <c r="G3524" s="30" t="s">
        <v>299</v>
      </c>
      <c r="H3524" s="30">
        <v>136.81774772438899</v>
      </c>
      <c r="I3524" s="30">
        <v>0.05</v>
      </c>
      <c r="J3524" s="30" t="s">
        <v>332</v>
      </c>
      <c r="K3524" s="30">
        <v>6.8408873862194302</v>
      </c>
      <c r="L3524" s="30">
        <v>69818.096663755496</v>
      </c>
      <c r="M3524" s="30">
        <v>0.05</v>
      </c>
      <c r="N3524" s="30">
        <v>0</v>
      </c>
      <c r="O3524" s="30">
        <v>0</v>
      </c>
      <c r="P3524" s="30">
        <v>0</v>
      </c>
      <c r="Q3524" s="30">
        <v>0</v>
      </c>
      <c r="R3524" s="30">
        <v>0</v>
      </c>
      <c r="S3524" s="30">
        <v>510.3</v>
      </c>
      <c r="T3524">
        <v>7</v>
      </c>
      <c r="U3524">
        <v>136.81774772438899</v>
      </c>
      <c r="V3524">
        <v>1.05263157894737E-2</v>
      </c>
    </row>
    <row r="3525" spans="1:22" hidden="1" x14ac:dyDescent="0.25">
      <c r="A3525" s="30" t="s">
        <v>976</v>
      </c>
      <c r="B3525" s="30" t="s">
        <v>272</v>
      </c>
      <c r="C3525" s="30" t="s">
        <v>9</v>
      </c>
      <c r="D3525" s="30" t="s">
        <v>339</v>
      </c>
      <c r="E3525" s="30" t="s">
        <v>282</v>
      </c>
      <c r="F3525" s="30">
        <v>10206</v>
      </c>
      <c r="G3525" s="30" t="s">
        <v>300</v>
      </c>
      <c r="H3525" s="30">
        <v>0</v>
      </c>
      <c r="I3525" s="30">
        <v>0</v>
      </c>
      <c r="J3525" s="30" t="s">
        <v>336</v>
      </c>
      <c r="K3525" s="30">
        <v>0</v>
      </c>
      <c r="L3525" s="30">
        <v>0</v>
      </c>
      <c r="M3525" s="30">
        <v>0</v>
      </c>
      <c r="N3525" s="30">
        <v>0</v>
      </c>
      <c r="O3525" s="30">
        <v>0</v>
      </c>
      <c r="P3525" s="30">
        <v>0</v>
      </c>
      <c r="Q3525" s="30">
        <v>0</v>
      </c>
      <c r="R3525" s="30">
        <v>0</v>
      </c>
      <c r="S3525" s="30">
        <v>0</v>
      </c>
      <c r="T3525">
        <v>7</v>
      </c>
      <c r="U3525">
        <v>0</v>
      </c>
      <c r="V3525">
        <v>0</v>
      </c>
    </row>
    <row r="3526" spans="1:22" hidden="1" x14ac:dyDescent="0.25">
      <c r="A3526" s="30" t="s">
        <v>977</v>
      </c>
      <c r="B3526" s="30" t="s">
        <v>272</v>
      </c>
      <c r="C3526" s="30" t="s">
        <v>9</v>
      </c>
      <c r="D3526" s="30" t="s">
        <v>339</v>
      </c>
      <c r="E3526" s="30" t="s">
        <v>282</v>
      </c>
      <c r="F3526" s="30">
        <v>10206</v>
      </c>
      <c r="G3526" s="30" t="s">
        <v>301</v>
      </c>
      <c r="H3526" s="30">
        <v>46.739392496649003</v>
      </c>
      <c r="I3526" s="30">
        <v>1.08</v>
      </c>
      <c r="J3526" s="30" t="s">
        <v>333</v>
      </c>
      <c r="K3526" s="30">
        <v>50.478543896380899</v>
      </c>
      <c r="L3526" s="30">
        <v>515184.019006463</v>
      </c>
      <c r="M3526" s="30">
        <v>0</v>
      </c>
      <c r="N3526" s="30">
        <v>1.08</v>
      </c>
      <c r="O3526" s="30">
        <v>0</v>
      </c>
      <c r="P3526" s="30">
        <v>0</v>
      </c>
      <c r="Q3526" s="30">
        <v>0</v>
      </c>
      <c r="R3526" s="30">
        <v>0</v>
      </c>
      <c r="S3526" s="30">
        <v>11022.48</v>
      </c>
      <c r="T3526">
        <v>7</v>
      </c>
      <c r="U3526">
        <v>46.739392496649003</v>
      </c>
      <c r="V3526">
        <v>0.67500000000000004</v>
      </c>
    </row>
    <row r="3527" spans="1:22" hidden="1" x14ac:dyDescent="0.25">
      <c r="A3527" s="30" t="s">
        <v>978</v>
      </c>
      <c r="B3527" s="30" t="s">
        <v>272</v>
      </c>
      <c r="C3527" s="30" t="s">
        <v>9</v>
      </c>
      <c r="D3527" s="30" t="s">
        <v>339</v>
      </c>
      <c r="E3527" s="30" t="s">
        <v>282</v>
      </c>
      <c r="F3527" s="30">
        <v>10206</v>
      </c>
      <c r="G3527" s="30" t="s">
        <v>302</v>
      </c>
      <c r="H3527" s="30">
        <v>111.296791699493</v>
      </c>
      <c r="I3527" s="30">
        <v>0.26</v>
      </c>
      <c r="J3527" s="30" t="s">
        <v>332</v>
      </c>
      <c r="K3527" s="30">
        <v>28.9371658418682</v>
      </c>
      <c r="L3527" s="30">
        <v>295332.71458210697</v>
      </c>
      <c r="M3527" s="30">
        <v>0.26</v>
      </c>
      <c r="N3527" s="30">
        <v>0</v>
      </c>
      <c r="O3527" s="30">
        <v>0</v>
      </c>
      <c r="P3527" s="30">
        <v>0</v>
      </c>
      <c r="Q3527" s="30">
        <v>0</v>
      </c>
      <c r="R3527" s="30">
        <v>0</v>
      </c>
      <c r="S3527" s="30">
        <v>2653.56</v>
      </c>
      <c r="T3527">
        <v>7</v>
      </c>
      <c r="U3527">
        <v>111.296791699493</v>
      </c>
      <c r="V3527">
        <v>5.4736842105263202E-2</v>
      </c>
    </row>
    <row r="3528" spans="1:22" hidden="1" x14ac:dyDescent="0.25">
      <c r="A3528" s="30" t="s">
        <v>979</v>
      </c>
      <c r="B3528" s="30" t="s">
        <v>272</v>
      </c>
      <c r="C3528" s="30" t="s">
        <v>9</v>
      </c>
      <c r="D3528" s="30" t="s">
        <v>339</v>
      </c>
      <c r="E3528" s="30" t="s">
        <v>282</v>
      </c>
      <c r="F3528" s="30">
        <v>10206</v>
      </c>
      <c r="G3528" s="30" t="s">
        <v>303</v>
      </c>
      <c r="H3528" s="30">
        <v>196.57794344695901</v>
      </c>
      <c r="I3528" s="30">
        <v>7.0000000000000007E-2</v>
      </c>
      <c r="J3528" s="30" t="s">
        <v>336</v>
      </c>
      <c r="K3528" s="30">
        <v>13.760456041287201</v>
      </c>
      <c r="L3528" s="30">
        <v>140439.214357377</v>
      </c>
      <c r="M3528" s="30">
        <v>0</v>
      </c>
      <c r="N3528" s="30">
        <v>0</v>
      </c>
      <c r="O3528" s="30">
        <v>0</v>
      </c>
      <c r="P3528" s="30">
        <v>0</v>
      </c>
      <c r="Q3528" s="30">
        <v>7.0000000000000007E-2</v>
      </c>
      <c r="R3528" s="30">
        <v>13.760456041287201</v>
      </c>
      <c r="S3528" s="30">
        <v>714.42</v>
      </c>
      <c r="T3528">
        <v>7</v>
      </c>
      <c r="U3528">
        <v>196.57794344695901</v>
      </c>
      <c r="V3528">
        <v>4.8611111111111098E-2</v>
      </c>
    </row>
    <row r="3529" spans="1:22" hidden="1" x14ac:dyDescent="0.25">
      <c r="A3529" s="30" t="s">
        <v>967</v>
      </c>
      <c r="B3529" s="30" t="s">
        <v>272</v>
      </c>
      <c r="C3529" s="30" t="s">
        <v>9</v>
      </c>
      <c r="D3529" s="30" t="s">
        <v>339</v>
      </c>
      <c r="E3529" s="30" t="s">
        <v>282</v>
      </c>
      <c r="F3529" s="30">
        <v>10206</v>
      </c>
      <c r="G3529" s="30" t="s">
        <v>304</v>
      </c>
      <c r="H3529" s="30">
        <v>62.766516956645198</v>
      </c>
      <c r="I3529" s="30">
        <v>1</v>
      </c>
      <c r="J3529" s="30" t="s">
        <v>336</v>
      </c>
      <c r="K3529" s="30">
        <v>62.766516956645198</v>
      </c>
      <c r="L3529" s="30">
        <v>640595.07205952005</v>
      </c>
      <c r="M3529" s="30">
        <v>0</v>
      </c>
      <c r="N3529" s="30">
        <v>0</v>
      </c>
      <c r="O3529" s="30">
        <v>0</v>
      </c>
      <c r="P3529" s="30">
        <v>0</v>
      </c>
      <c r="Q3529" s="30">
        <v>1</v>
      </c>
      <c r="R3529" s="30">
        <v>62.766516956645198</v>
      </c>
      <c r="S3529" s="30">
        <v>10206</v>
      </c>
      <c r="T3529">
        <v>7</v>
      </c>
      <c r="U3529">
        <v>62.766516956645198</v>
      </c>
      <c r="V3529">
        <v>0.69444444444444398</v>
      </c>
    </row>
    <row r="3530" spans="1:22" hidden="1" x14ac:dyDescent="0.25">
      <c r="A3530" s="30" t="s">
        <v>981</v>
      </c>
      <c r="B3530" s="30" t="s">
        <v>272</v>
      </c>
      <c r="C3530" s="30" t="s">
        <v>9</v>
      </c>
      <c r="D3530" s="30" t="s">
        <v>339</v>
      </c>
      <c r="E3530" s="30" t="s">
        <v>282</v>
      </c>
      <c r="F3530" s="30">
        <v>10206</v>
      </c>
      <c r="G3530" s="30" t="s">
        <v>305</v>
      </c>
      <c r="H3530" s="30">
        <v>200.469494346658</v>
      </c>
      <c r="I3530" s="30">
        <v>1.35</v>
      </c>
      <c r="J3530" s="30" t="s">
        <v>332</v>
      </c>
      <c r="K3530" s="30">
        <v>270.633817367988</v>
      </c>
      <c r="L3530" s="30">
        <v>2762088.7400576901</v>
      </c>
      <c r="M3530" s="30">
        <v>1.35</v>
      </c>
      <c r="N3530" s="30">
        <v>0</v>
      </c>
      <c r="O3530" s="30">
        <v>0</v>
      </c>
      <c r="P3530" s="30">
        <v>0</v>
      </c>
      <c r="Q3530" s="30">
        <v>0</v>
      </c>
      <c r="R3530" s="30">
        <v>0</v>
      </c>
      <c r="S3530" s="30">
        <v>13778.1</v>
      </c>
      <c r="T3530">
        <v>7</v>
      </c>
      <c r="U3530">
        <v>200.469494346658</v>
      </c>
      <c r="V3530">
        <v>0.28421052631578902</v>
      </c>
    </row>
    <row r="3531" spans="1:22" hidden="1" x14ac:dyDescent="0.25">
      <c r="A3531" s="30" t="s">
        <v>982</v>
      </c>
      <c r="B3531" s="30" t="s">
        <v>272</v>
      </c>
      <c r="C3531" s="30" t="s">
        <v>9</v>
      </c>
      <c r="D3531" s="30" t="s">
        <v>339</v>
      </c>
      <c r="E3531" s="30" t="s">
        <v>282</v>
      </c>
      <c r="F3531" s="30">
        <v>10206</v>
      </c>
      <c r="G3531" s="30" t="s">
        <v>306</v>
      </c>
      <c r="H3531" s="30">
        <v>113.346153776203</v>
      </c>
      <c r="I3531" s="30">
        <v>1.75</v>
      </c>
      <c r="J3531" s="30" t="s">
        <v>332</v>
      </c>
      <c r="K3531" s="30">
        <v>198.35576910835599</v>
      </c>
      <c r="L3531" s="30">
        <v>2024418.9795198799</v>
      </c>
      <c r="M3531" s="30">
        <v>1.75</v>
      </c>
      <c r="N3531" s="30">
        <v>0</v>
      </c>
      <c r="O3531" s="30">
        <v>0</v>
      </c>
      <c r="P3531" s="30">
        <v>0</v>
      </c>
      <c r="Q3531" s="30">
        <v>0</v>
      </c>
      <c r="R3531" s="30">
        <v>0</v>
      </c>
      <c r="S3531" s="30">
        <v>17860.5</v>
      </c>
      <c r="T3531">
        <v>7</v>
      </c>
      <c r="U3531">
        <v>113.346153776203</v>
      </c>
      <c r="V3531">
        <v>0.36842105263157898</v>
      </c>
    </row>
    <row r="3532" spans="1:22" hidden="1" x14ac:dyDescent="0.25">
      <c r="A3532" s="30" t="s">
        <v>983</v>
      </c>
      <c r="B3532" s="30" t="s">
        <v>272</v>
      </c>
      <c r="C3532" s="30" t="s">
        <v>9</v>
      </c>
      <c r="D3532" s="30" t="s">
        <v>339</v>
      </c>
      <c r="E3532" s="30" t="s">
        <v>282</v>
      </c>
      <c r="F3532" s="30">
        <v>10206</v>
      </c>
      <c r="G3532" s="30" t="s">
        <v>307</v>
      </c>
      <c r="H3532" s="30">
        <v>80.961337931571194</v>
      </c>
      <c r="I3532" s="30">
        <v>0.23</v>
      </c>
      <c r="J3532" s="30" t="s">
        <v>336</v>
      </c>
      <c r="K3532" s="30">
        <v>18.6211077242614</v>
      </c>
      <c r="L3532" s="30">
        <v>190047.025433812</v>
      </c>
      <c r="M3532" s="30">
        <v>0</v>
      </c>
      <c r="N3532" s="30">
        <v>0</v>
      </c>
      <c r="O3532" s="30">
        <v>0</v>
      </c>
      <c r="P3532" s="30">
        <v>0</v>
      </c>
      <c r="Q3532" s="30">
        <v>0.23</v>
      </c>
      <c r="R3532" s="30">
        <v>18.6211077242614</v>
      </c>
      <c r="S3532" s="30">
        <v>2347.38</v>
      </c>
      <c r="T3532">
        <v>7</v>
      </c>
      <c r="U3532">
        <v>80.961337931571194</v>
      </c>
      <c r="V3532">
        <v>0.15972222222222199</v>
      </c>
    </row>
    <row r="3533" spans="1:22" hidden="1" x14ac:dyDescent="0.25">
      <c r="A3533" s="30" t="s">
        <v>984</v>
      </c>
      <c r="B3533" s="30" t="s">
        <v>272</v>
      </c>
      <c r="C3533" s="30" t="s">
        <v>9</v>
      </c>
      <c r="D3533" s="30" t="s">
        <v>339</v>
      </c>
      <c r="E3533" s="30" t="s">
        <v>282</v>
      </c>
      <c r="F3533" s="30">
        <v>10206</v>
      </c>
      <c r="G3533" s="30" t="s">
        <v>308</v>
      </c>
      <c r="H3533" s="30">
        <v>135.639328842032</v>
      </c>
      <c r="I3533" s="30">
        <v>1.1299999999999999</v>
      </c>
      <c r="J3533" s="30" t="s">
        <v>332</v>
      </c>
      <c r="K3533" s="30">
        <v>153.272441591496</v>
      </c>
      <c r="L3533" s="30">
        <v>1564298.5388827999</v>
      </c>
      <c r="M3533" s="30">
        <v>1.1299999999999999</v>
      </c>
      <c r="N3533" s="30">
        <v>0</v>
      </c>
      <c r="O3533" s="30">
        <v>0</v>
      </c>
      <c r="P3533" s="30">
        <v>0</v>
      </c>
      <c r="Q3533" s="30">
        <v>0</v>
      </c>
      <c r="R3533" s="30">
        <v>0</v>
      </c>
      <c r="S3533" s="30">
        <v>11532.78</v>
      </c>
      <c r="T3533">
        <v>7</v>
      </c>
      <c r="U3533">
        <v>135.639328842032</v>
      </c>
      <c r="V3533">
        <v>0.23789473684210499</v>
      </c>
    </row>
    <row r="3534" spans="1:22" hidden="1" x14ac:dyDescent="0.25">
      <c r="A3534" s="30" t="s">
        <v>980</v>
      </c>
      <c r="B3534" s="30" t="s">
        <v>272</v>
      </c>
      <c r="C3534" s="30" t="s">
        <v>9</v>
      </c>
      <c r="D3534" s="30" t="s">
        <v>339</v>
      </c>
      <c r="E3534" s="30" t="s">
        <v>282</v>
      </c>
      <c r="F3534" s="30">
        <v>10206</v>
      </c>
      <c r="G3534" s="30" t="s">
        <v>309</v>
      </c>
      <c r="H3534" s="30">
        <v>136.112875643232</v>
      </c>
      <c r="I3534" s="30">
        <v>0.01</v>
      </c>
      <c r="J3534" s="30" t="s">
        <v>336</v>
      </c>
      <c r="K3534" s="30">
        <v>1.36112875643232</v>
      </c>
      <c r="L3534" s="30">
        <v>13891.6800881483</v>
      </c>
      <c r="M3534" s="30">
        <v>0</v>
      </c>
      <c r="N3534" s="30">
        <v>0</v>
      </c>
      <c r="O3534" s="30">
        <v>0</v>
      </c>
      <c r="P3534" s="30">
        <v>0</v>
      </c>
      <c r="Q3534" s="30">
        <v>0.01</v>
      </c>
      <c r="R3534" s="30">
        <v>1.36112875643232</v>
      </c>
      <c r="S3534" s="30">
        <v>102.06</v>
      </c>
      <c r="T3534">
        <v>7</v>
      </c>
      <c r="U3534">
        <v>136.112875643232</v>
      </c>
      <c r="V3534">
        <v>6.9444444444444397E-3</v>
      </c>
    </row>
    <row r="3535" spans="1:22" hidden="1" x14ac:dyDescent="0.25">
      <c r="A3535" s="30" t="s">
        <v>985</v>
      </c>
      <c r="B3535" s="30" t="s">
        <v>272</v>
      </c>
      <c r="C3535" s="30" t="s">
        <v>9</v>
      </c>
      <c r="D3535" s="30" t="s">
        <v>339</v>
      </c>
      <c r="E3535" s="30" t="s">
        <v>282</v>
      </c>
      <c r="F3535" s="30">
        <v>10206</v>
      </c>
      <c r="G3535" s="30" t="s">
        <v>310</v>
      </c>
      <c r="H3535" s="30">
        <v>221.033923709569</v>
      </c>
      <c r="I3535" s="30">
        <v>0.02</v>
      </c>
      <c r="J3535" s="30" t="s">
        <v>333</v>
      </c>
      <c r="K3535" s="30">
        <v>4.4206784741913898</v>
      </c>
      <c r="L3535" s="30">
        <v>45117.444507597298</v>
      </c>
      <c r="M3535" s="30">
        <v>0</v>
      </c>
      <c r="N3535" s="30">
        <v>0.02</v>
      </c>
      <c r="O3535" s="30">
        <v>0</v>
      </c>
      <c r="P3535" s="30">
        <v>0</v>
      </c>
      <c r="Q3535" s="30">
        <v>0</v>
      </c>
      <c r="R3535" s="30">
        <v>0</v>
      </c>
      <c r="S3535" s="30">
        <v>204.12</v>
      </c>
      <c r="T3535">
        <v>7</v>
      </c>
      <c r="U3535">
        <v>221.033923709569</v>
      </c>
      <c r="V3535">
        <v>1.2500000000000001E-2</v>
      </c>
    </row>
    <row r="3536" spans="1:22" hidden="1" x14ac:dyDescent="0.25">
      <c r="A3536" s="30" t="s">
        <v>986</v>
      </c>
      <c r="B3536" s="30" t="s">
        <v>272</v>
      </c>
      <c r="C3536" s="30" t="s">
        <v>9</v>
      </c>
      <c r="D3536" s="30" t="s">
        <v>339</v>
      </c>
      <c r="E3536" s="30" t="s">
        <v>282</v>
      </c>
      <c r="F3536" s="30">
        <v>10206</v>
      </c>
      <c r="G3536" s="30" t="s">
        <v>311</v>
      </c>
      <c r="H3536" s="30">
        <v>104.54976772255201</v>
      </c>
      <c r="I3536" s="30">
        <v>0.32</v>
      </c>
      <c r="J3536" s="30" t="s">
        <v>333</v>
      </c>
      <c r="K3536" s="30">
        <v>33.455925671216598</v>
      </c>
      <c r="L3536" s="30">
        <v>341451.17740043701</v>
      </c>
      <c r="M3536" s="30">
        <v>0</v>
      </c>
      <c r="N3536" s="30">
        <v>0.32</v>
      </c>
      <c r="O3536" s="30">
        <v>0</v>
      </c>
      <c r="P3536" s="30">
        <v>0</v>
      </c>
      <c r="Q3536" s="30">
        <v>0</v>
      </c>
      <c r="R3536" s="30">
        <v>0</v>
      </c>
      <c r="S3536" s="30">
        <v>3265.92</v>
      </c>
      <c r="T3536">
        <v>7</v>
      </c>
      <c r="U3536">
        <v>104.54976772255201</v>
      </c>
      <c r="V3536">
        <v>0.2</v>
      </c>
    </row>
    <row r="3537" spans="1:22" hidden="1" x14ac:dyDescent="0.25">
      <c r="A3537" s="30" t="s">
        <v>987</v>
      </c>
      <c r="B3537" s="30" t="s">
        <v>272</v>
      </c>
      <c r="C3537" s="30" t="s">
        <v>9</v>
      </c>
      <c r="D3537" s="30" t="s">
        <v>339</v>
      </c>
      <c r="E3537" s="30" t="s">
        <v>282</v>
      </c>
      <c r="F3537" s="30">
        <v>10206</v>
      </c>
      <c r="G3537" s="30" t="s">
        <v>312</v>
      </c>
      <c r="H3537" s="30">
        <v>34.166992153016302</v>
      </c>
      <c r="I3537" s="30">
        <v>3.24</v>
      </c>
      <c r="J3537" s="30" t="s">
        <v>334</v>
      </c>
      <c r="K3537" s="30">
        <v>110.701054575773</v>
      </c>
      <c r="L3537" s="30">
        <v>1129814.9630003399</v>
      </c>
      <c r="M3537" s="30">
        <v>0</v>
      </c>
      <c r="N3537" s="30">
        <v>0</v>
      </c>
      <c r="O3537" s="30">
        <v>3.24</v>
      </c>
      <c r="P3537" s="30">
        <v>0</v>
      </c>
      <c r="Q3537" s="30">
        <v>0</v>
      </c>
      <c r="R3537" s="30">
        <v>0</v>
      </c>
      <c r="S3537" s="30">
        <v>33067.440000000002</v>
      </c>
      <c r="T3537">
        <v>7</v>
      </c>
      <c r="U3537">
        <v>34.166992153016302</v>
      </c>
      <c r="V3537">
        <v>0.77697841726618699</v>
      </c>
    </row>
    <row r="3538" spans="1:22" hidden="1" x14ac:dyDescent="0.25">
      <c r="A3538" s="30" t="s">
        <v>2860</v>
      </c>
      <c r="B3538" s="30" t="s">
        <v>272</v>
      </c>
      <c r="C3538" s="30" t="s">
        <v>9</v>
      </c>
      <c r="D3538" s="30" t="s">
        <v>339</v>
      </c>
      <c r="E3538" s="30" t="s">
        <v>282</v>
      </c>
      <c r="F3538" s="30">
        <v>10206</v>
      </c>
      <c r="G3538" s="30" t="s">
        <v>2688</v>
      </c>
      <c r="H3538" s="30">
        <v>201.968154284821</v>
      </c>
      <c r="I3538" s="30">
        <v>0.11737581243</v>
      </c>
      <c r="J3538" s="30" t="s">
        <v>334</v>
      </c>
      <c r="K3538" s="30">
        <v>23.7061761941684</v>
      </c>
      <c r="L3538" s="30">
        <v>241945.23423768301</v>
      </c>
      <c r="M3538" s="30">
        <v>0</v>
      </c>
      <c r="N3538" s="30">
        <v>0</v>
      </c>
      <c r="O3538" s="30">
        <v>0.11737581243</v>
      </c>
      <c r="P3538" s="30">
        <v>0</v>
      </c>
      <c r="Q3538" s="30">
        <v>0</v>
      </c>
      <c r="R3538" s="30">
        <v>0</v>
      </c>
      <c r="S3538" s="30">
        <v>1197.9375416605801</v>
      </c>
      <c r="T3538">
        <v>7</v>
      </c>
      <c r="U3538">
        <v>201.968154284821</v>
      </c>
      <c r="V3538">
        <v>2.8147676841726602E-2</v>
      </c>
    </row>
    <row r="3539" spans="1:22" hidden="1" x14ac:dyDescent="0.25">
      <c r="A3539" s="30" t="s">
        <v>2776</v>
      </c>
      <c r="B3539" s="30" t="s">
        <v>272</v>
      </c>
      <c r="C3539" s="30" t="s">
        <v>9</v>
      </c>
      <c r="D3539" s="30" t="s">
        <v>339</v>
      </c>
      <c r="E3539" s="30" t="s">
        <v>282</v>
      </c>
      <c r="F3539" s="30">
        <v>10206</v>
      </c>
      <c r="G3539" s="30" t="s">
        <v>2687</v>
      </c>
      <c r="H3539" s="30">
        <v>125.34560889295101</v>
      </c>
      <c r="I3539" s="30">
        <v>0.81262418756999999</v>
      </c>
      <c r="J3539" s="30" t="s">
        <v>334</v>
      </c>
      <c r="K3539" s="30">
        <v>101.85887359210101</v>
      </c>
      <c r="L3539" s="30">
        <v>1039571.66388098</v>
      </c>
      <c r="M3539" s="30">
        <v>0</v>
      </c>
      <c r="N3539" s="30">
        <v>0</v>
      </c>
      <c r="O3539" s="30">
        <v>0.81262418756999999</v>
      </c>
      <c r="P3539" s="30">
        <v>0</v>
      </c>
      <c r="Q3539" s="30">
        <v>0</v>
      </c>
      <c r="R3539" s="30">
        <v>0</v>
      </c>
      <c r="S3539" s="30">
        <v>8293.64245833942</v>
      </c>
      <c r="T3539">
        <v>7</v>
      </c>
      <c r="U3539">
        <v>125.34560889295101</v>
      </c>
      <c r="V3539">
        <v>0.194873905892086</v>
      </c>
    </row>
    <row r="3540" spans="1:22" hidden="1" x14ac:dyDescent="0.25">
      <c r="A3540" s="30" t="s">
        <v>988</v>
      </c>
      <c r="B3540" s="30" t="s">
        <v>272</v>
      </c>
      <c r="C3540" s="30" t="s">
        <v>9</v>
      </c>
      <c r="D3540" s="30" t="s">
        <v>339</v>
      </c>
      <c r="E3540" s="30" t="s">
        <v>282</v>
      </c>
      <c r="F3540" s="30">
        <v>10206</v>
      </c>
      <c r="G3540" s="30" t="s">
        <v>313</v>
      </c>
      <c r="H3540" s="30">
        <v>0</v>
      </c>
      <c r="I3540" s="30">
        <v>0</v>
      </c>
      <c r="J3540" s="30" t="s">
        <v>334</v>
      </c>
      <c r="K3540" s="30">
        <v>0</v>
      </c>
      <c r="L3540" s="30">
        <v>0</v>
      </c>
      <c r="M3540" s="30">
        <v>0</v>
      </c>
      <c r="N3540" s="30">
        <v>0</v>
      </c>
      <c r="O3540" s="30">
        <v>0</v>
      </c>
      <c r="P3540" s="30">
        <v>0</v>
      </c>
      <c r="Q3540" s="30">
        <v>0</v>
      </c>
      <c r="R3540" s="30">
        <v>0</v>
      </c>
      <c r="S3540" s="30">
        <v>0</v>
      </c>
      <c r="T3540">
        <v>7</v>
      </c>
      <c r="U3540">
        <v>0</v>
      </c>
      <c r="V3540">
        <v>0</v>
      </c>
    </row>
    <row r="3541" spans="1:22" hidden="1" x14ac:dyDescent="0.25">
      <c r="A3541" s="30" t="s">
        <v>1015</v>
      </c>
      <c r="B3541" s="30" t="s">
        <v>272</v>
      </c>
      <c r="C3541" s="30" t="s">
        <v>9</v>
      </c>
      <c r="D3541" s="30" t="s">
        <v>339</v>
      </c>
      <c r="E3541" s="30" t="s">
        <v>283</v>
      </c>
      <c r="F3541" s="30">
        <v>10207</v>
      </c>
      <c r="G3541" s="30" t="s">
        <v>289</v>
      </c>
      <c r="H3541" s="30">
        <v>0</v>
      </c>
      <c r="I3541" s="30">
        <v>0</v>
      </c>
      <c r="J3541" s="30" t="s">
        <v>335</v>
      </c>
      <c r="K3541" s="30">
        <v>0</v>
      </c>
      <c r="L3541" s="30">
        <v>0</v>
      </c>
      <c r="M3541" s="30">
        <v>0</v>
      </c>
      <c r="N3541" s="30">
        <v>0</v>
      </c>
      <c r="O3541" s="30">
        <v>0</v>
      </c>
      <c r="P3541" s="30">
        <v>0</v>
      </c>
      <c r="Q3541" s="30">
        <v>0</v>
      </c>
      <c r="R3541" s="30">
        <v>0</v>
      </c>
      <c r="S3541" s="30">
        <v>0</v>
      </c>
      <c r="T3541">
        <v>8</v>
      </c>
      <c r="U3541">
        <v>4340.3364537163498</v>
      </c>
      <c r="V3541">
        <v>1</v>
      </c>
    </row>
    <row r="3542" spans="1:22" hidden="1" x14ac:dyDescent="0.25">
      <c r="A3542" s="30" t="s">
        <v>1014</v>
      </c>
      <c r="B3542" s="30" t="s">
        <v>272</v>
      </c>
      <c r="C3542" s="30" t="s">
        <v>9</v>
      </c>
      <c r="D3542" s="30" t="s">
        <v>339</v>
      </c>
      <c r="E3542" s="30" t="s">
        <v>283</v>
      </c>
      <c r="F3542" s="30">
        <v>10207</v>
      </c>
      <c r="G3542" s="30" t="s">
        <v>290</v>
      </c>
      <c r="H3542" s="30">
        <v>0</v>
      </c>
      <c r="I3542" s="30">
        <v>0</v>
      </c>
      <c r="J3542" s="30" t="s">
        <v>363</v>
      </c>
      <c r="K3542" s="30">
        <v>0</v>
      </c>
      <c r="L3542" s="30">
        <v>0</v>
      </c>
      <c r="M3542" s="30">
        <v>0</v>
      </c>
      <c r="N3542" s="30">
        <v>0</v>
      </c>
      <c r="O3542" s="30">
        <v>0</v>
      </c>
      <c r="P3542" s="30">
        <v>0</v>
      </c>
      <c r="Q3542" s="30">
        <v>0</v>
      </c>
      <c r="R3542" s="30">
        <v>0</v>
      </c>
      <c r="S3542" s="30">
        <v>0</v>
      </c>
      <c r="T3542">
        <v>8</v>
      </c>
      <c r="U3542">
        <v>3175.2604275148901</v>
      </c>
      <c r="V3542">
        <v>0.19354838709677399</v>
      </c>
    </row>
    <row r="3543" spans="1:22" hidden="1" x14ac:dyDescent="0.25">
      <c r="A3543" s="30" t="s">
        <v>991</v>
      </c>
      <c r="B3543" s="30" t="s">
        <v>272</v>
      </c>
      <c r="C3543" s="30" t="s">
        <v>9</v>
      </c>
      <c r="D3543" s="30" t="s">
        <v>339</v>
      </c>
      <c r="E3543" s="30" t="s">
        <v>283</v>
      </c>
      <c r="F3543" s="30">
        <v>10207</v>
      </c>
      <c r="G3543" s="30" t="s">
        <v>291</v>
      </c>
      <c r="H3543" s="30">
        <v>0</v>
      </c>
      <c r="I3543" s="30">
        <v>0</v>
      </c>
      <c r="J3543" s="30" t="s">
        <v>336</v>
      </c>
      <c r="K3543" s="30">
        <v>0</v>
      </c>
      <c r="L3543" s="30">
        <v>0</v>
      </c>
      <c r="M3543" s="30">
        <v>0</v>
      </c>
      <c r="N3543" s="30">
        <v>0</v>
      </c>
      <c r="O3543" s="30">
        <v>0</v>
      </c>
      <c r="P3543" s="30">
        <v>0</v>
      </c>
      <c r="Q3543" s="30">
        <v>0</v>
      </c>
      <c r="R3543" s="30">
        <v>0</v>
      </c>
      <c r="S3543" s="30">
        <v>0</v>
      </c>
      <c r="T3543">
        <v>8</v>
      </c>
      <c r="U3543">
        <v>0</v>
      </c>
      <c r="V3543">
        <v>0</v>
      </c>
    </row>
    <row r="3544" spans="1:22" hidden="1" x14ac:dyDescent="0.25">
      <c r="A3544" s="30" t="s">
        <v>993</v>
      </c>
      <c r="B3544" s="30" t="s">
        <v>272</v>
      </c>
      <c r="C3544" s="30" t="s">
        <v>9</v>
      </c>
      <c r="D3544" s="30" t="s">
        <v>339</v>
      </c>
      <c r="E3544" s="30" t="s">
        <v>283</v>
      </c>
      <c r="F3544" s="30">
        <v>10207</v>
      </c>
      <c r="G3544" s="30" t="s">
        <v>292</v>
      </c>
      <c r="H3544" s="30">
        <v>47.147140482887302</v>
      </c>
      <c r="I3544" s="30">
        <v>0.32</v>
      </c>
      <c r="J3544" s="30" t="s">
        <v>332</v>
      </c>
      <c r="K3544" s="30">
        <v>15.087084954523901</v>
      </c>
      <c r="L3544" s="30">
        <v>153993.87613082599</v>
      </c>
      <c r="M3544" s="30">
        <v>0.32</v>
      </c>
      <c r="N3544" s="30">
        <v>0</v>
      </c>
      <c r="O3544" s="30">
        <v>0</v>
      </c>
      <c r="P3544" s="30">
        <v>0</v>
      </c>
      <c r="Q3544" s="30">
        <v>0</v>
      </c>
      <c r="R3544" s="30">
        <v>0</v>
      </c>
      <c r="S3544" s="30">
        <v>3266.24</v>
      </c>
      <c r="T3544">
        <v>8</v>
      </c>
      <c r="U3544">
        <v>47.147140482887302</v>
      </c>
      <c r="V3544">
        <v>5.3067993366500803E-2</v>
      </c>
    </row>
    <row r="3545" spans="1:22" hidden="1" x14ac:dyDescent="0.25">
      <c r="A3545" s="30" t="s">
        <v>994</v>
      </c>
      <c r="B3545" s="30" t="s">
        <v>272</v>
      </c>
      <c r="C3545" s="30" t="s">
        <v>9</v>
      </c>
      <c r="D3545" s="30" t="s">
        <v>339</v>
      </c>
      <c r="E3545" s="30" t="s">
        <v>283</v>
      </c>
      <c r="F3545" s="30">
        <v>10207</v>
      </c>
      <c r="G3545" s="30" t="s">
        <v>293</v>
      </c>
      <c r="H3545" s="30">
        <v>649.26355544973899</v>
      </c>
      <c r="I3545" s="30">
        <v>0.04</v>
      </c>
      <c r="J3545" s="30" t="s">
        <v>333</v>
      </c>
      <c r="K3545" s="30">
        <v>25.9705422179895</v>
      </c>
      <c r="L3545" s="30">
        <v>265081.32441901899</v>
      </c>
      <c r="M3545" s="30">
        <v>0</v>
      </c>
      <c r="N3545" s="30">
        <v>0.04</v>
      </c>
      <c r="O3545" s="30">
        <v>0</v>
      </c>
      <c r="P3545" s="30">
        <v>0</v>
      </c>
      <c r="Q3545" s="30">
        <v>0</v>
      </c>
      <c r="R3545" s="30">
        <v>0</v>
      </c>
      <c r="S3545" s="30">
        <v>408.28</v>
      </c>
      <c r="T3545">
        <v>8</v>
      </c>
      <c r="U3545">
        <v>649.26355544973899</v>
      </c>
      <c r="V3545">
        <v>0.02</v>
      </c>
    </row>
    <row r="3546" spans="1:22" hidden="1" x14ac:dyDescent="0.25">
      <c r="A3546" s="30" t="s">
        <v>995</v>
      </c>
      <c r="B3546" s="30" t="s">
        <v>272</v>
      </c>
      <c r="C3546" s="30" t="s">
        <v>9</v>
      </c>
      <c r="D3546" s="30" t="s">
        <v>339</v>
      </c>
      <c r="E3546" s="30" t="s">
        <v>283</v>
      </c>
      <c r="F3546" s="30">
        <v>10207</v>
      </c>
      <c r="G3546" s="30" t="s">
        <v>294</v>
      </c>
      <c r="H3546" s="30">
        <v>158.214569091615</v>
      </c>
      <c r="I3546" s="30">
        <v>0.2</v>
      </c>
      <c r="J3546" s="30" t="s">
        <v>333</v>
      </c>
      <c r="K3546" s="30">
        <v>31.642913818322899</v>
      </c>
      <c r="L3546" s="30">
        <v>322979.22134362202</v>
      </c>
      <c r="M3546" s="30">
        <v>0</v>
      </c>
      <c r="N3546" s="30">
        <v>0.2</v>
      </c>
      <c r="O3546" s="30">
        <v>0</v>
      </c>
      <c r="P3546" s="30">
        <v>0</v>
      </c>
      <c r="Q3546" s="30">
        <v>0</v>
      </c>
      <c r="R3546" s="30">
        <v>0</v>
      </c>
      <c r="S3546" s="30">
        <v>2041.4</v>
      </c>
      <c r="T3546">
        <v>8</v>
      </c>
      <c r="U3546">
        <v>158.214569091615</v>
      </c>
      <c r="V3546">
        <v>0.1</v>
      </c>
    </row>
    <row r="3547" spans="1:22" hidden="1" x14ac:dyDescent="0.25">
      <c r="A3547" s="30" t="s">
        <v>996</v>
      </c>
      <c r="B3547" s="30" t="s">
        <v>272</v>
      </c>
      <c r="C3547" s="30" t="s">
        <v>9</v>
      </c>
      <c r="D3547" s="30" t="s">
        <v>339</v>
      </c>
      <c r="E3547" s="30" t="s">
        <v>283</v>
      </c>
      <c r="F3547" s="30">
        <v>10207</v>
      </c>
      <c r="G3547" s="30" t="s">
        <v>295</v>
      </c>
      <c r="H3547" s="30">
        <v>0</v>
      </c>
      <c r="I3547" s="30">
        <v>0</v>
      </c>
      <c r="J3547" s="30" t="s">
        <v>336</v>
      </c>
      <c r="K3547" s="30">
        <v>0</v>
      </c>
      <c r="L3547" s="30">
        <v>0</v>
      </c>
      <c r="M3547" s="30">
        <v>0</v>
      </c>
      <c r="N3547" s="30">
        <v>0</v>
      </c>
      <c r="O3547" s="30">
        <v>0</v>
      </c>
      <c r="P3547" s="30">
        <v>0</v>
      </c>
      <c r="Q3547" s="30">
        <v>0</v>
      </c>
      <c r="R3547" s="30">
        <v>0</v>
      </c>
      <c r="S3547" s="30">
        <v>0</v>
      </c>
      <c r="T3547">
        <v>8</v>
      </c>
      <c r="U3547">
        <v>0</v>
      </c>
      <c r="V3547">
        <v>0</v>
      </c>
    </row>
    <row r="3548" spans="1:22" hidden="1" x14ac:dyDescent="0.25">
      <c r="A3548" s="30" t="s">
        <v>997</v>
      </c>
      <c r="B3548" s="30" t="s">
        <v>272</v>
      </c>
      <c r="C3548" s="30" t="s">
        <v>9</v>
      </c>
      <c r="D3548" s="30" t="s">
        <v>339</v>
      </c>
      <c r="E3548" s="30" t="s">
        <v>283</v>
      </c>
      <c r="F3548" s="30">
        <v>10207</v>
      </c>
      <c r="G3548" s="30" t="s">
        <v>296</v>
      </c>
      <c r="H3548" s="30">
        <v>70.716528264155798</v>
      </c>
      <c r="I3548" s="30">
        <v>0.03</v>
      </c>
      <c r="J3548" s="30" t="s">
        <v>336</v>
      </c>
      <c r="K3548" s="30">
        <v>2.1214958479246699</v>
      </c>
      <c r="L3548" s="30">
        <v>21654.108119767199</v>
      </c>
      <c r="M3548" s="30">
        <v>0</v>
      </c>
      <c r="N3548" s="30">
        <v>0</v>
      </c>
      <c r="O3548" s="30">
        <v>0</v>
      </c>
      <c r="P3548" s="30">
        <v>0</v>
      </c>
      <c r="Q3548" s="30">
        <v>0.03</v>
      </c>
      <c r="R3548" s="30">
        <v>2.1214958479246699</v>
      </c>
      <c r="S3548" s="30">
        <v>306.20999999999998</v>
      </c>
      <c r="T3548">
        <v>8</v>
      </c>
      <c r="U3548">
        <v>70.716528264155798</v>
      </c>
      <c r="V3548">
        <v>1.53061224489796E-2</v>
      </c>
    </row>
    <row r="3549" spans="1:22" hidden="1" x14ac:dyDescent="0.25">
      <c r="A3549" s="30" t="s">
        <v>998</v>
      </c>
      <c r="B3549" s="30" t="s">
        <v>272</v>
      </c>
      <c r="C3549" s="30" t="s">
        <v>9</v>
      </c>
      <c r="D3549" s="30" t="s">
        <v>339</v>
      </c>
      <c r="E3549" s="30" t="s">
        <v>283</v>
      </c>
      <c r="F3549" s="30">
        <v>10207</v>
      </c>
      <c r="G3549" s="30" t="s">
        <v>297</v>
      </c>
      <c r="H3549" s="30">
        <v>1137.6315066755201</v>
      </c>
      <c r="I3549" s="30">
        <v>0.21</v>
      </c>
      <c r="J3549" s="30" t="s">
        <v>336</v>
      </c>
      <c r="K3549" s="30">
        <v>238.90261640186</v>
      </c>
      <c r="L3549" s="30">
        <v>2438479.0056137899</v>
      </c>
      <c r="M3549" s="30">
        <v>0</v>
      </c>
      <c r="N3549" s="30">
        <v>0</v>
      </c>
      <c r="O3549" s="30">
        <v>0</v>
      </c>
      <c r="P3549" s="30">
        <v>0</v>
      </c>
      <c r="Q3549" s="30">
        <v>0.21</v>
      </c>
      <c r="R3549" s="30">
        <v>238.90261640186</v>
      </c>
      <c r="S3549" s="30">
        <v>2143.4699999999998</v>
      </c>
      <c r="T3549">
        <v>8</v>
      </c>
      <c r="U3549">
        <v>1137.6315066755201</v>
      </c>
      <c r="V3549">
        <v>0.107142857142857</v>
      </c>
    </row>
    <row r="3550" spans="1:22" hidden="1" x14ac:dyDescent="0.25">
      <c r="A3550" s="30" t="s">
        <v>999</v>
      </c>
      <c r="B3550" s="30" t="s">
        <v>272</v>
      </c>
      <c r="C3550" s="30" t="s">
        <v>9</v>
      </c>
      <c r="D3550" s="30" t="s">
        <v>339</v>
      </c>
      <c r="E3550" s="30" t="s">
        <v>283</v>
      </c>
      <c r="F3550" s="30">
        <v>10207</v>
      </c>
      <c r="G3550" s="30" t="s">
        <v>298</v>
      </c>
      <c r="H3550" s="30">
        <v>0</v>
      </c>
      <c r="I3550" s="30">
        <v>0</v>
      </c>
      <c r="J3550" s="30" t="s">
        <v>276</v>
      </c>
      <c r="K3550" s="30">
        <v>0</v>
      </c>
      <c r="L3550" s="30">
        <v>0</v>
      </c>
      <c r="M3550" s="30">
        <v>0</v>
      </c>
      <c r="N3550" s="30">
        <v>0</v>
      </c>
      <c r="O3550" s="30">
        <v>0</v>
      </c>
      <c r="P3550" s="30">
        <v>0</v>
      </c>
      <c r="Q3550" s="30">
        <v>0</v>
      </c>
      <c r="R3550" s="30">
        <v>0</v>
      </c>
      <c r="S3550" s="30">
        <v>0</v>
      </c>
      <c r="T3550">
        <v>8</v>
      </c>
      <c r="U3550">
        <v>0</v>
      </c>
      <c r="V3550">
        <v>0</v>
      </c>
    </row>
    <row r="3551" spans="1:22" hidden="1" x14ac:dyDescent="0.25">
      <c r="A3551" s="30" t="s">
        <v>1000</v>
      </c>
      <c r="B3551" s="30" t="s">
        <v>272</v>
      </c>
      <c r="C3551" s="30" t="s">
        <v>9</v>
      </c>
      <c r="D3551" s="30" t="s">
        <v>339</v>
      </c>
      <c r="E3551" s="30" t="s">
        <v>283</v>
      </c>
      <c r="F3551" s="30">
        <v>10207</v>
      </c>
      <c r="G3551" s="30" t="s">
        <v>299</v>
      </c>
      <c r="H3551" s="30">
        <v>142.16176133543499</v>
      </c>
      <c r="I3551" s="30">
        <v>0.05</v>
      </c>
      <c r="J3551" s="30" t="s">
        <v>332</v>
      </c>
      <c r="K3551" s="30">
        <v>7.1080880667717397</v>
      </c>
      <c r="L3551" s="30">
        <v>72552.254897539096</v>
      </c>
      <c r="M3551" s="30">
        <v>0.05</v>
      </c>
      <c r="N3551" s="30">
        <v>0</v>
      </c>
      <c r="O3551" s="30">
        <v>0</v>
      </c>
      <c r="P3551" s="30">
        <v>0</v>
      </c>
      <c r="Q3551" s="30">
        <v>0</v>
      </c>
      <c r="R3551" s="30">
        <v>0</v>
      </c>
      <c r="S3551" s="30">
        <v>510.35</v>
      </c>
      <c r="T3551">
        <v>8</v>
      </c>
      <c r="U3551">
        <v>142.16176133543499</v>
      </c>
      <c r="V3551">
        <v>8.2918739635157602E-3</v>
      </c>
    </row>
    <row r="3552" spans="1:22" hidden="1" x14ac:dyDescent="0.25">
      <c r="A3552" s="30" t="s">
        <v>1001</v>
      </c>
      <c r="B3552" s="30" t="s">
        <v>272</v>
      </c>
      <c r="C3552" s="30" t="s">
        <v>9</v>
      </c>
      <c r="D3552" s="30" t="s">
        <v>339</v>
      </c>
      <c r="E3552" s="30" t="s">
        <v>283</v>
      </c>
      <c r="F3552" s="30">
        <v>10207</v>
      </c>
      <c r="G3552" s="30" t="s">
        <v>300</v>
      </c>
      <c r="H3552" s="30">
        <v>0</v>
      </c>
      <c r="I3552" s="30">
        <v>0</v>
      </c>
      <c r="J3552" s="30" t="s">
        <v>336</v>
      </c>
      <c r="K3552" s="30">
        <v>0</v>
      </c>
      <c r="L3552" s="30">
        <v>0</v>
      </c>
      <c r="M3552" s="30">
        <v>0</v>
      </c>
      <c r="N3552" s="30">
        <v>0</v>
      </c>
      <c r="O3552" s="30">
        <v>0</v>
      </c>
      <c r="P3552" s="30">
        <v>0</v>
      </c>
      <c r="Q3552" s="30">
        <v>0</v>
      </c>
      <c r="R3552" s="30">
        <v>0</v>
      </c>
      <c r="S3552" s="30">
        <v>0</v>
      </c>
      <c r="T3552">
        <v>8</v>
      </c>
      <c r="U3552">
        <v>0</v>
      </c>
      <c r="V3552">
        <v>0</v>
      </c>
    </row>
    <row r="3553" spans="1:22" hidden="1" x14ac:dyDescent="0.25">
      <c r="A3553" s="30" t="s">
        <v>1002</v>
      </c>
      <c r="B3553" s="30" t="s">
        <v>272</v>
      </c>
      <c r="C3553" s="30" t="s">
        <v>9</v>
      </c>
      <c r="D3553" s="30" t="s">
        <v>339</v>
      </c>
      <c r="E3553" s="30" t="s">
        <v>283</v>
      </c>
      <c r="F3553" s="30">
        <v>10207</v>
      </c>
      <c r="G3553" s="30" t="s">
        <v>301</v>
      </c>
      <c r="H3553" s="30">
        <v>59.464093393571503</v>
      </c>
      <c r="I3553" s="30">
        <v>1.26</v>
      </c>
      <c r="J3553" s="30" t="s">
        <v>333</v>
      </c>
      <c r="K3553" s="30">
        <v>74.924757675900096</v>
      </c>
      <c r="L3553" s="30">
        <v>764757.00159791205</v>
      </c>
      <c r="M3553" s="30">
        <v>0</v>
      </c>
      <c r="N3553" s="30">
        <v>1.26</v>
      </c>
      <c r="O3553" s="30">
        <v>0</v>
      </c>
      <c r="P3553" s="30">
        <v>0</v>
      </c>
      <c r="Q3553" s="30">
        <v>0</v>
      </c>
      <c r="R3553" s="30">
        <v>0</v>
      </c>
      <c r="S3553" s="30">
        <v>12860.82</v>
      </c>
      <c r="T3553">
        <v>8</v>
      </c>
      <c r="U3553">
        <v>59.464093393571503</v>
      </c>
      <c r="V3553">
        <v>0.63</v>
      </c>
    </row>
    <row r="3554" spans="1:22" hidden="1" x14ac:dyDescent="0.25">
      <c r="A3554" s="30" t="s">
        <v>1003</v>
      </c>
      <c r="B3554" s="30" t="s">
        <v>272</v>
      </c>
      <c r="C3554" s="30" t="s">
        <v>9</v>
      </c>
      <c r="D3554" s="30" t="s">
        <v>339</v>
      </c>
      <c r="E3554" s="30" t="s">
        <v>283</v>
      </c>
      <c r="F3554" s="30">
        <v>10207</v>
      </c>
      <c r="G3554" s="30" t="s">
        <v>302</v>
      </c>
      <c r="H3554" s="30">
        <v>117.390516650031</v>
      </c>
      <c r="I3554" s="30">
        <v>0.55000000000000004</v>
      </c>
      <c r="J3554" s="30" t="s">
        <v>332</v>
      </c>
      <c r="K3554" s="30">
        <v>64.564784157517295</v>
      </c>
      <c r="L3554" s="30">
        <v>659012.75189577905</v>
      </c>
      <c r="M3554" s="30">
        <v>0.55000000000000004</v>
      </c>
      <c r="N3554" s="30">
        <v>0</v>
      </c>
      <c r="O3554" s="30">
        <v>0</v>
      </c>
      <c r="P3554" s="30">
        <v>0</v>
      </c>
      <c r="Q3554" s="30">
        <v>0</v>
      </c>
      <c r="R3554" s="30">
        <v>0</v>
      </c>
      <c r="S3554" s="30">
        <v>5613.85</v>
      </c>
      <c r="T3554">
        <v>8</v>
      </c>
      <c r="U3554">
        <v>117.390516650031</v>
      </c>
      <c r="V3554">
        <v>9.1210613598673301E-2</v>
      </c>
    </row>
    <row r="3555" spans="1:22" hidden="1" x14ac:dyDescent="0.25">
      <c r="A3555" s="30" t="s">
        <v>1004</v>
      </c>
      <c r="B3555" s="30" t="s">
        <v>272</v>
      </c>
      <c r="C3555" s="30" t="s">
        <v>9</v>
      </c>
      <c r="D3555" s="30" t="s">
        <v>339</v>
      </c>
      <c r="E3555" s="30" t="s">
        <v>283</v>
      </c>
      <c r="F3555" s="30">
        <v>10207</v>
      </c>
      <c r="G3555" s="30" t="s">
        <v>303</v>
      </c>
      <c r="H3555" s="30">
        <v>267.81216693765998</v>
      </c>
      <c r="I3555" s="30">
        <v>0.12</v>
      </c>
      <c r="J3555" s="30" t="s">
        <v>336</v>
      </c>
      <c r="K3555" s="30">
        <v>32.137460032519201</v>
      </c>
      <c r="L3555" s="30">
        <v>328027.05455192301</v>
      </c>
      <c r="M3555" s="30">
        <v>0</v>
      </c>
      <c r="N3555" s="30">
        <v>0</v>
      </c>
      <c r="O3555" s="30">
        <v>0</v>
      </c>
      <c r="P3555" s="30">
        <v>0</v>
      </c>
      <c r="Q3555" s="30">
        <v>0.12</v>
      </c>
      <c r="R3555" s="30">
        <v>32.137460032519201</v>
      </c>
      <c r="S3555" s="30">
        <v>1224.8399999999999</v>
      </c>
      <c r="T3555">
        <v>8</v>
      </c>
      <c r="U3555">
        <v>267.81216693765998</v>
      </c>
      <c r="V3555">
        <v>6.1224489795918401E-2</v>
      </c>
    </row>
    <row r="3556" spans="1:22" hidden="1" x14ac:dyDescent="0.25">
      <c r="A3556" s="30" t="s">
        <v>992</v>
      </c>
      <c r="B3556" s="30" t="s">
        <v>272</v>
      </c>
      <c r="C3556" s="30" t="s">
        <v>9</v>
      </c>
      <c r="D3556" s="30" t="s">
        <v>339</v>
      </c>
      <c r="E3556" s="30" t="s">
        <v>283</v>
      </c>
      <c r="F3556" s="30">
        <v>10207</v>
      </c>
      <c r="G3556" s="30" t="s">
        <v>304</v>
      </c>
      <c r="H3556" s="30">
        <v>104.88714888137601</v>
      </c>
      <c r="I3556" s="30">
        <v>1</v>
      </c>
      <c r="J3556" s="30" t="s">
        <v>336</v>
      </c>
      <c r="K3556" s="30">
        <v>104.88714888137601</v>
      </c>
      <c r="L3556" s="30">
        <v>1070583.1286322</v>
      </c>
      <c r="M3556" s="30">
        <v>0</v>
      </c>
      <c r="N3556" s="30">
        <v>0</v>
      </c>
      <c r="O3556" s="30">
        <v>0</v>
      </c>
      <c r="P3556" s="30">
        <v>0</v>
      </c>
      <c r="Q3556" s="30">
        <v>1</v>
      </c>
      <c r="R3556" s="30">
        <v>104.88714888137601</v>
      </c>
      <c r="S3556" s="30">
        <v>10207</v>
      </c>
      <c r="T3556">
        <v>8</v>
      </c>
      <c r="U3556">
        <v>104.88714888137601</v>
      </c>
      <c r="V3556">
        <v>0.51020408163265296</v>
      </c>
    </row>
    <row r="3557" spans="1:22" hidden="1" x14ac:dyDescent="0.25">
      <c r="A3557" s="30" t="s">
        <v>1006</v>
      </c>
      <c r="B3557" s="30" t="s">
        <v>272</v>
      </c>
      <c r="C3557" s="30" t="s">
        <v>9</v>
      </c>
      <c r="D3557" s="30" t="s">
        <v>339</v>
      </c>
      <c r="E3557" s="30" t="s">
        <v>283</v>
      </c>
      <c r="F3557" s="30">
        <v>10207</v>
      </c>
      <c r="G3557" s="30" t="s">
        <v>305</v>
      </c>
      <c r="H3557" s="30">
        <v>190.056072987525</v>
      </c>
      <c r="I3557" s="30">
        <v>1.44</v>
      </c>
      <c r="J3557" s="30" t="s">
        <v>332</v>
      </c>
      <c r="K3557" s="30">
        <v>273.68074510203502</v>
      </c>
      <c r="L3557" s="30">
        <v>2793459.3652564702</v>
      </c>
      <c r="M3557" s="30">
        <v>1.44</v>
      </c>
      <c r="N3557" s="30">
        <v>0</v>
      </c>
      <c r="O3557" s="30">
        <v>0</v>
      </c>
      <c r="P3557" s="30">
        <v>0</v>
      </c>
      <c r="Q3557" s="30">
        <v>0</v>
      </c>
      <c r="R3557" s="30">
        <v>0</v>
      </c>
      <c r="S3557" s="30">
        <v>14698.08</v>
      </c>
      <c r="T3557">
        <v>8</v>
      </c>
      <c r="U3557">
        <v>190.056072987525</v>
      </c>
      <c r="V3557">
        <v>0.238805970149254</v>
      </c>
    </row>
    <row r="3558" spans="1:22" hidden="1" x14ac:dyDescent="0.25">
      <c r="A3558" s="30" t="s">
        <v>1007</v>
      </c>
      <c r="B3558" s="30" t="s">
        <v>272</v>
      </c>
      <c r="C3558" s="30" t="s">
        <v>9</v>
      </c>
      <c r="D3558" s="30" t="s">
        <v>339</v>
      </c>
      <c r="E3558" s="30" t="s">
        <v>283</v>
      </c>
      <c r="F3558" s="30">
        <v>10207</v>
      </c>
      <c r="G3558" s="30" t="s">
        <v>306</v>
      </c>
      <c r="H3558" s="30">
        <v>116.983429029422</v>
      </c>
      <c r="I3558" s="30">
        <v>2.0699999999999998</v>
      </c>
      <c r="J3558" s="30" t="s">
        <v>332</v>
      </c>
      <c r="K3558" s="30">
        <v>242.155698090904</v>
      </c>
      <c r="L3558" s="30">
        <v>2471683.2104138602</v>
      </c>
      <c r="M3558" s="30">
        <v>2.0699999999999998</v>
      </c>
      <c r="N3558" s="30">
        <v>0</v>
      </c>
      <c r="O3558" s="30">
        <v>0</v>
      </c>
      <c r="P3558" s="30">
        <v>0</v>
      </c>
      <c r="Q3558" s="30">
        <v>0</v>
      </c>
      <c r="R3558" s="30">
        <v>0</v>
      </c>
      <c r="S3558" s="30">
        <v>21128.49</v>
      </c>
      <c r="T3558">
        <v>8</v>
      </c>
      <c r="U3558">
        <v>116.983429029422</v>
      </c>
      <c r="V3558">
        <v>0.34328358208955201</v>
      </c>
    </row>
    <row r="3559" spans="1:22" hidden="1" x14ac:dyDescent="0.25">
      <c r="A3559" s="30" t="s">
        <v>1008</v>
      </c>
      <c r="B3559" s="30" t="s">
        <v>272</v>
      </c>
      <c r="C3559" s="30" t="s">
        <v>9</v>
      </c>
      <c r="D3559" s="30" t="s">
        <v>339</v>
      </c>
      <c r="E3559" s="30" t="s">
        <v>283</v>
      </c>
      <c r="F3559" s="30">
        <v>10207</v>
      </c>
      <c r="G3559" s="30" t="s">
        <v>307</v>
      </c>
      <c r="H3559" s="30">
        <v>94.180025960947702</v>
      </c>
      <c r="I3559" s="30">
        <v>0.59</v>
      </c>
      <c r="J3559" s="30" t="s">
        <v>336</v>
      </c>
      <c r="K3559" s="30">
        <v>55.566215316959202</v>
      </c>
      <c r="L3559" s="30">
        <v>567164.35974020197</v>
      </c>
      <c r="M3559" s="30">
        <v>0</v>
      </c>
      <c r="N3559" s="30">
        <v>0</v>
      </c>
      <c r="O3559" s="30">
        <v>0</v>
      </c>
      <c r="P3559" s="30">
        <v>0</v>
      </c>
      <c r="Q3559" s="30">
        <v>0.59</v>
      </c>
      <c r="R3559" s="30">
        <v>55.566215316959202</v>
      </c>
      <c r="S3559" s="30">
        <v>6022.13</v>
      </c>
      <c r="T3559">
        <v>8</v>
      </c>
      <c r="U3559">
        <v>94.180025960947702</v>
      </c>
      <c r="V3559">
        <v>0.30102040816326497</v>
      </c>
    </row>
    <row r="3560" spans="1:22" hidden="1" x14ac:dyDescent="0.25">
      <c r="A3560" s="30" t="s">
        <v>1009</v>
      </c>
      <c r="B3560" s="30" t="s">
        <v>272</v>
      </c>
      <c r="C3560" s="30" t="s">
        <v>9</v>
      </c>
      <c r="D3560" s="30" t="s">
        <v>339</v>
      </c>
      <c r="E3560" s="30" t="s">
        <v>283</v>
      </c>
      <c r="F3560" s="30">
        <v>10207</v>
      </c>
      <c r="G3560" s="30" t="s">
        <v>308</v>
      </c>
      <c r="H3560" s="30">
        <v>146.37189095528501</v>
      </c>
      <c r="I3560" s="30">
        <v>1.6</v>
      </c>
      <c r="J3560" s="30" t="s">
        <v>332</v>
      </c>
      <c r="K3560" s="30">
        <v>234.19502552845699</v>
      </c>
      <c r="L3560" s="30">
        <v>2390428.6255689599</v>
      </c>
      <c r="M3560" s="30">
        <v>1.6</v>
      </c>
      <c r="N3560" s="30">
        <v>0</v>
      </c>
      <c r="O3560" s="30">
        <v>0</v>
      </c>
      <c r="P3560" s="30">
        <v>0</v>
      </c>
      <c r="Q3560" s="30">
        <v>0</v>
      </c>
      <c r="R3560" s="30">
        <v>0</v>
      </c>
      <c r="S3560" s="30">
        <v>16331.2</v>
      </c>
      <c r="T3560">
        <v>8</v>
      </c>
      <c r="U3560">
        <v>146.37189095528501</v>
      </c>
      <c r="V3560">
        <v>0.26533996683250399</v>
      </c>
    </row>
    <row r="3561" spans="1:22" hidden="1" x14ac:dyDescent="0.25">
      <c r="A3561" s="30" t="s">
        <v>1005</v>
      </c>
      <c r="B3561" s="30" t="s">
        <v>272</v>
      </c>
      <c r="C3561" s="30" t="s">
        <v>9</v>
      </c>
      <c r="D3561" s="30" t="s">
        <v>339</v>
      </c>
      <c r="E3561" s="30" t="s">
        <v>283</v>
      </c>
      <c r="F3561" s="30">
        <v>10207</v>
      </c>
      <c r="G3561" s="30" t="s">
        <v>309</v>
      </c>
      <c r="H3561" s="30">
        <v>572.459672355664</v>
      </c>
      <c r="I3561" s="30">
        <v>0.01</v>
      </c>
      <c r="J3561" s="30" t="s">
        <v>336</v>
      </c>
      <c r="K3561" s="30">
        <v>5.7245967235566404</v>
      </c>
      <c r="L3561" s="30">
        <v>58430.958757342603</v>
      </c>
      <c r="M3561" s="30">
        <v>0</v>
      </c>
      <c r="N3561" s="30">
        <v>0</v>
      </c>
      <c r="O3561" s="30">
        <v>0</v>
      </c>
      <c r="P3561" s="30">
        <v>0</v>
      </c>
      <c r="Q3561" s="30">
        <v>0.01</v>
      </c>
      <c r="R3561" s="30">
        <v>5.7245967235566404</v>
      </c>
      <c r="S3561" s="30">
        <v>102.07</v>
      </c>
      <c r="T3561">
        <v>8</v>
      </c>
      <c r="U3561">
        <v>572.459672355664</v>
      </c>
      <c r="V3561">
        <v>5.1020408163265302E-3</v>
      </c>
    </row>
    <row r="3562" spans="1:22" hidden="1" x14ac:dyDescent="0.25">
      <c r="A3562" s="30" t="s">
        <v>1010</v>
      </c>
      <c r="B3562" s="30" t="s">
        <v>272</v>
      </c>
      <c r="C3562" s="30" t="s">
        <v>9</v>
      </c>
      <c r="D3562" s="30" t="s">
        <v>339</v>
      </c>
      <c r="E3562" s="30" t="s">
        <v>283</v>
      </c>
      <c r="F3562" s="30">
        <v>10207</v>
      </c>
      <c r="G3562" s="30" t="s">
        <v>310</v>
      </c>
      <c r="H3562" s="30">
        <v>233.704647066316</v>
      </c>
      <c r="I3562" s="30">
        <v>0.04</v>
      </c>
      <c r="J3562" s="30" t="s">
        <v>333</v>
      </c>
      <c r="K3562" s="30">
        <v>9.3481858826526594</v>
      </c>
      <c r="L3562" s="30">
        <v>95416.933304235703</v>
      </c>
      <c r="M3562" s="30">
        <v>0</v>
      </c>
      <c r="N3562" s="30">
        <v>0.04</v>
      </c>
      <c r="O3562" s="30">
        <v>0</v>
      </c>
      <c r="P3562" s="30">
        <v>0</v>
      </c>
      <c r="Q3562" s="30">
        <v>0</v>
      </c>
      <c r="R3562" s="30">
        <v>0</v>
      </c>
      <c r="S3562" s="30">
        <v>408.28</v>
      </c>
      <c r="T3562">
        <v>8</v>
      </c>
      <c r="U3562">
        <v>233.704647066316</v>
      </c>
      <c r="V3562">
        <v>0.02</v>
      </c>
    </row>
    <row r="3563" spans="1:22" hidden="1" x14ac:dyDescent="0.25">
      <c r="A3563" s="30" t="s">
        <v>1011</v>
      </c>
      <c r="B3563" s="30" t="s">
        <v>272</v>
      </c>
      <c r="C3563" s="30" t="s">
        <v>9</v>
      </c>
      <c r="D3563" s="30" t="s">
        <v>339</v>
      </c>
      <c r="E3563" s="30" t="s">
        <v>283</v>
      </c>
      <c r="F3563" s="30">
        <v>10207</v>
      </c>
      <c r="G3563" s="30" t="s">
        <v>311</v>
      </c>
      <c r="H3563" s="30">
        <v>113.25144808882899</v>
      </c>
      <c r="I3563" s="30">
        <v>0.46</v>
      </c>
      <c r="J3563" s="30" t="s">
        <v>333</v>
      </c>
      <c r="K3563" s="30">
        <v>52.095666120861502</v>
      </c>
      <c r="L3563" s="30">
        <v>531740.46409563301</v>
      </c>
      <c r="M3563" s="30">
        <v>0</v>
      </c>
      <c r="N3563" s="30">
        <v>0.46</v>
      </c>
      <c r="O3563" s="30">
        <v>0</v>
      </c>
      <c r="P3563" s="30">
        <v>0</v>
      </c>
      <c r="Q3563" s="30">
        <v>0</v>
      </c>
      <c r="R3563" s="30">
        <v>0</v>
      </c>
      <c r="S3563" s="30">
        <v>4695.22</v>
      </c>
      <c r="T3563">
        <v>8</v>
      </c>
      <c r="U3563">
        <v>113.25144808882899</v>
      </c>
      <c r="V3563">
        <v>0.23</v>
      </c>
    </row>
    <row r="3564" spans="1:22" hidden="1" x14ac:dyDescent="0.25">
      <c r="A3564" s="30" t="s">
        <v>1012</v>
      </c>
      <c r="B3564" s="30" t="s">
        <v>272</v>
      </c>
      <c r="C3564" s="30" t="s">
        <v>9</v>
      </c>
      <c r="D3564" s="30" t="s">
        <v>339</v>
      </c>
      <c r="E3564" s="30" t="s">
        <v>283</v>
      </c>
      <c r="F3564" s="30">
        <v>10207</v>
      </c>
      <c r="G3564" s="30" t="s">
        <v>312</v>
      </c>
      <c r="H3564" s="30">
        <v>40.0686061283185</v>
      </c>
      <c r="I3564" s="30">
        <v>4.54</v>
      </c>
      <c r="J3564" s="30" t="s">
        <v>334</v>
      </c>
      <c r="K3564" s="30">
        <v>181.911471822566</v>
      </c>
      <c r="L3564" s="30">
        <v>1856770.39289293</v>
      </c>
      <c r="M3564" s="30">
        <v>0</v>
      </c>
      <c r="N3564" s="30">
        <v>0</v>
      </c>
      <c r="O3564" s="30">
        <v>4.54</v>
      </c>
      <c r="P3564" s="30">
        <v>0</v>
      </c>
      <c r="Q3564" s="30">
        <v>0</v>
      </c>
      <c r="R3564" s="30">
        <v>0</v>
      </c>
      <c r="S3564" s="30">
        <v>46339.78</v>
      </c>
      <c r="T3564">
        <v>8</v>
      </c>
      <c r="U3564">
        <v>40.0686061283185</v>
      </c>
      <c r="V3564">
        <v>0.76174496644295298</v>
      </c>
    </row>
    <row r="3565" spans="1:22" hidden="1" x14ac:dyDescent="0.25">
      <c r="A3565" s="30" t="s">
        <v>2861</v>
      </c>
      <c r="B3565" s="30" t="s">
        <v>272</v>
      </c>
      <c r="C3565" s="30" t="s">
        <v>9</v>
      </c>
      <c r="D3565" s="30" t="s">
        <v>339</v>
      </c>
      <c r="E3565" s="30" t="s">
        <v>283</v>
      </c>
      <c r="F3565" s="30">
        <v>10207</v>
      </c>
      <c r="G3565" s="30" t="s">
        <v>2688</v>
      </c>
      <c r="H3565" s="30">
        <v>257.08242211298301</v>
      </c>
      <c r="I3565" s="30">
        <v>0.17921898242000001</v>
      </c>
      <c r="J3565" s="30" t="s">
        <v>334</v>
      </c>
      <c r="K3565" s="30">
        <v>46.074050089157801</v>
      </c>
      <c r="L3565" s="30">
        <v>470277.82926003297</v>
      </c>
      <c r="M3565" s="30">
        <v>0</v>
      </c>
      <c r="N3565" s="30">
        <v>0</v>
      </c>
      <c r="O3565" s="30">
        <v>0.17921898242000001</v>
      </c>
      <c r="P3565" s="30">
        <v>0</v>
      </c>
      <c r="Q3565" s="30">
        <v>0</v>
      </c>
      <c r="R3565" s="30">
        <v>0</v>
      </c>
      <c r="S3565" s="30">
        <v>1829.2881535609399</v>
      </c>
      <c r="T3565">
        <v>8</v>
      </c>
      <c r="U3565">
        <v>257.08242211298301</v>
      </c>
      <c r="V3565">
        <v>3.00702990637584E-2</v>
      </c>
    </row>
    <row r="3566" spans="1:22" hidden="1" x14ac:dyDescent="0.25">
      <c r="A3566" s="30" t="s">
        <v>2777</v>
      </c>
      <c r="B3566" s="30" t="s">
        <v>272</v>
      </c>
      <c r="C3566" s="30" t="s">
        <v>9</v>
      </c>
      <c r="D3566" s="30" t="s">
        <v>339</v>
      </c>
      <c r="E3566" s="30" t="s">
        <v>283</v>
      </c>
      <c r="F3566" s="30">
        <v>10207</v>
      </c>
      <c r="G3566" s="30" t="s">
        <v>2687</v>
      </c>
      <c r="H3566" s="30">
        <v>159.550662081029</v>
      </c>
      <c r="I3566" s="30">
        <v>1.24078101758</v>
      </c>
      <c r="J3566" s="30" t="s">
        <v>334</v>
      </c>
      <c r="K3566" s="30">
        <v>197.967432852462</v>
      </c>
      <c r="L3566" s="30">
        <v>2020653.5871250799</v>
      </c>
      <c r="M3566" s="30">
        <v>0</v>
      </c>
      <c r="N3566" s="30">
        <v>0</v>
      </c>
      <c r="O3566" s="30">
        <v>1.24078101758</v>
      </c>
      <c r="P3566" s="30">
        <v>0</v>
      </c>
      <c r="Q3566" s="30">
        <v>0</v>
      </c>
      <c r="R3566" s="30">
        <v>0</v>
      </c>
      <c r="S3566" s="30">
        <v>12664.651846439099</v>
      </c>
      <c r="T3566">
        <v>8</v>
      </c>
      <c r="U3566">
        <v>159.550662081029</v>
      </c>
      <c r="V3566">
        <v>0.208184734493289</v>
      </c>
    </row>
    <row r="3567" spans="1:22" hidden="1" x14ac:dyDescent="0.25">
      <c r="A3567" s="30" t="s">
        <v>1013</v>
      </c>
      <c r="B3567" s="30" t="s">
        <v>272</v>
      </c>
      <c r="C3567" s="30" t="s">
        <v>9</v>
      </c>
      <c r="D3567" s="30" t="s">
        <v>339</v>
      </c>
      <c r="E3567" s="30" t="s">
        <v>283</v>
      </c>
      <c r="F3567" s="30">
        <v>10207</v>
      </c>
      <c r="G3567" s="30" t="s">
        <v>313</v>
      </c>
      <c r="H3567" s="30">
        <v>0</v>
      </c>
      <c r="I3567" s="30">
        <v>0</v>
      </c>
      <c r="J3567" s="30" t="s">
        <v>334</v>
      </c>
      <c r="K3567" s="30">
        <v>0</v>
      </c>
      <c r="L3567" s="30">
        <v>0</v>
      </c>
      <c r="M3567" s="30">
        <v>0</v>
      </c>
      <c r="N3567" s="30">
        <v>0</v>
      </c>
      <c r="O3567" s="30">
        <v>0</v>
      </c>
      <c r="P3567" s="30">
        <v>0</v>
      </c>
      <c r="Q3567" s="30">
        <v>0</v>
      </c>
      <c r="R3567" s="30">
        <v>0</v>
      </c>
      <c r="S3567" s="30">
        <v>0</v>
      </c>
      <c r="T3567">
        <v>8</v>
      </c>
      <c r="U3567">
        <v>0</v>
      </c>
      <c r="V3567">
        <v>0</v>
      </c>
    </row>
    <row r="3568" spans="1:22" hidden="1" x14ac:dyDescent="0.25">
      <c r="A3568" s="30" t="s">
        <v>1040</v>
      </c>
      <c r="B3568" s="30" t="s">
        <v>272</v>
      </c>
      <c r="C3568" s="30" t="s">
        <v>9</v>
      </c>
      <c r="D3568" s="30" t="s">
        <v>339</v>
      </c>
      <c r="E3568" s="30" t="s">
        <v>284</v>
      </c>
      <c r="F3568" s="30">
        <v>10207</v>
      </c>
      <c r="G3568" s="30" t="s">
        <v>289</v>
      </c>
      <c r="H3568" s="30">
        <v>624.85846433871495</v>
      </c>
      <c r="I3568" s="30">
        <v>0.01</v>
      </c>
      <c r="J3568" s="30" t="s">
        <v>335</v>
      </c>
      <c r="K3568" s="30">
        <v>6.2485846433871499</v>
      </c>
      <c r="L3568" s="30">
        <v>63779.303455052599</v>
      </c>
      <c r="M3568" s="30">
        <v>0</v>
      </c>
      <c r="N3568" s="30">
        <v>0</v>
      </c>
      <c r="O3568" s="30">
        <v>0</v>
      </c>
      <c r="P3568" s="30">
        <v>0.01</v>
      </c>
      <c r="Q3568" s="30">
        <v>0</v>
      </c>
      <c r="R3568" s="30">
        <v>0</v>
      </c>
      <c r="S3568" s="30">
        <v>102.07</v>
      </c>
      <c r="T3568">
        <v>9</v>
      </c>
      <c r="U3568">
        <v>624.85846433871495</v>
      </c>
      <c r="V3568">
        <v>1</v>
      </c>
    </row>
    <row r="3569" spans="1:22" hidden="1" x14ac:dyDescent="0.25">
      <c r="A3569" s="30" t="s">
        <v>1039</v>
      </c>
      <c r="B3569" s="30" t="s">
        <v>272</v>
      </c>
      <c r="C3569" s="30" t="s">
        <v>9</v>
      </c>
      <c r="D3569" s="30" t="s">
        <v>339</v>
      </c>
      <c r="E3569" s="30" t="s">
        <v>284</v>
      </c>
      <c r="F3569" s="30">
        <v>10207</v>
      </c>
      <c r="G3569" s="30" t="s">
        <v>290</v>
      </c>
      <c r="H3569" s="30">
        <v>0</v>
      </c>
      <c r="I3569" s="30">
        <v>0</v>
      </c>
      <c r="J3569" s="30" t="s">
        <v>363</v>
      </c>
      <c r="K3569" s="30">
        <v>0</v>
      </c>
      <c r="L3569" s="30">
        <v>0</v>
      </c>
      <c r="M3569" s="30">
        <v>0</v>
      </c>
      <c r="N3569" s="30">
        <v>0</v>
      </c>
      <c r="O3569" s="30">
        <v>0</v>
      </c>
      <c r="P3569" s="30">
        <v>0</v>
      </c>
      <c r="Q3569" s="30">
        <v>0</v>
      </c>
      <c r="R3569" s="30">
        <v>0</v>
      </c>
      <c r="S3569" s="30">
        <v>0</v>
      </c>
      <c r="T3569">
        <v>9</v>
      </c>
      <c r="U3569">
        <v>3175.2604275148901</v>
      </c>
      <c r="V3569">
        <v>0.19354838709677399</v>
      </c>
    </row>
    <row r="3570" spans="1:22" hidden="1" x14ac:dyDescent="0.25">
      <c r="A3570" s="30" t="s">
        <v>1016</v>
      </c>
      <c r="B3570" s="30" t="s">
        <v>272</v>
      </c>
      <c r="C3570" s="30" t="s">
        <v>9</v>
      </c>
      <c r="D3570" s="30" t="s">
        <v>339</v>
      </c>
      <c r="E3570" s="30" t="s">
        <v>284</v>
      </c>
      <c r="F3570" s="30">
        <v>10207</v>
      </c>
      <c r="G3570" s="30" t="s">
        <v>291</v>
      </c>
      <c r="H3570" s="30">
        <v>642.75173218762995</v>
      </c>
      <c r="I3570" s="30">
        <v>0.02</v>
      </c>
      <c r="J3570" s="30" t="s">
        <v>336</v>
      </c>
      <c r="K3570" s="30">
        <v>12.8550346437526</v>
      </c>
      <c r="L3570" s="30">
        <v>131211.338608783</v>
      </c>
      <c r="M3570" s="30">
        <v>0</v>
      </c>
      <c r="N3570" s="30">
        <v>0</v>
      </c>
      <c r="O3570" s="30">
        <v>0</v>
      </c>
      <c r="P3570" s="30">
        <v>0</v>
      </c>
      <c r="Q3570" s="30">
        <v>0.02</v>
      </c>
      <c r="R3570" s="30">
        <v>12.8550346437526</v>
      </c>
      <c r="S3570" s="30">
        <v>204.14</v>
      </c>
      <c r="T3570">
        <v>9</v>
      </c>
      <c r="U3570">
        <v>642.75173218762995</v>
      </c>
      <c r="V3570">
        <v>6.7114093959731499E-3</v>
      </c>
    </row>
    <row r="3571" spans="1:22" hidden="1" x14ac:dyDescent="0.25">
      <c r="A3571" s="30" t="s">
        <v>1018</v>
      </c>
      <c r="B3571" s="30" t="s">
        <v>272</v>
      </c>
      <c r="C3571" s="30" t="s">
        <v>9</v>
      </c>
      <c r="D3571" s="30" t="s">
        <v>339</v>
      </c>
      <c r="E3571" s="30" t="s">
        <v>284</v>
      </c>
      <c r="F3571" s="30">
        <v>10207</v>
      </c>
      <c r="G3571" s="30" t="s">
        <v>292</v>
      </c>
      <c r="H3571" s="30">
        <v>52.464667318435303</v>
      </c>
      <c r="I3571" s="30">
        <v>0.5</v>
      </c>
      <c r="J3571" s="30" t="s">
        <v>332</v>
      </c>
      <c r="K3571" s="30">
        <v>26.232333659217598</v>
      </c>
      <c r="L3571" s="30">
        <v>267753.429659635</v>
      </c>
      <c r="M3571" s="30">
        <v>0.5</v>
      </c>
      <c r="N3571" s="30">
        <v>0</v>
      </c>
      <c r="O3571" s="30">
        <v>0</v>
      </c>
      <c r="P3571" s="30">
        <v>0</v>
      </c>
      <c r="Q3571" s="30">
        <v>0</v>
      </c>
      <c r="R3571" s="30">
        <v>0</v>
      </c>
      <c r="S3571" s="30">
        <v>5103.5</v>
      </c>
      <c r="T3571">
        <v>9</v>
      </c>
      <c r="U3571">
        <v>52.464667318435303</v>
      </c>
      <c r="V3571">
        <v>6.0313630880578999E-2</v>
      </c>
    </row>
    <row r="3572" spans="1:22" hidden="1" x14ac:dyDescent="0.25">
      <c r="A3572" s="30" t="s">
        <v>1019</v>
      </c>
      <c r="B3572" s="30" t="s">
        <v>272</v>
      </c>
      <c r="C3572" s="30" t="s">
        <v>9</v>
      </c>
      <c r="D3572" s="30" t="s">
        <v>339</v>
      </c>
      <c r="E3572" s="30" t="s">
        <v>284</v>
      </c>
      <c r="F3572" s="30">
        <v>10207</v>
      </c>
      <c r="G3572" s="30" t="s">
        <v>293</v>
      </c>
      <c r="H3572" s="30">
        <v>972.51093832468098</v>
      </c>
      <c r="I3572" s="30">
        <v>0.1</v>
      </c>
      <c r="J3572" s="30" t="s">
        <v>333</v>
      </c>
      <c r="K3572" s="30">
        <v>97.251093832468101</v>
      </c>
      <c r="L3572" s="30">
        <v>992641.91474800103</v>
      </c>
      <c r="M3572" s="30">
        <v>0</v>
      </c>
      <c r="N3572" s="30">
        <v>0.1</v>
      </c>
      <c r="O3572" s="30">
        <v>0</v>
      </c>
      <c r="P3572" s="30">
        <v>0</v>
      </c>
      <c r="Q3572" s="30">
        <v>0</v>
      </c>
      <c r="R3572" s="30">
        <v>0</v>
      </c>
      <c r="S3572" s="30">
        <v>1020.7</v>
      </c>
      <c r="T3572">
        <v>9</v>
      </c>
      <c r="U3572">
        <v>972.51093832468098</v>
      </c>
      <c r="V3572">
        <v>3.77358490566038E-2</v>
      </c>
    </row>
    <row r="3573" spans="1:22" hidden="1" x14ac:dyDescent="0.25">
      <c r="A3573" s="30" t="s">
        <v>1020</v>
      </c>
      <c r="B3573" s="30" t="s">
        <v>272</v>
      </c>
      <c r="C3573" s="30" t="s">
        <v>9</v>
      </c>
      <c r="D3573" s="30" t="s">
        <v>339</v>
      </c>
      <c r="E3573" s="30" t="s">
        <v>284</v>
      </c>
      <c r="F3573" s="30">
        <v>10207</v>
      </c>
      <c r="G3573" s="30" t="s">
        <v>294</v>
      </c>
      <c r="H3573" s="30">
        <v>215.07491422107501</v>
      </c>
      <c r="I3573" s="30">
        <v>0.34</v>
      </c>
      <c r="J3573" s="30" t="s">
        <v>333</v>
      </c>
      <c r="K3573" s="30">
        <v>73.125470835165601</v>
      </c>
      <c r="L3573" s="30">
        <v>746391.68081453501</v>
      </c>
      <c r="M3573" s="30">
        <v>0</v>
      </c>
      <c r="N3573" s="30">
        <v>0.34</v>
      </c>
      <c r="O3573" s="30">
        <v>0</v>
      </c>
      <c r="P3573" s="30">
        <v>0</v>
      </c>
      <c r="Q3573" s="30">
        <v>0</v>
      </c>
      <c r="R3573" s="30">
        <v>0</v>
      </c>
      <c r="S3573" s="30">
        <v>3470.38</v>
      </c>
      <c r="T3573">
        <v>9</v>
      </c>
      <c r="U3573">
        <v>215.07491422107501</v>
      </c>
      <c r="V3573">
        <v>0.128301886792453</v>
      </c>
    </row>
    <row r="3574" spans="1:22" hidden="1" x14ac:dyDescent="0.25">
      <c r="A3574" s="30" t="s">
        <v>1021</v>
      </c>
      <c r="B3574" s="30" t="s">
        <v>272</v>
      </c>
      <c r="C3574" s="30" t="s">
        <v>9</v>
      </c>
      <c r="D3574" s="30" t="s">
        <v>339</v>
      </c>
      <c r="E3574" s="30" t="s">
        <v>284</v>
      </c>
      <c r="F3574" s="30">
        <v>10207</v>
      </c>
      <c r="G3574" s="30" t="s">
        <v>295</v>
      </c>
      <c r="H3574" s="30">
        <v>0</v>
      </c>
      <c r="I3574" s="30">
        <v>0</v>
      </c>
      <c r="J3574" s="30" t="s">
        <v>336</v>
      </c>
      <c r="K3574" s="30">
        <v>0</v>
      </c>
      <c r="L3574" s="30">
        <v>0</v>
      </c>
      <c r="M3574" s="30">
        <v>0</v>
      </c>
      <c r="N3574" s="30">
        <v>0</v>
      </c>
      <c r="O3574" s="30">
        <v>0</v>
      </c>
      <c r="P3574" s="30">
        <v>0</v>
      </c>
      <c r="Q3574" s="30">
        <v>0</v>
      </c>
      <c r="R3574" s="30">
        <v>0</v>
      </c>
      <c r="S3574" s="30">
        <v>0</v>
      </c>
      <c r="T3574">
        <v>9</v>
      </c>
      <c r="U3574">
        <v>0</v>
      </c>
      <c r="V3574">
        <v>0</v>
      </c>
    </row>
    <row r="3575" spans="1:22" hidden="1" x14ac:dyDescent="0.25">
      <c r="A3575" s="30" t="s">
        <v>1022</v>
      </c>
      <c r="B3575" s="30" t="s">
        <v>272</v>
      </c>
      <c r="C3575" s="30" t="s">
        <v>9</v>
      </c>
      <c r="D3575" s="30" t="s">
        <v>339</v>
      </c>
      <c r="E3575" s="30" t="s">
        <v>284</v>
      </c>
      <c r="F3575" s="30">
        <v>10207</v>
      </c>
      <c r="G3575" s="30" t="s">
        <v>296</v>
      </c>
      <c r="H3575" s="30">
        <v>146.91352754783199</v>
      </c>
      <c r="I3575" s="30">
        <v>0.04</v>
      </c>
      <c r="J3575" s="30" t="s">
        <v>336</v>
      </c>
      <c r="K3575" s="30">
        <v>5.8765411019132703</v>
      </c>
      <c r="L3575" s="30">
        <v>59981.855027228703</v>
      </c>
      <c r="M3575" s="30">
        <v>0</v>
      </c>
      <c r="N3575" s="30">
        <v>0</v>
      </c>
      <c r="O3575" s="30">
        <v>0</v>
      </c>
      <c r="P3575" s="30">
        <v>0</v>
      </c>
      <c r="Q3575" s="30">
        <v>0.04</v>
      </c>
      <c r="R3575" s="30">
        <v>5.8765411019132703</v>
      </c>
      <c r="S3575" s="30">
        <v>408.28</v>
      </c>
      <c r="T3575">
        <v>9</v>
      </c>
      <c r="U3575">
        <v>146.91352754783199</v>
      </c>
      <c r="V3575">
        <v>1.34228187919463E-2</v>
      </c>
    </row>
    <row r="3576" spans="1:22" hidden="1" x14ac:dyDescent="0.25">
      <c r="A3576" s="30" t="s">
        <v>1023</v>
      </c>
      <c r="B3576" s="30" t="s">
        <v>272</v>
      </c>
      <c r="C3576" s="30" t="s">
        <v>9</v>
      </c>
      <c r="D3576" s="30" t="s">
        <v>339</v>
      </c>
      <c r="E3576" s="30" t="s">
        <v>284</v>
      </c>
      <c r="F3576" s="30">
        <v>10207</v>
      </c>
      <c r="G3576" s="30" t="s">
        <v>297</v>
      </c>
      <c r="H3576" s="30">
        <v>1578.80776849164</v>
      </c>
      <c r="I3576" s="30">
        <v>0.36</v>
      </c>
      <c r="J3576" s="30" t="s">
        <v>336</v>
      </c>
      <c r="K3576" s="30">
        <v>568.370796656989</v>
      </c>
      <c r="L3576" s="30">
        <v>5801360.7214778801</v>
      </c>
      <c r="M3576" s="30">
        <v>0</v>
      </c>
      <c r="N3576" s="30">
        <v>0</v>
      </c>
      <c r="O3576" s="30">
        <v>0</v>
      </c>
      <c r="P3576" s="30">
        <v>0</v>
      </c>
      <c r="Q3576" s="30">
        <v>0.36</v>
      </c>
      <c r="R3576" s="30">
        <v>568.370796656989</v>
      </c>
      <c r="S3576" s="30">
        <v>3674.52</v>
      </c>
      <c r="T3576">
        <v>9</v>
      </c>
      <c r="U3576">
        <v>1578.80776849164</v>
      </c>
      <c r="V3576">
        <v>0.12080536912751701</v>
      </c>
    </row>
    <row r="3577" spans="1:22" hidden="1" x14ac:dyDescent="0.25">
      <c r="A3577" s="30" t="s">
        <v>1024</v>
      </c>
      <c r="B3577" s="30" t="s">
        <v>272</v>
      </c>
      <c r="C3577" s="30" t="s">
        <v>9</v>
      </c>
      <c r="D3577" s="30" t="s">
        <v>339</v>
      </c>
      <c r="E3577" s="30" t="s">
        <v>284</v>
      </c>
      <c r="F3577" s="30">
        <v>10207</v>
      </c>
      <c r="G3577" s="30" t="s">
        <v>298</v>
      </c>
      <c r="H3577" s="30">
        <v>0</v>
      </c>
      <c r="I3577" s="30">
        <v>0</v>
      </c>
      <c r="J3577" s="30" t="s">
        <v>276</v>
      </c>
      <c r="K3577" s="30">
        <v>0</v>
      </c>
      <c r="L3577" s="30">
        <v>0</v>
      </c>
      <c r="M3577" s="30">
        <v>0</v>
      </c>
      <c r="N3577" s="30">
        <v>0</v>
      </c>
      <c r="O3577" s="30">
        <v>0</v>
      </c>
      <c r="P3577" s="30">
        <v>0</v>
      </c>
      <c r="Q3577" s="30">
        <v>0</v>
      </c>
      <c r="R3577" s="30">
        <v>0</v>
      </c>
      <c r="S3577" s="30">
        <v>0</v>
      </c>
      <c r="T3577">
        <v>9</v>
      </c>
      <c r="U3577">
        <v>0</v>
      </c>
      <c r="V3577">
        <v>0</v>
      </c>
    </row>
    <row r="3578" spans="1:22" hidden="1" x14ac:dyDescent="0.25">
      <c r="A3578" s="30" t="s">
        <v>1025</v>
      </c>
      <c r="B3578" s="30" t="s">
        <v>272</v>
      </c>
      <c r="C3578" s="30" t="s">
        <v>9</v>
      </c>
      <c r="D3578" s="30" t="s">
        <v>339</v>
      </c>
      <c r="E3578" s="30" t="s">
        <v>284</v>
      </c>
      <c r="F3578" s="30">
        <v>10207</v>
      </c>
      <c r="G3578" s="30" t="s">
        <v>299</v>
      </c>
      <c r="H3578" s="30">
        <v>155.51799283477499</v>
      </c>
      <c r="I3578" s="30">
        <v>0.05</v>
      </c>
      <c r="J3578" s="30" t="s">
        <v>332</v>
      </c>
      <c r="K3578" s="30">
        <v>7.7758996417387696</v>
      </c>
      <c r="L3578" s="30">
        <v>79368.607643227602</v>
      </c>
      <c r="M3578" s="30">
        <v>0.05</v>
      </c>
      <c r="N3578" s="30">
        <v>0</v>
      </c>
      <c r="O3578" s="30">
        <v>0</v>
      </c>
      <c r="P3578" s="30">
        <v>0</v>
      </c>
      <c r="Q3578" s="30">
        <v>0</v>
      </c>
      <c r="R3578" s="30">
        <v>0</v>
      </c>
      <c r="S3578" s="30">
        <v>510.35</v>
      </c>
      <c r="T3578">
        <v>9</v>
      </c>
      <c r="U3578">
        <v>155.51799283477499</v>
      </c>
      <c r="V3578">
        <v>6.0313630880579E-3</v>
      </c>
    </row>
    <row r="3579" spans="1:22" hidden="1" x14ac:dyDescent="0.25">
      <c r="A3579" s="30" t="s">
        <v>1026</v>
      </c>
      <c r="B3579" s="30" t="s">
        <v>272</v>
      </c>
      <c r="C3579" s="30" t="s">
        <v>9</v>
      </c>
      <c r="D3579" s="30" t="s">
        <v>339</v>
      </c>
      <c r="E3579" s="30" t="s">
        <v>284</v>
      </c>
      <c r="F3579" s="30">
        <v>10207</v>
      </c>
      <c r="G3579" s="30" t="s">
        <v>300</v>
      </c>
      <c r="H3579" s="30">
        <v>0</v>
      </c>
      <c r="I3579" s="30">
        <v>0</v>
      </c>
      <c r="J3579" s="30" t="s">
        <v>336</v>
      </c>
      <c r="K3579" s="30">
        <v>0</v>
      </c>
      <c r="L3579" s="30">
        <v>0</v>
      </c>
      <c r="M3579" s="30">
        <v>0</v>
      </c>
      <c r="N3579" s="30">
        <v>0</v>
      </c>
      <c r="O3579" s="30">
        <v>0</v>
      </c>
      <c r="P3579" s="30">
        <v>0</v>
      </c>
      <c r="Q3579" s="30">
        <v>0</v>
      </c>
      <c r="R3579" s="30">
        <v>0</v>
      </c>
      <c r="S3579" s="30">
        <v>0</v>
      </c>
      <c r="T3579">
        <v>9</v>
      </c>
      <c r="U3579">
        <v>0</v>
      </c>
      <c r="V3579">
        <v>0</v>
      </c>
    </row>
    <row r="3580" spans="1:22" hidden="1" x14ac:dyDescent="0.25">
      <c r="A3580" s="30" t="s">
        <v>1027</v>
      </c>
      <c r="B3580" s="30" t="s">
        <v>272</v>
      </c>
      <c r="C3580" s="30" t="s">
        <v>9</v>
      </c>
      <c r="D3580" s="30" t="s">
        <v>339</v>
      </c>
      <c r="E3580" s="30" t="s">
        <v>284</v>
      </c>
      <c r="F3580" s="30">
        <v>10207</v>
      </c>
      <c r="G3580" s="30" t="s">
        <v>301</v>
      </c>
      <c r="H3580" s="30">
        <v>76.720430054138305</v>
      </c>
      <c r="I3580" s="30">
        <v>1.52</v>
      </c>
      <c r="J3580" s="30" t="s">
        <v>333</v>
      </c>
      <c r="K3580" s="30">
        <v>116.61505368229</v>
      </c>
      <c r="L3580" s="30">
        <v>1190289.85293514</v>
      </c>
      <c r="M3580" s="30">
        <v>0</v>
      </c>
      <c r="N3580" s="30">
        <v>1.52</v>
      </c>
      <c r="O3580" s="30">
        <v>0</v>
      </c>
      <c r="P3580" s="30">
        <v>0</v>
      </c>
      <c r="Q3580" s="30">
        <v>0</v>
      </c>
      <c r="R3580" s="30">
        <v>0</v>
      </c>
      <c r="S3580" s="30">
        <v>15514.64</v>
      </c>
      <c r="T3580">
        <v>9</v>
      </c>
      <c r="U3580">
        <v>76.720430054138305</v>
      </c>
      <c r="V3580">
        <v>0.57358490566037701</v>
      </c>
    </row>
    <row r="3581" spans="1:22" hidden="1" x14ac:dyDescent="0.25">
      <c r="A3581" s="30" t="s">
        <v>1028</v>
      </c>
      <c r="B3581" s="30" t="s">
        <v>272</v>
      </c>
      <c r="C3581" s="30" t="s">
        <v>9</v>
      </c>
      <c r="D3581" s="30" t="s">
        <v>339</v>
      </c>
      <c r="E3581" s="30" t="s">
        <v>284</v>
      </c>
      <c r="F3581" s="30">
        <v>10207</v>
      </c>
      <c r="G3581" s="30" t="s">
        <v>302</v>
      </c>
      <c r="H3581" s="30">
        <v>121.01468646761801</v>
      </c>
      <c r="I3581" s="30">
        <v>1.36</v>
      </c>
      <c r="J3581" s="30" t="s">
        <v>332</v>
      </c>
      <c r="K3581" s="30">
        <v>164.57997359596001</v>
      </c>
      <c r="L3581" s="30">
        <v>1679867.79049397</v>
      </c>
      <c r="M3581" s="30">
        <v>1.36</v>
      </c>
      <c r="N3581" s="30">
        <v>0</v>
      </c>
      <c r="O3581" s="30">
        <v>0</v>
      </c>
      <c r="P3581" s="30">
        <v>0</v>
      </c>
      <c r="Q3581" s="30">
        <v>0</v>
      </c>
      <c r="R3581" s="30">
        <v>0</v>
      </c>
      <c r="S3581" s="30">
        <v>13881.52</v>
      </c>
      <c r="T3581">
        <v>9</v>
      </c>
      <c r="U3581">
        <v>121.01468646761801</v>
      </c>
      <c r="V3581">
        <v>0.16405307599517499</v>
      </c>
    </row>
    <row r="3582" spans="1:22" hidden="1" x14ac:dyDescent="0.25">
      <c r="A3582" s="30" t="s">
        <v>1029</v>
      </c>
      <c r="B3582" s="30" t="s">
        <v>272</v>
      </c>
      <c r="C3582" s="30" t="s">
        <v>9</v>
      </c>
      <c r="D3582" s="30" t="s">
        <v>339</v>
      </c>
      <c r="E3582" s="30" t="s">
        <v>284</v>
      </c>
      <c r="F3582" s="30">
        <v>10207</v>
      </c>
      <c r="G3582" s="30" t="s">
        <v>303</v>
      </c>
      <c r="H3582" s="30">
        <v>360.08018582741602</v>
      </c>
      <c r="I3582" s="30">
        <v>0.24</v>
      </c>
      <c r="J3582" s="30" t="s">
        <v>336</v>
      </c>
      <c r="K3582" s="30">
        <v>86.419244598579894</v>
      </c>
      <c r="L3582" s="30">
        <v>882081.22961770499</v>
      </c>
      <c r="M3582" s="30">
        <v>0</v>
      </c>
      <c r="N3582" s="30">
        <v>0</v>
      </c>
      <c r="O3582" s="30">
        <v>0</v>
      </c>
      <c r="P3582" s="30">
        <v>0</v>
      </c>
      <c r="Q3582" s="30">
        <v>0.24</v>
      </c>
      <c r="R3582" s="30">
        <v>86.419244598579894</v>
      </c>
      <c r="S3582" s="30">
        <v>2449.6799999999998</v>
      </c>
      <c r="T3582">
        <v>9</v>
      </c>
      <c r="U3582">
        <v>360.08018582741602</v>
      </c>
      <c r="V3582">
        <v>8.0536912751677805E-2</v>
      </c>
    </row>
    <row r="3583" spans="1:22" hidden="1" x14ac:dyDescent="0.25">
      <c r="A3583" s="30" t="s">
        <v>1017</v>
      </c>
      <c r="B3583" s="30" t="s">
        <v>272</v>
      </c>
      <c r="C3583" s="30" t="s">
        <v>9</v>
      </c>
      <c r="D3583" s="30" t="s">
        <v>339</v>
      </c>
      <c r="E3583" s="30" t="s">
        <v>284</v>
      </c>
      <c r="F3583" s="30">
        <v>10207</v>
      </c>
      <c r="G3583" s="30" t="s">
        <v>304</v>
      </c>
      <c r="H3583" s="30">
        <v>194.939873084803</v>
      </c>
      <c r="I3583" s="30">
        <v>1</v>
      </c>
      <c r="J3583" s="30" t="s">
        <v>336</v>
      </c>
      <c r="K3583" s="30">
        <v>194.939873084803</v>
      </c>
      <c r="L3583" s="30">
        <v>1989751.2845765899</v>
      </c>
      <c r="M3583" s="30">
        <v>0</v>
      </c>
      <c r="N3583" s="30">
        <v>0</v>
      </c>
      <c r="O3583" s="30">
        <v>0</v>
      </c>
      <c r="P3583" s="30">
        <v>0</v>
      </c>
      <c r="Q3583" s="30">
        <v>1</v>
      </c>
      <c r="R3583" s="30">
        <v>194.939873084803</v>
      </c>
      <c r="S3583" s="30">
        <v>10207</v>
      </c>
      <c r="T3583">
        <v>9</v>
      </c>
      <c r="U3583">
        <v>194.939873084803</v>
      </c>
      <c r="V3583">
        <v>0.33557046979865801</v>
      </c>
    </row>
    <row r="3584" spans="1:22" hidden="1" x14ac:dyDescent="0.25">
      <c r="A3584" s="30" t="s">
        <v>1031</v>
      </c>
      <c r="B3584" s="30" t="s">
        <v>272</v>
      </c>
      <c r="C3584" s="30" t="s">
        <v>9</v>
      </c>
      <c r="D3584" s="30" t="s">
        <v>339</v>
      </c>
      <c r="E3584" s="30" t="s">
        <v>284</v>
      </c>
      <c r="F3584" s="30">
        <v>10207</v>
      </c>
      <c r="G3584" s="30" t="s">
        <v>305</v>
      </c>
      <c r="H3584" s="30">
        <v>174.23864239500099</v>
      </c>
      <c r="I3584" s="30">
        <v>1.6</v>
      </c>
      <c r="J3584" s="30" t="s">
        <v>332</v>
      </c>
      <c r="K3584" s="30">
        <v>278.78182783200202</v>
      </c>
      <c r="L3584" s="30">
        <v>2845526.11668124</v>
      </c>
      <c r="M3584" s="30">
        <v>1.6</v>
      </c>
      <c r="N3584" s="30">
        <v>0</v>
      </c>
      <c r="O3584" s="30">
        <v>0</v>
      </c>
      <c r="P3584" s="30">
        <v>0</v>
      </c>
      <c r="Q3584" s="30">
        <v>0</v>
      </c>
      <c r="R3584" s="30">
        <v>0</v>
      </c>
      <c r="S3584" s="30">
        <v>16331.2</v>
      </c>
      <c r="T3584">
        <v>9</v>
      </c>
      <c r="U3584">
        <v>174.23864239500099</v>
      </c>
      <c r="V3584">
        <v>0.193003618817853</v>
      </c>
    </row>
    <row r="3585" spans="1:22" hidden="1" x14ac:dyDescent="0.25">
      <c r="A3585" s="30" t="s">
        <v>1032</v>
      </c>
      <c r="B3585" s="30" t="s">
        <v>272</v>
      </c>
      <c r="C3585" s="30" t="s">
        <v>9</v>
      </c>
      <c r="D3585" s="30" t="s">
        <v>339</v>
      </c>
      <c r="E3585" s="30" t="s">
        <v>284</v>
      </c>
      <c r="F3585" s="30">
        <v>10207</v>
      </c>
      <c r="G3585" s="30" t="s">
        <v>306</v>
      </c>
      <c r="H3585" s="30">
        <v>118.607187199956</v>
      </c>
      <c r="I3585" s="30">
        <v>2.52</v>
      </c>
      <c r="J3585" s="30" t="s">
        <v>332</v>
      </c>
      <c r="K3585" s="30">
        <v>298.89011174388997</v>
      </c>
      <c r="L3585" s="30">
        <v>3050771.3705698899</v>
      </c>
      <c r="M3585" s="30">
        <v>2.52</v>
      </c>
      <c r="N3585" s="30">
        <v>0</v>
      </c>
      <c r="O3585" s="30">
        <v>0</v>
      </c>
      <c r="P3585" s="30">
        <v>0</v>
      </c>
      <c r="Q3585" s="30">
        <v>0</v>
      </c>
      <c r="R3585" s="30">
        <v>0</v>
      </c>
      <c r="S3585" s="30">
        <v>25721.64</v>
      </c>
      <c r="T3585">
        <v>9</v>
      </c>
      <c r="U3585">
        <v>118.607187199956</v>
      </c>
      <c r="V3585">
        <v>0.30398069963811802</v>
      </c>
    </row>
    <row r="3586" spans="1:22" hidden="1" x14ac:dyDescent="0.25">
      <c r="A3586" s="30" t="s">
        <v>1033</v>
      </c>
      <c r="B3586" s="30" t="s">
        <v>272</v>
      </c>
      <c r="C3586" s="30" t="s">
        <v>9</v>
      </c>
      <c r="D3586" s="30" t="s">
        <v>339</v>
      </c>
      <c r="E3586" s="30" t="s">
        <v>284</v>
      </c>
      <c r="F3586" s="30">
        <v>10207</v>
      </c>
      <c r="G3586" s="30" t="s">
        <v>307</v>
      </c>
      <c r="H3586" s="30">
        <v>115.181333416426</v>
      </c>
      <c r="I3586" s="30">
        <v>1.27</v>
      </c>
      <c r="J3586" s="30" t="s">
        <v>336</v>
      </c>
      <c r="K3586" s="30">
        <v>146.28029343886101</v>
      </c>
      <c r="L3586" s="30">
        <v>1493082.95513045</v>
      </c>
      <c r="M3586" s="30">
        <v>0</v>
      </c>
      <c r="N3586" s="30">
        <v>0</v>
      </c>
      <c r="O3586" s="30">
        <v>0</v>
      </c>
      <c r="P3586" s="30">
        <v>0</v>
      </c>
      <c r="Q3586" s="30">
        <v>1.27</v>
      </c>
      <c r="R3586" s="30">
        <v>146.28029343886101</v>
      </c>
      <c r="S3586" s="30">
        <v>12962.89</v>
      </c>
      <c r="T3586">
        <v>9</v>
      </c>
      <c r="U3586">
        <v>115.181333416426</v>
      </c>
      <c r="V3586">
        <v>0.42617449664429502</v>
      </c>
    </row>
    <row r="3587" spans="1:22" hidden="1" x14ac:dyDescent="0.25">
      <c r="A3587" s="30" t="s">
        <v>1034</v>
      </c>
      <c r="B3587" s="30" t="s">
        <v>272</v>
      </c>
      <c r="C3587" s="30" t="s">
        <v>9</v>
      </c>
      <c r="D3587" s="30" t="s">
        <v>339</v>
      </c>
      <c r="E3587" s="30" t="s">
        <v>284</v>
      </c>
      <c r="F3587" s="30">
        <v>10207</v>
      </c>
      <c r="G3587" s="30" t="s">
        <v>308</v>
      </c>
      <c r="H3587" s="30">
        <v>148.04150978674301</v>
      </c>
      <c r="I3587" s="30">
        <v>2.2599999999999998</v>
      </c>
      <c r="J3587" s="30" t="s">
        <v>332</v>
      </c>
      <c r="K3587" s="30">
        <v>334.57381211804</v>
      </c>
      <c r="L3587" s="30">
        <v>3414994.9002888398</v>
      </c>
      <c r="M3587" s="30">
        <v>2.2599999999999998</v>
      </c>
      <c r="N3587" s="30">
        <v>0</v>
      </c>
      <c r="O3587" s="30">
        <v>0</v>
      </c>
      <c r="P3587" s="30">
        <v>0</v>
      </c>
      <c r="Q3587" s="30">
        <v>0</v>
      </c>
      <c r="R3587" s="30">
        <v>0</v>
      </c>
      <c r="S3587" s="30">
        <v>23067.82</v>
      </c>
      <c r="T3587">
        <v>9</v>
      </c>
      <c r="U3587">
        <v>148.04150978674301</v>
      </c>
      <c r="V3587">
        <v>0.27261761158021702</v>
      </c>
    </row>
    <row r="3588" spans="1:22" hidden="1" x14ac:dyDescent="0.25">
      <c r="A3588" s="30" t="s">
        <v>1030</v>
      </c>
      <c r="B3588" s="30" t="s">
        <v>272</v>
      </c>
      <c r="C3588" s="30" t="s">
        <v>9</v>
      </c>
      <c r="D3588" s="30" t="s">
        <v>339</v>
      </c>
      <c r="E3588" s="30" t="s">
        <v>284</v>
      </c>
      <c r="F3588" s="30">
        <v>10207</v>
      </c>
      <c r="G3588" s="30" t="s">
        <v>309</v>
      </c>
      <c r="H3588" s="30">
        <v>1115.00282264663</v>
      </c>
      <c r="I3588" s="30">
        <v>0.05</v>
      </c>
      <c r="J3588" s="30" t="s">
        <v>336</v>
      </c>
      <c r="K3588" s="30">
        <v>55.750141132331301</v>
      </c>
      <c r="L3588" s="30">
        <v>569041.69053770602</v>
      </c>
      <c r="M3588" s="30">
        <v>0</v>
      </c>
      <c r="N3588" s="30">
        <v>0</v>
      </c>
      <c r="O3588" s="30">
        <v>0</v>
      </c>
      <c r="P3588" s="30">
        <v>0</v>
      </c>
      <c r="Q3588" s="30">
        <v>0.05</v>
      </c>
      <c r="R3588" s="30">
        <v>55.750141132331301</v>
      </c>
      <c r="S3588" s="30">
        <v>510.35</v>
      </c>
      <c r="T3588">
        <v>9</v>
      </c>
      <c r="U3588">
        <v>1115.00282264663</v>
      </c>
      <c r="V3588">
        <v>1.67785234899329E-2</v>
      </c>
    </row>
    <row r="3589" spans="1:22" hidden="1" x14ac:dyDescent="0.25">
      <c r="A3589" s="30" t="s">
        <v>1035</v>
      </c>
      <c r="B3589" s="30" t="s">
        <v>272</v>
      </c>
      <c r="C3589" s="30" t="s">
        <v>9</v>
      </c>
      <c r="D3589" s="30" t="s">
        <v>339</v>
      </c>
      <c r="E3589" s="30" t="s">
        <v>284</v>
      </c>
      <c r="F3589" s="30">
        <v>10207</v>
      </c>
      <c r="G3589" s="30" t="s">
        <v>310</v>
      </c>
      <c r="H3589" s="30">
        <v>317.83700968670399</v>
      </c>
      <c r="I3589" s="30">
        <v>0.05</v>
      </c>
      <c r="J3589" s="30" t="s">
        <v>333</v>
      </c>
      <c r="K3589" s="30">
        <v>15.891850484335199</v>
      </c>
      <c r="L3589" s="30">
        <v>162208.11789361</v>
      </c>
      <c r="M3589" s="30">
        <v>0</v>
      </c>
      <c r="N3589" s="30">
        <v>0.05</v>
      </c>
      <c r="O3589" s="30">
        <v>0</v>
      </c>
      <c r="P3589" s="30">
        <v>0</v>
      </c>
      <c r="Q3589" s="30">
        <v>0</v>
      </c>
      <c r="R3589" s="30">
        <v>0</v>
      </c>
      <c r="S3589" s="30">
        <v>510.35</v>
      </c>
      <c r="T3589">
        <v>9</v>
      </c>
      <c r="U3589">
        <v>317.83700968670399</v>
      </c>
      <c r="V3589">
        <v>1.88679245283019E-2</v>
      </c>
    </row>
    <row r="3590" spans="1:22" hidden="1" x14ac:dyDescent="0.25">
      <c r="A3590" s="30" t="s">
        <v>1036</v>
      </c>
      <c r="B3590" s="30" t="s">
        <v>272</v>
      </c>
      <c r="C3590" s="30" t="s">
        <v>9</v>
      </c>
      <c r="D3590" s="30" t="s">
        <v>339</v>
      </c>
      <c r="E3590" s="30" t="s">
        <v>284</v>
      </c>
      <c r="F3590" s="30">
        <v>10207</v>
      </c>
      <c r="G3590" s="30" t="s">
        <v>311</v>
      </c>
      <c r="H3590" s="30">
        <v>112.051872529048</v>
      </c>
      <c r="I3590" s="30">
        <v>0.64</v>
      </c>
      <c r="J3590" s="30" t="s">
        <v>333</v>
      </c>
      <c r="K3590" s="30">
        <v>71.713198418590494</v>
      </c>
      <c r="L3590" s="30">
        <v>731976.616258553</v>
      </c>
      <c r="M3590" s="30">
        <v>0</v>
      </c>
      <c r="N3590" s="30">
        <v>0.64</v>
      </c>
      <c r="O3590" s="30">
        <v>0</v>
      </c>
      <c r="P3590" s="30">
        <v>0</v>
      </c>
      <c r="Q3590" s="30">
        <v>0</v>
      </c>
      <c r="R3590" s="30">
        <v>0</v>
      </c>
      <c r="S3590" s="30">
        <v>6532.48</v>
      </c>
      <c r="T3590">
        <v>9</v>
      </c>
      <c r="U3590">
        <v>112.051872529048</v>
      </c>
      <c r="V3590">
        <v>0.24150943396226399</v>
      </c>
    </row>
    <row r="3591" spans="1:22" hidden="1" x14ac:dyDescent="0.25">
      <c r="A3591" s="30" t="s">
        <v>1037</v>
      </c>
      <c r="B3591" s="30" t="s">
        <v>272</v>
      </c>
      <c r="C3591" s="30" t="s">
        <v>9</v>
      </c>
      <c r="D3591" s="30" t="s">
        <v>339</v>
      </c>
      <c r="E3591" s="30" t="s">
        <v>284</v>
      </c>
      <c r="F3591" s="30">
        <v>10207</v>
      </c>
      <c r="G3591" s="30" t="s">
        <v>312</v>
      </c>
      <c r="H3591" s="30">
        <v>45.220424602651399</v>
      </c>
      <c r="I3591" s="30">
        <v>6.65</v>
      </c>
      <c r="J3591" s="30" t="s">
        <v>334</v>
      </c>
      <c r="K3591" s="30">
        <v>300.71582360763199</v>
      </c>
      <c r="L3591" s="30">
        <v>3069406.4115630998</v>
      </c>
      <c r="M3591" s="30">
        <v>0</v>
      </c>
      <c r="N3591" s="30">
        <v>0</v>
      </c>
      <c r="O3591" s="30">
        <v>6.65</v>
      </c>
      <c r="P3591" s="30">
        <v>0</v>
      </c>
      <c r="Q3591" s="30">
        <v>0</v>
      </c>
      <c r="R3591" s="30">
        <v>0</v>
      </c>
      <c r="S3591" s="30">
        <v>67876.55</v>
      </c>
      <c r="T3591">
        <v>9</v>
      </c>
      <c r="U3591">
        <v>45.220424602651399</v>
      </c>
      <c r="V3591">
        <v>0.73643410852713198</v>
      </c>
    </row>
    <row r="3592" spans="1:22" hidden="1" x14ac:dyDescent="0.25">
      <c r="A3592" s="30" t="s">
        <v>2862</v>
      </c>
      <c r="B3592" s="30" t="s">
        <v>272</v>
      </c>
      <c r="C3592" s="30" t="s">
        <v>9</v>
      </c>
      <c r="D3592" s="30" t="s">
        <v>339</v>
      </c>
      <c r="E3592" s="30" t="s">
        <v>284</v>
      </c>
      <c r="F3592" s="30">
        <v>10207</v>
      </c>
      <c r="G3592" s="30" t="s">
        <v>2688</v>
      </c>
      <c r="H3592" s="30">
        <v>319.521357448853</v>
      </c>
      <c r="I3592" s="30">
        <v>0.30038111138000001</v>
      </c>
      <c r="J3592" s="30" t="s">
        <v>334</v>
      </c>
      <c r="K3592" s="30">
        <v>95.978180460132606</v>
      </c>
      <c r="L3592" s="30">
        <v>979649.287956574</v>
      </c>
      <c r="M3592" s="30">
        <v>0</v>
      </c>
      <c r="N3592" s="30">
        <v>0</v>
      </c>
      <c r="O3592" s="30">
        <v>0.30038111138000001</v>
      </c>
      <c r="P3592" s="30">
        <v>0</v>
      </c>
      <c r="Q3592" s="30">
        <v>0</v>
      </c>
      <c r="R3592" s="30">
        <v>0</v>
      </c>
      <c r="S3592" s="30">
        <v>3065.9900038556598</v>
      </c>
      <c r="T3592">
        <v>9</v>
      </c>
      <c r="U3592">
        <v>319.521357448853</v>
      </c>
      <c r="V3592">
        <v>3.3264796387596898E-2</v>
      </c>
    </row>
    <row r="3593" spans="1:22" hidden="1" x14ac:dyDescent="0.25">
      <c r="A3593" s="30" t="s">
        <v>2778</v>
      </c>
      <c r="B3593" s="30" t="s">
        <v>272</v>
      </c>
      <c r="C3593" s="30" t="s">
        <v>9</v>
      </c>
      <c r="D3593" s="30" t="s">
        <v>339</v>
      </c>
      <c r="E3593" s="30" t="s">
        <v>284</v>
      </c>
      <c r="F3593" s="30">
        <v>10207</v>
      </c>
      <c r="G3593" s="30" t="s">
        <v>2687</v>
      </c>
      <c r="H3593" s="30">
        <v>198.301555240478</v>
      </c>
      <c r="I3593" s="30">
        <v>2.0796188886200002</v>
      </c>
      <c r="J3593" s="30" t="s">
        <v>334</v>
      </c>
      <c r="K3593" s="30">
        <v>412.39165992082002</v>
      </c>
      <c r="L3593" s="30">
        <v>4209281.6728118099</v>
      </c>
      <c r="M3593" s="30">
        <v>0</v>
      </c>
      <c r="N3593" s="30">
        <v>0</v>
      </c>
      <c r="O3593" s="30">
        <v>2.0796188886200002</v>
      </c>
      <c r="P3593" s="30">
        <v>0</v>
      </c>
      <c r="Q3593" s="30">
        <v>0</v>
      </c>
      <c r="R3593" s="30">
        <v>0</v>
      </c>
      <c r="S3593" s="30">
        <v>21226.669996144301</v>
      </c>
      <c r="T3593">
        <v>9</v>
      </c>
      <c r="U3593">
        <v>198.301555240478</v>
      </c>
      <c r="V3593">
        <v>0.230301095085271</v>
      </c>
    </row>
    <row r="3594" spans="1:22" hidden="1" x14ac:dyDescent="0.25">
      <c r="A3594" s="30" t="s">
        <v>1038</v>
      </c>
      <c r="B3594" s="30" t="s">
        <v>272</v>
      </c>
      <c r="C3594" s="30" t="s">
        <v>9</v>
      </c>
      <c r="D3594" s="30" t="s">
        <v>339</v>
      </c>
      <c r="E3594" s="30" t="s">
        <v>284</v>
      </c>
      <c r="F3594" s="30">
        <v>10207</v>
      </c>
      <c r="G3594" s="30" t="s">
        <v>313</v>
      </c>
      <c r="H3594" s="30">
        <v>0</v>
      </c>
      <c r="I3594" s="30">
        <v>0</v>
      </c>
      <c r="J3594" s="30" t="s">
        <v>334</v>
      </c>
      <c r="K3594" s="30">
        <v>0</v>
      </c>
      <c r="L3594" s="30">
        <v>0</v>
      </c>
      <c r="M3594" s="30">
        <v>0</v>
      </c>
      <c r="N3594" s="30">
        <v>0</v>
      </c>
      <c r="O3594" s="30">
        <v>0</v>
      </c>
      <c r="P3594" s="30">
        <v>0</v>
      </c>
      <c r="Q3594" s="30">
        <v>0</v>
      </c>
      <c r="R3594" s="30">
        <v>0</v>
      </c>
      <c r="S3594" s="30">
        <v>0</v>
      </c>
      <c r="T3594">
        <v>9</v>
      </c>
      <c r="U3594">
        <v>0</v>
      </c>
      <c r="V3594">
        <v>0</v>
      </c>
    </row>
    <row r="3595" spans="1:22" hidden="1" x14ac:dyDescent="0.25">
      <c r="A3595" s="30" t="s">
        <v>1065</v>
      </c>
      <c r="B3595" s="30" t="s">
        <v>272</v>
      </c>
      <c r="C3595" s="30" t="s">
        <v>9</v>
      </c>
      <c r="D3595" s="30" t="s">
        <v>339</v>
      </c>
      <c r="E3595" s="30" t="s">
        <v>285</v>
      </c>
      <c r="F3595" s="30">
        <v>10207</v>
      </c>
      <c r="G3595" s="30" t="s">
        <v>289</v>
      </c>
      <c r="H3595" s="30">
        <v>4340.3364537163498</v>
      </c>
      <c r="I3595" s="30">
        <v>0.93</v>
      </c>
      <c r="J3595" s="30" t="s">
        <v>335</v>
      </c>
      <c r="K3595" s="30">
        <v>4036.5129019562</v>
      </c>
      <c r="L3595" s="30">
        <v>41200687.190266997</v>
      </c>
      <c r="M3595" s="30">
        <v>0</v>
      </c>
      <c r="N3595" s="30">
        <v>0</v>
      </c>
      <c r="O3595" s="30">
        <v>0</v>
      </c>
      <c r="P3595" s="30">
        <v>0.93</v>
      </c>
      <c r="Q3595" s="30">
        <v>0</v>
      </c>
      <c r="R3595" s="30">
        <v>0</v>
      </c>
      <c r="S3595" s="30">
        <v>9492.51</v>
      </c>
      <c r="T3595">
        <v>10</v>
      </c>
      <c r="U3595">
        <v>4340.3364537163498</v>
      </c>
      <c r="V3595">
        <v>1</v>
      </c>
    </row>
    <row r="3596" spans="1:22" hidden="1" x14ac:dyDescent="0.25">
      <c r="A3596" s="30" t="s">
        <v>1064</v>
      </c>
      <c r="B3596" s="30" t="s">
        <v>272</v>
      </c>
      <c r="C3596" s="30" t="s">
        <v>9</v>
      </c>
      <c r="D3596" s="30" t="s">
        <v>339</v>
      </c>
      <c r="E3596" s="30" t="s">
        <v>285</v>
      </c>
      <c r="F3596" s="30">
        <v>10207</v>
      </c>
      <c r="G3596" s="30" t="s">
        <v>290</v>
      </c>
      <c r="H3596" s="30">
        <v>3175.2604275148901</v>
      </c>
      <c r="I3596" s="30">
        <v>0.18</v>
      </c>
      <c r="J3596" s="30" t="s">
        <v>363</v>
      </c>
      <c r="K3596" s="30">
        <v>571.54687695268001</v>
      </c>
      <c r="L3596" s="30">
        <v>5833778.97305601</v>
      </c>
      <c r="M3596" s="30">
        <v>0</v>
      </c>
      <c r="N3596" s="30">
        <v>0</v>
      </c>
      <c r="O3596" s="30">
        <v>0</v>
      </c>
      <c r="P3596" s="30">
        <v>0</v>
      </c>
      <c r="Q3596" s="30">
        <v>0</v>
      </c>
      <c r="R3596" s="30">
        <v>0</v>
      </c>
      <c r="S3596" s="30">
        <v>1837.26</v>
      </c>
      <c r="T3596">
        <v>10</v>
      </c>
      <c r="U3596">
        <v>3175.2604275148901</v>
      </c>
      <c r="V3596">
        <v>0.19354838709677399</v>
      </c>
    </row>
    <row r="3597" spans="1:22" hidden="1" x14ac:dyDescent="0.25">
      <c r="A3597" s="30" t="s">
        <v>1041</v>
      </c>
      <c r="B3597" s="30" t="s">
        <v>272</v>
      </c>
      <c r="C3597" s="30" t="s">
        <v>9</v>
      </c>
      <c r="D3597" s="30" t="s">
        <v>339</v>
      </c>
      <c r="E3597" s="30" t="s">
        <v>285</v>
      </c>
      <c r="F3597" s="30">
        <v>10207</v>
      </c>
      <c r="G3597" s="30" t="s">
        <v>291</v>
      </c>
      <c r="H3597" s="30">
        <v>1448.43141872673</v>
      </c>
      <c r="I3597" s="30">
        <v>0.12</v>
      </c>
      <c r="J3597" s="30" t="s">
        <v>336</v>
      </c>
      <c r="K3597" s="30">
        <v>173.81177024720699</v>
      </c>
      <c r="L3597" s="30">
        <v>1774096.7389132499</v>
      </c>
      <c r="M3597" s="30">
        <v>0</v>
      </c>
      <c r="N3597" s="30">
        <v>0</v>
      </c>
      <c r="O3597" s="30">
        <v>0</v>
      </c>
      <c r="P3597" s="30">
        <v>0</v>
      </c>
      <c r="Q3597" s="30">
        <v>0.12</v>
      </c>
      <c r="R3597" s="30">
        <v>173.81177024720699</v>
      </c>
      <c r="S3597" s="30">
        <v>1224.8399999999999</v>
      </c>
      <c r="T3597">
        <v>10</v>
      </c>
      <c r="U3597">
        <v>1448.43141872673</v>
      </c>
      <c r="V3597">
        <v>1.7266187050359701E-2</v>
      </c>
    </row>
    <row r="3598" spans="1:22" hidden="1" x14ac:dyDescent="0.25">
      <c r="A3598" s="30" t="s">
        <v>1043</v>
      </c>
      <c r="B3598" s="30" t="s">
        <v>272</v>
      </c>
      <c r="C3598" s="30" t="s">
        <v>9</v>
      </c>
      <c r="D3598" s="30" t="s">
        <v>339</v>
      </c>
      <c r="E3598" s="30" t="s">
        <v>285</v>
      </c>
      <c r="F3598" s="30">
        <v>10207</v>
      </c>
      <c r="G3598" s="30" t="s">
        <v>292</v>
      </c>
      <c r="H3598" s="30">
        <v>62.2180491276929</v>
      </c>
      <c r="I3598" s="30">
        <v>0.7</v>
      </c>
      <c r="J3598" s="30" t="s">
        <v>332</v>
      </c>
      <c r="K3598" s="30">
        <v>43.552634389384998</v>
      </c>
      <c r="L3598" s="30">
        <v>444541.73921245302</v>
      </c>
      <c r="M3598" s="30">
        <v>0.7</v>
      </c>
      <c r="N3598" s="30">
        <v>0</v>
      </c>
      <c r="O3598" s="30">
        <v>0</v>
      </c>
      <c r="P3598" s="30">
        <v>0</v>
      </c>
      <c r="Q3598" s="30">
        <v>0</v>
      </c>
      <c r="R3598" s="30">
        <v>0</v>
      </c>
      <c r="S3598" s="30">
        <v>7144.9</v>
      </c>
      <c r="T3598">
        <v>10</v>
      </c>
      <c r="U3598">
        <v>62.2180491276929</v>
      </c>
      <c r="V3598">
        <v>5.4347826086956499E-2</v>
      </c>
    </row>
    <row r="3599" spans="1:22" hidden="1" x14ac:dyDescent="0.25">
      <c r="A3599" s="30" t="s">
        <v>1044</v>
      </c>
      <c r="B3599" s="30" t="s">
        <v>272</v>
      </c>
      <c r="C3599" s="30" t="s">
        <v>9</v>
      </c>
      <c r="D3599" s="30" t="s">
        <v>339</v>
      </c>
      <c r="E3599" s="30" t="s">
        <v>285</v>
      </c>
      <c r="F3599" s="30">
        <v>10207</v>
      </c>
      <c r="G3599" s="30" t="s">
        <v>293</v>
      </c>
      <c r="H3599" s="30">
        <v>1537.06489927281</v>
      </c>
      <c r="I3599" s="30">
        <v>0.33</v>
      </c>
      <c r="J3599" s="30" t="s">
        <v>333</v>
      </c>
      <c r="K3599" s="30">
        <v>507.23141676002598</v>
      </c>
      <c r="L3599" s="30">
        <v>5177311.0708695799</v>
      </c>
      <c r="M3599" s="30">
        <v>0</v>
      </c>
      <c r="N3599" s="30">
        <v>0.33</v>
      </c>
      <c r="O3599" s="30">
        <v>0</v>
      </c>
      <c r="P3599" s="30">
        <v>0</v>
      </c>
      <c r="Q3599" s="30">
        <v>0</v>
      </c>
      <c r="R3599" s="30">
        <v>0</v>
      </c>
      <c r="S3599" s="30">
        <v>3368.31</v>
      </c>
      <c r="T3599">
        <v>10</v>
      </c>
      <c r="U3599">
        <v>1537.06489927281</v>
      </c>
      <c r="V3599">
        <v>7.1120689655172403E-2</v>
      </c>
    </row>
    <row r="3600" spans="1:22" hidden="1" x14ac:dyDescent="0.25">
      <c r="A3600" s="30" t="s">
        <v>1045</v>
      </c>
      <c r="B3600" s="30" t="s">
        <v>272</v>
      </c>
      <c r="C3600" s="30" t="s">
        <v>9</v>
      </c>
      <c r="D3600" s="30" t="s">
        <v>339</v>
      </c>
      <c r="E3600" s="30" t="s">
        <v>285</v>
      </c>
      <c r="F3600" s="30">
        <v>10207</v>
      </c>
      <c r="G3600" s="30" t="s">
        <v>294</v>
      </c>
      <c r="H3600" s="30">
        <v>424.58708959774702</v>
      </c>
      <c r="I3600" s="30">
        <v>0.59</v>
      </c>
      <c r="J3600" s="30" t="s">
        <v>333</v>
      </c>
      <c r="K3600" s="30">
        <v>250.50638286267099</v>
      </c>
      <c r="L3600" s="30">
        <v>2556918.64987928</v>
      </c>
      <c r="M3600" s="30">
        <v>0</v>
      </c>
      <c r="N3600" s="30">
        <v>0.59</v>
      </c>
      <c r="O3600" s="30">
        <v>0</v>
      </c>
      <c r="P3600" s="30">
        <v>0</v>
      </c>
      <c r="Q3600" s="30">
        <v>0</v>
      </c>
      <c r="R3600" s="30">
        <v>0</v>
      </c>
      <c r="S3600" s="30">
        <v>6022.13</v>
      </c>
      <c r="T3600">
        <v>10</v>
      </c>
      <c r="U3600">
        <v>424.58708959774702</v>
      </c>
      <c r="V3600">
        <v>0.12715517241379301</v>
      </c>
    </row>
    <row r="3601" spans="1:22" hidden="1" x14ac:dyDescent="0.25">
      <c r="A3601" s="30" t="s">
        <v>1046</v>
      </c>
      <c r="B3601" s="30" t="s">
        <v>272</v>
      </c>
      <c r="C3601" s="30" t="s">
        <v>9</v>
      </c>
      <c r="D3601" s="30" t="s">
        <v>339</v>
      </c>
      <c r="E3601" s="30" t="s">
        <v>285</v>
      </c>
      <c r="F3601" s="30">
        <v>10207</v>
      </c>
      <c r="G3601" s="30" t="s">
        <v>295</v>
      </c>
      <c r="H3601" s="30">
        <v>0</v>
      </c>
      <c r="I3601" s="30">
        <v>0</v>
      </c>
      <c r="J3601" s="30" t="s">
        <v>336</v>
      </c>
      <c r="K3601" s="30">
        <v>0</v>
      </c>
      <c r="L3601" s="30">
        <v>0</v>
      </c>
      <c r="M3601" s="30">
        <v>0</v>
      </c>
      <c r="N3601" s="30">
        <v>0</v>
      </c>
      <c r="O3601" s="30">
        <v>0</v>
      </c>
      <c r="P3601" s="30">
        <v>0</v>
      </c>
      <c r="Q3601" s="30">
        <v>0</v>
      </c>
      <c r="R3601" s="30">
        <v>0</v>
      </c>
      <c r="S3601" s="30">
        <v>0</v>
      </c>
      <c r="T3601">
        <v>10</v>
      </c>
      <c r="U3601">
        <v>0</v>
      </c>
      <c r="V3601">
        <v>0</v>
      </c>
    </row>
    <row r="3602" spans="1:22" hidden="1" x14ac:dyDescent="0.25">
      <c r="A3602" s="30" t="s">
        <v>1047</v>
      </c>
      <c r="B3602" s="30" t="s">
        <v>272</v>
      </c>
      <c r="C3602" s="30" t="s">
        <v>9</v>
      </c>
      <c r="D3602" s="30" t="s">
        <v>339</v>
      </c>
      <c r="E3602" s="30" t="s">
        <v>285</v>
      </c>
      <c r="F3602" s="30">
        <v>10207</v>
      </c>
      <c r="G3602" s="30" t="s">
        <v>296</v>
      </c>
      <c r="H3602" s="30">
        <v>422.01827717104902</v>
      </c>
      <c r="I3602" s="30">
        <v>0.28999999999999998</v>
      </c>
      <c r="J3602" s="30" t="s">
        <v>336</v>
      </c>
      <c r="K3602" s="30">
        <v>122.385300379604</v>
      </c>
      <c r="L3602" s="30">
        <v>1249186.76097462</v>
      </c>
      <c r="M3602" s="30">
        <v>0</v>
      </c>
      <c r="N3602" s="30">
        <v>0</v>
      </c>
      <c r="O3602" s="30">
        <v>0</v>
      </c>
      <c r="P3602" s="30">
        <v>0</v>
      </c>
      <c r="Q3602" s="30">
        <v>0.28999999999999998</v>
      </c>
      <c r="R3602" s="30">
        <v>122.385300379604</v>
      </c>
      <c r="S3602" s="30">
        <v>2960.03</v>
      </c>
      <c r="T3602">
        <v>10</v>
      </c>
      <c r="U3602">
        <v>422.01827717104902</v>
      </c>
      <c r="V3602">
        <v>4.1726618705036002E-2</v>
      </c>
    </row>
    <row r="3603" spans="1:22" hidden="1" x14ac:dyDescent="0.25">
      <c r="A3603" s="30" t="s">
        <v>1048</v>
      </c>
      <c r="B3603" s="30" t="s">
        <v>272</v>
      </c>
      <c r="C3603" s="30" t="s">
        <v>9</v>
      </c>
      <c r="D3603" s="30" t="s">
        <v>339</v>
      </c>
      <c r="E3603" s="30" t="s">
        <v>285</v>
      </c>
      <c r="F3603" s="30">
        <v>10207</v>
      </c>
      <c r="G3603" s="30" t="s">
        <v>297</v>
      </c>
      <c r="H3603" s="30">
        <v>2533.9127594002298</v>
      </c>
      <c r="I3603" s="30">
        <v>0.65</v>
      </c>
      <c r="J3603" s="30" t="s">
        <v>336</v>
      </c>
      <c r="K3603" s="30">
        <v>1647.0432936101499</v>
      </c>
      <c r="L3603" s="30">
        <v>16811370.8978788</v>
      </c>
      <c r="M3603" s="30">
        <v>0</v>
      </c>
      <c r="N3603" s="30">
        <v>0</v>
      </c>
      <c r="O3603" s="30">
        <v>0</v>
      </c>
      <c r="P3603" s="30">
        <v>0</v>
      </c>
      <c r="Q3603" s="30">
        <v>0.65</v>
      </c>
      <c r="R3603" s="30">
        <v>1647.0432936101499</v>
      </c>
      <c r="S3603" s="30">
        <v>6634.55</v>
      </c>
      <c r="T3603">
        <v>10</v>
      </c>
      <c r="U3603">
        <v>2533.9127594002298</v>
      </c>
      <c r="V3603">
        <v>9.3525179856115095E-2</v>
      </c>
    </row>
    <row r="3604" spans="1:22" hidden="1" x14ac:dyDescent="0.25">
      <c r="A3604" s="30" t="s">
        <v>1049</v>
      </c>
      <c r="B3604" s="30" t="s">
        <v>272</v>
      </c>
      <c r="C3604" s="30" t="s">
        <v>9</v>
      </c>
      <c r="D3604" s="30" t="s">
        <v>339</v>
      </c>
      <c r="E3604" s="30" t="s">
        <v>285</v>
      </c>
      <c r="F3604" s="30">
        <v>10207</v>
      </c>
      <c r="G3604" s="30" t="s">
        <v>298</v>
      </c>
      <c r="H3604" s="30">
        <v>0</v>
      </c>
      <c r="I3604" s="30">
        <v>0</v>
      </c>
      <c r="J3604" s="30" t="s">
        <v>276</v>
      </c>
      <c r="K3604" s="30">
        <v>0</v>
      </c>
      <c r="L3604" s="30">
        <v>0</v>
      </c>
      <c r="M3604" s="30">
        <v>0</v>
      </c>
      <c r="N3604" s="30">
        <v>0</v>
      </c>
      <c r="O3604" s="30">
        <v>0</v>
      </c>
      <c r="P3604" s="30">
        <v>0</v>
      </c>
      <c r="Q3604" s="30">
        <v>0</v>
      </c>
      <c r="R3604" s="30">
        <v>0</v>
      </c>
      <c r="S3604" s="30">
        <v>0</v>
      </c>
      <c r="T3604">
        <v>10</v>
      </c>
      <c r="U3604">
        <v>0</v>
      </c>
      <c r="V3604">
        <v>0</v>
      </c>
    </row>
    <row r="3605" spans="1:22" hidden="1" x14ac:dyDescent="0.25">
      <c r="A3605" s="30" t="s">
        <v>1050</v>
      </c>
      <c r="B3605" s="30" t="s">
        <v>272</v>
      </c>
      <c r="C3605" s="30" t="s">
        <v>9</v>
      </c>
      <c r="D3605" s="30" t="s">
        <v>339</v>
      </c>
      <c r="E3605" s="30" t="s">
        <v>285</v>
      </c>
      <c r="F3605" s="30">
        <v>10207</v>
      </c>
      <c r="G3605" s="30" t="s">
        <v>299</v>
      </c>
      <c r="H3605" s="30">
        <v>152.33848055210001</v>
      </c>
      <c r="I3605" s="30">
        <v>0.09</v>
      </c>
      <c r="J3605" s="30" t="s">
        <v>332</v>
      </c>
      <c r="K3605" s="30">
        <v>13.710463249689001</v>
      </c>
      <c r="L3605" s="30">
        <v>139942.69838957599</v>
      </c>
      <c r="M3605" s="30">
        <v>0.09</v>
      </c>
      <c r="N3605" s="30">
        <v>0</v>
      </c>
      <c r="O3605" s="30">
        <v>0</v>
      </c>
      <c r="P3605" s="30">
        <v>0</v>
      </c>
      <c r="Q3605" s="30">
        <v>0</v>
      </c>
      <c r="R3605" s="30">
        <v>0</v>
      </c>
      <c r="S3605" s="30">
        <v>918.63</v>
      </c>
      <c r="T3605">
        <v>10</v>
      </c>
      <c r="U3605">
        <v>152.33848055210001</v>
      </c>
      <c r="V3605">
        <v>6.9875776397515504E-3</v>
      </c>
    </row>
    <row r="3606" spans="1:22" hidden="1" x14ac:dyDescent="0.25">
      <c r="A3606" s="30" t="s">
        <v>1051</v>
      </c>
      <c r="B3606" s="30" t="s">
        <v>272</v>
      </c>
      <c r="C3606" s="30" t="s">
        <v>9</v>
      </c>
      <c r="D3606" s="30" t="s">
        <v>339</v>
      </c>
      <c r="E3606" s="30" t="s">
        <v>285</v>
      </c>
      <c r="F3606" s="30">
        <v>10207</v>
      </c>
      <c r="G3606" s="30" t="s">
        <v>300</v>
      </c>
      <c r="H3606" s="30">
        <v>3218.0800633333001</v>
      </c>
      <c r="I3606" s="30">
        <v>0.02</v>
      </c>
      <c r="J3606" s="30" t="s">
        <v>336</v>
      </c>
      <c r="K3606" s="30">
        <v>64.361601266666099</v>
      </c>
      <c r="L3606" s="30">
        <v>656938.86412886099</v>
      </c>
      <c r="M3606" s="30">
        <v>0</v>
      </c>
      <c r="N3606" s="30">
        <v>0</v>
      </c>
      <c r="O3606" s="30">
        <v>0</v>
      </c>
      <c r="P3606" s="30">
        <v>0</v>
      </c>
      <c r="Q3606" s="30">
        <v>0.02</v>
      </c>
      <c r="R3606" s="30">
        <v>64.361601266666099</v>
      </c>
      <c r="S3606" s="30">
        <v>204.14</v>
      </c>
      <c r="T3606">
        <v>10</v>
      </c>
      <c r="U3606">
        <v>3218.0800633333001</v>
      </c>
      <c r="V3606">
        <v>2.8776978417266201E-3</v>
      </c>
    </row>
    <row r="3607" spans="1:22" hidden="1" x14ac:dyDescent="0.25">
      <c r="A3607" s="30" t="s">
        <v>1052</v>
      </c>
      <c r="B3607" s="30" t="s">
        <v>272</v>
      </c>
      <c r="C3607" s="30" t="s">
        <v>9</v>
      </c>
      <c r="D3607" s="30" t="s">
        <v>339</v>
      </c>
      <c r="E3607" s="30" t="s">
        <v>285</v>
      </c>
      <c r="F3607" s="30">
        <v>10207</v>
      </c>
      <c r="G3607" s="30" t="s">
        <v>301</v>
      </c>
      <c r="H3607" s="30">
        <v>169.32343149445401</v>
      </c>
      <c r="I3607" s="30">
        <v>2.6</v>
      </c>
      <c r="J3607" s="30" t="s">
        <v>333</v>
      </c>
      <c r="K3607" s="30">
        <v>440.24092188558097</v>
      </c>
      <c r="L3607" s="30">
        <v>4493539.0896861199</v>
      </c>
      <c r="M3607" s="30">
        <v>0</v>
      </c>
      <c r="N3607" s="30">
        <v>2.6</v>
      </c>
      <c r="O3607" s="30">
        <v>0</v>
      </c>
      <c r="P3607" s="30">
        <v>0</v>
      </c>
      <c r="Q3607" s="30">
        <v>0</v>
      </c>
      <c r="R3607" s="30">
        <v>0</v>
      </c>
      <c r="S3607" s="30">
        <v>26538.2</v>
      </c>
      <c r="T3607">
        <v>10</v>
      </c>
      <c r="U3607">
        <v>169.32343149445401</v>
      </c>
      <c r="V3607">
        <v>0.56034482758620696</v>
      </c>
    </row>
    <row r="3608" spans="1:22" hidden="1" x14ac:dyDescent="0.25">
      <c r="A3608" s="30" t="s">
        <v>1053</v>
      </c>
      <c r="B3608" s="30" t="s">
        <v>272</v>
      </c>
      <c r="C3608" s="30" t="s">
        <v>9</v>
      </c>
      <c r="D3608" s="30" t="s">
        <v>339</v>
      </c>
      <c r="E3608" s="30" t="s">
        <v>285</v>
      </c>
      <c r="F3608" s="30">
        <v>10207</v>
      </c>
      <c r="G3608" s="30" t="s">
        <v>302</v>
      </c>
      <c r="H3608" s="30">
        <v>138.08405492442401</v>
      </c>
      <c r="I3608" s="30">
        <v>2.84</v>
      </c>
      <c r="J3608" s="30" t="s">
        <v>332</v>
      </c>
      <c r="K3608" s="30">
        <v>392.15871598536398</v>
      </c>
      <c r="L3608" s="30">
        <v>4002764.01406261</v>
      </c>
      <c r="M3608" s="30">
        <v>2.84</v>
      </c>
      <c r="N3608" s="30">
        <v>0</v>
      </c>
      <c r="O3608" s="30">
        <v>0</v>
      </c>
      <c r="P3608" s="30">
        <v>0</v>
      </c>
      <c r="Q3608" s="30">
        <v>0</v>
      </c>
      <c r="R3608" s="30">
        <v>0</v>
      </c>
      <c r="S3608" s="30">
        <v>28987.88</v>
      </c>
      <c r="T3608">
        <v>10</v>
      </c>
      <c r="U3608">
        <v>138.08405492442401</v>
      </c>
      <c r="V3608">
        <v>0.220496894409938</v>
      </c>
    </row>
    <row r="3609" spans="1:22" hidden="1" x14ac:dyDescent="0.25">
      <c r="A3609" s="30" t="s">
        <v>1054</v>
      </c>
      <c r="B3609" s="30" t="s">
        <v>272</v>
      </c>
      <c r="C3609" s="30" t="s">
        <v>9</v>
      </c>
      <c r="D3609" s="30" t="s">
        <v>339</v>
      </c>
      <c r="E3609" s="30" t="s">
        <v>285</v>
      </c>
      <c r="F3609" s="30">
        <v>10207</v>
      </c>
      <c r="G3609" s="30" t="s">
        <v>303</v>
      </c>
      <c r="H3609" s="30">
        <v>1542.7030356748701</v>
      </c>
      <c r="I3609" s="30">
        <v>1.23</v>
      </c>
      <c r="J3609" s="30" t="s">
        <v>336</v>
      </c>
      <c r="K3609" s="30">
        <v>1897.5247338801</v>
      </c>
      <c r="L3609" s="30">
        <v>19368034.958714101</v>
      </c>
      <c r="M3609" s="30">
        <v>0</v>
      </c>
      <c r="N3609" s="30">
        <v>0</v>
      </c>
      <c r="O3609" s="30">
        <v>0</v>
      </c>
      <c r="P3609" s="30">
        <v>0</v>
      </c>
      <c r="Q3609" s="30">
        <v>1.23</v>
      </c>
      <c r="R3609" s="30">
        <v>1897.5247338801</v>
      </c>
      <c r="S3609" s="30">
        <v>12554.61</v>
      </c>
      <c r="T3609">
        <v>10</v>
      </c>
      <c r="U3609">
        <v>1542.7030356748701</v>
      </c>
      <c r="V3609">
        <v>0.17697841726618699</v>
      </c>
    </row>
    <row r="3610" spans="1:22" hidden="1" x14ac:dyDescent="0.25">
      <c r="A3610" s="30" t="s">
        <v>1042</v>
      </c>
      <c r="B3610" s="30" t="s">
        <v>272</v>
      </c>
      <c r="C3610" s="30" t="s">
        <v>9</v>
      </c>
      <c r="D3610" s="30" t="s">
        <v>339</v>
      </c>
      <c r="E3610" s="30" t="s">
        <v>285</v>
      </c>
      <c r="F3610" s="30">
        <v>10207</v>
      </c>
      <c r="G3610" s="30" t="s">
        <v>304</v>
      </c>
      <c r="H3610" s="30">
        <v>1553.5905177223301</v>
      </c>
      <c r="I3610" s="30">
        <v>1</v>
      </c>
      <c r="J3610" s="30" t="s">
        <v>336</v>
      </c>
      <c r="K3610" s="30">
        <v>1553.5905177223301</v>
      </c>
      <c r="L3610" s="30">
        <v>15857498.414391899</v>
      </c>
      <c r="M3610" s="30">
        <v>0</v>
      </c>
      <c r="N3610" s="30">
        <v>0</v>
      </c>
      <c r="O3610" s="30">
        <v>0</v>
      </c>
      <c r="P3610" s="30">
        <v>0</v>
      </c>
      <c r="Q3610" s="30">
        <v>1</v>
      </c>
      <c r="R3610" s="30">
        <v>1553.5905177223301</v>
      </c>
      <c r="S3610" s="30">
        <v>10207</v>
      </c>
      <c r="T3610">
        <v>10</v>
      </c>
      <c r="U3610">
        <v>1553.5905177223301</v>
      </c>
      <c r="V3610">
        <v>0.14388489208633101</v>
      </c>
    </row>
    <row r="3611" spans="1:22" hidden="1" x14ac:dyDescent="0.25">
      <c r="A3611" s="30" t="s">
        <v>1056</v>
      </c>
      <c r="B3611" s="30" t="s">
        <v>272</v>
      </c>
      <c r="C3611" s="30" t="s">
        <v>9</v>
      </c>
      <c r="D3611" s="30" t="s">
        <v>339</v>
      </c>
      <c r="E3611" s="30" t="s">
        <v>285</v>
      </c>
      <c r="F3611" s="30">
        <v>10207</v>
      </c>
      <c r="G3611" s="30" t="s">
        <v>305</v>
      </c>
      <c r="H3611" s="30">
        <v>171.45035267234999</v>
      </c>
      <c r="I3611" s="30">
        <v>2.16</v>
      </c>
      <c r="J3611" s="30" t="s">
        <v>332</v>
      </c>
      <c r="K3611" s="30">
        <v>370.33276177227498</v>
      </c>
      <c r="L3611" s="30">
        <v>3779986.4994096099</v>
      </c>
      <c r="M3611" s="30">
        <v>2.16</v>
      </c>
      <c r="N3611" s="30">
        <v>0</v>
      </c>
      <c r="O3611" s="30">
        <v>0</v>
      </c>
      <c r="P3611" s="30">
        <v>0</v>
      </c>
      <c r="Q3611" s="30">
        <v>0</v>
      </c>
      <c r="R3611" s="30">
        <v>0</v>
      </c>
      <c r="S3611" s="30">
        <v>22047.119999999999</v>
      </c>
      <c r="T3611">
        <v>10</v>
      </c>
      <c r="U3611">
        <v>171.45035267234999</v>
      </c>
      <c r="V3611">
        <v>0.167701863354037</v>
      </c>
    </row>
    <row r="3612" spans="1:22" hidden="1" x14ac:dyDescent="0.25">
      <c r="A3612" s="30" t="s">
        <v>1057</v>
      </c>
      <c r="B3612" s="30" t="s">
        <v>272</v>
      </c>
      <c r="C3612" s="30" t="s">
        <v>9</v>
      </c>
      <c r="D3612" s="30" t="s">
        <v>339</v>
      </c>
      <c r="E3612" s="30" t="s">
        <v>285</v>
      </c>
      <c r="F3612" s="30">
        <v>10207</v>
      </c>
      <c r="G3612" s="30" t="s">
        <v>306</v>
      </c>
      <c r="H3612" s="30">
        <v>127.694029022634</v>
      </c>
      <c r="I3612" s="30">
        <v>3.04</v>
      </c>
      <c r="J3612" s="30" t="s">
        <v>332</v>
      </c>
      <c r="K3612" s="30">
        <v>388.18984822880799</v>
      </c>
      <c r="L3612" s="30">
        <v>3962253.7808714402</v>
      </c>
      <c r="M3612" s="30">
        <v>3.04</v>
      </c>
      <c r="N3612" s="30">
        <v>0</v>
      </c>
      <c r="O3612" s="30">
        <v>0</v>
      </c>
      <c r="P3612" s="30">
        <v>0</v>
      </c>
      <c r="Q3612" s="30">
        <v>0</v>
      </c>
      <c r="R3612" s="30">
        <v>0</v>
      </c>
      <c r="S3612" s="30">
        <v>31029.279999999999</v>
      </c>
      <c r="T3612">
        <v>10</v>
      </c>
      <c r="U3612">
        <v>127.694029022634</v>
      </c>
      <c r="V3612">
        <v>0.23602484472049701</v>
      </c>
    </row>
    <row r="3613" spans="1:22" hidden="1" x14ac:dyDescent="0.25">
      <c r="A3613" s="30" t="s">
        <v>1058</v>
      </c>
      <c r="B3613" s="30" t="s">
        <v>272</v>
      </c>
      <c r="C3613" s="30" t="s">
        <v>9</v>
      </c>
      <c r="D3613" s="30" t="s">
        <v>339</v>
      </c>
      <c r="E3613" s="30" t="s">
        <v>285</v>
      </c>
      <c r="F3613" s="30">
        <v>10207</v>
      </c>
      <c r="G3613" s="30" t="s">
        <v>307</v>
      </c>
      <c r="H3613" s="30">
        <v>158.13557277068699</v>
      </c>
      <c r="I3613" s="30">
        <v>3.29</v>
      </c>
      <c r="J3613" s="30" t="s">
        <v>336</v>
      </c>
      <c r="K3613" s="30">
        <v>520.26603441556097</v>
      </c>
      <c r="L3613" s="30">
        <v>5310355.4132796302</v>
      </c>
      <c r="M3613" s="30">
        <v>0</v>
      </c>
      <c r="N3613" s="30">
        <v>0</v>
      </c>
      <c r="O3613" s="30">
        <v>0</v>
      </c>
      <c r="P3613" s="30">
        <v>0</v>
      </c>
      <c r="Q3613" s="30">
        <v>3.29</v>
      </c>
      <c r="R3613" s="30">
        <v>520.26603441556097</v>
      </c>
      <c r="S3613" s="30">
        <v>33581.03</v>
      </c>
      <c r="T3613">
        <v>10</v>
      </c>
      <c r="U3613">
        <v>158.13557277068699</v>
      </c>
      <c r="V3613">
        <v>0.47338129496402898</v>
      </c>
    </row>
    <row r="3614" spans="1:22" hidden="1" x14ac:dyDescent="0.25">
      <c r="A3614" s="30" t="s">
        <v>1059</v>
      </c>
      <c r="B3614" s="30" t="s">
        <v>272</v>
      </c>
      <c r="C3614" s="30" t="s">
        <v>9</v>
      </c>
      <c r="D3614" s="30" t="s">
        <v>339</v>
      </c>
      <c r="E3614" s="30" t="s">
        <v>285</v>
      </c>
      <c r="F3614" s="30">
        <v>10207</v>
      </c>
      <c r="G3614" s="30" t="s">
        <v>308</v>
      </c>
      <c r="H3614" s="30">
        <v>167.48966209914599</v>
      </c>
      <c r="I3614" s="30">
        <v>4.05</v>
      </c>
      <c r="J3614" s="30" t="s">
        <v>332</v>
      </c>
      <c r="K3614" s="30">
        <v>678.33313150154095</v>
      </c>
      <c r="L3614" s="30">
        <v>6923746.27323623</v>
      </c>
      <c r="M3614" s="30">
        <v>4.05</v>
      </c>
      <c r="N3614" s="30">
        <v>0</v>
      </c>
      <c r="O3614" s="30">
        <v>0</v>
      </c>
      <c r="P3614" s="30">
        <v>0</v>
      </c>
      <c r="Q3614" s="30">
        <v>0</v>
      </c>
      <c r="R3614" s="30">
        <v>0</v>
      </c>
      <c r="S3614" s="30">
        <v>41338.35</v>
      </c>
      <c r="T3614">
        <v>10</v>
      </c>
      <c r="U3614">
        <v>167.48966209914599</v>
      </c>
      <c r="V3614">
        <v>0.31444099378882001</v>
      </c>
    </row>
    <row r="3615" spans="1:22" hidden="1" x14ac:dyDescent="0.25">
      <c r="A3615" s="30" t="s">
        <v>1055</v>
      </c>
      <c r="B3615" s="30" t="s">
        <v>272</v>
      </c>
      <c r="C3615" s="30" t="s">
        <v>9</v>
      </c>
      <c r="D3615" s="30" t="s">
        <v>339</v>
      </c>
      <c r="E3615" s="30" t="s">
        <v>285</v>
      </c>
      <c r="F3615" s="30">
        <v>10207</v>
      </c>
      <c r="G3615" s="30" t="s">
        <v>309</v>
      </c>
      <c r="H3615" s="30">
        <v>3456.5388092110502</v>
      </c>
      <c r="I3615" s="30">
        <v>0.35</v>
      </c>
      <c r="J3615" s="30" t="s">
        <v>336</v>
      </c>
      <c r="K3615" s="30">
        <v>1209.7885832238701</v>
      </c>
      <c r="L3615" s="30">
        <v>12348312.068965999</v>
      </c>
      <c r="M3615" s="30">
        <v>0</v>
      </c>
      <c r="N3615" s="30">
        <v>0</v>
      </c>
      <c r="O3615" s="30">
        <v>0</v>
      </c>
      <c r="P3615" s="30">
        <v>0</v>
      </c>
      <c r="Q3615" s="30">
        <v>0.35</v>
      </c>
      <c r="R3615" s="30">
        <v>1209.7885832238701</v>
      </c>
      <c r="S3615" s="30">
        <v>3572.45</v>
      </c>
      <c r="T3615">
        <v>10</v>
      </c>
      <c r="U3615">
        <v>3456.5388092110502</v>
      </c>
      <c r="V3615">
        <v>5.0359712230215799E-2</v>
      </c>
    </row>
    <row r="3616" spans="1:22" hidden="1" x14ac:dyDescent="0.25">
      <c r="A3616" s="30" t="s">
        <v>1060</v>
      </c>
      <c r="B3616" s="30" t="s">
        <v>272</v>
      </c>
      <c r="C3616" s="30" t="s">
        <v>9</v>
      </c>
      <c r="D3616" s="30" t="s">
        <v>339</v>
      </c>
      <c r="E3616" s="30" t="s">
        <v>285</v>
      </c>
      <c r="F3616" s="30">
        <v>10207</v>
      </c>
      <c r="G3616" s="30" t="s">
        <v>310</v>
      </c>
      <c r="H3616" s="30">
        <v>348.91919271224498</v>
      </c>
      <c r="I3616" s="30">
        <v>0.17</v>
      </c>
      <c r="J3616" s="30" t="s">
        <v>333</v>
      </c>
      <c r="K3616" s="30">
        <v>59.316262761081703</v>
      </c>
      <c r="L3616" s="30">
        <v>605441.09400236094</v>
      </c>
      <c r="M3616" s="30">
        <v>0</v>
      </c>
      <c r="N3616" s="30">
        <v>0.17</v>
      </c>
      <c r="O3616" s="30">
        <v>0</v>
      </c>
      <c r="P3616" s="30">
        <v>0</v>
      </c>
      <c r="Q3616" s="30">
        <v>0</v>
      </c>
      <c r="R3616" s="30">
        <v>0</v>
      </c>
      <c r="S3616" s="30">
        <v>1735.19</v>
      </c>
      <c r="T3616">
        <v>10</v>
      </c>
      <c r="U3616">
        <v>348.91919271224498</v>
      </c>
      <c r="V3616">
        <v>3.6637931034482797E-2</v>
      </c>
    </row>
    <row r="3617" spans="1:22" hidden="1" x14ac:dyDescent="0.25">
      <c r="A3617" s="30" t="s">
        <v>1061</v>
      </c>
      <c r="B3617" s="30" t="s">
        <v>272</v>
      </c>
      <c r="C3617" s="30" t="s">
        <v>9</v>
      </c>
      <c r="D3617" s="30" t="s">
        <v>339</v>
      </c>
      <c r="E3617" s="30" t="s">
        <v>285</v>
      </c>
      <c r="F3617" s="30">
        <v>10207</v>
      </c>
      <c r="G3617" s="30" t="s">
        <v>311</v>
      </c>
      <c r="H3617" s="30">
        <v>151.31366188828</v>
      </c>
      <c r="I3617" s="30">
        <v>0.95</v>
      </c>
      <c r="J3617" s="30" t="s">
        <v>333</v>
      </c>
      <c r="K3617" s="30">
        <v>143.747978793866</v>
      </c>
      <c r="L3617" s="30">
        <v>1467235.6195489899</v>
      </c>
      <c r="M3617" s="30">
        <v>0</v>
      </c>
      <c r="N3617" s="30">
        <v>0.95</v>
      </c>
      <c r="O3617" s="30">
        <v>0</v>
      </c>
      <c r="P3617" s="30">
        <v>0</v>
      </c>
      <c r="Q3617" s="30">
        <v>0</v>
      </c>
      <c r="R3617" s="30">
        <v>0</v>
      </c>
      <c r="S3617" s="30">
        <v>9696.65</v>
      </c>
      <c r="T3617">
        <v>10</v>
      </c>
      <c r="U3617">
        <v>151.31366188828</v>
      </c>
      <c r="V3617">
        <v>0.204741379310345</v>
      </c>
    </row>
    <row r="3618" spans="1:22" hidden="1" x14ac:dyDescent="0.25">
      <c r="A3618" s="30" t="s">
        <v>1062</v>
      </c>
      <c r="B3618" s="30" t="s">
        <v>272</v>
      </c>
      <c r="C3618" s="30" t="s">
        <v>9</v>
      </c>
      <c r="D3618" s="30" t="s">
        <v>339</v>
      </c>
      <c r="E3618" s="30" t="s">
        <v>285</v>
      </c>
      <c r="F3618" s="30">
        <v>10207</v>
      </c>
      <c r="G3618" s="30" t="s">
        <v>312</v>
      </c>
      <c r="H3618" s="30">
        <v>45.692852743772399</v>
      </c>
      <c r="I3618" s="30">
        <v>11.4</v>
      </c>
      <c r="J3618" s="30" t="s">
        <v>334</v>
      </c>
      <c r="K3618" s="30">
        <v>520.89852127900497</v>
      </c>
      <c r="L3618" s="30">
        <v>5316811.2066948097</v>
      </c>
      <c r="M3618" s="30">
        <v>0</v>
      </c>
      <c r="N3618" s="30">
        <v>0</v>
      </c>
      <c r="O3618" s="30">
        <v>11.4</v>
      </c>
      <c r="P3618" s="30">
        <v>0</v>
      </c>
      <c r="Q3618" s="30">
        <v>0</v>
      </c>
      <c r="R3618" s="30">
        <v>0</v>
      </c>
      <c r="S3618" s="30">
        <v>116359.8</v>
      </c>
      <c r="T3618">
        <v>10</v>
      </c>
      <c r="U3618">
        <v>45.692852743772399</v>
      </c>
      <c r="V3618">
        <v>0.72380952380952401</v>
      </c>
    </row>
    <row r="3619" spans="1:22" hidden="1" x14ac:dyDescent="0.25">
      <c r="A3619" s="30" t="s">
        <v>2853</v>
      </c>
      <c r="B3619" s="30" t="s">
        <v>272</v>
      </c>
      <c r="C3619" s="30" t="s">
        <v>9</v>
      </c>
      <c r="D3619" s="30" t="s">
        <v>339</v>
      </c>
      <c r="E3619" s="30" t="s">
        <v>285</v>
      </c>
      <c r="F3619" s="30">
        <v>10207</v>
      </c>
      <c r="G3619" s="30" t="s">
        <v>2688</v>
      </c>
      <c r="H3619" s="30">
        <v>557.58665263159298</v>
      </c>
      <c r="I3619" s="30">
        <v>0.51367694256999996</v>
      </c>
      <c r="J3619" s="30" t="s">
        <v>334</v>
      </c>
      <c r="K3619" s="30">
        <v>286.41940694163799</v>
      </c>
      <c r="L3619" s="30">
        <v>2923482.8866532901</v>
      </c>
      <c r="M3619" s="30">
        <v>0</v>
      </c>
      <c r="N3619" s="30">
        <v>0</v>
      </c>
      <c r="O3619" s="30">
        <v>0.51367694256999996</v>
      </c>
      <c r="P3619" s="30">
        <v>0</v>
      </c>
      <c r="Q3619" s="30">
        <v>0</v>
      </c>
      <c r="R3619" s="30">
        <v>0</v>
      </c>
      <c r="S3619" s="30">
        <v>5243.1005528119904</v>
      </c>
      <c r="T3619">
        <v>10</v>
      </c>
      <c r="U3619">
        <v>557.58665263159298</v>
      </c>
      <c r="V3619">
        <v>3.2614409052063503E-2</v>
      </c>
    </row>
    <row r="3620" spans="1:22" hidden="1" x14ac:dyDescent="0.25">
      <c r="A3620" s="30" t="s">
        <v>2769</v>
      </c>
      <c r="B3620" s="30" t="s">
        <v>272</v>
      </c>
      <c r="C3620" s="30" t="s">
        <v>9</v>
      </c>
      <c r="D3620" s="30" t="s">
        <v>339</v>
      </c>
      <c r="E3620" s="30" t="s">
        <v>285</v>
      </c>
      <c r="F3620" s="30">
        <v>10207</v>
      </c>
      <c r="G3620" s="30" t="s">
        <v>2687</v>
      </c>
      <c r="H3620" s="30">
        <v>346.04979548472397</v>
      </c>
      <c r="I3620" s="30">
        <v>3.5563230574300002</v>
      </c>
      <c r="J3620" s="30" t="s">
        <v>334</v>
      </c>
      <c r="K3620" s="30">
        <v>1230.6648667012601</v>
      </c>
      <c r="L3620" s="30">
        <v>12561396.294419801</v>
      </c>
      <c r="M3620" s="30">
        <v>0</v>
      </c>
      <c r="N3620" s="30">
        <v>0</v>
      </c>
      <c r="O3620" s="30">
        <v>3.5563230574300002</v>
      </c>
      <c r="P3620" s="30">
        <v>0</v>
      </c>
      <c r="Q3620" s="30">
        <v>0</v>
      </c>
      <c r="R3620" s="30">
        <v>0</v>
      </c>
      <c r="S3620" s="30">
        <v>36299.389447187998</v>
      </c>
      <c r="T3620">
        <v>10</v>
      </c>
      <c r="U3620">
        <v>346.04979548472397</v>
      </c>
      <c r="V3620">
        <v>0.22579828936063501</v>
      </c>
    </row>
    <row r="3621" spans="1:22" hidden="1" x14ac:dyDescent="0.25">
      <c r="A3621" s="30" t="s">
        <v>1063</v>
      </c>
      <c r="B3621" s="30" t="s">
        <v>272</v>
      </c>
      <c r="C3621" s="30" t="s">
        <v>9</v>
      </c>
      <c r="D3621" s="30" t="s">
        <v>339</v>
      </c>
      <c r="E3621" s="30" t="s">
        <v>285</v>
      </c>
      <c r="F3621" s="30">
        <v>10207</v>
      </c>
      <c r="G3621" s="30" t="s">
        <v>313</v>
      </c>
      <c r="H3621" s="30">
        <v>6382.9039228634902</v>
      </c>
      <c r="I3621" s="30">
        <v>0.28000000000000003</v>
      </c>
      <c r="J3621" s="30" t="s">
        <v>334</v>
      </c>
      <c r="K3621" s="30">
        <v>1787.2130984017799</v>
      </c>
      <c r="L3621" s="30">
        <v>18242084.0953869</v>
      </c>
      <c r="M3621" s="30">
        <v>0</v>
      </c>
      <c r="N3621" s="30">
        <v>0</v>
      </c>
      <c r="O3621" s="30">
        <v>0.28000000000000003</v>
      </c>
      <c r="P3621" s="30">
        <v>0</v>
      </c>
      <c r="Q3621" s="30">
        <v>0</v>
      </c>
      <c r="R3621" s="30">
        <v>0</v>
      </c>
      <c r="S3621" s="30">
        <v>2857.96</v>
      </c>
      <c r="T3621">
        <v>10</v>
      </c>
      <c r="U3621">
        <v>6382.9039228634902</v>
      </c>
      <c r="V3621">
        <v>1.7777777777777799E-2</v>
      </c>
    </row>
    <row r="3622" spans="1:22" hidden="1" x14ac:dyDescent="0.25">
      <c r="A3622" s="30" t="s">
        <v>1090</v>
      </c>
      <c r="B3622" s="30" t="s">
        <v>272</v>
      </c>
      <c r="C3622" s="30" t="s">
        <v>5</v>
      </c>
      <c r="D3622" s="30" t="s">
        <v>591</v>
      </c>
      <c r="E3622" s="30" t="s">
        <v>277</v>
      </c>
      <c r="F3622" s="30">
        <v>21249</v>
      </c>
      <c r="G3622" s="30" t="s">
        <v>289</v>
      </c>
      <c r="H3622" s="30">
        <v>0</v>
      </c>
      <c r="I3622" s="30">
        <v>0</v>
      </c>
      <c r="J3622" s="30" t="s">
        <v>335</v>
      </c>
      <c r="K3622" s="30">
        <v>0</v>
      </c>
      <c r="L3622" s="30">
        <v>0</v>
      </c>
      <c r="M3622" s="30">
        <v>0</v>
      </c>
      <c r="N3622" s="30">
        <v>0</v>
      </c>
      <c r="O3622" s="30">
        <v>0</v>
      </c>
      <c r="P3622" s="30">
        <v>0</v>
      </c>
      <c r="Q3622" s="30">
        <v>0</v>
      </c>
      <c r="R3622" s="30">
        <v>0</v>
      </c>
      <c r="S3622" s="30">
        <v>0</v>
      </c>
      <c r="T3622">
        <v>2</v>
      </c>
      <c r="U3622">
        <v>5052.2494245767903</v>
      </c>
      <c r="V3622">
        <v>1</v>
      </c>
    </row>
    <row r="3623" spans="1:22" hidden="1" x14ac:dyDescent="0.25">
      <c r="A3623" s="30" t="s">
        <v>1089</v>
      </c>
      <c r="B3623" s="30" t="s">
        <v>272</v>
      </c>
      <c r="C3623" s="30" t="s">
        <v>5</v>
      </c>
      <c r="D3623" s="30" t="s">
        <v>591</v>
      </c>
      <c r="E3623" s="30" t="s">
        <v>277</v>
      </c>
      <c r="F3623" s="30">
        <v>21249</v>
      </c>
      <c r="G3623" s="30" t="s">
        <v>290</v>
      </c>
      <c r="H3623" s="30">
        <v>0</v>
      </c>
      <c r="I3623" s="30">
        <v>0</v>
      </c>
      <c r="J3623" s="30" t="s">
        <v>363</v>
      </c>
      <c r="K3623" s="30">
        <v>0</v>
      </c>
      <c r="L3623" s="30">
        <v>0</v>
      </c>
      <c r="M3623" s="30">
        <v>0</v>
      </c>
      <c r="N3623" s="30">
        <v>0</v>
      </c>
      <c r="O3623" s="30">
        <v>0</v>
      </c>
      <c r="P3623" s="30">
        <v>0</v>
      </c>
      <c r="Q3623" s="30">
        <v>0</v>
      </c>
      <c r="R3623" s="30">
        <v>0</v>
      </c>
      <c r="S3623" s="30">
        <v>0</v>
      </c>
      <c r="T3623">
        <v>2</v>
      </c>
      <c r="U3623">
        <v>3684.5470383130801</v>
      </c>
      <c r="V3623">
        <v>0.1875</v>
      </c>
    </row>
    <row r="3624" spans="1:22" hidden="1" x14ac:dyDescent="0.25">
      <c r="A3624" s="30" t="s">
        <v>1066</v>
      </c>
      <c r="B3624" s="30" t="s">
        <v>272</v>
      </c>
      <c r="C3624" s="30" t="s">
        <v>5</v>
      </c>
      <c r="D3624" s="30" t="s">
        <v>591</v>
      </c>
      <c r="E3624" s="30" t="s">
        <v>277</v>
      </c>
      <c r="F3624" s="30">
        <v>21249</v>
      </c>
      <c r="G3624" s="30" t="s">
        <v>291</v>
      </c>
      <c r="H3624" s="30">
        <v>0</v>
      </c>
      <c r="I3624" s="30">
        <v>0</v>
      </c>
      <c r="J3624" s="30" t="s">
        <v>336</v>
      </c>
      <c r="K3624" s="30">
        <v>0</v>
      </c>
      <c r="L3624" s="30">
        <v>0</v>
      </c>
      <c r="M3624" s="30">
        <v>0</v>
      </c>
      <c r="N3624" s="30">
        <v>0</v>
      </c>
      <c r="O3624" s="30">
        <v>0</v>
      </c>
      <c r="P3624" s="30">
        <v>0</v>
      </c>
      <c r="Q3624" s="30">
        <v>0</v>
      </c>
      <c r="R3624" s="30">
        <v>0</v>
      </c>
      <c r="S3624" s="30">
        <v>0</v>
      </c>
      <c r="T3624">
        <v>2</v>
      </c>
      <c r="U3624">
        <v>0</v>
      </c>
      <c r="V3624">
        <v>0</v>
      </c>
    </row>
    <row r="3625" spans="1:22" hidden="1" x14ac:dyDescent="0.25">
      <c r="A3625" s="30" t="s">
        <v>1068</v>
      </c>
      <c r="B3625" s="30" t="s">
        <v>272</v>
      </c>
      <c r="C3625" s="30" t="s">
        <v>5</v>
      </c>
      <c r="D3625" s="30" t="s">
        <v>591</v>
      </c>
      <c r="E3625" s="30" t="s">
        <v>277</v>
      </c>
      <c r="F3625" s="30">
        <v>21249</v>
      </c>
      <c r="G3625" s="30" t="s">
        <v>292</v>
      </c>
      <c r="H3625" s="30">
        <v>0</v>
      </c>
      <c r="I3625" s="30">
        <v>0</v>
      </c>
      <c r="J3625" s="30" t="s">
        <v>332</v>
      </c>
      <c r="K3625" s="30">
        <v>0</v>
      </c>
      <c r="L3625" s="30">
        <v>0</v>
      </c>
      <c r="M3625" s="30">
        <v>0</v>
      </c>
      <c r="N3625" s="30">
        <v>0</v>
      </c>
      <c r="O3625" s="30">
        <v>0</v>
      </c>
      <c r="P3625" s="30">
        <v>0</v>
      </c>
      <c r="Q3625" s="30">
        <v>0</v>
      </c>
      <c r="R3625" s="30">
        <v>0</v>
      </c>
      <c r="S3625" s="30">
        <v>0</v>
      </c>
      <c r="T3625">
        <v>2</v>
      </c>
      <c r="U3625">
        <v>0</v>
      </c>
      <c r="V3625">
        <v>0</v>
      </c>
    </row>
    <row r="3626" spans="1:22" hidden="1" x14ac:dyDescent="0.25">
      <c r="A3626" s="30" t="s">
        <v>1069</v>
      </c>
      <c r="B3626" s="30" t="s">
        <v>272</v>
      </c>
      <c r="C3626" s="30" t="s">
        <v>5</v>
      </c>
      <c r="D3626" s="30" t="s">
        <v>591</v>
      </c>
      <c r="E3626" s="30" t="s">
        <v>277</v>
      </c>
      <c r="F3626" s="30">
        <v>21249</v>
      </c>
      <c r="G3626" s="30" t="s">
        <v>293</v>
      </c>
      <c r="H3626" s="30">
        <v>0</v>
      </c>
      <c r="I3626" s="30">
        <v>0</v>
      </c>
      <c r="J3626" s="30" t="s">
        <v>333</v>
      </c>
      <c r="K3626" s="30">
        <v>0</v>
      </c>
      <c r="L3626" s="30">
        <v>0</v>
      </c>
      <c r="M3626" s="30">
        <v>0</v>
      </c>
      <c r="N3626" s="30">
        <v>0</v>
      </c>
      <c r="O3626" s="30">
        <v>0</v>
      </c>
      <c r="P3626" s="30">
        <v>0</v>
      </c>
      <c r="Q3626" s="30">
        <v>0</v>
      </c>
      <c r="R3626" s="30">
        <v>0</v>
      </c>
      <c r="S3626" s="30">
        <v>0</v>
      </c>
      <c r="T3626">
        <v>2</v>
      </c>
      <c r="U3626">
        <v>0</v>
      </c>
      <c r="V3626">
        <v>0</v>
      </c>
    </row>
    <row r="3627" spans="1:22" hidden="1" x14ac:dyDescent="0.25">
      <c r="A3627" s="30" t="s">
        <v>1070</v>
      </c>
      <c r="B3627" s="30" t="s">
        <v>272</v>
      </c>
      <c r="C3627" s="30" t="s">
        <v>5</v>
      </c>
      <c r="D3627" s="30" t="s">
        <v>591</v>
      </c>
      <c r="E3627" s="30" t="s">
        <v>277</v>
      </c>
      <c r="F3627" s="30">
        <v>21249</v>
      </c>
      <c r="G3627" s="30" t="s">
        <v>294</v>
      </c>
      <c r="H3627" s="30">
        <v>0</v>
      </c>
      <c r="I3627" s="30">
        <v>0</v>
      </c>
      <c r="J3627" s="30" t="s">
        <v>333</v>
      </c>
      <c r="K3627" s="30">
        <v>0</v>
      </c>
      <c r="L3627" s="30">
        <v>0</v>
      </c>
      <c r="M3627" s="30">
        <v>0</v>
      </c>
      <c r="N3627" s="30">
        <v>0</v>
      </c>
      <c r="O3627" s="30">
        <v>0</v>
      </c>
      <c r="P3627" s="30">
        <v>0</v>
      </c>
      <c r="Q3627" s="30">
        <v>0</v>
      </c>
      <c r="R3627" s="30">
        <v>0</v>
      </c>
      <c r="S3627" s="30">
        <v>0</v>
      </c>
      <c r="T3627">
        <v>2</v>
      </c>
      <c r="U3627">
        <v>0</v>
      </c>
      <c r="V3627">
        <v>0</v>
      </c>
    </row>
    <row r="3628" spans="1:22" hidden="1" x14ac:dyDescent="0.25">
      <c r="A3628" s="30" t="s">
        <v>1071</v>
      </c>
      <c r="B3628" s="30" t="s">
        <v>272</v>
      </c>
      <c r="C3628" s="30" t="s">
        <v>5</v>
      </c>
      <c r="D3628" s="30" t="s">
        <v>591</v>
      </c>
      <c r="E3628" s="30" t="s">
        <v>277</v>
      </c>
      <c r="F3628" s="30">
        <v>21249</v>
      </c>
      <c r="G3628" s="30" t="s">
        <v>295</v>
      </c>
      <c r="H3628" s="30">
        <v>0</v>
      </c>
      <c r="I3628" s="30">
        <v>0</v>
      </c>
      <c r="J3628" s="30" t="s">
        <v>336</v>
      </c>
      <c r="K3628" s="30">
        <v>0</v>
      </c>
      <c r="L3628" s="30">
        <v>0</v>
      </c>
      <c r="M3628" s="30">
        <v>0</v>
      </c>
      <c r="N3628" s="30">
        <v>0</v>
      </c>
      <c r="O3628" s="30">
        <v>0</v>
      </c>
      <c r="P3628" s="30">
        <v>0</v>
      </c>
      <c r="Q3628" s="30">
        <v>0</v>
      </c>
      <c r="R3628" s="30">
        <v>0</v>
      </c>
      <c r="S3628" s="30">
        <v>0</v>
      </c>
      <c r="T3628">
        <v>2</v>
      </c>
      <c r="U3628">
        <v>0</v>
      </c>
      <c r="V3628">
        <v>0</v>
      </c>
    </row>
    <row r="3629" spans="1:22" hidden="1" x14ac:dyDescent="0.25">
      <c r="A3629" s="30" t="s">
        <v>1072</v>
      </c>
      <c r="B3629" s="30" t="s">
        <v>272</v>
      </c>
      <c r="C3629" s="30" t="s">
        <v>5</v>
      </c>
      <c r="D3629" s="30" t="s">
        <v>591</v>
      </c>
      <c r="E3629" s="30" t="s">
        <v>277</v>
      </c>
      <c r="F3629" s="30">
        <v>21249</v>
      </c>
      <c r="G3629" s="30" t="s">
        <v>296</v>
      </c>
      <c r="H3629" s="30">
        <v>0</v>
      </c>
      <c r="I3629" s="30">
        <v>0</v>
      </c>
      <c r="J3629" s="30" t="s">
        <v>336</v>
      </c>
      <c r="K3629" s="30">
        <v>0</v>
      </c>
      <c r="L3629" s="30">
        <v>0</v>
      </c>
      <c r="M3629" s="30">
        <v>0</v>
      </c>
      <c r="N3629" s="30">
        <v>0</v>
      </c>
      <c r="O3629" s="30">
        <v>0</v>
      </c>
      <c r="P3629" s="30">
        <v>0</v>
      </c>
      <c r="Q3629" s="30">
        <v>0</v>
      </c>
      <c r="R3629" s="30">
        <v>0</v>
      </c>
      <c r="S3629" s="30">
        <v>0</v>
      </c>
      <c r="T3629">
        <v>2</v>
      </c>
      <c r="U3629">
        <v>0</v>
      </c>
      <c r="V3629">
        <v>0</v>
      </c>
    </row>
    <row r="3630" spans="1:22" hidden="1" x14ac:dyDescent="0.25">
      <c r="A3630" s="30" t="s">
        <v>1073</v>
      </c>
      <c r="B3630" s="30" t="s">
        <v>272</v>
      </c>
      <c r="C3630" s="30" t="s">
        <v>5</v>
      </c>
      <c r="D3630" s="30" t="s">
        <v>591</v>
      </c>
      <c r="E3630" s="30" t="s">
        <v>277</v>
      </c>
      <c r="F3630" s="30">
        <v>21249</v>
      </c>
      <c r="G3630" s="30" t="s">
        <v>297</v>
      </c>
      <c r="H3630" s="30">
        <v>0</v>
      </c>
      <c r="I3630" s="30">
        <v>0</v>
      </c>
      <c r="J3630" s="30" t="s">
        <v>336</v>
      </c>
      <c r="K3630" s="30">
        <v>0</v>
      </c>
      <c r="L3630" s="30">
        <v>0</v>
      </c>
      <c r="M3630" s="30">
        <v>0</v>
      </c>
      <c r="N3630" s="30">
        <v>0</v>
      </c>
      <c r="O3630" s="30">
        <v>0</v>
      </c>
      <c r="P3630" s="30">
        <v>0</v>
      </c>
      <c r="Q3630" s="30">
        <v>0</v>
      </c>
      <c r="R3630" s="30">
        <v>0</v>
      </c>
      <c r="S3630" s="30">
        <v>0</v>
      </c>
      <c r="T3630">
        <v>2</v>
      </c>
      <c r="U3630">
        <v>0</v>
      </c>
      <c r="V3630">
        <v>0</v>
      </c>
    </row>
    <row r="3631" spans="1:22" hidden="1" x14ac:dyDescent="0.25">
      <c r="A3631" s="30" t="s">
        <v>1074</v>
      </c>
      <c r="B3631" s="30" t="s">
        <v>272</v>
      </c>
      <c r="C3631" s="30" t="s">
        <v>5</v>
      </c>
      <c r="D3631" s="30" t="s">
        <v>591</v>
      </c>
      <c r="E3631" s="30" t="s">
        <v>277</v>
      </c>
      <c r="F3631" s="30">
        <v>21249</v>
      </c>
      <c r="G3631" s="30" t="s">
        <v>298</v>
      </c>
      <c r="H3631" s="30">
        <v>0</v>
      </c>
      <c r="I3631" s="30">
        <v>0</v>
      </c>
      <c r="J3631" s="30" t="s">
        <v>276</v>
      </c>
      <c r="K3631" s="30">
        <v>0</v>
      </c>
      <c r="L3631" s="30">
        <v>0</v>
      </c>
      <c r="M3631" s="30">
        <v>0</v>
      </c>
      <c r="N3631" s="30">
        <v>0</v>
      </c>
      <c r="O3631" s="30">
        <v>0</v>
      </c>
      <c r="P3631" s="30">
        <v>0</v>
      </c>
      <c r="Q3631" s="30">
        <v>0</v>
      </c>
      <c r="R3631" s="30">
        <v>0</v>
      </c>
      <c r="S3631" s="30">
        <v>0</v>
      </c>
      <c r="T3631">
        <v>2</v>
      </c>
      <c r="U3631">
        <v>0</v>
      </c>
      <c r="V3631">
        <v>0</v>
      </c>
    </row>
    <row r="3632" spans="1:22" hidden="1" x14ac:dyDescent="0.25">
      <c r="A3632" s="30" t="s">
        <v>1075</v>
      </c>
      <c r="B3632" s="30" t="s">
        <v>272</v>
      </c>
      <c r="C3632" s="30" t="s">
        <v>5</v>
      </c>
      <c r="D3632" s="30" t="s">
        <v>591</v>
      </c>
      <c r="E3632" s="30" t="s">
        <v>277</v>
      </c>
      <c r="F3632" s="30">
        <v>21249</v>
      </c>
      <c r="G3632" s="30" t="s">
        <v>299</v>
      </c>
      <c r="H3632" s="30">
        <v>0</v>
      </c>
      <c r="I3632" s="30">
        <v>0</v>
      </c>
      <c r="J3632" s="30" t="s">
        <v>332</v>
      </c>
      <c r="K3632" s="30">
        <v>0</v>
      </c>
      <c r="L3632" s="30">
        <v>0</v>
      </c>
      <c r="M3632" s="30">
        <v>0</v>
      </c>
      <c r="N3632" s="30">
        <v>0</v>
      </c>
      <c r="O3632" s="30">
        <v>0</v>
      </c>
      <c r="P3632" s="30">
        <v>0</v>
      </c>
      <c r="Q3632" s="30">
        <v>0</v>
      </c>
      <c r="R3632" s="30">
        <v>0</v>
      </c>
      <c r="S3632" s="30">
        <v>0</v>
      </c>
      <c r="T3632">
        <v>2</v>
      </c>
      <c r="U3632">
        <v>0</v>
      </c>
      <c r="V3632">
        <v>0</v>
      </c>
    </row>
    <row r="3633" spans="1:22" hidden="1" x14ac:dyDescent="0.25">
      <c r="A3633" s="30" t="s">
        <v>1076</v>
      </c>
      <c r="B3633" s="30" t="s">
        <v>272</v>
      </c>
      <c r="C3633" s="30" t="s">
        <v>5</v>
      </c>
      <c r="D3633" s="30" t="s">
        <v>591</v>
      </c>
      <c r="E3633" s="30" t="s">
        <v>277</v>
      </c>
      <c r="F3633" s="30">
        <v>21249</v>
      </c>
      <c r="G3633" s="30" t="s">
        <v>300</v>
      </c>
      <c r="H3633" s="30">
        <v>0</v>
      </c>
      <c r="I3633" s="30">
        <v>0</v>
      </c>
      <c r="J3633" s="30" t="s">
        <v>336</v>
      </c>
      <c r="K3633" s="30">
        <v>0</v>
      </c>
      <c r="L3633" s="30">
        <v>0</v>
      </c>
      <c r="M3633" s="30">
        <v>0</v>
      </c>
      <c r="N3633" s="30">
        <v>0</v>
      </c>
      <c r="O3633" s="30">
        <v>0</v>
      </c>
      <c r="P3633" s="30">
        <v>0</v>
      </c>
      <c r="Q3633" s="30">
        <v>0</v>
      </c>
      <c r="R3633" s="30">
        <v>0</v>
      </c>
      <c r="S3633" s="30">
        <v>0</v>
      </c>
      <c r="T3633">
        <v>2</v>
      </c>
      <c r="U3633">
        <v>0</v>
      </c>
      <c r="V3633">
        <v>0</v>
      </c>
    </row>
    <row r="3634" spans="1:22" hidden="1" x14ac:dyDescent="0.25">
      <c r="A3634" s="30" t="s">
        <v>1077</v>
      </c>
      <c r="B3634" s="30" t="s">
        <v>272</v>
      </c>
      <c r="C3634" s="30" t="s">
        <v>5</v>
      </c>
      <c r="D3634" s="30" t="s">
        <v>591</v>
      </c>
      <c r="E3634" s="30" t="s">
        <v>277</v>
      </c>
      <c r="F3634" s="30">
        <v>21249</v>
      </c>
      <c r="G3634" s="30" t="s">
        <v>301</v>
      </c>
      <c r="H3634" s="30">
        <v>15.914865895071401</v>
      </c>
      <c r="I3634" s="30">
        <v>0.05</v>
      </c>
      <c r="J3634" s="30" t="s">
        <v>333</v>
      </c>
      <c r="K3634" s="30">
        <v>0.79574329475357097</v>
      </c>
      <c r="L3634" s="30">
        <v>16908.749270218599</v>
      </c>
      <c r="M3634" s="30">
        <v>0</v>
      </c>
      <c r="N3634" s="30">
        <v>0.05</v>
      </c>
      <c r="O3634" s="30">
        <v>0</v>
      </c>
      <c r="P3634" s="30">
        <v>0</v>
      </c>
      <c r="Q3634" s="30">
        <v>0</v>
      </c>
      <c r="R3634" s="30">
        <v>0</v>
      </c>
      <c r="S3634" s="30">
        <v>1062.45</v>
      </c>
      <c r="T3634">
        <v>2</v>
      </c>
      <c r="U3634">
        <v>15.914865895071401</v>
      </c>
      <c r="V3634">
        <v>1</v>
      </c>
    </row>
    <row r="3635" spans="1:22" hidden="1" x14ac:dyDescent="0.25">
      <c r="A3635" s="30" t="s">
        <v>1078</v>
      </c>
      <c r="B3635" s="30" t="s">
        <v>272</v>
      </c>
      <c r="C3635" s="30" t="s">
        <v>5</v>
      </c>
      <c r="D3635" s="30" t="s">
        <v>591</v>
      </c>
      <c r="E3635" s="30" t="s">
        <v>277</v>
      </c>
      <c r="F3635" s="30">
        <v>21249</v>
      </c>
      <c r="G3635" s="30" t="s">
        <v>302</v>
      </c>
      <c r="H3635" s="30">
        <v>0</v>
      </c>
      <c r="I3635" s="30">
        <v>0</v>
      </c>
      <c r="J3635" s="30" t="s">
        <v>332</v>
      </c>
      <c r="K3635" s="30">
        <v>0</v>
      </c>
      <c r="L3635" s="30">
        <v>0</v>
      </c>
      <c r="M3635" s="30">
        <v>0</v>
      </c>
      <c r="N3635" s="30">
        <v>0</v>
      </c>
      <c r="O3635" s="30">
        <v>0</v>
      </c>
      <c r="P3635" s="30">
        <v>0</v>
      </c>
      <c r="Q3635" s="30">
        <v>0</v>
      </c>
      <c r="R3635" s="30">
        <v>0</v>
      </c>
      <c r="S3635" s="30">
        <v>0</v>
      </c>
      <c r="T3635">
        <v>2</v>
      </c>
      <c r="U3635">
        <v>0</v>
      </c>
      <c r="V3635">
        <v>0</v>
      </c>
    </row>
    <row r="3636" spans="1:22" hidden="1" x14ac:dyDescent="0.25">
      <c r="A3636" s="30" t="s">
        <v>1079</v>
      </c>
      <c r="B3636" s="30" t="s">
        <v>272</v>
      </c>
      <c r="C3636" s="30" t="s">
        <v>5</v>
      </c>
      <c r="D3636" s="30" t="s">
        <v>591</v>
      </c>
      <c r="E3636" s="30" t="s">
        <v>277</v>
      </c>
      <c r="F3636" s="30">
        <v>21249</v>
      </c>
      <c r="G3636" s="30" t="s">
        <v>303</v>
      </c>
      <c r="H3636" s="30">
        <v>0</v>
      </c>
      <c r="I3636" s="30">
        <v>0</v>
      </c>
      <c r="J3636" s="30" t="s">
        <v>336</v>
      </c>
      <c r="K3636" s="30">
        <v>0</v>
      </c>
      <c r="L3636" s="30">
        <v>0</v>
      </c>
      <c r="M3636" s="30">
        <v>0</v>
      </c>
      <c r="N3636" s="30">
        <v>0</v>
      </c>
      <c r="O3636" s="30">
        <v>0</v>
      </c>
      <c r="P3636" s="30">
        <v>0</v>
      </c>
      <c r="Q3636" s="30">
        <v>0</v>
      </c>
      <c r="R3636" s="30">
        <v>0</v>
      </c>
      <c r="S3636" s="30">
        <v>0</v>
      </c>
      <c r="T3636">
        <v>2</v>
      </c>
      <c r="U3636">
        <v>0</v>
      </c>
      <c r="V3636">
        <v>0</v>
      </c>
    </row>
    <row r="3637" spans="1:22" hidden="1" x14ac:dyDescent="0.25">
      <c r="A3637" s="30" t="s">
        <v>1067</v>
      </c>
      <c r="B3637" s="30" t="s">
        <v>272</v>
      </c>
      <c r="C3637" s="30" t="s">
        <v>5</v>
      </c>
      <c r="D3637" s="30" t="s">
        <v>591</v>
      </c>
      <c r="E3637" s="30" t="s">
        <v>277</v>
      </c>
      <c r="F3637" s="30">
        <v>21249</v>
      </c>
      <c r="G3637" s="30" t="s">
        <v>304</v>
      </c>
      <c r="H3637" s="30">
        <v>1.8971204393991701</v>
      </c>
      <c r="I3637" s="30">
        <v>1</v>
      </c>
      <c r="J3637" s="30" t="s">
        <v>336</v>
      </c>
      <c r="K3637" s="30">
        <v>1.8971204393991701</v>
      </c>
      <c r="L3637" s="30">
        <v>40311.912216792902</v>
      </c>
      <c r="M3637" s="30">
        <v>0</v>
      </c>
      <c r="N3637" s="30">
        <v>0</v>
      </c>
      <c r="O3637" s="30">
        <v>0</v>
      </c>
      <c r="P3637" s="30">
        <v>0</v>
      </c>
      <c r="Q3637" s="30">
        <v>1</v>
      </c>
      <c r="R3637" s="30">
        <v>1.8971204393991701</v>
      </c>
      <c r="S3637" s="30">
        <v>21249</v>
      </c>
      <c r="T3637">
        <v>2</v>
      </c>
      <c r="U3637">
        <v>1.8971204393991701</v>
      </c>
      <c r="V3637">
        <v>1</v>
      </c>
    </row>
    <row r="3638" spans="1:22" hidden="1" x14ac:dyDescent="0.25">
      <c r="A3638" s="30" t="s">
        <v>1081</v>
      </c>
      <c r="B3638" s="30" t="s">
        <v>272</v>
      </c>
      <c r="C3638" s="30" t="s">
        <v>5</v>
      </c>
      <c r="D3638" s="30" t="s">
        <v>591</v>
      </c>
      <c r="E3638" s="30" t="s">
        <v>277</v>
      </c>
      <c r="F3638" s="30">
        <v>21249</v>
      </c>
      <c r="G3638" s="30" t="s">
        <v>305</v>
      </c>
      <c r="H3638" s="30">
        <v>72.341327868823697</v>
      </c>
      <c r="I3638" s="30">
        <v>0.14000000000000001</v>
      </c>
      <c r="J3638" s="30" t="s">
        <v>332</v>
      </c>
      <c r="K3638" s="30">
        <v>10.127785901635299</v>
      </c>
      <c r="L3638" s="30">
        <v>215205.322623849</v>
      </c>
      <c r="M3638" s="30">
        <v>0.14000000000000001</v>
      </c>
      <c r="N3638" s="30">
        <v>0</v>
      </c>
      <c r="O3638" s="30">
        <v>0</v>
      </c>
      <c r="P3638" s="30">
        <v>0</v>
      </c>
      <c r="Q3638" s="30">
        <v>0</v>
      </c>
      <c r="R3638" s="30">
        <v>0</v>
      </c>
      <c r="S3638" s="30">
        <v>2974.86</v>
      </c>
      <c r="T3638">
        <v>2</v>
      </c>
      <c r="U3638">
        <v>72.341327868823697</v>
      </c>
      <c r="V3638">
        <v>0.5</v>
      </c>
    </row>
    <row r="3639" spans="1:22" hidden="1" x14ac:dyDescent="0.25">
      <c r="A3639" s="30" t="s">
        <v>1082</v>
      </c>
      <c r="B3639" s="30" t="s">
        <v>272</v>
      </c>
      <c r="C3639" s="30" t="s">
        <v>5</v>
      </c>
      <c r="D3639" s="30" t="s">
        <v>591</v>
      </c>
      <c r="E3639" s="30" t="s">
        <v>277</v>
      </c>
      <c r="F3639" s="30">
        <v>21249</v>
      </c>
      <c r="G3639" s="30" t="s">
        <v>306</v>
      </c>
      <c r="H3639" s="30">
        <v>83.987122632494007</v>
      </c>
      <c r="I3639" s="30">
        <v>0.11</v>
      </c>
      <c r="J3639" s="30" t="s">
        <v>332</v>
      </c>
      <c r="K3639" s="30">
        <v>9.2385834895743404</v>
      </c>
      <c r="L3639" s="30">
        <v>196310.660569965</v>
      </c>
      <c r="M3639" s="30">
        <v>0.11</v>
      </c>
      <c r="N3639" s="30">
        <v>0</v>
      </c>
      <c r="O3639" s="30">
        <v>0</v>
      </c>
      <c r="P3639" s="30">
        <v>0</v>
      </c>
      <c r="Q3639" s="30">
        <v>0</v>
      </c>
      <c r="R3639" s="30">
        <v>0</v>
      </c>
      <c r="S3639" s="30">
        <v>2337.39</v>
      </c>
      <c r="T3639">
        <v>2</v>
      </c>
      <c r="U3639">
        <v>83.987122632494007</v>
      </c>
      <c r="V3639">
        <v>0.39285714285714302</v>
      </c>
    </row>
    <row r="3640" spans="1:22" hidden="1" x14ac:dyDescent="0.25">
      <c r="A3640" s="30" t="s">
        <v>1083</v>
      </c>
      <c r="B3640" s="30" t="s">
        <v>272</v>
      </c>
      <c r="C3640" s="30" t="s">
        <v>5</v>
      </c>
      <c r="D3640" s="30" t="s">
        <v>591</v>
      </c>
      <c r="E3640" s="30" t="s">
        <v>277</v>
      </c>
      <c r="F3640" s="30">
        <v>21249</v>
      </c>
      <c r="G3640" s="30" t="s">
        <v>307</v>
      </c>
      <c r="H3640" s="30">
        <v>0</v>
      </c>
      <c r="I3640" s="30">
        <v>0</v>
      </c>
      <c r="J3640" s="30" t="s">
        <v>336</v>
      </c>
      <c r="K3640" s="30">
        <v>0</v>
      </c>
      <c r="L3640" s="30">
        <v>0</v>
      </c>
      <c r="M3640" s="30">
        <v>0</v>
      </c>
      <c r="N3640" s="30">
        <v>0</v>
      </c>
      <c r="O3640" s="30">
        <v>0</v>
      </c>
      <c r="P3640" s="30">
        <v>0</v>
      </c>
      <c r="Q3640" s="30">
        <v>0</v>
      </c>
      <c r="R3640" s="30">
        <v>0</v>
      </c>
      <c r="S3640" s="30">
        <v>0</v>
      </c>
      <c r="T3640">
        <v>2</v>
      </c>
      <c r="U3640">
        <v>0</v>
      </c>
      <c r="V3640">
        <v>0</v>
      </c>
    </row>
    <row r="3641" spans="1:22" hidden="1" x14ac:dyDescent="0.25">
      <c r="A3641" s="30" t="s">
        <v>1084</v>
      </c>
      <c r="B3641" s="30" t="s">
        <v>272</v>
      </c>
      <c r="C3641" s="30" t="s">
        <v>5</v>
      </c>
      <c r="D3641" s="30" t="s">
        <v>591</v>
      </c>
      <c r="E3641" s="30" t="s">
        <v>277</v>
      </c>
      <c r="F3641" s="30">
        <v>21249</v>
      </c>
      <c r="G3641" s="30" t="s">
        <v>308</v>
      </c>
      <c r="H3641" s="30">
        <v>90.581442612992504</v>
      </c>
      <c r="I3641" s="30">
        <v>0.03</v>
      </c>
      <c r="J3641" s="30" t="s">
        <v>332</v>
      </c>
      <c r="K3641" s="30">
        <v>2.7174432783897799</v>
      </c>
      <c r="L3641" s="30">
        <v>57742.952222504297</v>
      </c>
      <c r="M3641" s="30">
        <v>0.03</v>
      </c>
      <c r="N3641" s="30">
        <v>0</v>
      </c>
      <c r="O3641" s="30">
        <v>0</v>
      </c>
      <c r="P3641" s="30">
        <v>0</v>
      </c>
      <c r="Q3641" s="30">
        <v>0</v>
      </c>
      <c r="R3641" s="30">
        <v>0</v>
      </c>
      <c r="S3641" s="30">
        <v>637.47</v>
      </c>
      <c r="T3641">
        <v>2</v>
      </c>
      <c r="U3641">
        <v>90.581442612992504</v>
      </c>
      <c r="V3641">
        <v>0.107142857142857</v>
      </c>
    </row>
    <row r="3642" spans="1:22" hidden="1" x14ac:dyDescent="0.25">
      <c r="A3642" s="30" t="s">
        <v>1080</v>
      </c>
      <c r="B3642" s="30" t="s">
        <v>272</v>
      </c>
      <c r="C3642" s="30" t="s">
        <v>5</v>
      </c>
      <c r="D3642" s="30" t="s">
        <v>591</v>
      </c>
      <c r="E3642" s="30" t="s">
        <v>277</v>
      </c>
      <c r="F3642" s="30">
        <v>21249</v>
      </c>
      <c r="G3642" s="30" t="s">
        <v>309</v>
      </c>
      <c r="H3642" s="30">
        <v>0</v>
      </c>
      <c r="I3642" s="30">
        <v>0</v>
      </c>
      <c r="J3642" s="30" t="s">
        <v>336</v>
      </c>
      <c r="K3642" s="30">
        <v>0</v>
      </c>
      <c r="L3642" s="30">
        <v>0</v>
      </c>
      <c r="M3642" s="30">
        <v>0</v>
      </c>
      <c r="N3642" s="30">
        <v>0</v>
      </c>
      <c r="O3642" s="30">
        <v>0</v>
      </c>
      <c r="P3642" s="30">
        <v>0</v>
      </c>
      <c r="Q3642" s="30">
        <v>0</v>
      </c>
      <c r="R3642" s="30">
        <v>0</v>
      </c>
      <c r="S3642" s="30">
        <v>0</v>
      </c>
      <c r="T3642">
        <v>2</v>
      </c>
      <c r="U3642">
        <v>0</v>
      </c>
      <c r="V3642">
        <v>0</v>
      </c>
    </row>
    <row r="3643" spans="1:22" hidden="1" x14ac:dyDescent="0.25">
      <c r="A3643" s="30" t="s">
        <v>1085</v>
      </c>
      <c r="B3643" s="30" t="s">
        <v>272</v>
      </c>
      <c r="C3643" s="30" t="s">
        <v>5</v>
      </c>
      <c r="D3643" s="30" t="s">
        <v>591</v>
      </c>
      <c r="E3643" s="30" t="s">
        <v>277</v>
      </c>
      <c r="F3643" s="30">
        <v>21249</v>
      </c>
      <c r="G3643" s="30" t="s">
        <v>310</v>
      </c>
      <c r="H3643" s="30">
        <v>0</v>
      </c>
      <c r="I3643" s="30">
        <v>0</v>
      </c>
      <c r="J3643" s="30" t="s">
        <v>333</v>
      </c>
      <c r="K3643" s="30">
        <v>0</v>
      </c>
      <c r="L3643" s="30">
        <v>0</v>
      </c>
      <c r="M3643" s="30">
        <v>0</v>
      </c>
      <c r="N3643" s="30">
        <v>0</v>
      </c>
      <c r="O3643" s="30">
        <v>0</v>
      </c>
      <c r="P3643" s="30">
        <v>0</v>
      </c>
      <c r="Q3643" s="30">
        <v>0</v>
      </c>
      <c r="R3643" s="30">
        <v>0</v>
      </c>
      <c r="S3643" s="30">
        <v>0</v>
      </c>
      <c r="T3643">
        <v>2</v>
      </c>
      <c r="U3643">
        <v>0</v>
      </c>
      <c r="V3643">
        <v>0</v>
      </c>
    </row>
    <row r="3644" spans="1:22" hidden="1" x14ac:dyDescent="0.25">
      <c r="A3644" s="30" t="s">
        <v>1086</v>
      </c>
      <c r="B3644" s="30" t="s">
        <v>272</v>
      </c>
      <c r="C3644" s="30" t="s">
        <v>5</v>
      </c>
      <c r="D3644" s="30" t="s">
        <v>591</v>
      </c>
      <c r="E3644" s="30" t="s">
        <v>277</v>
      </c>
      <c r="F3644" s="30">
        <v>21249</v>
      </c>
      <c r="G3644" s="30" t="s">
        <v>311</v>
      </c>
      <c r="H3644" s="30">
        <v>0</v>
      </c>
      <c r="I3644" s="30">
        <v>0</v>
      </c>
      <c r="J3644" s="30" t="s">
        <v>333</v>
      </c>
      <c r="K3644" s="30">
        <v>0</v>
      </c>
      <c r="L3644" s="30">
        <v>0</v>
      </c>
      <c r="M3644" s="30">
        <v>0</v>
      </c>
      <c r="N3644" s="30">
        <v>0</v>
      </c>
      <c r="O3644" s="30">
        <v>0</v>
      </c>
      <c r="P3644" s="30">
        <v>0</v>
      </c>
      <c r="Q3644" s="30">
        <v>0</v>
      </c>
      <c r="R3644" s="30">
        <v>0</v>
      </c>
      <c r="S3644" s="30">
        <v>0</v>
      </c>
      <c r="T3644">
        <v>2</v>
      </c>
      <c r="U3644">
        <v>0</v>
      </c>
      <c r="V3644">
        <v>0</v>
      </c>
    </row>
    <row r="3645" spans="1:22" hidden="1" x14ac:dyDescent="0.25">
      <c r="A3645" s="30" t="s">
        <v>1087</v>
      </c>
      <c r="B3645" s="30" t="s">
        <v>272</v>
      </c>
      <c r="C3645" s="30" t="s">
        <v>5</v>
      </c>
      <c r="D3645" s="30" t="s">
        <v>591</v>
      </c>
      <c r="E3645" s="30" t="s">
        <v>277</v>
      </c>
      <c r="F3645" s="30">
        <v>21249</v>
      </c>
      <c r="G3645" s="30" t="s">
        <v>312</v>
      </c>
      <c r="H3645" s="30">
        <v>12.674725973665501</v>
      </c>
      <c r="I3645" s="30">
        <v>0.21</v>
      </c>
      <c r="J3645" s="30" t="s">
        <v>334</v>
      </c>
      <c r="K3645" s="30">
        <v>2.66169245446976</v>
      </c>
      <c r="L3645" s="30">
        <v>56558.302965027797</v>
      </c>
      <c r="M3645" s="30">
        <v>0</v>
      </c>
      <c r="N3645" s="30">
        <v>0</v>
      </c>
      <c r="O3645" s="30">
        <v>0.21</v>
      </c>
      <c r="P3645" s="30">
        <v>0</v>
      </c>
      <c r="Q3645" s="30">
        <v>0</v>
      </c>
      <c r="R3645" s="30">
        <v>0</v>
      </c>
      <c r="S3645" s="30">
        <v>4462.29</v>
      </c>
      <c r="T3645">
        <v>2</v>
      </c>
      <c r="U3645">
        <v>12.674725973665501</v>
      </c>
      <c r="V3645">
        <v>0.875</v>
      </c>
    </row>
    <row r="3646" spans="1:22" hidden="1" x14ac:dyDescent="0.25">
      <c r="A3646" s="30" t="s">
        <v>2864</v>
      </c>
      <c r="B3646" s="30" t="s">
        <v>272</v>
      </c>
      <c r="C3646" s="30" t="s">
        <v>5</v>
      </c>
      <c r="D3646" s="30" t="s">
        <v>591</v>
      </c>
      <c r="E3646" s="30" t="s">
        <v>277</v>
      </c>
      <c r="F3646" s="30">
        <v>21249</v>
      </c>
      <c r="G3646" s="30" t="s">
        <v>2688</v>
      </c>
      <c r="H3646" s="30">
        <v>48.105868341624301</v>
      </c>
      <c r="I3646" s="30">
        <v>3.7863165300000001E-3</v>
      </c>
      <c r="J3646" s="30" t="s">
        <v>334</v>
      </c>
      <c r="K3646" s="30">
        <v>0.182144044491896</v>
      </c>
      <c r="L3646" s="30">
        <v>3870.3788014083002</v>
      </c>
      <c r="M3646" s="30">
        <v>0</v>
      </c>
      <c r="N3646" s="30">
        <v>0</v>
      </c>
      <c r="O3646" s="30">
        <v>3.7863165300000001E-3</v>
      </c>
      <c r="P3646" s="30">
        <v>0</v>
      </c>
      <c r="Q3646" s="30">
        <v>0</v>
      </c>
      <c r="R3646" s="30">
        <v>0</v>
      </c>
      <c r="S3646" s="30">
        <v>80.455439945969999</v>
      </c>
      <c r="T3646">
        <v>2</v>
      </c>
      <c r="U3646">
        <v>48.105868341624301</v>
      </c>
      <c r="V3646">
        <v>1.5776318875000001E-2</v>
      </c>
    </row>
    <row r="3647" spans="1:22" hidden="1" x14ac:dyDescent="0.25">
      <c r="A3647" s="30" t="s">
        <v>2780</v>
      </c>
      <c r="B3647" s="30" t="s">
        <v>272</v>
      </c>
      <c r="C3647" s="30" t="s">
        <v>5</v>
      </c>
      <c r="D3647" s="30" t="s">
        <v>591</v>
      </c>
      <c r="E3647" s="30" t="s">
        <v>277</v>
      </c>
      <c r="F3647" s="30">
        <v>21249</v>
      </c>
      <c r="G3647" s="30" t="s">
        <v>2687</v>
      </c>
      <c r="H3647" s="30">
        <v>29.855495684243198</v>
      </c>
      <c r="I3647" s="30">
        <v>2.6213683469999999E-2</v>
      </c>
      <c r="J3647" s="30" t="s">
        <v>334</v>
      </c>
      <c r="K3647" s="30">
        <v>0.78262251370670299</v>
      </c>
      <c r="L3647" s="30">
        <v>16629.945793753701</v>
      </c>
      <c r="M3647" s="30">
        <v>0</v>
      </c>
      <c r="N3647" s="30">
        <v>0</v>
      </c>
      <c r="O3647" s="30">
        <v>2.6213683469999999E-2</v>
      </c>
      <c r="P3647" s="30">
        <v>0</v>
      </c>
      <c r="Q3647" s="30">
        <v>0</v>
      </c>
      <c r="R3647" s="30">
        <v>0</v>
      </c>
      <c r="S3647" s="30">
        <v>557.01456005402997</v>
      </c>
      <c r="T3647">
        <v>2</v>
      </c>
      <c r="U3647">
        <v>29.855495684243198</v>
      </c>
      <c r="V3647">
        <v>0.109223681125</v>
      </c>
    </row>
    <row r="3648" spans="1:22" hidden="1" x14ac:dyDescent="0.25">
      <c r="A3648" s="30" t="s">
        <v>1088</v>
      </c>
      <c r="B3648" s="30" t="s">
        <v>272</v>
      </c>
      <c r="C3648" s="30" t="s">
        <v>5</v>
      </c>
      <c r="D3648" s="30" t="s">
        <v>591</v>
      </c>
      <c r="E3648" s="30" t="s">
        <v>277</v>
      </c>
      <c r="F3648" s="30">
        <v>21249</v>
      </c>
      <c r="G3648" s="30" t="s">
        <v>313</v>
      </c>
      <c r="H3648" s="30">
        <v>0</v>
      </c>
      <c r="I3648" s="30">
        <v>0</v>
      </c>
      <c r="J3648" s="30" t="s">
        <v>334</v>
      </c>
      <c r="K3648" s="30">
        <v>0</v>
      </c>
      <c r="L3648" s="30">
        <v>0</v>
      </c>
      <c r="M3648" s="30">
        <v>0</v>
      </c>
      <c r="N3648" s="30">
        <v>0</v>
      </c>
      <c r="O3648" s="30">
        <v>0</v>
      </c>
      <c r="P3648" s="30">
        <v>0</v>
      </c>
      <c r="Q3648" s="30">
        <v>0</v>
      </c>
      <c r="R3648" s="30">
        <v>0</v>
      </c>
      <c r="S3648" s="30">
        <v>0</v>
      </c>
      <c r="T3648">
        <v>2</v>
      </c>
      <c r="U3648">
        <v>0</v>
      </c>
      <c r="V3648">
        <v>0</v>
      </c>
    </row>
    <row r="3649" spans="1:22" hidden="1" x14ac:dyDescent="0.25">
      <c r="A3649" s="30" t="s">
        <v>1115</v>
      </c>
      <c r="B3649" s="30" t="s">
        <v>272</v>
      </c>
      <c r="C3649" s="30" t="s">
        <v>5</v>
      </c>
      <c r="D3649" s="30" t="s">
        <v>591</v>
      </c>
      <c r="E3649" s="30" t="s">
        <v>278</v>
      </c>
      <c r="F3649" s="30">
        <v>10624</v>
      </c>
      <c r="G3649" s="30" t="s">
        <v>289</v>
      </c>
      <c r="H3649" s="30">
        <v>0</v>
      </c>
      <c r="I3649" s="30">
        <v>0</v>
      </c>
      <c r="J3649" s="30" t="s">
        <v>335</v>
      </c>
      <c r="K3649" s="30">
        <v>0</v>
      </c>
      <c r="L3649" s="30">
        <v>0</v>
      </c>
      <c r="M3649" s="30">
        <v>0</v>
      </c>
      <c r="N3649" s="30">
        <v>0</v>
      </c>
      <c r="O3649" s="30">
        <v>0</v>
      </c>
      <c r="P3649" s="30">
        <v>0</v>
      </c>
      <c r="Q3649" s="30">
        <v>0</v>
      </c>
      <c r="R3649" s="30">
        <v>0</v>
      </c>
      <c r="S3649" s="30">
        <v>0</v>
      </c>
      <c r="T3649">
        <v>3</v>
      </c>
      <c r="U3649">
        <v>5052.2494245767903</v>
      </c>
      <c r="V3649">
        <v>1</v>
      </c>
    </row>
    <row r="3650" spans="1:22" hidden="1" x14ac:dyDescent="0.25">
      <c r="A3650" s="30" t="s">
        <v>1114</v>
      </c>
      <c r="B3650" s="30" t="s">
        <v>272</v>
      </c>
      <c r="C3650" s="30" t="s">
        <v>5</v>
      </c>
      <c r="D3650" s="30" t="s">
        <v>591</v>
      </c>
      <c r="E3650" s="30" t="s">
        <v>278</v>
      </c>
      <c r="F3650" s="30">
        <v>10624</v>
      </c>
      <c r="G3650" s="30" t="s">
        <v>290</v>
      </c>
      <c r="H3650" s="30">
        <v>0</v>
      </c>
      <c r="I3650" s="30">
        <v>0</v>
      </c>
      <c r="J3650" s="30" t="s">
        <v>363</v>
      </c>
      <c r="K3650" s="30">
        <v>0</v>
      </c>
      <c r="L3650" s="30">
        <v>0</v>
      </c>
      <c r="M3650" s="30">
        <v>0</v>
      </c>
      <c r="N3650" s="30">
        <v>0</v>
      </c>
      <c r="O3650" s="30">
        <v>0</v>
      </c>
      <c r="P3650" s="30">
        <v>0</v>
      </c>
      <c r="Q3650" s="30">
        <v>0</v>
      </c>
      <c r="R3650" s="30">
        <v>0</v>
      </c>
      <c r="S3650" s="30">
        <v>0</v>
      </c>
      <c r="T3650">
        <v>3</v>
      </c>
      <c r="U3650">
        <v>3684.5470383130801</v>
      </c>
      <c r="V3650">
        <v>0.1875</v>
      </c>
    </row>
    <row r="3651" spans="1:22" hidden="1" x14ac:dyDescent="0.25">
      <c r="A3651" s="30" t="s">
        <v>1091</v>
      </c>
      <c r="B3651" s="30" t="s">
        <v>272</v>
      </c>
      <c r="C3651" s="30" t="s">
        <v>5</v>
      </c>
      <c r="D3651" s="30" t="s">
        <v>591</v>
      </c>
      <c r="E3651" s="30" t="s">
        <v>278</v>
      </c>
      <c r="F3651" s="30">
        <v>10624</v>
      </c>
      <c r="G3651" s="30" t="s">
        <v>291</v>
      </c>
      <c r="H3651" s="30">
        <v>0</v>
      </c>
      <c r="I3651" s="30">
        <v>0</v>
      </c>
      <c r="J3651" s="30" t="s">
        <v>336</v>
      </c>
      <c r="K3651" s="30">
        <v>0</v>
      </c>
      <c r="L3651" s="30">
        <v>0</v>
      </c>
      <c r="M3651" s="30">
        <v>0</v>
      </c>
      <c r="N3651" s="30">
        <v>0</v>
      </c>
      <c r="O3651" s="30">
        <v>0</v>
      </c>
      <c r="P3651" s="30">
        <v>0</v>
      </c>
      <c r="Q3651" s="30">
        <v>0</v>
      </c>
      <c r="R3651" s="30">
        <v>0</v>
      </c>
      <c r="S3651" s="30">
        <v>0</v>
      </c>
      <c r="T3651">
        <v>3</v>
      </c>
      <c r="U3651">
        <v>0</v>
      </c>
      <c r="V3651">
        <v>0</v>
      </c>
    </row>
    <row r="3652" spans="1:22" hidden="1" x14ac:dyDescent="0.25">
      <c r="A3652" s="30" t="s">
        <v>1093</v>
      </c>
      <c r="B3652" s="30" t="s">
        <v>272</v>
      </c>
      <c r="C3652" s="30" t="s">
        <v>5</v>
      </c>
      <c r="D3652" s="30" t="s">
        <v>591</v>
      </c>
      <c r="E3652" s="30" t="s">
        <v>278</v>
      </c>
      <c r="F3652" s="30">
        <v>10624</v>
      </c>
      <c r="G3652" s="30" t="s">
        <v>292</v>
      </c>
      <c r="H3652" s="30">
        <v>46.094067481494399</v>
      </c>
      <c r="I3652" s="30">
        <v>0.02</v>
      </c>
      <c r="J3652" s="30" t="s">
        <v>332</v>
      </c>
      <c r="K3652" s="30">
        <v>0.92188134962988699</v>
      </c>
      <c r="L3652" s="30">
        <v>9794.06745846792</v>
      </c>
      <c r="M3652" s="30">
        <v>0.02</v>
      </c>
      <c r="N3652" s="30">
        <v>0</v>
      </c>
      <c r="O3652" s="30">
        <v>0</v>
      </c>
      <c r="P3652" s="30">
        <v>0</v>
      </c>
      <c r="Q3652" s="30">
        <v>0</v>
      </c>
      <c r="R3652" s="30">
        <v>0</v>
      </c>
      <c r="S3652" s="30">
        <v>212.48</v>
      </c>
      <c r="T3652">
        <v>3</v>
      </c>
      <c r="U3652">
        <v>46.094067481494399</v>
      </c>
      <c r="V3652">
        <v>1.38888888888889E-2</v>
      </c>
    </row>
    <row r="3653" spans="1:22" hidden="1" x14ac:dyDescent="0.25">
      <c r="A3653" s="30" t="s">
        <v>1094</v>
      </c>
      <c r="B3653" s="30" t="s">
        <v>272</v>
      </c>
      <c r="C3653" s="30" t="s">
        <v>5</v>
      </c>
      <c r="D3653" s="30" t="s">
        <v>591</v>
      </c>
      <c r="E3653" s="30" t="s">
        <v>278</v>
      </c>
      <c r="F3653" s="30">
        <v>10624</v>
      </c>
      <c r="G3653" s="30" t="s">
        <v>293</v>
      </c>
      <c r="H3653" s="30">
        <v>0</v>
      </c>
      <c r="I3653" s="30">
        <v>0</v>
      </c>
      <c r="J3653" s="30" t="s">
        <v>333</v>
      </c>
      <c r="K3653" s="30">
        <v>0</v>
      </c>
      <c r="L3653" s="30">
        <v>0</v>
      </c>
      <c r="M3653" s="30">
        <v>0</v>
      </c>
      <c r="N3653" s="30">
        <v>0</v>
      </c>
      <c r="O3653" s="30">
        <v>0</v>
      </c>
      <c r="P3653" s="30">
        <v>0</v>
      </c>
      <c r="Q3653" s="30">
        <v>0</v>
      </c>
      <c r="R3653" s="30">
        <v>0</v>
      </c>
      <c r="S3653" s="30">
        <v>0</v>
      </c>
      <c r="T3653">
        <v>3</v>
      </c>
      <c r="U3653">
        <v>0</v>
      </c>
      <c r="V3653">
        <v>0</v>
      </c>
    </row>
    <row r="3654" spans="1:22" hidden="1" x14ac:dyDescent="0.25">
      <c r="A3654" s="30" t="s">
        <v>1095</v>
      </c>
      <c r="B3654" s="30" t="s">
        <v>272</v>
      </c>
      <c r="C3654" s="30" t="s">
        <v>5</v>
      </c>
      <c r="D3654" s="30" t="s">
        <v>591</v>
      </c>
      <c r="E3654" s="30" t="s">
        <v>278</v>
      </c>
      <c r="F3654" s="30">
        <v>10624</v>
      </c>
      <c r="G3654" s="30" t="s">
        <v>294</v>
      </c>
      <c r="H3654" s="30">
        <v>45.609532030011898</v>
      </c>
      <c r="I3654" s="30">
        <v>0.04</v>
      </c>
      <c r="J3654" s="30" t="s">
        <v>333</v>
      </c>
      <c r="K3654" s="30">
        <v>1.8243812812004701</v>
      </c>
      <c r="L3654" s="30">
        <v>19382.226731473798</v>
      </c>
      <c r="M3654" s="30">
        <v>0</v>
      </c>
      <c r="N3654" s="30">
        <v>0.04</v>
      </c>
      <c r="O3654" s="30">
        <v>0</v>
      </c>
      <c r="P3654" s="30">
        <v>0</v>
      </c>
      <c r="Q3654" s="30">
        <v>0</v>
      </c>
      <c r="R3654" s="30">
        <v>0</v>
      </c>
      <c r="S3654" s="30">
        <v>424.96</v>
      </c>
      <c r="T3654">
        <v>3</v>
      </c>
      <c r="U3654">
        <v>45.609532030011898</v>
      </c>
      <c r="V3654">
        <v>0.105263157894737</v>
      </c>
    </row>
    <row r="3655" spans="1:22" hidden="1" x14ac:dyDescent="0.25">
      <c r="A3655" s="30" t="s">
        <v>1096</v>
      </c>
      <c r="B3655" s="30" t="s">
        <v>272</v>
      </c>
      <c r="C3655" s="30" t="s">
        <v>5</v>
      </c>
      <c r="D3655" s="30" t="s">
        <v>591</v>
      </c>
      <c r="E3655" s="30" t="s">
        <v>278</v>
      </c>
      <c r="F3655" s="30">
        <v>10624</v>
      </c>
      <c r="G3655" s="30" t="s">
        <v>295</v>
      </c>
      <c r="H3655" s="30">
        <v>0</v>
      </c>
      <c r="I3655" s="30">
        <v>0</v>
      </c>
      <c r="J3655" s="30" t="s">
        <v>336</v>
      </c>
      <c r="K3655" s="30">
        <v>0</v>
      </c>
      <c r="L3655" s="30">
        <v>0</v>
      </c>
      <c r="M3655" s="30">
        <v>0</v>
      </c>
      <c r="N3655" s="30">
        <v>0</v>
      </c>
      <c r="O3655" s="30">
        <v>0</v>
      </c>
      <c r="P3655" s="30">
        <v>0</v>
      </c>
      <c r="Q3655" s="30">
        <v>0</v>
      </c>
      <c r="R3655" s="30">
        <v>0</v>
      </c>
      <c r="S3655" s="30">
        <v>0</v>
      </c>
      <c r="T3655">
        <v>3</v>
      </c>
      <c r="U3655">
        <v>0</v>
      </c>
      <c r="V3655">
        <v>0</v>
      </c>
    </row>
    <row r="3656" spans="1:22" hidden="1" x14ac:dyDescent="0.25">
      <c r="A3656" s="30" t="s">
        <v>1097</v>
      </c>
      <c r="B3656" s="30" t="s">
        <v>272</v>
      </c>
      <c r="C3656" s="30" t="s">
        <v>5</v>
      </c>
      <c r="D3656" s="30" t="s">
        <v>591</v>
      </c>
      <c r="E3656" s="30" t="s">
        <v>278</v>
      </c>
      <c r="F3656" s="30">
        <v>10624</v>
      </c>
      <c r="G3656" s="30" t="s">
        <v>296</v>
      </c>
      <c r="H3656" s="30">
        <v>0</v>
      </c>
      <c r="I3656" s="30">
        <v>0</v>
      </c>
      <c r="J3656" s="30" t="s">
        <v>336</v>
      </c>
      <c r="K3656" s="30">
        <v>0</v>
      </c>
      <c r="L3656" s="30">
        <v>0</v>
      </c>
      <c r="M3656" s="30">
        <v>0</v>
      </c>
      <c r="N3656" s="30">
        <v>0</v>
      </c>
      <c r="O3656" s="30">
        <v>0</v>
      </c>
      <c r="P3656" s="30">
        <v>0</v>
      </c>
      <c r="Q3656" s="30">
        <v>0</v>
      </c>
      <c r="R3656" s="30">
        <v>0</v>
      </c>
      <c r="S3656" s="30">
        <v>0</v>
      </c>
      <c r="T3656">
        <v>3</v>
      </c>
      <c r="U3656">
        <v>0</v>
      </c>
      <c r="V3656">
        <v>0</v>
      </c>
    </row>
    <row r="3657" spans="1:22" hidden="1" x14ac:dyDescent="0.25">
      <c r="A3657" s="30" t="s">
        <v>1098</v>
      </c>
      <c r="B3657" s="30" t="s">
        <v>272</v>
      </c>
      <c r="C3657" s="30" t="s">
        <v>5</v>
      </c>
      <c r="D3657" s="30" t="s">
        <v>591</v>
      </c>
      <c r="E3657" s="30" t="s">
        <v>278</v>
      </c>
      <c r="F3657" s="30">
        <v>10624</v>
      </c>
      <c r="G3657" s="30" t="s">
        <v>297</v>
      </c>
      <c r="H3657" s="30">
        <v>101.873374030641</v>
      </c>
      <c r="I3657" s="30">
        <v>0.01</v>
      </c>
      <c r="J3657" s="30" t="s">
        <v>336</v>
      </c>
      <c r="K3657" s="30">
        <v>1.0187337403064101</v>
      </c>
      <c r="L3657" s="30">
        <v>10823.027257015399</v>
      </c>
      <c r="M3657" s="30">
        <v>0</v>
      </c>
      <c r="N3657" s="30">
        <v>0</v>
      </c>
      <c r="O3657" s="30">
        <v>0</v>
      </c>
      <c r="P3657" s="30">
        <v>0</v>
      </c>
      <c r="Q3657" s="30">
        <v>0.01</v>
      </c>
      <c r="R3657" s="30">
        <v>1.0187337403064101</v>
      </c>
      <c r="S3657" s="30">
        <v>106.24</v>
      </c>
      <c r="T3657">
        <v>3</v>
      </c>
      <c r="U3657">
        <v>101.873374030641</v>
      </c>
      <c r="V3657">
        <v>9.7087378640776708E-3</v>
      </c>
    </row>
    <row r="3658" spans="1:22" hidden="1" x14ac:dyDescent="0.25">
      <c r="A3658" s="30" t="s">
        <v>1099</v>
      </c>
      <c r="B3658" s="30" t="s">
        <v>272</v>
      </c>
      <c r="C3658" s="30" t="s">
        <v>5</v>
      </c>
      <c r="D3658" s="30" t="s">
        <v>591</v>
      </c>
      <c r="E3658" s="30" t="s">
        <v>278</v>
      </c>
      <c r="F3658" s="30">
        <v>10624</v>
      </c>
      <c r="G3658" s="30" t="s">
        <v>298</v>
      </c>
      <c r="H3658" s="30">
        <v>0</v>
      </c>
      <c r="I3658" s="30">
        <v>0</v>
      </c>
      <c r="J3658" s="30" t="s">
        <v>276</v>
      </c>
      <c r="K3658" s="30">
        <v>0</v>
      </c>
      <c r="L3658" s="30">
        <v>0</v>
      </c>
      <c r="M3658" s="30">
        <v>0</v>
      </c>
      <c r="N3658" s="30">
        <v>0</v>
      </c>
      <c r="O3658" s="30">
        <v>0</v>
      </c>
      <c r="P3658" s="30">
        <v>0</v>
      </c>
      <c r="Q3658" s="30">
        <v>0</v>
      </c>
      <c r="R3658" s="30">
        <v>0</v>
      </c>
      <c r="S3658" s="30">
        <v>0</v>
      </c>
      <c r="T3658">
        <v>3</v>
      </c>
      <c r="U3658">
        <v>0</v>
      </c>
      <c r="V3658">
        <v>0</v>
      </c>
    </row>
    <row r="3659" spans="1:22" hidden="1" x14ac:dyDescent="0.25">
      <c r="A3659" s="30" t="s">
        <v>1100</v>
      </c>
      <c r="B3659" s="30" t="s">
        <v>272</v>
      </c>
      <c r="C3659" s="30" t="s">
        <v>5</v>
      </c>
      <c r="D3659" s="30" t="s">
        <v>591</v>
      </c>
      <c r="E3659" s="30" t="s">
        <v>278</v>
      </c>
      <c r="F3659" s="30">
        <v>10624</v>
      </c>
      <c r="G3659" s="30" t="s">
        <v>299</v>
      </c>
      <c r="H3659" s="30">
        <v>159.662391542405</v>
      </c>
      <c r="I3659" s="30">
        <v>0.01</v>
      </c>
      <c r="J3659" s="30" t="s">
        <v>332</v>
      </c>
      <c r="K3659" s="30">
        <v>1.59662391542405</v>
      </c>
      <c r="L3659" s="30">
        <v>16962.532477465102</v>
      </c>
      <c r="M3659" s="30">
        <v>0.01</v>
      </c>
      <c r="N3659" s="30">
        <v>0</v>
      </c>
      <c r="O3659" s="30">
        <v>0</v>
      </c>
      <c r="P3659" s="30">
        <v>0</v>
      </c>
      <c r="Q3659" s="30">
        <v>0</v>
      </c>
      <c r="R3659" s="30">
        <v>0</v>
      </c>
      <c r="S3659" s="30">
        <v>106.24</v>
      </c>
      <c r="T3659">
        <v>3</v>
      </c>
      <c r="U3659">
        <v>159.662391542405</v>
      </c>
      <c r="V3659">
        <v>6.9444444444444397E-3</v>
      </c>
    </row>
    <row r="3660" spans="1:22" hidden="1" x14ac:dyDescent="0.25">
      <c r="A3660" s="30" t="s">
        <v>1101</v>
      </c>
      <c r="B3660" s="30" t="s">
        <v>272</v>
      </c>
      <c r="C3660" s="30" t="s">
        <v>5</v>
      </c>
      <c r="D3660" s="30" t="s">
        <v>591</v>
      </c>
      <c r="E3660" s="30" t="s">
        <v>278</v>
      </c>
      <c r="F3660" s="30">
        <v>10624</v>
      </c>
      <c r="G3660" s="30" t="s">
        <v>300</v>
      </c>
      <c r="H3660" s="30">
        <v>0</v>
      </c>
      <c r="I3660" s="30">
        <v>0</v>
      </c>
      <c r="J3660" s="30" t="s">
        <v>336</v>
      </c>
      <c r="K3660" s="30">
        <v>0</v>
      </c>
      <c r="L3660" s="30">
        <v>0</v>
      </c>
      <c r="M3660" s="30">
        <v>0</v>
      </c>
      <c r="N3660" s="30">
        <v>0</v>
      </c>
      <c r="O3660" s="30">
        <v>0</v>
      </c>
      <c r="P3660" s="30">
        <v>0</v>
      </c>
      <c r="Q3660" s="30">
        <v>0</v>
      </c>
      <c r="R3660" s="30">
        <v>0</v>
      </c>
      <c r="S3660" s="30">
        <v>0</v>
      </c>
      <c r="T3660">
        <v>3</v>
      </c>
      <c r="U3660">
        <v>0</v>
      </c>
      <c r="V3660">
        <v>0</v>
      </c>
    </row>
    <row r="3661" spans="1:22" hidden="1" x14ac:dyDescent="0.25">
      <c r="A3661" s="30" t="s">
        <v>1102</v>
      </c>
      <c r="B3661" s="30" t="s">
        <v>272</v>
      </c>
      <c r="C3661" s="30" t="s">
        <v>5</v>
      </c>
      <c r="D3661" s="30" t="s">
        <v>591</v>
      </c>
      <c r="E3661" s="30" t="s">
        <v>278</v>
      </c>
      <c r="F3661" s="30">
        <v>10624</v>
      </c>
      <c r="G3661" s="30" t="s">
        <v>301</v>
      </c>
      <c r="H3661" s="30">
        <v>21.2321215358762</v>
      </c>
      <c r="I3661" s="30">
        <v>0.3</v>
      </c>
      <c r="J3661" s="30" t="s">
        <v>333</v>
      </c>
      <c r="K3661" s="30">
        <v>6.3696364607628704</v>
      </c>
      <c r="L3661" s="30">
        <v>67671.017759144699</v>
      </c>
      <c r="M3661" s="30">
        <v>0</v>
      </c>
      <c r="N3661" s="30">
        <v>0.3</v>
      </c>
      <c r="O3661" s="30">
        <v>0</v>
      </c>
      <c r="P3661" s="30">
        <v>0</v>
      </c>
      <c r="Q3661" s="30">
        <v>0</v>
      </c>
      <c r="R3661" s="30">
        <v>0</v>
      </c>
      <c r="S3661" s="30">
        <v>3187.2</v>
      </c>
      <c r="T3661">
        <v>3</v>
      </c>
      <c r="U3661">
        <v>21.2321215358762</v>
      </c>
      <c r="V3661">
        <v>0.78947368421052599</v>
      </c>
    </row>
    <row r="3662" spans="1:22" hidden="1" x14ac:dyDescent="0.25">
      <c r="A3662" s="30" t="s">
        <v>1103</v>
      </c>
      <c r="B3662" s="30" t="s">
        <v>272</v>
      </c>
      <c r="C3662" s="30" t="s">
        <v>5</v>
      </c>
      <c r="D3662" s="30" t="s">
        <v>591</v>
      </c>
      <c r="E3662" s="30" t="s">
        <v>278</v>
      </c>
      <c r="F3662" s="30">
        <v>10624</v>
      </c>
      <c r="G3662" s="30" t="s">
        <v>302</v>
      </c>
      <c r="H3662" s="30">
        <v>109.69163598951199</v>
      </c>
      <c r="I3662" s="30">
        <v>0.01</v>
      </c>
      <c r="J3662" s="30" t="s">
        <v>332</v>
      </c>
      <c r="K3662" s="30">
        <v>1.0969163598951199</v>
      </c>
      <c r="L3662" s="30">
        <v>11653.639407525699</v>
      </c>
      <c r="M3662" s="30">
        <v>0.01</v>
      </c>
      <c r="N3662" s="30">
        <v>0</v>
      </c>
      <c r="O3662" s="30">
        <v>0</v>
      </c>
      <c r="P3662" s="30">
        <v>0</v>
      </c>
      <c r="Q3662" s="30">
        <v>0</v>
      </c>
      <c r="R3662" s="30">
        <v>0</v>
      </c>
      <c r="S3662" s="30">
        <v>106.24</v>
      </c>
      <c r="T3662">
        <v>3</v>
      </c>
      <c r="U3662">
        <v>109.69163598951199</v>
      </c>
      <c r="V3662">
        <v>6.9444444444444397E-3</v>
      </c>
    </row>
    <row r="3663" spans="1:22" hidden="1" x14ac:dyDescent="0.25">
      <c r="A3663" s="30" t="s">
        <v>1104</v>
      </c>
      <c r="B3663" s="30" t="s">
        <v>272</v>
      </c>
      <c r="C3663" s="30" t="s">
        <v>5</v>
      </c>
      <c r="D3663" s="30" t="s">
        <v>591</v>
      </c>
      <c r="E3663" s="30" t="s">
        <v>278</v>
      </c>
      <c r="F3663" s="30">
        <v>10624</v>
      </c>
      <c r="G3663" s="30" t="s">
        <v>303</v>
      </c>
      <c r="H3663" s="30">
        <v>67.937292504639103</v>
      </c>
      <c r="I3663" s="30">
        <v>0.01</v>
      </c>
      <c r="J3663" s="30" t="s">
        <v>336</v>
      </c>
      <c r="K3663" s="30">
        <v>0.67937292504639102</v>
      </c>
      <c r="L3663" s="30">
        <v>7217.65795569286</v>
      </c>
      <c r="M3663" s="30">
        <v>0</v>
      </c>
      <c r="N3663" s="30">
        <v>0</v>
      </c>
      <c r="O3663" s="30">
        <v>0</v>
      </c>
      <c r="P3663" s="30">
        <v>0</v>
      </c>
      <c r="Q3663" s="30">
        <v>0.01</v>
      </c>
      <c r="R3663" s="30">
        <v>0.67937292504639102</v>
      </c>
      <c r="S3663" s="30">
        <v>106.24</v>
      </c>
      <c r="T3663">
        <v>3</v>
      </c>
      <c r="U3663">
        <v>67.937292504639103</v>
      </c>
      <c r="V3663">
        <v>9.7087378640776708E-3</v>
      </c>
    </row>
    <row r="3664" spans="1:22" hidden="1" x14ac:dyDescent="0.25">
      <c r="A3664" s="30" t="s">
        <v>1092</v>
      </c>
      <c r="B3664" s="30" t="s">
        <v>272</v>
      </c>
      <c r="C3664" s="30" t="s">
        <v>5</v>
      </c>
      <c r="D3664" s="30" t="s">
        <v>591</v>
      </c>
      <c r="E3664" s="30" t="s">
        <v>278</v>
      </c>
      <c r="F3664" s="30">
        <v>10624</v>
      </c>
      <c r="G3664" s="30" t="s">
        <v>304</v>
      </c>
      <c r="H3664" s="30">
        <v>13.0372098258341</v>
      </c>
      <c r="I3664" s="30">
        <v>1</v>
      </c>
      <c r="J3664" s="30" t="s">
        <v>336</v>
      </c>
      <c r="K3664" s="30">
        <v>13.0372098258341</v>
      </c>
      <c r="L3664" s="30">
        <v>138507.317189661</v>
      </c>
      <c r="M3664" s="30">
        <v>0</v>
      </c>
      <c r="N3664" s="30">
        <v>0</v>
      </c>
      <c r="O3664" s="30">
        <v>0</v>
      </c>
      <c r="P3664" s="30">
        <v>0</v>
      </c>
      <c r="Q3664" s="30">
        <v>1</v>
      </c>
      <c r="R3664" s="30">
        <v>13.0372098258341</v>
      </c>
      <c r="S3664" s="30">
        <v>10624</v>
      </c>
      <c r="T3664">
        <v>3</v>
      </c>
      <c r="U3664">
        <v>13.0372098258341</v>
      </c>
      <c r="V3664">
        <v>0.970873786407767</v>
      </c>
    </row>
    <row r="3665" spans="1:22" hidden="1" x14ac:dyDescent="0.25">
      <c r="A3665" s="30" t="s">
        <v>1106</v>
      </c>
      <c r="B3665" s="30" t="s">
        <v>272</v>
      </c>
      <c r="C3665" s="30" t="s">
        <v>5</v>
      </c>
      <c r="D3665" s="30" t="s">
        <v>591</v>
      </c>
      <c r="E3665" s="30" t="s">
        <v>278</v>
      </c>
      <c r="F3665" s="30">
        <v>10624</v>
      </c>
      <c r="G3665" s="30" t="s">
        <v>305</v>
      </c>
      <c r="H3665" s="30">
        <v>123.39942096796899</v>
      </c>
      <c r="I3665" s="30">
        <v>0.76</v>
      </c>
      <c r="J3665" s="30" t="s">
        <v>332</v>
      </c>
      <c r="K3665" s="30">
        <v>93.783559935656598</v>
      </c>
      <c r="L3665" s="30">
        <v>996356.54075641604</v>
      </c>
      <c r="M3665" s="30">
        <v>0.76</v>
      </c>
      <c r="N3665" s="30">
        <v>0</v>
      </c>
      <c r="O3665" s="30">
        <v>0</v>
      </c>
      <c r="P3665" s="30">
        <v>0</v>
      </c>
      <c r="Q3665" s="30">
        <v>0</v>
      </c>
      <c r="R3665" s="30">
        <v>0</v>
      </c>
      <c r="S3665" s="30">
        <v>8074.24</v>
      </c>
      <c r="T3665">
        <v>3</v>
      </c>
      <c r="U3665">
        <v>123.39942096796899</v>
      </c>
      <c r="V3665">
        <v>0.52777777777777801</v>
      </c>
    </row>
    <row r="3666" spans="1:22" hidden="1" x14ac:dyDescent="0.25">
      <c r="A3666" s="30" t="s">
        <v>1107</v>
      </c>
      <c r="B3666" s="30" t="s">
        <v>272</v>
      </c>
      <c r="C3666" s="30" t="s">
        <v>5</v>
      </c>
      <c r="D3666" s="30" t="s">
        <v>591</v>
      </c>
      <c r="E3666" s="30" t="s">
        <v>278</v>
      </c>
      <c r="F3666" s="30">
        <v>10624</v>
      </c>
      <c r="G3666" s="30" t="s">
        <v>306</v>
      </c>
      <c r="H3666" s="30">
        <v>102.574525373269</v>
      </c>
      <c r="I3666" s="30">
        <v>0.47</v>
      </c>
      <c r="J3666" s="30" t="s">
        <v>332</v>
      </c>
      <c r="K3666" s="30">
        <v>48.210026925436502</v>
      </c>
      <c r="L3666" s="30">
        <v>512183.32605583698</v>
      </c>
      <c r="M3666" s="30">
        <v>0.47</v>
      </c>
      <c r="N3666" s="30">
        <v>0</v>
      </c>
      <c r="O3666" s="30">
        <v>0</v>
      </c>
      <c r="P3666" s="30">
        <v>0</v>
      </c>
      <c r="Q3666" s="30">
        <v>0</v>
      </c>
      <c r="R3666" s="30">
        <v>0</v>
      </c>
      <c r="S3666" s="30">
        <v>4993.28</v>
      </c>
      <c r="T3666">
        <v>3</v>
      </c>
      <c r="U3666">
        <v>102.574525373269</v>
      </c>
      <c r="V3666">
        <v>0.32638888888888901</v>
      </c>
    </row>
    <row r="3667" spans="1:22" hidden="1" x14ac:dyDescent="0.25">
      <c r="A3667" s="30" t="s">
        <v>1108</v>
      </c>
      <c r="B3667" s="30" t="s">
        <v>272</v>
      </c>
      <c r="C3667" s="30" t="s">
        <v>5</v>
      </c>
      <c r="D3667" s="30" t="s">
        <v>591</v>
      </c>
      <c r="E3667" s="30" t="s">
        <v>278</v>
      </c>
      <c r="F3667" s="30">
        <v>10624</v>
      </c>
      <c r="G3667" s="30" t="s">
        <v>307</v>
      </c>
      <c r="H3667" s="30">
        <v>32.356972848750203</v>
      </c>
      <c r="I3667" s="30">
        <v>0.01</v>
      </c>
      <c r="J3667" s="30" t="s">
        <v>336</v>
      </c>
      <c r="K3667" s="30">
        <v>0.32356972848750198</v>
      </c>
      <c r="L3667" s="30">
        <v>3437.6047954512201</v>
      </c>
      <c r="M3667" s="30">
        <v>0</v>
      </c>
      <c r="N3667" s="30">
        <v>0</v>
      </c>
      <c r="O3667" s="30">
        <v>0</v>
      </c>
      <c r="P3667" s="30">
        <v>0</v>
      </c>
      <c r="Q3667" s="30">
        <v>0.01</v>
      </c>
      <c r="R3667" s="30">
        <v>0.32356972848750198</v>
      </c>
      <c r="S3667" s="30">
        <v>106.24</v>
      </c>
      <c r="T3667">
        <v>3</v>
      </c>
      <c r="U3667">
        <v>32.356972848750203</v>
      </c>
      <c r="V3667">
        <v>9.7087378640776708E-3</v>
      </c>
    </row>
    <row r="3668" spans="1:22" hidden="1" x14ac:dyDescent="0.25">
      <c r="A3668" s="30" t="s">
        <v>1109</v>
      </c>
      <c r="B3668" s="30" t="s">
        <v>272</v>
      </c>
      <c r="C3668" s="30" t="s">
        <v>5</v>
      </c>
      <c r="D3668" s="30" t="s">
        <v>591</v>
      </c>
      <c r="E3668" s="30" t="s">
        <v>278</v>
      </c>
      <c r="F3668" s="30">
        <v>10624</v>
      </c>
      <c r="G3668" s="30" t="s">
        <v>308</v>
      </c>
      <c r="H3668" s="30">
        <v>96.844449864315806</v>
      </c>
      <c r="I3668" s="30">
        <v>0.17</v>
      </c>
      <c r="J3668" s="30" t="s">
        <v>332</v>
      </c>
      <c r="K3668" s="30">
        <v>16.4635564769337</v>
      </c>
      <c r="L3668" s="30">
        <v>174908.824010943</v>
      </c>
      <c r="M3668" s="30">
        <v>0.17</v>
      </c>
      <c r="N3668" s="30">
        <v>0</v>
      </c>
      <c r="O3668" s="30">
        <v>0</v>
      </c>
      <c r="P3668" s="30">
        <v>0</v>
      </c>
      <c r="Q3668" s="30">
        <v>0</v>
      </c>
      <c r="R3668" s="30">
        <v>0</v>
      </c>
      <c r="S3668" s="30">
        <v>1806.08</v>
      </c>
      <c r="T3668">
        <v>3</v>
      </c>
      <c r="U3668">
        <v>96.844449864315806</v>
      </c>
      <c r="V3668">
        <v>0.118055555555556</v>
      </c>
    </row>
    <row r="3669" spans="1:22" hidden="1" x14ac:dyDescent="0.25">
      <c r="A3669" s="30" t="s">
        <v>1105</v>
      </c>
      <c r="B3669" s="30" t="s">
        <v>272</v>
      </c>
      <c r="C3669" s="30" t="s">
        <v>5</v>
      </c>
      <c r="D3669" s="30" t="s">
        <v>591</v>
      </c>
      <c r="E3669" s="30" t="s">
        <v>278</v>
      </c>
      <c r="F3669" s="30">
        <v>10624</v>
      </c>
      <c r="G3669" s="30" t="s">
        <v>309</v>
      </c>
      <c r="H3669" s="30">
        <v>0</v>
      </c>
      <c r="I3669" s="30">
        <v>0</v>
      </c>
      <c r="J3669" s="30" t="s">
        <v>336</v>
      </c>
      <c r="K3669" s="30">
        <v>0</v>
      </c>
      <c r="L3669" s="30">
        <v>0</v>
      </c>
      <c r="M3669" s="30">
        <v>0</v>
      </c>
      <c r="N3669" s="30">
        <v>0</v>
      </c>
      <c r="O3669" s="30">
        <v>0</v>
      </c>
      <c r="P3669" s="30">
        <v>0</v>
      </c>
      <c r="Q3669" s="30">
        <v>0</v>
      </c>
      <c r="R3669" s="30">
        <v>0</v>
      </c>
      <c r="S3669" s="30">
        <v>0</v>
      </c>
      <c r="T3669">
        <v>3</v>
      </c>
      <c r="U3669">
        <v>0</v>
      </c>
      <c r="V3669">
        <v>0</v>
      </c>
    </row>
    <row r="3670" spans="1:22" hidden="1" x14ac:dyDescent="0.25">
      <c r="A3670" s="30" t="s">
        <v>1110</v>
      </c>
      <c r="B3670" s="30" t="s">
        <v>272</v>
      </c>
      <c r="C3670" s="30" t="s">
        <v>5</v>
      </c>
      <c r="D3670" s="30" t="s">
        <v>591</v>
      </c>
      <c r="E3670" s="30" t="s">
        <v>278</v>
      </c>
      <c r="F3670" s="30">
        <v>10624</v>
      </c>
      <c r="G3670" s="30" t="s">
        <v>310</v>
      </c>
      <c r="H3670" s="30">
        <v>0</v>
      </c>
      <c r="I3670" s="30">
        <v>0</v>
      </c>
      <c r="J3670" s="30" t="s">
        <v>333</v>
      </c>
      <c r="K3670" s="30">
        <v>0</v>
      </c>
      <c r="L3670" s="30">
        <v>0</v>
      </c>
      <c r="M3670" s="30">
        <v>0</v>
      </c>
      <c r="N3670" s="30">
        <v>0</v>
      </c>
      <c r="O3670" s="30">
        <v>0</v>
      </c>
      <c r="P3670" s="30">
        <v>0</v>
      </c>
      <c r="Q3670" s="30">
        <v>0</v>
      </c>
      <c r="R3670" s="30">
        <v>0</v>
      </c>
      <c r="S3670" s="30">
        <v>0</v>
      </c>
      <c r="T3670">
        <v>3</v>
      </c>
      <c r="U3670">
        <v>0</v>
      </c>
      <c r="V3670">
        <v>0</v>
      </c>
    </row>
    <row r="3671" spans="1:22" hidden="1" x14ac:dyDescent="0.25">
      <c r="A3671" s="30" t="s">
        <v>1111</v>
      </c>
      <c r="B3671" s="30" t="s">
        <v>272</v>
      </c>
      <c r="C3671" s="30" t="s">
        <v>5</v>
      </c>
      <c r="D3671" s="30" t="s">
        <v>591</v>
      </c>
      <c r="E3671" s="30" t="s">
        <v>278</v>
      </c>
      <c r="F3671" s="30">
        <v>10624</v>
      </c>
      <c r="G3671" s="30" t="s">
        <v>311</v>
      </c>
      <c r="H3671" s="30">
        <v>69.642667185997496</v>
      </c>
      <c r="I3671" s="30">
        <v>0.04</v>
      </c>
      <c r="J3671" s="30" t="s">
        <v>333</v>
      </c>
      <c r="K3671" s="30">
        <v>2.7857066874398999</v>
      </c>
      <c r="L3671" s="30">
        <v>29595.3478473615</v>
      </c>
      <c r="M3671" s="30">
        <v>0</v>
      </c>
      <c r="N3671" s="30">
        <v>0.04</v>
      </c>
      <c r="O3671" s="30">
        <v>0</v>
      </c>
      <c r="P3671" s="30">
        <v>0</v>
      </c>
      <c r="Q3671" s="30">
        <v>0</v>
      </c>
      <c r="R3671" s="30">
        <v>0</v>
      </c>
      <c r="S3671" s="30">
        <v>424.96</v>
      </c>
      <c r="T3671">
        <v>3</v>
      </c>
      <c r="U3671">
        <v>69.642667185997496</v>
      </c>
      <c r="V3671">
        <v>0.105263157894737</v>
      </c>
    </row>
    <row r="3672" spans="1:22" hidden="1" x14ac:dyDescent="0.25">
      <c r="A3672" s="30" t="s">
        <v>1112</v>
      </c>
      <c r="B3672" s="30" t="s">
        <v>272</v>
      </c>
      <c r="C3672" s="30" t="s">
        <v>5</v>
      </c>
      <c r="D3672" s="30" t="s">
        <v>591</v>
      </c>
      <c r="E3672" s="30" t="s">
        <v>278</v>
      </c>
      <c r="F3672" s="30">
        <v>10624</v>
      </c>
      <c r="G3672" s="30" t="s">
        <v>312</v>
      </c>
      <c r="H3672" s="30">
        <v>17.858973271132001</v>
      </c>
      <c r="I3672" s="30">
        <v>0.65</v>
      </c>
      <c r="J3672" s="30" t="s">
        <v>334</v>
      </c>
      <c r="K3672" s="30">
        <v>11.6083326262358</v>
      </c>
      <c r="L3672" s="30">
        <v>123326.925821129</v>
      </c>
      <c r="M3672" s="30">
        <v>0</v>
      </c>
      <c r="N3672" s="30">
        <v>0</v>
      </c>
      <c r="O3672" s="30">
        <v>0.65</v>
      </c>
      <c r="P3672" s="30">
        <v>0</v>
      </c>
      <c r="Q3672" s="30">
        <v>0</v>
      </c>
      <c r="R3672" s="30">
        <v>0</v>
      </c>
      <c r="S3672" s="30">
        <v>6905.6</v>
      </c>
      <c r="T3672">
        <v>3</v>
      </c>
      <c r="U3672">
        <v>17.858973271132001</v>
      </c>
      <c r="V3672">
        <v>0.87837837837837796</v>
      </c>
    </row>
    <row r="3673" spans="1:22" hidden="1" x14ac:dyDescent="0.25">
      <c r="A3673" s="30" t="s">
        <v>2865</v>
      </c>
      <c r="B3673" s="30" t="s">
        <v>272</v>
      </c>
      <c r="C3673" s="30" t="s">
        <v>5</v>
      </c>
      <c r="D3673" s="30" t="s">
        <v>591</v>
      </c>
      <c r="E3673" s="30" t="s">
        <v>278</v>
      </c>
      <c r="F3673" s="30">
        <v>10624</v>
      </c>
      <c r="G3673" s="30" t="s">
        <v>2688</v>
      </c>
      <c r="H3673" s="30">
        <v>91.8113640674229</v>
      </c>
      <c r="I3673" s="30">
        <v>1.135894959E-2</v>
      </c>
      <c r="J3673" s="30" t="s">
        <v>334</v>
      </c>
      <c r="K3673" s="30">
        <v>1.04288065623099</v>
      </c>
      <c r="L3673" s="30">
        <v>11079.5640917981</v>
      </c>
      <c r="M3673" s="30">
        <v>0</v>
      </c>
      <c r="N3673" s="30">
        <v>0</v>
      </c>
      <c r="O3673" s="30">
        <v>1.135894959E-2</v>
      </c>
      <c r="P3673" s="30">
        <v>0</v>
      </c>
      <c r="Q3673" s="30">
        <v>0</v>
      </c>
      <c r="R3673" s="30">
        <v>0</v>
      </c>
      <c r="S3673" s="30">
        <v>120.67748044416</v>
      </c>
      <c r="T3673">
        <v>3</v>
      </c>
      <c r="U3673">
        <v>91.8113640674229</v>
      </c>
      <c r="V3673">
        <v>1.53499318783784E-2</v>
      </c>
    </row>
    <row r="3674" spans="1:22" hidden="1" x14ac:dyDescent="0.25">
      <c r="A3674" s="30" t="s">
        <v>2781</v>
      </c>
      <c r="B3674" s="30" t="s">
        <v>272</v>
      </c>
      <c r="C3674" s="30" t="s">
        <v>5</v>
      </c>
      <c r="D3674" s="30" t="s">
        <v>591</v>
      </c>
      <c r="E3674" s="30" t="s">
        <v>278</v>
      </c>
      <c r="F3674" s="30">
        <v>10624</v>
      </c>
      <c r="G3674" s="30" t="s">
        <v>2687</v>
      </c>
      <c r="H3674" s="30">
        <v>56.980029218341201</v>
      </c>
      <c r="I3674" s="30">
        <v>7.8641050409999996E-2</v>
      </c>
      <c r="J3674" s="30" t="s">
        <v>334</v>
      </c>
      <c r="K3674" s="30">
        <v>4.48096935012284</v>
      </c>
      <c r="L3674" s="30">
        <v>47605.818375705101</v>
      </c>
      <c r="M3674" s="30">
        <v>0</v>
      </c>
      <c r="N3674" s="30">
        <v>0</v>
      </c>
      <c r="O3674" s="30">
        <v>7.8641050409999996E-2</v>
      </c>
      <c r="P3674" s="30">
        <v>0</v>
      </c>
      <c r="Q3674" s="30">
        <v>0</v>
      </c>
      <c r="R3674" s="30">
        <v>0</v>
      </c>
      <c r="S3674" s="30">
        <v>835.48251955583999</v>
      </c>
      <c r="T3674">
        <v>3</v>
      </c>
      <c r="U3674">
        <v>56.980029218341201</v>
      </c>
      <c r="V3674">
        <v>0.106271689743243</v>
      </c>
    </row>
    <row r="3675" spans="1:22" hidden="1" x14ac:dyDescent="0.25">
      <c r="A3675" s="30" t="s">
        <v>1113</v>
      </c>
      <c r="B3675" s="30" t="s">
        <v>272</v>
      </c>
      <c r="C3675" s="30" t="s">
        <v>5</v>
      </c>
      <c r="D3675" s="30" t="s">
        <v>591</v>
      </c>
      <c r="E3675" s="30" t="s">
        <v>278</v>
      </c>
      <c r="F3675" s="30">
        <v>10624</v>
      </c>
      <c r="G3675" s="30" t="s">
        <v>313</v>
      </c>
      <c r="H3675" s="30">
        <v>0</v>
      </c>
      <c r="I3675" s="30">
        <v>0</v>
      </c>
      <c r="J3675" s="30" t="s">
        <v>334</v>
      </c>
      <c r="K3675" s="30">
        <v>0</v>
      </c>
      <c r="L3675" s="30">
        <v>0</v>
      </c>
      <c r="M3675" s="30">
        <v>0</v>
      </c>
      <c r="N3675" s="30">
        <v>0</v>
      </c>
      <c r="O3675" s="30">
        <v>0</v>
      </c>
      <c r="P3675" s="30">
        <v>0</v>
      </c>
      <c r="Q3675" s="30">
        <v>0</v>
      </c>
      <c r="R3675" s="30">
        <v>0</v>
      </c>
      <c r="S3675" s="30">
        <v>0</v>
      </c>
      <c r="T3675">
        <v>3</v>
      </c>
      <c r="U3675">
        <v>0</v>
      </c>
      <c r="V3675">
        <v>0</v>
      </c>
    </row>
    <row r="3676" spans="1:22" hidden="1" x14ac:dyDescent="0.25">
      <c r="A3676" s="30" t="s">
        <v>1140</v>
      </c>
      <c r="B3676" s="30" t="s">
        <v>272</v>
      </c>
      <c r="C3676" s="30" t="s">
        <v>5</v>
      </c>
      <c r="D3676" s="30" t="s">
        <v>591</v>
      </c>
      <c r="E3676" s="30" t="s">
        <v>279</v>
      </c>
      <c r="F3676" s="30">
        <v>10625</v>
      </c>
      <c r="G3676" s="30" t="s">
        <v>289</v>
      </c>
      <c r="H3676" s="30">
        <v>0</v>
      </c>
      <c r="I3676" s="30">
        <v>0</v>
      </c>
      <c r="J3676" s="30" t="s">
        <v>335</v>
      </c>
      <c r="K3676" s="30">
        <v>0</v>
      </c>
      <c r="L3676" s="30">
        <v>0</v>
      </c>
      <c r="M3676" s="30">
        <v>0</v>
      </c>
      <c r="N3676" s="30">
        <v>0</v>
      </c>
      <c r="O3676" s="30">
        <v>0</v>
      </c>
      <c r="P3676" s="30">
        <v>0</v>
      </c>
      <c r="Q3676" s="30">
        <v>0</v>
      </c>
      <c r="R3676" s="30">
        <v>0</v>
      </c>
      <c r="S3676" s="30">
        <v>0</v>
      </c>
      <c r="T3676">
        <v>4</v>
      </c>
      <c r="U3676">
        <v>5052.2494245767903</v>
      </c>
      <c r="V3676">
        <v>1</v>
      </c>
    </row>
    <row r="3677" spans="1:22" hidden="1" x14ac:dyDescent="0.25">
      <c r="A3677" s="30" t="s">
        <v>1139</v>
      </c>
      <c r="B3677" s="30" t="s">
        <v>272</v>
      </c>
      <c r="C3677" s="30" t="s">
        <v>5</v>
      </c>
      <c r="D3677" s="30" t="s">
        <v>591</v>
      </c>
      <c r="E3677" s="30" t="s">
        <v>279</v>
      </c>
      <c r="F3677" s="30">
        <v>10625</v>
      </c>
      <c r="G3677" s="30" t="s">
        <v>290</v>
      </c>
      <c r="H3677" s="30">
        <v>0</v>
      </c>
      <c r="I3677" s="30">
        <v>0</v>
      </c>
      <c r="J3677" s="30" t="s">
        <v>363</v>
      </c>
      <c r="K3677" s="30">
        <v>0</v>
      </c>
      <c r="L3677" s="30">
        <v>0</v>
      </c>
      <c r="M3677" s="30">
        <v>0</v>
      </c>
      <c r="N3677" s="30">
        <v>0</v>
      </c>
      <c r="O3677" s="30">
        <v>0</v>
      </c>
      <c r="P3677" s="30">
        <v>0</v>
      </c>
      <c r="Q3677" s="30">
        <v>0</v>
      </c>
      <c r="R3677" s="30">
        <v>0</v>
      </c>
      <c r="S3677" s="30">
        <v>0</v>
      </c>
      <c r="T3677">
        <v>4</v>
      </c>
      <c r="U3677">
        <v>3684.5470383130801</v>
      </c>
      <c r="V3677">
        <v>0.1875</v>
      </c>
    </row>
    <row r="3678" spans="1:22" hidden="1" x14ac:dyDescent="0.25">
      <c r="A3678" s="30" t="s">
        <v>1116</v>
      </c>
      <c r="B3678" s="30" t="s">
        <v>272</v>
      </c>
      <c r="C3678" s="30" t="s">
        <v>5</v>
      </c>
      <c r="D3678" s="30" t="s">
        <v>591</v>
      </c>
      <c r="E3678" s="30" t="s">
        <v>279</v>
      </c>
      <c r="F3678" s="30">
        <v>10625</v>
      </c>
      <c r="G3678" s="30" t="s">
        <v>291</v>
      </c>
      <c r="H3678" s="30">
        <v>0</v>
      </c>
      <c r="I3678" s="30">
        <v>0</v>
      </c>
      <c r="J3678" s="30" t="s">
        <v>336</v>
      </c>
      <c r="K3678" s="30">
        <v>0</v>
      </c>
      <c r="L3678" s="30">
        <v>0</v>
      </c>
      <c r="M3678" s="30">
        <v>0</v>
      </c>
      <c r="N3678" s="30">
        <v>0</v>
      </c>
      <c r="O3678" s="30">
        <v>0</v>
      </c>
      <c r="P3678" s="30">
        <v>0</v>
      </c>
      <c r="Q3678" s="30">
        <v>0</v>
      </c>
      <c r="R3678" s="30">
        <v>0</v>
      </c>
      <c r="S3678" s="30">
        <v>0</v>
      </c>
      <c r="T3678">
        <v>4</v>
      </c>
      <c r="U3678">
        <v>0</v>
      </c>
      <c r="V3678">
        <v>0</v>
      </c>
    </row>
    <row r="3679" spans="1:22" hidden="1" x14ac:dyDescent="0.25">
      <c r="A3679" s="30" t="s">
        <v>1118</v>
      </c>
      <c r="B3679" s="30" t="s">
        <v>272</v>
      </c>
      <c r="C3679" s="30" t="s">
        <v>5</v>
      </c>
      <c r="D3679" s="30" t="s">
        <v>591</v>
      </c>
      <c r="E3679" s="30" t="s">
        <v>279</v>
      </c>
      <c r="F3679" s="30">
        <v>10625</v>
      </c>
      <c r="G3679" s="30" t="s">
        <v>292</v>
      </c>
      <c r="H3679" s="30">
        <v>38.793471732029303</v>
      </c>
      <c r="I3679" s="30">
        <v>0.05</v>
      </c>
      <c r="J3679" s="30" t="s">
        <v>332</v>
      </c>
      <c r="K3679" s="30">
        <v>1.93967358660147</v>
      </c>
      <c r="L3679" s="30">
        <v>20609.031857640599</v>
      </c>
      <c r="M3679" s="30">
        <v>0.05</v>
      </c>
      <c r="N3679" s="30">
        <v>0</v>
      </c>
      <c r="O3679" s="30">
        <v>0</v>
      </c>
      <c r="P3679" s="30">
        <v>0</v>
      </c>
      <c r="Q3679" s="30">
        <v>0</v>
      </c>
      <c r="R3679" s="30">
        <v>0</v>
      </c>
      <c r="S3679" s="30">
        <v>531.25</v>
      </c>
      <c r="T3679">
        <v>4</v>
      </c>
      <c r="U3679">
        <v>38.793471732029303</v>
      </c>
      <c r="V3679">
        <v>2.39234449760766E-2</v>
      </c>
    </row>
    <row r="3680" spans="1:22" hidden="1" x14ac:dyDescent="0.25">
      <c r="A3680" s="30" t="s">
        <v>1119</v>
      </c>
      <c r="B3680" s="30" t="s">
        <v>272</v>
      </c>
      <c r="C3680" s="30" t="s">
        <v>5</v>
      </c>
      <c r="D3680" s="30" t="s">
        <v>591</v>
      </c>
      <c r="E3680" s="30" t="s">
        <v>279</v>
      </c>
      <c r="F3680" s="30">
        <v>10625</v>
      </c>
      <c r="G3680" s="30" t="s">
        <v>293</v>
      </c>
      <c r="H3680" s="30">
        <v>0</v>
      </c>
      <c r="I3680" s="30">
        <v>0</v>
      </c>
      <c r="J3680" s="30" t="s">
        <v>333</v>
      </c>
      <c r="K3680" s="30">
        <v>0</v>
      </c>
      <c r="L3680" s="30">
        <v>0</v>
      </c>
      <c r="M3680" s="30">
        <v>0</v>
      </c>
      <c r="N3680" s="30">
        <v>0</v>
      </c>
      <c r="O3680" s="30">
        <v>0</v>
      </c>
      <c r="P3680" s="30">
        <v>0</v>
      </c>
      <c r="Q3680" s="30">
        <v>0</v>
      </c>
      <c r="R3680" s="30">
        <v>0</v>
      </c>
      <c r="S3680" s="30">
        <v>0</v>
      </c>
      <c r="T3680">
        <v>4</v>
      </c>
      <c r="U3680">
        <v>0</v>
      </c>
      <c r="V3680">
        <v>0</v>
      </c>
    </row>
    <row r="3681" spans="1:22" hidden="1" x14ac:dyDescent="0.25">
      <c r="A3681" s="30" t="s">
        <v>1120</v>
      </c>
      <c r="B3681" s="30" t="s">
        <v>272</v>
      </c>
      <c r="C3681" s="30" t="s">
        <v>5</v>
      </c>
      <c r="D3681" s="30" t="s">
        <v>591</v>
      </c>
      <c r="E3681" s="30" t="s">
        <v>279</v>
      </c>
      <c r="F3681" s="30">
        <v>10625</v>
      </c>
      <c r="G3681" s="30" t="s">
        <v>294</v>
      </c>
      <c r="H3681" s="30">
        <v>51.3264471026772</v>
      </c>
      <c r="I3681" s="30">
        <v>7.0000000000000007E-2</v>
      </c>
      <c r="J3681" s="30" t="s">
        <v>333</v>
      </c>
      <c r="K3681" s="30">
        <v>3.5928512971874</v>
      </c>
      <c r="L3681" s="30">
        <v>38174.045032616203</v>
      </c>
      <c r="M3681" s="30">
        <v>0</v>
      </c>
      <c r="N3681" s="30">
        <v>7.0000000000000007E-2</v>
      </c>
      <c r="O3681" s="30">
        <v>0</v>
      </c>
      <c r="P3681" s="30">
        <v>0</v>
      </c>
      <c r="Q3681" s="30">
        <v>0</v>
      </c>
      <c r="R3681" s="30">
        <v>0</v>
      </c>
      <c r="S3681" s="30">
        <v>743.75</v>
      </c>
      <c r="T3681">
        <v>4</v>
      </c>
      <c r="U3681">
        <v>51.3264471026772</v>
      </c>
      <c r="V3681">
        <v>0.112903225806452</v>
      </c>
    </row>
    <row r="3682" spans="1:22" hidden="1" x14ac:dyDescent="0.25">
      <c r="A3682" s="30" t="s">
        <v>1121</v>
      </c>
      <c r="B3682" s="30" t="s">
        <v>272</v>
      </c>
      <c r="C3682" s="30" t="s">
        <v>5</v>
      </c>
      <c r="D3682" s="30" t="s">
        <v>591</v>
      </c>
      <c r="E3682" s="30" t="s">
        <v>279</v>
      </c>
      <c r="F3682" s="30">
        <v>10625</v>
      </c>
      <c r="G3682" s="30" t="s">
        <v>295</v>
      </c>
      <c r="H3682" s="30">
        <v>0</v>
      </c>
      <c r="I3682" s="30">
        <v>0</v>
      </c>
      <c r="J3682" s="30" t="s">
        <v>336</v>
      </c>
      <c r="K3682" s="30">
        <v>0</v>
      </c>
      <c r="L3682" s="30">
        <v>0</v>
      </c>
      <c r="M3682" s="30">
        <v>0</v>
      </c>
      <c r="N3682" s="30">
        <v>0</v>
      </c>
      <c r="O3682" s="30">
        <v>0</v>
      </c>
      <c r="P3682" s="30">
        <v>0</v>
      </c>
      <c r="Q3682" s="30">
        <v>0</v>
      </c>
      <c r="R3682" s="30">
        <v>0</v>
      </c>
      <c r="S3682" s="30">
        <v>0</v>
      </c>
      <c r="T3682">
        <v>4</v>
      </c>
      <c r="U3682">
        <v>0</v>
      </c>
      <c r="V3682">
        <v>0</v>
      </c>
    </row>
    <row r="3683" spans="1:22" hidden="1" x14ac:dyDescent="0.25">
      <c r="A3683" s="30" t="s">
        <v>1122</v>
      </c>
      <c r="B3683" s="30" t="s">
        <v>272</v>
      </c>
      <c r="C3683" s="30" t="s">
        <v>5</v>
      </c>
      <c r="D3683" s="30" t="s">
        <v>591</v>
      </c>
      <c r="E3683" s="30" t="s">
        <v>279</v>
      </c>
      <c r="F3683" s="30">
        <v>10625</v>
      </c>
      <c r="G3683" s="30" t="s">
        <v>296</v>
      </c>
      <c r="H3683" s="30">
        <v>45.542674998046003</v>
      </c>
      <c r="I3683" s="30">
        <v>0.01</v>
      </c>
      <c r="J3683" s="30" t="s">
        <v>336</v>
      </c>
      <c r="K3683" s="30">
        <v>0.45542674998046001</v>
      </c>
      <c r="L3683" s="30">
        <v>4838.9092185423797</v>
      </c>
      <c r="M3683" s="30">
        <v>0</v>
      </c>
      <c r="N3683" s="30">
        <v>0</v>
      </c>
      <c r="O3683" s="30">
        <v>0</v>
      </c>
      <c r="P3683" s="30">
        <v>0</v>
      </c>
      <c r="Q3683" s="30">
        <v>0.01</v>
      </c>
      <c r="R3683" s="30">
        <v>0.45542674998046001</v>
      </c>
      <c r="S3683" s="30">
        <v>106.25</v>
      </c>
      <c r="T3683">
        <v>4</v>
      </c>
      <c r="U3683">
        <v>45.542674998046003</v>
      </c>
      <c r="V3683">
        <v>9.2592592592592605E-3</v>
      </c>
    </row>
    <row r="3684" spans="1:22" hidden="1" x14ac:dyDescent="0.25">
      <c r="A3684" s="30" t="s">
        <v>1123</v>
      </c>
      <c r="B3684" s="30" t="s">
        <v>272</v>
      </c>
      <c r="C3684" s="30" t="s">
        <v>5</v>
      </c>
      <c r="D3684" s="30" t="s">
        <v>591</v>
      </c>
      <c r="E3684" s="30" t="s">
        <v>279</v>
      </c>
      <c r="F3684" s="30">
        <v>10625</v>
      </c>
      <c r="G3684" s="30" t="s">
        <v>297</v>
      </c>
      <c r="H3684" s="30">
        <v>250.10578049143299</v>
      </c>
      <c r="I3684" s="30">
        <v>0.02</v>
      </c>
      <c r="J3684" s="30" t="s">
        <v>336</v>
      </c>
      <c r="K3684" s="30">
        <v>5.0021156098286603</v>
      </c>
      <c r="L3684" s="30">
        <v>53147.478354429499</v>
      </c>
      <c r="M3684" s="30">
        <v>0</v>
      </c>
      <c r="N3684" s="30">
        <v>0</v>
      </c>
      <c r="O3684" s="30">
        <v>0</v>
      </c>
      <c r="P3684" s="30">
        <v>0</v>
      </c>
      <c r="Q3684" s="30">
        <v>0.02</v>
      </c>
      <c r="R3684" s="30">
        <v>5.0021156098286603</v>
      </c>
      <c r="S3684" s="30">
        <v>212.5</v>
      </c>
      <c r="T3684">
        <v>4</v>
      </c>
      <c r="U3684">
        <v>250.10578049143299</v>
      </c>
      <c r="V3684">
        <v>1.85185185185185E-2</v>
      </c>
    </row>
    <row r="3685" spans="1:22" hidden="1" x14ac:dyDescent="0.25">
      <c r="A3685" s="30" t="s">
        <v>1124</v>
      </c>
      <c r="B3685" s="30" t="s">
        <v>272</v>
      </c>
      <c r="C3685" s="30" t="s">
        <v>5</v>
      </c>
      <c r="D3685" s="30" t="s">
        <v>591</v>
      </c>
      <c r="E3685" s="30" t="s">
        <v>279</v>
      </c>
      <c r="F3685" s="30">
        <v>10625</v>
      </c>
      <c r="G3685" s="30" t="s">
        <v>298</v>
      </c>
      <c r="H3685" s="30">
        <v>0</v>
      </c>
      <c r="I3685" s="30">
        <v>0</v>
      </c>
      <c r="J3685" s="30" t="s">
        <v>276</v>
      </c>
      <c r="K3685" s="30">
        <v>0</v>
      </c>
      <c r="L3685" s="30">
        <v>0</v>
      </c>
      <c r="M3685" s="30">
        <v>0</v>
      </c>
      <c r="N3685" s="30">
        <v>0</v>
      </c>
      <c r="O3685" s="30">
        <v>0</v>
      </c>
      <c r="P3685" s="30">
        <v>0</v>
      </c>
      <c r="Q3685" s="30">
        <v>0</v>
      </c>
      <c r="R3685" s="30">
        <v>0</v>
      </c>
      <c r="S3685" s="30">
        <v>0</v>
      </c>
      <c r="T3685">
        <v>4</v>
      </c>
      <c r="U3685">
        <v>0</v>
      </c>
      <c r="V3685">
        <v>0</v>
      </c>
    </row>
    <row r="3686" spans="1:22" hidden="1" x14ac:dyDescent="0.25">
      <c r="A3686" s="30" t="s">
        <v>1125</v>
      </c>
      <c r="B3686" s="30" t="s">
        <v>272</v>
      </c>
      <c r="C3686" s="30" t="s">
        <v>5</v>
      </c>
      <c r="D3686" s="30" t="s">
        <v>591</v>
      </c>
      <c r="E3686" s="30" t="s">
        <v>279</v>
      </c>
      <c r="F3686" s="30">
        <v>10625</v>
      </c>
      <c r="G3686" s="30" t="s">
        <v>299</v>
      </c>
      <c r="H3686" s="30">
        <v>133.85735541249099</v>
      </c>
      <c r="I3686" s="30">
        <v>0.02</v>
      </c>
      <c r="J3686" s="30" t="s">
        <v>332</v>
      </c>
      <c r="K3686" s="30">
        <v>2.6771471082498199</v>
      </c>
      <c r="L3686" s="30">
        <v>28444.688025154301</v>
      </c>
      <c r="M3686" s="30">
        <v>0.02</v>
      </c>
      <c r="N3686" s="30">
        <v>0</v>
      </c>
      <c r="O3686" s="30">
        <v>0</v>
      </c>
      <c r="P3686" s="30">
        <v>0</v>
      </c>
      <c r="Q3686" s="30">
        <v>0</v>
      </c>
      <c r="R3686" s="30">
        <v>0</v>
      </c>
      <c r="S3686" s="30">
        <v>212.5</v>
      </c>
      <c r="T3686">
        <v>4</v>
      </c>
      <c r="U3686">
        <v>133.85735541249099</v>
      </c>
      <c r="V3686">
        <v>9.5693779904306199E-3</v>
      </c>
    </row>
    <row r="3687" spans="1:22" hidden="1" x14ac:dyDescent="0.25">
      <c r="A3687" s="30" t="s">
        <v>1126</v>
      </c>
      <c r="B3687" s="30" t="s">
        <v>272</v>
      </c>
      <c r="C3687" s="30" t="s">
        <v>5</v>
      </c>
      <c r="D3687" s="30" t="s">
        <v>591</v>
      </c>
      <c r="E3687" s="30" t="s">
        <v>279</v>
      </c>
      <c r="F3687" s="30">
        <v>10625</v>
      </c>
      <c r="G3687" s="30" t="s">
        <v>300</v>
      </c>
      <c r="H3687" s="30">
        <v>0</v>
      </c>
      <c r="I3687" s="30">
        <v>0</v>
      </c>
      <c r="J3687" s="30" t="s">
        <v>336</v>
      </c>
      <c r="K3687" s="30">
        <v>0</v>
      </c>
      <c r="L3687" s="30">
        <v>0</v>
      </c>
      <c r="M3687" s="30">
        <v>0</v>
      </c>
      <c r="N3687" s="30">
        <v>0</v>
      </c>
      <c r="O3687" s="30">
        <v>0</v>
      </c>
      <c r="P3687" s="30">
        <v>0</v>
      </c>
      <c r="Q3687" s="30">
        <v>0</v>
      </c>
      <c r="R3687" s="30">
        <v>0</v>
      </c>
      <c r="S3687" s="30">
        <v>0</v>
      </c>
      <c r="T3687">
        <v>4</v>
      </c>
      <c r="U3687">
        <v>0</v>
      </c>
      <c r="V3687">
        <v>0</v>
      </c>
    </row>
    <row r="3688" spans="1:22" hidden="1" x14ac:dyDescent="0.25">
      <c r="A3688" s="30" t="s">
        <v>1127</v>
      </c>
      <c r="B3688" s="30" t="s">
        <v>272</v>
      </c>
      <c r="C3688" s="30" t="s">
        <v>5</v>
      </c>
      <c r="D3688" s="30" t="s">
        <v>591</v>
      </c>
      <c r="E3688" s="30" t="s">
        <v>279</v>
      </c>
      <c r="F3688" s="30">
        <v>10625</v>
      </c>
      <c r="G3688" s="30" t="s">
        <v>301</v>
      </c>
      <c r="H3688" s="30">
        <v>27.140776901341699</v>
      </c>
      <c r="I3688" s="30">
        <v>0.46</v>
      </c>
      <c r="J3688" s="30" t="s">
        <v>333</v>
      </c>
      <c r="K3688" s="30">
        <v>12.4847573746172</v>
      </c>
      <c r="L3688" s="30">
        <v>132650.54710530699</v>
      </c>
      <c r="M3688" s="30">
        <v>0</v>
      </c>
      <c r="N3688" s="30">
        <v>0.46</v>
      </c>
      <c r="O3688" s="30">
        <v>0</v>
      </c>
      <c r="P3688" s="30">
        <v>0</v>
      </c>
      <c r="Q3688" s="30">
        <v>0</v>
      </c>
      <c r="R3688" s="30">
        <v>0</v>
      </c>
      <c r="S3688" s="30">
        <v>4887.5</v>
      </c>
      <c r="T3688">
        <v>4</v>
      </c>
      <c r="U3688">
        <v>27.140776901341699</v>
      </c>
      <c r="V3688">
        <v>0.74193548387096797</v>
      </c>
    </row>
    <row r="3689" spans="1:22" hidden="1" x14ac:dyDescent="0.25">
      <c r="A3689" s="30" t="s">
        <v>1128</v>
      </c>
      <c r="B3689" s="30" t="s">
        <v>272</v>
      </c>
      <c r="C3689" s="30" t="s">
        <v>5</v>
      </c>
      <c r="D3689" s="30" t="s">
        <v>591</v>
      </c>
      <c r="E3689" s="30" t="s">
        <v>279</v>
      </c>
      <c r="F3689" s="30">
        <v>10625</v>
      </c>
      <c r="G3689" s="30" t="s">
        <v>302</v>
      </c>
      <c r="H3689" s="30">
        <v>83.813617949665201</v>
      </c>
      <c r="I3689" s="30">
        <v>0.03</v>
      </c>
      <c r="J3689" s="30" t="s">
        <v>332</v>
      </c>
      <c r="K3689" s="30">
        <v>2.5144085384899499</v>
      </c>
      <c r="L3689" s="30">
        <v>26715.590721455799</v>
      </c>
      <c r="M3689" s="30">
        <v>0.03</v>
      </c>
      <c r="N3689" s="30">
        <v>0</v>
      </c>
      <c r="O3689" s="30">
        <v>0</v>
      </c>
      <c r="P3689" s="30">
        <v>0</v>
      </c>
      <c r="Q3689" s="30">
        <v>0</v>
      </c>
      <c r="R3689" s="30">
        <v>0</v>
      </c>
      <c r="S3689" s="30">
        <v>318.75</v>
      </c>
      <c r="T3689">
        <v>4</v>
      </c>
      <c r="U3689">
        <v>83.813617949665201</v>
      </c>
      <c r="V3689">
        <v>1.43540669856459E-2</v>
      </c>
    </row>
    <row r="3690" spans="1:22" hidden="1" x14ac:dyDescent="0.25">
      <c r="A3690" s="30" t="s">
        <v>1129</v>
      </c>
      <c r="B3690" s="30" t="s">
        <v>272</v>
      </c>
      <c r="C3690" s="30" t="s">
        <v>5</v>
      </c>
      <c r="D3690" s="30" t="s">
        <v>591</v>
      </c>
      <c r="E3690" s="30" t="s">
        <v>279</v>
      </c>
      <c r="F3690" s="30">
        <v>10625</v>
      </c>
      <c r="G3690" s="30" t="s">
        <v>303</v>
      </c>
      <c r="H3690" s="30">
        <v>83.157807359394297</v>
      </c>
      <c r="I3690" s="30">
        <v>0.02</v>
      </c>
      <c r="J3690" s="30" t="s">
        <v>336</v>
      </c>
      <c r="K3690" s="30">
        <v>1.66315614718789</v>
      </c>
      <c r="L3690" s="30">
        <v>17671.034063871299</v>
      </c>
      <c r="M3690" s="30">
        <v>0</v>
      </c>
      <c r="N3690" s="30">
        <v>0</v>
      </c>
      <c r="O3690" s="30">
        <v>0</v>
      </c>
      <c r="P3690" s="30">
        <v>0</v>
      </c>
      <c r="Q3690" s="30">
        <v>0.02</v>
      </c>
      <c r="R3690" s="30">
        <v>1.66315614718789</v>
      </c>
      <c r="S3690" s="30">
        <v>212.5</v>
      </c>
      <c r="T3690">
        <v>4</v>
      </c>
      <c r="U3690">
        <v>83.157807359394297</v>
      </c>
      <c r="V3690">
        <v>1.85185185185185E-2</v>
      </c>
    </row>
    <row r="3691" spans="1:22" hidden="1" x14ac:dyDescent="0.25">
      <c r="A3691" s="30" t="s">
        <v>1117</v>
      </c>
      <c r="B3691" s="30" t="s">
        <v>272</v>
      </c>
      <c r="C3691" s="30" t="s">
        <v>5</v>
      </c>
      <c r="D3691" s="30" t="s">
        <v>591</v>
      </c>
      <c r="E3691" s="30" t="s">
        <v>279</v>
      </c>
      <c r="F3691" s="30">
        <v>10625</v>
      </c>
      <c r="G3691" s="30" t="s">
        <v>304</v>
      </c>
      <c r="H3691" s="30">
        <v>20.469657363617898</v>
      </c>
      <c r="I3691" s="30">
        <v>1</v>
      </c>
      <c r="J3691" s="30" t="s">
        <v>336</v>
      </c>
      <c r="K3691" s="30">
        <v>20.469657363617898</v>
      </c>
      <c r="L3691" s="30">
        <v>217490.10948844001</v>
      </c>
      <c r="M3691" s="30">
        <v>0</v>
      </c>
      <c r="N3691" s="30">
        <v>0</v>
      </c>
      <c r="O3691" s="30">
        <v>0</v>
      </c>
      <c r="P3691" s="30">
        <v>0</v>
      </c>
      <c r="Q3691" s="30">
        <v>1</v>
      </c>
      <c r="R3691" s="30">
        <v>20.469657363617898</v>
      </c>
      <c r="S3691" s="30">
        <v>10625</v>
      </c>
      <c r="T3691">
        <v>4</v>
      </c>
      <c r="U3691">
        <v>20.469657363617898</v>
      </c>
      <c r="V3691">
        <v>0.92592592592592604</v>
      </c>
    </row>
    <row r="3692" spans="1:22" hidden="1" x14ac:dyDescent="0.25">
      <c r="A3692" s="30" t="s">
        <v>1131</v>
      </c>
      <c r="B3692" s="30" t="s">
        <v>272</v>
      </c>
      <c r="C3692" s="30" t="s">
        <v>5</v>
      </c>
      <c r="D3692" s="30" t="s">
        <v>591</v>
      </c>
      <c r="E3692" s="30" t="s">
        <v>279</v>
      </c>
      <c r="F3692" s="30">
        <v>10625</v>
      </c>
      <c r="G3692" s="30" t="s">
        <v>305</v>
      </c>
      <c r="H3692" s="30">
        <v>162.06279656829699</v>
      </c>
      <c r="I3692" s="30">
        <v>0.9</v>
      </c>
      <c r="J3692" s="30" t="s">
        <v>332</v>
      </c>
      <c r="K3692" s="30">
        <v>145.856516911467</v>
      </c>
      <c r="L3692" s="30">
        <v>1549725.49218434</v>
      </c>
      <c r="M3692" s="30">
        <v>0.9</v>
      </c>
      <c r="N3692" s="30">
        <v>0</v>
      </c>
      <c r="O3692" s="30">
        <v>0</v>
      </c>
      <c r="P3692" s="30">
        <v>0</v>
      </c>
      <c r="Q3692" s="30">
        <v>0</v>
      </c>
      <c r="R3692" s="30">
        <v>0</v>
      </c>
      <c r="S3692" s="30">
        <v>9562.5</v>
      </c>
      <c r="T3692">
        <v>4</v>
      </c>
      <c r="U3692">
        <v>162.06279656829699</v>
      </c>
      <c r="V3692">
        <v>0.43062200956937802</v>
      </c>
    </row>
    <row r="3693" spans="1:22" hidden="1" x14ac:dyDescent="0.25">
      <c r="A3693" s="30" t="s">
        <v>1132</v>
      </c>
      <c r="B3693" s="30" t="s">
        <v>272</v>
      </c>
      <c r="C3693" s="30" t="s">
        <v>5</v>
      </c>
      <c r="D3693" s="30" t="s">
        <v>591</v>
      </c>
      <c r="E3693" s="30" t="s">
        <v>279</v>
      </c>
      <c r="F3693" s="30">
        <v>10625</v>
      </c>
      <c r="G3693" s="30" t="s">
        <v>306</v>
      </c>
      <c r="H3693" s="30">
        <v>104.263750157369</v>
      </c>
      <c r="I3693" s="30">
        <v>0.78</v>
      </c>
      <c r="J3693" s="30" t="s">
        <v>332</v>
      </c>
      <c r="K3693" s="30">
        <v>81.325725122747997</v>
      </c>
      <c r="L3693" s="30">
        <v>864085.82942919701</v>
      </c>
      <c r="M3693" s="30">
        <v>0.78</v>
      </c>
      <c r="N3693" s="30">
        <v>0</v>
      </c>
      <c r="O3693" s="30">
        <v>0</v>
      </c>
      <c r="P3693" s="30">
        <v>0</v>
      </c>
      <c r="Q3693" s="30">
        <v>0</v>
      </c>
      <c r="R3693" s="30">
        <v>0</v>
      </c>
      <c r="S3693" s="30">
        <v>8287.5</v>
      </c>
      <c r="T3693">
        <v>4</v>
      </c>
      <c r="U3693">
        <v>104.263750157369</v>
      </c>
      <c r="V3693">
        <v>0.37320574162679399</v>
      </c>
    </row>
    <row r="3694" spans="1:22" hidden="1" x14ac:dyDescent="0.25">
      <c r="A3694" s="30" t="s">
        <v>1133</v>
      </c>
      <c r="B3694" s="30" t="s">
        <v>272</v>
      </c>
      <c r="C3694" s="30" t="s">
        <v>5</v>
      </c>
      <c r="D3694" s="30" t="s">
        <v>591</v>
      </c>
      <c r="E3694" s="30" t="s">
        <v>279</v>
      </c>
      <c r="F3694" s="30">
        <v>10625</v>
      </c>
      <c r="G3694" s="30" t="s">
        <v>307</v>
      </c>
      <c r="H3694" s="30">
        <v>44.735702579630498</v>
      </c>
      <c r="I3694" s="30">
        <v>0.03</v>
      </c>
      <c r="J3694" s="30" t="s">
        <v>336</v>
      </c>
      <c r="K3694" s="30">
        <v>1.34207107738892</v>
      </c>
      <c r="L3694" s="30">
        <v>14259.5051972572</v>
      </c>
      <c r="M3694" s="30">
        <v>0</v>
      </c>
      <c r="N3694" s="30">
        <v>0</v>
      </c>
      <c r="O3694" s="30">
        <v>0</v>
      </c>
      <c r="P3694" s="30">
        <v>0</v>
      </c>
      <c r="Q3694" s="30">
        <v>0.03</v>
      </c>
      <c r="R3694" s="30">
        <v>1.34207107738892</v>
      </c>
      <c r="S3694" s="30">
        <v>318.75</v>
      </c>
      <c r="T3694">
        <v>4</v>
      </c>
      <c r="U3694">
        <v>44.735702579630498</v>
      </c>
      <c r="V3694">
        <v>2.7777777777777801E-2</v>
      </c>
    </row>
    <row r="3695" spans="1:22" hidden="1" x14ac:dyDescent="0.25">
      <c r="A3695" s="30" t="s">
        <v>1134</v>
      </c>
      <c r="B3695" s="30" t="s">
        <v>272</v>
      </c>
      <c r="C3695" s="30" t="s">
        <v>5</v>
      </c>
      <c r="D3695" s="30" t="s">
        <v>591</v>
      </c>
      <c r="E3695" s="30" t="s">
        <v>279</v>
      </c>
      <c r="F3695" s="30">
        <v>10625</v>
      </c>
      <c r="G3695" s="30" t="s">
        <v>308</v>
      </c>
      <c r="H3695" s="30">
        <v>104.23641284859499</v>
      </c>
      <c r="I3695" s="30">
        <v>0.31</v>
      </c>
      <c r="J3695" s="30" t="s">
        <v>332</v>
      </c>
      <c r="K3695" s="30">
        <v>32.313287983064299</v>
      </c>
      <c r="L3695" s="30">
        <v>343328.68482005899</v>
      </c>
      <c r="M3695" s="30">
        <v>0.31</v>
      </c>
      <c r="N3695" s="30">
        <v>0</v>
      </c>
      <c r="O3695" s="30">
        <v>0</v>
      </c>
      <c r="P3695" s="30">
        <v>0</v>
      </c>
      <c r="Q3695" s="30">
        <v>0</v>
      </c>
      <c r="R3695" s="30">
        <v>0</v>
      </c>
      <c r="S3695" s="30">
        <v>3293.75</v>
      </c>
      <c r="T3695">
        <v>4</v>
      </c>
      <c r="U3695">
        <v>104.23641284859499</v>
      </c>
      <c r="V3695">
        <v>0.148325358851675</v>
      </c>
    </row>
    <row r="3696" spans="1:22" hidden="1" x14ac:dyDescent="0.25">
      <c r="A3696" s="30" t="s">
        <v>1130</v>
      </c>
      <c r="B3696" s="30" t="s">
        <v>272</v>
      </c>
      <c r="C3696" s="30" t="s">
        <v>5</v>
      </c>
      <c r="D3696" s="30" t="s">
        <v>591</v>
      </c>
      <c r="E3696" s="30" t="s">
        <v>279</v>
      </c>
      <c r="F3696" s="30">
        <v>10625</v>
      </c>
      <c r="G3696" s="30" t="s">
        <v>309</v>
      </c>
      <c r="H3696" s="30">
        <v>0</v>
      </c>
      <c r="I3696" s="30">
        <v>0</v>
      </c>
      <c r="J3696" s="30" t="s">
        <v>336</v>
      </c>
      <c r="K3696" s="30">
        <v>0</v>
      </c>
      <c r="L3696" s="30">
        <v>0</v>
      </c>
      <c r="M3696" s="30">
        <v>0</v>
      </c>
      <c r="N3696" s="30">
        <v>0</v>
      </c>
      <c r="O3696" s="30">
        <v>0</v>
      </c>
      <c r="P3696" s="30">
        <v>0</v>
      </c>
      <c r="Q3696" s="30">
        <v>0</v>
      </c>
      <c r="R3696" s="30">
        <v>0</v>
      </c>
      <c r="S3696" s="30">
        <v>0</v>
      </c>
      <c r="T3696">
        <v>4</v>
      </c>
      <c r="U3696">
        <v>0</v>
      </c>
      <c r="V3696">
        <v>0</v>
      </c>
    </row>
    <row r="3697" spans="1:22" hidden="1" x14ac:dyDescent="0.25">
      <c r="A3697" s="30" t="s">
        <v>1135</v>
      </c>
      <c r="B3697" s="30" t="s">
        <v>272</v>
      </c>
      <c r="C3697" s="30" t="s">
        <v>5</v>
      </c>
      <c r="D3697" s="30" t="s">
        <v>591</v>
      </c>
      <c r="E3697" s="30" t="s">
        <v>279</v>
      </c>
      <c r="F3697" s="30">
        <v>10625</v>
      </c>
      <c r="G3697" s="30" t="s">
        <v>310</v>
      </c>
      <c r="H3697" s="30">
        <v>0</v>
      </c>
      <c r="I3697" s="30">
        <v>0</v>
      </c>
      <c r="J3697" s="30" t="s">
        <v>333</v>
      </c>
      <c r="K3697" s="30">
        <v>0</v>
      </c>
      <c r="L3697" s="30">
        <v>0</v>
      </c>
      <c r="M3697" s="30">
        <v>0</v>
      </c>
      <c r="N3697" s="30">
        <v>0</v>
      </c>
      <c r="O3697" s="30">
        <v>0</v>
      </c>
      <c r="P3697" s="30">
        <v>0</v>
      </c>
      <c r="Q3697" s="30">
        <v>0</v>
      </c>
      <c r="R3697" s="30">
        <v>0</v>
      </c>
      <c r="S3697" s="30">
        <v>0</v>
      </c>
      <c r="T3697">
        <v>4</v>
      </c>
      <c r="U3697">
        <v>0</v>
      </c>
      <c r="V3697">
        <v>0</v>
      </c>
    </row>
    <row r="3698" spans="1:22" hidden="1" x14ac:dyDescent="0.25">
      <c r="A3698" s="30" t="s">
        <v>1136</v>
      </c>
      <c r="B3698" s="30" t="s">
        <v>272</v>
      </c>
      <c r="C3698" s="30" t="s">
        <v>5</v>
      </c>
      <c r="D3698" s="30" t="s">
        <v>591</v>
      </c>
      <c r="E3698" s="30" t="s">
        <v>279</v>
      </c>
      <c r="F3698" s="30">
        <v>10625</v>
      </c>
      <c r="G3698" s="30" t="s">
        <v>311</v>
      </c>
      <c r="H3698" s="30">
        <v>74.309891507774907</v>
      </c>
      <c r="I3698" s="30">
        <v>0.09</v>
      </c>
      <c r="J3698" s="30" t="s">
        <v>333</v>
      </c>
      <c r="K3698" s="30">
        <v>6.6878902356997401</v>
      </c>
      <c r="L3698" s="30">
        <v>71058.833754309802</v>
      </c>
      <c r="M3698" s="30">
        <v>0</v>
      </c>
      <c r="N3698" s="30">
        <v>0.09</v>
      </c>
      <c r="O3698" s="30">
        <v>0</v>
      </c>
      <c r="P3698" s="30">
        <v>0</v>
      </c>
      <c r="Q3698" s="30">
        <v>0</v>
      </c>
      <c r="R3698" s="30">
        <v>0</v>
      </c>
      <c r="S3698" s="30">
        <v>956.25</v>
      </c>
      <c r="T3698">
        <v>4</v>
      </c>
      <c r="U3698">
        <v>74.309891507774907</v>
      </c>
      <c r="V3698">
        <v>0.14516129032258099</v>
      </c>
    </row>
    <row r="3699" spans="1:22" hidden="1" x14ac:dyDescent="0.25">
      <c r="A3699" s="30" t="s">
        <v>1137</v>
      </c>
      <c r="B3699" s="30" t="s">
        <v>272</v>
      </c>
      <c r="C3699" s="30" t="s">
        <v>5</v>
      </c>
      <c r="D3699" s="30" t="s">
        <v>591</v>
      </c>
      <c r="E3699" s="30" t="s">
        <v>279</v>
      </c>
      <c r="F3699" s="30">
        <v>10625</v>
      </c>
      <c r="G3699" s="30" t="s">
        <v>312</v>
      </c>
      <c r="H3699" s="30">
        <v>21.796977812886499</v>
      </c>
      <c r="I3699" s="30">
        <v>1.02</v>
      </c>
      <c r="J3699" s="30" t="s">
        <v>334</v>
      </c>
      <c r="K3699" s="30">
        <v>22.2329173691443</v>
      </c>
      <c r="L3699" s="30">
        <v>236224.74704715799</v>
      </c>
      <c r="M3699" s="30">
        <v>0</v>
      </c>
      <c r="N3699" s="30">
        <v>0</v>
      </c>
      <c r="O3699" s="30">
        <v>1.02</v>
      </c>
      <c r="P3699" s="30">
        <v>0</v>
      </c>
      <c r="Q3699" s="30">
        <v>0</v>
      </c>
      <c r="R3699" s="30">
        <v>0</v>
      </c>
      <c r="S3699" s="30">
        <v>10837.5</v>
      </c>
      <c r="T3699">
        <v>4</v>
      </c>
      <c r="U3699">
        <v>21.796977812886499</v>
      </c>
      <c r="V3699">
        <v>0.85714285714285698</v>
      </c>
    </row>
    <row r="3700" spans="1:22" hidden="1" x14ac:dyDescent="0.25">
      <c r="A3700" s="30" t="s">
        <v>2866</v>
      </c>
      <c r="B3700" s="30" t="s">
        <v>272</v>
      </c>
      <c r="C3700" s="30" t="s">
        <v>5</v>
      </c>
      <c r="D3700" s="30" t="s">
        <v>591</v>
      </c>
      <c r="E3700" s="30" t="s">
        <v>279</v>
      </c>
      <c r="F3700" s="30">
        <v>10625</v>
      </c>
      <c r="G3700" s="30" t="s">
        <v>2688</v>
      </c>
      <c r="H3700" s="30">
        <v>138.66990496820799</v>
      </c>
      <c r="I3700" s="30">
        <v>2.1455793670000001E-2</v>
      </c>
      <c r="J3700" s="30" t="s">
        <v>334</v>
      </c>
      <c r="K3700" s="30">
        <v>2.9752728692363699</v>
      </c>
      <c r="L3700" s="30">
        <v>31612.274235636502</v>
      </c>
      <c r="M3700" s="30">
        <v>0</v>
      </c>
      <c r="N3700" s="30">
        <v>0</v>
      </c>
      <c r="O3700" s="30">
        <v>2.1455793670000001E-2</v>
      </c>
      <c r="P3700" s="30">
        <v>0</v>
      </c>
      <c r="Q3700" s="30">
        <v>0</v>
      </c>
      <c r="R3700" s="30">
        <v>0</v>
      </c>
      <c r="S3700" s="30">
        <v>227.96780774375</v>
      </c>
      <c r="T3700">
        <v>4</v>
      </c>
      <c r="U3700">
        <v>138.66990496820799</v>
      </c>
      <c r="V3700">
        <v>1.8030078714285701E-2</v>
      </c>
    </row>
    <row r="3701" spans="1:22" hidden="1" x14ac:dyDescent="0.25">
      <c r="A3701" s="30" t="s">
        <v>2782</v>
      </c>
      <c r="B3701" s="30" t="s">
        <v>272</v>
      </c>
      <c r="C3701" s="30" t="s">
        <v>5</v>
      </c>
      <c r="D3701" s="30" t="s">
        <v>591</v>
      </c>
      <c r="E3701" s="30" t="s">
        <v>279</v>
      </c>
      <c r="F3701" s="30">
        <v>10625</v>
      </c>
      <c r="G3701" s="30" t="s">
        <v>2687</v>
      </c>
      <c r="H3701" s="30">
        <v>86.061407724980199</v>
      </c>
      <c r="I3701" s="30">
        <v>0.14854420633000001</v>
      </c>
      <c r="J3701" s="30" t="s">
        <v>334</v>
      </c>
      <c r="K3701" s="30">
        <v>12.7839235061497</v>
      </c>
      <c r="L3701" s="30">
        <v>135829.18725284099</v>
      </c>
      <c r="M3701" s="30">
        <v>0</v>
      </c>
      <c r="N3701" s="30">
        <v>0</v>
      </c>
      <c r="O3701" s="30">
        <v>0.14854420633000001</v>
      </c>
      <c r="P3701" s="30">
        <v>0</v>
      </c>
      <c r="Q3701" s="30">
        <v>0</v>
      </c>
      <c r="R3701" s="30">
        <v>0</v>
      </c>
      <c r="S3701" s="30">
        <v>1578.28219225625</v>
      </c>
      <c r="T3701">
        <v>4</v>
      </c>
      <c r="U3701">
        <v>86.061407724980199</v>
      </c>
      <c r="V3701">
        <v>0.12482706414285701</v>
      </c>
    </row>
    <row r="3702" spans="1:22" hidden="1" x14ac:dyDescent="0.25">
      <c r="A3702" s="30" t="s">
        <v>1138</v>
      </c>
      <c r="B3702" s="30" t="s">
        <v>272</v>
      </c>
      <c r="C3702" s="30" t="s">
        <v>5</v>
      </c>
      <c r="D3702" s="30" t="s">
        <v>591</v>
      </c>
      <c r="E3702" s="30" t="s">
        <v>279</v>
      </c>
      <c r="F3702" s="30">
        <v>10625</v>
      </c>
      <c r="G3702" s="30" t="s">
        <v>313</v>
      </c>
      <c r="H3702" s="30">
        <v>0</v>
      </c>
      <c r="I3702" s="30">
        <v>0</v>
      </c>
      <c r="J3702" s="30" t="s">
        <v>334</v>
      </c>
      <c r="K3702" s="30">
        <v>0</v>
      </c>
      <c r="L3702" s="30">
        <v>0</v>
      </c>
      <c r="M3702" s="30">
        <v>0</v>
      </c>
      <c r="N3702" s="30">
        <v>0</v>
      </c>
      <c r="O3702" s="30">
        <v>0</v>
      </c>
      <c r="P3702" s="30">
        <v>0</v>
      </c>
      <c r="Q3702" s="30">
        <v>0</v>
      </c>
      <c r="R3702" s="30">
        <v>0</v>
      </c>
      <c r="S3702" s="30">
        <v>0</v>
      </c>
      <c r="T3702">
        <v>4</v>
      </c>
      <c r="U3702">
        <v>0</v>
      </c>
      <c r="V3702">
        <v>0</v>
      </c>
    </row>
    <row r="3703" spans="1:22" hidden="1" x14ac:dyDescent="0.25">
      <c r="A3703" s="30" t="s">
        <v>1165</v>
      </c>
      <c r="B3703" s="30" t="s">
        <v>272</v>
      </c>
      <c r="C3703" s="30" t="s">
        <v>5</v>
      </c>
      <c r="D3703" s="30" t="s">
        <v>591</v>
      </c>
      <c r="E3703" s="30" t="s">
        <v>280</v>
      </c>
      <c r="F3703" s="30">
        <v>10624</v>
      </c>
      <c r="G3703" s="30" t="s">
        <v>289</v>
      </c>
      <c r="H3703" s="30">
        <v>0</v>
      </c>
      <c r="I3703" s="30">
        <v>0</v>
      </c>
      <c r="J3703" s="30" t="s">
        <v>335</v>
      </c>
      <c r="K3703" s="30">
        <v>0</v>
      </c>
      <c r="L3703" s="30">
        <v>0</v>
      </c>
      <c r="M3703" s="30">
        <v>0</v>
      </c>
      <c r="N3703" s="30">
        <v>0</v>
      </c>
      <c r="O3703" s="30">
        <v>0</v>
      </c>
      <c r="P3703" s="30">
        <v>0</v>
      </c>
      <c r="Q3703" s="30">
        <v>0</v>
      </c>
      <c r="R3703" s="30">
        <v>0</v>
      </c>
      <c r="S3703" s="30">
        <v>0</v>
      </c>
      <c r="T3703">
        <v>5</v>
      </c>
      <c r="U3703">
        <v>5052.2494245767903</v>
      </c>
      <c r="V3703">
        <v>1</v>
      </c>
    </row>
    <row r="3704" spans="1:22" hidden="1" x14ac:dyDescent="0.25">
      <c r="A3704" s="30" t="s">
        <v>1164</v>
      </c>
      <c r="B3704" s="30" t="s">
        <v>272</v>
      </c>
      <c r="C3704" s="30" t="s">
        <v>5</v>
      </c>
      <c r="D3704" s="30" t="s">
        <v>591</v>
      </c>
      <c r="E3704" s="30" t="s">
        <v>280</v>
      </c>
      <c r="F3704" s="30">
        <v>10624</v>
      </c>
      <c r="G3704" s="30" t="s">
        <v>290</v>
      </c>
      <c r="H3704" s="30">
        <v>0</v>
      </c>
      <c r="I3704" s="30">
        <v>0</v>
      </c>
      <c r="J3704" s="30" t="s">
        <v>363</v>
      </c>
      <c r="K3704" s="30">
        <v>0</v>
      </c>
      <c r="L3704" s="30">
        <v>0</v>
      </c>
      <c r="M3704" s="30">
        <v>0</v>
      </c>
      <c r="N3704" s="30">
        <v>0</v>
      </c>
      <c r="O3704" s="30">
        <v>0</v>
      </c>
      <c r="P3704" s="30">
        <v>0</v>
      </c>
      <c r="Q3704" s="30">
        <v>0</v>
      </c>
      <c r="R3704" s="30">
        <v>0</v>
      </c>
      <c r="S3704" s="30">
        <v>0</v>
      </c>
      <c r="T3704">
        <v>5</v>
      </c>
      <c r="U3704">
        <v>3684.5470383130801</v>
      </c>
      <c r="V3704">
        <v>0.1875</v>
      </c>
    </row>
    <row r="3705" spans="1:22" hidden="1" x14ac:dyDescent="0.25">
      <c r="A3705" s="30" t="s">
        <v>1141</v>
      </c>
      <c r="B3705" s="30" t="s">
        <v>272</v>
      </c>
      <c r="C3705" s="30" t="s">
        <v>5</v>
      </c>
      <c r="D3705" s="30" t="s">
        <v>591</v>
      </c>
      <c r="E3705" s="30" t="s">
        <v>280</v>
      </c>
      <c r="F3705" s="30">
        <v>10624</v>
      </c>
      <c r="G3705" s="30" t="s">
        <v>291</v>
      </c>
      <c r="H3705" s="30">
        <v>0</v>
      </c>
      <c r="I3705" s="30">
        <v>0</v>
      </c>
      <c r="J3705" s="30" t="s">
        <v>336</v>
      </c>
      <c r="K3705" s="30">
        <v>0</v>
      </c>
      <c r="L3705" s="30">
        <v>0</v>
      </c>
      <c r="M3705" s="30">
        <v>0</v>
      </c>
      <c r="N3705" s="30">
        <v>0</v>
      </c>
      <c r="O3705" s="30">
        <v>0</v>
      </c>
      <c r="P3705" s="30">
        <v>0</v>
      </c>
      <c r="Q3705" s="30">
        <v>0</v>
      </c>
      <c r="R3705" s="30">
        <v>0</v>
      </c>
      <c r="S3705" s="30">
        <v>0</v>
      </c>
      <c r="T3705">
        <v>5</v>
      </c>
      <c r="U3705">
        <v>0</v>
      </c>
      <c r="V3705">
        <v>0</v>
      </c>
    </row>
    <row r="3706" spans="1:22" hidden="1" x14ac:dyDescent="0.25">
      <c r="A3706" s="30" t="s">
        <v>1143</v>
      </c>
      <c r="B3706" s="30" t="s">
        <v>272</v>
      </c>
      <c r="C3706" s="30" t="s">
        <v>5</v>
      </c>
      <c r="D3706" s="30" t="s">
        <v>591</v>
      </c>
      <c r="E3706" s="30" t="s">
        <v>280</v>
      </c>
      <c r="F3706" s="30">
        <v>10624</v>
      </c>
      <c r="G3706" s="30" t="s">
        <v>292</v>
      </c>
      <c r="H3706" s="30">
        <v>42.312653279405801</v>
      </c>
      <c r="I3706" s="30">
        <v>0.09</v>
      </c>
      <c r="J3706" s="30" t="s">
        <v>332</v>
      </c>
      <c r="K3706" s="30">
        <v>3.8081387951465202</v>
      </c>
      <c r="L3706" s="30">
        <v>40457.6665596366</v>
      </c>
      <c r="M3706" s="30">
        <v>0.09</v>
      </c>
      <c r="N3706" s="30">
        <v>0</v>
      </c>
      <c r="O3706" s="30">
        <v>0</v>
      </c>
      <c r="P3706" s="30">
        <v>0</v>
      </c>
      <c r="Q3706" s="30">
        <v>0</v>
      </c>
      <c r="R3706" s="30">
        <v>0</v>
      </c>
      <c r="S3706" s="30">
        <v>956.16</v>
      </c>
      <c r="T3706">
        <v>5</v>
      </c>
      <c r="U3706">
        <v>42.312653279405801</v>
      </c>
      <c r="V3706">
        <v>3.2490974729241902E-2</v>
      </c>
    </row>
    <row r="3707" spans="1:22" hidden="1" x14ac:dyDescent="0.25">
      <c r="A3707" s="30" t="s">
        <v>1144</v>
      </c>
      <c r="B3707" s="30" t="s">
        <v>272</v>
      </c>
      <c r="C3707" s="30" t="s">
        <v>5</v>
      </c>
      <c r="D3707" s="30" t="s">
        <v>591</v>
      </c>
      <c r="E3707" s="30" t="s">
        <v>280</v>
      </c>
      <c r="F3707" s="30">
        <v>10624</v>
      </c>
      <c r="G3707" s="30" t="s">
        <v>293</v>
      </c>
      <c r="H3707" s="30">
        <v>0</v>
      </c>
      <c r="I3707" s="30">
        <v>0</v>
      </c>
      <c r="J3707" s="30" t="s">
        <v>333</v>
      </c>
      <c r="K3707" s="30">
        <v>0</v>
      </c>
      <c r="L3707" s="30">
        <v>0</v>
      </c>
      <c r="M3707" s="30">
        <v>0</v>
      </c>
      <c r="N3707" s="30">
        <v>0</v>
      </c>
      <c r="O3707" s="30">
        <v>0</v>
      </c>
      <c r="P3707" s="30">
        <v>0</v>
      </c>
      <c r="Q3707" s="30">
        <v>0</v>
      </c>
      <c r="R3707" s="30">
        <v>0</v>
      </c>
      <c r="S3707" s="30">
        <v>0</v>
      </c>
      <c r="T3707">
        <v>5</v>
      </c>
      <c r="U3707">
        <v>0</v>
      </c>
      <c r="V3707">
        <v>0</v>
      </c>
    </row>
    <row r="3708" spans="1:22" hidden="1" x14ac:dyDescent="0.25">
      <c r="A3708" s="30" t="s">
        <v>1145</v>
      </c>
      <c r="B3708" s="30" t="s">
        <v>272</v>
      </c>
      <c r="C3708" s="30" t="s">
        <v>5</v>
      </c>
      <c r="D3708" s="30" t="s">
        <v>591</v>
      </c>
      <c r="E3708" s="30" t="s">
        <v>280</v>
      </c>
      <c r="F3708" s="30">
        <v>10624</v>
      </c>
      <c r="G3708" s="30" t="s">
        <v>294</v>
      </c>
      <c r="H3708" s="30">
        <v>59.339374908858296</v>
      </c>
      <c r="I3708" s="30">
        <v>0.1</v>
      </c>
      <c r="J3708" s="30" t="s">
        <v>333</v>
      </c>
      <c r="K3708" s="30">
        <v>5.93393749088583</v>
      </c>
      <c r="L3708" s="30">
        <v>63042.151903170998</v>
      </c>
      <c r="M3708" s="30">
        <v>0</v>
      </c>
      <c r="N3708" s="30">
        <v>0.1</v>
      </c>
      <c r="O3708" s="30">
        <v>0</v>
      </c>
      <c r="P3708" s="30">
        <v>0</v>
      </c>
      <c r="Q3708" s="30">
        <v>0</v>
      </c>
      <c r="R3708" s="30">
        <v>0</v>
      </c>
      <c r="S3708" s="30">
        <v>1062.4000000000001</v>
      </c>
      <c r="T3708">
        <v>5</v>
      </c>
      <c r="U3708">
        <v>59.339374908858296</v>
      </c>
      <c r="V3708">
        <v>0.119047619047619</v>
      </c>
    </row>
    <row r="3709" spans="1:22" hidden="1" x14ac:dyDescent="0.25">
      <c r="A3709" s="30" t="s">
        <v>1146</v>
      </c>
      <c r="B3709" s="30" t="s">
        <v>272</v>
      </c>
      <c r="C3709" s="30" t="s">
        <v>5</v>
      </c>
      <c r="D3709" s="30" t="s">
        <v>591</v>
      </c>
      <c r="E3709" s="30" t="s">
        <v>280</v>
      </c>
      <c r="F3709" s="30">
        <v>10624</v>
      </c>
      <c r="G3709" s="30" t="s">
        <v>295</v>
      </c>
      <c r="H3709" s="30">
        <v>0</v>
      </c>
      <c r="I3709" s="30">
        <v>0</v>
      </c>
      <c r="J3709" s="30" t="s">
        <v>336</v>
      </c>
      <c r="K3709" s="30">
        <v>0</v>
      </c>
      <c r="L3709" s="30">
        <v>0</v>
      </c>
      <c r="M3709" s="30">
        <v>0</v>
      </c>
      <c r="N3709" s="30">
        <v>0</v>
      </c>
      <c r="O3709" s="30">
        <v>0</v>
      </c>
      <c r="P3709" s="30">
        <v>0</v>
      </c>
      <c r="Q3709" s="30">
        <v>0</v>
      </c>
      <c r="R3709" s="30">
        <v>0</v>
      </c>
      <c r="S3709" s="30">
        <v>0</v>
      </c>
      <c r="T3709">
        <v>5</v>
      </c>
      <c r="U3709">
        <v>0</v>
      </c>
      <c r="V3709">
        <v>0</v>
      </c>
    </row>
    <row r="3710" spans="1:22" hidden="1" x14ac:dyDescent="0.25">
      <c r="A3710" s="30" t="s">
        <v>1147</v>
      </c>
      <c r="B3710" s="30" t="s">
        <v>272</v>
      </c>
      <c r="C3710" s="30" t="s">
        <v>5</v>
      </c>
      <c r="D3710" s="30" t="s">
        <v>591</v>
      </c>
      <c r="E3710" s="30" t="s">
        <v>280</v>
      </c>
      <c r="F3710" s="30">
        <v>10624</v>
      </c>
      <c r="G3710" s="30" t="s">
        <v>296</v>
      </c>
      <c r="H3710" s="30">
        <v>89.198021233645704</v>
      </c>
      <c r="I3710" s="30">
        <v>0.01</v>
      </c>
      <c r="J3710" s="30" t="s">
        <v>336</v>
      </c>
      <c r="K3710" s="30">
        <v>0.89198021233645697</v>
      </c>
      <c r="L3710" s="30">
        <v>9476.3977758625206</v>
      </c>
      <c r="M3710" s="30">
        <v>0</v>
      </c>
      <c r="N3710" s="30">
        <v>0</v>
      </c>
      <c r="O3710" s="30">
        <v>0</v>
      </c>
      <c r="P3710" s="30">
        <v>0</v>
      </c>
      <c r="Q3710" s="30">
        <v>0.01</v>
      </c>
      <c r="R3710" s="30">
        <v>0.89198021233645697</v>
      </c>
      <c r="S3710" s="30">
        <v>106.24</v>
      </c>
      <c r="T3710">
        <v>5</v>
      </c>
      <c r="U3710">
        <v>89.198021233645704</v>
      </c>
      <c r="V3710">
        <v>8.9285714285714298E-3</v>
      </c>
    </row>
    <row r="3711" spans="1:22" hidden="1" x14ac:dyDescent="0.25">
      <c r="A3711" s="30" t="s">
        <v>1148</v>
      </c>
      <c r="B3711" s="30" t="s">
        <v>272</v>
      </c>
      <c r="C3711" s="30" t="s">
        <v>5</v>
      </c>
      <c r="D3711" s="30" t="s">
        <v>591</v>
      </c>
      <c r="E3711" s="30" t="s">
        <v>280</v>
      </c>
      <c r="F3711" s="30">
        <v>10624</v>
      </c>
      <c r="G3711" s="30" t="s">
        <v>297</v>
      </c>
      <c r="H3711" s="30">
        <v>409.44487753323301</v>
      </c>
      <c r="I3711" s="30">
        <v>0.03</v>
      </c>
      <c r="J3711" s="30" t="s">
        <v>336</v>
      </c>
      <c r="K3711" s="30">
        <v>12.283346325997</v>
      </c>
      <c r="L3711" s="30">
        <v>130498.27136739199</v>
      </c>
      <c r="M3711" s="30">
        <v>0</v>
      </c>
      <c r="N3711" s="30">
        <v>0</v>
      </c>
      <c r="O3711" s="30">
        <v>0</v>
      </c>
      <c r="P3711" s="30">
        <v>0</v>
      </c>
      <c r="Q3711" s="30">
        <v>0.03</v>
      </c>
      <c r="R3711" s="30">
        <v>12.283346325997</v>
      </c>
      <c r="S3711" s="30">
        <v>318.72000000000003</v>
      </c>
      <c r="T3711">
        <v>5</v>
      </c>
      <c r="U3711">
        <v>409.44487753323301</v>
      </c>
      <c r="V3711">
        <v>2.6785714285714302E-2</v>
      </c>
    </row>
    <row r="3712" spans="1:22" hidden="1" x14ac:dyDescent="0.25">
      <c r="A3712" s="30" t="s">
        <v>1149</v>
      </c>
      <c r="B3712" s="30" t="s">
        <v>272</v>
      </c>
      <c r="C3712" s="30" t="s">
        <v>5</v>
      </c>
      <c r="D3712" s="30" t="s">
        <v>591</v>
      </c>
      <c r="E3712" s="30" t="s">
        <v>280</v>
      </c>
      <c r="F3712" s="30">
        <v>10624</v>
      </c>
      <c r="G3712" s="30" t="s">
        <v>298</v>
      </c>
      <c r="H3712" s="30">
        <v>0</v>
      </c>
      <c r="I3712" s="30">
        <v>0</v>
      </c>
      <c r="J3712" s="30" t="s">
        <v>276</v>
      </c>
      <c r="K3712" s="30">
        <v>0</v>
      </c>
      <c r="L3712" s="30">
        <v>0</v>
      </c>
      <c r="M3712" s="30">
        <v>0</v>
      </c>
      <c r="N3712" s="30">
        <v>0</v>
      </c>
      <c r="O3712" s="30">
        <v>0</v>
      </c>
      <c r="P3712" s="30">
        <v>0</v>
      </c>
      <c r="Q3712" s="30">
        <v>0</v>
      </c>
      <c r="R3712" s="30">
        <v>0</v>
      </c>
      <c r="S3712" s="30">
        <v>0</v>
      </c>
      <c r="T3712">
        <v>5</v>
      </c>
      <c r="U3712">
        <v>0</v>
      </c>
      <c r="V3712">
        <v>0</v>
      </c>
    </row>
    <row r="3713" spans="1:22" hidden="1" x14ac:dyDescent="0.25">
      <c r="A3713" s="30" t="s">
        <v>1150</v>
      </c>
      <c r="B3713" s="30" t="s">
        <v>272</v>
      </c>
      <c r="C3713" s="30" t="s">
        <v>5</v>
      </c>
      <c r="D3713" s="30" t="s">
        <v>591</v>
      </c>
      <c r="E3713" s="30" t="s">
        <v>280</v>
      </c>
      <c r="F3713" s="30">
        <v>10624</v>
      </c>
      <c r="G3713" s="30" t="s">
        <v>299</v>
      </c>
      <c r="H3713" s="30">
        <v>123.672424954025</v>
      </c>
      <c r="I3713" s="30">
        <v>0.03</v>
      </c>
      <c r="J3713" s="30" t="s">
        <v>332</v>
      </c>
      <c r="K3713" s="30">
        <v>3.7101727486207601</v>
      </c>
      <c r="L3713" s="30">
        <v>39416.875281346896</v>
      </c>
      <c r="M3713" s="30">
        <v>0.03</v>
      </c>
      <c r="N3713" s="30">
        <v>0</v>
      </c>
      <c r="O3713" s="30">
        <v>0</v>
      </c>
      <c r="P3713" s="30">
        <v>0</v>
      </c>
      <c r="Q3713" s="30">
        <v>0</v>
      </c>
      <c r="R3713" s="30">
        <v>0</v>
      </c>
      <c r="S3713" s="30">
        <v>318.72000000000003</v>
      </c>
      <c r="T3713">
        <v>5</v>
      </c>
      <c r="U3713">
        <v>123.672424954025</v>
      </c>
      <c r="V3713">
        <v>1.0830324909747301E-2</v>
      </c>
    </row>
    <row r="3714" spans="1:22" hidden="1" x14ac:dyDescent="0.25">
      <c r="A3714" s="30" t="s">
        <v>1151</v>
      </c>
      <c r="B3714" s="30" t="s">
        <v>272</v>
      </c>
      <c r="C3714" s="30" t="s">
        <v>5</v>
      </c>
      <c r="D3714" s="30" t="s">
        <v>591</v>
      </c>
      <c r="E3714" s="30" t="s">
        <v>280</v>
      </c>
      <c r="F3714" s="30">
        <v>10624</v>
      </c>
      <c r="G3714" s="30" t="s">
        <v>300</v>
      </c>
      <c r="H3714" s="30">
        <v>0</v>
      </c>
      <c r="I3714" s="30">
        <v>0</v>
      </c>
      <c r="J3714" s="30" t="s">
        <v>336</v>
      </c>
      <c r="K3714" s="30">
        <v>0</v>
      </c>
      <c r="L3714" s="30">
        <v>0</v>
      </c>
      <c r="M3714" s="30">
        <v>0</v>
      </c>
      <c r="N3714" s="30">
        <v>0</v>
      </c>
      <c r="O3714" s="30">
        <v>0</v>
      </c>
      <c r="P3714" s="30">
        <v>0</v>
      </c>
      <c r="Q3714" s="30">
        <v>0</v>
      </c>
      <c r="R3714" s="30">
        <v>0</v>
      </c>
      <c r="S3714" s="30">
        <v>0</v>
      </c>
      <c r="T3714">
        <v>5</v>
      </c>
      <c r="U3714">
        <v>0</v>
      </c>
      <c r="V3714">
        <v>0</v>
      </c>
    </row>
    <row r="3715" spans="1:22" hidden="1" x14ac:dyDescent="0.25">
      <c r="A3715" s="30" t="s">
        <v>1152</v>
      </c>
      <c r="B3715" s="30" t="s">
        <v>272</v>
      </c>
      <c r="C3715" s="30" t="s">
        <v>5</v>
      </c>
      <c r="D3715" s="30" t="s">
        <v>591</v>
      </c>
      <c r="E3715" s="30" t="s">
        <v>280</v>
      </c>
      <c r="F3715" s="30">
        <v>10624</v>
      </c>
      <c r="G3715" s="30" t="s">
        <v>301</v>
      </c>
      <c r="H3715" s="30">
        <v>31.761990475805099</v>
      </c>
      <c r="I3715" s="30">
        <v>0.6</v>
      </c>
      <c r="J3715" s="30" t="s">
        <v>333</v>
      </c>
      <c r="K3715" s="30">
        <v>19.057194285483099</v>
      </c>
      <c r="L3715" s="30">
        <v>202463.63208897199</v>
      </c>
      <c r="M3715" s="30">
        <v>0</v>
      </c>
      <c r="N3715" s="30">
        <v>0.6</v>
      </c>
      <c r="O3715" s="30">
        <v>0</v>
      </c>
      <c r="P3715" s="30">
        <v>0</v>
      </c>
      <c r="Q3715" s="30">
        <v>0</v>
      </c>
      <c r="R3715" s="30">
        <v>0</v>
      </c>
      <c r="S3715" s="30">
        <v>6374.4</v>
      </c>
      <c r="T3715">
        <v>5</v>
      </c>
      <c r="U3715">
        <v>31.761990475805099</v>
      </c>
      <c r="V3715">
        <v>0.71428571428571397</v>
      </c>
    </row>
    <row r="3716" spans="1:22" hidden="1" x14ac:dyDescent="0.25">
      <c r="A3716" s="30" t="s">
        <v>1153</v>
      </c>
      <c r="B3716" s="30" t="s">
        <v>272</v>
      </c>
      <c r="C3716" s="30" t="s">
        <v>5</v>
      </c>
      <c r="D3716" s="30" t="s">
        <v>591</v>
      </c>
      <c r="E3716" s="30" t="s">
        <v>280</v>
      </c>
      <c r="F3716" s="30">
        <v>10624</v>
      </c>
      <c r="G3716" s="30" t="s">
        <v>302</v>
      </c>
      <c r="H3716" s="30">
        <v>102.582014202926</v>
      </c>
      <c r="I3716" s="30">
        <v>0.06</v>
      </c>
      <c r="J3716" s="30" t="s">
        <v>332</v>
      </c>
      <c r="K3716" s="30">
        <v>6.1549208521755299</v>
      </c>
      <c r="L3716" s="30">
        <v>65389.879133512899</v>
      </c>
      <c r="M3716" s="30">
        <v>0.06</v>
      </c>
      <c r="N3716" s="30">
        <v>0</v>
      </c>
      <c r="O3716" s="30">
        <v>0</v>
      </c>
      <c r="P3716" s="30">
        <v>0</v>
      </c>
      <c r="Q3716" s="30">
        <v>0</v>
      </c>
      <c r="R3716" s="30">
        <v>0</v>
      </c>
      <c r="S3716" s="30">
        <v>637.44000000000005</v>
      </c>
      <c r="T3716">
        <v>5</v>
      </c>
      <c r="U3716">
        <v>102.582014202926</v>
      </c>
      <c r="V3716">
        <v>2.1660649819494601E-2</v>
      </c>
    </row>
    <row r="3717" spans="1:22" hidden="1" x14ac:dyDescent="0.25">
      <c r="A3717" s="30" t="s">
        <v>1154</v>
      </c>
      <c r="B3717" s="30" t="s">
        <v>272</v>
      </c>
      <c r="C3717" s="30" t="s">
        <v>5</v>
      </c>
      <c r="D3717" s="30" t="s">
        <v>591</v>
      </c>
      <c r="E3717" s="30" t="s">
        <v>280</v>
      </c>
      <c r="F3717" s="30">
        <v>10624</v>
      </c>
      <c r="G3717" s="30" t="s">
        <v>303</v>
      </c>
      <c r="H3717" s="30">
        <v>121.284875597743</v>
      </c>
      <c r="I3717" s="30">
        <v>0.03</v>
      </c>
      <c r="J3717" s="30" t="s">
        <v>336</v>
      </c>
      <c r="K3717" s="30">
        <v>3.6385462679323002</v>
      </c>
      <c r="L3717" s="30">
        <v>38655.9155505128</v>
      </c>
      <c r="M3717" s="30">
        <v>0</v>
      </c>
      <c r="N3717" s="30">
        <v>0</v>
      </c>
      <c r="O3717" s="30">
        <v>0</v>
      </c>
      <c r="P3717" s="30">
        <v>0</v>
      </c>
      <c r="Q3717" s="30">
        <v>0.03</v>
      </c>
      <c r="R3717" s="30">
        <v>3.6385462679323002</v>
      </c>
      <c r="S3717" s="30">
        <v>318.72000000000003</v>
      </c>
      <c r="T3717">
        <v>5</v>
      </c>
      <c r="U3717">
        <v>121.284875597743</v>
      </c>
      <c r="V3717">
        <v>2.6785714285714302E-2</v>
      </c>
    </row>
    <row r="3718" spans="1:22" hidden="1" x14ac:dyDescent="0.25">
      <c r="A3718" s="30" t="s">
        <v>1142</v>
      </c>
      <c r="B3718" s="30" t="s">
        <v>272</v>
      </c>
      <c r="C3718" s="30" t="s">
        <v>5</v>
      </c>
      <c r="D3718" s="30" t="s">
        <v>591</v>
      </c>
      <c r="E3718" s="30" t="s">
        <v>280</v>
      </c>
      <c r="F3718" s="30">
        <v>10624</v>
      </c>
      <c r="G3718" s="30" t="s">
        <v>304</v>
      </c>
      <c r="H3718" s="30">
        <v>29.439253268757099</v>
      </c>
      <c r="I3718" s="30">
        <v>1</v>
      </c>
      <c r="J3718" s="30" t="s">
        <v>336</v>
      </c>
      <c r="K3718" s="30">
        <v>29.439253268757099</v>
      </c>
      <c r="L3718" s="30">
        <v>312762.62672727503</v>
      </c>
      <c r="M3718" s="30">
        <v>0</v>
      </c>
      <c r="N3718" s="30">
        <v>0</v>
      </c>
      <c r="O3718" s="30">
        <v>0</v>
      </c>
      <c r="P3718" s="30">
        <v>0</v>
      </c>
      <c r="Q3718" s="30">
        <v>1</v>
      </c>
      <c r="R3718" s="30">
        <v>29.439253268757099</v>
      </c>
      <c r="S3718" s="30">
        <v>10624</v>
      </c>
      <c r="T3718">
        <v>5</v>
      </c>
      <c r="U3718">
        <v>29.439253268757099</v>
      </c>
      <c r="V3718">
        <v>0.89285714285714302</v>
      </c>
    </row>
    <row r="3719" spans="1:22" hidden="1" x14ac:dyDescent="0.25">
      <c r="A3719" s="30" t="s">
        <v>1156</v>
      </c>
      <c r="B3719" s="30" t="s">
        <v>272</v>
      </c>
      <c r="C3719" s="30" t="s">
        <v>5</v>
      </c>
      <c r="D3719" s="30" t="s">
        <v>591</v>
      </c>
      <c r="E3719" s="30" t="s">
        <v>280</v>
      </c>
      <c r="F3719" s="30">
        <v>10624</v>
      </c>
      <c r="G3719" s="30" t="s">
        <v>305</v>
      </c>
      <c r="H3719" s="30">
        <v>195.431527921445</v>
      </c>
      <c r="I3719" s="30">
        <v>1.03</v>
      </c>
      <c r="J3719" s="30" t="s">
        <v>332</v>
      </c>
      <c r="K3719" s="30">
        <v>201.29447375908799</v>
      </c>
      <c r="L3719" s="30">
        <v>2138552.4892165498</v>
      </c>
      <c r="M3719" s="30">
        <v>1.03</v>
      </c>
      <c r="N3719" s="30">
        <v>0</v>
      </c>
      <c r="O3719" s="30">
        <v>0</v>
      </c>
      <c r="P3719" s="30">
        <v>0</v>
      </c>
      <c r="Q3719" s="30">
        <v>0</v>
      </c>
      <c r="R3719" s="30">
        <v>0</v>
      </c>
      <c r="S3719" s="30">
        <v>10942.72</v>
      </c>
      <c r="T3719">
        <v>5</v>
      </c>
      <c r="U3719">
        <v>195.431527921445</v>
      </c>
      <c r="V3719">
        <v>0.37184115523465699</v>
      </c>
    </row>
    <row r="3720" spans="1:22" hidden="1" x14ac:dyDescent="0.25">
      <c r="A3720" s="30" t="s">
        <v>1157</v>
      </c>
      <c r="B3720" s="30" t="s">
        <v>272</v>
      </c>
      <c r="C3720" s="30" t="s">
        <v>5</v>
      </c>
      <c r="D3720" s="30" t="s">
        <v>591</v>
      </c>
      <c r="E3720" s="30" t="s">
        <v>280</v>
      </c>
      <c r="F3720" s="30">
        <v>10624</v>
      </c>
      <c r="G3720" s="30" t="s">
        <v>306</v>
      </c>
      <c r="H3720" s="30">
        <v>107.075945705169</v>
      </c>
      <c r="I3720" s="30">
        <v>1.06</v>
      </c>
      <c r="J3720" s="30" t="s">
        <v>332</v>
      </c>
      <c r="K3720" s="30">
        <v>113.50050244747899</v>
      </c>
      <c r="L3720" s="30">
        <v>1205829.33800202</v>
      </c>
      <c r="M3720" s="30">
        <v>1.06</v>
      </c>
      <c r="N3720" s="30">
        <v>0</v>
      </c>
      <c r="O3720" s="30">
        <v>0</v>
      </c>
      <c r="P3720" s="30">
        <v>0</v>
      </c>
      <c r="Q3720" s="30">
        <v>0</v>
      </c>
      <c r="R3720" s="30">
        <v>0</v>
      </c>
      <c r="S3720" s="30">
        <v>11261.44</v>
      </c>
      <c r="T3720">
        <v>5</v>
      </c>
      <c r="U3720">
        <v>107.075945705169</v>
      </c>
      <c r="V3720">
        <v>0.382671480144404</v>
      </c>
    </row>
    <row r="3721" spans="1:22" hidden="1" x14ac:dyDescent="0.25">
      <c r="A3721" s="30" t="s">
        <v>1158</v>
      </c>
      <c r="B3721" s="30" t="s">
        <v>272</v>
      </c>
      <c r="C3721" s="30" t="s">
        <v>5</v>
      </c>
      <c r="D3721" s="30" t="s">
        <v>591</v>
      </c>
      <c r="E3721" s="30" t="s">
        <v>280</v>
      </c>
      <c r="F3721" s="30">
        <v>10624</v>
      </c>
      <c r="G3721" s="30" t="s">
        <v>307</v>
      </c>
      <c r="H3721" s="30">
        <v>51.593615951021199</v>
      </c>
      <c r="I3721" s="30">
        <v>0.05</v>
      </c>
      <c r="J3721" s="30" t="s">
        <v>336</v>
      </c>
      <c r="K3721" s="30">
        <v>2.5796807975510601</v>
      </c>
      <c r="L3721" s="30">
        <v>27406.528793182501</v>
      </c>
      <c r="M3721" s="30">
        <v>0</v>
      </c>
      <c r="N3721" s="30">
        <v>0</v>
      </c>
      <c r="O3721" s="30">
        <v>0</v>
      </c>
      <c r="P3721" s="30">
        <v>0</v>
      </c>
      <c r="Q3721" s="30">
        <v>0.05</v>
      </c>
      <c r="R3721" s="30">
        <v>2.5796807975510601</v>
      </c>
      <c r="S3721" s="30">
        <v>531.20000000000005</v>
      </c>
      <c r="T3721">
        <v>5</v>
      </c>
      <c r="U3721">
        <v>51.593615951021199</v>
      </c>
      <c r="V3721">
        <v>4.4642857142857102E-2</v>
      </c>
    </row>
    <row r="3722" spans="1:22" hidden="1" x14ac:dyDescent="0.25">
      <c r="A3722" s="30" t="s">
        <v>1159</v>
      </c>
      <c r="B3722" s="30" t="s">
        <v>272</v>
      </c>
      <c r="C3722" s="30" t="s">
        <v>5</v>
      </c>
      <c r="D3722" s="30" t="s">
        <v>591</v>
      </c>
      <c r="E3722" s="30" t="s">
        <v>280</v>
      </c>
      <c r="F3722" s="30">
        <v>10624</v>
      </c>
      <c r="G3722" s="30" t="s">
        <v>308</v>
      </c>
      <c r="H3722" s="30">
        <v>120.18084314593099</v>
      </c>
      <c r="I3722" s="30">
        <v>0.5</v>
      </c>
      <c r="J3722" s="30" t="s">
        <v>332</v>
      </c>
      <c r="K3722" s="30">
        <v>60.090421572965603</v>
      </c>
      <c r="L3722" s="30">
        <v>638400.63879118697</v>
      </c>
      <c r="M3722" s="30">
        <v>0.5</v>
      </c>
      <c r="N3722" s="30">
        <v>0</v>
      </c>
      <c r="O3722" s="30">
        <v>0</v>
      </c>
      <c r="P3722" s="30">
        <v>0</v>
      </c>
      <c r="Q3722" s="30">
        <v>0</v>
      </c>
      <c r="R3722" s="30">
        <v>0</v>
      </c>
      <c r="S3722" s="30">
        <v>5312</v>
      </c>
      <c r="T3722">
        <v>5</v>
      </c>
      <c r="U3722">
        <v>120.18084314593099</v>
      </c>
      <c r="V3722">
        <v>0.180505415162455</v>
      </c>
    </row>
    <row r="3723" spans="1:22" hidden="1" x14ac:dyDescent="0.25">
      <c r="A3723" s="30" t="s">
        <v>1155</v>
      </c>
      <c r="B3723" s="30" t="s">
        <v>272</v>
      </c>
      <c r="C3723" s="30" t="s">
        <v>5</v>
      </c>
      <c r="D3723" s="30" t="s">
        <v>591</v>
      </c>
      <c r="E3723" s="30" t="s">
        <v>280</v>
      </c>
      <c r="F3723" s="30">
        <v>10624</v>
      </c>
      <c r="G3723" s="30" t="s">
        <v>309</v>
      </c>
      <c r="H3723" s="30">
        <v>0</v>
      </c>
      <c r="I3723" s="30">
        <v>0</v>
      </c>
      <c r="J3723" s="30" t="s">
        <v>336</v>
      </c>
      <c r="K3723" s="30">
        <v>0</v>
      </c>
      <c r="L3723" s="30">
        <v>0</v>
      </c>
      <c r="M3723" s="30">
        <v>0</v>
      </c>
      <c r="N3723" s="30">
        <v>0</v>
      </c>
      <c r="O3723" s="30">
        <v>0</v>
      </c>
      <c r="P3723" s="30">
        <v>0</v>
      </c>
      <c r="Q3723" s="30">
        <v>0</v>
      </c>
      <c r="R3723" s="30">
        <v>0</v>
      </c>
      <c r="S3723" s="30">
        <v>0</v>
      </c>
      <c r="T3723">
        <v>5</v>
      </c>
      <c r="U3723">
        <v>0</v>
      </c>
      <c r="V3723">
        <v>0</v>
      </c>
    </row>
    <row r="3724" spans="1:22" hidden="1" x14ac:dyDescent="0.25">
      <c r="A3724" s="30" t="s">
        <v>1160</v>
      </c>
      <c r="B3724" s="30" t="s">
        <v>272</v>
      </c>
      <c r="C3724" s="30" t="s">
        <v>5</v>
      </c>
      <c r="D3724" s="30" t="s">
        <v>591</v>
      </c>
      <c r="E3724" s="30" t="s">
        <v>280</v>
      </c>
      <c r="F3724" s="30">
        <v>10624</v>
      </c>
      <c r="G3724" s="30" t="s">
        <v>310</v>
      </c>
      <c r="H3724" s="30">
        <v>0</v>
      </c>
      <c r="I3724" s="30">
        <v>0</v>
      </c>
      <c r="J3724" s="30" t="s">
        <v>333</v>
      </c>
      <c r="K3724" s="30">
        <v>0</v>
      </c>
      <c r="L3724" s="30">
        <v>0</v>
      </c>
      <c r="M3724" s="30">
        <v>0</v>
      </c>
      <c r="N3724" s="30">
        <v>0</v>
      </c>
      <c r="O3724" s="30">
        <v>0</v>
      </c>
      <c r="P3724" s="30">
        <v>0</v>
      </c>
      <c r="Q3724" s="30">
        <v>0</v>
      </c>
      <c r="R3724" s="30">
        <v>0</v>
      </c>
      <c r="S3724" s="30">
        <v>0</v>
      </c>
      <c r="T3724">
        <v>5</v>
      </c>
      <c r="U3724">
        <v>0</v>
      </c>
      <c r="V3724">
        <v>0</v>
      </c>
    </row>
    <row r="3725" spans="1:22" hidden="1" x14ac:dyDescent="0.25">
      <c r="A3725" s="30" t="s">
        <v>1161</v>
      </c>
      <c r="B3725" s="30" t="s">
        <v>272</v>
      </c>
      <c r="C3725" s="30" t="s">
        <v>5</v>
      </c>
      <c r="D3725" s="30" t="s">
        <v>591</v>
      </c>
      <c r="E3725" s="30" t="s">
        <v>280</v>
      </c>
      <c r="F3725" s="30">
        <v>10624</v>
      </c>
      <c r="G3725" s="30" t="s">
        <v>311</v>
      </c>
      <c r="H3725" s="30">
        <v>90.916530014619298</v>
      </c>
      <c r="I3725" s="30">
        <v>0.14000000000000001</v>
      </c>
      <c r="J3725" s="30" t="s">
        <v>333</v>
      </c>
      <c r="K3725" s="30">
        <v>12.7283142020467</v>
      </c>
      <c r="L3725" s="30">
        <v>135225.61008254401</v>
      </c>
      <c r="M3725" s="30">
        <v>0</v>
      </c>
      <c r="N3725" s="30">
        <v>0.14000000000000001</v>
      </c>
      <c r="O3725" s="30">
        <v>0</v>
      </c>
      <c r="P3725" s="30">
        <v>0</v>
      </c>
      <c r="Q3725" s="30">
        <v>0</v>
      </c>
      <c r="R3725" s="30">
        <v>0</v>
      </c>
      <c r="S3725" s="30">
        <v>1487.36</v>
      </c>
      <c r="T3725">
        <v>5</v>
      </c>
      <c r="U3725">
        <v>90.916530014619298</v>
      </c>
      <c r="V3725">
        <v>0.16666666666666699</v>
      </c>
    </row>
    <row r="3726" spans="1:22" hidden="1" x14ac:dyDescent="0.25">
      <c r="A3726" s="30" t="s">
        <v>1162</v>
      </c>
      <c r="B3726" s="30" t="s">
        <v>272</v>
      </c>
      <c r="C3726" s="30" t="s">
        <v>5</v>
      </c>
      <c r="D3726" s="30" t="s">
        <v>591</v>
      </c>
      <c r="E3726" s="30" t="s">
        <v>280</v>
      </c>
      <c r="F3726" s="30">
        <v>10624</v>
      </c>
      <c r="G3726" s="30" t="s">
        <v>312</v>
      </c>
      <c r="H3726" s="30">
        <v>25.999977729912398</v>
      </c>
      <c r="I3726" s="30">
        <v>1.46</v>
      </c>
      <c r="J3726" s="30" t="s">
        <v>334</v>
      </c>
      <c r="K3726" s="30">
        <v>37.959967485672102</v>
      </c>
      <c r="L3726" s="30">
        <v>403286.694567781</v>
      </c>
      <c r="M3726" s="30">
        <v>0</v>
      </c>
      <c r="N3726" s="30">
        <v>0</v>
      </c>
      <c r="O3726" s="30">
        <v>1.46</v>
      </c>
      <c r="P3726" s="30">
        <v>0</v>
      </c>
      <c r="Q3726" s="30">
        <v>0</v>
      </c>
      <c r="R3726" s="30">
        <v>0</v>
      </c>
      <c r="S3726" s="30">
        <v>15511.04</v>
      </c>
      <c r="T3726">
        <v>5</v>
      </c>
      <c r="U3726">
        <v>25.999977729912398</v>
      </c>
      <c r="V3726">
        <v>0.84393063583814998</v>
      </c>
    </row>
    <row r="3727" spans="1:22" hidden="1" x14ac:dyDescent="0.25">
      <c r="A3727" s="30" t="s">
        <v>2868</v>
      </c>
      <c r="B3727" s="30" t="s">
        <v>272</v>
      </c>
      <c r="C3727" s="30" t="s">
        <v>5</v>
      </c>
      <c r="D3727" s="30" t="s">
        <v>591</v>
      </c>
      <c r="E3727" s="30" t="s">
        <v>280</v>
      </c>
      <c r="F3727" s="30">
        <v>10624</v>
      </c>
      <c r="G3727" s="30" t="s">
        <v>2688</v>
      </c>
      <c r="H3727" s="30">
        <v>176.40548330712701</v>
      </c>
      <c r="I3727" s="30">
        <v>3.4076848770000001E-2</v>
      </c>
      <c r="J3727" s="30" t="s">
        <v>334</v>
      </c>
      <c r="K3727" s="30">
        <v>6.0113429768557403</v>
      </c>
      <c r="L3727" s="30">
        <v>63864.507786115399</v>
      </c>
      <c r="M3727" s="30">
        <v>0</v>
      </c>
      <c r="N3727" s="30">
        <v>0</v>
      </c>
      <c r="O3727" s="30">
        <v>3.4076848770000001E-2</v>
      </c>
      <c r="P3727" s="30">
        <v>0</v>
      </c>
      <c r="Q3727" s="30">
        <v>0</v>
      </c>
      <c r="R3727" s="30">
        <v>0</v>
      </c>
      <c r="S3727" s="30">
        <v>362.03244133248</v>
      </c>
      <c r="T3727">
        <v>5</v>
      </c>
      <c r="U3727">
        <v>176.40548330712701</v>
      </c>
      <c r="V3727">
        <v>1.9697600445086699E-2</v>
      </c>
    </row>
    <row r="3728" spans="1:22" hidden="1" x14ac:dyDescent="0.25">
      <c r="A3728" s="30" t="s">
        <v>2784</v>
      </c>
      <c r="B3728" s="30" t="s">
        <v>272</v>
      </c>
      <c r="C3728" s="30" t="s">
        <v>5</v>
      </c>
      <c r="D3728" s="30" t="s">
        <v>591</v>
      </c>
      <c r="E3728" s="30" t="s">
        <v>280</v>
      </c>
      <c r="F3728" s="30">
        <v>10624</v>
      </c>
      <c r="G3728" s="30" t="s">
        <v>2687</v>
      </c>
      <c r="H3728" s="30">
        <v>109.480887199696</v>
      </c>
      <c r="I3728" s="30">
        <v>0.23592315122999999</v>
      </c>
      <c r="J3728" s="30" t="s">
        <v>334</v>
      </c>
      <c r="K3728" s="30">
        <v>25.829075907608399</v>
      </c>
      <c r="L3728" s="30">
        <v>274408.10244243097</v>
      </c>
      <c r="M3728" s="30">
        <v>0</v>
      </c>
      <c r="N3728" s="30">
        <v>0</v>
      </c>
      <c r="O3728" s="30">
        <v>0.23592315122999999</v>
      </c>
      <c r="P3728" s="30">
        <v>0</v>
      </c>
      <c r="Q3728" s="30">
        <v>0</v>
      </c>
      <c r="R3728" s="30">
        <v>0</v>
      </c>
      <c r="S3728" s="30">
        <v>2506.4475586675198</v>
      </c>
      <c r="T3728">
        <v>5</v>
      </c>
      <c r="U3728">
        <v>109.480887199696</v>
      </c>
      <c r="V3728">
        <v>0.13637176371676299</v>
      </c>
    </row>
    <row r="3729" spans="1:22" hidden="1" x14ac:dyDescent="0.25">
      <c r="A3729" s="30" t="s">
        <v>1163</v>
      </c>
      <c r="B3729" s="30" t="s">
        <v>272</v>
      </c>
      <c r="C3729" s="30" t="s">
        <v>5</v>
      </c>
      <c r="D3729" s="30" t="s">
        <v>591</v>
      </c>
      <c r="E3729" s="30" t="s">
        <v>280</v>
      </c>
      <c r="F3729" s="30">
        <v>10624</v>
      </c>
      <c r="G3729" s="30" t="s">
        <v>313</v>
      </c>
      <c r="H3729" s="30">
        <v>0</v>
      </c>
      <c r="I3729" s="30">
        <v>0</v>
      </c>
      <c r="J3729" s="30" t="s">
        <v>334</v>
      </c>
      <c r="K3729" s="30">
        <v>0</v>
      </c>
      <c r="L3729" s="30">
        <v>0</v>
      </c>
      <c r="M3729" s="30">
        <v>0</v>
      </c>
      <c r="N3729" s="30">
        <v>0</v>
      </c>
      <c r="O3729" s="30">
        <v>0</v>
      </c>
      <c r="P3729" s="30">
        <v>0</v>
      </c>
      <c r="Q3729" s="30">
        <v>0</v>
      </c>
      <c r="R3729" s="30">
        <v>0</v>
      </c>
      <c r="S3729" s="30">
        <v>0</v>
      </c>
      <c r="T3729">
        <v>5</v>
      </c>
      <c r="U3729">
        <v>0</v>
      </c>
      <c r="V3729">
        <v>0</v>
      </c>
    </row>
    <row r="3730" spans="1:22" hidden="1" x14ac:dyDescent="0.25">
      <c r="A3730" s="30" t="s">
        <v>2476</v>
      </c>
      <c r="B3730" s="30" t="s">
        <v>272</v>
      </c>
      <c r="C3730" s="30" t="s">
        <v>5</v>
      </c>
      <c r="D3730" s="30" t="s">
        <v>591</v>
      </c>
      <c r="E3730" s="30" t="s">
        <v>2300</v>
      </c>
      <c r="F3730" s="30">
        <v>0</v>
      </c>
      <c r="G3730" s="30" t="s">
        <v>289</v>
      </c>
      <c r="H3730" s="30">
        <v>0</v>
      </c>
      <c r="I3730" s="30">
        <v>0</v>
      </c>
      <c r="J3730" s="30" t="s">
        <v>335</v>
      </c>
      <c r="K3730" s="30">
        <v>0</v>
      </c>
      <c r="L3730" s="30">
        <v>0</v>
      </c>
      <c r="M3730" s="30">
        <v>0</v>
      </c>
      <c r="N3730" s="30">
        <v>0</v>
      </c>
      <c r="O3730" s="30">
        <v>0</v>
      </c>
      <c r="P3730" s="30">
        <v>0</v>
      </c>
      <c r="Q3730" s="30">
        <v>0</v>
      </c>
      <c r="R3730" s="30">
        <v>0</v>
      </c>
      <c r="S3730" s="30">
        <v>0</v>
      </c>
      <c r="T3730">
        <v>5.5</v>
      </c>
      <c r="U3730">
        <v>5052.2494245767903</v>
      </c>
      <c r="V3730">
        <v>1</v>
      </c>
    </row>
    <row r="3731" spans="1:22" hidden="1" x14ac:dyDescent="0.25">
      <c r="A3731" s="30" t="s">
        <v>2477</v>
      </c>
      <c r="B3731" s="30" t="s">
        <v>272</v>
      </c>
      <c r="C3731" s="30" t="s">
        <v>5</v>
      </c>
      <c r="D3731" s="30" t="s">
        <v>591</v>
      </c>
      <c r="E3731" s="30" t="s">
        <v>2300</v>
      </c>
      <c r="F3731" s="30">
        <v>0</v>
      </c>
      <c r="G3731" s="30" t="s">
        <v>290</v>
      </c>
      <c r="H3731" s="30">
        <v>0</v>
      </c>
      <c r="I3731" s="30">
        <v>0</v>
      </c>
      <c r="J3731" s="30" t="s">
        <v>363</v>
      </c>
      <c r="K3731" s="30">
        <v>0</v>
      </c>
      <c r="L3731" s="30">
        <v>0</v>
      </c>
      <c r="M3731" s="30">
        <v>0</v>
      </c>
      <c r="N3731" s="30">
        <v>0</v>
      </c>
      <c r="O3731" s="30">
        <v>0</v>
      </c>
      <c r="P3731" s="30">
        <v>0</v>
      </c>
      <c r="Q3731" s="30">
        <v>0</v>
      </c>
      <c r="R3731" s="30">
        <v>0</v>
      </c>
      <c r="S3731" s="30">
        <v>0</v>
      </c>
      <c r="T3731">
        <v>5.5</v>
      </c>
      <c r="U3731">
        <v>3684.5470383130801</v>
      </c>
      <c r="V3731">
        <v>0.1875</v>
      </c>
    </row>
    <row r="3732" spans="1:22" hidden="1" x14ac:dyDescent="0.25">
      <c r="A3732" s="30" t="s">
        <v>2478</v>
      </c>
      <c r="B3732" s="30" t="s">
        <v>272</v>
      </c>
      <c r="C3732" s="30" t="s">
        <v>5</v>
      </c>
      <c r="D3732" s="30" t="s">
        <v>591</v>
      </c>
      <c r="E3732" s="30" t="s">
        <v>2300</v>
      </c>
      <c r="F3732" s="30">
        <v>0</v>
      </c>
      <c r="G3732" s="30" t="s">
        <v>291</v>
      </c>
      <c r="H3732" s="30">
        <v>0</v>
      </c>
      <c r="I3732" s="30">
        <v>0</v>
      </c>
      <c r="J3732" s="30" t="s">
        <v>336</v>
      </c>
      <c r="K3732" s="30">
        <v>0</v>
      </c>
      <c r="L3732" s="30">
        <v>0</v>
      </c>
      <c r="M3732" s="30">
        <v>0</v>
      </c>
      <c r="N3732" s="30">
        <v>0</v>
      </c>
      <c r="O3732" s="30">
        <v>0</v>
      </c>
      <c r="P3732" s="30">
        <v>0</v>
      </c>
      <c r="Q3732" s="30">
        <v>0</v>
      </c>
      <c r="R3732" s="30">
        <v>0</v>
      </c>
      <c r="S3732" s="30">
        <v>0</v>
      </c>
      <c r="T3732">
        <v>5.5</v>
      </c>
      <c r="U3732">
        <v>0</v>
      </c>
      <c r="V3732">
        <v>0</v>
      </c>
    </row>
    <row r="3733" spans="1:22" hidden="1" x14ac:dyDescent="0.25">
      <c r="A3733" s="30" t="s">
        <v>2479</v>
      </c>
      <c r="B3733" s="30" t="s">
        <v>272</v>
      </c>
      <c r="C3733" s="30" t="s">
        <v>5</v>
      </c>
      <c r="D3733" s="30" t="s">
        <v>591</v>
      </c>
      <c r="E3733" s="30" t="s">
        <v>2300</v>
      </c>
      <c r="F3733" s="30">
        <v>0</v>
      </c>
      <c r="G3733" s="30" t="s">
        <v>292</v>
      </c>
      <c r="H3733" s="30">
        <v>42.927346506143799</v>
      </c>
      <c r="I3733" s="30">
        <v>0.105</v>
      </c>
      <c r="J3733" s="30" t="s">
        <v>332</v>
      </c>
      <c r="K3733" s="30">
        <v>4.5073713831450997</v>
      </c>
      <c r="L3733" s="30">
        <v>0</v>
      </c>
      <c r="M3733" s="30">
        <v>0.105</v>
      </c>
      <c r="N3733" s="30">
        <v>0</v>
      </c>
      <c r="O3733" s="30">
        <v>0</v>
      </c>
      <c r="P3733" s="30">
        <v>0</v>
      </c>
      <c r="Q3733" s="30">
        <v>0</v>
      </c>
      <c r="R3733" s="30">
        <v>0</v>
      </c>
      <c r="S3733" s="30">
        <v>0</v>
      </c>
      <c r="T3733">
        <v>5.5</v>
      </c>
      <c r="U3733">
        <v>42.927346506143799</v>
      </c>
      <c r="V3733">
        <v>3.3123028391167202E-2</v>
      </c>
    </row>
    <row r="3734" spans="1:22" hidden="1" x14ac:dyDescent="0.25">
      <c r="A3734" s="30" t="s">
        <v>2480</v>
      </c>
      <c r="B3734" s="30" t="s">
        <v>272</v>
      </c>
      <c r="C3734" s="30" t="s">
        <v>5</v>
      </c>
      <c r="D3734" s="30" t="s">
        <v>591</v>
      </c>
      <c r="E3734" s="30" t="s">
        <v>2300</v>
      </c>
      <c r="F3734" s="30">
        <v>0</v>
      </c>
      <c r="G3734" s="30" t="s">
        <v>293</v>
      </c>
      <c r="H3734" s="30">
        <v>292.62053653724399</v>
      </c>
      <c r="I3734" s="30">
        <v>5.0000000000000001E-3</v>
      </c>
      <c r="J3734" s="30" t="s">
        <v>333</v>
      </c>
      <c r="K3734" s="30">
        <v>1.4631026826862199</v>
      </c>
      <c r="L3734" s="30">
        <v>0</v>
      </c>
      <c r="M3734" s="30">
        <v>0</v>
      </c>
      <c r="N3734" s="30">
        <v>5.0000000000000001E-3</v>
      </c>
      <c r="O3734" s="30">
        <v>0</v>
      </c>
      <c r="P3734" s="30">
        <v>0</v>
      </c>
      <c r="Q3734" s="30">
        <v>0</v>
      </c>
      <c r="R3734" s="30">
        <v>0</v>
      </c>
      <c r="S3734" s="30">
        <v>0</v>
      </c>
      <c r="T3734">
        <v>5.5</v>
      </c>
      <c r="U3734">
        <v>292.62053653724399</v>
      </c>
      <c r="V3734">
        <v>5.0251256281407001E-3</v>
      </c>
    </row>
    <row r="3735" spans="1:22" hidden="1" x14ac:dyDescent="0.25">
      <c r="A3735" s="30" t="s">
        <v>2481</v>
      </c>
      <c r="B3735" s="30" t="s">
        <v>272</v>
      </c>
      <c r="C3735" s="30" t="s">
        <v>5</v>
      </c>
      <c r="D3735" s="30" t="s">
        <v>591</v>
      </c>
      <c r="E3735" s="30" t="s">
        <v>2300</v>
      </c>
      <c r="F3735" s="30">
        <v>0</v>
      </c>
      <c r="G3735" s="30" t="s">
        <v>294</v>
      </c>
      <c r="H3735" s="30">
        <v>72.094120552843194</v>
      </c>
      <c r="I3735" s="30">
        <v>0.115</v>
      </c>
      <c r="J3735" s="30" t="s">
        <v>333</v>
      </c>
      <c r="K3735" s="30">
        <v>8.2908238635769607</v>
      </c>
      <c r="L3735" s="30">
        <v>0</v>
      </c>
      <c r="M3735" s="30">
        <v>0</v>
      </c>
      <c r="N3735" s="30">
        <v>0.115</v>
      </c>
      <c r="O3735" s="30">
        <v>0</v>
      </c>
      <c r="P3735" s="30">
        <v>0</v>
      </c>
      <c r="Q3735" s="30">
        <v>0</v>
      </c>
      <c r="R3735" s="30">
        <v>0</v>
      </c>
      <c r="S3735" s="30">
        <v>0</v>
      </c>
      <c r="T3735">
        <v>5.5</v>
      </c>
      <c r="U3735">
        <v>72.094120552843194</v>
      </c>
      <c r="V3735">
        <v>0.115577889447236</v>
      </c>
    </row>
    <row r="3736" spans="1:22" hidden="1" x14ac:dyDescent="0.25">
      <c r="A3736" s="30" t="s">
        <v>2482</v>
      </c>
      <c r="B3736" s="30" t="s">
        <v>272</v>
      </c>
      <c r="C3736" s="30" t="s">
        <v>5</v>
      </c>
      <c r="D3736" s="30" t="s">
        <v>591</v>
      </c>
      <c r="E3736" s="30" t="s">
        <v>2300</v>
      </c>
      <c r="F3736" s="30">
        <v>0</v>
      </c>
      <c r="G3736" s="30" t="s">
        <v>295</v>
      </c>
      <c r="H3736" s="30">
        <v>0</v>
      </c>
      <c r="I3736" s="30">
        <v>0</v>
      </c>
      <c r="J3736" s="30" t="s">
        <v>336</v>
      </c>
      <c r="K3736" s="30">
        <v>0</v>
      </c>
      <c r="L3736" s="30">
        <v>0</v>
      </c>
      <c r="M3736" s="30">
        <v>0</v>
      </c>
      <c r="N3736" s="30">
        <v>0</v>
      </c>
      <c r="O3736" s="30">
        <v>0</v>
      </c>
      <c r="P3736" s="30">
        <v>0</v>
      </c>
      <c r="Q3736" s="30">
        <v>0</v>
      </c>
      <c r="R3736" s="30">
        <v>0</v>
      </c>
      <c r="S3736" s="30">
        <v>0</v>
      </c>
      <c r="T3736">
        <v>5.5</v>
      </c>
      <c r="U3736">
        <v>0</v>
      </c>
      <c r="V3736">
        <v>0</v>
      </c>
    </row>
    <row r="3737" spans="1:22" hidden="1" x14ac:dyDescent="0.25">
      <c r="A3737" s="30" t="s">
        <v>2483</v>
      </c>
      <c r="B3737" s="30" t="s">
        <v>272</v>
      </c>
      <c r="C3737" s="30" t="s">
        <v>5</v>
      </c>
      <c r="D3737" s="30" t="s">
        <v>591</v>
      </c>
      <c r="E3737" s="30" t="s">
        <v>2300</v>
      </c>
      <c r="F3737" s="30">
        <v>0</v>
      </c>
      <c r="G3737" s="30" t="s">
        <v>296</v>
      </c>
      <c r="H3737" s="30">
        <v>69.862356982467702</v>
      </c>
      <c r="I3737" s="30">
        <v>1.4999999999999999E-2</v>
      </c>
      <c r="J3737" s="30" t="s">
        <v>336</v>
      </c>
      <c r="K3737" s="30">
        <v>1.04793535473702</v>
      </c>
      <c r="L3737" s="30">
        <v>0</v>
      </c>
      <c r="M3737" s="30">
        <v>0</v>
      </c>
      <c r="N3737" s="30">
        <v>0</v>
      </c>
      <c r="O3737" s="30">
        <v>0</v>
      </c>
      <c r="P3737" s="30">
        <v>0</v>
      </c>
      <c r="Q3737" s="30">
        <v>1.4999999999999999E-2</v>
      </c>
      <c r="R3737" s="30">
        <v>1.04793535473702</v>
      </c>
      <c r="S3737" s="30">
        <v>0</v>
      </c>
      <c r="T3737">
        <v>5.5</v>
      </c>
      <c r="U3737">
        <v>69.862356982467702</v>
      </c>
      <c r="V3737">
        <v>1.2820512820512799E-2</v>
      </c>
    </row>
    <row r="3738" spans="1:22" hidden="1" x14ac:dyDescent="0.25">
      <c r="A3738" s="30" t="s">
        <v>2484</v>
      </c>
      <c r="B3738" s="30" t="s">
        <v>272</v>
      </c>
      <c r="C3738" s="30" t="s">
        <v>5</v>
      </c>
      <c r="D3738" s="30" t="s">
        <v>591</v>
      </c>
      <c r="E3738" s="30" t="s">
        <v>2300</v>
      </c>
      <c r="F3738" s="30">
        <v>0</v>
      </c>
      <c r="G3738" s="30" t="s">
        <v>297</v>
      </c>
      <c r="H3738" s="30">
        <v>497.170578024316</v>
      </c>
      <c r="I3738" s="30">
        <v>0.05</v>
      </c>
      <c r="J3738" s="30" t="s">
        <v>336</v>
      </c>
      <c r="K3738" s="30">
        <v>24.858528901215799</v>
      </c>
      <c r="L3738" s="30">
        <v>0</v>
      </c>
      <c r="M3738" s="30">
        <v>0</v>
      </c>
      <c r="N3738" s="30">
        <v>0</v>
      </c>
      <c r="O3738" s="30">
        <v>0</v>
      </c>
      <c r="P3738" s="30">
        <v>0</v>
      </c>
      <c r="Q3738" s="30">
        <v>0.05</v>
      </c>
      <c r="R3738" s="30">
        <v>24.858528901215799</v>
      </c>
      <c r="S3738" s="30">
        <v>0</v>
      </c>
      <c r="T3738">
        <v>5.5</v>
      </c>
      <c r="U3738">
        <v>497.170578024316</v>
      </c>
      <c r="V3738">
        <v>4.2735042735042701E-2</v>
      </c>
    </row>
    <row r="3739" spans="1:22" hidden="1" x14ac:dyDescent="0.25">
      <c r="A3739" s="30" t="s">
        <v>2485</v>
      </c>
      <c r="B3739" s="30" t="s">
        <v>272</v>
      </c>
      <c r="C3739" s="30" t="s">
        <v>5</v>
      </c>
      <c r="D3739" s="30" t="s">
        <v>591</v>
      </c>
      <c r="E3739" s="30" t="s">
        <v>2300</v>
      </c>
      <c r="F3739" s="30">
        <v>0</v>
      </c>
      <c r="G3739" s="30" t="s">
        <v>298</v>
      </c>
      <c r="H3739" s="30">
        <v>0</v>
      </c>
      <c r="I3739" s="30">
        <v>0</v>
      </c>
      <c r="J3739" s="30" t="s">
        <v>276</v>
      </c>
      <c r="K3739" s="30">
        <v>0</v>
      </c>
      <c r="L3739" s="30">
        <v>0</v>
      </c>
      <c r="M3739" s="30">
        <v>0</v>
      </c>
      <c r="N3739" s="30">
        <v>0</v>
      </c>
      <c r="O3739" s="30">
        <v>0</v>
      </c>
      <c r="P3739" s="30">
        <v>0</v>
      </c>
      <c r="Q3739" s="30">
        <v>0</v>
      </c>
      <c r="R3739" s="30">
        <v>0</v>
      </c>
      <c r="S3739" s="30">
        <v>0</v>
      </c>
      <c r="T3739">
        <v>5.5</v>
      </c>
      <c r="U3739">
        <v>0</v>
      </c>
      <c r="V3739">
        <v>0</v>
      </c>
    </row>
    <row r="3740" spans="1:22" hidden="1" x14ac:dyDescent="0.25">
      <c r="A3740" s="30" t="s">
        <v>2486</v>
      </c>
      <c r="B3740" s="30" t="s">
        <v>272</v>
      </c>
      <c r="C3740" s="30" t="s">
        <v>5</v>
      </c>
      <c r="D3740" s="30" t="s">
        <v>591</v>
      </c>
      <c r="E3740" s="30" t="s">
        <v>2300</v>
      </c>
      <c r="F3740" s="30">
        <v>0</v>
      </c>
      <c r="G3740" s="30" t="s">
        <v>299</v>
      </c>
      <c r="H3740" s="30">
        <v>131.27840407090301</v>
      </c>
      <c r="I3740" s="30">
        <v>3.5000000000000003E-2</v>
      </c>
      <c r="J3740" s="30" t="s">
        <v>332</v>
      </c>
      <c r="K3740" s="30">
        <v>4.5947441424816198</v>
      </c>
      <c r="L3740" s="30">
        <v>0</v>
      </c>
      <c r="M3740" s="30">
        <v>3.5000000000000003E-2</v>
      </c>
      <c r="N3740" s="30">
        <v>0</v>
      </c>
      <c r="O3740" s="30">
        <v>0</v>
      </c>
      <c r="P3740" s="30">
        <v>0</v>
      </c>
      <c r="Q3740" s="30">
        <v>0</v>
      </c>
      <c r="R3740" s="30">
        <v>0</v>
      </c>
      <c r="S3740" s="30">
        <v>0</v>
      </c>
      <c r="T3740">
        <v>5.5</v>
      </c>
      <c r="U3740">
        <v>131.27840407090301</v>
      </c>
      <c r="V3740">
        <v>1.10410094637224E-2</v>
      </c>
    </row>
    <row r="3741" spans="1:22" hidden="1" x14ac:dyDescent="0.25">
      <c r="A3741" s="30" t="s">
        <v>2487</v>
      </c>
      <c r="B3741" s="30" t="s">
        <v>272</v>
      </c>
      <c r="C3741" s="30" t="s">
        <v>5</v>
      </c>
      <c r="D3741" s="30" t="s">
        <v>591</v>
      </c>
      <c r="E3741" s="30" t="s">
        <v>2300</v>
      </c>
      <c r="F3741" s="30">
        <v>0</v>
      </c>
      <c r="G3741" s="30" t="s">
        <v>300</v>
      </c>
      <c r="H3741" s="30">
        <v>0</v>
      </c>
      <c r="I3741" s="30">
        <v>0</v>
      </c>
      <c r="J3741" s="30" t="s">
        <v>336</v>
      </c>
      <c r="K3741" s="30">
        <v>0</v>
      </c>
      <c r="L3741" s="30">
        <v>0</v>
      </c>
      <c r="M3741" s="30">
        <v>0</v>
      </c>
      <c r="N3741" s="30">
        <v>0</v>
      </c>
      <c r="O3741" s="30">
        <v>0</v>
      </c>
      <c r="P3741" s="30">
        <v>0</v>
      </c>
      <c r="Q3741" s="30">
        <v>0</v>
      </c>
      <c r="R3741" s="30">
        <v>0</v>
      </c>
      <c r="S3741" s="30">
        <v>0</v>
      </c>
      <c r="T3741">
        <v>5.5</v>
      </c>
      <c r="U3741">
        <v>0</v>
      </c>
      <c r="V3741">
        <v>0</v>
      </c>
    </row>
    <row r="3742" spans="1:22" hidden="1" x14ac:dyDescent="0.25">
      <c r="A3742" s="30" t="s">
        <v>2488</v>
      </c>
      <c r="B3742" s="30" t="s">
        <v>272</v>
      </c>
      <c r="C3742" s="30" t="s">
        <v>5</v>
      </c>
      <c r="D3742" s="30" t="s">
        <v>591</v>
      </c>
      <c r="E3742" s="30" t="s">
        <v>2300</v>
      </c>
      <c r="F3742" s="30">
        <v>0</v>
      </c>
      <c r="G3742" s="30" t="s">
        <v>301</v>
      </c>
      <c r="H3742" s="30">
        <v>35.5956681261925</v>
      </c>
      <c r="I3742" s="30">
        <v>0.68500000000000005</v>
      </c>
      <c r="J3742" s="30" t="s">
        <v>333</v>
      </c>
      <c r="K3742" s="30">
        <v>24.383032666441899</v>
      </c>
      <c r="L3742" s="30">
        <v>0</v>
      </c>
      <c r="M3742" s="30">
        <v>0</v>
      </c>
      <c r="N3742" s="30">
        <v>0.68500000000000005</v>
      </c>
      <c r="O3742" s="30">
        <v>0</v>
      </c>
      <c r="P3742" s="30">
        <v>0</v>
      </c>
      <c r="Q3742" s="30">
        <v>0</v>
      </c>
      <c r="R3742" s="30">
        <v>0</v>
      </c>
      <c r="S3742" s="30">
        <v>0</v>
      </c>
      <c r="T3742">
        <v>5.5</v>
      </c>
      <c r="U3742">
        <v>35.5956681261925</v>
      </c>
      <c r="V3742">
        <v>0.68844221105527603</v>
      </c>
    </row>
    <row r="3743" spans="1:22" hidden="1" x14ac:dyDescent="0.25">
      <c r="A3743" s="30" t="s">
        <v>2489</v>
      </c>
      <c r="B3743" s="30" t="s">
        <v>272</v>
      </c>
      <c r="C3743" s="30" t="s">
        <v>5</v>
      </c>
      <c r="D3743" s="30" t="s">
        <v>591</v>
      </c>
      <c r="E3743" s="30" t="s">
        <v>2300</v>
      </c>
      <c r="F3743" s="30">
        <v>0</v>
      </c>
      <c r="G3743" s="30" t="s">
        <v>302</v>
      </c>
      <c r="H3743" s="30">
        <v>102.53815327237599</v>
      </c>
      <c r="I3743" s="30">
        <v>9.5000000000000001E-2</v>
      </c>
      <c r="J3743" s="30" t="s">
        <v>332</v>
      </c>
      <c r="K3743" s="30">
        <v>9.7411245608757504</v>
      </c>
      <c r="L3743" s="30">
        <v>0</v>
      </c>
      <c r="M3743" s="30">
        <v>9.5000000000000001E-2</v>
      </c>
      <c r="N3743" s="30">
        <v>0</v>
      </c>
      <c r="O3743" s="30">
        <v>0</v>
      </c>
      <c r="P3743" s="30">
        <v>0</v>
      </c>
      <c r="Q3743" s="30">
        <v>0</v>
      </c>
      <c r="R3743" s="30">
        <v>0</v>
      </c>
      <c r="S3743" s="30">
        <v>0</v>
      </c>
      <c r="T3743">
        <v>5.5</v>
      </c>
      <c r="U3743">
        <v>102.53815327237599</v>
      </c>
      <c r="V3743">
        <v>2.9968454258675101E-2</v>
      </c>
    </row>
    <row r="3744" spans="1:22" hidden="1" x14ac:dyDescent="0.25">
      <c r="A3744" s="30" t="s">
        <v>2490</v>
      </c>
      <c r="B3744" s="30" t="s">
        <v>272</v>
      </c>
      <c r="C3744" s="30" t="s">
        <v>5</v>
      </c>
      <c r="D3744" s="30" t="s">
        <v>591</v>
      </c>
      <c r="E3744" s="30" t="s">
        <v>2300</v>
      </c>
      <c r="F3744" s="30">
        <v>0</v>
      </c>
      <c r="G3744" s="30" t="s">
        <v>303</v>
      </c>
      <c r="H3744" s="30">
        <v>157.0447618446</v>
      </c>
      <c r="I3744" s="30">
        <v>3.5000000000000003E-2</v>
      </c>
      <c r="J3744" s="30" t="s">
        <v>336</v>
      </c>
      <c r="K3744" s="30">
        <v>5.4965666645609899</v>
      </c>
      <c r="L3744" s="30">
        <v>0</v>
      </c>
      <c r="M3744" s="30">
        <v>0</v>
      </c>
      <c r="N3744" s="30">
        <v>0</v>
      </c>
      <c r="O3744" s="30">
        <v>0</v>
      </c>
      <c r="P3744" s="30">
        <v>0</v>
      </c>
      <c r="Q3744" s="30">
        <v>3.5000000000000003E-2</v>
      </c>
      <c r="R3744" s="30">
        <v>5.4965666645609899</v>
      </c>
      <c r="S3744" s="30">
        <v>0</v>
      </c>
      <c r="T3744">
        <v>5.5</v>
      </c>
      <c r="U3744">
        <v>157.0447618446</v>
      </c>
      <c r="V3744">
        <v>2.9914529914529898E-2</v>
      </c>
    </row>
    <row r="3745" spans="1:22" hidden="1" x14ac:dyDescent="0.25">
      <c r="A3745" s="30" t="s">
        <v>2491</v>
      </c>
      <c r="B3745" s="30" t="s">
        <v>272</v>
      </c>
      <c r="C3745" s="30" t="s">
        <v>5</v>
      </c>
      <c r="D3745" s="30" t="s">
        <v>591</v>
      </c>
      <c r="E3745" s="30" t="s">
        <v>2300</v>
      </c>
      <c r="F3745" s="30">
        <v>0</v>
      </c>
      <c r="G3745" s="30" t="s">
        <v>304</v>
      </c>
      <c r="H3745" s="30">
        <v>36.921940783074803</v>
      </c>
      <c r="I3745" s="30">
        <v>1</v>
      </c>
      <c r="J3745" s="30" t="s">
        <v>336</v>
      </c>
      <c r="K3745" s="30">
        <v>36.921940783074803</v>
      </c>
      <c r="L3745" s="30">
        <v>0</v>
      </c>
      <c r="M3745" s="30">
        <v>0</v>
      </c>
      <c r="N3745" s="30">
        <v>0</v>
      </c>
      <c r="O3745" s="30">
        <v>0</v>
      </c>
      <c r="P3745" s="30">
        <v>0</v>
      </c>
      <c r="Q3745" s="30">
        <v>1</v>
      </c>
      <c r="R3745" s="30">
        <v>36.921940783074803</v>
      </c>
      <c r="S3745" s="30">
        <v>0</v>
      </c>
      <c r="T3745">
        <v>5.5</v>
      </c>
      <c r="U3745">
        <v>36.921940783074803</v>
      </c>
      <c r="V3745">
        <v>0.854700854700855</v>
      </c>
    </row>
    <row r="3746" spans="1:22" hidden="1" x14ac:dyDescent="0.25">
      <c r="A3746" s="30" t="s">
        <v>2492</v>
      </c>
      <c r="B3746" s="30" t="s">
        <v>272</v>
      </c>
      <c r="C3746" s="30" t="s">
        <v>5</v>
      </c>
      <c r="D3746" s="30" t="s">
        <v>591</v>
      </c>
      <c r="E3746" s="30" t="s">
        <v>2300</v>
      </c>
      <c r="F3746" s="30">
        <v>0</v>
      </c>
      <c r="G3746" s="30" t="s">
        <v>305</v>
      </c>
      <c r="H3746" s="30">
        <v>203.49838505673901</v>
      </c>
      <c r="I3746" s="30">
        <v>1.0900000000000001</v>
      </c>
      <c r="J3746" s="30" t="s">
        <v>332</v>
      </c>
      <c r="K3746" s="30">
        <v>221.81323971184599</v>
      </c>
      <c r="L3746" s="30">
        <v>0</v>
      </c>
      <c r="M3746" s="30">
        <v>1.0900000000000001</v>
      </c>
      <c r="N3746" s="30">
        <v>0</v>
      </c>
      <c r="O3746" s="30">
        <v>0</v>
      </c>
      <c r="P3746" s="30">
        <v>0</v>
      </c>
      <c r="Q3746" s="30">
        <v>0</v>
      </c>
      <c r="R3746" s="30">
        <v>0</v>
      </c>
      <c r="S3746" s="30">
        <v>0</v>
      </c>
      <c r="T3746">
        <v>5.5</v>
      </c>
      <c r="U3746">
        <v>203.49838505673901</v>
      </c>
      <c r="V3746">
        <v>0.34384858044164002</v>
      </c>
    </row>
    <row r="3747" spans="1:22" hidden="1" x14ac:dyDescent="0.25">
      <c r="A3747" s="30" t="s">
        <v>2493</v>
      </c>
      <c r="B3747" s="30" t="s">
        <v>272</v>
      </c>
      <c r="C3747" s="30" t="s">
        <v>5</v>
      </c>
      <c r="D3747" s="30" t="s">
        <v>591</v>
      </c>
      <c r="E3747" s="30" t="s">
        <v>2300</v>
      </c>
      <c r="F3747" s="30">
        <v>0</v>
      </c>
      <c r="G3747" s="30" t="s">
        <v>306</v>
      </c>
      <c r="H3747" s="30">
        <v>109.004122159944</v>
      </c>
      <c r="I3747" s="30">
        <v>1.2250000000000001</v>
      </c>
      <c r="J3747" s="30" t="s">
        <v>332</v>
      </c>
      <c r="K3747" s="30">
        <v>133.530049645931</v>
      </c>
      <c r="L3747" s="30">
        <v>0</v>
      </c>
      <c r="M3747" s="30">
        <v>1.2250000000000001</v>
      </c>
      <c r="N3747" s="30">
        <v>0</v>
      </c>
      <c r="O3747" s="30">
        <v>0</v>
      </c>
      <c r="P3747" s="30">
        <v>0</v>
      </c>
      <c r="Q3747" s="30">
        <v>0</v>
      </c>
      <c r="R3747" s="30">
        <v>0</v>
      </c>
      <c r="S3747" s="30">
        <v>0</v>
      </c>
      <c r="T3747">
        <v>5.5</v>
      </c>
      <c r="U3747">
        <v>109.004122159944</v>
      </c>
      <c r="V3747">
        <v>0.38643533123028401</v>
      </c>
    </row>
    <row r="3748" spans="1:22" hidden="1" x14ac:dyDescent="0.25">
      <c r="A3748" s="30" t="s">
        <v>2494</v>
      </c>
      <c r="B3748" s="30" t="s">
        <v>272</v>
      </c>
      <c r="C3748" s="30" t="s">
        <v>5</v>
      </c>
      <c r="D3748" s="30" t="s">
        <v>591</v>
      </c>
      <c r="E3748" s="30" t="s">
        <v>2300</v>
      </c>
      <c r="F3748" s="30">
        <v>0</v>
      </c>
      <c r="G3748" s="30" t="s">
        <v>307</v>
      </c>
      <c r="H3748" s="30">
        <v>64.670996760101303</v>
      </c>
      <c r="I3748" s="30">
        <v>7.0000000000000007E-2</v>
      </c>
      <c r="J3748" s="30" t="s">
        <v>336</v>
      </c>
      <c r="K3748" s="30">
        <v>4.5269697732070897</v>
      </c>
      <c r="L3748" s="30">
        <v>0</v>
      </c>
      <c r="M3748" s="30">
        <v>0</v>
      </c>
      <c r="N3748" s="30">
        <v>0</v>
      </c>
      <c r="O3748" s="30">
        <v>0</v>
      </c>
      <c r="P3748" s="30">
        <v>0</v>
      </c>
      <c r="Q3748" s="30">
        <v>7.0000000000000007E-2</v>
      </c>
      <c r="R3748" s="30">
        <v>4.5269697732070897</v>
      </c>
      <c r="S3748" s="30">
        <v>0</v>
      </c>
      <c r="T3748">
        <v>5.5</v>
      </c>
      <c r="U3748">
        <v>64.670996760101303</v>
      </c>
      <c r="V3748">
        <v>5.9829059829059797E-2</v>
      </c>
    </row>
    <row r="3749" spans="1:22" hidden="1" x14ac:dyDescent="0.25">
      <c r="A3749" s="30" t="s">
        <v>2495</v>
      </c>
      <c r="B3749" s="30" t="s">
        <v>272</v>
      </c>
      <c r="C3749" s="30" t="s">
        <v>5</v>
      </c>
      <c r="D3749" s="30" t="s">
        <v>591</v>
      </c>
      <c r="E3749" s="30" t="s">
        <v>2300</v>
      </c>
      <c r="F3749" s="30">
        <v>0</v>
      </c>
      <c r="G3749" s="30" t="s">
        <v>308</v>
      </c>
      <c r="H3749" s="30">
        <v>127.68306299661801</v>
      </c>
      <c r="I3749" s="30">
        <v>0.62</v>
      </c>
      <c r="J3749" s="30" t="s">
        <v>332</v>
      </c>
      <c r="K3749" s="30">
        <v>79.163499057902996</v>
      </c>
      <c r="L3749" s="30">
        <v>0</v>
      </c>
      <c r="M3749" s="30">
        <v>0.62</v>
      </c>
      <c r="N3749" s="30">
        <v>0</v>
      </c>
      <c r="O3749" s="30">
        <v>0</v>
      </c>
      <c r="P3749" s="30">
        <v>0</v>
      </c>
      <c r="Q3749" s="30">
        <v>0</v>
      </c>
      <c r="R3749" s="30">
        <v>0</v>
      </c>
      <c r="S3749" s="30">
        <v>0</v>
      </c>
      <c r="T3749">
        <v>5.5</v>
      </c>
      <c r="U3749">
        <v>127.68306299661801</v>
      </c>
      <c r="V3749">
        <v>0.19558359621451099</v>
      </c>
    </row>
    <row r="3750" spans="1:22" hidden="1" x14ac:dyDescent="0.25">
      <c r="A3750" s="30" t="s">
        <v>2496</v>
      </c>
      <c r="B3750" s="30" t="s">
        <v>272</v>
      </c>
      <c r="C3750" s="30" t="s">
        <v>5</v>
      </c>
      <c r="D3750" s="30" t="s">
        <v>591</v>
      </c>
      <c r="E3750" s="30" t="s">
        <v>2300</v>
      </c>
      <c r="F3750" s="30">
        <v>0</v>
      </c>
      <c r="G3750" s="30" t="s">
        <v>309</v>
      </c>
      <c r="H3750" s="30">
        <v>0</v>
      </c>
      <c r="I3750" s="30">
        <v>0</v>
      </c>
      <c r="J3750" s="30" t="s">
        <v>336</v>
      </c>
      <c r="K3750" s="30">
        <v>0</v>
      </c>
      <c r="L3750" s="30">
        <v>0</v>
      </c>
      <c r="M3750" s="30">
        <v>0</v>
      </c>
      <c r="N3750" s="30">
        <v>0</v>
      </c>
      <c r="O3750" s="30">
        <v>0</v>
      </c>
      <c r="P3750" s="30">
        <v>0</v>
      </c>
      <c r="Q3750" s="30">
        <v>0</v>
      </c>
      <c r="R3750" s="30">
        <v>0</v>
      </c>
      <c r="S3750" s="30">
        <v>0</v>
      </c>
      <c r="T3750">
        <v>5.5</v>
      </c>
      <c r="U3750">
        <v>0</v>
      </c>
      <c r="V3750">
        <v>0</v>
      </c>
    </row>
    <row r="3751" spans="1:22" hidden="1" x14ac:dyDescent="0.25">
      <c r="A3751" s="30" t="s">
        <v>2497</v>
      </c>
      <c r="B3751" s="30" t="s">
        <v>272</v>
      </c>
      <c r="C3751" s="30" t="s">
        <v>5</v>
      </c>
      <c r="D3751" s="30" t="s">
        <v>591</v>
      </c>
      <c r="E3751" s="30" t="s">
        <v>2300</v>
      </c>
      <c r="F3751" s="30">
        <v>0</v>
      </c>
      <c r="G3751" s="30" t="s">
        <v>310</v>
      </c>
      <c r="H3751" s="30">
        <v>207.17060597507199</v>
      </c>
      <c r="I3751" s="30">
        <v>5.0000000000000001E-3</v>
      </c>
      <c r="J3751" s="30" t="s">
        <v>333</v>
      </c>
      <c r="K3751" s="30">
        <v>1.0358530298753601</v>
      </c>
      <c r="L3751" s="30">
        <v>0</v>
      </c>
      <c r="M3751" s="30">
        <v>0</v>
      </c>
      <c r="N3751" s="30">
        <v>5.0000000000000001E-3</v>
      </c>
      <c r="O3751" s="30">
        <v>0</v>
      </c>
      <c r="P3751" s="30">
        <v>0</v>
      </c>
      <c r="Q3751" s="30">
        <v>0</v>
      </c>
      <c r="R3751" s="30">
        <v>0</v>
      </c>
      <c r="S3751" s="30">
        <v>0</v>
      </c>
      <c r="T3751">
        <v>5.5</v>
      </c>
      <c r="U3751">
        <v>207.17060597507199</v>
      </c>
      <c r="V3751">
        <v>5.0251256281407001E-3</v>
      </c>
    </row>
    <row r="3752" spans="1:22" hidden="1" x14ac:dyDescent="0.25">
      <c r="A3752" s="30" t="s">
        <v>2498</v>
      </c>
      <c r="B3752" s="30" t="s">
        <v>272</v>
      </c>
      <c r="C3752" s="30" t="s">
        <v>5</v>
      </c>
      <c r="D3752" s="30" t="s">
        <v>591</v>
      </c>
      <c r="E3752" s="30" t="s">
        <v>2300</v>
      </c>
      <c r="F3752" s="30">
        <v>0</v>
      </c>
      <c r="G3752" s="30" t="s">
        <v>311</v>
      </c>
      <c r="H3752" s="30">
        <v>96.909824829662497</v>
      </c>
      <c r="I3752" s="30">
        <v>0.185</v>
      </c>
      <c r="J3752" s="30" t="s">
        <v>333</v>
      </c>
      <c r="K3752" s="30">
        <v>17.928317593487598</v>
      </c>
      <c r="L3752" s="30">
        <v>0</v>
      </c>
      <c r="M3752" s="30">
        <v>0</v>
      </c>
      <c r="N3752" s="30">
        <v>0.185</v>
      </c>
      <c r="O3752" s="30">
        <v>0</v>
      </c>
      <c r="P3752" s="30">
        <v>0</v>
      </c>
      <c r="Q3752" s="30">
        <v>0</v>
      </c>
      <c r="R3752" s="30">
        <v>0</v>
      </c>
      <c r="S3752" s="30">
        <v>0</v>
      </c>
      <c r="T3752">
        <v>5.5</v>
      </c>
      <c r="U3752">
        <v>96.909824829662497</v>
      </c>
      <c r="V3752">
        <v>0.185929648241206</v>
      </c>
    </row>
    <row r="3753" spans="1:22" hidden="1" x14ac:dyDescent="0.25">
      <c r="A3753" s="30" t="s">
        <v>2499</v>
      </c>
      <c r="B3753" s="30" t="s">
        <v>272</v>
      </c>
      <c r="C3753" s="30" t="s">
        <v>5</v>
      </c>
      <c r="D3753" s="30" t="s">
        <v>591</v>
      </c>
      <c r="E3753" s="30" t="s">
        <v>2300</v>
      </c>
      <c r="F3753" s="30">
        <v>0</v>
      </c>
      <c r="G3753" s="30" t="s">
        <v>312</v>
      </c>
      <c r="H3753" s="30">
        <v>29.3600389184897</v>
      </c>
      <c r="I3753" s="30">
        <v>1.75</v>
      </c>
      <c r="J3753" s="30" t="s">
        <v>334</v>
      </c>
      <c r="K3753" s="30">
        <v>51.380068107356998</v>
      </c>
      <c r="L3753" s="30">
        <v>0</v>
      </c>
      <c r="M3753" s="30">
        <v>0</v>
      </c>
      <c r="N3753" s="30">
        <v>0</v>
      </c>
      <c r="O3753" s="30">
        <v>1.75</v>
      </c>
      <c r="P3753" s="30">
        <v>0</v>
      </c>
      <c r="Q3753" s="30">
        <v>0</v>
      </c>
      <c r="R3753" s="30">
        <v>0</v>
      </c>
      <c r="S3753" s="30">
        <v>0</v>
      </c>
      <c r="T3753">
        <v>5.5</v>
      </c>
      <c r="U3753">
        <v>29.3600389184897</v>
      </c>
      <c r="V3753">
        <v>0.82547169811320797</v>
      </c>
    </row>
    <row r="3754" spans="1:22" hidden="1" x14ac:dyDescent="0.25">
      <c r="A3754" s="30" t="s">
        <v>2867</v>
      </c>
      <c r="B3754" s="30" t="s">
        <v>272</v>
      </c>
      <c r="C3754" s="30" t="s">
        <v>5</v>
      </c>
      <c r="D3754" s="30" t="s">
        <v>591</v>
      </c>
      <c r="E3754" s="30" t="s">
        <v>2300</v>
      </c>
      <c r="F3754" s="30">
        <v>0</v>
      </c>
      <c r="G3754" s="30" t="s">
        <v>2688</v>
      </c>
      <c r="H3754" s="30">
        <v>196.18498602239299</v>
      </c>
      <c r="I3754" s="30">
        <v>4.6697903870000002E-2</v>
      </c>
      <c r="J3754" s="30" t="s">
        <v>334</v>
      </c>
      <c r="K3754" s="30">
        <v>9.1614276180110092</v>
      </c>
      <c r="L3754" s="30">
        <v>0</v>
      </c>
      <c r="M3754" s="30">
        <v>0</v>
      </c>
      <c r="N3754" s="30">
        <v>0</v>
      </c>
      <c r="O3754" s="30">
        <v>4.6697903870000002E-2</v>
      </c>
      <c r="P3754" s="30">
        <v>0</v>
      </c>
      <c r="Q3754" s="30">
        <v>0</v>
      </c>
      <c r="R3754" s="30">
        <v>0</v>
      </c>
      <c r="S3754" s="30">
        <v>0</v>
      </c>
      <c r="T3754">
        <v>5.5</v>
      </c>
      <c r="U3754">
        <v>196.18498602239299</v>
      </c>
      <c r="V3754">
        <v>2.2027313146226399E-2</v>
      </c>
    </row>
    <row r="3755" spans="1:22" hidden="1" x14ac:dyDescent="0.25">
      <c r="A3755" s="30" t="s">
        <v>2783</v>
      </c>
      <c r="B3755" s="30" t="s">
        <v>272</v>
      </c>
      <c r="C3755" s="30" t="s">
        <v>5</v>
      </c>
      <c r="D3755" s="30" t="s">
        <v>591</v>
      </c>
      <c r="E3755" s="30" t="s">
        <v>2300</v>
      </c>
      <c r="F3755" s="30">
        <v>0</v>
      </c>
      <c r="G3755" s="30" t="s">
        <v>2687</v>
      </c>
      <c r="H3755" s="30">
        <v>121.756455198146</v>
      </c>
      <c r="I3755" s="30">
        <v>0.32330209612999999</v>
      </c>
      <c r="J3755" s="30" t="s">
        <v>334</v>
      </c>
      <c r="K3755" s="30">
        <v>39.364117182918903</v>
      </c>
      <c r="L3755" s="30">
        <v>0</v>
      </c>
      <c r="M3755" s="30">
        <v>0</v>
      </c>
      <c r="N3755" s="30">
        <v>0</v>
      </c>
      <c r="O3755" s="30">
        <v>0.32330209612999999</v>
      </c>
      <c r="P3755" s="30">
        <v>0</v>
      </c>
      <c r="Q3755" s="30">
        <v>0</v>
      </c>
      <c r="R3755" s="30">
        <v>0</v>
      </c>
      <c r="S3755" s="30">
        <v>0</v>
      </c>
      <c r="T3755">
        <v>5.5</v>
      </c>
      <c r="U3755">
        <v>121.756455198146</v>
      </c>
      <c r="V3755">
        <v>0.152500988740566</v>
      </c>
    </row>
    <row r="3756" spans="1:22" hidden="1" x14ac:dyDescent="0.25">
      <c r="A3756" s="30" t="s">
        <v>2500</v>
      </c>
      <c r="B3756" s="30" t="s">
        <v>272</v>
      </c>
      <c r="C3756" s="30" t="s">
        <v>5</v>
      </c>
      <c r="D3756" s="30" t="s">
        <v>591</v>
      </c>
      <c r="E3756" s="30" t="s">
        <v>2300</v>
      </c>
      <c r="F3756" s="30">
        <v>0</v>
      </c>
      <c r="G3756" s="30" t="s">
        <v>313</v>
      </c>
      <c r="H3756" s="30">
        <v>0</v>
      </c>
      <c r="I3756" s="30">
        <v>0</v>
      </c>
      <c r="J3756" s="30" t="s">
        <v>334</v>
      </c>
      <c r="K3756" s="30">
        <v>0</v>
      </c>
      <c r="L3756" s="30">
        <v>0</v>
      </c>
      <c r="M3756" s="30">
        <v>0</v>
      </c>
      <c r="N3756" s="30">
        <v>0</v>
      </c>
      <c r="O3756" s="30">
        <v>0</v>
      </c>
      <c r="P3756" s="30">
        <v>0</v>
      </c>
      <c r="Q3756" s="30">
        <v>0</v>
      </c>
      <c r="R3756" s="30">
        <v>0</v>
      </c>
      <c r="S3756" s="30">
        <v>0</v>
      </c>
      <c r="T3756">
        <v>5.5</v>
      </c>
      <c r="U3756">
        <v>0</v>
      </c>
      <c r="V3756">
        <v>0</v>
      </c>
    </row>
    <row r="3757" spans="1:22" hidden="1" x14ac:dyDescent="0.25">
      <c r="A3757" s="30" t="s">
        <v>1190</v>
      </c>
      <c r="B3757" s="30" t="s">
        <v>272</v>
      </c>
      <c r="C3757" s="30" t="s">
        <v>5</v>
      </c>
      <c r="D3757" s="30" t="s">
        <v>591</v>
      </c>
      <c r="E3757" s="30" t="s">
        <v>281</v>
      </c>
      <c r="F3757" s="30">
        <v>10625</v>
      </c>
      <c r="G3757" s="30" t="s">
        <v>289</v>
      </c>
      <c r="H3757" s="30">
        <v>0</v>
      </c>
      <c r="I3757" s="30">
        <v>0</v>
      </c>
      <c r="J3757" s="30" t="s">
        <v>335</v>
      </c>
      <c r="K3757" s="30">
        <v>0</v>
      </c>
      <c r="L3757" s="30">
        <v>0</v>
      </c>
      <c r="M3757" s="30">
        <v>0</v>
      </c>
      <c r="N3757" s="30">
        <v>0</v>
      </c>
      <c r="O3757" s="30">
        <v>0</v>
      </c>
      <c r="P3757" s="30">
        <v>0</v>
      </c>
      <c r="Q3757" s="30">
        <v>0</v>
      </c>
      <c r="R3757" s="30">
        <v>0</v>
      </c>
      <c r="S3757" s="30">
        <v>0</v>
      </c>
      <c r="T3757">
        <v>6</v>
      </c>
      <c r="U3757">
        <v>5052.2494245767903</v>
      </c>
      <c r="V3757">
        <v>1</v>
      </c>
    </row>
    <row r="3758" spans="1:22" hidden="1" x14ac:dyDescent="0.25">
      <c r="A3758" s="30" t="s">
        <v>1189</v>
      </c>
      <c r="B3758" s="30" t="s">
        <v>272</v>
      </c>
      <c r="C3758" s="30" t="s">
        <v>5</v>
      </c>
      <c r="D3758" s="30" t="s">
        <v>591</v>
      </c>
      <c r="E3758" s="30" t="s">
        <v>281</v>
      </c>
      <c r="F3758" s="30">
        <v>10625</v>
      </c>
      <c r="G3758" s="30" t="s">
        <v>290</v>
      </c>
      <c r="H3758" s="30">
        <v>0</v>
      </c>
      <c r="I3758" s="30">
        <v>0</v>
      </c>
      <c r="J3758" s="30" t="s">
        <v>363</v>
      </c>
      <c r="K3758" s="30">
        <v>0</v>
      </c>
      <c r="L3758" s="30">
        <v>0</v>
      </c>
      <c r="M3758" s="30">
        <v>0</v>
      </c>
      <c r="N3758" s="30">
        <v>0</v>
      </c>
      <c r="O3758" s="30">
        <v>0</v>
      </c>
      <c r="P3758" s="30">
        <v>0</v>
      </c>
      <c r="Q3758" s="30">
        <v>0</v>
      </c>
      <c r="R3758" s="30">
        <v>0</v>
      </c>
      <c r="S3758" s="30">
        <v>0</v>
      </c>
      <c r="T3758">
        <v>6</v>
      </c>
      <c r="U3758">
        <v>3684.5470383130801</v>
      </c>
      <c r="V3758">
        <v>0.1875</v>
      </c>
    </row>
    <row r="3759" spans="1:22" hidden="1" x14ac:dyDescent="0.25">
      <c r="A3759" s="30" t="s">
        <v>1166</v>
      </c>
      <c r="B3759" s="30" t="s">
        <v>272</v>
      </c>
      <c r="C3759" s="30" t="s">
        <v>5</v>
      </c>
      <c r="D3759" s="30" t="s">
        <v>591</v>
      </c>
      <c r="E3759" s="30" t="s">
        <v>281</v>
      </c>
      <c r="F3759" s="30">
        <v>10625</v>
      </c>
      <c r="G3759" s="30" t="s">
        <v>291</v>
      </c>
      <c r="H3759" s="30">
        <v>0</v>
      </c>
      <c r="I3759" s="30">
        <v>0</v>
      </c>
      <c r="J3759" s="30" t="s">
        <v>336</v>
      </c>
      <c r="K3759" s="30">
        <v>0</v>
      </c>
      <c r="L3759" s="30">
        <v>0</v>
      </c>
      <c r="M3759" s="30">
        <v>0</v>
      </c>
      <c r="N3759" s="30">
        <v>0</v>
      </c>
      <c r="O3759" s="30">
        <v>0</v>
      </c>
      <c r="P3759" s="30">
        <v>0</v>
      </c>
      <c r="Q3759" s="30">
        <v>0</v>
      </c>
      <c r="R3759" s="30">
        <v>0</v>
      </c>
      <c r="S3759" s="30">
        <v>0</v>
      </c>
      <c r="T3759">
        <v>6</v>
      </c>
      <c r="U3759">
        <v>0</v>
      </c>
      <c r="V3759">
        <v>0</v>
      </c>
    </row>
    <row r="3760" spans="1:22" hidden="1" x14ac:dyDescent="0.25">
      <c r="A3760" s="30" t="s">
        <v>1168</v>
      </c>
      <c r="B3760" s="30" t="s">
        <v>272</v>
      </c>
      <c r="C3760" s="30" t="s">
        <v>5</v>
      </c>
      <c r="D3760" s="30" t="s">
        <v>591</v>
      </c>
      <c r="E3760" s="30" t="s">
        <v>281</v>
      </c>
      <c r="F3760" s="30">
        <v>10625</v>
      </c>
      <c r="G3760" s="30" t="s">
        <v>292</v>
      </c>
      <c r="H3760" s="30">
        <v>43.388366426197301</v>
      </c>
      <c r="I3760" s="30">
        <v>0.12</v>
      </c>
      <c r="J3760" s="30" t="s">
        <v>332</v>
      </c>
      <c r="K3760" s="30">
        <v>5.2066039711436796</v>
      </c>
      <c r="L3760" s="30">
        <v>55320.167193401503</v>
      </c>
      <c r="M3760" s="30">
        <v>0.12</v>
      </c>
      <c r="N3760" s="30">
        <v>0</v>
      </c>
      <c r="O3760" s="30">
        <v>0</v>
      </c>
      <c r="P3760" s="30">
        <v>0</v>
      </c>
      <c r="Q3760" s="30">
        <v>0</v>
      </c>
      <c r="R3760" s="30">
        <v>0</v>
      </c>
      <c r="S3760" s="30">
        <v>1275</v>
      </c>
      <c r="T3760">
        <v>6</v>
      </c>
      <c r="U3760">
        <v>43.388366426197301</v>
      </c>
      <c r="V3760">
        <v>3.3613445378151301E-2</v>
      </c>
    </row>
    <row r="3761" spans="1:22" hidden="1" x14ac:dyDescent="0.25">
      <c r="A3761" s="30" t="s">
        <v>1169</v>
      </c>
      <c r="B3761" s="30" t="s">
        <v>272</v>
      </c>
      <c r="C3761" s="30" t="s">
        <v>5</v>
      </c>
      <c r="D3761" s="30" t="s">
        <v>591</v>
      </c>
      <c r="E3761" s="30" t="s">
        <v>281</v>
      </c>
      <c r="F3761" s="30">
        <v>10625</v>
      </c>
      <c r="G3761" s="30" t="s">
        <v>293</v>
      </c>
      <c r="H3761" s="30">
        <v>230.89782770858099</v>
      </c>
      <c r="I3761" s="30">
        <v>0.01</v>
      </c>
      <c r="J3761" s="30" t="s">
        <v>333</v>
      </c>
      <c r="K3761" s="30">
        <v>2.30897827708581</v>
      </c>
      <c r="L3761" s="30">
        <v>24532.8941940367</v>
      </c>
      <c r="M3761" s="30">
        <v>0</v>
      </c>
      <c r="N3761" s="30">
        <v>0.01</v>
      </c>
      <c r="O3761" s="30">
        <v>0</v>
      </c>
      <c r="P3761" s="30">
        <v>0</v>
      </c>
      <c r="Q3761" s="30">
        <v>0</v>
      </c>
      <c r="R3761" s="30">
        <v>0</v>
      </c>
      <c r="S3761" s="30">
        <v>106.25</v>
      </c>
      <c r="T3761">
        <v>6</v>
      </c>
      <c r="U3761">
        <v>230.89782770858099</v>
      </c>
      <c r="V3761">
        <v>8.6956521739130401E-3</v>
      </c>
    </row>
    <row r="3762" spans="1:22" hidden="1" x14ac:dyDescent="0.25">
      <c r="A3762" s="30" t="s">
        <v>1170</v>
      </c>
      <c r="B3762" s="30" t="s">
        <v>272</v>
      </c>
      <c r="C3762" s="30" t="s">
        <v>5</v>
      </c>
      <c r="D3762" s="30" t="s">
        <v>591</v>
      </c>
      <c r="E3762" s="30" t="s">
        <v>281</v>
      </c>
      <c r="F3762" s="30">
        <v>10625</v>
      </c>
      <c r="G3762" s="30" t="s">
        <v>294</v>
      </c>
      <c r="H3762" s="30">
        <v>81.905463355908495</v>
      </c>
      <c r="I3762" s="30">
        <v>0.13</v>
      </c>
      <c r="J3762" s="30" t="s">
        <v>333</v>
      </c>
      <c r="K3762" s="30">
        <v>10.6477102362681</v>
      </c>
      <c r="L3762" s="30">
        <v>113131.921260349</v>
      </c>
      <c r="M3762" s="30">
        <v>0</v>
      </c>
      <c r="N3762" s="30">
        <v>0.13</v>
      </c>
      <c r="O3762" s="30">
        <v>0</v>
      </c>
      <c r="P3762" s="30">
        <v>0</v>
      </c>
      <c r="Q3762" s="30">
        <v>0</v>
      </c>
      <c r="R3762" s="30">
        <v>0</v>
      </c>
      <c r="S3762" s="30">
        <v>1381.25</v>
      </c>
      <c r="T3762">
        <v>6</v>
      </c>
      <c r="U3762">
        <v>81.905463355908495</v>
      </c>
      <c r="V3762">
        <v>0.11304347826087</v>
      </c>
    </row>
    <row r="3763" spans="1:22" hidden="1" x14ac:dyDescent="0.25">
      <c r="A3763" s="30" t="s">
        <v>1171</v>
      </c>
      <c r="B3763" s="30" t="s">
        <v>272</v>
      </c>
      <c r="C3763" s="30" t="s">
        <v>5</v>
      </c>
      <c r="D3763" s="30" t="s">
        <v>591</v>
      </c>
      <c r="E3763" s="30" t="s">
        <v>281</v>
      </c>
      <c r="F3763" s="30">
        <v>10625</v>
      </c>
      <c r="G3763" s="30" t="s">
        <v>295</v>
      </c>
      <c r="H3763" s="30">
        <v>0</v>
      </c>
      <c r="I3763" s="30">
        <v>0</v>
      </c>
      <c r="J3763" s="30" t="s">
        <v>336</v>
      </c>
      <c r="K3763" s="30">
        <v>0</v>
      </c>
      <c r="L3763" s="30">
        <v>0</v>
      </c>
      <c r="M3763" s="30">
        <v>0</v>
      </c>
      <c r="N3763" s="30">
        <v>0</v>
      </c>
      <c r="O3763" s="30">
        <v>0</v>
      </c>
      <c r="P3763" s="30">
        <v>0</v>
      </c>
      <c r="Q3763" s="30">
        <v>0</v>
      </c>
      <c r="R3763" s="30">
        <v>0</v>
      </c>
      <c r="S3763" s="30">
        <v>0</v>
      </c>
      <c r="T3763">
        <v>6</v>
      </c>
      <c r="U3763">
        <v>0</v>
      </c>
      <c r="V3763">
        <v>0</v>
      </c>
    </row>
    <row r="3764" spans="1:22" hidden="1" x14ac:dyDescent="0.25">
      <c r="A3764" s="30" t="s">
        <v>1172</v>
      </c>
      <c r="B3764" s="30" t="s">
        <v>272</v>
      </c>
      <c r="C3764" s="30" t="s">
        <v>5</v>
      </c>
      <c r="D3764" s="30" t="s">
        <v>591</v>
      </c>
      <c r="E3764" s="30" t="s">
        <v>281</v>
      </c>
      <c r="F3764" s="30">
        <v>10625</v>
      </c>
      <c r="G3764" s="30" t="s">
        <v>296</v>
      </c>
      <c r="H3764" s="30">
        <v>60.194524856878701</v>
      </c>
      <c r="I3764" s="30">
        <v>0.02</v>
      </c>
      <c r="J3764" s="30" t="s">
        <v>336</v>
      </c>
      <c r="K3764" s="30">
        <v>1.2038904971375699</v>
      </c>
      <c r="L3764" s="30">
        <v>12791.3365320867</v>
      </c>
      <c r="M3764" s="30">
        <v>0</v>
      </c>
      <c r="N3764" s="30">
        <v>0</v>
      </c>
      <c r="O3764" s="30">
        <v>0</v>
      </c>
      <c r="P3764" s="30">
        <v>0</v>
      </c>
      <c r="Q3764" s="30">
        <v>0.02</v>
      </c>
      <c r="R3764" s="30">
        <v>1.2038904971375699</v>
      </c>
      <c r="S3764" s="30">
        <v>212.5</v>
      </c>
      <c r="T3764">
        <v>6</v>
      </c>
      <c r="U3764">
        <v>60.194524856878701</v>
      </c>
      <c r="V3764">
        <v>1.63934426229508E-2</v>
      </c>
    </row>
    <row r="3765" spans="1:22" hidden="1" x14ac:dyDescent="0.25">
      <c r="A3765" s="30" t="s">
        <v>1173</v>
      </c>
      <c r="B3765" s="30" t="s">
        <v>272</v>
      </c>
      <c r="C3765" s="30" t="s">
        <v>5</v>
      </c>
      <c r="D3765" s="30" t="s">
        <v>591</v>
      </c>
      <c r="E3765" s="30" t="s">
        <v>281</v>
      </c>
      <c r="F3765" s="30">
        <v>10625</v>
      </c>
      <c r="G3765" s="30" t="s">
        <v>297</v>
      </c>
      <c r="H3765" s="30">
        <v>534.76730680620904</v>
      </c>
      <c r="I3765" s="30">
        <v>7.0000000000000007E-2</v>
      </c>
      <c r="J3765" s="30" t="s">
        <v>336</v>
      </c>
      <c r="K3765" s="30">
        <v>37.433711476434603</v>
      </c>
      <c r="L3765" s="30">
        <v>397733.18443711801</v>
      </c>
      <c r="M3765" s="30">
        <v>0</v>
      </c>
      <c r="N3765" s="30">
        <v>0</v>
      </c>
      <c r="O3765" s="30">
        <v>0</v>
      </c>
      <c r="P3765" s="30">
        <v>0</v>
      </c>
      <c r="Q3765" s="30">
        <v>7.0000000000000007E-2</v>
      </c>
      <c r="R3765" s="30">
        <v>37.433711476434603</v>
      </c>
      <c r="S3765" s="30">
        <v>743.75</v>
      </c>
      <c r="T3765">
        <v>6</v>
      </c>
      <c r="U3765">
        <v>534.76730680620904</v>
      </c>
      <c r="V3765">
        <v>5.7377049180327898E-2</v>
      </c>
    </row>
    <row r="3766" spans="1:22" hidden="1" x14ac:dyDescent="0.25">
      <c r="A3766" s="30" t="s">
        <v>1174</v>
      </c>
      <c r="B3766" s="30" t="s">
        <v>272</v>
      </c>
      <c r="C3766" s="30" t="s">
        <v>5</v>
      </c>
      <c r="D3766" s="30" t="s">
        <v>591</v>
      </c>
      <c r="E3766" s="30" t="s">
        <v>281</v>
      </c>
      <c r="F3766" s="30">
        <v>10625</v>
      </c>
      <c r="G3766" s="30" t="s">
        <v>298</v>
      </c>
      <c r="H3766" s="30">
        <v>0</v>
      </c>
      <c r="I3766" s="30">
        <v>0</v>
      </c>
      <c r="J3766" s="30" t="s">
        <v>276</v>
      </c>
      <c r="K3766" s="30">
        <v>0</v>
      </c>
      <c r="L3766" s="30">
        <v>0</v>
      </c>
      <c r="M3766" s="30">
        <v>0</v>
      </c>
      <c r="N3766" s="30">
        <v>0</v>
      </c>
      <c r="O3766" s="30">
        <v>0</v>
      </c>
      <c r="P3766" s="30">
        <v>0</v>
      </c>
      <c r="Q3766" s="30">
        <v>0</v>
      </c>
      <c r="R3766" s="30">
        <v>0</v>
      </c>
      <c r="S3766" s="30">
        <v>0</v>
      </c>
      <c r="T3766">
        <v>6</v>
      </c>
      <c r="U3766">
        <v>0</v>
      </c>
      <c r="V3766">
        <v>0</v>
      </c>
    </row>
    <row r="3767" spans="1:22" hidden="1" x14ac:dyDescent="0.25">
      <c r="A3767" s="30" t="s">
        <v>1175</v>
      </c>
      <c r="B3767" s="30" t="s">
        <v>272</v>
      </c>
      <c r="C3767" s="30" t="s">
        <v>5</v>
      </c>
      <c r="D3767" s="30" t="s">
        <v>591</v>
      </c>
      <c r="E3767" s="30" t="s">
        <v>281</v>
      </c>
      <c r="F3767" s="30">
        <v>10625</v>
      </c>
      <c r="G3767" s="30" t="s">
        <v>299</v>
      </c>
      <c r="H3767" s="30">
        <v>136.98288840856199</v>
      </c>
      <c r="I3767" s="30">
        <v>0.04</v>
      </c>
      <c r="J3767" s="30" t="s">
        <v>332</v>
      </c>
      <c r="K3767" s="30">
        <v>5.4793155363424901</v>
      </c>
      <c r="L3767" s="30">
        <v>58217.727573638898</v>
      </c>
      <c r="M3767" s="30">
        <v>0.04</v>
      </c>
      <c r="N3767" s="30">
        <v>0</v>
      </c>
      <c r="O3767" s="30">
        <v>0</v>
      </c>
      <c r="P3767" s="30">
        <v>0</v>
      </c>
      <c r="Q3767" s="30">
        <v>0</v>
      </c>
      <c r="R3767" s="30">
        <v>0</v>
      </c>
      <c r="S3767" s="30">
        <v>425</v>
      </c>
      <c r="T3767">
        <v>6</v>
      </c>
      <c r="U3767">
        <v>136.98288840856199</v>
      </c>
      <c r="V3767">
        <v>1.1204481792717101E-2</v>
      </c>
    </row>
    <row r="3768" spans="1:22" hidden="1" x14ac:dyDescent="0.25">
      <c r="A3768" s="30" t="s">
        <v>1176</v>
      </c>
      <c r="B3768" s="30" t="s">
        <v>272</v>
      </c>
      <c r="C3768" s="30" t="s">
        <v>5</v>
      </c>
      <c r="D3768" s="30" t="s">
        <v>591</v>
      </c>
      <c r="E3768" s="30" t="s">
        <v>281</v>
      </c>
      <c r="F3768" s="30">
        <v>10625</v>
      </c>
      <c r="G3768" s="30" t="s">
        <v>300</v>
      </c>
      <c r="H3768" s="30">
        <v>0</v>
      </c>
      <c r="I3768" s="30">
        <v>0</v>
      </c>
      <c r="J3768" s="30" t="s">
        <v>336</v>
      </c>
      <c r="K3768" s="30">
        <v>0</v>
      </c>
      <c r="L3768" s="30">
        <v>0</v>
      </c>
      <c r="M3768" s="30">
        <v>0</v>
      </c>
      <c r="N3768" s="30">
        <v>0</v>
      </c>
      <c r="O3768" s="30">
        <v>0</v>
      </c>
      <c r="P3768" s="30">
        <v>0</v>
      </c>
      <c r="Q3768" s="30">
        <v>0</v>
      </c>
      <c r="R3768" s="30">
        <v>0</v>
      </c>
      <c r="S3768" s="30">
        <v>0</v>
      </c>
      <c r="T3768">
        <v>6</v>
      </c>
      <c r="U3768">
        <v>0</v>
      </c>
      <c r="V3768">
        <v>0</v>
      </c>
    </row>
    <row r="3769" spans="1:22" hidden="1" x14ac:dyDescent="0.25">
      <c r="A3769" s="30" t="s">
        <v>1177</v>
      </c>
      <c r="B3769" s="30" t="s">
        <v>272</v>
      </c>
      <c r="C3769" s="30" t="s">
        <v>5</v>
      </c>
      <c r="D3769" s="30" t="s">
        <v>591</v>
      </c>
      <c r="E3769" s="30" t="s">
        <v>281</v>
      </c>
      <c r="F3769" s="30">
        <v>10625</v>
      </c>
      <c r="G3769" s="30" t="s">
        <v>301</v>
      </c>
      <c r="H3769" s="30">
        <v>38.582949412208698</v>
      </c>
      <c r="I3769" s="30">
        <v>0.77</v>
      </c>
      <c r="J3769" s="30" t="s">
        <v>333</v>
      </c>
      <c r="K3769" s="30">
        <v>29.708871047400699</v>
      </c>
      <c r="L3769" s="30">
        <v>315656.75487863302</v>
      </c>
      <c r="M3769" s="30">
        <v>0</v>
      </c>
      <c r="N3769" s="30">
        <v>0.77</v>
      </c>
      <c r="O3769" s="30">
        <v>0</v>
      </c>
      <c r="P3769" s="30">
        <v>0</v>
      </c>
      <c r="Q3769" s="30">
        <v>0</v>
      </c>
      <c r="R3769" s="30">
        <v>0</v>
      </c>
      <c r="S3769" s="30">
        <v>8181.25</v>
      </c>
      <c r="T3769">
        <v>6</v>
      </c>
      <c r="U3769">
        <v>38.582949412208698</v>
      </c>
      <c r="V3769">
        <v>0.66956521739130404</v>
      </c>
    </row>
    <row r="3770" spans="1:22" hidden="1" x14ac:dyDescent="0.25">
      <c r="A3770" s="30" t="s">
        <v>1178</v>
      </c>
      <c r="B3770" s="30" t="s">
        <v>272</v>
      </c>
      <c r="C3770" s="30" t="s">
        <v>5</v>
      </c>
      <c r="D3770" s="30" t="s">
        <v>591</v>
      </c>
      <c r="E3770" s="30" t="s">
        <v>281</v>
      </c>
      <c r="F3770" s="30">
        <v>10625</v>
      </c>
      <c r="G3770" s="30" t="s">
        <v>302</v>
      </c>
      <c r="H3770" s="30">
        <v>102.51790976596899</v>
      </c>
      <c r="I3770" s="30">
        <v>0.13</v>
      </c>
      <c r="J3770" s="30" t="s">
        <v>332</v>
      </c>
      <c r="K3770" s="30">
        <v>13.327328269576</v>
      </c>
      <c r="L3770" s="30">
        <v>141602.86286424499</v>
      </c>
      <c r="M3770" s="30">
        <v>0.13</v>
      </c>
      <c r="N3770" s="30">
        <v>0</v>
      </c>
      <c r="O3770" s="30">
        <v>0</v>
      </c>
      <c r="P3770" s="30">
        <v>0</v>
      </c>
      <c r="Q3770" s="30">
        <v>0</v>
      </c>
      <c r="R3770" s="30">
        <v>0</v>
      </c>
      <c r="S3770" s="30">
        <v>1381.25</v>
      </c>
      <c r="T3770">
        <v>6</v>
      </c>
      <c r="U3770">
        <v>102.51790976596899</v>
      </c>
      <c r="V3770">
        <v>3.64145658263305E-2</v>
      </c>
    </row>
    <row r="3771" spans="1:22" hidden="1" x14ac:dyDescent="0.25">
      <c r="A3771" s="30" t="s">
        <v>1179</v>
      </c>
      <c r="B3771" s="30" t="s">
        <v>272</v>
      </c>
      <c r="C3771" s="30" t="s">
        <v>5</v>
      </c>
      <c r="D3771" s="30" t="s">
        <v>591</v>
      </c>
      <c r="E3771" s="30" t="s">
        <v>281</v>
      </c>
      <c r="F3771" s="30">
        <v>10625</v>
      </c>
      <c r="G3771" s="30" t="s">
        <v>303</v>
      </c>
      <c r="H3771" s="30">
        <v>183.86467652974201</v>
      </c>
      <c r="I3771" s="30">
        <v>0.04</v>
      </c>
      <c r="J3771" s="30" t="s">
        <v>336</v>
      </c>
      <c r="K3771" s="30">
        <v>7.3545870611896804</v>
      </c>
      <c r="L3771" s="30">
        <v>78142.487525140401</v>
      </c>
      <c r="M3771" s="30">
        <v>0</v>
      </c>
      <c r="N3771" s="30">
        <v>0</v>
      </c>
      <c r="O3771" s="30">
        <v>0</v>
      </c>
      <c r="P3771" s="30">
        <v>0</v>
      </c>
      <c r="Q3771" s="30">
        <v>0.04</v>
      </c>
      <c r="R3771" s="30">
        <v>7.3545870611896804</v>
      </c>
      <c r="S3771" s="30">
        <v>425</v>
      </c>
      <c r="T3771">
        <v>6</v>
      </c>
      <c r="U3771">
        <v>183.86467652974201</v>
      </c>
      <c r="V3771">
        <v>3.2786885245901599E-2</v>
      </c>
    </row>
    <row r="3772" spans="1:22" hidden="1" x14ac:dyDescent="0.25">
      <c r="A3772" s="30" t="s">
        <v>1167</v>
      </c>
      <c r="B3772" s="30" t="s">
        <v>272</v>
      </c>
      <c r="C3772" s="30" t="s">
        <v>5</v>
      </c>
      <c r="D3772" s="30" t="s">
        <v>591</v>
      </c>
      <c r="E3772" s="30" t="s">
        <v>281</v>
      </c>
      <c r="F3772" s="30">
        <v>10625</v>
      </c>
      <c r="G3772" s="30" t="s">
        <v>304</v>
      </c>
      <c r="H3772" s="30">
        <v>44.404628297392399</v>
      </c>
      <c r="I3772" s="30">
        <v>1</v>
      </c>
      <c r="J3772" s="30" t="s">
        <v>336</v>
      </c>
      <c r="K3772" s="30">
        <v>44.404628297392399</v>
      </c>
      <c r="L3772" s="30">
        <v>471799.175659795</v>
      </c>
      <c r="M3772" s="30">
        <v>0</v>
      </c>
      <c r="N3772" s="30">
        <v>0</v>
      </c>
      <c r="O3772" s="30">
        <v>0</v>
      </c>
      <c r="P3772" s="30">
        <v>0</v>
      </c>
      <c r="Q3772" s="30">
        <v>1</v>
      </c>
      <c r="R3772" s="30">
        <v>44.404628297392399</v>
      </c>
      <c r="S3772" s="30">
        <v>10625</v>
      </c>
      <c r="T3772">
        <v>6</v>
      </c>
      <c r="U3772">
        <v>44.404628297392399</v>
      </c>
      <c r="V3772">
        <v>0.81967213114754101</v>
      </c>
    </row>
    <row r="3773" spans="1:22" hidden="1" x14ac:dyDescent="0.25">
      <c r="A3773" s="30" t="s">
        <v>1181</v>
      </c>
      <c r="B3773" s="30" t="s">
        <v>272</v>
      </c>
      <c r="C3773" s="30" t="s">
        <v>5</v>
      </c>
      <c r="D3773" s="30" t="s">
        <v>591</v>
      </c>
      <c r="E3773" s="30" t="s">
        <v>281</v>
      </c>
      <c r="F3773" s="30">
        <v>10625</v>
      </c>
      <c r="G3773" s="30" t="s">
        <v>305</v>
      </c>
      <c r="H3773" s="30">
        <v>210.72348318661199</v>
      </c>
      <c r="I3773" s="30">
        <v>1.1499999999999999</v>
      </c>
      <c r="J3773" s="30" t="s">
        <v>332</v>
      </c>
      <c r="K3773" s="30">
        <v>242.332005664603</v>
      </c>
      <c r="L3773" s="30">
        <v>2574777.5601864099</v>
      </c>
      <c r="M3773" s="30">
        <v>1.1499999999999999</v>
      </c>
      <c r="N3773" s="30">
        <v>0</v>
      </c>
      <c r="O3773" s="30">
        <v>0</v>
      </c>
      <c r="P3773" s="30">
        <v>0</v>
      </c>
      <c r="Q3773" s="30">
        <v>0</v>
      </c>
      <c r="R3773" s="30">
        <v>0</v>
      </c>
      <c r="S3773" s="30">
        <v>12218.75</v>
      </c>
      <c r="T3773">
        <v>6</v>
      </c>
      <c r="U3773">
        <v>210.72348318661199</v>
      </c>
      <c r="V3773">
        <v>0.32212885154061599</v>
      </c>
    </row>
    <row r="3774" spans="1:22" hidden="1" x14ac:dyDescent="0.25">
      <c r="A3774" s="30" t="s">
        <v>1182</v>
      </c>
      <c r="B3774" s="30" t="s">
        <v>272</v>
      </c>
      <c r="C3774" s="30" t="s">
        <v>5</v>
      </c>
      <c r="D3774" s="30" t="s">
        <v>591</v>
      </c>
      <c r="E3774" s="30" t="s">
        <v>281</v>
      </c>
      <c r="F3774" s="30">
        <v>10625</v>
      </c>
      <c r="G3774" s="30" t="s">
        <v>306</v>
      </c>
      <c r="H3774" s="30">
        <v>110.47453010387299</v>
      </c>
      <c r="I3774" s="30">
        <v>1.39</v>
      </c>
      <c r="J3774" s="30" t="s">
        <v>332</v>
      </c>
      <c r="K3774" s="30">
        <v>153.55959684438301</v>
      </c>
      <c r="L3774" s="30">
        <v>1631570.7164715701</v>
      </c>
      <c r="M3774" s="30">
        <v>1.39</v>
      </c>
      <c r="N3774" s="30">
        <v>0</v>
      </c>
      <c r="O3774" s="30">
        <v>0</v>
      </c>
      <c r="P3774" s="30">
        <v>0</v>
      </c>
      <c r="Q3774" s="30">
        <v>0</v>
      </c>
      <c r="R3774" s="30">
        <v>0</v>
      </c>
      <c r="S3774" s="30">
        <v>14768.75</v>
      </c>
      <c r="T3774">
        <v>6</v>
      </c>
      <c r="U3774">
        <v>110.47453010387299</v>
      </c>
      <c r="V3774">
        <v>0.38935574229691899</v>
      </c>
    </row>
    <row r="3775" spans="1:22" hidden="1" x14ac:dyDescent="0.25">
      <c r="A3775" s="30" t="s">
        <v>1183</v>
      </c>
      <c r="B3775" s="30" t="s">
        <v>272</v>
      </c>
      <c r="C3775" s="30" t="s">
        <v>5</v>
      </c>
      <c r="D3775" s="30" t="s">
        <v>591</v>
      </c>
      <c r="E3775" s="30" t="s">
        <v>281</v>
      </c>
      <c r="F3775" s="30">
        <v>10625</v>
      </c>
      <c r="G3775" s="30" t="s">
        <v>307</v>
      </c>
      <c r="H3775" s="30">
        <v>71.936208320701397</v>
      </c>
      <c r="I3775" s="30">
        <v>0.09</v>
      </c>
      <c r="J3775" s="30" t="s">
        <v>336</v>
      </c>
      <c r="K3775" s="30">
        <v>6.4742587488631198</v>
      </c>
      <c r="L3775" s="30">
        <v>68788.999206670705</v>
      </c>
      <c r="M3775" s="30">
        <v>0</v>
      </c>
      <c r="N3775" s="30">
        <v>0</v>
      </c>
      <c r="O3775" s="30">
        <v>0</v>
      </c>
      <c r="P3775" s="30">
        <v>0</v>
      </c>
      <c r="Q3775" s="30">
        <v>0.09</v>
      </c>
      <c r="R3775" s="30">
        <v>6.4742587488631198</v>
      </c>
      <c r="S3775" s="30">
        <v>956.25</v>
      </c>
      <c r="T3775">
        <v>6</v>
      </c>
      <c r="U3775">
        <v>71.936208320701397</v>
      </c>
      <c r="V3775">
        <v>7.3770491803278701E-2</v>
      </c>
    </row>
    <row r="3776" spans="1:22" hidden="1" x14ac:dyDescent="0.25">
      <c r="A3776" s="30" t="s">
        <v>1184</v>
      </c>
      <c r="B3776" s="30" t="s">
        <v>272</v>
      </c>
      <c r="C3776" s="30" t="s">
        <v>5</v>
      </c>
      <c r="D3776" s="30" t="s">
        <v>591</v>
      </c>
      <c r="E3776" s="30" t="s">
        <v>281</v>
      </c>
      <c r="F3776" s="30">
        <v>10625</v>
      </c>
      <c r="G3776" s="30" t="s">
        <v>308</v>
      </c>
      <c r="H3776" s="30">
        <v>132.75213046329799</v>
      </c>
      <c r="I3776" s="30">
        <v>0.74</v>
      </c>
      <c r="J3776" s="30" t="s">
        <v>332</v>
      </c>
      <c r="K3776" s="30">
        <v>98.236576542840297</v>
      </c>
      <c r="L3776" s="30">
        <v>1043763.62576768</v>
      </c>
      <c r="M3776" s="30">
        <v>0.74</v>
      </c>
      <c r="N3776" s="30">
        <v>0</v>
      </c>
      <c r="O3776" s="30">
        <v>0</v>
      </c>
      <c r="P3776" s="30">
        <v>0</v>
      </c>
      <c r="Q3776" s="30">
        <v>0</v>
      </c>
      <c r="R3776" s="30">
        <v>0</v>
      </c>
      <c r="S3776" s="30">
        <v>7862.5</v>
      </c>
      <c r="T3776">
        <v>6</v>
      </c>
      <c r="U3776">
        <v>132.75213046329799</v>
      </c>
      <c r="V3776">
        <v>0.20728291316526601</v>
      </c>
    </row>
    <row r="3777" spans="1:22" hidden="1" x14ac:dyDescent="0.25">
      <c r="A3777" s="30" t="s">
        <v>1180</v>
      </c>
      <c r="B3777" s="30" t="s">
        <v>272</v>
      </c>
      <c r="C3777" s="30" t="s">
        <v>5</v>
      </c>
      <c r="D3777" s="30" t="s">
        <v>591</v>
      </c>
      <c r="E3777" s="30" t="s">
        <v>281</v>
      </c>
      <c r="F3777" s="30">
        <v>10625</v>
      </c>
      <c r="G3777" s="30" t="s">
        <v>309</v>
      </c>
      <c r="H3777" s="30">
        <v>0</v>
      </c>
      <c r="I3777" s="30">
        <v>0</v>
      </c>
      <c r="J3777" s="30" t="s">
        <v>336</v>
      </c>
      <c r="K3777" s="30">
        <v>0</v>
      </c>
      <c r="L3777" s="30">
        <v>0</v>
      </c>
      <c r="M3777" s="30">
        <v>0</v>
      </c>
      <c r="N3777" s="30">
        <v>0</v>
      </c>
      <c r="O3777" s="30">
        <v>0</v>
      </c>
      <c r="P3777" s="30">
        <v>0</v>
      </c>
      <c r="Q3777" s="30">
        <v>0</v>
      </c>
      <c r="R3777" s="30">
        <v>0</v>
      </c>
      <c r="S3777" s="30">
        <v>0</v>
      </c>
      <c r="T3777">
        <v>6</v>
      </c>
      <c r="U3777">
        <v>0</v>
      </c>
      <c r="V3777">
        <v>0</v>
      </c>
    </row>
    <row r="3778" spans="1:22" hidden="1" x14ac:dyDescent="0.25">
      <c r="A3778" s="30" t="s">
        <v>1185</v>
      </c>
      <c r="B3778" s="30" t="s">
        <v>272</v>
      </c>
      <c r="C3778" s="30" t="s">
        <v>5</v>
      </c>
      <c r="D3778" s="30" t="s">
        <v>591</v>
      </c>
      <c r="E3778" s="30" t="s">
        <v>281</v>
      </c>
      <c r="F3778" s="30">
        <v>10625</v>
      </c>
      <c r="G3778" s="30" t="s">
        <v>310</v>
      </c>
      <c r="H3778" s="30">
        <v>153.01233275093799</v>
      </c>
      <c r="I3778" s="30">
        <v>0.01</v>
      </c>
      <c r="J3778" s="30" t="s">
        <v>333</v>
      </c>
      <c r="K3778" s="30">
        <v>1.53012332750938</v>
      </c>
      <c r="L3778" s="30">
        <v>16257.5603547871</v>
      </c>
      <c r="M3778" s="30">
        <v>0</v>
      </c>
      <c r="N3778" s="30">
        <v>0.01</v>
      </c>
      <c r="O3778" s="30">
        <v>0</v>
      </c>
      <c r="P3778" s="30">
        <v>0</v>
      </c>
      <c r="Q3778" s="30">
        <v>0</v>
      </c>
      <c r="R3778" s="30">
        <v>0</v>
      </c>
      <c r="S3778" s="30">
        <v>106.25</v>
      </c>
      <c r="T3778">
        <v>6</v>
      </c>
      <c r="U3778">
        <v>153.01233275093799</v>
      </c>
      <c r="V3778">
        <v>8.6956521739130401E-3</v>
      </c>
    </row>
    <row r="3779" spans="1:22" hidden="1" x14ac:dyDescent="0.25">
      <c r="A3779" s="30" t="s">
        <v>1186</v>
      </c>
      <c r="B3779" s="30" t="s">
        <v>272</v>
      </c>
      <c r="C3779" s="30" t="s">
        <v>5</v>
      </c>
      <c r="D3779" s="30" t="s">
        <v>591</v>
      </c>
      <c r="E3779" s="30" t="s">
        <v>281</v>
      </c>
      <c r="F3779" s="30">
        <v>10625</v>
      </c>
      <c r="G3779" s="30" t="s">
        <v>311</v>
      </c>
      <c r="H3779" s="30">
        <v>100.557917325776</v>
      </c>
      <c r="I3779" s="30">
        <v>0.23</v>
      </c>
      <c r="J3779" s="30" t="s">
        <v>333</v>
      </c>
      <c r="K3779" s="30">
        <v>23.128320984928401</v>
      </c>
      <c r="L3779" s="30">
        <v>245738.41046486399</v>
      </c>
      <c r="M3779" s="30">
        <v>0</v>
      </c>
      <c r="N3779" s="30">
        <v>0.23</v>
      </c>
      <c r="O3779" s="30">
        <v>0</v>
      </c>
      <c r="P3779" s="30">
        <v>0</v>
      </c>
      <c r="Q3779" s="30">
        <v>0</v>
      </c>
      <c r="R3779" s="30">
        <v>0</v>
      </c>
      <c r="S3779" s="30">
        <v>2443.75</v>
      </c>
      <c r="T3779">
        <v>6</v>
      </c>
      <c r="U3779">
        <v>100.557917325776</v>
      </c>
      <c r="V3779">
        <v>0.2</v>
      </c>
    </row>
    <row r="3780" spans="1:22" hidden="1" x14ac:dyDescent="0.25">
      <c r="A3780" s="30" t="s">
        <v>1187</v>
      </c>
      <c r="B3780" s="30" t="s">
        <v>272</v>
      </c>
      <c r="C3780" s="30" t="s">
        <v>5</v>
      </c>
      <c r="D3780" s="30" t="s">
        <v>591</v>
      </c>
      <c r="E3780" s="30" t="s">
        <v>281</v>
      </c>
      <c r="F3780" s="30">
        <v>10625</v>
      </c>
      <c r="G3780" s="30" t="s">
        <v>312</v>
      </c>
      <c r="H3780" s="30">
        <v>31.7647885926676</v>
      </c>
      <c r="I3780" s="30">
        <v>2.04</v>
      </c>
      <c r="J3780" s="30" t="s">
        <v>334</v>
      </c>
      <c r="K3780" s="30">
        <v>64.8001687290419</v>
      </c>
      <c r="L3780" s="30">
        <v>688501.79274607101</v>
      </c>
      <c r="M3780" s="30">
        <v>0</v>
      </c>
      <c r="N3780" s="30">
        <v>0</v>
      </c>
      <c r="O3780" s="30">
        <v>2.04</v>
      </c>
      <c r="P3780" s="30">
        <v>0</v>
      </c>
      <c r="Q3780" s="30">
        <v>0</v>
      </c>
      <c r="R3780" s="30">
        <v>0</v>
      </c>
      <c r="S3780" s="30">
        <v>21675</v>
      </c>
      <c r="T3780">
        <v>6</v>
      </c>
      <c r="U3780">
        <v>31.7647885926676</v>
      </c>
      <c r="V3780">
        <v>0.81274900398406402</v>
      </c>
    </row>
    <row r="3781" spans="1:22" hidden="1" x14ac:dyDescent="0.25">
      <c r="A3781" s="30" t="s">
        <v>2869</v>
      </c>
      <c r="B3781" s="30" t="s">
        <v>272</v>
      </c>
      <c r="C3781" s="30" t="s">
        <v>5</v>
      </c>
      <c r="D3781" s="30" t="s">
        <v>591</v>
      </c>
      <c r="E3781" s="30" t="s">
        <v>281</v>
      </c>
      <c r="F3781" s="30">
        <v>10625</v>
      </c>
      <c r="G3781" s="30" t="s">
        <v>2688</v>
      </c>
      <c r="H3781" s="30">
        <v>207.54767907158799</v>
      </c>
      <c r="I3781" s="30">
        <v>5.9318958970000002E-2</v>
      </c>
      <c r="J3781" s="30" t="s">
        <v>334</v>
      </c>
      <c r="K3781" s="30">
        <v>12.3115122591663</v>
      </c>
      <c r="L3781" s="30">
        <v>130809.817753642</v>
      </c>
      <c r="M3781" s="30">
        <v>0</v>
      </c>
      <c r="N3781" s="30">
        <v>0</v>
      </c>
      <c r="O3781" s="30">
        <v>5.9318958970000002E-2</v>
      </c>
      <c r="P3781" s="30">
        <v>0</v>
      </c>
      <c r="Q3781" s="30">
        <v>0</v>
      </c>
      <c r="R3781" s="30">
        <v>0</v>
      </c>
      <c r="S3781" s="30">
        <v>630.26393905625002</v>
      </c>
      <c r="T3781">
        <v>6</v>
      </c>
      <c r="U3781">
        <v>207.54767907158799</v>
      </c>
      <c r="V3781">
        <v>2.3633051382470099E-2</v>
      </c>
    </row>
    <row r="3782" spans="1:22" hidden="1" x14ac:dyDescent="0.25">
      <c r="A3782" s="30" t="s">
        <v>2785</v>
      </c>
      <c r="B3782" s="30" t="s">
        <v>272</v>
      </c>
      <c r="C3782" s="30" t="s">
        <v>5</v>
      </c>
      <c r="D3782" s="30" t="s">
        <v>591</v>
      </c>
      <c r="E3782" s="30" t="s">
        <v>281</v>
      </c>
      <c r="F3782" s="30">
        <v>10625</v>
      </c>
      <c r="G3782" s="30" t="s">
        <v>2687</v>
      </c>
      <c r="H3782" s="30">
        <v>128.80837723980801</v>
      </c>
      <c r="I3782" s="30">
        <v>0.41068104103000003</v>
      </c>
      <c r="J3782" s="30" t="s">
        <v>334</v>
      </c>
      <c r="K3782" s="30">
        <v>52.8991584582295</v>
      </c>
      <c r="L3782" s="30">
        <v>562053.55861868802</v>
      </c>
      <c r="M3782" s="30">
        <v>0</v>
      </c>
      <c r="N3782" s="30">
        <v>0</v>
      </c>
      <c r="O3782" s="30">
        <v>0.41068104103000003</v>
      </c>
      <c r="P3782" s="30">
        <v>0</v>
      </c>
      <c r="Q3782" s="30">
        <v>0</v>
      </c>
      <c r="R3782" s="30">
        <v>0</v>
      </c>
      <c r="S3782" s="30">
        <v>4363.4860609437501</v>
      </c>
      <c r="T3782">
        <v>6</v>
      </c>
      <c r="U3782">
        <v>128.80837723980801</v>
      </c>
      <c r="V3782">
        <v>0.16361794463346599</v>
      </c>
    </row>
    <row r="3783" spans="1:22" hidden="1" x14ac:dyDescent="0.25">
      <c r="A3783" s="30" t="s">
        <v>1188</v>
      </c>
      <c r="B3783" s="30" t="s">
        <v>272</v>
      </c>
      <c r="C3783" s="30" t="s">
        <v>5</v>
      </c>
      <c r="D3783" s="30" t="s">
        <v>591</v>
      </c>
      <c r="E3783" s="30" t="s">
        <v>281</v>
      </c>
      <c r="F3783" s="30">
        <v>10625</v>
      </c>
      <c r="G3783" s="30" t="s">
        <v>313</v>
      </c>
      <c r="H3783" s="30">
        <v>0</v>
      </c>
      <c r="I3783" s="30">
        <v>0</v>
      </c>
      <c r="J3783" s="30" t="s">
        <v>334</v>
      </c>
      <c r="K3783" s="30">
        <v>0</v>
      </c>
      <c r="L3783" s="30">
        <v>0</v>
      </c>
      <c r="M3783" s="30">
        <v>0</v>
      </c>
      <c r="N3783" s="30">
        <v>0</v>
      </c>
      <c r="O3783" s="30">
        <v>0</v>
      </c>
      <c r="P3783" s="30">
        <v>0</v>
      </c>
      <c r="Q3783" s="30">
        <v>0</v>
      </c>
      <c r="R3783" s="30">
        <v>0</v>
      </c>
      <c r="S3783" s="30">
        <v>0</v>
      </c>
      <c r="T3783">
        <v>6</v>
      </c>
      <c r="U3783">
        <v>0</v>
      </c>
      <c r="V3783">
        <v>0</v>
      </c>
    </row>
    <row r="3784" spans="1:22" hidden="1" x14ac:dyDescent="0.25">
      <c r="A3784" s="30" t="s">
        <v>1215</v>
      </c>
      <c r="B3784" s="30" t="s">
        <v>272</v>
      </c>
      <c r="C3784" s="30" t="s">
        <v>5</v>
      </c>
      <c r="D3784" s="30" t="s">
        <v>591</v>
      </c>
      <c r="E3784" s="30" t="s">
        <v>282</v>
      </c>
      <c r="F3784" s="30">
        <v>10624</v>
      </c>
      <c r="G3784" s="30" t="s">
        <v>289</v>
      </c>
      <c r="H3784" s="30">
        <v>0</v>
      </c>
      <c r="I3784" s="30">
        <v>0</v>
      </c>
      <c r="J3784" s="30" t="s">
        <v>335</v>
      </c>
      <c r="K3784" s="30">
        <v>0</v>
      </c>
      <c r="L3784" s="30">
        <v>0</v>
      </c>
      <c r="M3784" s="30">
        <v>0</v>
      </c>
      <c r="N3784" s="30">
        <v>0</v>
      </c>
      <c r="O3784" s="30">
        <v>0</v>
      </c>
      <c r="P3784" s="30">
        <v>0</v>
      </c>
      <c r="Q3784" s="30">
        <v>0</v>
      </c>
      <c r="R3784" s="30">
        <v>0</v>
      </c>
      <c r="S3784" s="30">
        <v>0</v>
      </c>
      <c r="T3784">
        <v>7</v>
      </c>
      <c r="U3784">
        <v>5052.2494245767903</v>
      </c>
      <c r="V3784">
        <v>1</v>
      </c>
    </row>
    <row r="3785" spans="1:22" hidden="1" x14ac:dyDescent="0.25">
      <c r="A3785" s="30" t="s">
        <v>1214</v>
      </c>
      <c r="B3785" s="30" t="s">
        <v>272</v>
      </c>
      <c r="C3785" s="30" t="s">
        <v>5</v>
      </c>
      <c r="D3785" s="30" t="s">
        <v>591</v>
      </c>
      <c r="E3785" s="30" t="s">
        <v>282</v>
      </c>
      <c r="F3785" s="30">
        <v>10624</v>
      </c>
      <c r="G3785" s="30" t="s">
        <v>290</v>
      </c>
      <c r="H3785" s="30">
        <v>0</v>
      </c>
      <c r="I3785" s="30">
        <v>0</v>
      </c>
      <c r="J3785" s="30" t="s">
        <v>363</v>
      </c>
      <c r="K3785" s="30">
        <v>0</v>
      </c>
      <c r="L3785" s="30">
        <v>0</v>
      </c>
      <c r="M3785" s="30">
        <v>0</v>
      </c>
      <c r="N3785" s="30">
        <v>0</v>
      </c>
      <c r="O3785" s="30">
        <v>0</v>
      </c>
      <c r="P3785" s="30">
        <v>0</v>
      </c>
      <c r="Q3785" s="30">
        <v>0</v>
      </c>
      <c r="R3785" s="30">
        <v>0</v>
      </c>
      <c r="S3785" s="30">
        <v>0</v>
      </c>
      <c r="T3785">
        <v>7</v>
      </c>
      <c r="U3785">
        <v>3684.5470383130801</v>
      </c>
      <c r="V3785">
        <v>0.1875</v>
      </c>
    </row>
    <row r="3786" spans="1:22" hidden="1" x14ac:dyDescent="0.25">
      <c r="A3786" s="30" t="s">
        <v>1191</v>
      </c>
      <c r="B3786" s="30" t="s">
        <v>272</v>
      </c>
      <c r="C3786" s="30" t="s">
        <v>5</v>
      </c>
      <c r="D3786" s="30" t="s">
        <v>591</v>
      </c>
      <c r="E3786" s="30" t="s">
        <v>282</v>
      </c>
      <c r="F3786" s="30">
        <v>10624</v>
      </c>
      <c r="G3786" s="30" t="s">
        <v>291</v>
      </c>
      <c r="H3786" s="30">
        <v>0</v>
      </c>
      <c r="I3786" s="30">
        <v>0</v>
      </c>
      <c r="J3786" s="30" t="s">
        <v>336</v>
      </c>
      <c r="K3786" s="30">
        <v>0</v>
      </c>
      <c r="L3786" s="30">
        <v>0</v>
      </c>
      <c r="M3786" s="30">
        <v>0</v>
      </c>
      <c r="N3786" s="30">
        <v>0</v>
      </c>
      <c r="O3786" s="30">
        <v>0</v>
      </c>
      <c r="P3786" s="30">
        <v>0</v>
      </c>
      <c r="Q3786" s="30">
        <v>0</v>
      </c>
      <c r="R3786" s="30">
        <v>0</v>
      </c>
      <c r="S3786" s="30">
        <v>0</v>
      </c>
      <c r="T3786">
        <v>7</v>
      </c>
      <c r="U3786">
        <v>0</v>
      </c>
      <c r="V3786">
        <v>0</v>
      </c>
    </row>
    <row r="3787" spans="1:22" hidden="1" x14ac:dyDescent="0.25">
      <c r="A3787" s="30" t="s">
        <v>1193</v>
      </c>
      <c r="B3787" s="30" t="s">
        <v>272</v>
      </c>
      <c r="C3787" s="30" t="s">
        <v>5</v>
      </c>
      <c r="D3787" s="30" t="s">
        <v>591</v>
      </c>
      <c r="E3787" s="30" t="s">
        <v>282</v>
      </c>
      <c r="F3787" s="30">
        <v>10624</v>
      </c>
      <c r="G3787" s="30" t="s">
        <v>292</v>
      </c>
      <c r="H3787" s="30">
        <v>46.4201081490965</v>
      </c>
      <c r="I3787" s="30">
        <v>0.19</v>
      </c>
      <c r="J3787" s="30" t="s">
        <v>332</v>
      </c>
      <c r="K3787" s="30">
        <v>8.8198205483283392</v>
      </c>
      <c r="L3787" s="30">
        <v>93701.7735054402</v>
      </c>
      <c r="M3787" s="30">
        <v>0.19</v>
      </c>
      <c r="N3787" s="30">
        <v>0</v>
      </c>
      <c r="O3787" s="30">
        <v>0</v>
      </c>
      <c r="P3787" s="30">
        <v>0</v>
      </c>
      <c r="Q3787" s="30">
        <v>0</v>
      </c>
      <c r="R3787" s="30">
        <v>0</v>
      </c>
      <c r="S3787" s="30">
        <v>2018.56</v>
      </c>
      <c r="T3787">
        <v>7</v>
      </c>
      <c r="U3787">
        <v>46.4201081490965</v>
      </c>
      <c r="V3787">
        <v>4.2600896860986497E-2</v>
      </c>
    </row>
    <row r="3788" spans="1:22" hidden="1" x14ac:dyDescent="0.25">
      <c r="A3788" s="30" t="s">
        <v>1194</v>
      </c>
      <c r="B3788" s="30" t="s">
        <v>272</v>
      </c>
      <c r="C3788" s="30" t="s">
        <v>5</v>
      </c>
      <c r="D3788" s="30" t="s">
        <v>591</v>
      </c>
      <c r="E3788" s="30" t="s">
        <v>282</v>
      </c>
      <c r="F3788" s="30">
        <v>10624</v>
      </c>
      <c r="G3788" s="30" t="s">
        <v>293</v>
      </c>
      <c r="H3788" s="30">
        <v>495.47363709206201</v>
      </c>
      <c r="I3788" s="30">
        <v>0.02</v>
      </c>
      <c r="J3788" s="30" t="s">
        <v>333</v>
      </c>
      <c r="K3788" s="30">
        <v>9.9094727418412401</v>
      </c>
      <c r="L3788" s="30">
        <v>105278.238409321</v>
      </c>
      <c r="M3788" s="30">
        <v>0</v>
      </c>
      <c r="N3788" s="30">
        <v>0.02</v>
      </c>
      <c r="O3788" s="30">
        <v>0</v>
      </c>
      <c r="P3788" s="30">
        <v>0</v>
      </c>
      <c r="Q3788" s="30">
        <v>0</v>
      </c>
      <c r="R3788" s="30">
        <v>0</v>
      </c>
      <c r="S3788" s="30">
        <v>212.48</v>
      </c>
      <c r="T3788">
        <v>7</v>
      </c>
      <c r="U3788">
        <v>495.47363709206201</v>
      </c>
      <c r="V3788">
        <v>1.3986013986014E-2</v>
      </c>
    </row>
    <row r="3789" spans="1:22" hidden="1" x14ac:dyDescent="0.25">
      <c r="A3789" s="30" t="s">
        <v>1195</v>
      </c>
      <c r="B3789" s="30" t="s">
        <v>272</v>
      </c>
      <c r="C3789" s="30" t="s">
        <v>5</v>
      </c>
      <c r="D3789" s="30" t="s">
        <v>591</v>
      </c>
      <c r="E3789" s="30" t="s">
        <v>282</v>
      </c>
      <c r="F3789" s="30">
        <v>10624</v>
      </c>
      <c r="G3789" s="30" t="s">
        <v>294</v>
      </c>
      <c r="H3789" s="30">
        <v>110.883173734857</v>
      </c>
      <c r="I3789" s="30">
        <v>0.17</v>
      </c>
      <c r="J3789" s="30" t="s">
        <v>333</v>
      </c>
      <c r="K3789" s="30">
        <v>18.850139534925699</v>
      </c>
      <c r="L3789" s="30">
        <v>200263.88241905099</v>
      </c>
      <c r="M3789" s="30">
        <v>0</v>
      </c>
      <c r="N3789" s="30">
        <v>0.17</v>
      </c>
      <c r="O3789" s="30">
        <v>0</v>
      </c>
      <c r="P3789" s="30">
        <v>0</v>
      </c>
      <c r="Q3789" s="30">
        <v>0</v>
      </c>
      <c r="R3789" s="30">
        <v>0</v>
      </c>
      <c r="S3789" s="30">
        <v>1806.08</v>
      </c>
      <c r="T3789">
        <v>7</v>
      </c>
      <c r="U3789">
        <v>110.883173734857</v>
      </c>
      <c r="V3789">
        <v>0.11888111888111901</v>
      </c>
    </row>
    <row r="3790" spans="1:22" hidden="1" x14ac:dyDescent="0.25">
      <c r="A3790" s="30" t="s">
        <v>1196</v>
      </c>
      <c r="B3790" s="30" t="s">
        <v>272</v>
      </c>
      <c r="C3790" s="30" t="s">
        <v>5</v>
      </c>
      <c r="D3790" s="30" t="s">
        <v>591</v>
      </c>
      <c r="E3790" s="30" t="s">
        <v>282</v>
      </c>
      <c r="F3790" s="30">
        <v>10624</v>
      </c>
      <c r="G3790" s="30" t="s">
        <v>295</v>
      </c>
      <c r="H3790" s="30">
        <v>0</v>
      </c>
      <c r="I3790" s="30">
        <v>0</v>
      </c>
      <c r="J3790" s="30" t="s">
        <v>336</v>
      </c>
      <c r="K3790" s="30">
        <v>0</v>
      </c>
      <c r="L3790" s="30">
        <v>0</v>
      </c>
      <c r="M3790" s="30">
        <v>0</v>
      </c>
      <c r="N3790" s="30">
        <v>0</v>
      </c>
      <c r="O3790" s="30">
        <v>0</v>
      </c>
      <c r="P3790" s="30">
        <v>0</v>
      </c>
      <c r="Q3790" s="30">
        <v>0</v>
      </c>
      <c r="R3790" s="30">
        <v>0</v>
      </c>
      <c r="S3790" s="30">
        <v>0</v>
      </c>
      <c r="T3790">
        <v>7</v>
      </c>
      <c r="U3790">
        <v>0</v>
      </c>
      <c r="V3790">
        <v>0</v>
      </c>
    </row>
    <row r="3791" spans="1:22" hidden="1" x14ac:dyDescent="0.25">
      <c r="A3791" s="30" t="s">
        <v>1197</v>
      </c>
      <c r="B3791" s="30" t="s">
        <v>272</v>
      </c>
      <c r="C3791" s="30" t="s">
        <v>5</v>
      </c>
      <c r="D3791" s="30" t="s">
        <v>591</v>
      </c>
      <c r="E3791" s="30" t="s">
        <v>282</v>
      </c>
      <c r="F3791" s="30">
        <v>10624</v>
      </c>
      <c r="G3791" s="30" t="s">
        <v>296</v>
      </c>
      <c r="H3791" s="30">
        <v>82.870154328175005</v>
      </c>
      <c r="I3791" s="30">
        <v>0.02</v>
      </c>
      <c r="J3791" s="30" t="s">
        <v>336</v>
      </c>
      <c r="K3791" s="30">
        <v>1.6574030865635001</v>
      </c>
      <c r="L3791" s="30">
        <v>17608.250391650599</v>
      </c>
      <c r="M3791" s="30">
        <v>0</v>
      </c>
      <c r="N3791" s="30">
        <v>0</v>
      </c>
      <c r="O3791" s="30">
        <v>0</v>
      </c>
      <c r="P3791" s="30">
        <v>0</v>
      </c>
      <c r="Q3791" s="30">
        <v>0.02</v>
      </c>
      <c r="R3791" s="30">
        <v>1.6574030865635001</v>
      </c>
      <c r="S3791" s="30">
        <v>212.48</v>
      </c>
      <c r="T3791">
        <v>7</v>
      </c>
      <c r="U3791">
        <v>82.870154328175005</v>
      </c>
      <c r="V3791">
        <v>1.35135135135135E-2</v>
      </c>
    </row>
    <row r="3792" spans="1:22" hidden="1" x14ac:dyDescent="0.25">
      <c r="A3792" s="30" t="s">
        <v>1198</v>
      </c>
      <c r="B3792" s="30" t="s">
        <v>272</v>
      </c>
      <c r="C3792" s="30" t="s">
        <v>5</v>
      </c>
      <c r="D3792" s="30" t="s">
        <v>591</v>
      </c>
      <c r="E3792" s="30" t="s">
        <v>282</v>
      </c>
      <c r="F3792" s="30">
        <v>10624</v>
      </c>
      <c r="G3792" s="30" t="s">
        <v>297</v>
      </c>
      <c r="H3792" s="30">
        <v>864.010260616952</v>
      </c>
      <c r="I3792" s="30">
        <v>0.14000000000000001</v>
      </c>
      <c r="J3792" s="30" t="s">
        <v>336</v>
      </c>
      <c r="K3792" s="30">
        <v>120.961436486373</v>
      </c>
      <c r="L3792" s="30">
        <v>1285094.3012312299</v>
      </c>
      <c r="M3792" s="30">
        <v>0</v>
      </c>
      <c r="N3792" s="30">
        <v>0</v>
      </c>
      <c r="O3792" s="30">
        <v>0</v>
      </c>
      <c r="P3792" s="30">
        <v>0</v>
      </c>
      <c r="Q3792" s="30">
        <v>0.14000000000000001</v>
      </c>
      <c r="R3792" s="30">
        <v>120.961436486373</v>
      </c>
      <c r="S3792" s="30">
        <v>1487.36</v>
      </c>
      <c r="T3792">
        <v>7</v>
      </c>
      <c r="U3792">
        <v>864.010260616952</v>
      </c>
      <c r="V3792">
        <v>9.45945945945946E-2</v>
      </c>
    </row>
    <row r="3793" spans="1:22" hidden="1" x14ac:dyDescent="0.25">
      <c r="A3793" s="30" t="s">
        <v>1199</v>
      </c>
      <c r="B3793" s="30" t="s">
        <v>272</v>
      </c>
      <c r="C3793" s="30" t="s">
        <v>5</v>
      </c>
      <c r="D3793" s="30" t="s">
        <v>591</v>
      </c>
      <c r="E3793" s="30" t="s">
        <v>282</v>
      </c>
      <c r="F3793" s="30">
        <v>10624</v>
      </c>
      <c r="G3793" s="30" t="s">
        <v>298</v>
      </c>
      <c r="H3793" s="30">
        <v>0</v>
      </c>
      <c r="I3793" s="30">
        <v>0</v>
      </c>
      <c r="J3793" s="30" t="s">
        <v>276</v>
      </c>
      <c r="K3793" s="30">
        <v>0</v>
      </c>
      <c r="L3793" s="30">
        <v>0</v>
      </c>
      <c r="M3793" s="30">
        <v>0</v>
      </c>
      <c r="N3793" s="30">
        <v>0</v>
      </c>
      <c r="O3793" s="30">
        <v>0</v>
      </c>
      <c r="P3793" s="30">
        <v>0</v>
      </c>
      <c r="Q3793" s="30">
        <v>0</v>
      </c>
      <c r="R3793" s="30">
        <v>0</v>
      </c>
      <c r="S3793" s="30">
        <v>0</v>
      </c>
      <c r="T3793">
        <v>7</v>
      </c>
      <c r="U3793">
        <v>0</v>
      </c>
      <c r="V3793">
        <v>0</v>
      </c>
    </row>
    <row r="3794" spans="1:22" hidden="1" x14ac:dyDescent="0.25">
      <c r="A3794" s="30" t="s">
        <v>1200</v>
      </c>
      <c r="B3794" s="30" t="s">
        <v>272</v>
      </c>
      <c r="C3794" s="30" t="s">
        <v>5</v>
      </c>
      <c r="D3794" s="30" t="s">
        <v>591</v>
      </c>
      <c r="E3794" s="30" t="s">
        <v>282</v>
      </c>
      <c r="F3794" s="30">
        <v>10624</v>
      </c>
      <c r="G3794" s="30" t="s">
        <v>299</v>
      </c>
      <c r="H3794" s="30">
        <v>152.62989461092599</v>
      </c>
      <c r="I3794" s="30">
        <v>0.04</v>
      </c>
      <c r="J3794" s="30" t="s">
        <v>332</v>
      </c>
      <c r="K3794" s="30">
        <v>6.1051957844370204</v>
      </c>
      <c r="L3794" s="30">
        <v>64861.600013858901</v>
      </c>
      <c r="M3794" s="30">
        <v>0.04</v>
      </c>
      <c r="N3794" s="30">
        <v>0</v>
      </c>
      <c r="O3794" s="30">
        <v>0</v>
      </c>
      <c r="P3794" s="30">
        <v>0</v>
      </c>
      <c r="Q3794" s="30">
        <v>0</v>
      </c>
      <c r="R3794" s="30">
        <v>0</v>
      </c>
      <c r="S3794" s="30">
        <v>424.96</v>
      </c>
      <c r="T3794">
        <v>7</v>
      </c>
      <c r="U3794">
        <v>152.62989461092599</v>
      </c>
      <c r="V3794">
        <v>8.9686098654708502E-3</v>
      </c>
    </row>
    <row r="3795" spans="1:22" hidden="1" x14ac:dyDescent="0.25">
      <c r="A3795" s="30" t="s">
        <v>1201</v>
      </c>
      <c r="B3795" s="30" t="s">
        <v>272</v>
      </c>
      <c r="C3795" s="30" t="s">
        <v>5</v>
      </c>
      <c r="D3795" s="30" t="s">
        <v>591</v>
      </c>
      <c r="E3795" s="30" t="s">
        <v>282</v>
      </c>
      <c r="F3795" s="30">
        <v>10624</v>
      </c>
      <c r="G3795" s="30" t="s">
        <v>300</v>
      </c>
      <c r="H3795" s="30">
        <v>0</v>
      </c>
      <c r="I3795" s="30">
        <v>0</v>
      </c>
      <c r="J3795" s="30" t="s">
        <v>336</v>
      </c>
      <c r="K3795" s="30">
        <v>0</v>
      </c>
      <c r="L3795" s="30">
        <v>0</v>
      </c>
      <c r="M3795" s="30">
        <v>0</v>
      </c>
      <c r="N3795" s="30">
        <v>0</v>
      </c>
      <c r="O3795" s="30">
        <v>0</v>
      </c>
      <c r="P3795" s="30">
        <v>0</v>
      </c>
      <c r="Q3795" s="30">
        <v>0</v>
      </c>
      <c r="R3795" s="30">
        <v>0</v>
      </c>
      <c r="S3795" s="30">
        <v>0</v>
      </c>
      <c r="T3795">
        <v>7</v>
      </c>
      <c r="U3795">
        <v>0</v>
      </c>
      <c r="V3795">
        <v>0</v>
      </c>
    </row>
    <row r="3796" spans="1:22" hidden="1" x14ac:dyDescent="0.25">
      <c r="A3796" s="30" t="s">
        <v>1202</v>
      </c>
      <c r="B3796" s="30" t="s">
        <v>272</v>
      </c>
      <c r="C3796" s="30" t="s">
        <v>5</v>
      </c>
      <c r="D3796" s="30" t="s">
        <v>591</v>
      </c>
      <c r="E3796" s="30" t="s">
        <v>282</v>
      </c>
      <c r="F3796" s="30">
        <v>10624</v>
      </c>
      <c r="G3796" s="30" t="s">
        <v>301</v>
      </c>
      <c r="H3796" s="30">
        <v>47.209980360427799</v>
      </c>
      <c r="I3796" s="30">
        <v>0.86</v>
      </c>
      <c r="J3796" s="30" t="s">
        <v>333</v>
      </c>
      <c r="K3796" s="30">
        <v>40.6005831099679</v>
      </c>
      <c r="L3796" s="30">
        <v>431340.59496029897</v>
      </c>
      <c r="M3796" s="30">
        <v>0</v>
      </c>
      <c r="N3796" s="30">
        <v>0.86</v>
      </c>
      <c r="O3796" s="30">
        <v>0</v>
      </c>
      <c r="P3796" s="30">
        <v>0</v>
      </c>
      <c r="Q3796" s="30">
        <v>0</v>
      </c>
      <c r="R3796" s="30">
        <v>0</v>
      </c>
      <c r="S3796" s="30">
        <v>9136.64</v>
      </c>
      <c r="T3796">
        <v>7</v>
      </c>
      <c r="U3796">
        <v>47.209980360427799</v>
      </c>
      <c r="V3796">
        <v>0.60139860139860102</v>
      </c>
    </row>
    <row r="3797" spans="1:22" hidden="1" x14ac:dyDescent="0.25">
      <c r="A3797" s="30" t="s">
        <v>1203</v>
      </c>
      <c r="B3797" s="30" t="s">
        <v>272</v>
      </c>
      <c r="C3797" s="30" t="s">
        <v>5</v>
      </c>
      <c r="D3797" s="30" t="s">
        <v>591</v>
      </c>
      <c r="E3797" s="30" t="s">
        <v>282</v>
      </c>
      <c r="F3797" s="30">
        <v>10624</v>
      </c>
      <c r="G3797" s="30" t="s">
        <v>302</v>
      </c>
      <c r="H3797" s="30">
        <v>117.427888654993</v>
      </c>
      <c r="I3797" s="30">
        <v>0.26</v>
      </c>
      <c r="J3797" s="30" t="s">
        <v>332</v>
      </c>
      <c r="K3797" s="30">
        <v>30.531251050298199</v>
      </c>
      <c r="L3797" s="30">
        <v>324364.01115836803</v>
      </c>
      <c r="M3797" s="30">
        <v>0.26</v>
      </c>
      <c r="N3797" s="30">
        <v>0</v>
      </c>
      <c r="O3797" s="30">
        <v>0</v>
      </c>
      <c r="P3797" s="30">
        <v>0</v>
      </c>
      <c r="Q3797" s="30">
        <v>0</v>
      </c>
      <c r="R3797" s="30">
        <v>0</v>
      </c>
      <c r="S3797" s="30">
        <v>2762.24</v>
      </c>
      <c r="T3797">
        <v>7</v>
      </c>
      <c r="U3797">
        <v>117.427888654993</v>
      </c>
      <c r="V3797">
        <v>5.8295964125560498E-2</v>
      </c>
    </row>
    <row r="3798" spans="1:22" hidden="1" x14ac:dyDescent="0.25">
      <c r="A3798" s="30" t="s">
        <v>1204</v>
      </c>
      <c r="B3798" s="30" t="s">
        <v>272</v>
      </c>
      <c r="C3798" s="30" t="s">
        <v>5</v>
      </c>
      <c r="D3798" s="30" t="s">
        <v>591</v>
      </c>
      <c r="E3798" s="30" t="s">
        <v>282</v>
      </c>
      <c r="F3798" s="30">
        <v>10624</v>
      </c>
      <c r="G3798" s="30" t="s">
        <v>303</v>
      </c>
      <c r="H3798" s="30">
        <v>209.27425161538599</v>
      </c>
      <c r="I3798" s="30">
        <v>7.0000000000000007E-2</v>
      </c>
      <c r="J3798" s="30" t="s">
        <v>336</v>
      </c>
      <c r="K3798" s="30">
        <v>14.649197613077</v>
      </c>
      <c r="L3798" s="30">
        <v>155633.07544133</v>
      </c>
      <c r="M3798" s="30">
        <v>0</v>
      </c>
      <c r="N3798" s="30">
        <v>0</v>
      </c>
      <c r="O3798" s="30">
        <v>0</v>
      </c>
      <c r="P3798" s="30">
        <v>0</v>
      </c>
      <c r="Q3798" s="30">
        <v>7.0000000000000007E-2</v>
      </c>
      <c r="R3798" s="30">
        <v>14.649197613077</v>
      </c>
      <c r="S3798" s="30">
        <v>743.68</v>
      </c>
      <c r="T3798">
        <v>7</v>
      </c>
      <c r="U3798">
        <v>209.27425161538599</v>
      </c>
      <c r="V3798">
        <v>4.72972972972973E-2</v>
      </c>
    </row>
    <row r="3799" spans="1:22" hidden="1" x14ac:dyDescent="0.25">
      <c r="A3799" s="30" t="s">
        <v>1192</v>
      </c>
      <c r="B3799" s="30" t="s">
        <v>272</v>
      </c>
      <c r="C3799" s="30" t="s">
        <v>5</v>
      </c>
      <c r="D3799" s="30" t="s">
        <v>591</v>
      </c>
      <c r="E3799" s="30" t="s">
        <v>282</v>
      </c>
      <c r="F3799" s="30">
        <v>10624</v>
      </c>
      <c r="G3799" s="30" t="s">
        <v>304</v>
      </c>
      <c r="H3799" s="30">
        <v>64.790267877591504</v>
      </c>
      <c r="I3799" s="30">
        <v>1</v>
      </c>
      <c r="J3799" s="30" t="s">
        <v>336</v>
      </c>
      <c r="K3799" s="30">
        <v>64.790267877591504</v>
      </c>
      <c r="L3799" s="30">
        <v>688331.80593153206</v>
      </c>
      <c r="M3799" s="30">
        <v>0</v>
      </c>
      <c r="N3799" s="30">
        <v>0</v>
      </c>
      <c r="O3799" s="30">
        <v>0</v>
      </c>
      <c r="P3799" s="30">
        <v>0</v>
      </c>
      <c r="Q3799" s="30">
        <v>1</v>
      </c>
      <c r="R3799" s="30">
        <v>64.790267877591504</v>
      </c>
      <c r="S3799" s="30">
        <v>10624</v>
      </c>
      <c r="T3799">
        <v>7</v>
      </c>
      <c r="U3799">
        <v>64.790267877591504</v>
      </c>
      <c r="V3799">
        <v>0.67567567567567599</v>
      </c>
    </row>
    <row r="3800" spans="1:22" hidden="1" x14ac:dyDescent="0.25">
      <c r="A3800" s="30" t="s">
        <v>1206</v>
      </c>
      <c r="B3800" s="30" t="s">
        <v>272</v>
      </c>
      <c r="C3800" s="30" t="s">
        <v>5</v>
      </c>
      <c r="D3800" s="30" t="s">
        <v>591</v>
      </c>
      <c r="E3800" s="30" t="s">
        <v>282</v>
      </c>
      <c r="F3800" s="30">
        <v>10624</v>
      </c>
      <c r="G3800" s="30" t="s">
        <v>305</v>
      </c>
      <c r="H3800" s="30">
        <v>206.71942031613301</v>
      </c>
      <c r="I3800" s="30">
        <v>1.2</v>
      </c>
      <c r="J3800" s="30" t="s">
        <v>332</v>
      </c>
      <c r="K3800" s="30">
        <v>248.06330437936001</v>
      </c>
      <c r="L3800" s="30">
        <v>2635424.5457263198</v>
      </c>
      <c r="M3800" s="30">
        <v>1.2</v>
      </c>
      <c r="N3800" s="30">
        <v>0</v>
      </c>
      <c r="O3800" s="30">
        <v>0</v>
      </c>
      <c r="P3800" s="30">
        <v>0</v>
      </c>
      <c r="Q3800" s="30">
        <v>0</v>
      </c>
      <c r="R3800" s="30">
        <v>0</v>
      </c>
      <c r="S3800" s="30">
        <v>12748.8</v>
      </c>
      <c r="T3800">
        <v>7</v>
      </c>
      <c r="U3800">
        <v>206.71942031613301</v>
      </c>
      <c r="V3800">
        <v>0.269058295964126</v>
      </c>
    </row>
    <row r="3801" spans="1:22" hidden="1" x14ac:dyDescent="0.25">
      <c r="A3801" s="30" t="s">
        <v>1207</v>
      </c>
      <c r="B3801" s="30" t="s">
        <v>272</v>
      </c>
      <c r="C3801" s="30" t="s">
        <v>5</v>
      </c>
      <c r="D3801" s="30" t="s">
        <v>591</v>
      </c>
      <c r="E3801" s="30" t="s">
        <v>282</v>
      </c>
      <c r="F3801" s="30">
        <v>10624</v>
      </c>
      <c r="G3801" s="30" t="s">
        <v>306</v>
      </c>
      <c r="H3801" s="30">
        <v>114.56447661538699</v>
      </c>
      <c r="I3801" s="30">
        <v>1.68</v>
      </c>
      <c r="J3801" s="30" t="s">
        <v>332</v>
      </c>
      <c r="K3801" s="30">
        <v>192.46832071385001</v>
      </c>
      <c r="L3801" s="30">
        <v>2044783.4392639401</v>
      </c>
      <c r="M3801" s="30">
        <v>1.68</v>
      </c>
      <c r="N3801" s="30">
        <v>0</v>
      </c>
      <c r="O3801" s="30">
        <v>0</v>
      </c>
      <c r="P3801" s="30">
        <v>0</v>
      </c>
      <c r="Q3801" s="30">
        <v>0</v>
      </c>
      <c r="R3801" s="30">
        <v>0</v>
      </c>
      <c r="S3801" s="30">
        <v>17848.32</v>
      </c>
      <c r="T3801">
        <v>7</v>
      </c>
      <c r="U3801">
        <v>114.56447661538699</v>
      </c>
      <c r="V3801">
        <v>0.37668161434977598</v>
      </c>
    </row>
    <row r="3802" spans="1:22" hidden="1" x14ac:dyDescent="0.25">
      <c r="A3802" s="30" t="s">
        <v>1208</v>
      </c>
      <c r="B3802" s="30" t="s">
        <v>272</v>
      </c>
      <c r="C3802" s="30" t="s">
        <v>5</v>
      </c>
      <c r="D3802" s="30" t="s">
        <v>591</v>
      </c>
      <c r="E3802" s="30" t="s">
        <v>282</v>
      </c>
      <c r="F3802" s="30">
        <v>10624</v>
      </c>
      <c r="G3802" s="30" t="s">
        <v>307</v>
      </c>
      <c r="H3802" s="30">
        <v>82.163071089560603</v>
      </c>
      <c r="I3802" s="30">
        <v>0.24</v>
      </c>
      <c r="J3802" s="30" t="s">
        <v>336</v>
      </c>
      <c r="K3802" s="30">
        <v>19.7191370614945</v>
      </c>
      <c r="L3802" s="30">
        <v>209496.11214131801</v>
      </c>
      <c r="M3802" s="30">
        <v>0</v>
      </c>
      <c r="N3802" s="30">
        <v>0</v>
      </c>
      <c r="O3802" s="30">
        <v>0</v>
      </c>
      <c r="P3802" s="30">
        <v>0</v>
      </c>
      <c r="Q3802" s="30">
        <v>0.24</v>
      </c>
      <c r="R3802" s="30">
        <v>19.7191370614945</v>
      </c>
      <c r="S3802" s="30">
        <v>2549.7600000000002</v>
      </c>
      <c r="T3802">
        <v>7</v>
      </c>
      <c r="U3802">
        <v>82.163071089560603</v>
      </c>
      <c r="V3802">
        <v>0.162162162162162</v>
      </c>
    </row>
    <row r="3803" spans="1:22" hidden="1" x14ac:dyDescent="0.25">
      <c r="A3803" s="30" t="s">
        <v>1209</v>
      </c>
      <c r="B3803" s="30" t="s">
        <v>272</v>
      </c>
      <c r="C3803" s="30" t="s">
        <v>5</v>
      </c>
      <c r="D3803" s="30" t="s">
        <v>591</v>
      </c>
      <c r="E3803" s="30" t="s">
        <v>282</v>
      </c>
      <c r="F3803" s="30">
        <v>10624</v>
      </c>
      <c r="G3803" s="30" t="s">
        <v>308</v>
      </c>
      <c r="H3803" s="30">
        <v>144.63927153858799</v>
      </c>
      <c r="I3803" s="30">
        <v>1.0900000000000001</v>
      </c>
      <c r="J3803" s="30" t="s">
        <v>332</v>
      </c>
      <c r="K3803" s="30">
        <v>157.656805977061</v>
      </c>
      <c r="L3803" s="30">
        <v>1674945.9067003001</v>
      </c>
      <c r="M3803" s="30">
        <v>1.0900000000000001</v>
      </c>
      <c r="N3803" s="30">
        <v>0</v>
      </c>
      <c r="O3803" s="30">
        <v>0</v>
      </c>
      <c r="P3803" s="30">
        <v>0</v>
      </c>
      <c r="Q3803" s="30">
        <v>0</v>
      </c>
      <c r="R3803" s="30">
        <v>0</v>
      </c>
      <c r="S3803" s="30">
        <v>11580.16</v>
      </c>
      <c r="T3803">
        <v>7</v>
      </c>
      <c r="U3803">
        <v>144.63927153858799</v>
      </c>
      <c r="V3803">
        <v>0.24439461883408101</v>
      </c>
    </row>
    <row r="3804" spans="1:22" hidden="1" x14ac:dyDescent="0.25">
      <c r="A3804" s="30" t="s">
        <v>1205</v>
      </c>
      <c r="B3804" s="30" t="s">
        <v>272</v>
      </c>
      <c r="C3804" s="30" t="s">
        <v>5</v>
      </c>
      <c r="D3804" s="30" t="s">
        <v>591</v>
      </c>
      <c r="E3804" s="30" t="s">
        <v>282</v>
      </c>
      <c r="F3804" s="30">
        <v>10624</v>
      </c>
      <c r="G3804" s="30" t="s">
        <v>309</v>
      </c>
      <c r="H3804" s="30">
        <v>258.46533791686198</v>
      </c>
      <c r="I3804" s="30">
        <v>0.01</v>
      </c>
      <c r="J3804" s="30" t="s">
        <v>336</v>
      </c>
      <c r="K3804" s="30">
        <v>2.5846533791686199</v>
      </c>
      <c r="L3804" s="30">
        <v>27459.357500287399</v>
      </c>
      <c r="M3804" s="30">
        <v>0</v>
      </c>
      <c r="N3804" s="30">
        <v>0</v>
      </c>
      <c r="O3804" s="30">
        <v>0</v>
      </c>
      <c r="P3804" s="30">
        <v>0</v>
      </c>
      <c r="Q3804" s="30">
        <v>0.01</v>
      </c>
      <c r="R3804" s="30">
        <v>2.5846533791686199</v>
      </c>
      <c r="S3804" s="30">
        <v>106.24</v>
      </c>
      <c r="T3804">
        <v>7</v>
      </c>
      <c r="U3804">
        <v>258.46533791686198</v>
      </c>
      <c r="V3804">
        <v>6.7567567567567597E-3</v>
      </c>
    </row>
    <row r="3805" spans="1:22" hidden="1" x14ac:dyDescent="0.25">
      <c r="A3805" s="30" t="s">
        <v>1210</v>
      </c>
      <c r="B3805" s="30" t="s">
        <v>272</v>
      </c>
      <c r="C3805" s="30" t="s">
        <v>5</v>
      </c>
      <c r="D3805" s="30" t="s">
        <v>591</v>
      </c>
      <c r="E3805" s="30" t="s">
        <v>282</v>
      </c>
      <c r="F3805" s="30">
        <v>10624</v>
      </c>
      <c r="G3805" s="30" t="s">
        <v>310</v>
      </c>
      <c r="H3805" s="30">
        <v>342.43126756124298</v>
      </c>
      <c r="I3805" s="30">
        <v>0.01</v>
      </c>
      <c r="J3805" s="30" t="s">
        <v>333</v>
      </c>
      <c r="K3805" s="30">
        <v>3.42431267561243</v>
      </c>
      <c r="L3805" s="30">
        <v>36379.897865706502</v>
      </c>
      <c r="M3805" s="30">
        <v>0</v>
      </c>
      <c r="N3805" s="30">
        <v>0.01</v>
      </c>
      <c r="O3805" s="30">
        <v>0</v>
      </c>
      <c r="P3805" s="30">
        <v>0</v>
      </c>
      <c r="Q3805" s="30">
        <v>0</v>
      </c>
      <c r="R3805" s="30">
        <v>0</v>
      </c>
      <c r="S3805" s="30">
        <v>106.24</v>
      </c>
      <c r="T3805">
        <v>7</v>
      </c>
      <c r="U3805">
        <v>342.43126756124298</v>
      </c>
      <c r="V3805">
        <v>6.9930069930069904E-3</v>
      </c>
    </row>
    <row r="3806" spans="1:22" hidden="1" x14ac:dyDescent="0.25">
      <c r="A3806" s="30" t="s">
        <v>1211</v>
      </c>
      <c r="B3806" s="30" t="s">
        <v>272</v>
      </c>
      <c r="C3806" s="30" t="s">
        <v>5</v>
      </c>
      <c r="D3806" s="30" t="s">
        <v>591</v>
      </c>
      <c r="E3806" s="30" t="s">
        <v>282</v>
      </c>
      <c r="F3806" s="30">
        <v>10624</v>
      </c>
      <c r="G3806" s="30" t="s">
        <v>311</v>
      </c>
      <c r="H3806" s="30">
        <v>100.182104831834</v>
      </c>
      <c r="I3806" s="30">
        <v>0.37</v>
      </c>
      <c r="J3806" s="30" t="s">
        <v>333</v>
      </c>
      <c r="K3806" s="30">
        <v>37.0673787877788</v>
      </c>
      <c r="L3806" s="30">
        <v>393803.83224136202</v>
      </c>
      <c r="M3806" s="30">
        <v>0</v>
      </c>
      <c r="N3806" s="30">
        <v>0.37</v>
      </c>
      <c r="O3806" s="30">
        <v>0</v>
      </c>
      <c r="P3806" s="30">
        <v>0</v>
      </c>
      <c r="Q3806" s="30">
        <v>0</v>
      </c>
      <c r="R3806" s="30">
        <v>0</v>
      </c>
      <c r="S3806" s="30">
        <v>3930.88</v>
      </c>
      <c r="T3806">
        <v>7</v>
      </c>
      <c r="U3806">
        <v>100.182104831834</v>
      </c>
      <c r="V3806">
        <v>0.25874125874125897</v>
      </c>
    </row>
    <row r="3807" spans="1:22" hidden="1" x14ac:dyDescent="0.25">
      <c r="A3807" s="30" t="s">
        <v>1212</v>
      </c>
      <c r="B3807" s="30" t="s">
        <v>272</v>
      </c>
      <c r="C3807" s="30" t="s">
        <v>5</v>
      </c>
      <c r="D3807" s="30" t="s">
        <v>591</v>
      </c>
      <c r="E3807" s="30" t="s">
        <v>282</v>
      </c>
      <c r="F3807" s="30">
        <v>10624</v>
      </c>
      <c r="G3807" s="30" t="s">
        <v>312</v>
      </c>
      <c r="H3807" s="30">
        <v>40.216900114784899</v>
      </c>
      <c r="I3807" s="30">
        <v>2.95</v>
      </c>
      <c r="J3807" s="30" t="s">
        <v>334</v>
      </c>
      <c r="K3807" s="30">
        <v>118.639855338616</v>
      </c>
      <c r="L3807" s="30">
        <v>1260429.8231174501</v>
      </c>
      <c r="M3807" s="30">
        <v>0</v>
      </c>
      <c r="N3807" s="30">
        <v>0</v>
      </c>
      <c r="O3807" s="30">
        <v>2.95</v>
      </c>
      <c r="P3807" s="30">
        <v>0</v>
      </c>
      <c r="Q3807" s="30">
        <v>0</v>
      </c>
      <c r="R3807" s="30">
        <v>0</v>
      </c>
      <c r="S3807" s="30">
        <v>31340.799999999999</v>
      </c>
      <c r="T3807">
        <v>7</v>
      </c>
      <c r="U3807">
        <v>40.216900114784899</v>
      </c>
      <c r="V3807">
        <v>0.784574468085106</v>
      </c>
    </row>
    <row r="3808" spans="1:22" hidden="1" x14ac:dyDescent="0.25">
      <c r="A3808" s="30" t="s">
        <v>2870</v>
      </c>
      <c r="B3808" s="30" t="s">
        <v>272</v>
      </c>
      <c r="C3808" s="30" t="s">
        <v>5</v>
      </c>
      <c r="D3808" s="30" t="s">
        <v>591</v>
      </c>
      <c r="E3808" s="30" t="s">
        <v>282</v>
      </c>
      <c r="F3808" s="30">
        <v>10624</v>
      </c>
      <c r="G3808" s="30" t="s">
        <v>2688</v>
      </c>
      <c r="H3808" s="30">
        <v>260.76269350626598</v>
      </c>
      <c r="I3808" s="30">
        <v>0.10223054631</v>
      </c>
      <c r="J3808" s="30" t="s">
        <v>334</v>
      </c>
      <c r="K3808" s="30">
        <v>26.657912614412702</v>
      </c>
      <c r="L3808" s="30">
        <v>283213.66361552</v>
      </c>
      <c r="M3808" s="30">
        <v>0</v>
      </c>
      <c r="N3808" s="30">
        <v>0</v>
      </c>
      <c r="O3808" s="30">
        <v>0.10223054631</v>
      </c>
      <c r="P3808" s="30">
        <v>0</v>
      </c>
      <c r="Q3808" s="30">
        <v>0</v>
      </c>
      <c r="R3808" s="30">
        <v>0</v>
      </c>
      <c r="S3808" s="30">
        <v>1086.0973239974401</v>
      </c>
      <c r="T3808">
        <v>7</v>
      </c>
      <c r="U3808">
        <v>260.76269350626598</v>
      </c>
      <c r="V3808">
        <v>2.71889750824468E-2</v>
      </c>
    </row>
    <row r="3809" spans="1:22" hidden="1" x14ac:dyDescent="0.25">
      <c r="A3809" s="30" t="s">
        <v>2786</v>
      </c>
      <c r="B3809" s="30" t="s">
        <v>272</v>
      </c>
      <c r="C3809" s="30" t="s">
        <v>5</v>
      </c>
      <c r="D3809" s="30" t="s">
        <v>591</v>
      </c>
      <c r="E3809" s="30" t="s">
        <v>282</v>
      </c>
      <c r="F3809" s="30">
        <v>10624</v>
      </c>
      <c r="G3809" s="30" t="s">
        <v>2687</v>
      </c>
      <c r="H3809" s="30">
        <v>161.83471453630801</v>
      </c>
      <c r="I3809" s="30">
        <v>0.70776945368999999</v>
      </c>
      <c r="J3809" s="30" t="s">
        <v>334</v>
      </c>
      <c r="K3809" s="30">
        <v>114.54166749544</v>
      </c>
      <c r="L3809" s="30">
        <v>1216890.6754715501</v>
      </c>
      <c r="M3809" s="30">
        <v>0</v>
      </c>
      <c r="N3809" s="30">
        <v>0</v>
      </c>
      <c r="O3809" s="30">
        <v>0.70776945368999999</v>
      </c>
      <c r="P3809" s="30">
        <v>0</v>
      </c>
      <c r="Q3809" s="30">
        <v>0</v>
      </c>
      <c r="R3809" s="30">
        <v>0</v>
      </c>
      <c r="S3809" s="30">
        <v>7519.3426760025604</v>
      </c>
      <c r="T3809">
        <v>7</v>
      </c>
      <c r="U3809">
        <v>161.83471453630801</v>
      </c>
      <c r="V3809">
        <v>0.188236556832447</v>
      </c>
    </row>
    <row r="3810" spans="1:22" hidden="1" x14ac:dyDescent="0.25">
      <c r="A3810" s="30" t="s">
        <v>1213</v>
      </c>
      <c r="B3810" s="30" t="s">
        <v>272</v>
      </c>
      <c r="C3810" s="30" t="s">
        <v>5</v>
      </c>
      <c r="D3810" s="30" t="s">
        <v>591</v>
      </c>
      <c r="E3810" s="30" t="s">
        <v>282</v>
      </c>
      <c r="F3810" s="30">
        <v>10624</v>
      </c>
      <c r="G3810" s="30" t="s">
        <v>313</v>
      </c>
      <c r="H3810" s="30">
        <v>0</v>
      </c>
      <c r="I3810" s="30">
        <v>0</v>
      </c>
      <c r="J3810" s="30" t="s">
        <v>334</v>
      </c>
      <c r="K3810" s="30">
        <v>0</v>
      </c>
      <c r="L3810" s="30">
        <v>0</v>
      </c>
      <c r="M3810" s="30">
        <v>0</v>
      </c>
      <c r="N3810" s="30">
        <v>0</v>
      </c>
      <c r="O3810" s="30">
        <v>0</v>
      </c>
      <c r="P3810" s="30">
        <v>0</v>
      </c>
      <c r="Q3810" s="30">
        <v>0</v>
      </c>
      <c r="R3810" s="30">
        <v>0</v>
      </c>
      <c r="S3810" s="30">
        <v>0</v>
      </c>
      <c r="T3810">
        <v>7</v>
      </c>
      <c r="U3810">
        <v>0</v>
      </c>
      <c r="V3810">
        <v>0</v>
      </c>
    </row>
    <row r="3811" spans="1:22" hidden="1" x14ac:dyDescent="0.25">
      <c r="A3811" s="30" t="s">
        <v>1240</v>
      </c>
      <c r="B3811" s="30" t="s">
        <v>272</v>
      </c>
      <c r="C3811" s="30" t="s">
        <v>5</v>
      </c>
      <c r="D3811" s="30" t="s">
        <v>591</v>
      </c>
      <c r="E3811" s="30" t="s">
        <v>283</v>
      </c>
      <c r="F3811" s="30">
        <v>10625</v>
      </c>
      <c r="G3811" s="30" t="s">
        <v>289</v>
      </c>
      <c r="H3811" s="30">
        <v>0</v>
      </c>
      <c r="I3811" s="30">
        <v>0</v>
      </c>
      <c r="J3811" s="30" t="s">
        <v>335</v>
      </c>
      <c r="K3811" s="30">
        <v>0</v>
      </c>
      <c r="L3811" s="30">
        <v>0</v>
      </c>
      <c r="M3811" s="30">
        <v>0</v>
      </c>
      <c r="N3811" s="30">
        <v>0</v>
      </c>
      <c r="O3811" s="30">
        <v>0</v>
      </c>
      <c r="P3811" s="30">
        <v>0</v>
      </c>
      <c r="Q3811" s="30">
        <v>0</v>
      </c>
      <c r="R3811" s="30">
        <v>0</v>
      </c>
      <c r="S3811" s="30">
        <v>0</v>
      </c>
      <c r="T3811">
        <v>8</v>
      </c>
      <c r="U3811">
        <v>5052.2494245767903</v>
      </c>
      <c r="V3811">
        <v>1</v>
      </c>
    </row>
    <row r="3812" spans="1:22" hidden="1" x14ac:dyDescent="0.25">
      <c r="A3812" s="30" t="s">
        <v>1239</v>
      </c>
      <c r="B3812" s="30" t="s">
        <v>272</v>
      </c>
      <c r="C3812" s="30" t="s">
        <v>5</v>
      </c>
      <c r="D3812" s="30" t="s">
        <v>591</v>
      </c>
      <c r="E3812" s="30" t="s">
        <v>283</v>
      </c>
      <c r="F3812" s="30">
        <v>10625</v>
      </c>
      <c r="G3812" s="30" t="s">
        <v>290</v>
      </c>
      <c r="H3812" s="30">
        <v>0</v>
      </c>
      <c r="I3812" s="30">
        <v>0</v>
      </c>
      <c r="J3812" s="30" t="s">
        <v>363</v>
      </c>
      <c r="K3812" s="30">
        <v>0</v>
      </c>
      <c r="L3812" s="30">
        <v>0</v>
      </c>
      <c r="M3812" s="30">
        <v>0</v>
      </c>
      <c r="N3812" s="30">
        <v>0</v>
      </c>
      <c r="O3812" s="30">
        <v>0</v>
      </c>
      <c r="P3812" s="30">
        <v>0</v>
      </c>
      <c r="Q3812" s="30">
        <v>0</v>
      </c>
      <c r="R3812" s="30">
        <v>0</v>
      </c>
      <c r="S3812" s="30">
        <v>0</v>
      </c>
      <c r="T3812">
        <v>8</v>
      </c>
      <c r="U3812">
        <v>3684.5470383130801</v>
      </c>
      <c r="V3812">
        <v>0.1875</v>
      </c>
    </row>
    <row r="3813" spans="1:22" hidden="1" x14ac:dyDescent="0.25">
      <c r="A3813" s="30" t="s">
        <v>1216</v>
      </c>
      <c r="B3813" s="30" t="s">
        <v>272</v>
      </c>
      <c r="C3813" s="30" t="s">
        <v>5</v>
      </c>
      <c r="D3813" s="30" t="s">
        <v>591</v>
      </c>
      <c r="E3813" s="30" t="s">
        <v>283</v>
      </c>
      <c r="F3813" s="30">
        <v>10625</v>
      </c>
      <c r="G3813" s="30" t="s">
        <v>291</v>
      </c>
      <c r="H3813" s="30">
        <v>0</v>
      </c>
      <c r="I3813" s="30">
        <v>0</v>
      </c>
      <c r="J3813" s="30" t="s">
        <v>336</v>
      </c>
      <c r="K3813" s="30">
        <v>0</v>
      </c>
      <c r="L3813" s="30">
        <v>0</v>
      </c>
      <c r="M3813" s="30">
        <v>0</v>
      </c>
      <c r="N3813" s="30">
        <v>0</v>
      </c>
      <c r="O3813" s="30">
        <v>0</v>
      </c>
      <c r="P3813" s="30">
        <v>0</v>
      </c>
      <c r="Q3813" s="30">
        <v>0</v>
      </c>
      <c r="R3813" s="30">
        <v>0</v>
      </c>
      <c r="S3813" s="30">
        <v>0</v>
      </c>
      <c r="T3813">
        <v>8</v>
      </c>
      <c r="U3813">
        <v>0</v>
      </c>
      <c r="V3813">
        <v>0</v>
      </c>
    </row>
    <row r="3814" spans="1:22" hidden="1" x14ac:dyDescent="0.25">
      <c r="A3814" s="30" t="s">
        <v>1218</v>
      </c>
      <c r="B3814" s="30" t="s">
        <v>272</v>
      </c>
      <c r="C3814" s="30" t="s">
        <v>5</v>
      </c>
      <c r="D3814" s="30" t="s">
        <v>591</v>
      </c>
      <c r="E3814" s="30" t="s">
        <v>283</v>
      </c>
      <c r="F3814" s="30">
        <v>10625</v>
      </c>
      <c r="G3814" s="30" t="s">
        <v>292</v>
      </c>
      <c r="H3814" s="30">
        <v>48.715145387998597</v>
      </c>
      <c r="I3814" s="30">
        <v>0.28999999999999998</v>
      </c>
      <c r="J3814" s="30" t="s">
        <v>332</v>
      </c>
      <c r="K3814" s="30">
        <v>14.1273921625196</v>
      </c>
      <c r="L3814" s="30">
        <v>150103.54172677101</v>
      </c>
      <c r="M3814" s="30">
        <v>0.28999999999999998</v>
      </c>
      <c r="N3814" s="30">
        <v>0</v>
      </c>
      <c r="O3814" s="30">
        <v>0</v>
      </c>
      <c r="P3814" s="30">
        <v>0</v>
      </c>
      <c r="Q3814" s="30">
        <v>0</v>
      </c>
      <c r="R3814" s="30">
        <v>0</v>
      </c>
      <c r="S3814" s="30">
        <v>3081.25</v>
      </c>
      <c r="T3814">
        <v>8</v>
      </c>
      <c r="U3814">
        <v>48.715145387998597</v>
      </c>
      <c r="V3814">
        <v>5.1878354203935599E-2</v>
      </c>
    </row>
    <row r="3815" spans="1:22" hidden="1" x14ac:dyDescent="0.25">
      <c r="A3815" s="30" t="s">
        <v>1219</v>
      </c>
      <c r="B3815" s="30" t="s">
        <v>272</v>
      </c>
      <c r="C3815" s="30" t="s">
        <v>5</v>
      </c>
      <c r="D3815" s="30" t="s">
        <v>591</v>
      </c>
      <c r="E3815" s="30" t="s">
        <v>283</v>
      </c>
      <c r="F3815" s="30">
        <v>10625</v>
      </c>
      <c r="G3815" s="30" t="s">
        <v>293</v>
      </c>
      <c r="H3815" s="30">
        <v>712.84369706953396</v>
      </c>
      <c r="I3815" s="30">
        <v>0.05</v>
      </c>
      <c r="J3815" s="30" t="s">
        <v>333</v>
      </c>
      <c r="K3815" s="30">
        <v>35.642184853476699</v>
      </c>
      <c r="L3815" s="30">
        <v>378698.21406819002</v>
      </c>
      <c r="M3815" s="30">
        <v>0</v>
      </c>
      <c r="N3815" s="30">
        <v>0.05</v>
      </c>
      <c r="O3815" s="30">
        <v>0</v>
      </c>
      <c r="P3815" s="30">
        <v>0</v>
      </c>
      <c r="Q3815" s="30">
        <v>0</v>
      </c>
      <c r="R3815" s="30">
        <v>0</v>
      </c>
      <c r="S3815" s="30">
        <v>531.25</v>
      </c>
      <c r="T3815">
        <v>8</v>
      </c>
      <c r="U3815">
        <v>712.84369706953396</v>
      </c>
      <c r="V3815">
        <v>2.9239766081871298E-2</v>
      </c>
    </row>
    <row r="3816" spans="1:22" hidden="1" x14ac:dyDescent="0.25">
      <c r="A3816" s="30" t="s">
        <v>1220</v>
      </c>
      <c r="B3816" s="30" t="s">
        <v>272</v>
      </c>
      <c r="C3816" s="30" t="s">
        <v>5</v>
      </c>
      <c r="D3816" s="30" t="s">
        <v>591</v>
      </c>
      <c r="E3816" s="30" t="s">
        <v>283</v>
      </c>
      <c r="F3816" s="30">
        <v>10625</v>
      </c>
      <c r="G3816" s="30" t="s">
        <v>294</v>
      </c>
      <c r="H3816" s="30">
        <v>159.459317509893</v>
      </c>
      <c r="I3816" s="30">
        <v>0.25</v>
      </c>
      <c r="J3816" s="30" t="s">
        <v>333</v>
      </c>
      <c r="K3816" s="30">
        <v>39.8648293774732</v>
      </c>
      <c r="L3816" s="30">
        <v>423563.812135652</v>
      </c>
      <c r="M3816" s="30">
        <v>0</v>
      </c>
      <c r="N3816" s="30">
        <v>0.25</v>
      </c>
      <c r="O3816" s="30">
        <v>0</v>
      </c>
      <c r="P3816" s="30">
        <v>0</v>
      </c>
      <c r="Q3816" s="30">
        <v>0</v>
      </c>
      <c r="R3816" s="30">
        <v>0</v>
      </c>
      <c r="S3816" s="30">
        <v>2656.25</v>
      </c>
      <c r="T3816">
        <v>8</v>
      </c>
      <c r="U3816">
        <v>159.459317509893</v>
      </c>
      <c r="V3816">
        <v>0.14619883040935699</v>
      </c>
    </row>
    <row r="3817" spans="1:22" hidden="1" x14ac:dyDescent="0.25">
      <c r="A3817" s="30" t="s">
        <v>1221</v>
      </c>
      <c r="B3817" s="30" t="s">
        <v>272</v>
      </c>
      <c r="C3817" s="30" t="s">
        <v>5</v>
      </c>
      <c r="D3817" s="30" t="s">
        <v>591</v>
      </c>
      <c r="E3817" s="30" t="s">
        <v>283</v>
      </c>
      <c r="F3817" s="30">
        <v>10625</v>
      </c>
      <c r="G3817" s="30" t="s">
        <v>295</v>
      </c>
      <c r="H3817" s="30">
        <v>0</v>
      </c>
      <c r="I3817" s="30">
        <v>0</v>
      </c>
      <c r="J3817" s="30" t="s">
        <v>336</v>
      </c>
      <c r="K3817" s="30">
        <v>0</v>
      </c>
      <c r="L3817" s="30">
        <v>0</v>
      </c>
      <c r="M3817" s="30">
        <v>0</v>
      </c>
      <c r="N3817" s="30">
        <v>0</v>
      </c>
      <c r="O3817" s="30">
        <v>0</v>
      </c>
      <c r="P3817" s="30">
        <v>0</v>
      </c>
      <c r="Q3817" s="30">
        <v>0</v>
      </c>
      <c r="R3817" s="30">
        <v>0</v>
      </c>
      <c r="S3817" s="30">
        <v>0</v>
      </c>
      <c r="T3817">
        <v>8</v>
      </c>
      <c r="U3817">
        <v>0</v>
      </c>
      <c r="V3817">
        <v>0</v>
      </c>
    </row>
    <row r="3818" spans="1:22" hidden="1" x14ac:dyDescent="0.25">
      <c r="A3818" s="30" t="s">
        <v>1222</v>
      </c>
      <c r="B3818" s="30" t="s">
        <v>272</v>
      </c>
      <c r="C3818" s="30" t="s">
        <v>5</v>
      </c>
      <c r="D3818" s="30" t="s">
        <v>591</v>
      </c>
      <c r="E3818" s="30" t="s">
        <v>283</v>
      </c>
      <c r="F3818" s="30">
        <v>10625</v>
      </c>
      <c r="G3818" s="30" t="s">
        <v>296</v>
      </c>
      <c r="H3818" s="30">
        <v>76.519139148986497</v>
      </c>
      <c r="I3818" s="30">
        <v>0.03</v>
      </c>
      <c r="J3818" s="30" t="s">
        <v>336</v>
      </c>
      <c r="K3818" s="30">
        <v>2.2955741744695901</v>
      </c>
      <c r="L3818" s="30">
        <v>24390.4756037394</v>
      </c>
      <c r="M3818" s="30">
        <v>0</v>
      </c>
      <c r="N3818" s="30">
        <v>0</v>
      </c>
      <c r="O3818" s="30">
        <v>0</v>
      </c>
      <c r="P3818" s="30">
        <v>0</v>
      </c>
      <c r="Q3818" s="30">
        <v>0.03</v>
      </c>
      <c r="R3818" s="30">
        <v>2.2955741744695901</v>
      </c>
      <c r="S3818" s="30">
        <v>318.75</v>
      </c>
      <c r="T3818">
        <v>8</v>
      </c>
      <c r="U3818">
        <v>76.519139148986497</v>
      </c>
      <c r="V3818">
        <v>1.5625E-2</v>
      </c>
    </row>
    <row r="3819" spans="1:22" hidden="1" x14ac:dyDescent="0.25">
      <c r="A3819" s="30" t="s">
        <v>1223</v>
      </c>
      <c r="B3819" s="30" t="s">
        <v>272</v>
      </c>
      <c r="C3819" s="30" t="s">
        <v>5</v>
      </c>
      <c r="D3819" s="30" t="s">
        <v>591</v>
      </c>
      <c r="E3819" s="30" t="s">
        <v>283</v>
      </c>
      <c r="F3819" s="30">
        <v>10625</v>
      </c>
      <c r="G3819" s="30" t="s">
        <v>297</v>
      </c>
      <c r="H3819" s="30">
        <v>1181.9952337515799</v>
      </c>
      <c r="I3819" s="30">
        <v>0.25</v>
      </c>
      <c r="J3819" s="30" t="s">
        <v>336</v>
      </c>
      <c r="K3819" s="30">
        <v>295.498808437896</v>
      </c>
      <c r="L3819" s="30">
        <v>3139674.8396526398</v>
      </c>
      <c r="M3819" s="30">
        <v>0</v>
      </c>
      <c r="N3819" s="30">
        <v>0</v>
      </c>
      <c r="O3819" s="30">
        <v>0</v>
      </c>
      <c r="P3819" s="30">
        <v>0</v>
      </c>
      <c r="Q3819" s="30">
        <v>0.25</v>
      </c>
      <c r="R3819" s="30">
        <v>295.498808437896</v>
      </c>
      <c r="S3819" s="30">
        <v>2656.25</v>
      </c>
      <c r="T3819">
        <v>8</v>
      </c>
      <c r="U3819">
        <v>1181.9952337515799</v>
      </c>
      <c r="V3819">
        <v>0.13020833333333301</v>
      </c>
    </row>
    <row r="3820" spans="1:22" hidden="1" x14ac:dyDescent="0.25">
      <c r="A3820" s="30" t="s">
        <v>1224</v>
      </c>
      <c r="B3820" s="30" t="s">
        <v>272</v>
      </c>
      <c r="C3820" s="30" t="s">
        <v>5</v>
      </c>
      <c r="D3820" s="30" t="s">
        <v>591</v>
      </c>
      <c r="E3820" s="30" t="s">
        <v>283</v>
      </c>
      <c r="F3820" s="30">
        <v>10625</v>
      </c>
      <c r="G3820" s="30" t="s">
        <v>298</v>
      </c>
      <c r="H3820" s="30">
        <v>0</v>
      </c>
      <c r="I3820" s="30">
        <v>0</v>
      </c>
      <c r="J3820" s="30" t="s">
        <v>276</v>
      </c>
      <c r="K3820" s="30">
        <v>0</v>
      </c>
      <c r="L3820" s="30">
        <v>0</v>
      </c>
      <c r="M3820" s="30">
        <v>0</v>
      </c>
      <c r="N3820" s="30">
        <v>0</v>
      </c>
      <c r="O3820" s="30">
        <v>0</v>
      </c>
      <c r="P3820" s="30">
        <v>0</v>
      </c>
      <c r="Q3820" s="30">
        <v>0</v>
      </c>
      <c r="R3820" s="30">
        <v>0</v>
      </c>
      <c r="S3820" s="30">
        <v>0</v>
      </c>
      <c r="T3820">
        <v>8</v>
      </c>
      <c r="U3820">
        <v>0</v>
      </c>
      <c r="V3820">
        <v>0</v>
      </c>
    </row>
    <row r="3821" spans="1:22" hidden="1" x14ac:dyDescent="0.25">
      <c r="A3821" s="30" t="s">
        <v>1225</v>
      </c>
      <c r="B3821" s="30" t="s">
        <v>272</v>
      </c>
      <c r="C3821" s="30" t="s">
        <v>5</v>
      </c>
      <c r="D3821" s="30" t="s">
        <v>591</v>
      </c>
      <c r="E3821" s="30" t="s">
        <v>283</v>
      </c>
      <c r="F3821" s="30">
        <v>10625</v>
      </c>
      <c r="G3821" s="30" t="s">
        <v>299</v>
      </c>
      <c r="H3821" s="30">
        <v>163.052568044851</v>
      </c>
      <c r="I3821" s="30">
        <v>0.04</v>
      </c>
      <c r="J3821" s="30" t="s">
        <v>332</v>
      </c>
      <c r="K3821" s="30">
        <v>6.5221027217940399</v>
      </c>
      <c r="L3821" s="30">
        <v>69297.341419061704</v>
      </c>
      <c r="M3821" s="30">
        <v>0.04</v>
      </c>
      <c r="N3821" s="30">
        <v>0</v>
      </c>
      <c r="O3821" s="30">
        <v>0</v>
      </c>
      <c r="P3821" s="30">
        <v>0</v>
      </c>
      <c r="Q3821" s="30">
        <v>0</v>
      </c>
      <c r="R3821" s="30">
        <v>0</v>
      </c>
      <c r="S3821" s="30">
        <v>425</v>
      </c>
      <c r="T3821">
        <v>8</v>
      </c>
      <c r="U3821">
        <v>163.052568044851</v>
      </c>
      <c r="V3821">
        <v>7.1556350626118103E-3</v>
      </c>
    </row>
    <row r="3822" spans="1:22" hidden="1" x14ac:dyDescent="0.25">
      <c r="A3822" s="30" t="s">
        <v>1226</v>
      </c>
      <c r="B3822" s="30" t="s">
        <v>272</v>
      </c>
      <c r="C3822" s="30" t="s">
        <v>5</v>
      </c>
      <c r="D3822" s="30" t="s">
        <v>591</v>
      </c>
      <c r="E3822" s="30" t="s">
        <v>283</v>
      </c>
      <c r="F3822" s="30">
        <v>10625</v>
      </c>
      <c r="G3822" s="30" t="s">
        <v>300</v>
      </c>
      <c r="H3822" s="30">
        <v>0</v>
      </c>
      <c r="I3822" s="30">
        <v>0</v>
      </c>
      <c r="J3822" s="30" t="s">
        <v>336</v>
      </c>
      <c r="K3822" s="30">
        <v>0</v>
      </c>
      <c r="L3822" s="30">
        <v>0</v>
      </c>
      <c r="M3822" s="30">
        <v>0</v>
      </c>
      <c r="N3822" s="30">
        <v>0</v>
      </c>
      <c r="O3822" s="30">
        <v>0</v>
      </c>
      <c r="P3822" s="30">
        <v>0</v>
      </c>
      <c r="Q3822" s="30">
        <v>0</v>
      </c>
      <c r="R3822" s="30">
        <v>0</v>
      </c>
      <c r="S3822" s="30">
        <v>0</v>
      </c>
      <c r="T3822">
        <v>8</v>
      </c>
      <c r="U3822">
        <v>0</v>
      </c>
      <c r="V3822">
        <v>0</v>
      </c>
    </row>
    <row r="3823" spans="1:22" hidden="1" x14ac:dyDescent="0.25">
      <c r="A3823" s="30" t="s">
        <v>1227</v>
      </c>
      <c r="B3823" s="30" t="s">
        <v>272</v>
      </c>
      <c r="C3823" s="30" t="s">
        <v>5</v>
      </c>
      <c r="D3823" s="30" t="s">
        <v>591</v>
      </c>
      <c r="E3823" s="30" t="s">
        <v>283</v>
      </c>
      <c r="F3823" s="30">
        <v>10625</v>
      </c>
      <c r="G3823" s="30" t="s">
        <v>301</v>
      </c>
      <c r="H3823" s="30">
        <v>57.3112061388264</v>
      </c>
      <c r="I3823" s="30">
        <v>0.92</v>
      </c>
      <c r="J3823" s="30" t="s">
        <v>333</v>
      </c>
      <c r="K3823" s="30">
        <v>52.726309647720299</v>
      </c>
      <c r="L3823" s="30">
        <v>560217.04000702803</v>
      </c>
      <c r="M3823" s="30">
        <v>0</v>
      </c>
      <c r="N3823" s="30">
        <v>0.92</v>
      </c>
      <c r="O3823" s="30">
        <v>0</v>
      </c>
      <c r="P3823" s="30">
        <v>0</v>
      </c>
      <c r="Q3823" s="30">
        <v>0</v>
      </c>
      <c r="R3823" s="30">
        <v>0</v>
      </c>
      <c r="S3823" s="30">
        <v>9775</v>
      </c>
      <c r="T3823">
        <v>8</v>
      </c>
      <c r="U3823">
        <v>57.3112061388264</v>
      </c>
      <c r="V3823">
        <v>0.53801169590643305</v>
      </c>
    </row>
    <row r="3824" spans="1:22" hidden="1" x14ac:dyDescent="0.25">
      <c r="A3824" s="30" t="s">
        <v>1228</v>
      </c>
      <c r="B3824" s="30" t="s">
        <v>272</v>
      </c>
      <c r="C3824" s="30" t="s">
        <v>5</v>
      </c>
      <c r="D3824" s="30" t="s">
        <v>591</v>
      </c>
      <c r="E3824" s="30" t="s">
        <v>283</v>
      </c>
      <c r="F3824" s="30">
        <v>10625</v>
      </c>
      <c r="G3824" s="30" t="s">
        <v>302</v>
      </c>
      <c r="H3824" s="30">
        <v>120.003187932266</v>
      </c>
      <c r="I3824" s="30">
        <v>0.56000000000000005</v>
      </c>
      <c r="J3824" s="30" t="s">
        <v>332</v>
      </c>
      <c r="K3824" s="30">
        <v>67.201785242069207</v>
      </c>
      <c r="L3824" s="30">
        <v>714018.96819698601</v>
      </c>
      <c r="M3824" s="30">
        <v>0.56000000000000005</v>
      </c>
      <c r="N3824" s="30">
        <v>0</v>
      </c>
      <c r="O3824" s="30">
        <v>0</v>
      </c>
      <c r="P3824" s="30">
        <v>0</v>
      </c>
      <c r="Q3824" s="30">
        <v>0</v>
      </c>
      <c r="R3824" s="30">
        <v>0</v>
      </c>
      <c r="S3824" s="30">
        <v>5950</v>
      </c>
      <c r="T3824">
        <v>8</v>
      </c>
      <c r="U3824">
        <v>120.003187932266</v>
      </c>
      <c r="V3824">
        <v>0.10017889087656499</v>
      </c>
    </row>
    <row r="3825" spans="1:22" hidden="1" x14ac:dyDescent="0.25">
      <c r="A3825" s="30" t="s">
        <v>1229</v>
      </c>
      <c r="B3825" s="30" t="s">
        <v>272</v>
      </c>
      <c r="C3825" s="30" t="s">
        <v>5</v>
      </c>
      <c r="D3825" s="30" t="s">
        <v>591</v>
      </c>
      <c r="E3825" s="30" t="s">
        <v>283</v>
      </c>
      <c r="F3825" s="30">
        <v>10625</v>
      </c>
      <c r="G3825" s="30" t="s">
        <v>303</v>
      </c>
      <c r="H3825" s="30">
        <v>285.10222728977197</v>
      </c>
      <c r="I3825" s="30">
        <v>0.11</v>
      </c>
      <c r="J3825" s="30" t="s">
        <v>336</v>
      </c>
      <c r="K3825" s="30">
        <v>31.361245001874899</v>
      </c>
      <c r="L3825" s="30">
        <v>333213.22814492101</v>
      </c>
      <c r="M3825" s="30">
        <v>0</v>
      </c>
      <c r="N3825" s="30">
        <v>0</v>
      </c>
      <c r="O3825" s="30">
        <v>0</v>
      </c>
      <c r="P3825" s="30">
        <v>0</v>
      </c>
      <c r="Q3825" s="30">
        <v>0.11</v>
      </c>
      <c r="R3825" s="30">
        <v>31.361245001874899</v>
      </c>
      <c r="S3825" s="30">
        <v>1168.75</v>
      </c>
      <c r="T3825">
        <v>8</v>
      </c>
      <c r="U3825">
        <v>285.10222728977197</v>
      </c>
      <c r="V3825">
        <v>5.7291666666666699E-2</v>
      </c>
    </row>
    <row r="3826" spans="1:22" hidden="1" x14ac:dyDescent="0.25">
      <c r="A3826" s="30" t="s">
        <v>1217</v>
      </c>
      <c r="B3826" s="30" t="s">
        <v>272</v>
      </c>
      <c r="C3826" s="30" t="s">
        <v>5</v>
      </c>
      <c r="D3826" s="30" t="s">
        <v>591</v>
      </c>
      <c r="E3826" s="30" t="s">
        <v>283</v>
      </c>
      <c r="F3826" s="30">
        <v>10625</v>
      </c>
      <c r="G3826" s="30" t="s">
        <v>304</v>
      </c>
      <c r="H3826" s="30">
        <v>100.044398024833</v>
      </c>
      <c r="I3826" s="30">
        <v>1</v>
      </c>
      <c r="J3826" s="30" t="s">
        <v>336</v>
      </c>
      <c r="K3826" s="30">
        <v>100.044398024833</v>
      </c>
      <c r="L3826" s="30">
        <v>1062971.72901385</v>
      </c>
      <c r="M3826" s="30">
        <v>0</v>
      </c>
      <c r="N3826" s="30">
        <v>0</v>
      </c>
      <c r="O3826" s="30">
        <v>0</v>
      </c>
      <c r="P3826" s="30">
        <v>0</v>
      </c>
      <c r="Q3826" s="30">
        <v>1</v>
      </c>
      <c r="R3826" s="30">
        <v>100.044398024833</v>
      </c>
      <c r="S3826" s="30">
        <v>10625</v>
      </c>
      <c r="T3826">
        <v>8</v>
      </c>
      <c r="U3826">
        <v>100.044398024833</v>
      </c>
      <c r="V3826">
        <v>0.52083333333333304</v>
      </c>
    </row>
    <row r="3827" spans="1:22" hidden="1" x14ac:dyDescent="0.25">
      <c r="A3827" s="30" t="s">
        <v>1231</v>
      </c>
      <c r="B3827" s="30" t="s">
        <v>272</v>
      </c>
      <c r="C3827" s="30" t="s">
        <v>5</v>
      </c>
      <c r="D3827" s="30" t="s">
        <v>591</v>
      </c>
      <c r="E3827" s="30" t="s">
        <v>283</v>
      </c>
      <c r="F3827" s="30">
        <v>10625</v>
      </c>
      <c r="G3827" s="30" t="s">
        <v>305</v>
      </c>
      <c r="H3827" s="30">
        <v>195.35619948281601</v>
      </c>
      <c r="I3827" s="30">
        <v>1.23</v>
      </c>
      <c r="J3827" s="30" t="s">
        <v>332</v>
      </c>
      <c r="K3827" s="30">
        <v>240.288125363864</v>
      </c>
      <c r="L3827" s="30">
        <v>2553061.3319910499</v>
      </c>
      <c r="M3827" s="30">
        <v>1.23</v>
      </c>
      <c r="N3827" s="30">
        <v>0</v>
      </c>
      <c r="O3827" s="30">
        <v>0</v>
      </c>
      <c r="P3827" s="30">
        <v>0</v>
      </c>
      <c r="Q3827" s="30">
        <v>0</v>
      </c>
      <c r="R3827" s="30">
        <v>0</v>
      </c>
      <c r="S3827" s="30">
        <v>13068.75</v>
      </c>
      <c r="T3827">
        <v>8</v>
      </c>
      <c r="U3827">
        <v>195.35619948281601</v>
      </c>
      <c r="V3827">
        <v>0.220035778175313</v>
      </c>
    </row>
    <row r="3828" spans="1:22" hidden="1" x14ac:dyDescent="0.25">
      <c r="A3828" s="30" t="s">
        <v>1232</v>
      </c>
      <c r="B3828" s="30" t="s">
        <v>272</v>
      </c>
      <c r="C3828" s="30" t="s">
        <v>5</v>
      </c>
      <c r="D3828" s="30" t="s">
        <v>591</v>
      </c>
      <c r="E3828" s="30" t="s">
        <v>283</v>
      </c>
      <c r="F3828" s="30">
        <v>10625</v>
      </c>
      <c r="G3828" s="30" t="s">
        <v>306</v>
      </c>
      <c r="H3828" s="30">
        <v>115.01157171708</v>
      </c>
      <c r="I3828" s="30">
        <v>1.97</v>
      </c>
      <c r="J3828" s="30" t="s">
        <v>332</v>
      </c>
      <c r="K3828" s="30">
        <v>226.572796282647</v>
      </c>
      <c r="L3828" s="30">
        <v>2407335.96050312</v>
      </c>
      <c r="M3828" s="30">
        <v>1.97</v>
      </c>
      <c r="N3828" s="30">
        <v>0</v>
      </c>
      <c r="O3828" s="30">
        <v>0</v>
      </c>
      <c r="P3828" s="30">
        <v>0</v>
      </c>
      <c r="Q3828" s="30">
        <v>0</v>
      </c>
      <c r="R3828" s="30">
        <v>0</v>
      </c>
      <c r="S3828" s="30">
        <v>20931.25</v>
      </c>
      <c r="T3828">
        <v>8</v>
      </c>
      <c r="U3828">
        <v>115.01157171708</v>
      </c>
      <c r="V3828">
        <v>0.35241502683363102</v>
      </c>
    </row>
    <row r="3829" spans="1:22" hidden="1" x14ac:dyDescent="0.25">
      <c r="A3829" s="30" t="s">
        <v>1233</v>
      </c>
      <c r="B3829" s="30" t="s">
        <v>272</v>
      </c>
      <c r="C3829" s="30" t="s">
        <v>5</v>
      </c>
      <c r="D3829" s="30" t="s">
        <v>591</v>
      </c>
      <c r="E3829" s="30" t="s">
        <v>283</v>
      </c>
      <c r="F3829" s="30">
        <v>10625</v>
      </c>
      <c r="G3829" s="30" t="s">
        <v>307</v>
      </c>
      <c r="H3829" s="30">
        <v>99.858721287253303</v>
      </c>
      <c r="I3829" s="30">
        <v>0.51</v>
      </c>
      <c r="J3829" s="30" t="s">
        <v>336</v>
      </c>
      <c r="K3829" s="30">
        <v>50.927947856499202</v>
      </c>
      <c r="L3829" s="30">
        <v>541109.445975304</v>
      </c>
      <c r="M3829" s="30">
        <v>0</v>
      </c>
      <c r="N3829" s="30">
        <v>0</v>
      </c>
      <c r="O3829" s="30">
        <v>0</v>
      </c>
      <c r="P3829" s="30">
        <v>0</v>
      </c>
      <c r="Q3829" s="30">
        <v>0.51</v>
      </c>
      <c r="R3829" s="30">
        <v>50.927947856499202</v>
      </c>
      <c r="S3829" s="30">
        <v>5418.75</v>
      </c>
      <c r="T3829">
        <v>8</v>
      </c>
      <c r="U3829">
        <v>99.858721287253303</v>
      </c>
      <c r="V3829">
        <v>0.265625</v>
      </c>
    </row>
    <row r="3830" spans="1:22" hidden="1" x14ac:dyDescent="0.25">
      <c r="A3830" s="30" t="s">
        <v>1234</v>
      </c>
      <c r="B3830" s="30" t="s">
        <v>272</v>
      </c>
      <c r="C3830" s="30" t="s">
        <v>5</v>
      </c>
      <c r="D3830" s="30" t="s">
        <v>591</v>
      </c>
      <c r="E3830" s="30" t="s">
        <v>283</v>
      </c>
      <c r="F3830" s="30">
        <v>10625</v>
      </c>
      <c r="G3830" s="30" t="s">
        <v>308</v>
      </c>
      <c r="H3830" s="30">
        <v>150.59164438372099</v>
      </c>
      <c r="I3830" s="30">
        <v>1.5</v>
      </c>
      <c r="J3830" s="30" t="s">
        <v>332</v>
      </c>
      <c r="K3830" s="30">
        <v>225.88746657558099</v>
      </c>
      <c r="L3830" s="30">
        <v>2400054.3323655501</v>
      </c>
      <c r="M3830" s="30">
        <v>1.5</v>
      </c>
      <c r="N3830" s="30">
        <v>0</v>
      </c>
      <c r="O3830" s="30">
        <v>0</v>
      </c>
      <c r="P3830" s="30">
        <v>0</v>
      </c>
      <c r="Q3830" s="30">
        <v>0</v>
      </c>
      <c r="R3830" s="30">
        <v>0</v>
      </c>
      <c r="S3830" s="30">
        <v>15937.5</v>
      </c>
      <c r="T3830">
        <v>8</v>
      </c>
      <c r="U3830">
        <v>150.59164438372099</v>
      </c>
      <c r="V3830">
        <v>0.26833631484794301</v>
      </c>
    </row>
    <row r="3831" spans="1:22" hidden="1" x14ac:dyDescent="0.25">
      <c r="A3831" s="30" t="s">
        <v>1230</v>
      </c>
      <c r="B3831" s="30" t="s">
        <v>272</v>
      </c>
      <c r="C3831" s="30" t="s">
        <v>5</v>
      </c>
      <c r="D3831" s="30" t="s">
        <v>591</v>
      </c>
      <c r="E3831" s="30" t="s">
        <v>283</v>
      </c>
      <c r="F3831" s="30">
        <v>10625</v>
      </c>
      <c r="G3831" s="30" t="s">
        <v>309</v>
      </c>
      <c r="H3831" s="30">
        <v>433.22188196519301</v>
      </c>
      <c r="I3831" s="30">
        <v>0.02</v>
      </c>
      <c r="J3831" s="30" t="s">
        <v>336</v>
      </c>
      <c r="K3831" s="30">
        <v>8.6644376393038591</v>
      </c>
      <c r="L3831" s="30">
        <v>92059.649917603601</v>
      </c>
      <c r="M3831" s="30">
        <v>0</v>
      </c>
      <c r="N3831" s="30">
        <v>0</v>
      </c>
      <c r="O3831" s="30">
        <v>0</v>
      </c>
      <c r="P3831" s="30">
        <v>0</v>
      </c>
      <c r="Q3831" s="30">
        <v>0.02</v>
      </c>
      <c r="R3831" s="30">
        <v>8.6644376393038591</v>
      </c>
      <c r="S3831" s="30">
        <v>212.5</v>
      </c>
      <c r="T3831">
        <v>8</v>
      </c>
      <c r="U3831">
        <v>433.22188196519301</v>
      </c>
      <c r="V3831">
        <v>1.0416666666666701E-2</v>
      </c>
    </row>
    <row r="3832" spans="1:22" hidden="1" x14ac:dyDescent="0.25">
      <c r="A3832" s="30" t="s">
        <v>1235</v>
      </c>
      <c r="B3832" s="30" t="s">
        <v>272</v>
      </c>
      <c r="C3832" s="30" t="s">
        <v>5</v>
      </c>
      <c r="D3832" s="30" t="s">
        <v>591</v>
      </c>
      <c r="E3832" s="30" t="s">
        <v>283</v>
      </c>
      <c r="F3832" s="30">
        <v>10625</v>
      </c>
      <c r="G3832" s="30" t="s">
        <v>310</v>
      </c>
      <c r="H3832" s="30">
        <v>452.356152748326</v>
      </c>
      <c r="I3832" s="30">
        <v>0.01</v>
      </c>
      <c r="J3832" s="30" t="s">
        <v>333</v>
      </c>
      <c r="K3832" s="30">
        <v>4.5235615274832597</v>
      </c>
      <c r="L3832" s="30">
        <v>48062.841229509599</v>
      </c>
      <c r="M3832" s="30">
        <v>0</v>
      </c>
      <c r="N3832" s="30">
        <v>0.01</v>
      </c>
      <c r="O3832" s="30">
        <v>0</v>
      </c>
      <c r="P3832" s="30">
        <v>0</v>
      </c>
      <c r="Q3832" s="30">
        <v>0</v>
      </c>
      <c r="R3832" s="30">
        <v>0</v>
      </c>
      <c r="S3832" s="30">
        <v>106.25</v>
      </c>
      <c r="T3832">
        <v>8</v>
      </c>
      <c r="U3832">
        <v>452.356152748326</v>
      </c>
      <c r="V3832">
        <v>5.8479532163742704E-3</v>
      </c>
    </row>
    <row r="3833" spans="1:22" hidden="1" x14ac:dyDescent="0.25">
      <c r="A3833" s="30" t="s">
        <v>1236</v>
      </c>
      <c r="B3833" s="30" t="s">
        <v>272</v>
      </c>
      <c r="C3833" s="30" t="s">
        <v>5</v>
      </c>
      <c r="D3833" s="30" t="s">
        <v>591</v>
      </c>
      <c r="E3833" s="30" t="s">
        <v>283</v>
      </c>
      <c r="F3833" s="30">
        <v>10625</v>
      </c>
      <c r="G3833" s="30" t="s">
        <v>311</v>
      </c>
      <c r="H3833" s="30">
        <v>104.132339850562</v>
      </c>
      <c r="I3833" s="30">
        <v>0.48</v>
      </c>
      <c r="J3833" s="30" t="s">
        <v>333</v>
      </c>
      <c r="K3833" s="30">
        <v>49.983523128269603</v>
      </c>
      <c r="L3833" s="30">
        <v>531074.93323786499</v>
      </c>
      <c r="M3833" s="30">
        <v>0</v>
      </c>
      <c r="N3833" s="30">
        <v>0.48</v>
      </c>
      <c r="O3833" s="30">
        <v>0</v>
      </c>
      <c r="P3833" s="30">
        <v>0</v>
      </c>
      <c r="Q3833" s="30">
        <v>0</v>
      </c>
      <c r="R3833" s="30">
        <v>0</v>
      </c>
      <c r="S3833" s="30">
        <v>5100</v>
      </c>
      <c r="T3833">
        <v>8</v>
      </c>
      <c r="U3833">
        <v>104.132339850562</v>
      </c>
      <c r="V3833">
        <v>0.28070175438596501</v>
      </c>
    </row>
    <row r="3834" spans="1:22" hidden="1" x14ac:dyDescent="0.25">
      <c r="A3834" s="30" t="s">
        <v>1237</v>
      </c>
      <c r="B3834" s="30" t="s">
        <v>272</v>
      </c>
      <c r="C3834" s="30" t="s">
        <v>5</v>
      </c>
      <c r="D3834" s="30" t="s">
        <v>591</v>
      </c>
      <c r="E3834" s="30" t="s">
        <v>283</v>
      </c>
      <c r="F3834" s="30">
        <v>10625</v>
      </c>
      <c r="G3834" s="30" t="s">
        <v>312</v>
      </c>
      <c r="H3834" s="30">
        <v>51.852237138402501</v>
      </c>
      <c r="I3834" s="30">
        <v>4.24</v>
      </c>
      <c r="J3834" s="30" t="s">
        <v>334</v>
      </c>
      <c r="K3834" s="30">
        <v>219.85348546682701</v>
      </c>
      <c r="L3834" s="30">
        <v>2335943.28308503</v>
      </c>
      <c r="M3834" s="30">
        <v>0</v>
      </c>
      <c r="N3834" s="30">
        <v>0</v>
      </c>
      <c r="O3834" s="30">
        <v>4.24</v>
      </c>
      <c r="P3834" s="30">
        <v>0</v>
      </c>
      <c r="Q3834" s="30">
        <v>0</v>
      </c>
      <c r="R3834" s="30">
        <v>0</v>
      </c>
      <c r="S3834" s="30">
        <v>45050</v>
      </c>
      <c r="T3834">
        <v>8</v>
      </c>
      <c r="U3834">
        <v>51.852237138402501</v>
      </c>
      <c r="V3834">
        <v>0.73996509598603799</v>
      </c>
    </row>
    <row r="3835" spans="1:22" hidden="1" x14ac:dyDescent="0.25">
      <c r="A3835" s="30" t="s">
        <v>2871</v>
      </c>
      <c r="B3835" s="30" t="s">
        <v>272</v>
      </c>
      <c r="C3835" s="30" t="s">
        <v>5</v>
      </c>
      <c r="D3835" s="30" t="s">
        <v>591</v>
      </c>
      <c r="E3835" s="30" t="s">
        <v>283</v>
      </c>
      <c r="F3835" s="30">
        <v>10625</v>
      </c>
      <c r="G3835" s="30" t="s">
        <v>2688</v>
      </c>
      <c r="H3835" s="30">
        <v>308.92737464213502</v>
      </c>
      <c r="I3835" s="30">
        <v>0.18805372099000001</v>
      </c>
      <c r="J3835" s="30" t="s">
        <v>334</v>
      </c>
      <c r="K3835" s="30">
        <v>58.094942317125302</v>
      </c>
      <c r="L3835" s="30">
        <v>617258.76211945596</v>
      </c>
      <c r="M3835" s="30">
        <v>0</v>
      </c>
      <c r="N3835" s="30">
        <v>0</v>
      </c>
      <c r="O3835" s="30">
        <v>0.18805372099000001</v>
      </c>
      <c r="P3835" s="30">
        <v>0</v>
      </c>
      <c r="Q3835" s="30">
        <v>0</v>
      </c>
      <c r="R3835" s="30">
        <v>0</v>
      </c>
      <c r="S3835" s="30">
        <v>1998.07078551875</v>
      </c>
      <c r="T3835">
        <v>8</v>
      </c>
      <c r="U3835">
        <v>308.92737464213502</v>
      </c>
      <c r="V3835">
        <v>3.2819148514834202E-2</v>
      </c>
    </row>
    <row r="3836" spans="1:22" hidden="1" x14ac:dyDescent="0.25">
      <c r="A3836" s="30" t="s">
        <v>2787</v>
      </c>
      <c r="B3836" s="30" t="s">
        <v>272</v>
      </c>
      <c r="C3836" s="30" t="s">
        <v>5</v>
      </c>
      <c r="D3836" s="30" t="s">
        <v>591</v>
      </c>
      <c r="E3836" s="30" t="s">
        <v>283</v>
      </c>
      <c r="F3836" s="30">
        <v>10625</v>
      </c>
      <c r="G3836" s="30" t="s">
        <v>2687</v>
      </c>
      <c r="H3836" s="30">
        <v>191.72671065563901</v>
      </c>
      <c r="I3836" s="30">
        <v>1.30194627901</v>
      </c>
      <c r="J3836" s="30" t="s">
        <v>334</v>
      </c>
      <c r="K3836" s="30">
        <v>249.61787752493601</v>
      </c>
      <c r="L3836" s="30">
        <v>2652189.9487024401</v>
      </c>
      <c r="M3836" s="30">
        <v>0</v>
      </c>
      <c r="N3836" s="30">
        <v>0</v>
      </c>
      <c r="O3836" s="30">
        <v>1.30194627901</v>
      </c>
      <c r="P3836" s="30">
        <v>0</v>
      </c>
      <c r="Q3836" s="30">
        <v>0</v>
      </c>
      <c r="R3836" s="30">
        <v>0</v>
      </c>
      <c r="S3836" s="30">
        <v>13833.179214481301</v>
      </c>
      <c r="T3836">
        <v>8</v>
      </c>
      <c r="U3836">
        <v>191.72671065563901</v>
      </c>
      <c r="V3836">
        <v>0.22721575549912701</v>
      </c>
    </row>
    <row r="3837" spans="1:22" hidden="1" x14ac:dyDescent="0.25">
      <c r="A3837" s="30" t="s">
        <v>1238</v>
      </c>
      <c r="B3837" s="30" t="s">
        <v>272</v>
      </c>
      <c r="C3837" s="30" t="s">
        <v>5</v>
      </c>
      <c r="D3837" s="30" t="s">
        <v>591</v>
      </c>
      <c r="E3837" s="30" t="s">
        <v>283</v>
      </c>
      <c r="F3837" s="30">
        <v>10625</v>
      </c>
      <c r="G3837" s="30" t="s">
        <v>313</v>
      </c>
      <c r="H3837" s="30">
        <v>0</v>
      </c>
      <c r="I3837" s="30">
        <v>0</v>
      </c>
      <c r="J3837" s="30" t="s">
        <v>334</v>
      </c>
      <c r="K3837" s="30">
        <v>0</v>
      </c>
      <c r="L3837" s="30">
        <v>0</v>
      </c>
      <c r="M3837" s="30">
        <v>0</v>
      </c>
      <c r="N3837" s="30">
        <v>0</v>
      </c>
      <c r="O3837" s="30">
        <v>0</v>
      </c>
      <c r="P3837" s="30">
        <v>0</v>
      </c>
      <c r="Q3837" s="30">
        <v>0</v>
      </c>
      <c r="R3837" s="30">
        <v>0</v>
      </c>
      <c r="S3837" s="30">
        <v>0</v>
      </c>
      <c r="T3837">
        <v>8</v>
      </c>
      <c r="U3837">
        <v>0</v>
      </c>
      <c r="V3837">
        <v>0</v>
      </c>
    </row>
    <row r="3838" spans="1:22" hidden="1" x14ac:dyDescent="0.25">
      <c r="A3838" s="30" t="s">
        <v>1265</v>
      </c>
      <c r="B3838" s="30" t="s">
        <v>272</v>
      </c>
      <c r="C3838" s="30" t="s">
        <v>5</v>
      </c>
      <c r="D3838" s="30" t="s">
        <v>591</v>
      </c>
      <c r="E3838" s="30" t="s">
        <v>284</v>
      </c>
      <c r="F3838" s="30">
        <v>10624</v>
      </c>
      <c r="G3838" s="30" t="s">
        <v>289</v>
      </c>
      <c r="H3838" s="30">
        <v>349.57911915383801</v>
      </c>
      <c r="I3838" s="30">
        <v>0.01</v>
      </c>
      <c r="J3838" s="30" t="s">
        <v>335</v>
      </c>
      <c r="K3838" s="30">
        <v>3.4957911915383799</v>
      </c>
      <c r="L3838" s="30">
        <v>37139.285618903697</v>
      </c>
      <c r="M3838" s="30">
        <v>0</v>
      </c>
      <c r="N3838" s="30">
        <v>0</v>
      </c>
      <c r="O3838" s="30">
        <v>0</v>
      </c>
      <c r="P3838" s="30">
        <v>0.01</v>
      </c>
      <c r="Q3838" s="30">
        <v>0</v>
      </c>
      <c r="R3838" s="30">
        <v>0</v>
      </c>
      <c r="S3838" s="30">
        <v>106.24</v>
      </c>
      <c r="T3838">
        <v>9</v>
      </c>
      <c r="U3838">
        <v>349.57911915383801</v>
      </c>
      <c r="V3838">
        <v>1</v>
      </c>
    </row>
    <row r="3839" spans="1:22" hidden="1" x14ac:dyDescent="0.25">
      <c r="A3839" s="30" t="s">
        <v>1264</v>
      </c>
      <c r="B3839" s="30" t="s">
        <v>272</v>
      </c>
      <c r="C3839" s="30" t="s">
        <v>5</v>
      </c>
      <c r="D3839" s="30" t="s">
        <v>591</v>
      </c>
      <c r="E3839" s="30" t="s">
        <v>284</v>
      </c>
      <c r="F3839" s="30">
        <v>10624</v>
      </c>
      <c r="G3839" s="30" t="s">
        <v>290</v>
      </c>
      <c r="H3839" s="30">
        <v>0</v>
      </c>
      <c r="I3839" s="30">
        <v>0</v>
      </c>
      <c r="J3839" s="30" t="s">
        <v>363</v>
      </c>
      <c r="K3839" s="30">
        <v>0</v>
      </c>
      <c r="L3839" s="30">
        <v>0</v>
      </c>
      <c r="M3839" s="30">
        <v>0</v>
      </c>
      <c r="N3839" s="30">
        <v>0</v>
      </c>
      <c r="O3839" s="30">
        <v>0</v>
      </c>
      <c r="P3839" s="30">
        <v>0</v>
      </c>
      <c r="Q3839" s="30">
        <v>0</v>
      </c>
      <c r="R3839" s="30">
        <v>0</v>
      </c>
      <c r="S3839" s="30">
        <v>0</v>
      </c>
      <c r="T3839">
        <v>9</v>
      </c>
      <c r="U3839">
        <v>3684.5470383130801</v>
      </c>
      <c r="V3839">
        <v>0.1875</v>
      </c>
    </row>
    <row r="3840" spans="1:22" hidden="1" x14ac:dyDescent="0.25">
      <c r="A3840" s="30" t="s">
        <v>1241</v>
      </c>
      <c r="B3840" s="30" t="s">
        <v>272</v>
      </c>
      <c r="C3840" s="30" t="s">
        <v>5</v>
      </c>
      <c r="D3840" s="30" t="s">
        <v>591</v>
      </c>
      <c r="E3840" s="30" t="s">
        <v>284</v>
      </c>
      <c r="F3840" s="30">
        <v>10624</v>
      </c>
      <c r="G3840" s="30" t="s">
        <v>291</v>
      </c>
      <c r="H3840" s="30">
        <v>702.41193262958495</v>
      </c>
      <c r="I3840" s="30">
        <v>0.02</v>
      </c>
      <c r="J3840" s="30" t="s">
        <v>336</v>
      </c>
      <c r="K3840" s="30">
        <v>14.048238652591699</v>
      </c>
      <c r="L3840" s="30">
        <v>149248.487445134</v>
      </c>
      <c r="M3840" s="30">
        <v>0</v>
      </c>
      <c r="N3840" s="30">
        <v>0</v>
      </c>
      <c r="O3840" s="30">
        <v>0</v>
      </c>
      <c r="P3840" s="30">
        <v>0</v>
      </c>
      <c r="Q3840" s="30">
        <v>0.02</v>
      </c>
      <c r="R3840" s="30">
        <v>14.048238652591699</v>
      </c>
      <c r="S3840" s="30">
        <v>212.48</v>
      </c>
      <c r="T3840">
        <v>9</v>
      </c>
      <c r="U3840">
        <v>702.41193262958495</v>
      </c>
      <c r="V3840">
        <v>7.2202166064982004E-3</v>
      </c>
    </row>
    <row r="3841" spans="1:22" hidden="1" x14ac:dyDescent="0.25">
      <c r="A3841" s="30" t="s">
        <v>1243</v>
      </c>
      <c r="B3841" s="30" t="s">
        <v>272</v>
      </c>
      <c r="C3841" s="30" t="s">
        <v>5</v>
      </c>
      <c r="D3841" s="30" t="s">
        <v>591</v>
      </c>
      <c r="E3841" s="30" t="s">
        <v>284</v>
      </c>
      <c r="F3841" s="30">
        <v>10624</v>
      </c>
      <c r="G3841" s="30" t="s">
        <v>292</v>
      </c>
      <c r="H3841" s="30">
        <v>53.456698931823802</v>
      </c>
      <c r="I3841" s="30">
        <v>0.33</v>
      </c>
      <c r="J3841" s="30" t="s">
        <v>332</v>
      </c>
      <c r="K3841" s="30">
        <v>17.640710647501798</v>
      </c>
      <c r="L3841" s="30">
        <v>187414.90991906001</v>
      </c>
      <c r="M3841" s="30">
        <v>0.33</v>
      </c>
      <c r="N3841" s="30">
        <v>0</v>
      </c>
      <c r="O3841" s="30">
        <v>0</v>
      </c>
      <c r="P3841" s="30">
        <v>0</v>
      </c>
      <c r="Q3841" s="30">
        <v>0</v>
      </c>
      <c r="R3841" s="30">
        <v>0</v>
      </c>
      <c r="S3841" s="30">
        <v>3505.92</v>
      </c>
      <c r="T3841">
        <v>9</v>
      </c>
      <c r="U3841">
        <v>53.456698931823802</v>
      </c>
      <c r="V3841">
        <v>4.4836956521739101E-2</v>
      </c>
    </row>
    <row r="3842" spans="1:22" hidden="1" x14ac:dyDescent="0.25">
      <c r="A3842" s="30" t="s">
        <v>1244</v>
      </c>
      <c r="B3842" s="30" t="s">
        <v>272</v>
      </c>
      <c r="C3842" s="30" t="s">
        <v>5</v>
      </c>
      <c r="D3842" s="30" t="s">
        <v>591</v>
      </c>
      <c r="E3842" s="30" t="s">
        <v>284</v>
      </c>
      <c r="F3842" s="30">
        <v>10624</v>
      </c>
      <c r="G3842" s="30" t="s">
        <v>293</v>
      </c>
      <c r="H3842" s="30">
        <v>920.16034343848798</v>
      </c>
      <c r="I3842" s="30">
        <v>0.1</v>
      </c>
      <c r="J3842" s="30" t="s">
        <v>333</v>
      </c>
      <c r="K3842" s="30">
        <v>92.016034343848801</v>
      </c>
      <c r="L3842" s="30">
        <v>977578.34886905004</v>
      </c>
      <c r="M3842" s="30">
        <v>0</v>
      </c>
      <c r="N3842" s="30">
        <v>0.1</v>
      </c>
      <c r="O3842" s="30">
        <v>0</v>
      </c>
      <c r="P3842" s="30">
        <v>0</v>
      </c>
      <c r="Q3842" s="30">
        <v>0</v>
      </c>
      <c r="R3842" s="30">
        <v>0</v>
      </c>
      <c r="S3842" s="30">
        <v>1062.4000000000001</v>
      </c>
      <c r="T3842">
        <v>9</v>
      </c>
      <c r="U3842">
        <v>920.16034343848798</v>
      </c>
      <c r="V3842">
        <v>4.4642857142857102E-2</v>
      </c>
    </row>
    <row r="3843" spans="1:22" hidden="1" x14ac:dyDescent="0.25">
      <c r="A3843" s="30" t="s">
        <v>1245</v>
      </c>
      <c r="B3843" s="30" t="s">
        <v>272</v>
      </c>
      <c r="C3843" s="30" t="s">
        <v>5</v>
      </c>
      <c r="D3843" s="30" t="s">
        <v>591</v>
      </c>
      <c r="E3843" s="30" t="s">
        <v>284</v>
      </c>
      <c r="F3843" s="30">
        <v>10624</v>
      </c>
      <c r="G3843" s="30" t="s">
        <v>294</v>
      </c>
      <c r="H3843" s="30">
        <v>247.29780351102099</v>
      </c>
      <c r="I3843" s="30">
        <v>0.35</v>
      </c>
      <c r="J3843" s="30" t="s">
        <v>333</v>
      </c>
      <c r="K3843" s="30">
        <v>86.554231228857304</v>
      </c>
      <c r="L3843" s="30">
        <v>919552.15257538005</v>
      </c>
      <c r="M3843" s="30">
        <v>0</v>
      </c>
      <c r="N3843" s="30">
        <v>0.35</v>
      </c>
      <c r="O3843" s="30">
        <v>0</v>
      </c>
      <c r="P3843" s="30">
        <v>0</v>
      </c>
      <c r="Q3843" s="30">
        <v>0</v>
      </c>
      <c r="R3843" s="30">
        <v>0</v>
      </c>
      <c r="S3843" s="30">
        <v>3718.4</v>
      </c>
      <c r="T3843">
        <v>9</v>
      </c>
      <c r="U3843">
        <v>247.29780351102099</v>
      </c>
      <c r="V3843">
        <v>0.15625</v>
      </c>
    </row>
    <row r="3844" spans="1:22" hidden="1" x14ac:dyDescent="0.25">
      <c r="A3844" s="30" t="s">
        <v>1246</v>
      </c>
      <c r="B3844" s="30" t="s">
        <v>272</v>
      </c>
      <c r="C3844" s="30" t="s">
        <v>5</v>
      </c>
      <c r="D3844" s="30" t="s">
        <v>591</v>
      </c>
      <c r="E3844" s="30" t="s">
        <v>284</v>
      </c>
      <c r="F3844" s="30">
        <v>10624</v>
      </c>
      <c r="G3844" s="30" t="s">
        <v>295</v>
      </c>
      <c r="H3844" s="30">
        <v>0</v>
      </c>
      <c r="I3844" s="30">
        <v>0</v>
      </c>
      <c r="J3844" s="30" t="s">
        <v>336</v>
      </c>
      <c r="K3844" s="30">
        <v>0</v>
      </c>
      <c r="L3844" s="30">
        <v>0</v>
      </c>
      <c r="M3844" s="30">
        <v>0</v>
      </c>
      <c r="N3844" s="30">
        <v>0</v>
      </c>
      <c r="O3844" s="30">
        <v>0</v>
      </c>
      <c r="P3844" s="30">
        <v>0</v>
      </c>
      <c r="Q3844" s="30">
        <v>0</v>
      </c>
      <c r="R3844" s="30">
        <v>0</v>
      </c>
      <c r="S3844" s="30">
        <v>0</v>
      </c>
      <c r="T3844">
        <v>9</v>
      </c>
      <c r="U3844">
        <v>0</v>
      </c>
      <c r="V3844">
        <v>0</v>
      </c>
    </row>
    <row r="3845" spans="1:22" hidden="1" x14ac:dyDescent="0.25">
      <c r="A3845" s="30" t="s">
        <v>1247</v>
      </c>
      <c r="B3845" s="30" t="s">
        <v>272</v>
      </c>
      <c r="C3845" s="30" t="s">
        <v>5</v>
      </c>
      <c r="D3845" s="30" t="s">
        <v>591</v>
      </c>
      <c r="E3845" s="30" t="s">
        <v>284</v>
      </c>
      <c r="F3845" s="30">
        <v>10624</v>
      </c>
      <c r="G3845" s="30" t="s">
        <v>296</v>
      </c>
      <c r="H3845" s="30">
        <v>131.05848368492599</v>
      </c>
      <c r="I3845" s="30">
        <v>0.05</v>
      </c>
      <c r="J3845" s="30" t="s">
        <v>336</v>
      </c>
      <c r="K3845" s="30">
        <v>6.5529241842463</v>
      </c>
      <c r="L3845" s="30">
        <v>69618.266533432703</v>
      </c>
      <c r="M3845" s="30">
        <v>0</v>
      </c>
      <c r="N3845" s="30">
        <v>0</v>
      </c>
      <c r="O3845" s="30">
        <v>0</v>
      </c>
      <c r="P3845" s="30">
        <v>0</v>
      </c>
      <c r="Q3845" s="30">
        <v>0.05</v>
      </c>
      <c r="R3845" s="30">
        <v>6.5529241842463</v>
      </c>
      <c r="S3845" s="30">
        <v>531.20000000000005</v>
      </c>
      <c r="T3845">
        <v>9</v>
      </c>
      <c r="U3845">
        <v>131.05848368492599</v>
      </c>
      <c r="V3845">
        <v>1.8050541516245501E-2</v>
      </c>
    </row>
    <row r="3846" spans="1:22" hidden="1" x14ac:dyDescent="0.25">
      <c r="A3846" s="30" t="s">
        <v>1248</v>
      </c>
      <c r="B3846" s="30" t="s">
        <v>272</v>
      </c>
      <c r="C3846" s="30" t="s">
        <v>5</v>
      </c>
      <c r="D3846" s="30" t="s">
        <v>591</v>
      </c>
      <c r="E3846" s="30" t="s">
        <v>284</v>
      </c>
      <c r="F3846" s="30">
        <v>10624</v>
      </c>
      <c r="G3846" s="30" t="s">
        <v>297</v>
      </c>
      <c r="H3846" s="30">
        <v>1592.3160271783399</v>
      </c>
      <c r="I3846" s="30">
        <v>0.37</v>
      </c>
      <c r="J3846" s="30" t="s">
        <v>336</v>
      </c>
      <c r="K3846" s="30">
        <v>589.156930055987</v>
      </c>
      <c r="L3846" s="30">
        <v>6259203.2249148004</v>
      </c>
      <c r="M3846" s="30">
        <v>0</v>
      </c>
      <c r="N3846" s="30">
        <v>0</v>
      </c>
      <c r="O3846" s="30">
        <v>0</v>
      </c>
      <c r="P3846" s="30">
        <v>0</v>
      </c>
      <c r="Q3846" s="30">
        <v>0.37</v>
      </c>
      <c r="R3846" s="30">
        <v>589.156930055987</v>
      </c>
      <c r="S3846" s="30">
        <v>3930.88</v>
      </c>
      <c r="T3846">
        <v>9</v>
      </c>
      <c r="U3846">
        <v>1592.3160271783399</v>
      </c>
      <c r="V3846">
        <v>0.13357400722021701</v>
      </c>
    </row>
    <row r="3847" spans="1:22" hidden="1" x14ac:dyDescent="0.25">
      <c r="A3847" s="30" t="s">
        <v>1249</v>
      </c>
      <c r="B3847" s="30" t="s">
        <v>272</v>
      </c>
      <c r="C3847" s="30" t="s">
        <v>5</v>
      </c>
      <c r="D3847" s="30" t="s">
        <v>591</v>
      </c>
      <c r="E3847" s="30" t="s">
        <v>284</v>
      </c>
      <c r="F3847" s="30">
        <v>10624</v>
      </c>
      <c r="G3847" s="30" t="s">
        <v>298</v>
      </c>
      <c r="H3847" s="30">
        <v>0</v>
      </c>
      <c r="I3847" s="30">
        <v>0</v>
      </c>
      <c r="J3847" s="30" t="s">
        <v>276</v>
      </c>
      <c r="K3847" s="30">
        <v>0</v>
      </c>
      <c r="L3847" s="30">
        <v>0</v>
      </c>
      <c r="M3847" s="30">
        <v>0</v>
      </c>
      <c r="N3847" s="30">
        <v>0</v>
      </c>
      <c r="O3847" s="30">
        <v>0</v>
      </c>
      <c r="P3847" s="30">
        <v>0</v>
      </c>
      <c r="Q3847" s="30">
        <v>0</v>
      </c>
      <c r="R3847" s="30">
        <v>0</v>
      </c>
      <c r="S3847" s="30">
        <v>0</v>
      </c>
      <c r="T3847">
        <v>9</v>
      </c>
      <c r="U3847">
        <v>0</v>
      </c>
      <c r="V3847">
        <v>0</v>
      </c>
    </row>
    <row r="3848" spans="1:22" hidden="1" x14ac:dyDescent="0.25">
      <c r="A3848" s="30" t="s">
        <v>1250</v>
      </c>
      <c r="B3848" s="30" t="s">
        <v>272</v>
      </c>
      <c r="C3848" s="30" t="s">
        <v>5</v>
      </c>
      <c r="D3848" s="30" t="s">
        <v>591</v>
      </c>
      <c r="E3848" s="30" t="s">
        <v>284</v>
      </c>
      <c r="F3848" s="30">
        <v>10624</v>
      </c>
      <c r="G3848" s="30" t="s">
        <v>299</v>
      </c>
      <c r="H3848" s="30">
        <v>148.17918807802101</v>
      </c>
      <c r="I3848" s="30">
        <v>0.05</v>
      </c>
      <c r="J3848" s="30" t="s">
        <v>332</v>
      </c>
      <c r="K3848" s="30">
        <v>7.4089594039010498</v>
      </c>
      <c r="L3848" s="30">
        <v>78712.784707044804</v>
      </c>
      <c r="M3848" s="30">
        <v>0.05</v>
      </c>
      <c r="N3848" s="30">
        <v>0</v>
      </c>
      <c r="O3848" s="30">
        <v>0</v>
      </c>
      <c r="P3848" s="30">
        <v>0</v>
      </c>
      <c r="Q3848" s="30">
        <v>0</v>
      </c>
      <c r="R3848" s="30">
        <v>0</v>
      </c>
      <c r="S3848" s="30">
        <v>531.20000000000005</v>
      </c>
      <c r="T3848">
        <v>9</v>
      </c>
      <c r="U3848">
        <v>148.17918807802101</v>
      </c>
      <c r="V3848">
        <v>6.7934782608695702E-3</v>
      </c>
    </row>
    <row r="3849" spans="1:22" hidden="1" x14ac:dyDescent="0.25">
      <c r="A3849" s="30" t="s">
        <v>1251</v>
      </c>
      <c r="B3849" s="30" t="s">
        <v>272</v>
      </c>
      <c r="C3849" s="30" t="s">
        <v>5</v>
      </c>
      <c r="D3849" s="30" t="s">
        <v>591</v>
      </c>
      <c r="E3849" s="30" t="s">
        <v>284</v>
      </c>
      <c r="F3849" s="30">
        <v>10624</v>
      </c>
      <c r="G3849" s="30" t="s">
        <v>300</v>
      </c>
      <c r="H3849" s="30">
        <v>0</v>
      </c>
      <c r="I3849" s="30">
        <v>0</v>
      </c>
      <c r="J3849" s="30" t="s">
        <v>336</v>
      </c>
      <c r="K3849" s="30">
        <v>0</v>
      </c>
      <c r="L3849" s="30">
        <v>0</v>
      </c>
      <c r="M3849" s="30">
        <v>0</v>
      </c>
      <c r="N3849" s="30">
        <v>0</v>
      </c>
      <c r="O3849" s="30">
        <v>0</v>
      </c>
      <c r="P3849" s="30">
        <v>0</v>
      </c>
      <c r="Q3849" s="30">
        <v>0</v>
      </c>
      <c r="R3849" s="30">
        <v>0</v>
      </c>
      <c r="S3849" s="30">
        <v>0</v>
      </c>
      <c r="T3849">
        <v>9</v>
      </c>
      <c r="U3849">
        <v>0</v>
      </c>
      <c r="V3849">
        <v>0</v>
      </c>
    </row>
    <row r="3850" spans="1:22" hidden="1" x14ac:dyDescent="0.25">
      <c r="A3850" s="30" t="s">
        <v>1252</v>
      </c>
      <c r="B3850" s="30" t="s">
        <v>272</v>
      </c>
      <c r="C3850" s="30" t="s">
        <v>5</v>
      </c>
      <c r="D3850" s="30" t="s">
        <v>591</v>
      </c>
      <c r="E3850" s="30" t="s">
        <v>284</v>
      </c>
      <c r="F3850" s="30">
        <v>10624</v>
      </c>
      <c r="G3850" s="30" t="s">
        <v>301</v>
      </c>
      <c r="H3850" s="30">
        <v>75.401154112982297</v>
      </c>
      <c r="I3850" s="30">
        <v>1.1100000000000001</v>
      </c>
      <c r="J3850" s="30" t="s">
        <v>333</v>
      </c>
      <c r="K3850" s="30">
        <v>83.695281065410398</v>
      </c>
      <c r="L3850" s="30">
        <v>889178.66603892006</v>
      </c>
      <c r="M3850" s="30">
        <v>0</v>
      </c>
      <c r="N3850" s="30">
        <v>1.1100000000000001</v>
      </c>
      <c r="O3850" s="30">
        <v>0</v>
      </c>
      <c r="P3850" s="30">
        <v>0</v>
      </c>
      <c r="Q3850" s="30">
        <v>0</v>
      </c>
      <c r="R3850" s="30">
        <v>0</v>
      </c>
      <c r="S3850" s="30">
        <v>11792.64</v>
      </c>
      <c r="T3850">
        <v>9</v>
      </c>
      <c r="U3850">
        <v>75.401154112982297</v>
      </c>
      <c r="V3850">
        <v>0.49553571428571402</v>
      </c>
    </row>
    <row r="3851" spans="1:22" hidden="1" x14ac:dyDescent="0.25">
      <c r="A3851" s="30" t="s">
        <v>1253</v>
      </c>
      <c r="B3851" s="30" t="s">
        <v>272</v>
      </c>
      <c r="C3851" s="30" t="s">
        <v>5</v>
      </c>
      <c r="D3851" s="30" t="s">
        <v>591</v>
      </c>
      <c r="E3851" s="30" t="s">
        <v>284</v>
      </c>
      <c r="F3851" s="30">
        <v>10624</v>
      </c>
      <c r="G3851" s="30" t="s">
        <v>302</v>
      </c>
      <c r="H3851" s="30">
        <v>125.627788761917</v>
      </c>
      <c r="I3851" s="30">
        <v>1.21</v>
      </c>
      <c r="J3851" s="30" t="s">
        <v>332</v>
      </c>
      <c r="K3851" s="30">
        <v>152.00962440192001</v>
      </c>
      <c r="L3851" s="30">
        <v>1614950.2496460001</v>
      </c>
      <c r="M3851" s="30">
        <v>1.21</v>
      </c>
      <c r="N3851" s="30">
        <v>0</v>
      </c>
      <c r="O3851" s="30">
        <v>0</v>
      </c>
      <c r="P3851" s="30">
        <v>0</v>
      </c>
      <c r="Q3851" s="30">
        <v>0</v>
      </c>
      <c r="R3851" s="30">
        <v>0</v>
      </c>
      <c r="S3851" s="30">
        <v>12855.04</v>
      </c>
      <c r="T3851">
        <v>9</v>
      </c>
      <c r="U3851">
        <v>125.627788761917</v>
      </c>
      <c r="V3851">
        <v>0.16440217391304299</v>
      </c>
    </row>
    <row r="3852" spans="1:22" hidden="1" x14ac:dyDescent="0.25">
      <c r="A3852" s="30" t="s">
        <v>1254</v>
      </c>
      <c r="B3852" s="30" t="s">
        <v>272</v>
      </c>
      <c r="C3852" s="30" t="s">
        <v>5</v>
      </c>
      <c r="D3852" s="30" t="s">
        <v>591</v>
      </c>
      <c r="E3852" s="30" t="s">
        <v>284</v>
      </c>
      <c r="F3852" s="30">
        <v>10624</v>
      </c>
      <c r="G3852" s="30" t="s">
        <v>303</v>
      </c>
      <c r="H3852" s="30">
        <v>412.01159010630403</v>
      </c>
      <c r="I3852" s="30">
        <v>0.23</v>
      </c>
      <c r="J3852" s="30" t="s">
        <v>336</v>
      </c>
      <c r="K3852" s="30">
        <v>94.762665724449803</v>
      </c>
      <c r="L3852" s="30">
        <v>1006758.56065656</v>
      </c>
      <c r="M3852" s="30">
        <v>0</v>
      </c>
      <c r="N3852" s="30">
        <v>0</v>
      </c>
      <c r="O3852" s="30">
        <v>0</v>
      </c>
      <c r="P3852" s="30">
        <v>0</v>
      </c>
      <c r="Q3852" s="30">
        <v>0.23</v>
      </c>
      <c r="R3852" s="30">
        <v>94.762665724449803</v>
      </c>
      <c r="S3852" s="30">
        <v>2443.52</v>
      </c>
      <c r="T3852">
        <v>9</v>
      </c>
      <c r="U3852">
        <v>412.01159010630403</v>
      </c>
      <c r="V3852">
        <v>8.3032490974729201E-2</v>
      </c>
    </row>
    <row r="3853" spans="1:22" hidden="1" x14ac:dyDescent="0.25">
      <c r="A3853" s="30" t="s">
        <v>1242</v>
      </c>
      <c r="B3853" s="30" t="s">
        <v>272</v>
      </c>
      <c r="C3853" s="30" t="s">
        <v>5</v>
      </c>
      <c r="D3853" s="30" t="s">
        <v>591</v>
      </c>
      <c r="E3853" s="30" t="s">
        <v>284</v>
      </c>
      <c r="F3853" s="30">
        <v>10624</v>
      </c>
      <c r="G3853" s="30" t="s">
        <v>304</v>
      </c>
      <c r="H3853" s="30">
        <v>178.21551613565401</v>
      </c>
      <c r="I3853" s="30">
        <v>1</v>
      </c>
      <c r="J3853" s="30" t="s">
        <v>336</v>
      </c>
      <c r="K3853" s="30">
        <v>178.21551613565401</v>
      </c>
      <c r="L3853" s="30">
        <v>1893361.6434251899</v>
      </c>
      <c r="M3853" s="30">
        <v>0</v>
      </c>
      <c r="N3853" s="30">
        <v>0</v>
      </c>
      <c r="O3853" s="30">
        <v>0</v>
      </c>
      <c r="P3853" s="30">
        <v>0</v>
      </c>
      <c r="Q3853" s="30">
        <v>1</v>
      </c>
      <c r="R3853" s="30">
        <v>178.21551613565401</v>
      </c>
      <c r="S3853" s="30">
        <v>10624</v>
      </c>
      <c r="T3853">
        <v>9</v>
      </c>
      <c r="U3853">
        <v>178.21551613565401</v>
      </c>
      <c r="V3853">
        <v>0.36101083032490999</v>
      </c>
    </row>
    <row r="3854" spans="1:22" hidden="1" x14ac:dyDescent="0.25">
      <c r="A3854" s="30" t="s">
        <v>1256</v>
      </c>
      <c r="B3854" s="30" t="s">
        <v>272</v>
      </c>
      <c r="C3854" s="30" t="s">
        <v>5</v>
      </c>
      <c r="D3854" s="30" t="s">
        <v>591</v>
      </c>
      <c r="E3854" s="30" t="s">
        <v>284</v>
      </c>
      <c r="F3854" s="30">
        <v>10624</v>
      </c>
      <c r="G3854" s="30" t="s">
        <v>305</v>
      </c>
      <c r="H3854" s="30">
        <v>176.61244059320899</v>
      </c>
      <c r="I3854" s="30">
        <v>1.35</v>
      </c>
      <c r="J3854" s="30" t="s">
        <v>332</v>
      </c>
      <c r="K3854" s="30">
        <v>238.426794800832</v>
      </c>
      <c r="L3854" s="30">
        <v>2533046.2679640302</v>
      </c>
      <c r="M3854" s="30">
        <v>1.35</v>
      </c>
      <c r="N3854" s="30">
        <v>0</v>
      </c>
      <c r="O3854" s="30">
        <v>0</v>
      </c>
      <c r="P3854" s="30">
        <v>0</v>
      </c>
      <c r="Q3854" s="30">
        <v>0</v>
      </c>
      <c r="R3854" s="30">
        <v>0</v>
      </c>
      <c r="S3854" s="30">
        <v>14342.4</v>
      </c>
      <c r="T3854">
        <v>9</v>
      </c>
      <c r="U3854">
        <v>176.61244059320899</v>
      </c>
      <c r="V3854">
        <v>0.18342391304347799</v>
      </c>
    </row>
    <row r="3855" spans="1:22" hidden="1" x14ac:dyDescent="0.25">
      <c r="A3855" s="30" t="s">
        <v>1257</v>
      </c>
      <c r="B3855" s="30" t="s">
        <v>272</v>
      </c>
      <c r="C3855" s="30" t="s">
        <v>5</v>
      </c>
      <c r="D3855" s="30" t="s">
        <v>591</v>
      </c>
      <c r="E3855" s="30" t="s">
        <v>284</v>
      </c>
      <c r="F3855" s="30">
        <v>10624</v>
      </c>
      <c r="G3855" s="30" t="s">
        <v>306</v>
      </c>
      <c r="H3855" s="30">
        <v>118.476263040717</v>
      </c>
      <c r="I3855" s="30">
        <v>2.31</v>
      </c>
      <c r="J3855" s="30" t="s">
        <v>332</v>
      </c>
      <c r="K3855" s="30">
        <v>273.68016762405603</v>
      </c>
      <c r="L3855" s="30">
        <v>2907578.1008379702</v>
      </c>
      <c r="M3855" s="30">
        <v>2.31</v>
      </c>
      <c r="N3855" s="30">
        <v>0</v>
      </c>
      <c r="O3855" s="30">
        <v>0</v>
      </c>
      <c r="P3855" s="30">
        <v>0</v>
      </c>
      <c r="Q3855" s="30">
        <v>0</v>
      </c>
      <c r="R3855" s="30">
        <v>0</v>
      </c>
      <c r="S3855" s="30">
        <v>24541.439999999999</v>
      </c>
      <c r="T3855">
        <v>9</v>
      </c>
      <c r="U3855">
        <v>118.476263040717</v>
      </c>
      <c r="V3855">
        <v>0.313858695652174</v>
      </c>
    </row>
    <row r="3856" spans="1:22" hidden="1" x14ac:dyDescent="0.25">
      <c r="A3856" s="30" t="s">
        <v>1258</v>
      </c>
      <c r="B3856" s="30" t="s">
        <v>272</v>
      </c>
      <c r="C3856" s="30" t="s">
        <v>5</v>
      </c>
      <c r="D3856" s="30" t="s">
        <v>591</v>
      </c>
      <c r="E3856" s="30" t="s">
        <v>284</v>
      </c>
      <c r="F3856" s="30">
        <v>10624</v>
      </c>
      <c r="G3856" s="30" t="s">
        <v>307</v>
      </c>
      <c r="H3856" s="30">
        <v>115.051630239217</v>
      </c>
      <c r="I3856" s="30">
        <v>1.04</v>
      </c>
      <c r="J3856" s="30" t="s">
        <v>336</v>
      </c>
      <c r="K3856" s="30">
        <v>119.653695448786</v>
      </c>
      <c r="L3856" s="30">
        <v>1271200.8604478999</v>
      </c>
      <c r="M3856" s="30">
        <v>0</v>
      </c>
      <c r="N3856" s="30">
        <v>0</v>
      </c>
      <c r="O3856" s="30">
        <v>0</v>
      </c>
      <c r="P3856" s="30">
        <v>0</v>
      </c>
      <c r="Q3856" s="30">
        <v>1.04</v>
      </c>
      <c r="R3856" s="30">
        <v>119.653695448786</v>
      </c>
      <c r="S3856" s="30">
        <v>11048.96</v>
      </c>
      <c r="T3856">
        <v>9</v>
      </c>
      <c r="U3856">
        <v>115.051630239217</v>
      </c>
      <c r="V3856">
        <v>0.37545126353790598</v>
      </c>
    </row>
    <row r="3857" spans="1:22" hidden="1" x14ac:dyDescent="0.25">
      <c r="A3857" s="30" t="s">
        <v>1259</v>
      </c>
      <c r="B3857" s="30" t="s">
        <v>272</v>
      </c>
      <c r="C3857" s="30" t="s">
        <v>5</v>
      </c>
      <c r="D3857" s="30" t="s">
        <v>591</v>
      </c>
      <c r="E3857" s="30" t="s">
        <v>284</v>
      </c>
      <c r="F3857" s="30">
        <v>10624</v>
      </c>
      <c r="G3857" s="30" t="s">
        <v>308</v>
      </c>
      <c r="H3857" s="30">
        <v>154.418145107138</v>
      </c>
      <c r="I3857" s="30">
        <v>2.11</v>
      </c>
      <c r="J3857" s="30" t="s">
        <v>332</v>
      </c>
      <c r="K3857" s="30">
        <v>325.82228617606199</v>
      </c>
      <c r="L3857" s="30">
        <v>3461535.9683344802</v>
      </c>
      <c r="M3857" s="30">
        <v>2.11</v>
      </c>
      <c r="N3857" s="30">
        <v>0</v>
      </c>
      <c r="O3857" s="30">
        <v>0</v>
      </c>
      <c r="P3857" s="30">
        <v>0</v>
      </c>
      <c r="Q3857" s="30">
        <v>0</v>
      </c>
      <c r="R3857" s="30">
        <v>0</v>
      </c>
      <c r="S3857" s="30">
        <v>22416.639999999999</v>
      </c>
      <c r="T3857">
        <v>9</v>
      </c>
      <c r="U3857">
        <v>154.418145107138</v>
      </c>
      <c r="V3857">
        <v>0.28668478260869601</v>
      </c>
    </row>
    <row r="3858" spans="1:22" hidden="1" x14ac:dyDescent="0.25">
      <c r="A3858" s="30" t="s">
        <v>1255</v>
      </c>
      <c r="B3858" s="30" t="s">
        <v>272</v>
      </c>
      <c r="C3858" s="30" t="s">
        <v>5</v>
      </c>
      <c r="D3858" s="30" t="s">
        <v>591</v>
      </c>
      <c r="E3858" s="30" t="s">
        <v>284</v>
      </c>
      <c r="F3858" s="30">
        <v>10624</v>
      </c>
      <c r="G3858" s="30" t="s">
        <v>309</v>
      </c>
      <c r="H3858" s="30">
        <v>1182.59623738394</v>
      </c>
      <c r="I3858" s="30">
        <v>0.06</v>
      </c>
      <c r="J3858" s="30" t="s">
        <v>336</v>
      </c>
      <c r="K3858" s="30">
        <v>70.955774243036402</v>
      </c>
      <c r="L3858" s="30">
        <v>753834.14555801905</v>
      </c>
      <c r="M3858" s="30">
        <v>0</v>
      </c>
      <c r="N3858" s="30">
        <v>0</v>
      </c>
      <c r="O3858" s="30">
        <v>0</v>
      </c>
      <c r="P3858" s="30">
        <v>0</v>
      </c>
      <c r="Q3858" s="30">
        <v>0.06</v>
      </c>
      <c r="R3858" s="30">
        <v>70.955774243036402</v>
      </c>
      <c r="S3858" s="30">
        <v>637.44000000000005</v>
      </c>
      <c r="T3858">
        <v>9</v>
      </c>
      <c r="U3858">
        <v>1182.59623738394</v>
      </c>
      <c r="V3858">
        <v>2.1660649819494601E-2</v>
      </c>
    </row>
    <row r="3859" spans="1:22" hidden="1" x14ac:dyDescent="0.25">
      <c r="A3859" s="30" t="s">
        <v>1260</v>
      </c>
      <c r="B3859" s="30" t="s">
        <v>272</v>
      </c>
      <c r="C3859" s="30" t="s">
        <v>5</v>
      </c>
      <c r="D3859" s="30" t="s">
        <v>591</v>
      </c>
      <c r="E3859" s="30" t="s">
        <v>284</v>
      </c>
      <c r="F3859" s="30">
        <v>10624</v>
      </c>
      <c r="G3859" s="30" t="s">
        <v>310</v>
      </c>
      <c r="H3859" s="30">
        <v>263.759370714071</v>
      </c>
      <c r="I3859" s="30">
        <v>0.03</v>
      </c>
      <c r="J3859" s="30" t="s">
        <v>333</v>
      </c>
      <c r="K3859" s="30">
        <v>7.9127811214221202</v>
      </c>
      <c r="L3859" s="30">
        <v>84065.386633988601</v>
      </c>
      <c r="M3859" s="30">
        <v>0</v>
      </c>
      <c r="N3859" s="30">
        <v>0.03</v>
      </c>
      <c r="O3859" s="30">
        <v>0</v>
      </c>
      <c r="P3859" s="30">
        <v>0</v>
      </c>
      <c r="Q3859" s="30">
        <v>0</v>
      </c>
      <c r="R3859" s="30">
        <v>0</v>
      </c>
      <c r="S3859" s="30">
        <v>318.72000000000003</v>
      </c>
      <c r="T3859">
        <v>9</v>
      </c>
      <c r="U3859">
        <v>263.759370714071</v>
      </c>
      <c r="V3859">
        <v>1.33928571428571E-2</v>
      </c>
    </row>
    <row r="3860" spans="1:22" hidden="1" x14ac:dyDescent="0.25">
      <c r="A3860" s="30" t="s">
        <v>1261</v>
      </c>
      <c r="B3860" s="30" t="s">
        <v>272</v>
      </c>
      <c r="C3860" s="30" t="s">
        <v>5</v>
      </c>
      <c r="D3860" s="30" t="s">
        <v>591</v>
      </c>
      <c r="E3860" s="30" t="s">
        <v>284</v>
      </c>
      <c r="F3860" s="30">
        <v>10624</v>
      </c>
      <c r="G3860" s="30" t="s">
        <v>311</v>
      </c>
      <c r="H3860" s="30">
        <v>106.933854747819</v>
      </c>
      <c r="I3860" s="30">
        <v>0.65</v>
      </c>
      <c r="J3860" s="30" t="s">
        <v>333</v>
      </c>
      <c r="K3860" s="30">
        <v>69.507005586082599</v>
      </c>
      <c r="L3860" s="30">
        <v>738442.42734654096</v>
      </c>
      <c r="M3860" s="30">
        <v>0</v>
      </c>
      <c r="N3860" s="30">
        <v>0.65</v>
      </c>
      <c r="O3860" s="30">
        <v>0</v>
      </c>
      <c r="P3860" s="30">
        <v>0</v>
      </c>
      <c r="Q3860" s="30">
        <v>0</v>
      </c>
      <c r="R3860" s="30">
        <v>0</v>
      </c>
      <c r="S3860" s="30">
        <v>6905.6</v>
      </c>
      <c r="T3860">
        <v>9</v>
      </c>
      <c r="U3860">
        <v>106.933854747819</v>
      </c>
      <c r="V3860">
        <v>0.29017857142857101</v>
      </c>
    </row>
    <row r="3861" spans="1:22" hidden="1" x14ac:dyDescent="0.25">
      <c r="A3861" s="30" t="s">
        <v>1262</v>
      </c>
      <c r="B3861" s="30" t="s">
        <v>272</v>
      </c>
      <c r="C3861" s="30" t="s">
        <v>5</v>
      </c>
      <c r="D3861" s="30" t="s">
        <v>591</v>
      </c>
      <c r="E3861" s="30" t="s">
        <v>284</v>
      </c>
      <c r="F3861" s="30">
        <v>10624</v>
      </c>
      <c r="G3861" s="30" t="s">
        <v>312</v>
      </c>
      <c r="H3861" s="30">
        <v>61.418108973824403</v>
      </c>
      <c r="I3861" s="30">
        <v>6.68</v>
      </c>
      <c r="J3861" s="30" t="s">
        <v>334</v>
      </c>
      <c r="K3861" s="30">
        <v>410.272967945147</v>
      </c>
      <c r="L3861" s="30">
        <v>4358740.0114492401</v>
      </c>
      <c r="M3861" s="30">
        <v>0</v>
      </c>
      <c r="N3861" s="30">
        <v>0</v>
      </c>
      <c r="O3861" s="30">
        <v>6.68</v>
      </c>
      <c r="P3861" s="30">
        <v>0</v>
      </c>
      <c r="Q3861" s="30">
        <v>0</v>
      </c>
      <c r="R3861" s="30">
        <v>0</v>
      </c>
      <c r="S3861" s="30">
        <v>70968.320000000007</v>
      </c>
      <c r="T3861">
        <v>9</v>
      </c>
      <c r="U3861">
        <v>61.418108973824403</v>
      </c>
      <c r="V3861">
        <v>0.70687830687830699</v>
      </c>
    </row>
    <row r="3862" spans="1:22" hidden="1" x14ac:dyDescent="0.25">
      <c r="A3862" s="30" t="s">
        <v>2872</v>
      </c>
      <c r="B3862" s="30" t="s">
        <v>272</v>
      </c>
      <c r="C3862" s="30" t="s">
        <v>5</v>
      </c>
      <c r="D3862" s="30" t="s">
        <v>591</v>
      </c>
      <c r="E3862" s="30" t="s">
        <v>284</v>
      </c>
      <c r="F3862" s="30">
        <v>10624</v>
      </c>
      <c r="G3862" s="30" t="s">
        <v>2688</v>
      </c>
      <c r="H3862" s="30">
        <v>373.82159158740802</v>
      </c>
      <c r="I3862" s="30">
        <v>0.34834112076000001</v>
      </c>
      <c r="J3862" s="30" t="s">
        <v>334</v>
      </c>
      <c r="K3862" s="30">
        <v>130.21743217784501</v>
      </c>
      <c r="L3862" s="30">
        <v>1383429.9994574201</v>
      </c>
      <c r="M3862" s="30">
        <v>0</v>
      </c>
      <c r="N3862" s="30">
        <v>0</v>
      </c>
      <c r="O3862" s="30">
        <v>0.34834112076000001</v>
      </c>
      <c r="P3862" s="30">
        <v>0</v>
      </c>
      <c r="Q3862" s="30">
        <v>0</v>
      </c>
      <c r="R3862" s="30">
        <v>0</v>
      </c>
      <c r="S3862" s="30">
        <v>3700.7760669542399</v>
      </c>
      <c r="T3862">
        <v>9</v>
      </c>
      <c r="U3862">
        <v>373.82159158740802</v>
      </c>
      <c r="V3862">
        <v>3.6861494260317498E-2</v>
      </c>
    </row>
    <row r="3863" spans="1:22" hidden="1" x14ac:dyDescent="0.25">
      <c r="A3863" s="30" t="s">
        <v>2788</v>
      </c>
      <c r="B3863" s="30" t="s">
        <v>272</v>
      </c>
      <c r="C3863" s="30" t="s">
        <v>5</v>
      </c>
      <c r="D3863" s="30" t="s">
        <v>591</v>
      </c>
      <c r="E3863" s="30" t="s">
        <v>284</v>
      </c>
      <c r="F3863" s="30">
        <v>10624</v>
      </c>
      <c r="G3863" s="30" t="s">
        <v>2687</v>
      </c>
      <c r="H3863" s="30">
        <v>232.001402304132</v>
      </c>
      <c r="I3863" s="30">
        <v>2.41165887924</v>
      </c>
      <c r="J3863" s="30" t="s">
        <v>334</v>
      </c>
      <c r="K3863" s="30">
        <v>559.50824186289105</v>
      </c>
      <c r="L3863" s="30">
        <v>5944215.5615513502</v>
      </c>
      <c r="M3863" s="30">
        <v>0</v>
      </c>
      <c r="N3863" s="30">
        <v>0</v>
      </c>
      <c r="O3863" s="30">
        <v>2.41165887924</v>
      </c>
      <c r="P3863" s="30">
        <v>0</v>
      </c>
      <c r="Q3863" s="30">
        <v>0</v>
      </c>
      <c r="R3863" s="30">
        <v>0</v>
      </c>
      <c r="S3863" s="30">
        <v>25621.463933045801</v>
      </c>
      <c r="T3863">
        <v>9</v>
      </c>
      <c r="U3863">
        <v>232.001402304132</v>
      </c>
      <c r="V3863">
        <v>0.25520199780317498</v>
      </c>
    </row>
    <row r="3864" spans="1:22" hidden="1" x14ac:dyDescent="0.25">
      <c r="A3864" s="30" t="s">
        <v>1263</v>
      </c>
      <c r="B3864" s="30" t="s">
        <v>272</v>
      </c>
      <c r="C3864" s="30" t="s">
        <v>5</v>
      </c>
      <c r="D3864" s="30" t="s">
        <v>591</v>
      </c>
      <c r="E3864" s="30" t="s">
        <v>284</v>
      </c>
      <c r="F3864" s="30">
        <v>10624</v>
      </c>
      <c r="G3864" s="30" t="s">
        <v>313</v>
      </c>
      <c r="H3864" s="30">
        <v>1368.9288505801601</v>
      </c>
      <c r="I3864" s="30">
        <v>0.01</v>
      </c>
      <c r="J3864" s="30" t="s">
        <v>334</v>
      </c>
      <c r="K3864" s="30">
        <v>13.689288505801599</v>
      </c>
      <c r="L3864" s="30">
        <v>145435.001085636</v>
      </c>
      <c r="M3864" s="30">
        <v>0</v>
      </c>
      <c r="N3864" s="30">
        <v>0</v>
      </c>
      <c r="O3864" s="30">
        <v>0.01</v>
      </c>
      <c r="P3864" s="30">
        <v>0</v>
      </c>
      <c r="Q3864" s="30">
        <v>0</v>
      </c>
      <c r="R3864" s="30">
        <v>0</v>
      </c>
      <c r="S3864" s="30">
        <v>106.24</v>
      </c>
      <c r="T3864">
        <v>9</v>
      </c>
      <c r="U3864">
        <v>1368.9288505801601</v>
      </c>
      <c r="V3864">
        <v>1.05820105820106E-3</v>
      </c>
    </row>
    <row r="3865" spans="1:22" hidden="1" x14ac:dyDescent="0.25">
      <c r="A3865" s="30" t="s">
        <v>1290</v>
      </c>
      <c r="B3865" s="30" t="s">
        <v>272</v>
      </c>
      <c r="C3865" s="30" t="s">
        <v>5</v>
      </c>
      <c r="D3865" s="30" t="s">
        <v>591</v>
      </c>
      <c r="E3865" s="30" t="s">
        <v>285</v>
      </c>
      <c r="F3865" s="30">
        <v>10625</v>
      </c>
      <c r="G3865" s="30" t="s">
        <v>289</v>
      </c>
      <c r="H3865" s="30">
        <v>5052.2494245767903</v>
      </c>
      <c r="I3865" s="30">
        <v>0.8</v>
      </c>
      <c r="J3865" s="30" t="s">
        <v>335</v>
      </c>
      <c r="K3865" s="30">
        <v>4041.7995396614301</v>
      </c>
      <c r="L3865" s="30">
        <v>42944120.1089027</v>
      </c>
      <c r="M3865" s="30">
        <v>0</v>
      </c>
      <c r="N3865" s="30">
        <v>0</v>
      </c>
      <c r="O3865" s="30">
        <v>0</v>
      </c>
      <c r="P3865" s="30">
        <v>0.8</v>
      </c>
      <c r="Q3865" s="30">
        <v>0</v>
      </c>
      <c r="R3865" s="30">
        <v>0</v>
      </c>
      <c r="S3865" s="30">
        <v>8500</v>
      </c>
      <c r="T3865">
        <v>10</v>
      </c>
      <c r="U3865">
        <v>5052.2494245767903</v>
      </c>
      <c r="V3865">
        <v>1</v>
      </c>
    </row>
    <row r="3866" spans="1:22" hidden="1" x14ac:dyDescent="0.25">
      <c r="A3866" s="30" t="s">
        <v>1289</v>
      </c>
      <c r="B3866" s="30" t="s">
        <v>272</v>
      </c>
      <c r="C3866" s="30" t="s">
        <v>5</v>
      </c>
      <c r="D3866" s="30" t="s">
        <v>591</v>
      </c>
      <c r="E3866" s="30" t="s">
        <v>285</v>
      </c>
      <c r="F3866" s="30">
        <v>10625</v>
      </c>
      <c r="G3866" s="30" t="s">
        <v>290</v>
      </c>
      <c r="H3866" s="30">
        <v>3684.5470383130801</v>
      </c>
      <c r="I3866" s="30">
        <v>0.15</v>
      </c>
      <c r="J3866" s="30" t="s">
        <v>363</v>
      </c>
      <c r="K3866" s="30">
        <v>552.68205574696105</v>
      </c>
      <c r="L3866" s="30">
        <v>5872246.8423114698</v>
      </c>
      <c r="M3866" s="30">
        <v>0</v>
      </c>
      <c r="N3866" s="30">
        <v>0</v>
      </c>
      <c r="O3866" s="30">
        <v>0</v>
      </c>
      <c r="P3866" s="30">
        <v>0</v>
      </c>
      <c r="Q3866" s="30">
        <v>0</v>
      </c>
      <c r="R3866" s="30">
        <v>0</v>
      </c>
      <c r="S3866" s="30">
        <v>1593.75</v>
      </c>
      <c r="T3866">
        <v>10</v>
      </c>
      <c r="U3866">
        <v>3684.5470383130801</v>
      </c>
      <c r="V3866">
        <v>0.1875</v>
      </c>
    </row>
    <row r="3867" spans="1:22" hidden="1" x14ac:dyDescent="0.25">
      <c r="A3867" s="30" t="s">
        <v>1266</v>
      </c>
      <c r="B3867" s="30" t="s">
        <v>272</v>
      </c>
      <c r="C3867" s="30" t="s">
        <v>5</v>
      </c>
      <c r="D3867" s="30" t="s">
        <v>591</v>
      </c>
      <c r="E3867" s="30" t="s">
        <v>285</v>
      </c>
      <c r="F3867" s="30">
        <v>10625</v>
      </c>
      <c r="G3867" s="30" t="s">
        <v>291</v>
      </c>
      <c r="H3867" s="30">
        <v>1681.2818545871301</v>
      </c>
      <c r="I3867" s="30">
        <v>0.11</v>
      </c>
      <c r="J3867" s="30" t="s">
        <v>336</v>
      </c>
      <c r="K3867" s="30">
        <v>184.94100400458501</v>
      </c>
      <c r="L3867" s="30">
        <v>1964998.16754871</v>
      </c>
      <c r="M3867" s="30">
        <v>0</v>
      </c>
      <c r="N3867" s="30">
        <v>0</v>
      </c>
      <c r="O3867" s="30">
        <v>0</v>
      </c>
      <c r="P3867" s="30">
        <v>0</v>
      </c>
      <c r="Q3867" s="30">
        <v>0.11</v>
      </c>
      <c r="R3867" s="30">
        <v>184.94100400458501</v>
      </c>
      <c r="S3867" s="30">
        <v>1168.75</v>
      </c>
      <c r="T3867">
        <v>10</v>
      </c>
      <c r="U3867">
        <v>1681.2818545871301</v>
      </c>
      <c r="V3867">
        <v>1.6666666666666701E-2</v>
      </c>
    </row>
    <row r="3868" spans="1:22" hidden="1" x14ac:dyDescent="0.25">
      <c r="A3868" s="30" t="s">
        <v>1268</v>
      </c>
      <c r="B3868" s="30" t="s">
        <v>272</v>
      </c>
      <c r="C3868" s="30" t="s">
        <v>5</v>
      </c>
      <c r="D3868" s="30" t="s">
        <v>591</v>
      </c>
      <c r="E3868" s="30" t="s">
        <v>285</v>
      </c>
      <c r="F3868" s="30">
        <v>10625</v>
      </c>
      <c r="G3868" s="30" t="s">
        <v>292</v>
      </c>
      <c r="H3868" s="30">
        <v>58.248098114304703</v>
      </c>
      <c r="I3868" s="30">
        <v>0.4</v>
      </c>
      <c r="J3868" s="30" t="s">
        <v>332</v>
      </c>
      <c r="K3868" s="30">
        <v>23.2992392457219</v>
      </c>
      <c r="L3868" s="30">
        <v>247554.41698579499</v>
      </c>
      <c r="M3868" s="30">
        <v>0.4</v>
      </c>
      <c r="N3868" s="30">
        <v>0</v>
      </c>
      <c r="O3868" s="30">
        <v>0</v>
      </c>
      <c r="P3868" s="30">
        <v>0</v>
      </c>
      <c r="Q3868" s="30">
        <v>0</v>
      </c>
      <c r="R3868" s="30">
        <v>0</v>
      </c>
      <c r="S3868" s="30">
        <v>4250</v>
      </c>
      <c r="T3868">
        <v>10</v>
      </c>
      <c r="U3868">
        <v>58.248098114304703</v>
      </c>
      <c r="V3868">
        <v>3.6496350364963501E-2</v>
      </c>
    </row>
    <row r="3869" spans="1:22" hidden="1" x14ac:dyDescent="0.25">
      <c r="A3869" s="30" t="s">
        <v>1269</v>
      </c>
      <c r="B3869" s="30" t="s">
        <v>272</v>
      </c>
      <c r="C3869" s="30" t="s">
        <v>5</v>
      </c>
      <c r="D3869" s="30" t="s">
        <v>591</v>
      </c>
      <c r="E3869" s="30" t="s">
        <v>285</v>
      </c>
      <c r="F3869" s="30">
        <v>10625</v>
      </c>
      <c r="G3869" s="30" t="s">
        <v>293</v>
      </c>
      <c r="H3869" s="30">
        <v>1531.2707711364001</v>
      </c>
      <c r="I3869" s="30">
        <v>0.28000000000000003</v>
      </c>
      <c r="J3869" s="30" t="s">
        <v>333</v>
      </c>
      <c r="K3869" s="30">
        <v>428.75581591819298</v>
      </c>
      <c r="L3869" s="30">
        <v>4555530.5441308003</v>
      </c>
      <c r="M3869" s="30">
        <v>0</v>
      </c>
      <c r="N3869" s="30">
        <v>0.28000000000000003</v>
      </c>
      <c r="O3869" s="30">
        <v>0</v>
      </c>
      <c r="P3869" s="30">
        <v>0</v>
      </c>
      <c r="Q3869" s="30">
        <v>0</v>
      </c>
      <c r="R3869" s="30">
        <v>0</v>
      </c>
      <c r="S3869" s="30">
        <v>2975</v>
      </c>
      <c r="T3869">
        <v>10</v>
      </c>
      <c r="U3869">
        <v>1531.2707711364001</v>
      </c>
      <c r="V3869">
        <v>7.4866310160427801E-2</v>
      </c>
    </row>
    <row r="3870" spans="1:22" hidden="1" x14ac:dyDescent="0.25">
      <c r="A3870" s="30" t="s">
        <v>1270</v>
      </c>
      <c r="B3870" s="30" t="s">
        <v>272</v>
      </c>
      <c r="C3870" s="30" t="s">
        <v>5</v>
      </c>
      <c r="D3870" s="30" t="s">
        <v>591</v>
      </c>
      <c r="E3870" s="30" t="s">
        <v>285</v>
      </c>
      <c r="F3870" s="30">
        <v>10625</v>
      </c>
      <c r="G3870" s="30" t="s">
        <v>294</v>
      </c>
      <c r="H3870" s="30">
        <v>504.33808664637201</v>
      </c>
      <c r="I3870" s="30">
        <v>0.54</v>
      </c>
      <c r="J3870" s="30" t="s">
        <v>333</v>
      </c>
      <c r="K3870" s="30">
        <v>272.34256678904097</v>
      </c>
      <c r="L3870" s="30">
        <v>2893639.7721335599</v>
      </c>
      <c r="M3870" s="30">
        <v>0</v>
      </c>
      <c r="N3870" s="30">
        <v>0.54</v>
      </c>
      <c r="O3870" s="30">
        <v>0</v>
      </c>
      <c r="P3870" s="30">
        <v>0</v>
      </c>
      <c r="Q3870" s="30">
        <v>0</v>
      </c>
      <c r="R3870" s="30">
        <v>0</v>
      </c>
      <c r="S3870" s="30">
        <v>5737.5</v>
      </c>
      <c r="T3870">
        <v>10</v>
      </c>
      <c r="U3870">
        <v>504.33808664637201</v>
      </c>
      <c r="V3870">
        <v>0.14438502673796799</v>
      </c>
    </row>
    <row r="3871" spans="1:22" hidden="1" x14ac:dyDescent="0.25">
      <c r="A3871" s="30" t="s">
        <v>1271</v>
      </c>
      <c r="B3871" s="30" t="s">
        <v>272</v>
      </c>
      <c r="C3871" s="30" t="s">
        <v>5</v>
      </c>
      <c r="D3871" s="30" t="s">
        <v>591</v>
      </c>
      <c r="E3871" s="30" t="s">
        <v>285</v>
      </c>
      <c r="F3871" s="30">
        <v>10625</v>
      </c>
      <c r="G3871" s="30" t="s">
        <v>295</v>
      </c>
      <c r="H3871" s="30">
        <v>0</v>
      </c>
      <c r="I3871" s="30">
        <v>0</v>
      </c>
      <c r="J3871" s="30" t="s">
        <v>336</v>
      </c>
      <c r="K3871" s="30">
        <v>0</v>
      </c>
      <c r="L3871" s="30">
        <v>0</v>
      </c>
      <c r="M3871" s="30">
        <v>0</v>
      </c>
      <c r="N3871" s="30">
        <v>0</v>
      </c>
      <c r="O3871" s="30">
        <v>0</v>
      </c>
      <c r="P3871" s="30">
        <v>0</v>
      </c>
      <c r="Q3871" s="30">
        <v>0</v>
      </c>
      <c r="R3871" s="30">
        <v>0</v>
      </c>
      <c r="S3871" s="30">
        <v>0</v>
      </c>
      <c r="T3871">
        <v>10</v>
      </c>
      <c r="U3871">
        <v>0</v>
      </c>
      <c r="V3871">
        <v>0</v>
      </c>
    </row>
    <row r="3872" spans="1:22" hidden="1" x14ac:dyDescent="0.25">
      <c r="A3872" s="30" t="s">
        <v>1272</v>
      </c>
      <c r="B3872" s="30" t="s">
        <v>272</v>
      </c>
      <c r="C3872" s="30" t="s">
        <v>5</v>
      </c>
      <c r="D3872" s="30" t="s">
        <v>591</v>
      </c>
      <c r="E3872" s="30" t="s">
        <v>285</v>
      </c>
      <c r="F3872" s="30">
        <v>10625</v>
      </c>
      <c r="G3872" s="30" t="s">
        <v>296</v>
      </c>
      <c r="H3872" s="30">
        <v>367.98339058999602</v>
      </c>
      <c r="I3872" s="30">
        <v>0.33</v>
      </c>
      <c r="J3872" s="30" t="s">
        <v>336</v>
      </c>
      <c r="K3872" s="30">
        <v>121.434518894699</v>
      </c>
      <c r="L3872" s="30">
        <v>1290241.7632561701</v>
      </c>
      <c r="M3872" s="30">
        <v>0</v>
      </c>
      <c r="N3872" s="30">
        <v>0</v>
      </c>
      <c r="O3872" s="30">
        <v>0</v>
      </c>
      <c r="P3872" s="30">
        <v>0</v>
      </c>
      <c r="Q3872" s="30">
        <v>0.33</v>
      </c>
      <c r="R3872" s="30">
        <v>121.434518894699</v>
      </c>
      <c r="S3872" s="30">
        <v>3506.25</v>
      </c>
      <c r="T3872">
        <v>10</v>
      </c>
      <c r="U3872">
        <v>367.98339058999602</v>
      </c>
      <c r="V3872">
        <v>0.05</v>
      </c>
    </row>
    <row r="3873" spans="1:22" hidden="1" x14ac:dyDescent="0.25">
      <c r="A3873" s="30" t="s">
        <v>1273</v>
      </c>
      <c r="B3873" s="30" t="s">
        <v>272</v>
      </c>
      <c r="C3873" s="30" t="s">
        <v>5</v>
      </c>
      <c r="D3873" s="30" t="s">
        <v>591</v>
      </c>
      <c r="E3873" s="30" t="s">
        <v>285</v>
      </c>
      <c r="F3873" s="30">
        <v>10625</v>
      </c>
      <c r="G3873" s="30" t="s">
        <v>297</v>
      </c>
      <c r="H3873" s="30">
        <v>2737.30220369055</v>
      </c>
      <c r="I3873" s="30">
        <v>0.53</v>
      </c>
      <c r="J3873" s="30" t="s">
        <v>336</v>
      </c>
      <c r="K3873" s="30">
        <v>1450.77016795599</v>
      </c>
      <c r="L3873" s="30">
        <v>15414433.0345324</v>
      </c>
      <c r="M3873" s="30">
        <v>0</v>
      </c>
      <c r="N3873" s="30">
        <v>0</v>
      </c>
      <c r="O3873" s="30">
        <v>0</v>
      </c>
      <c r="P3873" s="30">
        <v>0</v>
      </c>
      <c r="Q3873" s="30">
        <v>0.53</v>
      </c>
      <c r="R3873" s="30">
        <v>1450.77016795599</v>
      </c>
      <c r="S3873" s="30">
        <v>5631.25</v>
      </c>
      <c r="T3873">
        <v>10</v>
      </c>
      <c r="U3873">
        <v>2737.30220369055</v>
      </c>
      <c r="V3873">
        <v>8.0303030303030307E-2</v>
      </c>
    </row>
    <row r="3874" spans="1:22" hidden="1" x14ac:dyDescent="0.25">
      <c r="A3874" s="30" t="s">
        <v>1274</v>
      </c>
      <c r="B3874" s="30" t="s">
        <v>272</v>
      </c>
      <c r="C3874" s="30" t="s">
        <v>5</v>
      </c>
      <c r="D3874" s="30" t="s">
        <v>591</v>
      </c>
      <c r="E3874" s="30" t="s">
        <v>285</v>
      </c>
      <c r="F3874" s="30">
        <v>10625</v>
      </c>
      <c r="G3874" s="30" t="s">
        <v>298</v>
      </c>
      <c r="H3874" s="30">
        <v>0</v>
      </c>
      <c r="I3874" s="30">
        <v>0</v>
      </c>
      <c r="J3874" s="30" t="s">
        <v>276</v>
      </c>
      <c r="K3874" s="30">
        <v>0</v>
      </c>
      <c r="L3874" s="30">
        <v>0</v>
      </c>
      <c r="M3874" s="30">
        <v>0</v>
      </c>
      <c r="N3874" s="30">
        <v>0</v>
      </c>
      <c r="O3874" s="30">
        <v>0</v>
      </c>
      <c r="P3874" s="30">
        <v>0</v>
      </c>
      <c r="Q3874" s="30">
        <v>0</v>
      </c>
      <c r="R3874" s="30">
        <v>0</v>
      </c>
      <c r="S3874" s="30">
        <v>0</v>
      </c>
      <c r="T3874">
        <v>10</v>
      </c>
      <c r="U3874">
        <v>0</v>
      </c>
      <c r="V3874">
        <v>0</v>
      </c>
    </row>
    <row r="3875" spans="1:22" hidden="1" x14ac:dyDescent="0.25">
      <c r="A3875" s="30" t="s">
        <v>1275</v>
      </c>
      <c r="B3875" s="30" t="s">
        <v>272</v>
      </c>
      <c r="C3875" s="30" t="s">
        <v>5</v>
      </c>
      <c r="D3875" s="30" t="s">
        <v>591</v>
      </c>
      <c r="E3875" s="30" t="s">
        <v>285</v>
      </c>
      <c r="F3875" s="30">
        <v>10625</v>
      </c>
      <c r="G3875" s="30" t="s">
        <v>299</v>
      </c>
      <c r="H3875" s="30">
        <v>145.447053137507</v>
      </c>
      <c r="I3875" s="30">
        <v>0.09</v>
      </c>
      <c r="J3875" s="30" t="s">
        <v>332</v>
      </c>
      <c r="K3875" s="30">
        <v>13.0902347823756</v>
      </c>
      <c r="L3875" s="30">
        <v>139083.74456274099</v>
      </c>
      <c r="M3875" s="30">
        <v>0.09</v>
      </c>
      <c r="N3875" s="30">
        <v>0</v>
      </c>
      <c r="O3875" s="30">
        <v>0</v>
      </c>
      <c r="P3875" s="30">
        <v>0</v>
      </c>
      <c r="Q3875" s="30">
        <v>0</v>
      </c>
      <c r="R3875" s="30">
        <v>0</v>
      </c>
      <c r="S3875" s="30">
        <v>956.25</v>
      </c>
      <c r="T3875">
        <v>10</v>
      </c>
      <c r="U3875">
        <v>145.447053137507</v>
      </c>
      <c r="V3875">
        <v>8.2116788321167904E-3</v>
      </c>
    </row>
    <row r="3876" spans="1:22" hidden="1" x14ac:dyDescent="0.25">
      <c r="A3876" s="30" t="s">
        <v>1276</v>
      </c>
      <c r="B3876" s="30" t="s">
        <v>272</v>
      </c>
      <c r="C3876" s="30" t="s">
        <v>5</v>
      </c>
      <c r="D3876" s="30" t="s">
        <v>591</v>
      </c>
      <c r="E3876" s="30" t="s">
        <v>285</v>
      </c>
      <c r="F3876" s="30">
        <v>10625</v>
      </c>
      <c r="G3876" s="30" t="s">
        <v>300</v>
      </c>
      <c r="H3876" s="30">
        <v>3024.0321518082101</v>
      </c>
      <c r="I3876" s="30">
        <v>0.02</v>
      </c>
      <c r="J3876" s="30" t="s">
        <v>336</v>
      </c>
      <c r="K3876" s="30">
        <v>60.480643036164302</v>
      </c>
      <c r="L3876" s="30">
        <v>642606.83225924603</v>
      </c>
      <c r="M3876" s="30">
        <v>0</v>
      </c>
      <c r="N3876" s="30">
        <v>0</v>
      </c>
      <c r="O3876" s="30">
        <v>0</v>
      </c>
      <c r="P3876" s="30">
        <v>0</v>
      </c>
      <c r="Q3876" s="30">
        <v>0.02</v>
      </c>
      <c r="R3876" s="30">
        <v>60.480643036164302</v>
      </c>
      <c r="S3876" s="30">
        <v>212.5</v>
      </c>
      <c r="T3876">
        <v>10</v>
      </c>
      <c r="U3876">
        <v>3024.0321518082101</v>
      </c>
      <c r="V3876">
        <v>3.0303030303030299E-3</v>
      </c>
    </row>
    <row r="3877" spans="1:22" hidden="1" x14ac:dyDescent="0.25">
      <c r="A3877" s="30" t="s">
        <v>1277</v>
      </c>
      <c r="B3877" s="30" t="s">
        <v>272</v>
      </c>
      <c r="C3877" s="30" t="s">
        <v>5</v>
      </c>
      <c r="D3877" s="30" t="s">
        <v>591</v>
      </c>
      <c r="E3877" s="30" t="s">
        <v>285</v>
      </c>
      <c r="F3877" s="30">
        <v>10625</v>
      </c>
      <c r="G3877" s="30" t="s">
        <v>301</v>
      </c>
      <c r="H3877" s="30">
        <v>197.48757649741199</v>
      </c>
      <c r="I3877" s="30">
        <v>1.82</v>
      </c>
      <c r="J3877" s="30" t="s">
        <v>333</v>
      </c>
      <c r="K3877" s="30">
        <v>359.42738922529003</v>
      </c>
      <c r="L3877" s="30">
        <v>3818916.0105187101</v>
      </c>
      <c r="M3877" s="30">
        <v>0</v>
      </c>
      <c r="N3877" s="30">
        <v>1.82</v>
      </c>
      <c r="O3877" s="30">
        <v>0</v>
      </c>
      <c r="P3877" s="30">
        <v>0</v>
      </c>
      <c r="Q3877" s="30">
        <v>0</v>
      </c>
      <c r="R3877" s="30">
        <v>0</v>
      </c>
      <c r="S3877" s="30">
        <v>19337.5</v>
      </c>
      <c r="T3877">
        <v>10</v>
      </c>
      <c r="U3877">
        <v>197.48757649741199</v>
      </c>
      <c r="V3877">
        <v>0.48663101604278097</v>
      </c>
    </row>
    <row r="3878" spans="1:22" hidden="1" x14ac:dyDescent="0.25">
      <c r="A3878" s="30" t="s">
        <v>1278</v>
      </c>
      <c r="B3878" s="30" t="s">
        <v>272</v>
      </c>
      <c r="C3878" s="30" t="s">
        <v>5</v>
      </c>
      <c r="D3878" s="30" t="s">
        <v>591</v>
      </c>
      <c r="E3878" s="30" t="s">
        <v>285</v>
      </c>
      <c r="F3878" s="30">
        <v>10625</v>
      </c>
      <c r="G3878" s="30" t="s">
        <v>302</v>
      </c>
      <c r="H3878" s="30">
        <v>144.251269542117</v>
      </c>
      <c r="I3878" s="30">
        <v>2.52</v>
      </c>
      <c r="J3878" s="30" t="s">
        <v>332</v>
      </c>
      <c r="K3878" s="30">
        <v>363.513199246135</v>
      </c>
      <c r="L3878" s="30">
        <v>3862327.7419901802</v>
      </c>
      <c r="M3878" s="30">
        <v>2.52</v>
      </c>
      <c r="N3878" s="30">
        <v>0</v>
      </c>
      <c r="O3878" s="30">
        <v>0</v>
      </c>
      <c r="P3878" s="30">
        <v>0</v>
      </c>
      <c r="Q3878" s="30">
        <v>0</v>
      </c>
      <c r="R3878" s="30">
        <v>0</v>
      </c>
      <c r="S3878" s="30">
        <v>26775</v>
      </c>
      <c r="T3878">
        <v>10</v>
      </c>
      <c r="U3878">
        <v>144.251269542117</v>
      </c>
      <c r="V3878">
        <v>0.22992700729926999</v>
      </c>
    </row>
    <row r="3879" spans="1:22" hidden="1" x14ac:dyDescent="0.25">
      <c r="A3879" s="30" t="s">
        <v>1279</v>
      </c>
      <c r="B3879" s="30" t="s">
        <v>272</v>
      </c>
      <c r="C3879" s="30" t="s">
        <v>5</v>
      </c>
      <c r="D3879" s="30" t="s">
        <v>591</v>
      </c>
      <c r="E3879" s="30" t="s">
        <v>285</v>
      </c>
      <c r="F3879" s="30">
        <v>10625</v>
      </c>
      <c r="G3879" s="30" t="s">
        <v>303</v>
      </c>
      <c r="H3879" s="30">
        <v>1625.88723811881</v>
      </c>
      <c r="I3879" s="30">
        <v>1.1299999999999999</v>
      </c>
      <c r="J3879" s="30" t="s">
        <v>336</v>
      </c>
      <c r="K3879" s="30">
        <v>1837.25257907426</v>
      </c>
      <c r="L3879" s="30">
        <v>19520808.652663998</v>
      </c>
      <c r="M3879" s="30">
        <v>0</v>
      </c>
      <c r="N3879" s="30">
        <v>0</v>
      </c>
      <c r="O3879" s="30">
        <v>0</v>
      </c>
      <c r="P3879" s="30">
        <v>0</v>
      </c>
      <c r="Q3879" s="30">
        <v>1.1299999999999999</v>
      </c>
      <c r="R3879" s="30">
        <v>1837.25257907426</v>
      </c>
      <c r="S3879" s="30">
        <v>12006.25</v>
      </c>
      <c r="T3879">
        <v>10</v>
      </c>
      <c r="U3879">
        <v>1625.88723811881</v>
      </c>
      <c r="V3879">
        <v>0.17121212121212101</v>
      </c>
    </row>
    <row r="3880" spans="1:22" hidden="1" x14ac:dyDescent="0.25">
      <c r="A3880" s="30" t="s">
        <v>1267</v>
      </c>
      <c r="B3880" s="30" t="s">
        <v>272</v>
      </c>
      <c r="C3880" s="30" t="s">
        <v>5</v>
      </c>
      <c r="D3880" s="30" t="s">
        <v>591</v>
      </c>
      <c r="E3880" s="30" t="s">
        <v>285</v>
      </c>
      <c r="F3880" s="30">
        <v>10625</v>
      </c>
      <c r="G3880" s="30" t="s">
        <v>304</v>
      </c>
      <c r="H3880" s="30">
        <v>2080.9086097797199</v>
      </c>
      <c r="I3880" s="30">
        <v>1</v>
      </c>
      <c r="J3880" s="30" t="s">
        <v>336</v>
      </c>
      <c r="K3880" s="30">
        <v>2080.9086097797199</v>
      </c>
      <c r="L3880" s="30">
        <v>22109653.9789095</v>
      </c>
      <c r="M3880" s="30">
        <v>0</v>
      </c>
      <c r="N3880" s="30">
        <v>0</v>
      </c>
      <c r="O3880" s="30">
        <v>0</v>
      </c>
      <c r="P3880" s="30">
        <v>0</v>
      </c>
      <c r="Q3880" s="30">
        <v>1</v>
      </c>
      <c r="R3880" s="30">
        <v>2080.9086097797199</v>
      </c>
      <c r="S3880" s="30">
        <v>10625</v>
      </c>
      <c r="T3880">
        <v>10</v>
      </c>
      <c r="U3880">
        <v>2080.9086097797199</v>
      </c>
      <c r="V3880">
        <v>0.15151515151515199</v>
      </c>
    </row>
    <row r="3881" spans="1:22" hidden="1" x14ac:dyDescent="0.25">
      <c r="A3881" s="30" t="s">
        <v>1281</v>
      </c>
      <c r="B3881" s="30" t="s">
        <v>272</v>
      </c>
      <c r="C3881" s="30" t="s">
        <v>5</v>
      </c>
      <c r="D3881" s="30" t="s">
        <v>591</v>
      </c>
      <c r="E3881" s="30" t="s">
        <v>285</v>
      </c>
      <c r="F3881" s="30">
        <v>10625</v>
      </c>
      <c r="G3881" s="30" t="s">
        <v>305</v>
      </c>
      <c r="H3881" s="30">
        <v>173.23313259819901</v>
      </c>
      <c r="I3881" s="30">
        <v>1.73</v>
      </c>
      <c r="J3881" s="30" t="s">
        <v>332</v>
      </c>
      <c r="K3881" s="30">
        <v>299.69331939488399</v>
      </c>
      <c r="L3881" s="30">
        <v>3184241.5185706401</v>
      </c>
      <c r="M3881" s="30">
        <v>1.73</v>
      </c>
      <c r="N3881" s="30">
        <v>0</v>
      </c>
      <c r="O3881" s="30">
        <v>0</v>
      </c>
      <c r="P3881" s="30">
        <v>0</v>
      </c>
      <c r="Q3881" s="30">
        <v>0</v>
      </c>
      <c r="R3881" s="30">
        <v>0</v>
      </c>
      <c r="S3881" s="30">
        <v>18381.25</v>
      </c>
      <c r="T3881">
        <v>10</v>
      </c>
      <c r="U3881">
        <v>173.23313259819901</v>
      </c>
      <c r="V3881">
        <v>0.157846715328467</v>
      </c>
    </row>
    <row r="3882" spans="1:22" hidden="1" x14ac:dyDescent="0.25">
      <c r="A3882" s="30" t="s">
        <v>1282</v>
      </c>
      <c r="B3882" s="30" t="s">
        <v>272</v>
      </c>
      <c r="C3882" s="30" t="s">
        <v>5</v>
      </c>
      <c r="D3882" s="30" t="s">
        <v>591</v>
      </c>
      <c r="E3882" s="30" t="s">
        <v>285</v>
      </c>
      <c r="F3882" s="30">
        <v>10625</v>
      </c>
      <c r="G3882" s="30" t="s">
        <v>306</v>
      </c>
      <c r="H3882" s="30">
        <v>126.41730806451</v>
      </c>
      <c r="I3882" s="30">
        <v>2.52</v>
      </c>
      <c r="J3882" s="30" t="s">
        <v>332</v>
      </c>
      <c r="K3882" s="30">
        <v>318.571616322566</v>
      </c>
      <c r="L3882" s="30">
        <v>3384823.4234272698</v>
      </c>
      <c r="M3882" s="30">
        <v>2.52</v>
      </c>
      <c r="N3882" s="30">
        <v>0</v>
      </c>
      <c r="O3882" s="30">
        <v>0</v>
      </c>
      <c r="P3882" s="30">
        <v>0</v>
      </c>
      <c r="Q3882" s="30">
        <v>0</v>
      </c>
      <c r="R3882" s="30">
        <v>0</v>
      </c>
      <c r="S3882" s="30">
        <v>26775</v>
      </c>
      <c r="T3882">
        <v>10</v>
      </c>
      <c r="U3882">
        <v>126.41730806451</v>
      </c>
      <c r="V3882">
        <v>0.22992700729926999</v>
      </c>
    </row>
    <row r="3883" spans="1:22" hidden="1" x14ac:dyDescent="0.25">
      <c r="A3883" s="30" t="s">
        <v>1283</v>
      </c>
      <c r="B3883" s="30" t="s">
        <v>272</v>
      </c>
      <c r="C3883" s="30" t="s">
        <v>5</v>
      </c>
      <c r="D3883" s="30" t="s">
        <v>591</v>
      </c>
      <c r="E3883" s="30" t="s">
        <v>285</v>
      </c>
      <c r="F3883" s="30">
        <v>10625</v>
      </c>
      <c r="G3883" s="30" t="s">
        <v>307</v>
      </c>
      <c r="H3883" s="30">
        <v>170.15788471627499</v>
      </c>
      <c r="I3883" s="30">
        <v>3.13</v>
      </c>
      <c r="J3883" s="30" t="s">
        <v>336</v>
      </c>
      <c r="K3883" s="30">
        <v>532.59417916194002</v>
      </c>
      <c r="L3883" s="30">
        <v>5658813.1535956198</v>
      </c>
      <c r="M3883" s="30">
        <v>0</v>
      </c>
      <c r="N3883" s="30">
        <v>0</v>
      </c>
      <c r="O3883" s="30">
        <v>0</v>
      </c>
      <c r="P3883" s="30">
        <v>0</v>
      </c>
      <c r="Q3883" s="30">
        <v>3.13</v>
      </c>
      <c r="R3883" s="30">
        <v>532.59417916194002</v>
      </c>
      <c r="S3883" s="30">
        <v>33256.25</v>
      </c>
      <c r="T3883">
        <v>10</v>
      </c>
      <c r="U3883">
        <v>170.15788471627499</v>
      </c>
      <c r="V3883">
        <v>0.47424242424242402</v>
      </c>
    </row>
    <row r="3884" spans="1:22" hidden="1" x14ac:dyDescent="0.25">
      <c r="A3884" s="30" t="s">
        <v>1284</v>
      </c>
      <c r="B3884" s="30" t="s">
        <v>272</v>
      </c>
      <c r="C3884" s="30" t="s">
        <v>5</v>
      </c>
      <c r="D3884" s="30" t="s">
        <v>591</v>
      </c>
      <c r="E3884" s="30" t="s">
        <v>285</v>
      </c>
      <c r="F3884" s="30">
        <v>10625</v>
      </c>
      <c r="G3884" s="30" t="s">
        <v>308</v>
      </c>
      <c r="H3884" s="30">
        <v>173.94855964486399</v>
      </c>
      <c r="I3884" s="30">
        <v>3.7</v>
      </c>
      <c r="J3884" s="30" t="s">
        <v>332</v>
      </c>
      <c r="K3884" s="30">
        <v>643.60967068599905</v>
      </c>
      <c r="L3884" s="30">
        <v>6838352.7510387301</v>
      </c>
      <c r="M3884" s="30">
        <v>3.7</v>
      </c>
      <c r="N3884" s="30">
        <v>0</v>
      </c>
      <c r="O3884" s="30">
        <v>0</v>
      </c>
      <c r="P3884" s="30">
        <v>0</v>
      </c>
      <c r="Q3884" s="30">
        <v>0</v>
      </c>
      <c r="R3884" s="30">
        <v>0</v>
      </c>
      <c r="S3884" s="30">
        <v>39312.5</v>
      </c>
      <c r="T3884">
        <v>10</v>
      </c>
      <c r="U3884">
        <v>173.94855964486399</v>
      </c>
      <c r="V3884">
        <v>0.33759124087591202</v>
      </c>
    </row>
    <row r="3885" spans="1:22" hidden="1" x14ac:dyDescent="0.25">
      <c r="A3885" s="30" t="s">
        <v>1280</v>
      </c>
      <c r="B3885" s="30" t="s">
        <v>272</v>
      </c>
      <c r="C3885" s="30" t="s">
        <v>5</v>
      </c>
      <c r="D3885" s="30" t="s">
        <v>591</v>
      </c>
      <c r="E3885" s="30" t="s">
        <v>285</v>
      </c>
      <c r="F3885" s="30">
        <v>10625</v>
      </c>
      <c r="G3885" s="30" t="s">
        <v>309</v>
      </c>
      <c r="H3885" s="30">
        <v>3852.3883078840099</v>
      </c>
      <c r="I3885" s="30">
        <v>0.35</v>
      </c>
      <c r="J3885" s="30" t="s">
        <v>336</v>
      </c>
      <c r="K3885" s="30">
        <v>1348.3359077594</v>
      </c>
      <c r="L3885" s="30">
        <v>14326069.019943699</v>
      </c>
      <c r="M3885" s="30">
        <v>0</v>
      </c>
      <c r="N3885" s="30">
        <v>0</v>
      </c>
      <c r="O3885" s="30">
        <v>0</v>
      </c>
      <c r="P3885" s="30">
        <v>0</v>
      </c>
      <c r="Q3885" s="30">
        <v>0.35</v>
      </c>
      <c r="R3885" s="30">
        <v>1348.3359077594</v>
      </c>
      <c r="S3885" s="30">
        <v>3718.75</v>
      </c>
      <c r="T3885">
        <v>10</v>
      </c>
      <c r="U3885">
        <v>3852.3883078840099</v>
      </c>
      <c r="V3885">
        <v>5.3030303030302997E-2</v>
      </c>
    </row>
    <row r="3886" spans="1:22" hidden="1" x14ac:dyDescent="0.25">
      <c r="A3886" s="30" t="s">
        <v>1285</v>
      </c>
      <c r="B3886" s="30" t="s">
        <v>272</v>
      </c>
      <c r="C3886" s="30" t="s">
        <v>5</v>
      </c>
      <c r="D3886" s="30" t="s">
        <v>591</v>
      </c>
      <c r="E3886" s="30" t="s">
        <v>285</v>
      </c>
      <c r="F3886" s="30">
        <v>10625</v>
      </c>
      <c r="G3886" s="30" t="s">
        <v>310</v>
      </c>
      <c r="H3886" s="30">
        <v>309.01904089242203</v>
      </c>
      <c r="I3886" s="30">
        <v>0.06</v>
      </c>
      <c r="J3886" s="30" t="s">
        <v>333</v>
      </c>
      <c r="K3886" s="30">
        <v>18.541142453545302</v>
      </c>
      <c r="L3886" s="30">
        <v>196999.63856891901</v>
      </c>
      <c r="M3886" s="30">
        <v>0</v>
      </c>
      <c r="N3886" s="30">
        <v>0.06</v>
      </c>
      <c r="O3886" s="30">
        <v>0</v>
      </c>
      <c r="P3886" s="30">
        <v>0</v>
      </c>
      <c r="Q3886" s="30">
        <v>0</v>
      </c>
      <c r="R3886" s="30">
        <v>0</v>
      </c>
      <c r="S3886" s="30">
        <v>637.5</v>
      </c>
      <c r="T3886">
        <v>10</v>
      </c>
      <c r="U3886">
        <v>309.01904089242203</v>
      </c>
      <c r="V3886">
        <v>1.60427807486631E-2</v>
      </c>
    </row>
    <row r="3887" spans="1:22" hidden="1" x14ac:dyDescent="0.25">
      <c r="A3887" s="30" t="s">
        <v>1286</v>
      </c>
      <c r="B3887" s="30" t="s">
        <v>272</v>
      </c>
      <c r="C3887" s="30" t="s">
        <v>5</v>
      </c>
      <c r="D3887" s="30" t="s">
        <v>591</v>
      </c>
      <c r="E3887" s="30" t="s">
        <v>285</v>
      </c>
      <c r="F3887" s="30">
        <v>10625</v>
      </c>
      <c r="G3887" s="30" t="s">
        <v>311</v>
      </c>
      <c r="H3887" s="30">
        <v>135.72665935522201</v>
      </c>
      <c r="I3887" s="30">
        <v>1.04</v>
      </c>
      <c r="J3887" s="30" t="s">
        <v>333</v>
      </c>
      <c r="K3887" s="30">
        <v>141.155725729431</v>
      </c>
      <c r="L3887" s="30">
        <v>1499779.5858752099</v>
      </c>
      <c r="M3887" s="30">
        <v>0</v>
      </c>
      <c r="N3887" s="30">
        <v>1.04</v>
      </c>
      <c r="O3887" s="30">
        <v>0</v>
      </c>
      <c r="P3887" s="30">
        <v>0</v>
      </c>
      <c r="Q3887" s="30">
        <v>0</v>
      </c>
      <c r="R3887" s="30">
        <v>0</v>
      </c>
      <c r="S3887" s="30">
        <v>11050</v>
      </c>
      <c r="T3887">
        <v>10</v>
      </c>
      <c r="U3887">
        <v>135.72665935522201</v>
      </c>
      <c r="V3887">
        <v>0.27807486631015998</v>
      </c>
    </row>
    <row r="3888" spans="1:22" hidden="1" x14ac:dyDescent="0.25">
      <c r="A3888" s="30" t="s">
        <v>1287</v>
      </c>
      <c r="B3888" s="30" t="s">
        <v>272</v>
      </c>
      <c r="C3888" s="30" t="s">
        <v>5</v>
      </c>
      <c r="D3888" s="30" t="s">
        <v>591</v>
      </c>
      <c r="E3888" s="30" t="s">
        <v>285</v>
      </c>
      <c r="F3888" s="30">
        <v>10625</v>
      </c>
      <c r="G3888" s="30" t="s">
        <v>312</v>
      </c>
      <c r="H3888" s="30">
        <v>59.711156865398898</v>
      </c>
      <c r="I3888" s="30">
        <v>11.08</v>
      </c>
      <c r="J3888" s="30" t="s">
        <v>334</v>
      </c>
      <c r="K3888" s="30">
        <v>661.59961806861998</v>
      </c>
      <c r="L3888" s="30">
        <v>7029495.9419790898</v>
      </c>
      <c r="M3888" s="30">
        <v>0</v>
      </c>
      <c r="N3888" s="30">
        <v>0</v>
      </c>
      <c r="O3888" s="30">
        <v>11.08</v>
      </c>
      <c r="P3888" s="30">
        <v>0</v>
      </c>
      <c r="Q3888" s="30">
        <v>0</v>
      </c>
      <c r="R3888" s="30">
        <v>0</v>
      </c>
      <c r="S3888" s="30">
        <v>117725</v>
      </c>
      <c r="T3888">
        <v>10</v>
      </c>
      <c r="U3888">
        <v>59.711156865398898</v>
      </c>
      <c r="V3888">
        <v>0.68948350964530203</v>
      </c>
    </row>
    <row r="3889" spans="1:25" hidden="1" x14ac:dyDescent="0.25">
      <c r="A3889" s="30" t="s">
        <v>2863</v>
      </c>
      <c r="B3889" s="30" t="s">
        <v>272</v>
      </c>
      <c r="C3889" s="30" t="s">
        <v>5</v>
      </c>
      <c r="D3889" s="30" t="s">
        <v>591</v>
      </c>
      <c r="E3889" s="30" t="s">
        <v>285</v>
      </c>
      <c r="F3889" s="30">
        <v>10625</v>
      </c>
      <c r="G3889" s="30" t="s">
        <v>2688</v>
      </c>
      <c r="H3889" s="30">
        <v>583.92919034084503</v>
      </c>
      <c r="I3889" s="30">
        <v>0.57173379602999996</v>
      </c>
      <c r="J3889" s="30" t="s">
        <v>334</v>
      </c>
      <c r="K3889" s="30">
        <v>333.85205260629601</v>
      </c>
      <c r="L3889" s="30">
        <v>3547178.0589418998</v>
      </c>
      <c r="M3889" s="30">
        <v>0</v>
      </c>
      <c r="N3889" s="30">
        <v>0</v>
      </c>
      <c r="O3889" s="30">
        <v>0.57173379602999996</v>
      </c>
      <c r="P3889" s="30">
        <v>0</v>
      </c>
      <c r="Q3889" s="30">
        <v>0</v>
      </c>
      <c r="R3889" s="30">
        <v>0</v>
      </c>
      <c r="S3889" s="30">
        <v>6074.6715828187498</v>
      </c>
      <c r="T3889">
        <v>10</v>
      </c>
      <c r="U3889">
        <v>583.92919034084503</v>
      </c>
      <c r="V3889">
        <v>3.5577709771624097E-2</v>
      </c>
    </row>
    <row r="3890" spans="1:25" hidden="1" x14ac:dyDescent="0.25">
      <c r="A3890" s="30" t="s">
        <v>2779</v>
      </c>
      <c r="B3890" s="30" t="s">
        <v>272</v>
      </c>
      <c r="C3890" s="30" t="s">
        <v>5</v>
      </c>
      <c r="D3890" s="30" t="s">
        <v>591</v>
      </c>
      <c r="E3890" s="30" t="s">
        <v>285</v>
      </c>
      <c r="F3890" s="30">
        <v>10625</v>
      </c>
      <c r="G3890" s="30" t="s">
        <v>2687</v>
      </c>
      <c r="H3890" s="30">
        <v>362.39851858240303</v>
      </c>
      <c r="I3890" s="30">
        <v>3.9582662039700001</v>
      </c>
      <c r="J3890" s="30" t="s">
        <v>334</v>
      </c>
      <c r="K3890" s="30">
        <v>1434.4698084735201</v>
      </c>
      <c r="L3890" s="30">
        <v>15241241.7150311</v>
      </c>
      <c r="M3890" s="30">
        <v>0</v>
      </c>
      <c r="N3890" s="30">
        <v>0</v>
      </c>
      <c r="O3890" s="30">
        <v>3.9582662039700001</v>
      </c>
      <c r="P3890" s="30">
        <v>0</v>
      </c>
      <c r="Q3890" s="30">
        <v>0</v>
      </c>
      <c r="R3890" s="30">
        <v>0</v>
      </c>
      <c r="S3890" s="30">
        <v>42056.578417181197</v>
      </c>
      <c r="T3890">
        <v>10</v>
      </c>
      <c r="U3890">
        <v>362.39851858240303</v>
      </c>
      <c r="V3890">
        <v>0.24631401393714999</v>
      </c>
    </row>
    <row r="3891" spans="1:25" hidden="1" x14ac:dyDescent="0.25">
      <c r="A3891" s="30" t="s">
        <v>1288</v>
      </c>
      <c r="B3891" s="30" t="s">
        <v>272</v>
      </c>
      <c r="C3891" s="30" t="s">
        <v>5</v>
      </c>
      <c r="D3891" s="30" t="s">
        <v>591</v>
      </c>
      <c r="E3891" s="30" t="s">
        <v>285</v>
      </c>
      <c r="F3891" s="30">
        <v>10625</v>
      </c>
      <c r="G3891" s="30" t="s">
        <v>313</v>
      </c>
      <c r="H3891" s="30">
        <v>5968.4283398934804</v>
      </c>
      <c r="I3891" s="30">
        <v>0.46</v>
      </c>
      <c r="J3891" s="30" t="s">
        <v>334</v>
      </c>
      <c r="K3891" s="30">
        <v>2745.4770363510002</v>
      </c>
      <c r="L3891" s="30">
        <v>29170693.5112294</v>
      </c>
      <c r="M3891" s="30">
        <v>0</v>
      </c>
      <c r="N3891" s="30">
        <v>0</v>
      </c>
      <c r="O3891" s="30">
        <v>0.46</v>
      </c>
      <c r="P3891" s="30">
        <v>0</v>
      </c>
      <c r="Q3891" s="30">
        <v>0</v>
      </c>
      <c r="R3891" s="30">
        <v>0</v>
      </c>
      <c r="S3891" s="30">
        <v>4887.5</v>
      </c>
      <c r="T3891">
        <v>10</v>
      </c>
      <c r="U3891">
        <v>5968.4283398934804</v>
      </c>
      <c r="V3891">
        <v>2.8624766645924098E-2</v>
      </c>
    </row>
    <row r="3892" spans="1:25" hidden="1" x14ac:dyDescent="0.25">
      <c r="A3892" s="30" t="str">
        <f>B3892&amp;C3892&amp;E3892&amp;G3892</f>
        <v>NANADiabetesip_fac</v>
      </c>
      <c r="B3892" s="30" t="s">
        <v>3742</v>
      </c>
      <c r="C3892" s="30" t="s">
        <v>3742</v>
      </c>
      <c r="D3892" s="30" t="s">
        <v>3742</v>
      </c>
      <c r="E3892" s="30" t="s">
        <v>2287</v>
      </c>
      <c r="F3892" s="30">
        <v>1</v>
      </c>
      <c r="G3892" s="30" t="s">
        <v>289</v>
      </c>
      <c r="H3892" s="30">
        <v>0</v>
      </c>
      <c r="I3892" s="30">
        <v>0</v>
      </c>
      <c r="J3892" s="30" t="s">
        <v>335</v>
      </c>
      <c r="K3892" s="30">
        <v>0</v>
      </c>
      <c r="L3892" s="30">
        <v>0</v>
      </c>
      <c r="M3892" s="30">
        <v>0</v>
      </c>
      <c r="N3892" s="30">
        <v>0</v>
      </c>
      <c r="O3892" s="30">
        <v>0</v>
      </c>
      <c r="P3892" s="30">
        <v>0</v>
      </c>
      <c r="Q3892" s="30">
        <v>0</v>
      </c>
      <c r="R3892" s="30">
        <v>0</v>
      </c>
      <c r="S3892" s="30"/>
      <c r="U3892" s="228">
        <f t="shared" ref="U3892:U3923" si="0">IF(H3892&gt;0,H3892,VLOOKUP(G3892,OverallUtil,2,FALSE))</f>
        <v>5423.0136917672153</v>
      </c>
      <c r="V3892" s="228">
        <f t="shared" ref="V3892:V3923" si="1">IF(Y3892&gt;0,X3892/Y3892,VLOOKUP(G3892,OverallUtil,7,FALSE))</f>
        <v>1</v>
      </c>
      <c r="W3892" s="228" t="str">
        <f t="shared" ref="W3892:W3918" si="2">B3892&amp;C3892&amp;E3892&amp;J3892</f>
        <v>NANADiabetesHosp Days</v>
      </c>
      <c r="X3892" s="228">
        <f t="shared" ref="X3892:X3923" si="3">IF(MID(G3892,1,2)="ip",IF(G3892="ip_prof",IF(I3891&gt;0,I3892/I3891,I$7128/I$7127),1),IF(J3892="Other",R3892,I3892))</f>
        <v>1</v>
      </c>
      <c r="Y3892" s="228">
        <f>IF(MID(G3892,1,2)="ip",1,SUMIF(W$3892:W$4080,W3892,X$3892:X$4080))</f>
        <v>1</v>
      </c>
    </row>
    <row r="3893" spans="1:25" hidden="1" x14ac:dyDescent="0.25">
      <c r="A3893" s="30" t="str">
        <f t="shared" ref="A3893:A3956" si="4">B3893&amp;C3893&amp;E3893&amp;G3893</f>
        <v>NANADiabetesip_prof</v>
      </c>
      <c r="B3893" s="30" t="s">
        <v>3742</v>
      </c>
      <c r="C3893" s="30" t="s">
        <v>3742</v>
      </c>
      <c r="D3893" s="30" t="s">
        <v>3742</v>
      </c>
      <c r="E3893" s="30" t="s">
        <v>2287</v>
      </c>
      <c r="F3893" s="30">
        <v>1</v>
      </c>
      <c r="G3893" s="30" t="s">
        <v>290</v>
      </c>
      <c r="H3893" s="30">
        <v>0</v>
      </c>
      <c r="I3893" s="30">
        <v>0</v>
      </c>
      <c r="J3893" s="30" t="s">
        <v>363</v>
      </c>
      <c r="K3893" s="30">
        <v>0</v>
      </c>
      <c r="L3893" s="30">
        <v>0</v>
      </c>
      <c r="M3893" s="30">
        <v>0</v>
      </c>
      <c r="N3893" s="30">
        <v>0</v>
      </c>
      <c r="O3893" s="30">
        <v>0</v>
      </c>
      <c r="P3893" s="30">
        <v>0</v>
      </c>
      <c r="Q3893" s="30">
        <v>0</v>
      </c>
      <c r="R3893" s="30">
        <v>0</v>
      </c>
      <c r="S3893" s="30"/>
      <c r="U3893" s="228">
        <f t="shared" si="0"/>
        <v>3981.502157841152</v>
      </c>
      <c r="V3893" s="228">
        <f t="shared" si="1"/>
        <v>0.24573844278724846</v>
      </c>
      <c r="W3893" s="228" t="str">
        <f t="shared" si="2"/>
        <v>NANADiabetesHosp Adm</v>
      </c>
      <c r="X3893" s="228">
        <f t="shared" si="3"/>
        <v>0.24573844278724846</v>
      </c>
      <c r="Y3893" s="228">
        <f t="shared" ref="Y3893:Y3956" si="5">IF(MID(G3893,1,2)="ip",1,SUMIF(W$3892:W$4080,W3893,X$3892:X$4080))</f>
        <v>1</v>
      </c>
    </row>
    <row r="3894" spans="1:25" hidden="1" x14ac:dyDescent="0.25">
      <c r="A3894" s="30" t="str">
        <f t="shared" si="4"/>
        <v>NANADiabetesop_ambulance</v>
      </c>
      <c r="B3894" s="30" t="s">
        <v>3742</v>
      </c>
      <c r="C3894" s="30" t="s">
        <v>3742</v>
      </c>
      <c r="D3894" s="30" t="s">
        <v>3742</v>
      </c>
      <c r="E3894" s="30" t="s">
        <v>2287</v>
      </c>
      <c r="F3894" s="30">
        <v>1</v>
      </c>
      <c r="G3894" s="30" t="s">
        <v>291</v>
      </c>
      <c r="H3894" s="30">
        <v>0</v>
      </c>
      <c r="I3894" s="30">
        <v>0</v>
      </c>
      <c r="J3894" s="30" t="s">
        <v>336</v>
      </c>
      <c r="K3894" s="30">
        <v>0</v>
      </c>
      <c r="L3894" s="30">
        <v>0</v>
      </c>
      <c r="M3894" s="30">
        <v>0</v>
      </c>
      <c r="N3894" s="30">
        <v>0</v>
      </c>
      <c r="O3894" s="30">
        <v>0</v>
      </c>
      <c r="P3894" s="30">
        <v>0</v>
      </c>
      <c r="Q3894" s="30">
        <v>0</v>
      </c>
      <c r="R3894" s="30">
        <v>0</v>
      </c>
      <c r="S3894" s="30"/>
      <c r="U3894" s="228">
        <f t="shared" si="0"/>
        <v>1295.4427360262307</v>
      </c>
      <c r="V3894" s="228">
        <f t="shared" si="1"/>
        <v>0</v>
      </c>
      <c r="W3894" s="228" t="str">
        <f t="shared" si="2"/>
        <v>NANADiabetesOther</v>
      </c>
      <c r="X3894" s="228">
        <f t="shared" si="3"/>
        <v>0</v>
      </c>
      <c r="Y3894" s="228">
        <f t="shared" si="5"/>
        <v>1559.3677557260003</v>
      </c>
    </row>
    <row r="3895" spans="1:25" hidden="1" x14ac:dyDescent="0.25">
      <c r="A3895" s="30" t="str">
        <f t="shared" si="4"/>
        <v>NANADiabetesop_chiro</v>
      </c>
      <c r="B3895" s="30" t="s">
        <v>3742</v>
      </c>
      <c r="C3895" s="30" t="s">
        <v>3742</v>
      </c>
      <c r="D3895" s="30" t="s">
        <v>3742</v>
      </c>
      <c r="E3895" s="30" t="s">
        <v>2287</v>
      </c>
      <c r="F3895" s="30">
        <v>1</v>
      </c>
      <c r="G3895" s="30" t="s">
        <v>292</v>
      </c>
      <c r="H3895" s="30">
        <v>0</v>
      </c>
      <c r="I3895" s="30">
        <v>0</v>
      </c>
      <c r="J3895" s="30" t="s">
        <v>332</v>
      </c>
      <c r="K3895" s="30">
        <v>0</v>
      </c>
      <c r="L3895" s="30">
        <v>0</v>
      </c>
      <c r="M3895" s="30">
        <v>0</v>
      </c>
      <c r="N3895" s="30">
        <v>0</v>
      </c>
      <c r="O3895" s="30">
        <v>0</v>
      </c>
      <c r="P3895" s="30">
        <v>0</v>
      </c>
      <c r="Q3895" s="30">
        <v>0</v>
      </c>
      <c r="R3895" s="30">
        <v>0</v>
      </c>
      <c r="S3895" s="30"/>
      <c r="U3895" s="228">
        <f t="shared" si="0"/>
        <v>51.93100562075324</v>
      </c>
      <c r="V3895" s="228">
        <f t="shared" si="1"/>
        <v>0</v>
      </c>
      <c r="W3895" s="228" t="str">
        <f t="shared" si="2"/>
        <v>NANADiabetesProv Visits</v>
      </c>
      <c r="X3895" s="228">
        <f t="shared" si="3"/>
        <v>0</v>
      </c>
      <c r="Y3895" s="228">
        <f t="shared" si="5"/>
        <v>9</v>
      </c>
    </row>
    <row r="3896" spans="1:25" hidden="1" x14ac:dyDescent="0.25">
      <c r="A3896" s="30" t="str">
        <f t="shared" si="4"/>
        <v>NANADiabetesop_ct_mri</v>
      </c>
      <c r="B3896" s="30" t="s">
        <v>3742</v>
      </c>
      <c r="C3896" s="30" t="s">
        <v>3742</v>
      </c>
      <c r="D3896" s="30" t="s">
        <v>3742</v>
      </c>
      <c r="E3896" s="30" t="s">
        <v>2287</v>
      </c>
      <c r="F3896" s="30">
        <v>1</v>
      </c>
      <c r="G3896" s="30" t="s">
        <v>293</v>
      </c>
      <c r="H3896" s="30">
        <v>0</v>
      </c>
      <c r="I3896" s="30">
        <v>0</v>
      </c>
      <c r="J3896" s="30" t="s">
        <v>333</v>
      </c>
      <c r="K3896" s="30">
        <v>0</v>
      </c>
      <c r="L3896" s="30">
        <v>0</v>
      </c>
      <c r="M3896" s="30">
        <v>0</v>
      </c>
      <c r="N3896" s="30">
        <v>0</v>
      </c>
      <c r="O3896" s="30">
        <v>0</v>
      </c>
      <c r="P3896" s="30">
        <v>0</v>
      </c>
      <c r="Q3896" s="30">
        <v>0</v>
      </c>
      <c r="R3896" s="30">
        <v>0</v>
      </c>
      <c r="S3896" s="30"/>
      <c r="U3896" s="228">
        <f t="shared" si="0"/>
        <v>1119.4622002521535</v>
      </c>
      <c r="V3896" s="228">
        <f t="shared" si="1"/>
        <v>0</v>
      </c>
      <c r="W3896" s="228" t="str">
        <f t="shared" si="2"/>
        <v>NANADiabetesLab Tests</v>
      </c>
      <c r="X3896" s="228">
        <f t="shared" si="3"/>
        <v>0</v>
      </c>
      <c r="Y3896" s="228">
        <f t="shared" si="5"/>
        <v>16</v>
      </c>
    </row>
    <row r="3897" spans="1:25" hidden="1" x14ac:dyDescent="0.25">
      <c r="A3897" s="30" t="str">
        <f t="shared" si="4"/>
        <v>NANADiabetesop_diagnostic_cardiology</v>
      </c>
      <c r="B3897" s="30" t="s">
        <v>3742</v>
      </c>
      <c r="C3897" s="30" t="s">
        <v>3742</v>
      </c>
      <c r="D3897" s="30" t="s">
        <v>3742</v>
      </c>
      <c r="E3897" s="30" t="s">
        <v>2287</v>
      </c>
      <c r="F3897" s="30">
        <v>1</v>
      </c>
      <c r="G3897" s="30" t="s">
        <v>294</v>
      </c>
      <c r="H3897" s="30">
        <v>0</v>
      </c>
      <c r="I3897" s="30">
        <v>0</v>
      </c>
      <c r="J3897" s="30" t="s">
        <v>333</v>
      </c>
      <c r="K3897" s="30">
        <v>0</v>
      </c>
      <c r="L3897" s="30">
        <v>0</v>
      </c>
      <c r="M3897" s="30">
        <v>0</v>
      </c>
      <c r="N3897" s="30">
        <v>0</v>
      </c>
      <c r="O3897" s="30">
        <v>0</v>
      </c>
      <c r="P3897" s="30">
        <v>0</v>
      </c>
      <c r="Q3897" s="30">
        <v>0</v>
      </c>
      <c r="R3897" s="30">
        <v>0</v>
      </c>
      <c r="S3897" s="30"/>
      <c r="U3897" s="228">
        <f t="shared" si="0"/>
        <v>299.77187762032713</v>
      </c>
      <c r="V3897" s="228">
        <f t="shared" si="1"/>
        <v>0</v>
      </c>
      <c r="W3897" s="228" t="str">
        <f t="shared" si="2"/>
        <v>NANADiabetesLab Tests</v>
      </c>
      <c r="X3897" s="228">
        <f t="shared" si="3"/>
        <v>0</v>
      </c>
      <c r="Y3897" s="228">
        <f t="shared" si="5"/>
        <v>16</v>
      </c>
    </row>
    <row r="3898" spans="1:25" hidden="1" x14ac:dyDescent="0.25">
      <c r="A3898" s="30" t="str">
        <f t="shared" si="4"/>
        <v>NANADiabetesop_dialysis</v>
      </c>
      <c r="B3898" s="30" t="s">
        <v>3742</v>
      </c>
      <c r="C3898" s="30" t="s">
        <v>3742</v>
      </c>
      <c r="D3898" s="30" t="s">
        <v>3742</v>
      </c>
      <c r="E3898" s="30" t="s">
        <v>2287</v>
      </c>
      <c r="F3898" s="30">
        <v>1</v>
      </c>
      <c r="G3898" s="30" t="s">
        <v>295</v>
      </c>
      <c r="H3898" s="30">
        <v>0</v>
      </c>
      <c r="I3898" s="30">
        <v>0</v>
      </c>
      <c r="J3898" s="30" t="s">
        <v>336</v>
      </c>
      <c r="K3898" s="30">
        <v>0</v>
      </c>
      <c r="L3898" s="30">
        <v>0</v>
      </c>
      <c r="M3898" s="30">
        <v>0</v>
      </c>
      <c r="N3898" s="30">
        <v>0</v>
      </c>
      <c r="O3898" s="30">
        <v>0</v>
      </c>
      <c r="P3898" s="30">
        <v>0</v>
      </c>
      <c r="Q3898" s="30">
        <v>0</v>
      </c>
      <c r="R3898" s="30">
        <v>0</v>
      </c>
      <c r="S3898" s="30"/>
      <c r="U3898" s="228">
        <f t="shared" si="0"/>
        <v>2199.292785703447</v>
      </c>
      <c r="V3898" s="228">
        <f t="shared" si="1"/>
        <v>0</v>
      </c>
      <c r="W3898" s="228" t="str">
        <f t="shared" si="2"/>
        <v>NANADiabetesOther</v>
      </c>
      <c r="X3898" s="228">
        <f t="shared" si="3"/>
        <v>0</v>
      </c>
      <c r="Y3898" s="228">
        <f t="shared" si="5"/>
        <v>1559.3677557260003</v>
      </c>
    </row>
    <row r="3899" spans="1:25" hidden="1" x14ac:dyDescent="0.25">
      <c r="A3899" s="30" t="str">
        <f t="shared" si="4"/>
        <v>NANADiabetesop_dme</v>
      </c>
      <c r="B3899" s="30" t="s">
        <v>3742</v>
      </c>
      <c r="C3899" s="30" t="s">
        <v>3742</v>
      </c>
      <c r="D3899" s="30" t="s">
        <v>3742</v>
      </c>
      <c r="E3899" s="30" t="s">
        <v>2287</v>
      </c>
      <c r="F3899" s="30">
        <v>1</v>
      </c>
      <c r="G3899" s="30" t="s">
        <v>296</v>
      </c>
      <c r="H3899" s="30">
        <v>37.413529411764713</v>
      </c>
      <c r="I3899" s="30">
        <v>34</v>
      </c>
      <c r="J3899" s="30" t="s">
        <v>336</v>
      </c>
      <c r="K3899" s="30">
        <v>1272.0600000000002</v>
      </c>
      <c r="L3899" s="30">
        <v>1272.0600000000002</v>
      </c>
      <c r="M3899" s="30">
        <v>0</v>
      </c>
      <c r="N3899" s="30">
        <v>0</v>
      </c>
      <c r="O3899" s="30">
        <v>0</v>
      </c>
      <c r="P3899" s="30">
        <v>0</v>
      </c>
      <c r="Q3899" s="30">
        <v>34</v>
      </c>
      <c r="R3899" s="30">
        <v>1272.0600000000002</v>
      </c>
      <c r="S3899" s="30"/>
      <c r="U3899" s="228">
        <f t="shared" si="0"/>
        <v>37.413529411764713</v>
      </c>
      <c r="V3899" s="228">
        <f t="shared" si="1"/>
        <v>0.81575368948664884</v>
      </c>
      <c r="W3899" s="228" t="str">
        <f t="shared" si="2"/>
        <v>NANADiabetesOther</v>
      </c>
      <c r="X3899" s="228">
        <f t="shared" si="3"/>
        <v>1272.0600000000002</v>
      </c>
      <c r="Y3899" s="228">
        <f t="shared" si="5"/>
        <v>1559.3677557260003</v>
      </c>
    </row>
    <row r="3900" spans="1:25" hidden="1" x14ac:dyDescent="0.25">
      <c r="A3900" s="30" t="str">
        <f t="shared" si="4"/>
        <v>NANADiabetesop_er_fac</v>
      </c>
      <c r="B3900" s="30" t="s">
        <v>3742</v>
      </c>
      <c r="C3900" s="30" t="s">
        <v>3742</v>
      </c>
      <c r="D3900" s="30" t="s">
        <v>3742</v>
      </c>
      <c r="E3900" s="30" t="s">
        <v>2287</v>
      </c>
      <c r="F3900" s="30">
        <v>1</v>
      </c>
      <c r="G3900" s="30" t="s">
        <v>297</v>
      </c>
      <c r="H3900" s="30">
        <v>0</v>
      </c>
      <c r="I3900" s="30">
        <v>0</v>
      </c>
      <c r="J3900" s="30" t="s">
        <v>336</v>
      </c>
      <c r="K3900" s="30">
        <v>0</v>
      </c>
      <c r="L3900" s="30">
        <v>0</v>
      </c>
      <c r="M3900" s="30">
        <v>0</v>
      </c>
      <c r="N3900" s="30">
        <v>0</v>
      </c>
      <c r="O3900" s="30">
        <v>0</v>
      </c>
      <c r="P3900" s="30">
        <v>0</v>
      </c>
      <c r="Q3900" s="30">
        <v>0</v>
      </c>
      <c r="R3900" s="30">
        <v>0</v>
      </c>
      <c r="S3900" s="30"/>
      <c r="U3900" s="228">
        <f t="shared" si="0"/>
        <v>2184.4421642639932</v>
      </c>
      <c r="V3900" s="228">
        <f t="shared" si="1"/>
        <v>0</v>
      </c>
      <c r="W3900" s="228" t="str">
        <f t="shared" si="2"/>
        <v>NANADiabetesOther</v>
      </c>
      <c r="X3900" s="228">
        <f t="shared" si="3"/>
        <v>0</v>
      </c>
      <c r="Y3900" s="228">
        <f t="shared" si="5"/>
        <v>1559.3677557260003</v>
      </c>
    </row>
    <row r="3901" spans="1:25" hidden="1" x14ac:dyDescent="0.25">
      <c r="A3901" s="30" t="str">
        <f t="shared" si="4"/>
        <v>NANADiabetesop_er_prof</v>
      </c>
      <c r="B3901" s="30" t="s">
        <v>3742</v>
      </c>
      <c r="C3901" s="30" t="s">
        <v>3742</v>
      </c>
      <c r="D3901" s="30" t="s">
        <v>3742</v>
      </c>
      <c r="E3901" s="30" t="s">
        <v>2287</v>
      </c>
      <c r="F3901" s="30">
        <v>1</v>
      </c>
      <c r="G3901" s="30" t="s">
        <v>298</v>
      </c>
      <c r="H3901" s="30">
        <v>0</v>
      </c>
      <c r="I3901" s="30">
        <v>0</v>
      </c>
      <c r="J3901" s="30" t="s">
        <v>336</v>
      </c>
      <c r="K3901" s="30">
        <v>0</v>
      </c>
      <c r="L3901" s="30">
        <v>0</v>
      </c>
      <c r="M3901" s="30">
        <v>0</v>
      </c>
      <c r="N3901" s="30">
        <v>0</v>
      </c>
      <c r="O3901" s="30">
        <v>0</v>
      </c>
      <c r="P3901" s="30">
        <v>0</v>
      </c>
      <c r="Q3901" s="30">
        <v>0</v>
      </c>
      <c r="R3901" s="30">
        <v>0</v>
      </c>
      <c r="S3901" s="30"/>
      <c r="U3901" s="228">
        <f t="shared" si="0"/>
        <v>0</v>
      </c>
      <c r="V3901" s="228">
        <f t="shared" si="1"/>
        <v>0</v>
      </c>
      <c r="W3901" s="228" t="str">
        <f t="shared" si="2"/>
        <v>NANADiabetesOther</v>
      </c>
      <c r="X3901" s="228">
        <f t="shared" si="3"/>
        <v>0</v>
      </c>
      <c r="Y3901" s="228">
        <f t="shared" si="5"/>
        <v>1559.3677557260003</v>
      </c>
    </row>
    <row r="3902" spans="1:25" hidden="1" x14ac:dyDescent="0.25">
      <c r="A3902" s="30" t="str">
        <f t="shared" si="4"/>
        <v>NANADiabetesop_eye</v>
      </c>
      <c r="B3902" s="30" t="s">
        <v>3742</v>
      </c>
      <c r="C3902" s="30" t="s">
        <v>3742</v>
      </c>
      <c r="D3902" s="30" t="s">
        <v>3742</v>
      </c>
      <c r="E3902" s="30" t="s">
        <v>2287</v>
      </c>
      <c r="F3902" s="30">
        <v>1</v>
      </c>
      <c r="G3902" s="30" t="s">
        <v>299</v>
      </c>
      <c r="H3902" s="30">
        <v>157.61130740999999</v>
      </c>
      <c r="I3902" s="30">
        <v>1</v>
      </c>
      <c r="J3902" s="30" t="s">
        <v>332</v>
      </c>
      <c r="K3902" s="30">
        <v>157.61130740999999</v>
      </c>
      <c r="L3902" s="30">
        <v>157.61130740999999</v>
      </c>
      <c r="M3902" s="30">
        <v>1</v>
      </c>
      <c r="N3902" s="30">
        <v>0</v>
      </c>
      <c r="O3902" s="30">
        <v>0</v>
      </c>
      <c r="P3902" s="30">
        <v>0</v>
      </c>
      <c r="Q3902" s="30">
        <v>0</v>
      </c>
      <c r="R3902" s="30">
        <v>0</v>
      </c>
      <c r="S3902" s="30"/>
      <c r="U3902" s="228">
        <f t="shared" si="0"/>
        <v>157.61130740999999</v>
      </c>
      <c r="V3902" s="228">
        <f t="shared" si="1"/>
        <v>0.1111111111111111</v>
      </c>
      <c r="W3902" s="228" t="str">
        <f t="shared" si="2"/>
        <v>NANADiabetesProv Visits</v>
      </c>
      <c r="X3902" s="228">
        <f t="shared" si="3"/>
        <v>1</v>
      </c>
      <c r="Y3902" s="228">
        <f t="shared" si="5"/>
        <v>9</v>
      </c>
    </row>
    <row r="3903" spans="1:25" hidden="1" x14ac:dyDescent="0.25">
      <c r="A3903" s="30" t="str">
        <f t="shared" si="4"/>
        <v>NANADiabetesop_jcode</v>
      </c>
      <c r="B3903" s="30" t="s">
        <v>3742</v>
      </c>
      <c r="C3903" s="30" t="s">
        <v>3742</v>
      </c>
      <c r="D3903" s="30" t="s">
        <v>3742</v>
      </c>
      <c r="E3903" s="30" t="s">
        <v>2287</v>
      </c>
      <c r="F3903" s="30">
        <v>1</v>
      </c>
      <c r="G3903" s="30" t="s">
        <v>300</v>
      </c>
      <c r="H3903" s="30">
        <v>0</v>
      </c>
      <c r="I3903" s="30">
        <v>0</v>
      </c>
      <c r="J3903" s="30" t="s">
        <v>336</v>
      </c>
      <c r="K3903" s="30">
        <v>0</v>
      </c>
      <c r="L3903" s="30">
        <v>0</v>
      </c>
      <c r="M3903" s="30">
        <v>0</v>
      </c>
      <c r="N3903" s="30">
        <v>0</v>
      </c>
      <c r="O3903" s="30">
        <v>0</v>
      </c>
      <c r="P3903" s="30">
        <v>0</v>
      </c>
      <c r="Q3903" s="30">
        <v>0</v>
      </c>
      <c r="R3903" s="30">
        <v>0</v>
      </c>
      <c r="S3903" s="30"/>
      <c r="U3903" s="228">
        <f t="shared" si="0"/>
        <v>4220.310035822431</v>
      </c>
      <c r="V3903" s="228">
        <f t="shared" si="1"/>
        <v>0</v>
      </c>
      <c r="W3903" s="228" t="str">
        <f t="shared" si="2"/>
        <v>NANADiabetesOther</v>
      </c>
      <c r="X3903" s="228">
        <f t="shared" si="3"/>
        <v>0</v>
      </c>
      <c r="Y3903" s="228">
        <f t="shared" si="5"/>
        <v>1559.3677557260003</v>
      </c>
    </row>
    <row r="3904" spans="1:25" hidden="1" x14ac:dyDescent="0.25">
      <c r="A3904" s="30" t="str">
        <f t="shared" si="4"/>
        <v>NANADiabetesop_lab</v>
      </c>
      <c r="B3904" s="30" t="s">
        <v>3742</v>
      </c>
      <c r="C3904" s="30" t="s">
        <v>3742</v>
      </c>
      <c r="D3904" s="30" t="s">
        <v>3742</v>
      </c>
      <c r="E3904" s="30" t="s">
        <v>2287</v>
      </c>
      <c r="F3904" s="30">
        <v>1</v>
      </c>
      <c r="G3904" s="30" t="s">
        <v>301</v>
      </c>
      <c r="H3904" s="30">
        <v>23.467513588812501</v>
      </c>
      <c r="I3904" s="30">
        <v>16</v>
      </c>
      <c r="J3904" s="30" t="s">
        <v>333</v>
      </c>
      <c r="K3904" s="30">
        <v>375.48021742100002</v>
      </c>
      <c r="L3904" s="30">
        <v>375.48021742100002</v>
      </c>
      <c r="M3904" s="30">
        <v>0</v>
      </c>
      <c r="N3904" s="30">
        <v>16</v>
      </c>
      <c r="O3904" s="30">
        <v>0</v>
      </c>
      <c r="P3904" s="30">
        <v>0</v>
      </c>
      <c r="Q3904" s="30">
        <v>0</v>
      </c>
      <c r="R3904" s="30">
        <v>0</v>
      </c>
      <c r="S3904" s="30"/>
      <c r="U3904" s="228">
        <f t="shared" si="0"/>
        <v>23.467513588812501</v>
      </c>
      <c r="V3904" s="228">
        <f t="shared" si="1"/>
        <v>1</v>
      </c>
      <c r="W3904" s="228" t="str">
        <f t="shared" si="2"/>
        <v>NANADiabetesLab Tests</v>
      </c>
      <c r="X3904" s="228">
        <f t="shared" si="3"/>
        <v>16</v>
      </c>
      <c r="Y3904" s="228">
        <f t="shared" si="5"/>
        <v>16</v>
      </c>
    </row>
    <row r="3905" spans="1:25" hidden="1" x14ac:dyDescent="0.25">
      <c r="A3905" s="30" t="str">
        <f t="shared" si="4"/>
        <v>NANADiabetesop_mh</v>
      </c>
      <c r="B3905" s="30" t="s">
        <v>3742</v>
      </c>
      <c r="C3905" s="30" t="s">
        <v>3742</v>
      </c>
      <c r="D3905" s="30" t="s">
        <v>3742</v>
      </c>
      <c r="E3905" s="30" t="s">
        <v>2287</v>
      </c>
      <c r="F3905" s="30">
        <v>1</v>
      </c>
      <c r="G3905" s="30" t="s">
        <v>302</v>
      </c>
      <c r="H3905" s="30">
        <v>0</v>
      </c>
      <c r="I3905" s="30">
        <v>0</v>
      </c>
      <c r="J3905" s="30" t="s">
        <v>332</v>
      </c>
      <c r="K3905" s="30">
        <v>0</v>
      </c>
      <c r="L3905" s="30">
        <v>0</v>
      </c>
      <c r="M3905" s="30">
        <v>0</v>
      </c>
      <c r="N3905" s="30">
        <v>0</v>
      </c>
      <c r="O3905" s="30">
        <v>0</v>
      </c>
      <c r="P3905" s="30">
        <v>0</v>
      </c>
      <c r="Q3905" s="30">
        <v>0</v>
      </c>
      <c r="R3905" s="30">
        <v>0</v>
      </c>
      <c r="S3905" s="30"/>
      <c r="U3905" s="228">
        <f t="shared" si="0"/>
        <v>124.43307070315861</v>
      </c>
      <c r="V3905" s="228">
        <f t="shared" si="1"/>
        <v>0</v>
      </c>
      <c r="W3905" s="228" t="str">
        <f t="shared" si="2"/>
        <v>NANADiabetesProv Visits</v>
      </c>
      <c r="X3905" s="228">
        <f t="shared" si="3"/>
        <v>0</v>
      </c>
      <c r="Y3905" s="228">
        <f t="shared" si="5"/>
        <v>9</v>
      </c>
    </row>
    <row r="3906" spans="1:25" hidden="1" x14ac:dyDescent="0.25">
      <c r="A3906" s="30" t="str">
        <f t="shared" si="4"/>
        <v>NANADiabetesop_op_fac</v>
      </c>
      <c r="B3906" s="30" t="s">
        <v>3742</v>
      </c>
      <c r="C3906" s="30" t="s">
        <v>3742</v>
      </c>
      <c r="D3906" s="30" t="s">
        <v>3742</v>
      </c>
      <c r="E3906" s="30" t="s">
        <v>2287</v>
      </c>
      <c r="F3906" s="30">
        <v>1</v>
      </c>
      <c r="G3906" s="30" t="s">
        <v>303</v>
      </c>
      <c r="H3906" s="30">
        <v>0</v>
      </c>
      <c r="I3906" s="30">
        <v>0</v>
      </c>
      <c r="J3906" s="30" t="s">
        <v>336</v>
      </c>
      <c r="K3906" s="30">
        <v>0</v>
      </c>
      <c r="L3906" s="30">
        <v>0</v>
      </c>
      <c r="M3906" s="30">
        <v>0</v>
      </c>
      <c r="N3906" s="30">
        <v>0</v>
      </c>
      <c r="O3906" s="30">
        <v>0</v>
      </c>
      <c r="P3906" s="30">
        <v>0</v>
      </c>
      <c r="Q3906" s="30">
        <v>0</v>
      </c>
      <c r="R3906" s="30">
        <v>0</v>
      </c>
      <c r="S3906" s="30"/>
      <c r="U3906" s="228">
        <f t="shared" si="0"/>
        <v>1394.2242964884997</v>
      </c>
      <c r="V3906" s="228">
        <f t="shared" si="1"/>
        <v>0</v>
      </c>
      <c r="W3906" s="228" t="str">
        <f t="shared" si="2"/>
        <v>NANADiabetesOther</v>
      </c>
      <c r="X3906" s="228">
        <f t="shared" si="3"/>
        <v>0</v>
      </c>
      <c r="Y3906" s="228">
        <f t="shared" si="5"/>
        <v>1559.3677557260003</v>
      </c>
    </row>
    <row r="3907" spans="1:25" hidden="1" x14ac:dyDescent="0.25">
      <c r="A3907" s="30" t="str">
        <f t="shared" si="4"/>
        <v>NANADiabetesop_other</v>
      </c>
      <c r="B3907" s="30" t="s">
        <v>3742</v>
      </c>
      <c r="C3907" s="30" t="s">
        <v>3742</v>
      </c>
      <c r="D3907" s="30" t="s">
        <v>3742</v>
      </c>
      <c r="E3907" s="30" t="s">
        <v>2287</v>
      </c>
      <c r="F3907" s="30">
        <v>1</v>
      </c>
      <c r="G3907" s="30" t="s">
        <v>304</v>
      </c>
      <c r="H3907" s="30">
        <v>71.826938931499996</v>
      </c>
      <c r="I3907" s="30">
        <v>4</v>
      </c>
      <c r="J3907" s="30" t="s">
        <v>336</v>
      </c>
      <c r="K3907" s="30">
        <v>287.30775572599998</v>
      </c>
      <c r="L3907" s="30">
        <v>287.30775572599998</v>
      </c>
      <c r="M3907" s="30">
        <v>0</v>
      </c>
      <c r="N3907" s="30">
        <v>0</v>
      </c>
      <c r="O3907" s="30">
        <v>0</v>
      </c>
      <c r="P3907" s="30">
        <v>0</v>
      </c>
      <c r="Q3907" s="30">
        <v>4</v>
      </c>
      <c r="R3907" s="30">
        <v>287.30775572599998</v>
      </c>
      <c r="S3907" s="30"/>
      <c r="U3907" s="228">
        <f t="shared" si="0"/>
        <v>71.826938931499996</v>
      </c>
      <c r="V3907" s="228">
        <f t="shared" si="1"/>
        <v>0.18424631051335105</v>
      </c>
      <c r="W3907" s="228" t="str">
        <f t="shared" si="2"/>
        <v>NANADiabetesOther</v>
      </c>
      <c r="X3907" s="228">
        <f t="shared" si="3"/>
        <v>287.30775572599998</v>
      </c>
      <c r="Y3907" s="228">
        <f t="shared" si="5"/>
        <v>1559.3677557260003</v>
      </c>
    </row>
    <row r="3908" spans="1:25" hidden="1" x14ac:dyDescent="0.25">
      <c r="A3908" s="30" t="str">
        <f t="shared" si="4"/>
        <v>NANADiabetesop_prev</v>
      </c>
      <c r="B3908" s="30" t="s">
        <v>3742</v>
      </c>
      <c r="C3908" s="30" t="s">
        <v>3742</v>
      </c>
      <c r="D3908" s="30" t="s">
        <v>3742</v>
      </c>
      <c r="E3908" s="30" t="s">
        <v>2287</v>
      </c>
      <c r="F3908" s="30">
        <v>1</v>
      </c>
      <c r="G3908" s="30" t="s">
        <v>305</v>
      </c>
      <c r="H3908" s="30">
        <v>35.031605697499998</v>
      </c>
      <c r="I3908" s="30">
        <v>4</v>
      </c>
      <c r="J3908" s="30" t="s">
        <v>332</v>
      </c>
      <c r="K3908" s="30">
        <v>140.12642278999999</v>
      </c>
      <c r="L3908" s="30">
        <v>140.12642278999999</v>
      </c>
      <c r="M3908" s="30">
        <v>4</v>
      </c>
      <c r="N3908" s="30">
        <v>0</v>
      </c>
      <c r="O3908" s="30">
        <v>0</v>
      </c>
      <c r="P3908" s="30">
        <v>0</v>
      </c>
      <c r="Q3908" s="30">
        <v>0</v>
      </c>
      <c r="R3908" s="30">
        <v>0</v>
      </c>
      <c r="S3908" s="30"/>
      <c r="U3908" s="228">
        <f t="shared" si="0"/>
        <v>35.031605697499998</v>
      </c>
      <c r="V3908" s="228">
        <f t="shared" si="1"/>
        <v>0.44444444444444442</v>
      </c>
      <c r="W3908" s="228" t="str">
        <f t="shared" si="2"/>
        <v>NANADiabetesProv Visits</v>
      </c>
      <c r="X3908" s="228">
        <f t="shared" si="3"/>
        <v>4</v>
      </c>
      <c r="Y3908" s="228">
        <f t="shared" si="5"/>
        <v>9</v>
      </c>
    </row>
    <row r="3909" spans="1:25" hidden="1" x14ac:dyDescent="0.25">
      <c r="A3909" s="30" t="str">
        <f t="shared" si="4"/>
        <v>NANADiabetesop_primcare</v>
      </c>
      <c r="B3909" s="30" t="s">
        <v>3742</v>
      </c>
      <c r="C3909" s="30" t="s">
        <v>3742</v>
      </c>
      <c r="D3909" s="30" t="s">
        <v>3742</v>
      </c>
      <c r="E3909" s="30" t="s">
        <v>2287</v>
      </c>
      <c r="F3909" s="30">
        <v>1</v>
      </c>
      <c r="G3909" s="30" t="s">
        <v>306</v>
      </c>
      <c r="H3909" s="30">
        <v>102.47359376999999</v>
      </c>
      <c r="I3909" s="30">
        <v>3</v>
      </c>
      <c r="J3909" s="30" t="s">
        <v>332</v>
      </c>
      <c r="K3909" s="30">
        <v>307.42078131</v>
      </c>
      <c r="L3909" s="30">
        <v>307.42078131</v>
      </c>
      <c r="M3909" s="30">
        <v>3</v>
      </c>
      <c r="N3909" s="30">
        <v>0</v>
      </c>
      <c r="O3909" s="30">
        <v>0</v>
      </c>
      <c r="P3909" s="30">
        <v>0</v>
      </c>
      <c r="Q3909" s="30">
        <v>0</v>
      </c>
      <c r="R3909" s="30">
        <v>0</v>
      </c>
      <c r="S3909" s="30"/>
      <c r="U3909" s="228">
        <f t="shared" si="0"/>
        <v>102.47359376999999</v>
      </c>
      <c r="V3909" s="228">
        <f t="shared" si="1"/>
        <v>0.33333333333333331</v>
      </c>
      <c r="W3909" s="228" t="str">
        <f t="shared" si="2"/>
        <v>NANADiabetesProv Visits</v>
      </c>
      <c r="X3909" s="228">
        <f t="shared" si="3"/>
        <v>3</v>
      </c>
      <c r="Y3909" s="228">
        <f t="shared" si="5"/>
        <v>9</v>
      </c>
    </row>
    <row r="3910" spans="1:25" hidden="1" x14ac:dyDescent="0.25">
      <c r="A3910" s="30" t="str">
        <f t="shared" si="4"/>
        <v>NANADiabetesop_rehab</v>
      </c>
      <c r="B3910" s="30" t="s">
        <v>3742</v>
      </c>
      <c r="C3910" s="30" t="s">
        <v>3742</v>
      </c>
      <c r="D3910" s="30" t="s">
        <v>3742</v>
      </c>
      <c r="E3910" s="30" t="s">
        <v>2287</v>
      </c>
      <c r="F3910" s="30">
        <v>1</v>
      </c>
      <c r="G3910" s="30" t="s">
        <v>307</v>
      </c>
      <c r="H3910" s="30">
        <v>0</v>
      </c>
      <c r="I3910" s="30">
        <v>0</v>
      </c>
      <c r="J3910" s="30" t="s">
        <v>336</v>
      </c>
      <c r="K3910" s="30">
        <v>0</v>
      </c>
      <c r="L3910" s="30">
        <v>0</v>
      </c>
      <c r="M3910" s="30">
        <v>0</v>
      </c>
      <c r="N3910" s="30">
        <v>0</v>
      </c>
      <c r="O3910" s="30">
        <v>0</v>
      </c>
      <c r="P3910" s="30">
        <v>0</v>
      </c>
      <c r="Q3910" s="30">
        <v>0</v>
      </c>
      <c r="R3910" s="30">
        <v>0</v>
      </c>
      <c r="S3910" s="30"/>
      <c r="U3910" s="228">
        <f t="shared" si="0"/>
        <v>121.78108488513068</v>
      </c>
      <c r="V3910" s="228">
        <f t="shared" si="1"/>
        <v>0</v>
      </c>
      <c r="W3910" s="228" t="str">
        <f t="shared" si="2"/>
        <v>NANADiabetesOther</v>
      </c>
      <c r="X3910" s="228">
        <f t="shared" si="3"/>
        <v>0</v>
      </c>
      <c r="Y3910" s="228">
        <f t="shared" si="5"/>
        <v>1559.3677557260003</v>
      </c>
    </row>
    <row r="3911" spans="1:25" hidden="1" x14ac:dyDescent="0.25">
      <c r="A3911" s="30" t="str">
        <f t="shared" si="4"/>
        <v>NANADiabetesop_speccare</v>
      </c>
      <c r="B3911" s="30" t="s">
        <v>3742</v>
      </c>
      <c r="C3911" s="30" t="s">
        <v>3742</v>
      </c>
      <c r="D3911" s="30" t="s">
        <v>3742</v>
      </c>
      <c r="E3911" s="30" t="s">
        <v>2287</v>
      </c>
      <c r="F3911" s="30">
        <v>1</v>
      </c>
      <c r="G3911" s="30" t="s">
        <v>308</v>
      </c>
      <c r="H3911" s="30">
        <v>157.61130740999999</v>
      </c>
      <c r="I3911" s="30">
        <v>1</v>
      </c>
      <c r="J3911" s="30" t="s">
        <v>332</v>
      </c>
      <c r="K3911" s="30">
        <v>157.61130740999999</v>
      </c>
      <c r="L3911" s="30">
        <v>157.61130740999999</v>
      </c>
      <c r="M3911" s="30">
        <v>1</v>
      </c>
      <c r="N3911" s="30">
        <v>0</v>
      </c>
      <c r="O3911" s="30">
        <v>0</v>
      </c>
      <c r="P3911" s="30">
        <v>0</v>
      </c>
      <c r="Q3911" s="30">
        <v>0</v>
      </c>
      <c r="R3911" s="30">
        <v>0</v>
      </c>
      <c r="S3911" s="30"/>
      <c r="U3911" s="228">
        <f t="shared" si="0"/>
        <v>157.61130740999999</v>
      </c>
      <c r="V3911" s="228">
        <f t="shared" si="1"/>
        <v>0.1111111111111111</v>
      </c>
      <c r="W3911" s="228" t="str">
        <f t="shared" si="2"/>
        <v>NANADiabetesProv Visits</v>
      </c>
      <c r="X3911" s="228">
        <f t="shared" si="3"/>
        <v>1</v>
      </c>
      <c r="Y3911" s="228">
        <f t="shared" si="5"/>
        <v>9</v>
      </c>
    </row>
    <row r="3912" spans="1:25" hidden="1" x14ac:dyDescent="0.25">
      <c r="A3912" s="30" t="str">
        <f t="shared" si="4"/>
        <v>NANADiabetesop_surg</v>
      </c>
      <c r="B3912" s="30" t="s">
        <v>3742</v>
      </c>
      <c r="C3912" s="30" t="s">
        <v>3742</v>
      </c>
      <c r="D3912" s="30" t="s">
        <v>3742</v>
      </c>
      <c r="E3912" s="30" t="s">
        <v>2287</v>
      </c>
      <c r="F3912" s="30">
        <v>1</v>
      </c>
      <c r="G3912" s="30" t="s">
        <v>309</v>
      </c>
      <c r="H3912" s="30">
        <v>0</v>
      </c>
      <c r="I3912" s="30">
        <v>0</v>
      </c>
      <c r="J3912" s="30" t="s">
        <v>336</v>
      </c>
      <c r="K3912" s="30">
        <v>0</v>
      </c>
      <c r="L3912" s="30">
        <v>0</v>
      </c>
      <c r="M3912" s="30">
        <v>0</v>
      </c>
      <c r="N3912" s="30">
        <v>0</v>
      </c>
      <c r="O3912" s="30">
        <v>0</v>
      </c>
      <c r="P3912" s="30">
        <v>0</v>
      </c>
      <c r="Q3912" s="30">
        <v>0</v>
      </c>
      <c r="R3912" s="30">
        <v>0</v>
      </c>
      <c r="S3912" s="30"/>
      <c r="U3912" s="228">
        <f t="shared" si="0"/>
        <v>3085.7407404703622</v>
      </c>
      <c r="V3912" s="228">
        <f t="shared" si="1"/>
        <v>0</v>
      </c>
      <c r="W3912" s="228" t="str">
        <f t="shared" si="2"/>
        <v>NANADiabetesOther</v>
      </c>
      <c r="X3912" s="228">
        <f t="shared" si="3"/>
        <v>0</v>
      </c>
      <c r="Y3912" s="228">
        <f t="shared" si="5"/>
        <v>1559.3677557260003</v>
      </c>
    </row>
    <row r="3913" spans="1:25" hidden="1" x14ac:dyDescent="0.25">
      <c r="A3913" s="30" t="str">
        <f t="shared" si="4"/>
        <v>NANADiabetesop_ultrasound</v>
      </c>
      <c r="B3913" s="30" t="s">
        <v>3742</v>
      </c>
      <c r="C3913" s="30" t="s">
        <v>3742</v>
      </c>
      <c r="D3913" s="30" t="s">
        <v>3742</v>
      </c>
      <c r="E3913" s="30" t="s">
        <v>2287</v>
      </c>
      <c r="F3913" s="30">
        <v>1</v>
      </c>
      <c r="G3913" s="30" t="s">
        <v>310</v>
      </c>
      <c r="H3913" s="30">
        <v>0</v>
      </c>
      <c r="I3913" s="30">
        <v>0</v>
      </c>
      <c r="J3913" s="30" t="s">
        <v>333</v>
      </c>
      <c r="K3913" s="30">
        <v>0</v>
      </c>
      <c r="L3913" s="30">
        <v>0</v>
      </c>
      <c r="M3913" s="30">
        <v>0</v>
      </c>
      <c r="N3913" s="30">
        <v>0</v>
      </c>
      <c r="O3913" s="30">
        <v>0</v>
      </c>
      <c r="P3913" s="30">
        <v>0</v>
      </c>
      <c r="Q3913" s="30">
        <v>0</v>
      </c>
      <c r="R3913" s="30">
        <v>0</v>
      </c>
      <c r="S3913" s="30"/>
      <c r="U3913" s="228">
        <f t="shared" si="0"/>
        <v>289.01654280910225</v>
      </c>
      <c r="V3913" s="228">
        <f t="shared" si="1"/>
        <v>0</v>
      </c>
      <c r="W3913" s="228" t="str">
        <f t="shared" si="2"/>
        <v>NANADiabetesLab Tests</v>
      </c>
      <c r="X3913" s="228">
        <f t="shared" si="3"/>
        <v>0</v>
      </c>
      <c r="Y3913" s="228">
        <f t="shared" si="5"/>
        <v>16</v>
      </c>
    </row>
    <row r="3914" spans="1:25" hidden="1" x14ac:dyDescent="0.25">
      <c r="A3914" s="30" t="str">
        <f t="shared" si="4"/>
        <v>NANADiabetesop_xray</v>
      </c>
      <c r="B3914" s="30" t="s">
        <v>3742</v>
      </c>
      <c r="C3914" s="30" t="s">
        <v>3742</v>
      </c>
      <c r="D3914" s="30" t="s">
        <v>3742</v>
      </c>
      <c r="E3914" s="30" t="s">
        <v>2287</v>
      </c>
      <c r="F3914" s="30">
        <v>1</v>
      </c>
      <c r="G3914" s="30" t="s">
        <v>311</v>
      </c>
      <c r="H3914" s="30">
        <v>0</v>
      </c>
      <c r="I3914" s="30">
        <v>0</v>
      </c>
      <c r="J3914" s="30" t="s">
        <v>333</v>
      </c>
      <c r="K3914" s="30">
        <v>0</v>
      </c>
      <c r="L3914" s="30">
        <v>0</v>
      </c>
      <c r="M3914" s="30">
        <v>0</v>
      </c>
      <c r="N3914" s="30">
        <v>0</v>
      </c>
      <c r="O3914" s="30">
        <v>0</v>
      </c>
      <c r="P3914" s="30">
        <v>0</v>
      </c>
      <c r="Q3914" s="30">
        <v>0</v>
      </c>
      <c r="R3914" s="30">
        <v>0</v>
      </c>
      <c r="S3914" s="30"/>
      <c r="U3914" s="228">
        <f t="shared" si="0"/>
        <v>134.25463315385375</v>
      </c>
      <c r="V3914" s="228">
        <f t="shared" si="1"/>
        <v>0</v>
      </c>
      <c r="W3914" s="228" t="str">
        <f t="shared" si="2"/>
        <v>NANADiabetesLab Tests</v>
      </c>
      <c r="X3914" s="228">
        <f t="shared" si="3"/>
        <v>0</v>
      </c>
      <c r="Y3914" s="228">
        <f t="shared" si="5"/>
        <v>16</v>
      </c>
    </row>
    <row r="3915" spans="1:25" hidden="1" x14ac:dyDescent="0.25">
      <c r="A3915" s="30" t="str">
        <f t="shared" si="4"/>
        <v>NANADiabetesrx_generic</v>
      </c>
      <c r="B3915" s="30" t="s">
        <v>3742</v>
      </c>
      <c r="C3915" s="30" t="s">
        <v>3742</v>
      </c>
      <c r="D3915" s="30" t="s">
        <v>3742</v>
      </c>
      <c r="E3915" s="30" t="s">
        <v>2287</v>
      </c>
      <c r="F3915" s="30">
        <v>1</v>
      </c>
      <c r="G3915" s="30" t="s">
        <v>312</v>
      </c>
      <c r="H3915" s="30">
        <v>77.441676683461523</v>
      </c>
      <c r="I3915" s="30">
        <v>26</v>
      </c>
      <c r="J3915" s="30" t="s">
        <v>334</v>
      </c>
      <c r="K3915" s="30">
        <v>2013.4835937699995</v>
      </c>
      <c r="L3915" s="30">
        <v>2013.4835937699995</v>
      </c>
      <c r="M3915" s="30">
        <v>0</v>
      </c>
      <c r="N3915" s="30">
        <v>0</v>
      </c>
      <c r="O3915" s="30">
        <v>26</v>
      </c>
      <c r="P3915" s="30">
        <v>0</v>
      </c>
      <c r="Q3915" s="30">
        <v>0</v>
      </c>
      <c r="R3915" s="30">
        <v>0</v>
      </c>
      <c r="S3915" s="30"/>
      <c r="U3915" s="228">
        <f t="shared" si="0"/>
        <v>77.441676683461523</v>
      </c>
      <c r="V3915" s="228">
        <f t="shared" si="1"/>
        <v>0.66666666666666663</v>
      </c>
      <c r="W3915" s="228" t="str">
        <f t="shared" si="2"/>
        <v>NANADiabetesScripts</v>
      </c>
      <c r="X3915" s="228">
        <f t="shared" si="3"/>
        <v>26</v>
      </c>
      <c r="Y3915" s="228">
        <f t="shared" si="5"/>
        <v>39</v>
      </c>
    </row>
    <row r="3916" spans="1:25" hidden="1" x14ac:dyDescent="0.25">
      <c r="A3916" s="30" t="str">
        <f t="shared" si="4"/>
        <v>NANADiabetesrx_npbrand</v>
      </c>
      <c r="B3916" s="30" t="s">
        <v>3742</v>
      </c>
      <c r="C3916" s="30" t="s">
        <v>3742</v>
      </c>
      <c r="D3916" s="30" t="s">
        <v>3742</v>
      </c>
      <c r="E3916" s="30" t="s">
        <v>2287</v>
      </c>
      <c r="F3916" s="30">
        <v>0</v>
      </c>
      <c r="G3916" s="30" t="s">
        <v>2688</v>
      </c>
      <c r="H3916" s="30">
        <v>0</v>
      </c>
      <c r="I3916" s="30">
        <v>0</v>
      </c>
      <c r="J3916" s="30" t="s">
        <v>334</v>
      </c>
      <c r="K3916" s="30">
        <v>0</v>
      </c>
      <c r="L3916" s="30">
        <v>0</v>
      </c>
      <c r="M3916" s="30" t="s">
        <v>276</v>
      </c>
      <c r="N3916" s="30" t="s">
        <v>276</v>
      </c>
      <c r="O3916" s="30">
        <v>0</v>
      </c>
      <c r="P3916" s="30">
        <v>0</v>
      </c>
      <c r="Q3916" s="30">
        <v>0</v>
      </c>
      <c r="R3916" s="30">
        <v>0</v>
      </c>
      <c r="S3916" s="30"/>
      <c r="U3916" s="228">
        <f t="shared" si="0"/>
        <v>422.36659225528535</v>
      </c>
      <c r="V3916" s="228">
        <f t="shared" si="1"/>
        <v>0</v>
      </c>
      <c r="W3916" s="228" t="str">
        <f t="shared" si="2"/>
        <v>NANADiabetesScripts</v>
      </c>
      <c r="X3916" s="228">
        <f t="shared" si="3"/>
        <v>0</v>
      </c>
      <c r="Y3916" s="228">
        <f t="shared" si="5"/>
        <v>39</v>
      </c>
    </row>
    <row r="3917" spans="1:25" hidden="1" x14ac:dyDescent="0.25">
      <c r="A3917" s="30" t="str">
        <f t="shared" si="4"/>
        <v>NANADiabetesrx_pbrand</v>
      </c>
      <c r="B3917" s="30" t="s">
        <v>3742</v>
      </c>
      <c r="C3917" s="30" t="s">
        <v>3742</v>
      </c>
      <c r="D3917" s="30" t="s">
        <v>3742</v>
      </c>
      <c r="E3917" s="30" t="s">
        <v>2287</v>
      </c>
      <c r="F3917" s="30">
        <v>1</v>
      </c>
      <c r="G3917" s="30" t="s">
        <v>2687</v>
      </c>
      <c r="H3917" s="30">
        <v>53.809999999999995</v>
      </c>
      <c r="I3917" s="30">
        <v>13</v>
      </c>
      <c r="J3917" s="30" t="s">
        <v>334</v>
      </c>
      <c r="K3917" s="30">
        <v>699.53</v>
      </c>
      <c r="L3917" s="30">
        <v>699.53</v>
      </c>
      <c r="M3917" s="30">
        <v>0</v>
      </c>
      <c r="N3917" s="30">
        <v>0</v>
      </c>
      <c r="O3917" s="30">
        <v>13</v>
      </c>
      <c r="P3917" s="30">
        <v>0</v>
      </c>
      <c r="Q3917" s="30">
        <v>0</v>
      </c>
      <c r="R3917" s="30">
        <v>0</v>
      </c>
      <c r="S3917" s="30"/>
      <c r="U3917" s="228">
        <f t="shared" si="0"/>
        <v>53.809999999999995</v>
      </c>
      <c r="V3917" s="228">
        <f t="shared" si="1"/>
        <v>0.33333333333333331</v>
      </c>
      <c r="W3917" s="228" t="str">
        <f t="shared" si="2"/>
        <v>NANADiabetesScripts</v>
      </c>
      <c r="X3917" s="228">
        <f t="shared" si="3"/>
        <v>13</v>
      </c>
      <c r="Y3917" s="228">
        <f t="shared" si="5"/>
        <v>39</v>
      </c>
    </row>
    <row r="3918" spans="1:25" hidden="1" x14ac:dyDescent="0.25">
      <c r="A3918" s="30" t="str">
        <f t="shared" si="4"/>
        <v>NANADiabetesrx_specialty</v>
      </c>
      <c r="B3918" s="30" t="s">
        <v>3742</v>
      </c>
      <c r="C3918" s="30" t="s">
        <v>3742</v>
      </c>
      <c r="D3918" s="30" t="s">
        <v>3742</v>
      </c>
      <c r="E3918" s="30" t="s">
        <v>2287</v>
      </c>
      <c r="F3918" s="30">
        <v>1</v>
      </c>
      <c r="G3918" s="30" t="s">
        <v>313</v>
      </c>
      <c r="H3918" s="30">
        <v>0</v>
      </c>
      <c r="I3918" s="30">
        <v>0</v>
      </c>
      <c r="J3918" s="30" t="s">
        <v>334</v>
      </c>
      <c r="K3918" s="30">
        <v>0</v>
      </c>
      <c r="L3918" s="30">
        <v>0</v>
      </c>
      <c r="M3918" s="30">
        <v>0</v>
      </c>
      <c r="N3918" s="30">
        <v>0</v>
      </c>
      <c r="O3918" s="30">
        <v>0</v>
      </c>
      <c r="P3918" s="30">
        <v>0</v>
      </c>
      <c r="Q3918" s="30">
        <v>0</v>
      </c>
      <c r="R3918" s="30">
        <v>0</v>
      </c>
      <c r="S3918" s="30"/>
      <c r="U3918" s="228">
        <f t="shared" si="0"/>
        <v>5475.8974580629047</v>
      </c>
      <c r="V3918" s="228">
        <f t="shared" si="1"/>
        <v>0</v>
      </c>
      <c r="W3918" s="228" t="str">
        <f t="shared" si="2"/>
        <v>NANADiabetesScripts</v>
      </c>
      <c r="X3918" s="228">
        <f t="shared" si="3"/>
        <v>0</v>
      </c>
      <c r="Y3918" s="228">
        <f t="shared" si="5"/>
        <v>39</v>
      </c>
    </row>
    <row r="3919" spans="1:25" hidden="1" x14ac:dyDescent="0.25">
      <c r="A3919" s="30" t="str">
        <f t="shared" si="4"/>
        <v>NANAMaternityip_fac</v>
      </c>
      <c r="B3919" s="30" t="s">
        <v>3742</v>
      </c>
      <c r="C3919" s="30" t="s">
        <v>3742</v>
      </c>
      <c r="D3919" s="30" t="s">
        <v>3742</v>
      </c>
      <c r="E3919" s="30" t="s">
        <v>2288</v>
      </c>
      <c r="F3919" s="30">
        <v>1</v>
      </c>
      <c r="G3919" s="30" t="s">
        <v>289</v>
      </c>
      <c r="H3919" s="30">
        <v>4471.4400000000005</v>
      </c>
      <c r="I3919" s="30">
        <v>1</v>
      </c>
      <c r="J3919" s="30" t="s">
        <v>335</v>
      </c>
      <c r="K3919" s="30">
        <v>4471.4400000000005</v>
      </c>
      <c r="L3919" s="30">
        <v>4471.4400000000005</v>
      </c>
      <c r="M3919" s="30">
        <v>0</v>
      </c>
      <c r="N3919" s="30">
        <v>0</v>
      </c>
      <c r="O3919" s="30">
        <v>0</v>
      </c>
      <c r="P3919" s="30">
        <v>1</v>
      </c>
      <c r="Q3919" s="30">
        <v>0</v>
      </c>
      <c r="R3919" s="30">
        <v>0</v>
      </c>
      <c r="S3919" s="30"/>
      <c r="U3919" s="228">
        <f t="shared" si="0"/>
        <v>4471.4400000000005</v>
      </c>
      <c r="V3919" s="228">
        <f t="shared" si="1"/>
        <v>1</v>
      </c>
      <c r="W3919" s="228" t="str">
        <f t="shared" ref="W3919:W3982" si="6">B3919&amp;C3919&amp;E3919&amp;J3919</f>
        <v>NANAMaternityHosp Days</v>
      </c>
      <c r="X3919" s="228">
        <f t="shared" si="3"/>
        <v>1</v>
      </c>
      <c r="Y3919" s="228">
        <f t="shared" si="5"/>
        <v>1</v>
      </c>
    </row>
    <row r="3920" spans="1:25" hidden="1" x14ac:dyDescent="0.25">
      <c r="A3920" s="30" t="str">
        <f t="shared" si="4"/>
        <v>NANAMaternityip_prof</v>
      </c>
      <c r="B3920" s="30" t="s">
        <v>3742</v>
      </c>
      <c r="C3920" s="30" t="s">
        <v>3742</v>
      </c>
      <c r="D3920" s="30" t="s">
        <v>3742</v>
      </c>
      <c r="E3920" s="30" t="s">
        <v>2288</v>
      </c>
      <c r="F3920" s="30">
        <v>1</v>
      </c>
      <c r="G3920" s="30" t="s">
        <v>290</v>
      </c>
      <c r="H3920" s="30">
        <v>0</v>
      </c>
      <c r="I3920" s="30">
        <v>0</v>
      </c>
      <c r="J3920" s="30" t="s">
        <v>363</v>
      </c>
      <c r="K3920" s="30">
        <v>0</v>
      </c>
      <c r="L3920" s="30">
        <v>0</v>
      </c>
      <c r="M3920" s="30">
        <v>0</v>
      </c>
      <c r="N3920" s="30">
        <v>0</v>
      </c>
      <c r="O3920" s="30">
        <v>0</v>
      </c>
      <c r="P3920" s="30">
        <v>0</v>
      </c>
      <c r="Q3920" s="30">
        <v>0</v>
      </c>
      <c r="R3920" s="30">
        <v>0</v>
      </c>
      <c r="S3920" s="30"/>
      <c r="U3920" s="228">
        <f t="shared" si="0"/>
        <v>3981.502157841152</v>
      </c>
      <c r="V3920" s="228">
        <f t="shared" si="1"/>
        <v>0</v>
      </c>
      <c r="W3920" s="228" t="str">
        <f t="shared" si="6"/>
        <v>NANAMaternityHosp Adm</v>
      </c>
      <c r="X3920" s="228">
        <f t="shared" si="3"/>
        <v>0</v>
      </c>
      <c r="Y3920" s="228">
        <f t="shared" si="5"/>
        <v>1</v>
      </c>
    </row>
    <row r="3921" spans="1:25" hidden="1" x14ac:dyDescent="0.25">
      <c r="A3921" s="30" t="str">
        <f t="shared" si="4"/>
        <v>NANAMaternityop_ambulance</v>
      </c>
      <c r="B3921" s="30" t="s">
        <v>3742</v>
      </c>
      <c r="C3921" s="30" t="s">
        <v>3742</v>
      </c>
      <c r="D3921" s="30" t="s">
        <v>3742</v>
      </c>
      <c r="E3921" s="30" t="s">
        <v>2288</v>
      </c>
      <c r="F3921" s="30">
        <v>1</v>
      </c>
      <c r="G3921" s="30" t="s">
        <v>291</v>
      </c>
      <c r="H3921" s="30">
        <v>0</v>
      </c>
      <c r="I3921" s="30">
        <v>0</v>
      </c>
      <c r="J3921" s="30" t="s">
        <v>336</v>
      </c>
      <c r="K3921" s="30">
        <v>0</v>
      </c>
      <c r="L3921" s="30">
        <v>0</v>
      </c>
      <c r="M3921" s="30">
        <v>0</v>
      </c>
      <c r="N3921" s="30">
        <v>0</v>
      </c>
      <c r="O3921" s="30">
        <v>0</v>
      </c>
      <c r="P3921" s="30">
        <v>0</v>
      </c>
      <c r="Q3921" s="30">
        <v>0</v>
      </c>
      <c r="R3921" s="30">
        <v>0</v>
      </c>
      <c r="S3921" s="30"/>
      <c r="U3921" s="228">
        <f t="shared" si="0"/>
        <v>1295.4427360262307</v>
      </c>
      <c r="V3921" s="228">
        <f t="shared" si="1"/>
        <v>1.3021696698052693E-2</v>
      </c>
      <c r="W3921" s="228" t="str">
        <f t="shared" si="6"/>
        <v>NANAMaternityOther</v>
      </c>
      <c r="X3921" s="228">
        <f t="shared" si="3"/>
        <v>0</v>
      </c>
      <c r="Y3921" s="228">
        <f t="shared" si="5"/>
        <v>0</v>
      </c>
    </row>
    <row r="3922" spans="1:25" hidden="1" x14ac:dyDescent="0.25">
      <c r="A3922" s="30" t="str">
        <f t="shared" si="4"/>
        <v>NANAMaternityop_chiro</v>
      </c>
      <c r="B3922" s="30" t="s">
        <v>3742</v>
      </c>
      <c r="C3922" s="30" t="s">
        <v>3742</v>
      </c>
      <c r="D3922" s="30" t="s">
        <v>3742</v>
      </c>
      <c r="E3922" s="30" t="s">
        <v>2288</v>
      </c>
      <c r="F3922" s="30">
        <v>1</v>
      </c>
      <c r="G3922" s="30" t="s">
        <v>292</v>
      </c>
      <c r="H3922" s="30">
        <v>0</v>
      </c>
      <c r="I3922" s="30">
        <v>0</v>
      </c>
      <c r="J3922" s="30" t="s">
        <v>332</v>
      </c>
      <c r="K3922" s="30">
        <v>0</v>
      </c>
      <c r="L3922" s="30">
        <v>0</v>
      </c>
      <c r="M3922" s="30">
        <v>0</v>
      </c>
      <c r="N3922" s="30">
        <v>0</v>
      </c>
      <c r="O3922" s="30">
        <v>0</v>
      </c>
      <c r="P3922" s="30">
        <v>0</v>
      </c>
      <c r="Q3922" s="30">
        <v>0</v>
      </c>
      <c r="R3922" s="30">
        <v>0</v>
      </c>
      <c r="S3922" s="30"/>
      <c r="U3922" s="228">
        <f t="shared" si="0"/>
        <v>51.93100562075324</v>
      </c>
      <c r="V3922" s="228">
        <f t="shared" si="1"/>
        <v>0</v>
      </c>
      <c r="W3922" s="228" t="str">
        <f t="shared" si="6"/>
        <v>NANAMaternityProv Visits</v>
      </c>
      <c r="X3922" s="228">
        <f t="shared" si="3"/>
        <v>0</v>
      </c>
      <c r="Y3922" s="228">
        <f t="shared" si="5"/>
        <v>23</v>
      </c>
    </row>
    <row r="3923" spans="1:25" hidden="1" x14ac:dyDescent="0.25">
      <c r="A3923" s="30" t="str">
        <f t="shared" si="4"/>
        <v>NANAMaternityop_ct_mri</v>
      </c>
      <c r="B3923" s="30" t="s">
        <v>3742</v>
      </c>
      <c r="C3923" s="30" t="s">
        <v>3742</v>
      </c>
      <c r="D3923" s="30" t="s">
        <v>3742</v>
      </c>
      <c r="E3923" s="30" t="s">
        <v>2288</v>
      </c>
      <c r="F3923" s="30">
        <v>1</v>
      </c>
      <c r="G3923" s="30" t="s">
        <v>293</v>
      </c>
      <c r="H3923" s="30">
        <v>0</v>
      </c>
      <c r="I3923" s="30">
        <v>0</v>
      </c>
      <c r="J3923" s="30" t="s">
        <v>333</v>
      </c>
      <c r="K3923" s="30">
        <v>0</v>
      </c>
      <c r="L3923" s="30">
        <v>0</v>
      </c>
      <c r="M3923" s="30">
        <v>0</v>
      </c>
      <c r="N3923" s="30">
        <v>0</v>
      </c>
      <c r="O3923" s="30">
        <v>0</v>
      </c>
      <c r="P3923" s="30">
        <v>0</v>
      </c>
      <c r="Q3923" s="30">
        <v>0</v>
      </c>
      <c r="R3923" s="30">
        <v>0</v>
      </c>
      <c r="S3923" s="30"/>
      <c r="U3923" s="228">
        <f t="shared" si="0"/>
        <v>1119.4622002521535</v>
      </c>
      <c r="V3923" s="228">
        <f t="shared" si="1"/>
        <v>0</v>
      </c>
      <c r="W3923" s="228" t="str">
        <f t="shared" si="6"/>
        <v>NANAMaternityLab Tests</v>
      </c>
      <c r="X3923" s="228">
        <f t="shared" si="3"/>
        <v>0</v>
      </c>
      <c r="Y3923" s="228">
        <f t="shared" si="5"/>
        <v>22</v>
      </c>
    </row>
    <row r="3924" spans="1:25" hidden="1" x14ac:dyDescent="0.25">
      <c r="A3924" s="30" t="str">
        <f t="shared" si="4"/>
        <v>NANAMaternityop_diagnostic_cardiology</v>
      </c>
      <c r="B3924" s="30" t="s">
        <v>3742</v>
      </c>
      <c r="C3924" s="30" t="s">
        <v>3742</v>
      </c>
      <c r="D3924" s="30" t="s">
        <v>3742</v>
      </c>
      <c r="E3924" s="30" t="s">
        <v>2288</v>
      </c>
      <c r="F3924" s="30">
        <v>1</v>
      </c>
      <c r="G3924" s="30" t="s">
        <v>294</v>
      </c>
      <c r="H3924" s="30">
        <v>0</v>
      </c>
      <c r="I3924" s="30">
        <v>0</v>
      </c>
      <c r="J3924" s="30" t="s">
        <v>333</v>
      </c>
      <c r="K3924" s="30">
        <v>0</v>
      </c>
      <c r="L3924" s="30">
        <v>0</v>
      </c>
      <c r="M3924" s="30">
        <v>0</v>
      </c>
      <c r="N3924" s="30">
        <v>0</v>
      </c>
      <c r="O3924" s="30">
        <v>0</v>
      </c>
      <c r="P3924" s="30">
        <v>0</v>
      </c>
      <c r="Q3924" s="30">
        <v>0</v>
      </c>
      <c r="R3924" s="30">
        <v>0</v>
      </c>
      <c r="S3924" s="30"/>
      <c r="U3924" s="228">
        <f t="shared" ref="U3924:U3955" si="7">IF(H3924&gt;0,H3924,VLOOKUP(G3924,OverallUtil,2,FALSE))</f>
        <v>299.77187762032713</v>
      </c>
      <c r="V3924" s="228">
        <f t="shared" ref="V3924:V3955" si="8">IF(Y3924&gt;0,X3924/Y3924,VLOOKUP(G3924,OverallUtil,7,FALSE))</f>
        <v>0</v>
      </c>
      <c r="W3924" s="228" t="str">
        <f t="shared" si="6"/>
        <v>NANAMaternityLab Tests</v>
      </c>
      <c r="X3924" s="228">
        <f t="shared" ref="X3924:X3955" si="9">IF(MID(G3924,1,2)="ip",IF(G3924="ip_prof",IF(I3923&gt;0,I3924/I3923,I$7128/I$7127),1),IF(J3924="Other",R3924,I3924))</f>
        <v>0</v>
      </c>
      <c r="Y3924" s="228">
        <f t="shared" si="5"/>
        <v>22</v>
      </c>
    </row>
    <row r="3925" spans="1:25" hidden="1" x14ac:dyDescent="0.25">
      <c r="A3925" s="30" t="str">
        <f t="shared" si="4"/>
        <v>NANAMaternityop_dialysis</v>
      </c>
      <c r="B3925" s="30" t="s">
        <v>3742</v>
      </c>
      <c r="C3925" s="30" t="s">
        <v>3742</v>
      </c>
      <c r="D3925" s="30" t="s">
        <v>3742</v>
      </c>
      <c r="E3925" s="30" t="s">
        <v>2288</v>
      </c>
      <c r="F3925" s="30">
        <v>1</v>
      </c>
      <c r="G3925" s="30" t="s">
        <v>295</v>
      </c>
      <c r="H3925" s="30">
        <v>0</v>
      </c>
      <c r="I3925" s="30">
        <v>0</v>
      </c>
      <c r="J3925" s="30" t="s">
        <v>336</v>
      </c>
      <c r="K3925" s="30">
        <v>0</v>
      </c>
      <c r="L3925" s="30">
        <v>0</v>
      </c>
      <c r="M3925" s="30">
        <v>0</v>
      </c>
      <c r="N3925" s="30">
        <v>0</v>
      </c>
      <c r="O3925" s="30">
        <v>0</v>
      </c>
      <c r="P3925" s="30">
        <v>0</v>
      </c>
      <c r="Q3925" s="30">
        <v>0</v>
      </c>
      <c r="R3925" s="30">
        <v>0</v>
      </c>
      <c r="S3925" s="30"/>
      <c r="U3925" s="228">
        <f t="shared" si="7"/>
        <v>2199.292785703447</v>
      </c>
      <c r="V3925" s="228">
        <f t="shared" si="8"/>
        <v>2.5108992211680576E-2</v>
      </c>
      <c r="W3925" s="228" t="str">
        <f t="shared" si="6"/>
        <v>NANAMaternityOther</v>
      </c>
      <c r="X3925" s="228">
        <f t="shared" si="9"/>
        <v>0</v>
      </c>
      <c r="Y3925" s="228">
        <f t="shared" si="5"/>
        <v>0</v>
      </c>
    </row>
    <row r="3926" spans="1:25" hidden="1" x14ac:dyDescent="0.25">
      <c r="A3926" s="30" t="str">
        <f t="shared" si="4"/>
        <v>NANAMaternityop_dme</v>
      </c>
      <c r="B3926" s="30" t="s">
        <v>3742</v>
      </c>
      <c r="C3926" s="30" t="s">
        <v>3742</v>
      </c>
      <c r="D3926" s="30" t="s">
        <v>3742</v>
      </c>
      <c r="E3926" s="30" t="s">
        <v>2288</v>
      </c>
      <c r="F3926" s="30">
        <v>1</v>
      </c>
      <c r="G3926" s="30" t="s">
        <v>296</v>
      </c>
      <c r="H3926" s="30">
        <v>0</v>
      </c>
      <c r="I3926" s="30">
        <v>0</v>
      </c>
      <c r="J3926" s="30" t="s">
        <v>336</v>
      </c>
      <c r="K3926" s="30">
        <v>0</v>
      </c>
      <c r="L3926" s="30">
        <v>0</v>
      </c>
      <c r="M3926" s="30">
        <v>0</v>
      </c>
      <c r="N3926" s="30">
        <v>0</v>
      </c>
      <c r="O3926" s="30">
        <v>0</v>
      </c>
      <c r="P3926" s="30">
        <v>0</v>
      </c>
      <c r="Q3926" s="30">
        <v>0</v>
      </c>
      <c r="R3926" s="30">
        <v>0</v>
      </c>
      <c r="S3926" s="30"/>
      <c r="U3926" s="228">
        <f t="shared" si="7"/>
        <v>263.89210284056622</v>
      </c>
      <c r="V3926" s="228">
        <f t="shared" si="8"/>
        <v>1.5035565808909078E-2</v>
      </c>
      <c r="W3926" s="228" t="str">
        <f t="shared" si="6"/>
        <v>NANAMaternityOther</v>
      </c>
      <c r="X3926" s="228">
        <f t="shared" si="9"/>
        <v>0</v>
      </c>
      <c r="Y3926" s="228">
        <f t="shared" si="5"/>
        <v>0</v>
      </c>
    </row>
    <row r="3927" spans="1:25" hidden="1" x14ac:dyDescent="0.25">
      <c r="A3927" s="30" t="str">
        <f t="shared" si="4"/>
        <v>NANAMaternityop_er_fac</v>
      </c>
      <c r="B3927" s="30" t="s">
        <v>3742</v>
      </c>
      <c r="C3927" s="30" t="s">
        <v>3742</v>
      </c>
      <c r="D3927" s="30" t="s">
        <v>3742</v>
      </c>
      <c r="E3927" s="30" t="s">
        <v>2288</v>
      </c>
      <c r="F3927" s="30">
        <v>1</v>
      </c>
      <c r="G3927" s="30" t="s">
        <v>297</v>
      </c>
      <c r="H3927" s="30">
        <v>0</v>
      </c>
      <c r="I3927" s="30">
        <v>0</v>
      </c>
      <c r="J3927" s="30" t="s">
        <v>336</v>
      </c>
      <c r="K3927" s="30">
        <v>0</v>
      </c>
      <c r="L3927" s="30">
        <v>0</v>
      </c>
      <c r="M3927" s="30">
        <v>0</v>
      </c>
      <c r="N3927" s="30">
        <v>0</v>
      </c>
      <c r="O3927" s="30">
        <v>0</v>
      </c>
      <c r="P3927" s="30">
        <v>0</v>
      </c>
      <c r="Q3927" s="30">
        <v>0</v>
      </c>
      <c r="R3927" s="30">
        <v>0</v>
      </c>
      <c r="S3927" s="30"/>
      <c r="U3927" s="228">
        <f t="shared" si="7"/>
        <v>2184.4421642639932</v>
      </c>
      <c r="V3927" s="228">
        <f t="shared" si="8"/>
        <v>0.17696671169059053</v>
      </c>
      <c r="W3927" s="228" t="str">
        <f t="shared" si="6"/>
        <v>NANAMaternityOther</v>
      </c>
      <c r="X3927" s="228">
        <f t="shared" si="9"/>
        <v>0</v>
      </c>
      <c r="Y3927" s="228">
        <f t="shared" si="5"/>
        <v>0</v>
      </c>
    </row>
    <row r="3928" spans="1:25" hidden="1" x14ac:dyDescent="0.25">
      <c r="A3928" s="30" t="str">
        <f t="shared" si="4"/>
        <v>NANAMaternityop_er_prof</v>
      </c>
      <c r="B3928" s="30" t="s">
        <v>3742</v>
      </c>
      <c r="C3928" s="30" t="s">
        <v>3742</v>
      </c>
      <c r="D3928" s="30" t="s">
        <v>3742</v>
      </c>
      <c r="E3928" s="30" t="s">
        <v>2288</v>
      </c>
      <c r="F3928" s="30">
        <v>1</v>
      </c>
      <c r="G3928" s="30" t="s">
        <v>298</v>
      </c>
      <c r="H3928" s="30">
        <v>0</v>
      </c>
      <c r="I3928" s="30">
        <v>0</v>
      </c>
      <c r="J3928" s="30" t="s">
        <v>336</v>
      </c>
      <c r="K3928" s="30">
        <v>0</v>
      </c>
      <c r="L3928" s="30">
        <v>0</v>
      </c>
      <c r="M3928" s="30">
        <v>0</v>
      </c>
      <c r="N3928" s="30">
        <v>0</v>
      </c>
      <c r="O3928" s="30">
        <v>0</v>
      </c>
      <c r="P3928" s="30">
        <v>0</v>
      </c>
      <c r="Q3928" s="30">
        <v>0</v>
      </c>
      <c r="R3928" s="30">
        <v>0</v>
      </c>
      <c r="S3928" s="30"/>
      <c r="U3928" s="228">
        <f t="shared" si="7"/>
        <v>0</v>
      </c>
      <c r="V3928" s="228">
        <f t="shared" si="8"/>
        <v>0</v>
      </c>
      <c r="W3928" s="228" t="str">
        <f t="shared" si="6"/>
        <v>NANAMaternityOther</v>
      </c>
      <c r="X3928" s="228">
        <f t="shared" si="9"/>
        <v>0</v>
      </c>
      <c r="Y3928" s="228">
        <f t="shared" si="5"/>
        <v>0</v>
      </c>
    </row>
    <row r="3929" spans="1:25" hidden="1" x14ac:dyDescent="0.25">
      <c r="A3929" s="30" t="str">
        <f t="shared" si="4"/>
        <v>NANAMaternityop_eye</v>
      </c>
      <c r="B3929" s="30" t="s">
        <v>3742</v>
      </c>
      <c r="C3929" s="30" t="s">
        <v>3742</v>
      </c>
      <c r="D3929" s="30" t="s">
        <v>3742</v>
      </c>
      <c r="E3929" s="30" t="s">
        <v>2288</v>
      </c>
      <c r="F3929" s="30">
        <v>1</v>
      </c>
      <c r="G3929" s="30" t="s">
        <v>299</v>
      </c>
      <c r="H3929" s="30">
        <v>0</v>
      </c>
      <c r="I3929" s="30">
        <v>0</v>
      </c>
      <c r="J3929" s="30" t="s">
        <v>332</v>
      </c>
      <c r="K3929" s="30">
        <v>0</v>
      </c>
      <c r="L3929" s="30">
        <v>0</v>
      </c>
      <c r="M3929" s="30">
        <v>0</v>
      </c>
      <c r="N3929" s="30">
        <v>0</v>
      </c>
      <c r="O3929" s="30">
        <v>0</v>
      </c>
      <c r="P3929" s="30">
        <v>0</v>
      </c>
      <c r="Q3929" s="30">
        <v>0</v>
      </c>
      <c r="R3929" s="30">
        <v>0</v>
      </c>
      <c r="S3929" s="30"/>
      <c r="U3929" s="228">
        <f t="shared" si="7"/>
        <v>132.589570987212</v>
      </c>
      <c r="V3929" s="228">
        <f t="shared" si="8"/>
        <v>0</v>
      </c>
      <c r="W3929" s="228" t="str">
        <f t="shared" si="6"/>
        <v>NANAMaternityProv Visits</v>
      </c>
      <c r="X3929" s="228">
        <f t="shared" si="9"/>
        <v>0</v>
      </c>
      <c r="Y3929" s="228">
        <f t="shared" si="5"/>
        <v>23</v>
      </c>
    </row>
    <row r="3930" spans="1:25" hidden="1" x14ac:dyDescent="0.25">
      <c r="A3930" s="30" t="str">
        <f t="shared" si="4"/>
        <v>NANAMaternityop_jcode</v>
      </c>
      <c r="B3930" s="30" t="s">
        <v>3742</v>
      </c>
      <c r="C3930" s="30" t="s">
        <v>3742</v>
      </c>
      <c r="D3930" s="30" t="s">
        <v>3742</v>
      </c>
      <c r="E3930" s="30" t="s">
        <v>2288</v>
      </c>
      <c r="F3930" s="30">
        <v>1</v>
      </c>
      <c r="G3930" s="30" t="s">
        <v>300</v>
      </c>
      <c r="H3930" s="30">
        <v>0</v>
      </c>
      <c r="I3930" s="30">
        <v>0</v>
      </c>
      <c r="J3930" s="30" t="s">
        <v>336</v>
      </c>
      <c r="K3930" s="30">
        <v>0</v>
      </c>
      <c r="L3930" s="30">
        <v>0</v>
      </c>
      <c r="M3930" s="30">
        <v>0</v>
      </c>
      <c r="N3930" s="30">
        <v>0</v>
      </c>
      <c r="O3930" s="30">
        <v>0</v>
      </c>
      <c r="P3930" s="30">
        <v>0</v>
      </c>
      <c r="Q3930" s="30">
        <v>0</v>
      </c>
      <c r="R3930" s="30">
        <v>0</v>
      </c>
      <c r="S3930" s="30"/>
      <c r="U3930" s="228">
        <f t="shared" si="7"/>
        <v>4220.310035822431</v>
      </c>
      <c r="V3930" s="228">
        <f t="shared" si="8"/>
        <v>3.5849167954820876E-2</v>
      </c>
      <c r="W3930" s="228" t="str">
        <f t="shared" si="6"/>
        <v>NANAMaternityOther</v>
      </c>
      <c r="X3930" s="228">
        <f t="shared" si="9"/>
        <v>0</v>
      </c>
      <c r="Y3930" s="228">
        <f t="shared" si="5"/>
        <v>0</v>
      </c>
    </row>
    <row r="3931" spans="1:25" hidden="1" x14ac:dyDescent="0.25">
      <c r="A3931" s="30" t="str">
        <f t="shared" si="4"/>
        <v>NANAMaternityop_lab</v>
      </c>
      <c r="B3931" s="30" t="s">
        <v>3742</v>
      </c>
      <c r="C3931" s="30" t="s">
        <v>3742</v>
      </c>
      <c r="D3931" s="30" t="s">
        <v>3742</v>
      </c>
      <c r="E3931" s="30" t="s">
        <v>2288</v>
      </c>
      <c r="F3931" s="30">
        <v>1</v>
      </c>
      <c r="G3931" s="30" t="s">
        <v>301</v>
      </c>
      <c r="H3931" s="30">
        <v>23.942967579336369</v>
      </c>
      <c r="I3931" s="30">
        <v>22</v>
      </c>
      <c r="J3931" s="30" t="s">
        <v>333</v>
      </c>
      <c r="K3931" s="30">
        <v>526.74528674540011</v>
      </c>
      <c r="L3931" s="30">
        <v>526.74528674540011</v>
      </c>
      <c r="M3931" s="30">
        <v>0</v>
      </c>
      <c r="N3931" s="30">
        <v>22</v>
      </c>
      <c r="O3931" s="30">
        <v>0</v>
      </c>
      <c r="P3931" s="30">
        <v>0</v>
      </c>
      <c r="Q3931" s="30">
        <v>0</v>
      </c>
      <c r="R3931" s="30">
        <v>0</v>
      </c>
      <c r="S3931" s="30"/>
      <c r="U3931" s="228">
        <f t="shared" si="7"/>
        <v>23.942967579336369</v>
      </c>
      <c r="V3931" s="228">
        <f t="shared" si="8"/>
        <v>1</v>
      </c>
      <c r="W3931" s="228" t="str">
        <f t="shared" si="6"/>
        <v>NANAMaternityLab Tests</v>
      </c>
      <c r="X3931" s="228">
        <f t="shared" si="9"/>
        <v>22</v>
      </c>
      <c r="Y3931" s="228">
        <f t="shared" si="5"/>
        <v>22</v>
      </c>
    </row>
    <row r="3932" spans="1:25" hidden="1" x14ac:dyDescent="0.25">
      <c r="A3932" s="30" t="str">
        <f t="shared" si="4"/>
        <v>NANAMaternityop_mh</v>
      </c>
      <c r="B3932" s="30" t="s">
        <v>3742</v>
      </c>
      <c r="C3932" s="30" t="s">
        <v>3742</v>
      </c>
      <c r="D3932" s="30" t="s">
        <v>3742</v>
      </c>
      <c r="E3932" s="30" t="s">
        <v>2288</v>
      </c>
      <c r="F3932" s="30">
        <v>1</v>
      </c>
      <c r="G3932" s="30" t="s">
        <v>302</v>
      </c>
      <c r="H3932" s="30">
        <v>0</v>
      </c>
      <c r="I3932" s="30">
        <v>0</v>
      </c>
      <c r="J3932" s="30" t="s">
        <v>332</v>
      </c>
      <c r="K3932" s="30">
        <v>0</v>
      </c>
      <c r="L3932" s="30">
        <v>0</v>
      </c>
      <c r="M3932" s="30">
        <v>0</v>
      </c>
      <c r="N3932" s="30">
        <v>0</v>
      </c>
      <c r="O3932" s="30">
        <v>0</v>
      </c>
      <c r="P3932" s="30">
        <v>0</v>
      </c>
      <c r="Q3932" s="30">
        <v>0</v>
      </c>
      <c r="R3932" s="30">
        <v>0</v>
      </c>
      <c r="S3932" s="30"/>
      <c r="U3932" s="228">
        <f t="shared" si="7"/>
        <v>124.43307070315861</v>
      </c>
      <c r="V3932" s="228">
        <f t="shared" si="8"/>
        <v>0</v>
      </c>
      <c r="W3932" s="228" t="str">
        <f t="shared" si="6"/>
        <v>NANAMaternityProv Visits</v>
      </c>
      <c r="X3932" s="228">
        <f t="shared" si="9"/>
        <v>0</v>
      </c>
      <c r="Y3932" s="228">
        <f t="shared" si="5"/>
        <v>23</v>
      </c>
    </row>
    <row r="3933" spans="1:25" hidden="1" x14ac:dyDescent="0.25">
      <c r="A3933" s="30" t="str">
        <f t="shared" si="4"/>
        <v>NANAMaternityop_op_fac</v>
      </c>
      <c r="B3933" s="30" t="s">
        <v>3742</v>
      </c>
      <c r="C3933" s="30" t="s">
        <v>3742</v>
      </c>
      <c r="D3933" s="30" t="s">
        <v>3742</v>
      </c>
      <c r="E3933" s="30" t="s">
        <v>2288</v>
      </c>
      <c r="F3933" s="30">
        <v>1</v>
      </c>
      <c r="G3933" s="30" t="s">
        <v>303</v>
      </c>
      <c r="H3933" s="30">
        <v>0</v>
      </c>
      <c r="I3933" s="30">
        <v>0</v>
      </c>
      <c r="J3933" s="30" t="s">
        <v>336</v>
      </c>
      <c r="K3933" s="30">
        <v>0</v>
      </c>
      <c r="L3933" s="30">
        <v>0</v>
      </c>
      <c r="M3933" s="30">
        <v>0</v>
      </c>
      <c r="N3933" s="30">
        <v>0</v>
      </c>
      <c r="O3933" s="30">
        <v>0</v>
      </c>
      <c r="P3933" s="30">
        <v>0</v>
      </c>
      <c r="Q3933" s="30">
        <v>0</v>
      </c>
      <c r="R3933" s="30">
        <v>0</v>
      </c>
      <c r="S3933" s="30"/>
      <c r="U3933" s="228">
        <f t="shared" si="7"/>
        <v>1394.2242964884997</v>
      </c>
      <c r="V3933" s="228">
        <f t="shared" si="8"/>
        <v>0.25894727500879045</v>
      </c>
      <c r="W3933" s="228" t="str">
        <f t="shared" si="6"/>
        <v>NANAMaternityOther</v>
      </c>
      <c r="X3933" s="228">
        <f t="shared" si="9"/>
        <v>0</v>
      </c>
      <c r="Y3933" s="228">
        <f t="shared" si="5"/>
        <v>0</v>
      </c>
    </row>
    <row r="3934" spans="1:25" hidden="1" x14ac:dyDescent="0.25">
      <c r="A3934" s="30" t="str">
        <f t="shared" si="4"/>
        <v>NANAMaternityop_other</v>
      </c>
      <c r="B3934" s="30" t="s">
        <v>3742</v>
      </c>
      <c r="C3934" s="30" t="s">
        <v>3742</v>
      </c>
      <c r="D3934" s="30" t="s">
        <v>3742</v>
      </c>
      <c r="E3934" s="30" t="s">
        <v>2288</v>
      </c>
      <c r="F3934" s="30">
        <v>1</v>
      </c>
      <c r="G3934" s="30" t="s">
        <v>304</v>
      </c>
      <c r="H3934" s="30">
        <v>0</v>
      </c>
      <c r="I3934" s="30">
        <v>0</v>
      </c>
      <c r="J3934" s="30" t="s">
        <v>336</v>
      </c>
      <c r="K3934" s="30">
        <v>0</v>
      </c>
      <c r="L3934" s="30">
        <v>0</v>
      </c>
      <c r="M3934" s="30">
        <v>0</v>
      </c>
      <c r="N3934" s="30">
        <v>0</v>
      </c>
      <c r="O3934" s="30">
        <v>0</v>
      </c>
      <c r="P3934" s="30">
        <v>0</v>
      </c>
      <c r="Q3934" s="30">
        <v>0</v>
      </c>
      <c r="R3934" s="30">
        <v>0</v>
      </c>
      <c r="S3934" s="30"/>
      <c r="U3934" s="228">
        <f t="shared" si="7"/>
        <v>476.61701030518009</v>
      </c>
      <c r="V3934" s="228">
        <f t="shared" si="8"/>
        <v>0.22957822613722584</v>
      </c>
      <c r="W3934" s="228" t="str">
        <f t="shared" si="6"/>
        <v>NANAMaternityOther</v>
      </c>
      <c r="X3934" s="228">
        <f t="shared" si="9"/>
        <v>0</v>
      </c>
      <c r="Y3934" s="228">
        <f t="shared" si="5"/>
        <v>0</v>
      </c>
    </row>
    <row r="3935" spans="1:25" hidden="1" x14ac:dyDescent="0.25">
      <c r="A3935" s="30" t="str">
        <f t="shared" si="4"/>
        <v>NANAMaternityop_prev</v>
      </c>
      <c r="B3935" s="30" t="s">
        <v>3742</v>
      </c>
      <c r="C3935" s="30" t="s">
        <v>3742</v>
      </c>
      <c r="D3935" s="30" t="s">
        <v>3742</v>
      </c>
      <c r="E3935" s="30" t="s">
        <v>2288</v>
      </c>
      <c r="F3935" s="30">
        <v>1</v>
      </c>
      <c r="G3935" s="30" t="s">
        <v>305</v>
      </c>
      <c r="H3935" s="30">
        <v>17.53691465</v>
      </c>
      <c r="I3935" s="30">
        <v>2</v>
      </c>
      <c r="J3935" s="30" t="s">
        <v>332</v>
      </c>
      <c r="K3935" s="30">
        <v>35.0738293</v>
      </c>
      <c r="L3935" s="30">
        <v>35.0738293</v>
      </c>
      <c r="M3935" s="30">
        <v>2</v>
      </c>
      <c r="N3935" s="30">
        <v>0</v>
      </c>
      <c r="O3935" s="30">
        <v>0</v>
      </c>
      <c r="P3935" s="30">
        <v>0</v>
      </c>
      <c r="Q3935" s="30">
        <v>0</v>
      </c>
      <c r="R3935" s="30">
        <v>0</v>
      </c>
      <c r="S3935" s="30"/>
      <c r="U3935" s="228">
        <f t="shared" si="7"/>
        <v>17.53691465</v>
      </c>
      <c r="V3935" s="228">
        <f t="shared" si="8"/>
        <v>8.6956521739130432E-2</v>
      </c>
      <c r="W3935" s="228" t="str">
        <f t="shared" si="6"/>
        <v>NANAMaternityProv Visits</v>
      </c>
      <c r="X3935" s="228">
        <f t="shared" si="9"/>
        <v>2</v>
      </c>
      <c r="Y3935" s="228">
        <f t="shared" si="5"/>
        <v>23</v>
      </c>
    </row>
    <row r="3936" spans="1:25" hidden="1" x14ac:dyDescent="0.25">
      <c r="A3936" s="30" t="str">
        <f t="shared" si="4"/>
        <v>NANAMaternityop_primcare</v>
      </c>
      <c r="B3936" s="30" t="s">
        <v>3742</v>
      </c>
      <c r="C3936" s="30" t="s">
        <v>3742</v>
      </c>
      <c r="D3936" s="30" t="s">
        <v>3742</v>
      </c>
      <c r="E3936" s="30" t="s">
        <v>2288</v>
      </c>
      <c r="F3936" s="30">
        <v>1</v>
      </c>
      <c r="G3936" s="30" t="s">
        <v>306</v>
      </c>
      <c r="H3936" s="30">
        <v>0</v>
      </c>
      <c r="I3936" s="30">
        <v>0</v>
      </c>
      <c r="J3936" s="30" t="s">
        <v>332</v>
      </c>
      <c r="K3936" s="30">
        <v>0</v>
      </c>
      <c r="L3936" s="30">
        <v>0</v>
      </c>
      <c r="M3936" s="30">
        <v>0</v>
      </c>
      <c r="N3936" s="30">
        <v>0</v>
      </c>
      <c r="O3936" s="30">
        <v>0</v>
      </c>
      <c r="P3936" s="30">
        <v>0</v>
      </c>
      <c r="Q3936" s="30">
        <v>0</v>
      </c>
      <c r="R3936" s="30">
        <v>0</v>
      </c>
      <c r="S3936" s="30"/>
      <c r="U3936" s="228">
        <f t="shared" si="7"/>
        <v>119.14818763014318</v>
      </c>
      <c r="V3936" s="228">
        <f t="shared" si="8"/>
        <v>0</v>
      </c>
      <c r="W3936" s="228" t="str">
        <f t="shared" si="6"/>
        <v>NANAMaternityProv Visits</v>
      </c>
      <c r="X3936" s="228">
        <f t="shared" si="9"/>
        <v>0</v>
      </c>
      <c r="Y3936" s="228">
        <f t="shared" si="5"/>
        <v>23</v>
      </c>
    </row>
    <row r="3937" spans="1:25" hidden="1" x14ac:dyDescent="0.25">
      <c r="A3937" s="30" t="str">
        <f t="shared" si="4"/>
        <v>NANAMaternityop_rehab</v>
      </c>
      <c r="B3937" s="30" t="s">
        <v>3742</v>
      </c>
      <c r="C3937" s="30" t="s">
        <v>3742</v>
      </c>
      <c r="D3937" s="30" t="s">
        <v>3742</v>
      </c>
      <c r="E3937" s="30" t="s">
        <v>2288</v>
      </c>
      <c r="F3937" s="30">
        <v>1</v>
      </c>
      <c r="G3937" s="30" t="s">
        <v>307</v>
      </c>
      <c r="H3937" s="30">
        <v>0</v>
      </c>
      <c r="I3937" s="30">
        <v>0</v>
      </c>
      <c r="J3937" s="30" t="s">
        <v>336</v>
      </c>
      <c r="K3937" s="30">
        <v>0</v>
      </c>
      <c r="L3937" s="30">
        <v>0</v>
      </c>
      <c r="M3937" s="30">
        <v>0</v>
      </c>
      <c r="N3937" s="30">
        <v>0</v>
      </c>
      <c r="O3937" s="30">
        <v>0</v>
      </c>
      <c r="P3937" s="30">
        <v>0</v>
      </c>
      <c r="Q3937" s="30">
        <v>0</v>
      </c>
      <c r="R3937" s="30">
        <v>0</v>
      </c>
      <c r="S3937" s="30"/>
      <c r="U3937" s="228">
        <f t="shared" si="7"/>
        <v>121.78108488513068</v>
      </c>
      <c r="V3937" s="228">
        <f t="shared" si="8"/>
        <v>5.2485016847368143E-2</v>
      </c>
      <c r="W3937" s="228" t="str">
        <f t="shared" si="6"/>
        <v>NANAMaternityOther</v>
      </c>
      <c r="X3937" s="228">
        <f t="shared" si="9"/>
        <v>0</v>
      </c>
      <c r="Y3937" s="228">
        <f t="shared" si="5"/>
        <v>0</v>
      </c>
    </row>
    <row r="3938" spans="1:25" hidden="1" x14ac:dyDescent="0.25">
      <c r="A3938" s="30" t="str">
        <f t="shared" si="4"/>
        <v>NANAMaternityop_speccare</v>
      </c>
      <c r="B3938" s="30" t="s">
        <v>3742</v>
      </c>
      <c r="C3938" s="30" t="s">
        <v>3742</v>
      </c>
      <c r="D3938" s="30" t="s">
        <v>3742</v>
      </c>
      <c r="E3938" s="30" t="s">
        <v>2288</v>
      </c>
      <c r="F3938" s="30">
        <v>1</v>
      </c>
      <c r="G3938" s="30" t="s">
        <v>308</v>
      </c>
      <c r="H3938" s="30">
        <v>99.251428571428576</v>
      </c>
      <c r="I3938" s="30">
        <v>21</v>
      </c>
      <c r="J3938" s="30" t="s">
        <v>332</v>
      </c>
      <c r="K3938" s="30">
        <v>2084.2800000000002</v>
      </c>
      <c r="L3938" s="30">
        <v>2084.2800000000002</v>
      </c>
      <c r="M3938" s="30">
        <v>21</v>
      </c>
      <c r="N3938" s="30">
        <v>0</v>
      </c>
      <c r="O3938" s="30">
        <v>0</v>
      </c>
      <c r="P3938" s="30">
        <v>0</v>
      </c>
      <c r="Q3938" s="30">
        <v>0</v>
      </c>
      <c r="R3938" s="30">
        <v>0</v>
      </c>
      <c r="S3938" s="30"/>
      <c r="U3938" s="228">
        <f t="shared" si="7"/>
        <v>99.251428571428576</v>
      </c>
      <c r="V3938" s="228">
        <f t="shared" si="8"/>
        <v>0.91304347826086951</v>
      </c>
      <c r="W3938" s="228" t="str">
        <f t="shared" si="6"/>
        <v>NANAMaternityProv Visits</v>
      </c>
      <c r="X3938" s="228">
        <f t="shared" si="9"/>
        <v>21</v>
      </c>
      <c r="Y3938" s="228">
        <f t="shared" si="5"/>
        <v>23</v>
      </c>
    </row>
    <row r="3939" spans="1:25" hidden="1" x14ac:dyDescent="0.25">
      <c r="A3939" s="30" t="str">
        <f t="shared" si="4"/>
        <v>NANAMaternityop_surg</v>
      </c>
      <c r="B3939" s="30" t="s">
        <v>3742</v>
      </c>
      <c r="C3939" s="30" t="s">
        <v>3742</v>
      </c>
      <c r="D3939" s="30" t="s">
        <v>3742</v>
      </c>
      <c r="E3939" s="30" t="s">
        <v>2288</v>
      </c>
      <c r="F3939" s="30">
        <v>1</v>
      </c>
      <c r="G3939" s="30" t="s">
        <v>309</v>
      </c>
      <c r="H3939" s="30">
        <v>0</v>
      </c>
      <c r="I3939" s="30">
        <v>0</v>
      </c>
      <c r="J3939" s="30" t="s">
        <v>336</v>
      </c>
      <c r="K3939" s="30">
        <v>0</v>
      </c>
      <c r="L3939" s="30">
        <v>0</v>
      </c>
      <c r="M3939" s="30">
        <v>0</v>
      </c>
      <c r="N3939" s="30">
        <v>0</v>
      </c>
      <c r="O3939" s="30">
        <v>0</v>
      </c>
      <c r="P3939" s="30">
        <v>0</v>
      </c>
      <c r="Q3939" s="30">
        <v>0</v>
      </c>
      <c r="R3939" s="30">
        <v>0</v>
      </c>
      <c r="S3939" s="30"/>
      <c r="U3939" s="228">
        <f t="shared" si="7"/>
        <v>3085.7407404703622</v>
      </c>
      <c r="V3939" s="228">
        <f t="shared" si="8"/>
        <v>0.19300734764256183</v>
      </c>
      <c r="W3939" s="228" t="str">
        <f t="shared" si="6"/>
        <v>NANAMaternityOther</v>
      </c>
      <c r="X3939" s="228">
        <f t="shared" si="9"/>
        <v>0</v>
      </c>
      <c r="Y3939" s="228">
        <f t="shared" si="5"/>
        <v>0</v>
      </c>
    </row>
    <row r="3940" spans="1:25" hidden="1" x14ac:dyDescent="0.25">
      <c r="A3940" s="30" t="str">
        <f t="shared" si="4"/>
        <v>NANAMaternityop_ultrasound</v>
      </c>
      <c r="B3940" s="30" t="s">
        <v>3742</v>
      </c>
      <c r="C3940" s="30" t="s">
        <v>3742</v>
      </c>
      <c r="D3940" s="30" t="s">
        <v>3742</v>
      </c>
      <c r="E3940" s="30" t="s">
        <v>2288</v>
      </c>
      <c r="F3940" s="30">
        <v>1</v>
      </c>
      <c r="G3940" s="30" t="s">
        <v>310</v>
      </c>
      <c r="H3940" s="30">
        <v>0</v>
      </c>
      <c r="I3940" s="30">
        <v>0</v>
      </c>
      <c r="J3940" s="30" t="s">
        <v>333</v>
      </c>
      <c r="K3940" s="30">
        <v>0</v>
      </c>
      <c r="L3940" s="30">
        <v>0</v>
      </c>
      <c r="M3940" s="30">
        <v>0</v>
      </c>
      <c r="N3940" s="30">
        <v>0</v>
      </c>
      <c r="O3940" s="30">
        <v>0</v>
      </c>
      <c r="P3940" s="30">
        <v>0</v>
      </c>
      <c r="Q3940" s="30">
        <v>0</v>
      </c>
      <c r="R3940" s="30">
        <v>0</v>
      </c>
      <c r="S3940" s="30"/>
      <c r="U3940" s="228">
        <f t="shared" si="7"/>
        <v>289.01654280910225</v>
      </c>
      <c r="V3940" s="228">
        <f t="shared" si="8"/>
        <v>0</v>
      </c>
      <c r="W3940" s="228" t="str">
        <f t="shared" si="6"/>
        <v>NANAMaternityLab Tests</v>
      </c>
      <c r="X3940" s="228">
        <f t="shared" si="9"/>
        <v>0</v>
      </c>
      <c r="Y3940" s="228">
        <f t="shared" si="5"/>
        <v>22</v>
      </c>
    </row>
    <row r="3941" spans="1:25" hidden="1" x14ac:dyDescent="0.25">
      <c r="A3941" s="30" t="str">
        <f t="shared" si="4"/>
        <v>NANAMaternityop_xray</v>
      </c>
      <c r="B3941" s="30" t="s">
        <v>3742</v>
      </c>
      <c r="C3941" s="30" t="s">
        <v>3742</v>
      </c>
      <c r="D3941" s="30" t="s">
        <v>3742</v>
      </c>
      <c r="E3941" s="30" t="s">
        <v>2288</v>
      </c>
      <c r="F3941" s="30">
        <v>1</v>
      </c>
      <c r="G3941" s="30" t="s">
        <v>311</v>
      </c>
      <c r="H3941" s="30">
        <v>0</v>
      </c>
      <c r="I3941" s="30">
        <v>0</v>
      </c>
      <c r="J3941" s="30" t="s">
        <v>333</v>
      </c>
      <c r="K3941" s="30">
        <v>0</v>
      </c>
      <c r="L3941" s="30">
        <v>0</v>
      </c>
      <c r="M3941" s="30">
        <v>0</v>
      </c>
      <c r="N3941" s="30">
        <v>0</v>
      </c>
      <c r="O3941" s="30">
        <v>0</v>
      </c>
      <c r="P3941" s="30">
        <v>0</v>
      </c>
      <c r="Q3941" s="30">
        <v>0</v>
      </c>
      <c r="R3941" s="30">
        <v>0</v>
      </c>
      <c r="S3941" s="30"/>
      <c r="U3941" s="228">
        <f t="shared" si="7"/>
        <v>134.25463315385375</v>
      </c>
      <c r="V3941" s="228">
        <f t="shared" si="8"/>
        <v>0</v>
      </c>
      <c r="W3941" s="228" t="str">
        <f t="shared" si="6"/>
        <v>NANAMaternityLab Tests</v>
      </c>
      <c r="X3941" s="228">
        <f t="shared" si="9"/>
        <v>0</v>
      </c>
      <c r="Y3941" s="228">
        <f t="shared" si="5"/>
        <v>22</v>
      </c>
    </row>
    <row r="3942" spans="1:25" hidden="1" x14ac:dyDescent="0.25">
      <c r="A3942" s="30" t="str">
        <f t="shared" si="4"/>
        <v>NANAMaternityrx_generic</v>
      </c>
      <c r="B3942" s="30" t="s">
        <v>3742</v>
      </c>
      <c r="C3942" s="30" t="s">
        <v>3742</v>
      </c>
      <c r="D3942" s="30" t="s">
        <v>3742</v>
      </c>
      <c r="E3942" s="30" t="s">
        <v>2288</v>
      </c>
      <c r="F3942" s="30">
        <v>1</v>
      </c>
      <c r="G3942" s="30" t="s">
        <v>312</v>
      </c>
      <c r="H3942" s="30">
        <v>11.365</v>
      </c>
      <c r="I3942" s="30">
        <v>2</v>
      </c>
      <c r="J3942" s="30" t="s">
        <v>334</v>
      </c>
      <c r="K3942" s="30">
        <v>22.73</v>
      </c>
      <c r="L3942" s="30">
        <v>22.73</v>
      </c>
      <c r="M3942" s="30">
        <v>0</v>
      </c>
      <c r="N3942" s="30">
        <v>0</v>
      </c>
      <c r="O3942" s="30">
        <v>2</v>
      </c>
      <c r="P3942" s="30">
        <v>0</v>
      </c>
      <c r="Q3942" s="30">
        <v>0</v>
      </c>
      <c r="R3942" s="30">
        <v>0</v>
      </c>
      <c r="S3942" s="30"/>
      <c r="U3942" s="228">
        <f t="shared" si="7"/>
        <v>11.365</v>
      </c>
      <c r="V3942" s="228">
        <f t="shared" si="8"/>
        <v>1</v>
      </c>
      <c r="W3942" s="228" t="str">
        <f t="shared" si="6"/>
        <v>NANAMaternityScripts</v>
      </c>
      <c r="X3942" s="228">
        <f t="shared" si="9"/>
        <v>2</v>
      </c>
      <c r="Y3942" s="228">
        <f t="shared" si="5"/>
        <v>2</v>
      </c>
    </row>
    <row r="3943" spans="1:25" hidden="1" x14ac:dyDescent="0.25">
      <c r="A3943" s="30" t="str">
        <f t="shared" si="4"/>
        <v>NANAMaternityrx_npbrand</v>
      </c>
      <c r="B3943" s="30" t="s">
        <v>3742</v>
      </c>
      <c r="C3943" s="30" t="s">
        <v>3742</v>
      </c>
      <c r="D3943" s="30" t="s">
        <v>3742</v>
      </c>
      <c r="E3943" s="30" t="s">
        <v>2288</v>
      </c>
      <c r="F3943" s="30">
        <v>0</v>
      </c>
      <c r="G3943" s="30" t="s">
        <v>2688</v>
      </c>
      <c r="H3943" s="30">
        <v>0</v>
      </c>
      <c r="I3943" s="30">
        <v>0</v>
      </c>
      <c r="J3943" s="30" t="s">
        <v>334</v>
      </c>
      <c r="K3943" s="30">
        <v>0</v>
      </c>
      <c r="L3943" s="30">
        <v>0</v>
      </c>
      <c r="M3943" s="30" t="s">
        <v>276</v>
      </c>
      <c r="N3943" s="30" t="s">
        <v>276</v>
      </c>
      <c r="O3943" s="30">
        <v>0</v>
      </c>
      <c r="P3943" s="30">
        <v>0</v>
      </c>
      <c r="Q3943" s="30">
        <v>0</v>
      </c>
      <c r="R3943" s="30">
        <v>0</v>
      </c>
      <c r="S3943" s="30"/>
      <c r="U3943" s="228">
        <f t="shared" si="7"/>
        <v>422.36659225528535</v>
      </c>
      <c r="V3943" s="228">
        <f t="shared" si="8"/>
        <v>0</v>
      </c>
      <c r="W3943" s="228" t="str">
        <f t="shared" si="6"/>
        <v>NANAMaternityScripts</v>
      </c>
      <c r="X3943" s="228">
        <f t="shared" si="9"/>
        <v>0</v>
      </c>
      <c r="Y3943" s="228">
        <f t="shared" si="5"/>
        <v>2</v>
      </c>
    </row>
    <row r="3944" spans="1:25" hidden="1" x14ac:dyDescent="0.25">
      <c r="A3944" s="30" t="str">
        <f t="shared" si="4"/>
        <v>NANAMaternityrx_pbrand</v>
      </c>
      <c r="B3944" s="30" t="s">
        <v>3742</v>
      </c>
      <c r="C3944" s="30" t="s">
        <v>3742</v>
      </c>
      <c r="D3944" s="30" t="s">
        <v>3742</v>
      </c>
      <c r="E3944" s="30" t="s">
        <v>2288</v>
      </c>
      <c r="F3944" s="30">
        <v>1</v>
      </c>
      <c r="G3944" s="30" t="s">
        <v>2687</v>
      </c>
      <c r="H3944" s="30">
        <v>0</v>
      </c>
      <c r="I3944" s="30">
        <v>0</v>
      </c>
      <c r="J3944" s="30" t="s">
        <v>334</v>
      </c>
      <c r="K3944" s="30">
        <v>0</v>
      </c>
      <c r="L3944" s="30">
        <v>0</v>
      </c>
      <c r="M3944" s="30">
        <v>0</v>
      </c>
      <c r="N3944" s="30">
        <v>0</v>
      </c>
      <c r="O3944" s="30">
        <v>0</v>
      </c>
      <c r="P3944" s="30">
        <v>0</v>
      </c>
      <c r="Q3944" s="30">
        <v>0</v>
      </c>
      <c r="R3944" s="30">
        <v>0</v>
      </c>
      <c r="S3944" s="30"/>
      <c r="U3944" s="228">
        <f t="shared" si="7"/>
        <v>262.1294325818298</v>
      </c>
      <c r="V3944" s="228">
        <f t="shared" si="8"/>
        <v>0</v>
      </c>
      <c r="W3944" s="228" t="str">
        <f t="shared" si="6"/>
        <v>NANAMaternityScripts</v>
      </c>
      <c r="X3944" s="228">
        <f t="shared" si="9"/>
        <v>0</v>
      </c>
      <c r="Y3944" s="228">
        <f t="shared" si="5"/>
        <v>2</v>
      </c>
    </row>
    <row r="3945" spans="1:25" hidden="1" x14ac:dyDescent="0.25">
      <c r="A3945" s="30" t="str">
        <f t="shared" si="4"/>
        <v>NANAMaternityrx_specialty</v>
      </c>
      <c r="B3945" s="30" t="s">
        <v>3742</v>
      </c>
      <c r="C3945" s="30" t="s">
        <v>3742</v>
      </c>
      <c r="D3945" s="30" t="s">
        <v>3742</v>
      </c>
      <c r="E3945" s="30" t="s">
        <v>2288</v>
      </c>
      <c r="F3945" s="30">
        <v>1</v>
      </c>
      <c r="G3945" s="30" t="s">
        <v>313</v>
      </c>
      <c r="H3945" s="30">
        <v>0</v>
      </c>
      <c r="I3945" s="30">
        <v>0</v>
      </c>
      <c r="J3945" s="30" t="s">
        <v>334</v>
      </c>
      <c r="K3945" s="30">
        <v>0</v>
      </c>
      <c r="L3945" s="30">
        <v>0</v>
      </c>
      <c r="M3945" s="30">
        <v>0</v>
      </c>
      <c r="N3945" s="30">
        <v>0</v>
      </c>
      <c r="O3945" s="30">
        <v>0</v>
      </c>
      <c r="P3945" s="30">
        <v>0</v>
      </c>
      <c r="Q3945" s="30">
        <v>0</v>
      </c>
      <c r="R3945" s="30">
        <v>0</v>
      </c>
      <c r="S3945" s="30"/>
      <c r="U3945" s="228">
        <f t="shared" si="7"/>
        <v>5475.8974580629047</v>
      </c>
      <c r="V3945" s="228">
        <f t="shared" si="8"/>
        <v>0</v>
      </c>
      <c r="W3945" s="228" t="str">
        <f t="shared" si="6"/>
        <v>NANAMaternityScripts</v>
      </c>
      <c r="X3945" s="228">
        <f t="shared" si="9"/>
        <v>0</v>
      </c>
      <c r="Y3945" s="228">
        <f t="shared" si="5"/>
        <v>2</v>
      </c>
    </row>
    <row r="3946" spans="1:25" hidden="1" x14ac:dyDescent="0.25">
      <c r="A3946" s="30" t="str">
        <f t="shared" si="4"/>
        <v>NANATPC Bipolip_fac</v>
      </c>
      <c r="B3946" s="30" t="s">
        <v>3742</v>
      </c>
      <c r="C3946" s="30" t="s">
        <v>3742</v>
      </c>
      <c r="D3946" s="30" t="s">
        <v>3742</v>
      </c>
      <c r="E3946" t="s">
        <v>2880</v>
      </c>
      <c r="F3946">
        <v>1</v>
      </c>
      <c r="G3946" t="s">
        <v>289</v>
      </c>
      <c r="H3946">
        <v>0</v>
      </c>
      <c r="I3946">
        <v>0</v>
      </c>
      <c r="J3946" t="s">
        <v>335</v>
      </c>
      <c r="K3946">
        <f t="shared" ref="K3946:K4009" si="10">H3946*I3946</f>
        <v>0</v>
      </c>
      <c r="L3946">
        <f t="shared" ref="L3946:L4009" si="11">K3946*F3946</f>
        <v>0</v>
      </c>
      <c r="M3946">
        <f t="shared" ref="M3946:Q3996" si="12">IF($J3946=M$3,$I3946,0)</f>
        <v>0</v>
      </c>
      <c r="N3946">
        <f t="shared" si="12"/>
        <v>0</v>
      </c>
      <c r="O3946">
        <f t="shared" si="12"/>
        <v>0</v>
      </c>
      <c r="P3946">
        <f t="shared" si="12"/>
        <v>0</v>
      </c>
      <c r="Q3946">
        <f t="shared" si="12"/>
        <v>0</v>
      </c>
      <c r="R3946">
        <f t="shared" ref="R3946:R4009" si="13">IF($J3946="Other",$K3946,0)</f>
        <v>0</v>
      </c>
      <c r="U3946" s="228">
        <f t="shared" si="7"/>
        <v>5423.0136917672153</v>
      </c>
      <c r="V3946" s="228">
        <f t="shared" si="8"/>
        <v>1</v>
      </c>
      <c r="W3946" s="228" t="str">
        <f t="shared" si="6"/>
        <v>NANATPC BipolHosp Days</v>
      </c>
      <c r="X3946" s="228">
        <f t="shared" si="9"/>
        <v>1</v>
      </c>
      <c r="Y3946" s="228">
        <f t="shared" si="5"/>
        <v>1</v>
      </c>
    </row>
    <row r="3947" spans="1:25" hidden="1" x14ac:dyDescent="0.25">
      <c r="A3947" s="30" t="str">
        <f t="shared" si="4"/>
        <v>NANATPC Bipolip_prof</v>
      </c>
      <c r="B3947" s="30" t="s">
        <v>3742</v>
      </c>
      <c r="C3947" s="30" t="s">
        <v>3742</v>
      </c>
      <c r="D3947" s="30" t="s">
        <v>3742</v>
      </c>
      <c r="E3947" t="s">
        <v>2880</v>
      </c>
      <c r="F3947">
        <v>1</v>
      </c>
      <c r="G3947" t="s">
        <v>290</v>
      </c>
      <c r="H3947">
        <v>0</v>
      </c>
      <c r="I3947">
        <v>0</v>
      </c>
      <c r="J3947" t="s">
        <v>363</v>
      </c>
      <c r="K3947">
        <f t="shared" si="10"/>
        <v>0</v>
      </c>
      <c r="L3947">
        <f t="shared" si="11"/>
        <v>0</v>
      </c>
      <c r="M3947">
        <f t="shared" si="12"/>
        <v>0</v>
      </c>
      <c r="N3947">
        <f t="shared" si="12"/>
        <v>0</v>
      </c>
      <c r="O3947">
        <f t="shared" si="12"/>
        <v>0</v>
      </c>
      <c r="P3947">
        <f t="shared" si="12"/>
        <v>0</v>
      </c>
      <c r="Q3947">
        <f t="shared" si="12"/>
        <v>0</v>
      </c>
      <c r="R3947">
        <f t="shared" si="13"/>
        <v>0</v>
      </c>
      <c r="U3947" s="228">
        <f t="shared" si="7"/>
        <v>3981.502157841152</v>
      </c>
      <c r="V3947" s="228">
        <f t="shared" si="8"/>
        <v>0.24573844278724846</v>
      </c>
      <c r="W3947" s="228" t="str">
        <f t="shared" si="6"/>
        <v>NANATPC BipolHosp Adm</v>
      </c>
      <c r="X3947" s="228">
        <f t="shared" si="9"/>
        <v>0.24573844278724846</v>
      </c>
      <c r="Y3947" s="228">
        <f t="shared" si="5"/>
        <v>1</v>
      </c>
    </row>
    <row r="3948" spans="1:25" hidden="1" x14ac:dyDescent="0.25">
      <c r="A3948" s="30" t="str">
        <f t="shared" si="4"/>
        <v>NANATPC Bipolop_ambulance</v>
      </c>
      <c r="B3948" s="30" t="s">
        <v>3742</v>
      </c>
      <c r="C3948" s="30" t="s">
        <v>3742</v>
      </c>
      <c r="D3948" s="30" t="s">
        <v>3742</v>
      </c>
      <c r="E3948" t="s">
        <v>2880</v>
      </c>
      <c r="F3948">
        <v>1</v>
      </c>
      <c r="G3948" t="s">
        <v>291</v>
      </c>
      <c r="H3948">
        <v>0</v>
      </c>
      <c r="I3948">
        <v>0</v>
      </c>
      <c r="J3948" t="s">
        <v>336</v>
      </c>
      <c r="K3948">
        <f t="shared" si="10"/>
        <v>0</v>
      </c>
      <c r="L3948">
        <f t="shared" si="11"/>
        <v>0</v>
      </c>
      <c r="M3948">
        <f t="shared" si="12"/>
        <v>0</v>
      </c>
      <c r="N3948">
        <f t="shared" si="12"/>
        <v>0</v>
      </c>
      <c r="O3948">
        <f t="shared" si="12"/>
        <v>0</v>
      </c>
      <c r="P3948">
        <f t="shared" si="12"/>
        <v>0</v>
      </c>
      <c r="Q3948">
        <f t="shared" si="12"/>
        <v>0</v>
      </c>
      <c r="R3948">
        <f t="shared" si="13"/>
        <v>0</v>
      </c>
      <c r="U3948" s="228">
        <f t="shared" si="7"/>
        <v>1295.4427360262307</v>
      </c>
      <c r="V3948" s="228">
        <f t="shared" si="8"/>
        <v>1.3021696698052693E-2</v>
      </c>
      <c r="W3948" s="228" t="str">
        <f t="shared" si="6"/>
        <v>NANATPC BipolOther</v>
      </c>
      <c r="X3948" s="228">
        <f t="shared" si="9"/>
        <v>0</v>
      </c>
      <c r="Y3948" s="228">
        <f t="shared" si="5"/>
        <v>0</v>
      </c>
    </row>
    <row r="3949" spans="1:25" hidden="1" x14ac:dyDescent="0.25">
      <c r="A3949" s="30" t="str">
        <f t="shared" si="4"/>
        <v>NANATPC Bipolop_chiro</v>
      </c>
      <c r="B3949" s="30" t="s">
        <v>3742</v>
      </c>
      <c r="C3949" s="30" t="s">
        <v>3742</v>
      </c>
      <c r="D3949" s="30" t="s">
        <v>3742</v>
      </c>
      <c r="E3949" t="s">
        <v>2880</v>
      </c>
      <c r="F3949">
        <v>1</v>
      </c>
      <c r="G3949" t="s">
        <v>292</v>
      </c>
      <c r="H3949">
        <v>0</v>
      </c>
      <c r="I3949">
        <v>0</v>
      </c>
      <c r="J3949" t="s">
        <v>332</v>
      </c>
      <c r="K3949">
        <f t="shared" si="10"/>
        <v>0</v>
      </c>
      <c r="L3949">
        <f t="shared" si="11"/>
        <v>0</v>
      </c>
      <c r="M3949">
        <f t="shared" si="12"/>
        <v>0</v>
      </c>
      <c r="N3949">
        <f t="shared" si="12"/>
        <v>0</v>
      </c>
      <c r="O3949">
        <f t="shared" si="12"/>
        <v>0</v>
      </c>
      <c r="P3949">
        <f t="shared" si="12"/>
        <v>0</v>
      </c>
      <c r="Q3949">
        <f t="shared" si="12"/>
        <v>0</v>
      </c>
      <c r="R3949">
        <f t="shared" si="13"/>
        <v>0</v>
      </c>
      <c r="U3949" s="228">
        <f t="shared" si="7"/>
        <v>51.93100562075324</v>
      </c>
      <c r="V3949" s="228">
        <f t="shared" si="8"/>
        <v>0</v>
      </c>
      <c r="W3949" s="228" t="str">
        <f t="shared" si="6"/>
        <v>NANATPC BipolProv Visits</v>
      </c>
      <c r="X3949" s="228">
        <f t="shared" si="9"/>
        <v>0</v>
      </c>
      <c r="Y3949" s="228">
        <f t="shared" si="5"/>
        <v>33</v>
      </c>
    </row>
    <row r="3950" spans="1:25" hidden="1" x14ac:dyDescent="0.25">
      <c r="A3950" s="30" t="str">
        <f t="shared" si="4"/>
        <v>NANATPC Bipolop_ct_mri</v>
      </c>
      <c r="B3950" s="30" t="s">
        <v>3742</v>
      </c>
      <c r="C3950" s="30" t="s">
        <v>3742</v>
      </c>
      <c r="D3950" s="30" t="s">
        <v>3742</v>
      </c>
      <c r="E3950" t="s">
        <v>2880</v>
      </c>
      <c r="F3950">
        <v>1</v>
      </c>
      <c r="G3950" t="s">
        <v>293</v>
      </c>
      <c r="H3950">
        <v>0</v>
      </c>
      <c r="I3950">
        <v>0</v>
      </c>
      <c r="J3950" t="s">
        <v>333</v>
      </c>
      <c r="K3950">
        <f t="shared" si="10"/>
        <v>0</v>
      </c>
      <c r="L3950">
        <f t="shared" si="11"/>
        <v>0</v>
      </c>
      <c r="M3950">
        <f t="shared" si="12"/>
        <v>0</v>
      </c>
      <c r="N3950">
        <f t="shared" si="12"/>
        <v>0</v>
      </c>
      <c r="O3950">
        <f t="shared" si="12"/>
        <v>0</v>
      </c>
      <c r="P3950">
        <f t="shared" si="12"/>
        <v>0</v>
      </c>
      <c r="Q3950">
        <f t="shared" si="12"/>
        <v>0</v>
      </c>
      <c r="R3950">
        <f t="shared" si="13"/>
        <v>0</v>
      </c>
      <c r="U3950" s="228">
        <f t="shared" si="7"/>
        <v>1119.4622002521535</v>
      </c>
      <c r="V3950" s="228">
        <f t="shared" si="8"/>
        <v>0</v>
      </c>
      <c r="W3950" s="228" t="str">
        <f t="shared" si="6"/>
        <v>NANATPC BipolLab Tests</v>
      </c>
      <c r="X3950" s="228">
        <f t="shared" si="9"/>
        <v>0</v>
      </c>
      <c r="Y3950" s="228">
        <f t="shared" si="5"/>
        <v>22</v>
      </c>
    </row>
    <row r="3951" spans="1:25" hidden="1" x14ac:dyDescent="0.25">
      <c r="A3951" s="30" t="str">
        <f t="shared" si="4"/>
        <v>NANATPC Bipolop_diagnostic_cardiology</v>
      </c>
      <c r="B3951" s="30" t="s">
        <v>3742</v>
      </c>
      <c r="C3951" s="30" t="s">
        <v>3742</v>
      </c>
      <c r="D3951" s="30" t="s">
        <v>3742</v>
      </c>
      <c r="E3951" t="s">
        <v>2880</v>
      </c>
      <c r="F3951">
        <v>1</v>
      </c>
      <c r="G3951" t="s">
        <v>294</v>
      </c>
      <c r="H3951">
        <v>0</v>
      </c>
      <c r="I3951">
        <v>0</v>
      </c>
      <c r="J3951" t="s">
        <v>333</v>
      </c>
      <c r="K3951">
        <f t="shared" si="10"/>
        <v>0</v>
      </c>
      <c r="L3951">
        <f t="shared" si="11"/>
        <v>0</v>
      </c>
      <c r="M3951">
        <f t="shared" si="12"/>
        <v>0</v>
      </c>
      <c r="N3951">
        <f t="shared" si="12"/>
        <v>0</v>
      </c>
      <c r="O3951">
        <f t="shared" si="12"/>
        <v>0</v>
      </c>
      <c r="P3951">
        <f t="shared" si="12"/>
        <v>0</v>
      </c>
      <c r="Q3951">
        <f t="shared" si="12"/>
        <v>0</v>
      </c>
      <c r="R3951">
        <f t="shared" si="13"/>
        <v>0</v>
      </c>
      <c r="U3951" s="228">
        <f t="shared" si="7"/>
        <v>299.77187762032713</v>
      </c>
      <c r="V3951" s="228">
        <f t="shared" si="8"/>
        <v>0</v>
      </c>
      <c r="W3951" s="228" t="str">
        <f t="shared" si="6"/>
        <v>NANATPC BipolLab Tests</v>
      </c>
      <c r="X3951" s="228">
        <f t="shared" si="9"/>
        <v>0</v>
      </c>
      <c r="Y3951" s="228">
        <f t="shared" si="5"/>
        <v>22</v>
      </c>
    </row>
    <row r="3952" spans="1:25" hidden="1" x14ac:dyDescent="0.25">
      <c r="A3952" s="30" t="str">
        <f t="shared" si="4"/>
        <v>NANATPC Bipolop_dialysis</v>
      </c>
      <c r="B3952" s="30" t="s">
        <v>3742</v>
      </c>
      <c r="C3952" s="30" t="s">
        <v>3742</v>
      </c>
      <c r="D3952" s="30" t="s">
        <v>3742</v>
      </c>
      <c r="E3952" t="s">
        <v>2880</v>
      </c>
      <c r="F3952">
        <v>1</v>
      </c>
      <c r="G3952" t="s">
        <v>295</v>
      </c>
      <c r="H3952">
        <v>0</v>
      </c>
      <c r="I3952">
        <v>0</v>
      </c>
      <c r="J3952" t="s">
        <v>336</v>
      </c>
      <c r="K3952">
        <f t="shared" si="10"/>
        <v>0</v>
      </c>
      <c r="L3952">
        <f t="shared" si="11"/>
        <v>0</v>
      </c>
      <c r="M3952">
        <f t="shared" si="12"/>
        <v>0</v>
      </c>
      <c r="N3952">
        <f t="shared" si="12"/>
        <v>0</v>
      </c>
      <c r="O3952">
        <f t="shared" si="12"/>
        <v>0</v>
      </c>
      <c r="P3952">
        <f t="shared" si="12"/>
        <v>0</v>
      </c>
      <c r="Q3952">
        <f t="shared" si="12"/>
        <v>0</v>
      </c>
      <c r="R3952">
        <f t="shared" si="13"/>
        <v>0</v>
      </c>
      <c r="U3952" s="228">
        <f t="shared" si="7"/>
        <v>2199.292785703447</v>
      </c>
      <c r="V3952" s="228">
        <f t="shared" si="8"/>
        <v>2.5108992211680576E-2</v>
      </c>
      <c r="W3952" s="228" t="str">
        <f t="shared" si="6"/>
        <v>NANATPC BipolOther</v>
      </c>
      <c r="X3952" s="228">
        <f t="shared" si="9"/>
        <v>0</v>
      </c>
      <c r="Y3952" s="228">
        <f t="shared" si="5"/>
        <v>0</v>
      </c>
    </row>
    <row r="3953" spans="1:25" hidden="1" x14ac:dyDescent="0.25">
      <c r="A3953" s="30" t="str">
        <f t="shared" si="4"/>
        <v>NANATPC Bipolop_dme</v>
      </c>
      <c r="B3953" s="30" t="s">
        <v>3742</v>
      </c>
      <c r="C3953" s="30" t="s">
        <v>3742</v>
      </c>
      <c r="D3953" s="30" t="s">
        <v>3742</v>
      </c>
      <c r="E3953" t="s">
        <v>2880</v>
      </c>
      <c r="F3953">
        <v>1</v>
      </c>
      <c r="G3953" t="s">
        <v>296</v>
      </c>
      <c r="H3953">
        <v>0</v>
      </c>
      <c r="I3953">
        <v>0</v>
      </c>
      <c r="J3953" t="s">
        <v>336</v>
      </c>
      <c r="K3953">
        <f t="shared" si="10"/>
        <v>0</v>
      </c>
      <c r="L3953">
        <f t="shared" si="11"/>
        <v>0</v>
      </c>
      <c r="M3953">
        <f t="shared" si="12"/>
        <v>0</v>
      </c>
      <c r="N3953">
        <f t="shared" si="12"/>
        <v>0</v>
      </c>
      <c r="O3953">
        <f t="shared" si="12"/>
        <v>0</v>
      </c>
      <c r="P3953">
        <f t="shared" si="12"/>
        <v>0</v>
      </c>
      <c r="Q3953">
        <f t="shared" si="12"/>
        <v>0</v>
      </c>
      <c r="R3953">
        <f t="shared" si="13"/>
        <v>0</v>
      </c>
      <c r="U3953" s="228">
        <f t="shared" si="7"/>
        <v>263.89210284056622</v>
      </c>
      <c r="V3953" s="228">
        <f t="shared" si="8"/>
        <v>1.5035565808909078E-2</v>
      </c>
      <c r="W3953" s="228" t="str">
        <f t="shared" si="6"/>
        <v>NANATPC BipolOther</v>
      </c>
      <c r="X3953" s="228">
        <f t="shared" si="9"/>
        <v>0</v>
      </c>
      <c r="Y3953" s="228">
        <f t="shared" si="5"/>
        <v>0</v>
      </c>
    </row>
    <row r="3954" spans="1:25" hidden="1" x14ac:dyDescent="0.25">
      <c r="A3954" s="30" t="str">
        <f t="shared" si="4"/>
        <v>NANATPC Bipolop_er_fac</v>
      </c>
      <c r="B3954" s="30" t="s">
        <v>3742</v>
      </c>
      <c r="C3954" s="30" t="s">
        <v>3742</v>
      </c>
      <c r="D3954" s="30" t="s">
        <v>3742</v>
      </c>
      <c r="E3954" t="s">
        <v>2880</v>
      </c>
      <c r="F3954">
        <v>1</v>
      </c>
      <c r="G3954" t="s">
        <v>297</v>
      </c>
      <c r="H3954">
        <v>0</v>
      </c>
      <c r="I3954">
        <v>0</v>
      </c>
      <c r="J3954" t="s">
        <v>336</v>
      </c>
      <c r="K3954">
        <f t="shared" si="10"/>
        <v>0</v>
      </c>
      <c r="L3954">
        <f t="shared" si="11"/>
        <v>0</v>
      </c>
      <c r="M3954">
        <f t="shared" si="12"/>
        <v>0</v>
      </c>
      <c r="N3954">
        <f t="shared" si="12"/>
        <v>0</v>
      </c>
      <c r="O3954">
        <f t="shared" si="12"/>
        <v>0</v>
      </c>
      <c r="P3954">
        <f t="shared" si="12"/>
        <v>0</v>
      </c>
      <c r="Q3954">
        <f t="shared" si="12"/>
        <v>0</v>
      </c>
      <c r="R3954">
        <f t="shared" si="13"/>
        <v>0</v>
      </c>
      <c r="U3954" s="228">
        <f t="shared" si="7"/>
        <v>2184.4421642639932</v>
      </c>
      <c r="V3954" s="228">
        <f t="shared" si="8"/>
        <v>0.17696671169059053</v>
      </c>
      <c r="W3954" s="228" t="str">
        <f t="shared" si="6"/>
        <v>NANATPC BipolOther</v>
      </c>
      <c r="X3954" s="228">
        <f t="shared" si="9"/>
        <v>0</v>
      </c>
      <c r="Y3954" s="228">
        <f t="shared" si="5"/>
        <v>0</v>
      </c>
    </row>
    <row r="3955" spans="1:25" hidden="1" x14ac:dyDescent="0.25">
      <c r="A3955" s="30" t="str">
        <f t="shared" si="4"/>
        <v>NANATPC Bipolop_er_prof</v>
      </c>
      <c r="B3955" s="30" t="s">
        <v>3742</v>
      </c>
      <c r="C3955" s="30" t="s">
        <v>3742</v>
      </c>
      <c r="D3955" s="30" t="s">
        <v>3742</v>
      </c>
      <c r="E3955" t="s">
        <v>2880</v>
      </c>
      <c r="F3955">
        <v>1</v>
      </c>
      <c r="G3955" t="s">
        <v>298</v>
      </c>
      <c r="H3955">
        <v>0</v>
      </c>
      <c r="I3955">
        <v>0</v>
      </c>
      <c r="J3955" t="s">
        <v>336</v>
      </c>
      <c r="K3955">
        <f t="shared" si="10"/>
        <v>0</v>
      </c>
      <c r="L3955">
        <f t="shared" si="11"/>
        <v>0</v>
      </c>
      <c r="M3955">
        <f t="shared" si="12"/>
        <v>0</v>
      </c>
      <c r="N3955">
        <f t="shared" si="12"/>
        <v>0</v>
      </c>
      <c r="O3955">
        <f t="shared" si="12"/>
        <v>0</v>
      </c>
      <c r="P3955">
        <f t="shared" si="12"/>
        <v>0</v>
      </c>
      <c r="Q3955">
        <f t="shared" si="12"/>
        <v>0</v>
      </c>
      <c r="R3955">
        <f t="shared" si="13"/>
        <v>0</v>
      </c>
      <c r="U3955" s="228">
        <f t="shared" si="7"/>
        <v>0</v>
      </c>
      <c r="V3955" s="228">
        <f t="shared" si="8"/>
        <v>0</v>
      </c>
      <c r="W3955" s="228" t="str">
        <f t="shared" si="6"/>
        <v>NANATPC BipolOther</v>
      </c>
      <c r="X3955" s="228">
        <f t="shared" si="9"/>
        <v>0</v>
      </c>
      <c r="Y3955" s="228">
        <f t="shared" si="5"/>
        <v>0</v>
      </c>
    </row>
    <row r="3956" spans="1:25" hidden="1" x14ac:dyDescent="0.25">
      <c r="A3956" s="30" t="str">
        <f t="shared" si="4"/>
        <v>NANATPC Bipolop_eye</v>
      </c>
      <c r="B3956" s="30" t="s">
        <v>3742</v>
      </c>
      <c r="C3956" s="30" t="s">
        <v>3742</v>
      </c>
      <c r="D3956" s="30" t="s">
        <v>3742</v>
      </c>
      <c r="E3956" t="s">
        <v>2880</v>
      </c>
      <c r="F3956">
        <v>1</v>
      </c>
      <c r="G3956" t="s">
        <v>299</v>
      </c>
      <c r="H3956">
        <v>0</v>
      </c>
      <c r="I3956">
        <v>0</v>
      </c>
      <c r="J3956" t="s">
        <v>332</v>
      </c>
      <c r="K3956">
        <f t="shared" si="10"/>
        <v>0</v>
      </c>
      <c r="L3956">
        <f t="shared" si="11"/>
        <v>0</v>
      </c>
      <c r="M3956">
        <f t="shared" si="12"/>
        <v>0</v>
      </c>
      <c r="N3956">
        <f t="shared" si="12"/>
        <v>0</v>
      </c>
      <c r="O3956">
        <f t="shared" si="12"/>
        <v>0</v>
      </c>
      <c r="P3956">
        <f t="shared" si="12"/>
        <v>0</v>
      </c>
      <c r="Q3956">
        <f t="shared" si="12"/>
        <v>0</v>
      </c>
      <c r="R3956">
        <f t="shared" si="13"/>
        <v>0</v>
      </c>
      <c r="U3956" s="228">
        <f t="shared" ref="U3956:U3987" si="14">IF(H3956&gt;0,H3956,VLOOKUP(G3956,OverallUtil,2,FALSE))</f>
        <v>132.589570987212</v>
      </c>
      <c r="V3956" s="228">
        <f t="shared" ref="V3956:V3987" si="15">IF(Y3956&gt;0,X3956/Y3956,VLOOKUP(G3956,OverallUtil,7,FALSE))</f>
        <v>0</v>
      </c>
      <c r="W3956" s="228" t="str">
        <f t="shared" si="6"/>
        <v>NANATPC BipolProv Visits</v>
      </c>
      <c r="X3956" s="228">
        <f t="shared" ref="X3956:X3987" si="16">IF(MID(G3956,1,2)="ip",IF(G3956="ip_prof",IF(I3955&gt;0,I3956/I3955,I$7128/I$7127),1),IF(J3956="Other",R3956,I3956))</f>
        <v>0</v>
      </c>
      <c r="Y3956" s="228">
        <f t="shared" si="5"/>
        <v>33</v>
      </c>
    </row>
    <row r="3957" spans="1:25" hidden="1" x14ac:dyDescent="0.25">
      <c r="A3957" s="30" t="str">
        <f t="shared" ref="A3957:A3972" si="17">B3957&amp;C3957&amp;E3957&amp;G3957</f>
        <v>NANATPC Bipolop_jcode</v>
      </c>
      <c r="B3957" s="30" t="s">
        <v>3742</v>
      </c>
      <c r="C3957" s="30" t="s">
        <v>3742</v>
      </c>
      <c r="D3957" s="30" t="s">
        <v>3742</v>
      </c>
      <c r="E3957" t="s">
        <v>2880</v>
      </c>
      <c r="F3957">
        <v>1</v>
      </c>
      <c r="G3957" t="s">
        <v>300</v>
      </c>
      <c r="H3957">
        <v>0</v>
      </c>
      <c r="I3957">
        <v>0</v>
      </c>
      <c r="J3957" t="s">
        <v>336</v>
      </c>
      <c r="K3957">
        <f t="shared" si="10"/>
        <v>0</v>
      </c>
      <c r="L3957">
        <f t="shared" si="11"/>
        <v>0</v>
      </c>
      <c r="M3957">
        <f t="shared" si="12"/>
        <v>0</v>
      </c>
      <c r="N3957">
        <f t="shared" si="12"/>
        <v>0</v>
      </c>
      <c r="O3957">
        <f t="shared" si="12"/>
        <v>0</v>
      </c>
      <c r="P3957">
        <f t="shared" si="12"/>
        <v>0</v>
      </c>
      <c r="Q3957">
        <f t="shared" si="12"/>
        <v>0</v>
      </c>
      <c r="R3957">
        <f t="shared" si="13"/>
        <v>0</v>
      </c>
      <c r="U3957" s="228">
        <f t="shared" si="14"/>
        <v>4220.310035822431</v>
      </c>
      <c r="V3957" s="228">
        <f t="shared" si="15"/>
        <v>3.5849167954820876E-2</v>
      </c>
      <c r="W3957" s="228" t="str">
        <f t="shared" si="6"/>
        <v>NANATPC BipolOther</v>
      </c>
      <c r="X3957" s="228">
        <f t="shared" si="16"/>
        <v>0</v>
      </c>
      <c r="Y3957" s="228">
        <f t="shared" ref="Y3957:Y4020" si="18">IF(MID(G3957,1,2)="ip",1,SUMIF(W$3892:W$4080,W3957,X$3892:X$4080))</f>
        <v>0</v>
      </c>
    </row>
    <row r="3958" spans="1:25" hidden="1" x14ac:dyDescent="0.25">
      <c r="A3958" s="30" t="str">
        <f t="shared" si="17"/>
        <v>NANATPC Bipolop_lab</v>
      </c>
      <c r="B3958" s="30" t="s">
        <v>3742</v>
      </c>
      <c r="C3958" s="30" t="s">
        <v>3742</v>
      </c>
      <c r="D3958" s="30" t="s">
        <v>3742</v>
      </c>
      <c r="E3958" t="s">
        <v>2880</v>
      </c>
      <c r="F3958">
        <v>1</v>
      </c>
      <c r="G3958" t="s">
        <v>301</v>
      </c>
      <c r="H3958">
        <v>34.85</v>
      </c>
      <c r="I3958">
        <v>22</v>
      </c>
      <c r="J3958" t="s">
        <v>333</v>
      </c>
      <c r="K3958">
        <f t="shared" si="10"/>
        <v>766.7</v>
      </c>
      <c r="L3958">
        <f t="shared" si="11"/>
        <v>766.7</v>
      </c>
      <c r="M3958">
        <f t="shared" si="12"/>
        <v>0</v>
      </c>
      <c r="N3958">
        <f t="shared" si="12"/>
        <v>22</v>
      </c>
      <c r="O3958">
        <f t="shared" si="12"/>
        <v>0</v>
      </c>
      <c r="P3958">
        <f t="shared" si="12"/>
        <v>0</v>
      </c>
      <c r="Q3958">
        <f t="shared" si="12"/>
        <v>0</v>
      </c>
      <c r="R3958">
        <f t="shared" si="13"/>
        <v>0</v>
      </c>
      <c r="U3958" s="228">
        <f t="shared" si="14"/>
        <v>34.85</v>
      </c>
      <c r="V3958" s="228">
        <f t="shared" si="15"/>
        <v>1</v>
      </c>
      <c r="W3958" s="228" t="str">
        <f t="shared" si="6"/>
        <v>NANATPC BipolLab Tests</v>
      </c>
      <c r="X3958" s="228">
        <f t="shared" si="16"/>
        <v>22</v>
      </c>
      <c r="Y3958" s="228">
        <f t="shared" si="18"/>
        <v>22</v>
      </c>
    </row>
    <row r="3959" spans="1:25" hidden="1" x14ac:dyDescent="0.25">
      <c r="A3959" s="30" t="str">
        <f t="shared" si="17"/>
        <v>NANATPC Bipolop_mh</v>
      </c>
      <c r="B3959" s="30" t="s">
        <v>3742</v>
      </c>
      <c r="C3959" s="30" t="s">
        <v>3742</v>
      </c>
      <c r="D3959" s="30" t="s">
        <v>3742</v>
      </c>
      <c r="E3959" t="s">
        <v>2880</v>
      </c>
      <c r="F3959">
        <v>1</v>
      </c>
      <c r="G3959" t="s">
        <v>302</v>
      </c>
      <c r="H3959">
        <v>240.97</v>
      </c>
      <c r="I3959">
        <v>18</v>
      </c>
      <c r="J3959" t="s">
        <v>332</v>
      </c>
      <c r="K3959">
        <f t="shared" si="10"/>
        <v>4337.46</v>
      </c>
      <c r="L3959">
        <f t="shared" si="11"/>
        <v>4337.46</v>
      </c>
      <c r="M3959">
        <f t="shared" si="12"/>
        <v>18</v>
      </c>
      <c r="N3959">
        <f t="shared" si="12"/>
        <v>0</v>
      </c>
      <c r="O3959">
        <f t="shared" si="12"/>
        <v>0</v>
      </c>
      <c r="P3959">
        <f t="shared" si="12"/>
        <v>0</v>
      </c>
      <c r="Q3959">
        <f t="shared" si="12"/>
        <v>0</v>
      </c>
      <c r="R3959">
        <f t="shared" si="13"/>
        <v>0</v>
      </c>
      <c r="U3959" s="228">
        <f t="shared" si="14"/>
        <v>240.97</v>
      </c>
      <c r="V3959" s="228">
        <f t="shared" si="15"/>
        <v>0.54545454545454541</v>
      </c>
      <c r="W3959" s="228" t="str">
        <f t="shared" si="6"/>
        <v>NANATPC BipolProv Visits</v>
      </c>
      <c r="X3959" s="228">
        <f t="shared" si="16"/>
        <v>18</v>
      </c>
      <c r="Y3959" s="228">
        <f t="shared" si="18"/>
        <v>33</v>
      </c>
    </row>
    <row r="3960" spans="1:25" hidden="1" x14ac:dyDescent="0.25">
      <c r="A3960" s="30" t="str">
        <f t="shared" si="17"/>
        <v>NANATPC Bipolop_op_fac</v>
      </c>
      <c r="B3960" s="30" t="s">
        <v>3742</v>
      </c>
      <c r="C3960" s="30" t="s">
        <v>3742</v>
      </c>
      <c r="D3960" s="30" t="s">
        <v>3742</v>
      </c>
      <c r="E3960" t="s">
        <v>2880</v>
      </c>
      <c r="F3960">
        <v>1</v>
      </c>
      <c r="G3960" t="s">
        <v>303</v>
      </c>
      <c r="H3960">
        <v>0</v>
      </c>
      <c r="I3960">
        <v>0</v>
      </c>
      <c r="J3960" t="s">
        <v>336</v>
      </c>
      <c r="K3960">
        <f t="shared" si="10"/>
        <v>0</v>
      </c>
      <c r="L3960">
        <f t="shared" si="11"/>
        <v>0</v>
      </c>
      <c r="M3960">
        <f t="shared" si="12"/>
        <v>0</v>
      </c>
      <c r="N3960">
        <f t="shared" si="12"/>
        <v>0</v>
      </c>
      <c r="O3960">
        <f t="shared" si="12"/>
        <v>0</v>
      </c>
      <c r="P3960">
        <f t="shared" si="12"/>
        <v>0</v>
      </c>
      <c r="Q3960">
        <f t="shared" si="12"/>
        <v>0</v>
      </c>
      <c r="R3960">
        <f t="shared" si="13"/>
        <v>0</v>
      </c>
      <c r="U3960" s="228">
        <f t="shared" si="14"/>
        <v>1394.2242964884997</v>
      </c>
      <c r="V3960" s="228">
        <f t="shared" si="15"/>
        <v>0.25894727500879045</v>
      </c>
      <c r="W3960" s="228" t="str">
        <f t="shared" si="6"/>
        <v>NANATPC BipolOther</v>
      </c>
      <c r="X3960" s="228">
        <f t="shared" si="16"/>
        <v>0</v>
      </c>
      <c r="Y3960" s="228">
        <f t="shared" si="18"/>
        <v>0</v>
      </c>
    </row>
    <row r="3961" spans="1:25" hidden="1" x14ac:dyDescent="0.25">
      <c r="A3961" s="30" t="str">
        <f t="shared" si="17"/>
        <v>NANATPC Bipolop_other</v>
      </c>
      <c r="B3961" s="30" t="s">
        <v>3742</v>
      </c>
      <c r="C3961" s="30" t="s">
        <v>3742</v>
      </c>
      <c r="D3961" s="30" t="s">
        <v>3742</v>
      </c>
      <c r="E3961" t="s">
        <v>2880</v>
      </c>
      <c r="F3961">
        <v>1</v>
      </c>
      <c r="G3961" t="s">
        <v>304</v>
      </c>
      <c r="H3961">
        <v>0</v>
      </c>
      <c r="I3961">
        <v>0</v>
      </c>
      <c r="J3961" t="s">
        <v>336</v>
      </c>
      <c r="K3961">
        <f t="shared" si="10"/>
        <v>0</v>
      </c>
      <c r="L3961">
        <f t="shared" si="11"/>
        <v>0</v>
      </c>
      <c r="M3961">
        <f t="shared" si="12"/>
        <v>0</v>
      </c>
      <c r="N3961">
        <f t="shared" si="12"/>
        <v>0</v>
      </c>
      <c r="O3961">
        <f t="shared" si="12"/>
        <v>0</v>
      </c>
      <c r="P3961">
        <f t="shared" si="12"/>
        <v>0</v>
      </c>
      <c r="Q3961">
        <f t="shared" si="12"/>
        <v>0</v>
      </c>
      <c r="R3961">
        <f t="shared" si="13"/>
        <v>0</v>
      </c>
      <c r="U3961" s="228">
        <f t="shared" si="14"/>
        <v>476.61701030518009</v>
      </c>
      <c r="V3961" s="228">
        <f t="shared" si="15"/>
        <v>0.22957822613722584</v>
      </c>
      <c r="W3961" s="228" t="str">
        <f t="shared" si="6"/>
        <v>NANATPC BipolOther</v>
      </c>
      <c r="X3961" s="228">
        <f t="shared" si="16"/>
        <v>0</v>
      </c>
      <c r="Y3961" s="228">
        <f t="shared" si="18"/>
        <v>0</v>
      </c>
    </row>
    <row r="3962" spans="1:25" hidden="1" x14ac:dyDescent="0.25">
      <c r="A3962" s="30" t="str">
        <f t="shared" si="17"/>
        <v>NANATPC Bipolop_prev</v>
      </c>
      <c r="B3962" s="30" t="s">
        <v>3742</v>
      </c>
      <c r="C3962" s="30" t="s">
        <v>3742</v>
      </c>
      <c r="D3962" s="30" t="s">
        <v>3742</v>
      </c>
      <c r="E3962" t="s">
        <v>2880</v>
      </c>
      <c r="F3962">
        <v>1</v>
      </c>
      <c r="G3962" t="s">
        <v>305</v>
      </c>
      <c r="H3962">
        <v>0</v>
      </c>
      <c r="I3962">
        <v>0</v>
      </c>
      <c r="J3962" t="s">
        <v>332</v>
      </c>
      <c r="K3962">
        <f t="shared" si="10"/>
        <v>0</v>
      </c>
      <c r="L3962">
        <f t="shared" si="11"/>
        <v>0</v>
      </c>
      <c r="M3962">
        <f t="shared" si="12"/>
        <v>0</v>
      </c>
      <c r="N3962">
        <f t="shared" si="12"/>
        <v>0</v>
      </c>
      <c r="O3962">
        <f t="shared" si="12"/>
        <v>0</v>
      </c>
      <c r="P3962">
        <f t="shared" si="12"/>
        <v>0</v>
      </c>
      <c r="Q3962">
        <f t="shared" si="12"/>
        <v>0</v>
      </c>
      <c r="R3962">
        <f t="shared" si="13"/>
        <v>0</v>
      </c>
      <c r="U3962" s="228">
        <f t="shared" si="14"/>
        <v>190.16654967765803</v>
      </c>
      <c r="V3962" s="228">
        <f t="shared" si="15"/>
        <v>0</v>
      </c>
      <c r="W3962" s="228" t="str">
        <f t="shared" si="6"/>
        <v>NANATPC BipolProv Visits</v>
      </c>
      <c r="X3962" s="228">
        <f t="shared" si="16"/>
        <v>0</v>
      </c>
      <c r="Y3962" s="228">
        <f t="shared" si="18"/>
        <v>33</v>
      </c>
    </row>
    <row r="3963" spans="1:25" hidden="1" x14ac:dyDescent="0.25">
      <c r="A3963" s="30" t="str">
        <f t="shared" si="17"/>
        <v>NANATPC Bipolop_primcare</v>
      </c>
      <c r="B3963" s="30" t="s">
        <v>3742</v>
      </c>
      <c r="C3963" s="30" t="s">
        <v>3742</v>
      </c>
      <c r="D3963" s="30" t="s">
        <v>3742</v>
      </c>
      <c r="E3963" t="s">
        <v>2880</v>
      </c>
      <c r="F3963">
        <v>1</v>
      </c>
      <c r="G3963" t="s">
        <v>306</v>
      </c>
      <c r="H3963">
        <v>138.5</v>
      </c>
      <c r="I3963">
        <v>3</v>
      </c>
      <c r="J3963" t="s">
        <v>332</v>
      </c>
      <c r="K3963">
        <f t="shared" si="10"/>
        <v>415.5</v>
      </c>
      <c r="L3963">
        <f t="shared" si="11"/>
        <v>415.5</v>
      </c>
      <c r="M3963">
        <f t="shared" si="12"/>
        <v>3</v>
      </c>
      <c r="N3963">
        <f t="shared" si="12"/>
        <v>0</v>
      </c>
      <c r="O3963">
        <f t="shared" si="12"/>
        <v>0</v>
      </c>
      <c r="P3963">
        <f t="shared" si="12"/>
        <v>0</v>
      </c>
      <c r="Q3963">
        <f t="shared" si="12"/>
        <v>0</v>
      </c>
      <c r="R3963">
        <f t="shared" si="13"/>
        <v>0</v>
      </c>
      <c r="U3963" s="228">
        <f t="shared" si="14"/>
        <v>138.5</v>
      </c>
      <c r="V3963" s="228">
        <f t="shared" si="15"/>
        <v>9.0909090909090912E-2</v>
      </c>
      <c r="W3963" s="228" t="str">
        <f t="shared" si="6"/>
        <v>NANATPC BipolProv Visits</v>
      </c>
      <c r="X3963" s="228">
        <f t="shared" si="16"/>
        <v>3</v>
      </c>
      <c r="Y3963" s="228">
        <f t="shared" si="18"/>
        <v>33</v>
      </c>
    </row>
    <row r="3964" spans="1:25" hidden="1" x14ac:dyDescent="0.25">
      <c r="A3964" s="30" t="str">
        <f t="shared" si="17"/>
        <v>NANATPC Bipolop_rehab</v>
      </c>
      <c r="B3964" s="30" t="s">
        <v>3742</v>
      </c>
      <c r="C3964" s="30" t="s">
        <v>3742</v>
      </c>
      <c r="D3964" s="30" t="s">
        <v>3742</v>
      </c>
      <c r="E3964" t="s">
        <v>2880</v>
      </c>
      <c r="F3964">
        <v>1</v>
      </c>
      <c r="G3964" t="s">
        <v>307</v>
      </c>
      <c r="H3964">
        <v>0</v>
      </c>
      <c r="I3964">
        <v>0</v>
      </c>
      <c r="J3964" t="s">
        <v>336</v>
      </c>
      <c r="K3964">
        <f t="shared" si="10"/>
        <v>0</v>
      </c>
      <c r="L3964">
        <f t="shared" si="11"/>
        <v>0</v>
      </c>
      <c r="M3964">
        <f t="shared" si="12"/>
        <v>0</v>
      </c>
      <c r="N3964">
        <f t="shared" si="12"/>
        <v>0</v>
      </c>
      <c r="O3964">
        <f t="shared" si="12"/>
        <v>0</v>
      </c>
      <c r="P3964">
        <f t="shared" si="12"/>
        <v>0</v>
      </c>
      <c r="Q3964">
        <f t="shared" si="12"/>
        <v>0</v>
      </c>
      <c r="R3964">
        <f t="shared" si="13"/>
        <v>0</v>
      </c>
      <c r="U3964" s="228">
        <f t="shared" si="14"/>
        <v>121.78108488513068</v>
      </c>
      <c r="V3964" s="228">
        <f t="shared" si="15"/>
        <v>5.2485016847368143E-2</v>
      </c>
      <c r="W3964" s="228" t="str">
        <f t="shared" si="6"/>
        <v>NANATPC BipolOther</v>
      </c>
      <c r="X3964" s="228">
        <f t="shared" si="16"/>
        <v>0</v>
      </c>
      <c r="Y3964" s="228">
        <f t="shared" si="18"/>
        <v>0</v>
      </c>
    </row>
    <row r="3965" spans="1:25" hidden="1" x14ac:dyDescent="0.25">
      <c r="A3965" s="30" t="str">
        <f t="shared" si="17"/>
        <v>NANATPC Bipolop_speccare</v>
      </c>
      <c r="B3965" s="30" t="s">
        <v>3742</v>
      </c>
      <c r="C3965" s="30" t="s">
        <v>3742</v>
      </c>
      <c r="D3965" s="30" t="s">
        <v>3742</v>
      </c>
      <c r="E3965" t="s">
        <v>2880</v>
      </c>
      <c r="F3965">
        <v>1</v>
      </c>
      <c r="G3965" t="s">
        <v>308</v>
      </c>
      <c r="H3965">
        <v>99.02</v>
      </c>
      <c r="I3965">
        <v>12</v>
      </c>
      <c r="J3965" t="s">
        <v>332</v>
      </c>
      <c r="K3965">
        <f t="shared" si="10"/>
        <v>1188.24</v>
      </c>
      <c r="L3965">
        <f t="shared" si="11"/>
        <v>1188.24</v>
      </c>
      <c r="M3965">
        <f t="shared" si="12"/>
        <v>12</v>
      </c>
      <c r="N3965">
        <f t="shared" si="12"/>
        <v>0</v>
      </c>
      <c r="O3965">
        <f t="shared" si="12"/>
        <v>0</v>
      </c>
      <c r="P3965">
        <f t="shared" si="12"/>
        <v>0</v>
      </c>
      <c r="Q3965">
        <f t="shared" si="12"/>
        <v>0</v>
      </c>
      <c r="R3965">
        <f t="shared" si="13"/>
        <v>0</v>
      </c>
      <c r="U3965" s="228">
        <f t="shared" si="14"/>
        <v>99.02</v>
      </c>
      <c r="V3965" s="228">
        <f t="shared" si="15"/>
        <v>0.36363636363636365</v>
      </c>
      <c r="W3965" s="228" t="str">
        <f t="shared" si="6"/>
        <v>NANATPC BipolProv Visits</v>
      </c>
      <c r="X3965" s="228">
        <f t="shared" si="16"/>
        <v>12</v>
      </c>
      <c r="Y3965" s="228">
        <f t="shared" si="18"/>
        <v>33</v>
      </c>
    </row>
    <row r="3966" spans="1:25" hidden="1" x14ac:dyDescent="0.25">
      <c r="A3966" s="30" t="str">
        <f t="shared" si="17"/>
        <v>NANATPC Bipolop_surg</v>
      </c>
      <c r="B3966" s="30" t="s">
        <v>3742</v>
      </c>
      <c r="C3966" s="30" t="s">
        <v>3742</v>
      </c>
      <c r="D3966" s="30" t="s">
        <v>3742</v>
      </c>
      <c r="E3966" t="s">
        <v>2880</v>
      </c>
      <c r="F3966">
        <v>1</v>
      </c>
      <c r="G3966" t="s">
        <v>309</v>
      </c>
      <c r="H3966">
        <v>0</v>
      </c>
      <c r="I3966">
        <v>0</v>
      </c>
      <c r="J3966" t="s">
        <v>336</v>
      </c>
      <c r="K3966">
        <f t="shared" si="10"/>
        <v>0</v>
      </c>
      <c r="L3966">
        <f t="shared" si="11"/>
        <v>0</v>
      </c>
      <c r="M3966">
        <f t="shared" si="12"/>
        <v>0</v>
      </c>
      <c r="N3966">
        <f t="shared" si="12"/>
        <v>0</v>
      </c>
      <c r="O3966">
        <f t="shared" si="12"/>
        <v>0</v>
      </c>
      <c r="P3966">
        <f t="shared" si="12"/>
        <v>0</v>
      </c>
      <c r="Q3966">
        <f t="shared" si="12"/>
        <v>0</v>
      </c>
      <c r="R3966">
        <f t="shared" si="13"/>
        <v>0</v>
      </c>
      <c r="U3966" s="228">
        <f t="shared" si="14"/>
        <v>3085.7407404703622</v>
      </c>
      <c r="V3966" s="228">
        <f t="shared" si="15"/>
        <v>0.19300734764256183</v>
      </c>
      <c r="W3966" s="228" t="str">
        <f t="shared" si="6"/>
        <v>NANATPC BipolOther</v>
      </c>
      <c r="X3966" s="228">
        <f t="shared" si="16"/>
        <v>0</v>
      </c>
      <c r="Y3966" s="228">
        <f t="shared" si="18"/>
        <v>0</v>
      </c>
    </row>
    <row r="3967" spans="1:25" hidden="1" x14ac:dyDescent="0.25">
      <c r="A3967" s="30" t="str">
        <f t="shared" si="17"/>
        <v>NANATPC Bipolop_ultrasound</v>
      </c>
      <c r="B3967" s="30" t="s">
        <v>3742</v>
      </c>
      <c r="C3967" s="30" t="s">
        <v>3742</v>
      </c>
      <c r="D3967" s="30" t="s">
        <v>3742</v>
      </c>
      <c r="E3967" t="s">
        <v>2880</v>
      </c>
      <c r="F3967">
        <v>1</v>
      </c>
      <c r="G3967" t="s">
        <v>310</v>
      </c>
      <c r="H3967">
        <v>0</v>
      </c>
      <c r="I3967">
        <v>0</v>
      </c>
      <c r="J3967" t="s">
        <v>333</v>
      </c>
      <c r="K3967">
        <f t="shared" si="10"/>
        <v>0</v>
      </c>
      <c r="L3967">
        <f t="shared" si="11"/>
        <v>0</v>
      </c>
      <c r="M3967">
        <f t="shared" si="12"/>
        <v>0</v>
      </c>
      <c r="N3967">
        <f t="shared" si="12"/>
        <v>0</v>
      </c>
      <c r="O3967">
        <f t="shared" si="12"/>
        <v>0</v>
      </c>
      <c r="P3967">
        <f t="shared" si="12"/>
        <v>0</v>
      </c>
      <c r="Q3967">
        <f t="shared" si="12"/>
        <v>0</v>
      </c>
      <c r="R3967">
        <f t="shared" si="13"/>
        <v>0</v>
      </c>
      <c r="U3967" s="228">
        <f t="shared" si="14"/>
        <v>289.01654280910225</v>
      </c>
      <c r="V3967" s="228">
        <f t="shared" si="15"/>
        <v>0</v>
      </c>
      <c r="W3967" s="228" t="str">
        <f t="shared" si="6"/>
        <v>NANATPC BipolLab Tests</v>
      </c>
      <c r="X3967" s="228">
        <f t="shared" si="16"/>
        <v>0</v>
      </c>
      <c r="Y3967" s="228">
        <f t="shared" si="18"/>
        <v>22</v>
      </c>
    </row>
    <row r="3968" spans="1:25" hidden="1" x14ac:dyDescent="0.25">
      <c r="A3968" s="30" t="str">
        <f t="shared" si="17"/>
        <v>NANATPC Bipolop_xray</v>
      </c>
      <c r="B3968" s="30" t="s">
        <v>3742</v>
      </c>
      <c r="C3968" s="30" t="s">
        <v>3742</v>
      </c>
      <c r="D3968" s="30" t="s">
        <v>3742</v>
      </c>
      <c r="E3968" t="s">
        <v>2880</v>
      </c>
      <c r="F3968">
        <v>1</v>
      </c>
      <c r="G3968" t="s">
        <v>311</v>
      </c>
      <c r="H3968">
        <v>0</v>
      </c>
      <c r="I3968">
        <v>0</v>
      </c>
      <c r="J3968" t="s">
        <v>333</v>
      </c>
      <c r="K3968">
        <f t="shared" si="10"/>
        <v>0</v>
      </c>
      <c r="L3968">
        <f t="shared" si="11"/>
        <v>0</v>
      </c>
      <c r="M3968">
        <f t="shared" si="12"/>
        <v>0</v>
      </c>
      <c r="N3968">
        <f t="shared" si="12"/>
        <v>0</v>
      </c>
      <c r="O3968">
        <f t="shared" si="12"/>
        <v>0</v>
      </c>
      <c r="P3968">
        <f t="shared" si="12"/>
        <v>0</v>
      </c>
      <c r="Q3968">
        <f t="shared" si="12"/>
        <v>0</v>
      </c>
      <c r="R3968">
        <f t="shared" si="13"/>
        <v>0</v>
      </c>
      <c r="U3968" s="228">
        <f t="shared" si="14"/>
        <v>134.25463315385375</v>
      </c>
      <c r="V3968" s="228">
        <f t="shared" si="15"/>
        <v>0</v>
      </c>
      <c r="W3968" s="228" t="str">
        <f t="shared" si="6"/>
        <v>NANATPC BipolLab Tests</v>
      </c>
      <c r="X3968" s="228">
        <f t="shared" si="16"/>
        <v>0</v>
      </c>
      <c r="Y3968" s="228">
        <f t="shared" si="18"/>
        <v>22</v>
      </c>
    </row>
    <row r="3969" spans="1:25" hidden="1" x14ac:dyDescent="0.25">
      <c r="A3969" s="30" t="str">
        <f t="shared" si="17"/>
        <v>NANATPC Bipolrx_generic</v>
      </c>
      <c r="B3969" s="30" t="s">
        <v>3742</v>
      </c>
      <c r="C3969" s="30" t="s">
        <v>3742</v>
      </c>
      <c r="D3969" s="30" t="s">
        <v>3742</v>
      </c>
      <c r="E3969" t="s">
        <v>2880</v>
      </c>
      <c r="F3969">
        <v>1</v>
      </c>
      <c r="G3969" t="s">
        <v>312</v>
      </c>
      <c r="H3969">
        <v>0</v>
      </c>
      <c r="I3969">
        <v>0</v>
      </c>
      <c r="J3969" t="s">
        <v>334</v>
      </c>
      <c r="K3969">
        <f t="shared" si="10"/>
        <v>0</v>
      </c>
      <c r="L3969">
        <f t="shared" si="11"/>
        <v>0</v>
      </c>
      <c r="M3969">
        <f t="shared" si="12"/>
        <v>0</v>
      </c>
      <c r="N3969">
        <f t="shared" si="12"/>
        <v>0</v>
      </c>
      <c r="O3969">
        <f t="shared" si="12"/>
        <v>0</v>
      </c>
      <c r="P3969">
        <f t="shared" si="12"/>
        <v>0</v>
      </c>
      <c r="Q3969">
        <f t="shared" si="12"/>
        <v>0</v>
      </c>
      <c r="R3969">
        <f t="shared" si="13"/>
        <v>0</v>
      </c>
      <c r="U3969" s="228">
        <f t="shared" si="14"/>
        <v>35.066350173553978</v>
      </c>
      <c r="V3969" s="228">
        <f t="shared" si="15"/>
        <v>0.80736497473690494</v>
      </c>
      <c r="W3969" s="228" t="str">
        <f t="shared" si="6"/>
        <v>NANATPC BipolScripts</v>
      </c>
      <c r="X3969" s="228">
        <f t="shared" si="16"/>
        <v>0</v>
      </c>
      <c r="Y3969" s="228">
        <f t="shared" si="18"/>
        <v>0</v>
      </c>
    </row>
    <row r="3970" spans="1:25" hidden="1" x14ac:dyDescent="0.25">
      <c r="A3970" s="30" t="str">
        <f t="shared" si="17"/>
        <v>NANATPC Bipolrx_npbrand</v>
      </c>
      <c r="B3970" s="30" t="s">
        <v>3742</v>
      </c>
      <c r="C3970" s="30" t="s">
        <v>3742</v>
      </c>
      <c r="D3970" s="30" t="s">
        <v>3742</v>
      </c>
      <c r="E3970" t="s">
        <v>2880</v>
      </c>
      <c r="F3970">
        <v>1</v>
      </c>
      <c r="G3970" t="s">
        <v>2688</v>
      </c>
      <c r="H3970">
        <v>0</v>
      </c>
      <c r="I3970">
        <v>0</v>
      </c>
      <c r="J3970" t="s">
        <v>334</v>
      </c>
      <c r="K3970">
        <f t="shared" si="10"/>
        <v>0</v>
      </c>
      <c r="L3970">
        <f t="shared" si="11"/>
        <v>0</v>
      </c>
      <c r="M3970">
        <f t="shared" si="12"/>
        <v>0</v>
      </c>
      <c r="N3970">
        <f t="shared" si="12"/>
        <v>0</v>
      </c>
      <c r="O3970">
        <f t="shared" si="12"/>
        <v>0</v>
      </c>
      <c r="P3970">
        <f t="shared" si="12"/>
        <v>0</v>
      </c>
      <c r="Q3970">
        <f t="shared" si="12"/>
        <v>0</v>
      </c>
      <c r="R3970">
        <f t="shared" si="13"/>
        <v>0</v>
      </c>
      <c r="U3970" s="228">
        <f t="shared" si="14"/>
        <v>422.36659225528535</v>
      </c>
      <c r="V3970" s="228">
        <f t="shared" si="15"/>
        <v>2.311780611062398E-2</v>
      </c>
      <c r="W3970" s="228" t="str">
        <f t="shared" si="6"/>
        <v>NANATPC BipolScripts</v>
      </c>
      <c r="X3970" s="228">
        <f t="shared" si="16"/>
        <v>0</v>
      </c>
      <c r="Y3970" s="228">
        <f t="shared" si="18"/>
        <v>0</v>
      </c>
    </row>
    <row r="3971" spans="1:25" hidden="1" x14ac:dyDescent="0.25">
      <c r="A3971" s="30" t="str">
        <f t="shared" si="17"/>
        <v>NANATPC Bipolrx_pbrand</v>
      </c>
      <c r="B3971" s="30" t="s">
        <v>3742</v>
      </c>
      <c r="C3971" s="30" t="s">
        <v>3742</v>
      </c>
      <c r="D3971" s="30" t="s">
        <v>3742</v>
      </c>
      <c r="E3971" t="s">
        <v>2880</v>
      </c>
      <c r="F3971">
        <v>1</v>
      </c>
      <c r="G3971" t="s">
        <v>2687</v>
      </c>
      <c r="H3971">
        <v>0</v>
      </c>
      <c r="I3971">
        <v>0</v>
      </c>
      <c r="J3971" t="s">
        <v>334</v>
      </c>
      <c r="K3971">
        <f t="shared" si="10"/>
        <v>0</v>
      </c>
      <c r="L3971">
        <f t="shared" si="11"/>
        <v>0</v>
      </c>
      <c r="M3971">
        <f t="shared" si="12"/>
        <v>0</v>
      </c>
      <c r="N3971">
        <f t="shared" si="12"/>
        <v>0</v>
      </c>
      <c r="O3971">
        <f t="shared" si="12"/>
        <v>0</v>
      </c>
      <c r="P3971">
        <f t="shared" si="12"/>
        <v>0</v>
      </c>
      <c r="Q3971">
        <f t="shared" si="12"/>
        <v>0</v>
      </c>
      <c r="R3971">
        <f t="shared" si="13"/>
        <v>0</v>
      </c>
      <c r="U3971" s="228">
        <f t="shared" si="14"/>
        <v>262.1294325818298</v>
      </c>
      <c r="V3971" s="228">
        <f t="shared" si="15"/>
        <v>0.16005076361239376</v>
      </c>
      <c r="W3971" s="228" t="str">
        <f t="shared" si="6"/>
        <v>NANATPC BipolScripts</v>
      </c>
      <c r="X3971" s="228">
        <f t="shared" si="16"/>
        <v>0</v>
      </c>
      <c r="Y3971" s="228">
        <f t="shared" si="18"/>
        <v>0</v>
      </c>
    </row>
    <row r="3972" spans="1:25" hidden="1" x14ac:dyDescent="0.25">
      <c r="A3972" s="30" t="str">
        <f t="shared" si="17"/>
        <v>NANATPC Bipolrx_specialty</v>
      </c>
      <c r="B3972" s="30" t="s">
        <v>3742</v>
      </c>
      <c r="C3972" s="30" t="s">
        <v>3742</v>
      </c>
      <c r="D3972" s="30" t="s">
        <v>3742</v>
      </c>
      <c r="E3972" t="s">
        <v>2880</v>
      </c>
      <c r="F3972">
        <v>1</v>
      </c>
      <c r="G3972" t="s">
        <v>313</v>
      </c>
      <c r="H3972">
        <v>0</v>
      </c>
      <c r="I3972">
        <v>0</v>
      </c>
      <c r="J3972" t="s">
        <v>334</v>
      </c>
      <c r="K3972">
        <f t="shared" si="10"/>
        <v>0</v>
      </c>
      <c r="L3972">
        <f t="shared" si="11"/>
        <v>0</v>
      </c>
      <c r="M3972">
        <f t="shared" si="12"/>
        <v>0</v>
      </c>
      <c r="N3972">
        <f t="shared" si="12"/>
        <v>0</v>
      </c>
      <c r="O3972">
        <f t="shared" si="12"/>
        <v>0</v>
      </c>
      <c r="P3972">
        <f t="shared" si="12"/>
        <v>0</v>
      </c>
      <c r="Q3972">
        <f t="shared" si="12"/>
        <v>0</v>
      </c>
      <c r="R3972">
        <f t="shared" si="13"/>
        <v>0</v>
      </c>
      <c r="U3972" s="228">
        <f t="shared" si="14"/>
        <v>5475.8974580629047</v>
      </c>
      <c r="V3972" s="228">
        <f t="shared" si="15"/>
        <v>9.4664555400774224E-3</v>
      </c>
      <c r="W3972" s="228" t="str">
        <f t="shared" si="6"/>
        <v>NANATPC BipolScripts</v>
      </c>
      <c r="X3972" s="228">
        <f t="shared" si="16"/>
        <v>0</v>
      </c>
      <c r="Y3972" s="228">
        <f t="shared" si="18"/>
        <v>0</v>
      </c>
    </row>
    <row r="3973" spans="1:25" hidden="1" x14ac:dyDescent="0.25">
      <c r="A3973" s="30" t="str">
        <f t="shared" ref="A3973:A3999" si="19">B3973&amp;C3973&amp;E3973&amp;G3973</f>
        <v>NANATPC Diabip_fac</v>
      </c>
      <c r="B3973" s="30" t="s">
        <v>3742</v>
      </c>
      <c r="C3973" s="30" t="s">
        <v>3742</v>
      </c>
      <c r="D3973" s="30" t="s">
        <v>3742</v>
      </c>
      <c r="E3973" t="s">
        <v>2879</v>
      </c>
      <c r="F3973" s="30">
        <v>1</v>
      </c>
      <c r="G3973" t="s">
        <v>289</v>
      </c>
      <c r="H3973">
        <v>0</v>
      </c>
      <c r="I3973">
        <v>0</v>
      </c>
      <c r="J3973" t="s">
        <v>335</v>
      </c>
      <c r="K3973">
        <f t="shared" si="10"/>
        <v>0</v>
      </c>
      <c r="L3973">
        <f t="shared" si="11"/>
        <v>0</v>
      </c>
      <c r="M3973">
        <f t="shared" si="12"/>
        <v>0</v>
      </c>
      <c r="N3973">
        <f t="shared" si="12"/>
        <v>0</v>
      </c>
      <c r="O3973">
        <f t="shared" si="12"/>
        <v>0</v>
      </c>
      <c r="P3973">
        <f t="shared" si="12"/>
        <v>0</v>
      </c>
      <c r="Q3973">
        <f t="shared" si="12"/>
        <v>0</v>
      </c>
      <c r="R3973">
        <f t="shared" si="13"/>
        <v>0</v>
      </c>
      <c r="U3973" s="228">
        <f t="shared" si="14"/>
        <v>5423.0136917672153</v>
      </c>
      <c r="V3973" s="228">
        <f t="shared" si="15"/>
        <v>1</v>
      </c>
      <c r="W3973" s="228" t="str">
        <f t="shared" si="6"/>
        <v>NANATPC DiabHosp Days</v>
      </c>
      <c r="X3973" s="228">
        <f t="shared" si="16"/>
        <v>1</v>
      </c>
      <c r="Y3973" s="228">
        <f t="shared" si="18"/>
        <v>1</v>
      </c>
    </row>
    <row r="3974" spans="1:25" hidden="1" x14ac:dyDescent="0.25">
      <c r="A3974" s="30" t="str">
        <f t="shared" si="19"/>
        <v>NANATPC Diabip_prof</v>
      </c>
      <c r="B3974" s="30" t="s">
        <v>3742</v>
      </c>
      <c r="C3974" s="30" t="s">
        <v>3742</v>
      </c>
      <c r="D3974" s="30" t="s">
        <v>3742</v>
      </c>
      <c r="E3974" t="s">
        <v>2879</v>
      </c>
      <c r="F3974">
        <v>1</v>
      </c>
      <c r="G3974" t="s">
        <v>290</v>
      </c>
      <c r="H3974">
        <v>0</v>
      </c>
      <c r="I3974">
        <v>0</v>
      </c>
      <c r="J3974" t="s">
        <v>363</v>
      </c>
      <c r="K3974">
        <f t="shared" si="10"/>
        <v>0</v>
      </c>
      <c r="L3974">
        <f t="shared" si="11"/>
        <v>0</v>
      </c>
      <c r="M3974">
        <f t="shared" si="12"/>
        <v>0</v>
      </c>
      <c r="N3974">
        <f t="shared" si="12"/>
        <v>0</v>
      </c>
      <c r="O3974">
        <f t="shared" si="12"/>
        <v>0</v>
      </c>
      <c r="P3974">
        <f t="shared" si="12"/>
        <v>0</v>
      </c>
      <c r="Q3974">
        <f t="shared" si="12"/>
        <v>0</v>
      </c>
      <c r="R3974">
        <f t="shared" si="13"/>
        <v>0</v>
      </c>
      <c r="U3974" s="228">
        <f t="shared" si="14"/>
        <v>3981.502157841152</v>
      </c>
      <c r="V3974" s="228">
        <f t="shared" si="15"/>
        <v>0.24573844278724846</v>
      </c>
      <c r="W3974" s="228" t="str">
        <f t="shared" si="6"/>
        <v>NANATPC DiabHosp Adm</v>
      </c>
      <c r="X3974" s="228">
        <f t="shared" si="16"/>
        <v>0.24573844278724846</v>
      </c>
      <c r="Y3974" s="228">
        <f t="shared" si="18"/>
        <v>1</v>
      </c>
    </row>
    <row r="3975" spans="1:25" hidden="1" x14ac:dyDescent="0.25">
      <c r="A3975" s="30" t="str">
        <f t="shared" si="19"/>
        <v>NANATPC Diabop_ambulance</v>
      </c>
      <c r="B3975" s="30" t="s">
        <v>3742</v>
      </c>
      <c r="C3975" s="30" t="s">
        <v>3742</v>
      </c>
      <c r="D3975" s="30" t="s">
        <v>3742</v>
      </c>
      <c r="E3975" t="s">
        <v>2879</v>
      </c>
      <c r="F3975">
        <v>1</v>
      </c>
      <c r="G3975" t="s">
        <v>291</v>
      </c>
      <c r="H3975">
        <v>0</v>
      </c>
      <c r="I3975">
        <v>0</v>
      </c>
      <c r="J3975" t="s">
        <v>336</v>
      </c>
      <c r="K3975">
        <f t="shared" si="10"/>
        <v>0</v>
      </c>
      <c r="L3975">
        <f t="shared" si="11"/>
        <v>0</v>
      </c>
      <c r="M3975">
        <f t="shared" si="12"/>
        <v>0</v>
      </c>
      <c r="N3975">
        <f t="shared" si="12"/>
        <v>0</v>
      </c>
      <c r="O3975">
        <f t="shared" si="12"/>
        <v>0</v>
      </c>
      <c r="P3975">
        <f t="shared" si="12"/>
        <v>0</v>
      </c>
      <c r="Q3975">
        <f t="shared" si="12"/>
        <v>0</v>
      </c>
      <c r="R3975">
        <f t="shared" si="13"/>
        <v>0</v>
      </c>
      <c r="U3975" s="228">
        <f t="shared" si="14"/>
        <v>1295.4427360262307</v>
      </c>
      <c r="V3975" s="228">
        <f t="shared" si="15"/>
        <v>0</v>
      </c>
      <c r="W3975" s="228" t="str">
        <f t="shared" si="6"/>
        <v>NANATPC DiabOther</v>
      </c>
      <c r="X3975" s="228">
        <f t="shared" si="16"/>
        <v>0</v>
      </c>
      <c r="Y3975" s="228">
        <f t="shared" si="18"/>
        <v>1849.44</v>
      </c>
    </row>
    <row r="3976" spans="1:25" hidden="1" x14ac:dyDescent="0.25">
      <c r="A3976" s="30" t="str">
        <f t="shared" si="19"/>
        <v>NANATPC Diabop_chiro</v>
      </c>
      <c r="B3976" s="30" t="s">
        <v>3742</v>
      </c>
      <c r="C3976" s="30" t="s">
        <v>3742</v>
      </c>
      <c r="D3976" s="30" t="s">
        <v>3742</v>
      </c>
      <c r="E3976" t="s">
        <v>2879</v>
      </c>
      <c r="F3976">
        <v>1</v>
      </c>
      <c r="G3976" t="s">
        <v>292</v>
      </c>
      <c r="H3976">
        <v>0</v>
      </c>
      <c r="I3976">
        <v>0</v>
      </c>
      <c r="J3976" t="s">
        <v>332</v>
      </c>
      <c r="K3976">
        <f t="shared" si="10"/>
        <v>0</v>
      </c>
      <c r="L3976">
        <f t="shared" si="11"/>
        <v>0</v>
      </c>
      <c r="M3976">
        <f t="shared" si="12"/>
        <v>0</v>
      </c>
      <c r="N3976">
        <f t="shared" si="12"/>
        <v>0</v>
      </c>
      <c r="O3976">
        <f t="shared" si="12"/>
        <v>0</v>
      </c>
      <c r="P3976">
        <f t="shared" si="12"/>
        <v>0</v>
      </c>
      <c r="Q3976">
        <f t="shared" si="12"/>
        <v>0</v>
      </c>
      <c r="R3976">
        <f t="shared" si="13"/>
        <v>0</v>
      </c>
      <c r="U3976" s="228">
        <f t="shared" si="14"/>
        <v>51.93100562075324</v>
      </c>
      <c r="V3976" s="228">
        <f t="shared" si="15"/>
        <v>0</v>
      </c>
      <c r="W3976" s="228" t="str">
        <f t="shared" si="6"/>
        <v>NANATPC DiabProv Visits</v>
      </c>
      <c r="X3976" s="228">
        <f t="shared" si="16"/>
        <v>0</v>
      </c>
      <c r="Y3976" s="228">
        <f t="shared" si="18"/>
        <v>8</v>
      </c>
    </row>
    <row r="3977" spans="1:25" hidden="1" x14ac:dyDescent="0.25">
      <c r="A3977" s="30" t="str">
        <f t="shared" si="19"/>
        <v>NANATPC Diabop_ct_mri</v>
      </c>
      <c r="B3977" s="30" t="s">
        <v>3742</v>
      </c>
      <c r="C3977" s="30" t="s">
        <v>3742</v>
      </c>
      <c r="D3977" s="30" t="s">
        <v>3742</v>
      </c>
      <c r="E3977" t="s">
        <v>2879</v>
      </c>
      <c r="F3977">
        <v>1</v>
      </c>
      <c r="G3977" t="s">
        <v>293</v>
      </c>
      <c r="H3977">
        <v>0</v>
      </c>
      <c r="I3977">
        <v>0</v>
      </c>
      <c r="J3977" t="s">
        <v>333</v>
      </c>
      <c r="K3977">
        <f t="shared" si="10"/>
        <v>0</v>
      </c>
      <c r="L3977">
        <f t="shared" si="11"/>
        <v>0</v>
      </c>
      <c r="M3977">
        <f t="shared" si="12"/>
        <v>0</v>
      </c>
      <c r="N3977">
        <f t="shared" si="12"/>
        <v>0</v>
      </c>
      <c r="O3977">
        <f t="shared" si="12"/>
        <v>0</v>
      </c>
      <c r="P3977">
        <f t="shared" si="12"/>
        <v>0</v>
      </c>
      <c r="Q3977">
        <f t="shared" si="12"/>
        <v>0</v>
      </c>
      <c r="R3977">
        <f t="shared" si="13"/>
        <v>0</v>
      </c>
      <c r="U3977" s="228">
        <f t="shared" si="14"/>
        <v>1119.4622002521535</v>
      </c>
      <c r="V3977" s="228">
        <f t="shared" si="15"/>
        <v>0</v>
      </c>
      <c r="W3977" s="228" t="str">
        <f t="shared" si="6"/>
        <v>NANATPC DiabLab Tests</v>
      </c>
      <c r="X3977" s="228">
        <f t="shared" si="16"/>
        <v>0</v>
      </c>
      <c r="Y3977" s="228">
        <f t="shared" si="18"/>
        <v>20</v>
      </c>
    </row>
    <row r="3978" spans="1:25" hidden="1" x14ac:dyDescent="0.25">
      <c r="A3978" s="30" t="str">
        <f t="shared" si="19"/>
        <v>NANATPC Diabop_diagnostic_cardiology</v>
      </c>
      <c r="B3978" s="30" t="s">
        <v>3742</v>
      </c>
      <c r="C3978" s="30" t="s">
        <v>3742</v>
      </c>
      <c r="D3978" s="30" t="s">
        <v>3742</v>
      </c>
      <c r="E3978" t="s">
        <v>2879</v>
      </c>
      <c r="F3978">
        <v>1</v>
      </c>
      <c r="G3978" t="s">
        <v>294</v>
      </c>
      <c r="H3978">
        <v>0</v>
      </c>
      <c r="I3978">
        <v>0</v>
      </c>
      <c r="J3978" t="s">
        <v>333</v>
      </c>
      <c r="K3978">
        <f t="shared" si="10"/>
        <v>0</v>
      </c>
      <c r="L3978">
        <f t="shared" si="11"/>
        <v>0</v>
      </c>
      <c r="M3978">
        <f t="shared" si="12"/>
        <v>0</v>
      </c>
      <c r="N3978">
        <f t="shared" si="12"/>
        <v>0</v>
      </c>
      <c r="O3978">
        <f t="shared" si="12"/>
        <v>0</v>
      </c>
      <c r="P3978">
        <f t="shared" si="12"/>
        <v>0</v>
      </c>
      <c r="Q3978">
        <f t="shared" si="12"/>
        <v>0</v>
      </c>
      <c r="R3978">
        <f t="shared" si="13"/>
        <v>0</v>
      </c>
      <c r="U3978" s="228">
        <f t="shared" si="14"/>
        <v>299.77187762032713</v>
      </c>
      <c r="V3978" s="228">
        <f t="shared" si="15"/>
        <v>0</v>
      </c>
      <c r="W3978" s="228" t="str">
        <f t="shared" si="6"/>
        <v>NANATPC DiabLab Tests</v>
      </c>
      <c r="X3978" s="228">
        <f t="shared" si="16"/>
        <v>0</v>
      </c>
      <c r="Y3978" s="228">
        <f t="shared" si="18"/>
        <v>20</v>
      </c>
    </row>
    <row r="3979" spans="1:25" hidden="1" x14ac:dyDescent="0.25">
      <c r="A3979" s="30" t="str">
        <f t="shared" si="19"/>
        <v>NANATPC Diabop_dialysis</v>
      </c>
      <c r="B3979" s="30" t="s">
        <v>3742</v>
      </c>
      <c r="C3979" s="30" t="s">
        <v>3742</v>
      </c>
      <c r="D3979" s="30" t="s">
        <v>3742</v>
      </c>
      <c r="E3979" t="s">
        <v>2879</v>
      </c>
      <c r="F3979">
        <v>1</v>
      </c>
      <c r="G3979" t="s">
        <v>295</v>
      </c>
      <c r="H3979">
        <v>0</v>
      </c>
      <c r="I3979">
        <v>0</v>
      </c>
      <c r="J3979" t="s">
        <v>336</v>
      </c>
      <c r="K3979">
        <f t="shared" si="10"/>
        <v>0</v>
      </c>
      <c r="L3979">
        <f t="shared" si="11"/>
        <v>0</v>
      </c>
      <c r="M3979">
        <f t="shared" si="12"/>
        <v>0</v>
      </c>
      <c r="N3979">
        <f t="shared" si="12"/>
        <v>0</v>
      </c>
      <c r="O3979">
        <f t="shared" si="12"/>
        <v>0</v>
      </c>
      <c r="P3979">
        <f t="shared" si="12"/>
        <v>0</v>
      </c>
      <c r="Q3979">
        <f t="shared" si="12"/>
        <v>0</v>
      </c>
      <c r="R3979">
        <f t="shared" si="13"/>
        <v>0</v>
      </c>
      <c r="U3979" s="228">
        <f t="shared" si="14"/>
        <v>2199.292785703447</v>
      </c>
      <c r="V3979" s="228">
        <f t="shared" si="15"/>
        <v>0</v>
      </c>
      <c r="W3979" s="228" t="str">
        <f t="shared" si="6"/>
        <v>NANATPC DiabOther</v>
      </c>
      <c r="X3979" s="228">
        <f t="shared" si="16"/>
        <v>0</v>
      </c>
      <c r="Y3979" s="228">
        <f t="shared" si="18"/>
        <v>1849.44</v>
      </c>
    </row>
    <row r="3980" spans="1:25" hidden="1" x14ac:dyDescent="0.25">
      <c r="A3980" s="30" t="str">
        <f t="shared" si="19"/>
        <v>NANATPC Diabop_dme</v>
      </c>
      <c r="B3980" s="30" t="s">
        <v>3742</v>
      </c>
      <c r="C3980" s="30" t="s">
        <v>3742</v>
      </c>
      <c r="D3980" s="30" t="s">
        <v>3742</v>
      </c>
      <c r="E3980" t="s">
        <v>2879</v>
      </c>
      <c r="F3980">
        <v>1</v>
      </c>
      <c r="G3980" t="s">
        <v>296</v>
      </c>
      <c r="H3980">
        <v>0</v>
      </c>
      <c r="I3980">
        <v>0</v>
      </c>
      <c r="J3980" t="s">
        <v>336</v>
      </c>
      <c r="K3980">
        <f t="shared" si="10"/>
        <v>0</v>
      </c>
      <c r="L3980">
        <f t="shared" si="11"/>
        <v>0</v>
      </c>
      <c r="M3980">
        <f t="shared" si="12"/>
        <v>0</v>
      </c>
      <c r="N3980">
        <f t="shared" si="12"/>
        <v>0</v>
      </c>
      <c r="O3980">
        <f t="shared" si="12"/>
        <v>0</v>
      </c>
      <c r="P3980">
        <f t="shared" si="12"/>
        <v>0</v>
      </c>
      <c r="Q3980">
        <f t="shared" si="12"/>
        <v>0</v>
      </c>
      <c r="R3980">
        <f t="shared" si="13"/>
        <v>0</v>
      </c>
      <c r="U3980" s="228">
        <f t="shared" si="14"/>
        <v>263.89210284056622</v>
      </c>
      <c r="V3980" s="228">
        <f t="shared" si="15"/>
        <v>0</v>
      </c>
      <c r="W3980" s="228" t="str">
        <f t="shared" si="6"/>
        <v>NANATPC DiabOther</v>
      </c>
      <c r="X3980" s="228">
        <f t="shared" si="16"/>
        <v>0</v>
      </c>
      <c r="Y3980" s="228">
        <f t="shared" si="18"/>
        <v>1849.44</v>
      </c>
    </row>
    <row r="3981" spans="1:25" hidden="1" x14ac:dyDescent="0.25">
      <c r="A3981" s="30" t="str">
        <f t="shared" si="19"/>
        <v>NANATPC Diabop_er_fac</v>
      </c>
      <c r="B3981" s="30" t="s">
        <v>3742</v>
      </c>
      <c r="C3981" s="30" t="s">
        <v>3742</v>
      </c>
      <c r="D3981" s="30" t="s">
        <v>3742</v>
      </c>
      <c r="E3981" t="s">
        <v>2879</v>
      </c>
      <c r="F3981">
        <v>1</v>
      </c>
      <c r="G3981" t="s">
        <v>297</v>
      </c>
      <c r="H3981">
        <v>0</v>
      </c>
      <c r="I3981">
        <v>0</v>
      </c>
      <c r="J3981" t="s">
        <v>336</v>
      </c>
      <c r="K3981">
        <f t="shared" si="10"/>
        <v>0</v>
      </c>
      <c r="L3981">
        <f t="shared" si="11"/>
        <v>0</v>
      </c>
      <c r="M3981">
        <f t="shared" si="12"/>
        <v>0</v>
      </c>
      <c r="N3981">
        <f t="shared" si="12"/>
        <v>0</v>
      </c>
      <c r="O3981">
        <f t="shared" si="12"/>
        <v>0</v>
      </c>
      <c r="P3981">
        <f t="shared" si="12"/>
        <v>0</v>
      </c>
      <c r="Q3981">
        <f t="shared" si="12"/>
        <v>0</v>
      </c>
      <c r="R3981">
        <f t="shared" si="13"/>
        <v>0</v>
      </c>
      <c r="U3981" s="228">
        <f t="shared" si="14"/>
        <v>2184.4421642639932</v>
      </c>
      <c r="V3981" s="228">
        <f t="shared" si="15"/>
        <v>0</v>
      </c>
      <c r="W3981" s="228" t="str">
        <f t="shared" si="6"/>
        <v>NANATPC DiabOther</v>
      </c>
      <c r="X3981" s="228">
        <f t="shared" si="16"/>
        <v>0</v>
      </c>
      <c r="Y3981" s="228">
        <f t="shared" si="18"/>
        <v>1849.44</v>
      </c>
    </row>
    <row r="3982" spans="1:25" hidden="1" x14ac:dyDescent="0.25">
      <c r="A3982" s="30" t="str">
        <f t="shared" si="19"/>
        <v>NANATPC Diabop_er_prof</v>
      </c>
      <c r="B3982" s="30" t="s">
        <v>3742</v>
      </c>
      <c r="C3982" s="30" t="s">
        <v>3742</v>
      </c>
      <c r="D3982" s="30" t="s">
        <v>3742</v>
      </c>
      <c r="E3982" t="s">
        <v>2879</v>
      </c>
      <c r="F3982">
        <v>1</v>
      </c>
      <c r="G3982" t="s">
        <v>298</v>
      </c>
      <c r="H3982">
        <v>0</v>
      </c>
      <c r="I3982">
        <v>0</v>
      </c>
      <c r="J3982" t="s">
        <v>336</v>
      </c>
      <c r="K3982">
        <f t="shared" si="10"/>
        <v>0</v>
      </c>
      <c r="L3982">
        <f t="shared" si="11"/>
        <v>0</v>
      </c>
      <c r="M3982">
        <f t="shared" si="12"/>
        <v>0</v>
      </c>
      <c r="N3982">
        <f t="shared" si="12"/>
        <v>0</v>
      </c>
      <c r="O3982">
        <f t="shared" si="12"/>
        <v>0</v>
      </c>
      <c r="P3982">
        <f t="shared" si="12"/>
        <v>0</v>
      </c>
      <c r="Q3982">
        <f t="shared" si="12"/>
        <v>0</v>
      </c>
      <c r="R3982">
        <f t="shared" si="13"/>
        <v>0</v>
      </c>
      <c r="U3982" s="228">
        <f t="shared" si="14"/>
        <v>0</v>
      </c>
      <c r="V3982" s="228">
        <f t="shared" si="15"/>
        <v>0</v>
      </c>
      <c r="W3982" s="228" t="str">
        <f t="shared" si="6"/>
        <v>NANATPC DiabOther</v>
      </c>
      <c r="X3982" s="228">
        <f t="shared" si="16"/>
        <v>0</v>
      </c>
      <c r="Y3982" s="228">
        <f t="shared" si="18"/>
        <v>1849.44</v>
      </c>
    </row>
    <row r="3983" spans="1:25" hidden="1" x14ac:dyDescent="0.25">
      <c r="A3983" s="30" t="str">
        <f t="shared" si="19"/>
        <v>NANATPC Diabop_eye</v>
      </c>
      <c r="B3983" s="30" t="s">
        <v>3742</v>
      </c>
      <c r="C3983" s="30" t="s">
        <v>3742</v>
      </c>
      <c r="D3983" s="30" t="s">
        <v>3742</v>
      </c>
      <c r="E3983" t="s">
        <v>2879</v>
      </c>
      <c r="F3983">
        <v>1</v>
      </c>
      <c r="G3983" t="s">
        <v>299</v>
      </c>
      <c r="H3983">
        <v>0</v>
      </c>
      <c r="I3983">
        <v>0</v>
      </c>
      <c r="J3983" t="s">
        <v>332</v>
      </c>
      <c r="K3983">
        <f t="shared" ref="K3983" si="20">H3983*I3983</f>
        <v>0</v>
      </c>
      <c r="L3983">
        <f t="shared" ref="L3983" si="21">K3983*F3983</f>
        <v>0</v>
      </c>
      <c r="M3983">
        <f t="shared" si="12"/>
        <v>0</v>
      </c>
      <c r="N3983">
        <f t="shared" si="12"/>
        <v>0</v>
      </c>
      <c r="O3983">
        <f t="shared" si="12"/>
        <v>0</v>
      </c>
      <c r="P3983">
        <f t="shared" si="12"/>
        <v>0</v>
      </c>
      <c r="Q3983">
        <f t="shared" si="12"/>
        <v>0</v>
      </c>
      <c r="R3983">
        <f t="shared" si="13"/>
        <v>0</v>
      </c>
      <c r="U3983" s="228">
        <f t="shared" si="14"/>
        <v>132.589570987212</v>
      </c>
      <c r="V3983" s="228">
        <f t="shared" si="15"/>
        <v>0</v>
      </c>
      <c r="W3983" s="228" t="str">
        <f t="shared" ref="W3983:W4046" si="22">B3983&amp;C3983&amp;E3983&amp;J3983</f>
        <v>NANATPC DiabProv Visits</v>
      </c>
      <c r="X3983" s="228">
        <f t="shared" si="16"/>
        <v>0</v>
      </c>
      <c r="Y3983" s="228">
        <f t="shared" si="18"/>
        <v>8</v>
      </c>
    </row>
    <row r="3984" spans="1:25" hidden="1" x14ac:dyDescent="0.25">
      <c r="A3984" s="30" t="str">
        <f t="shared" si="19"/>
        <v>NANATPC Diabop_jcode</v>
      </c>
      <c r="B3984" s="30" t="s">
        <v>3742</v>
      </c>
      <c r="C3984" s="30" t="s">
        <v>3742</v>
      </c>
      <c r="D3984" s="30" t="s">
        <v>3742</v>
      </c>
      <c r="E3984" t="s">
        <v>2879</v>
      </c>
      <c r="F3984">
        <v>1</v>
      </c>
      <c r="G3984" t="s">
        <v>300</v>
      </c>
      <c r="H3984">
        <v>0</v>
      </c>
      <c r="I3984">
        <v>0</v>
      </c>
      <c r="J3984" t="s">
        <v>336</v>
      </c>
      <c r="K3984">
        <f t="shared" si="10"/>
        <v>0</v>
      </c>
      <c r="L3984">
        <f t="shared" si="11"/>
        <v>0</v>
      </c>
      <c r="M3984">
        <f t="shared" si="12"/>
        <v>0</v>
      </c>
      <c r="N3984">
        <f t="shared" si="12"/>
        <v>0</v>
      </c>
      <c r="O3984">
        <f t="shared" si="12"/>
        <v>0</v>
      </c>
      <c r="P3984">
        <f t="shared" si="12"/>
        <v>0</v>
      </c>
      <c r="Q3984">
        <f t="shared" si="12"/>
        <v>0</v>
      </c>
      <c r="R3984">
        <f t="shared" si="13"/>
        <v>0</v>
      </c>
      <c r="U3984" s="228">
        <f t="shared" si="14"/>
        <v>4220.310035822431</v>
      </c>
      <c r="V3984" s="228">
        <f t="shared" si="15"/>
        <v>0</v>
      </c>
      <c r="W3984" s="228" t="str">
        <f t="shared" si="22"/>
        <v>NANATPC DiabOther</v>
      </c>
      <c r="X3984" s="228">
        <f t="shared" si="16"/>
        <v>0</v>
      </c>
      <c r="Y3984" s="228">
        <f t="shared" si="18"/>
        <v>1849.44</v>
      </c>
    </row>
    <row r="3985" spans="1:25" hidden="1" x14ac:dyDescent="0.25">
      <c r="A3985" s="30" t="str">
        <f t="shared" si="19"/>
        <v>NANATPC Diabop_lab</v>
      </c>
      <c r="B3985" s="30" t="s">
        <v>3742</v>
      </c>
      <c r="C3985" s="30" t="s">
        <v>3742</v>
      </c>
      <c r="D3985" s="30" t="s">
        <v>3742</v>
      </c>
      <c r="E3985" t="s">
        <v>2879</v>
      </c>
      <c r="F3985">
        <v>1</v>
      </c>
      <c r="G3985" t="s">
        <v>301</v>
      </c>
      <c r="H3985">
        <v>23.98</v>
      </c>
      <c r="I3985">
        <v>20</v>
      </c>
      <c r="J3985" t="s">
        <v>333</v>
      </c>
      <c r="K3985">
        <f t="shared" si="10"/>
        <v>479.6</v>
      </c>
      <c r="L3985">
        <f t="shared" si="11"/>
        <v>479.6</v>
      </c>
      <c r="M3985">
        <f t="shared" si="12"/>
        <v>0</v>
      </c>
      <c r="N3985">
        <f t="shared" si="12"/>
        <v>20</v>
      </c>
      <c r="O3985">
        <f t="shared" si="12"/>
        <v>0</v>
      </c>
      <c r="P3985">
        <f t="shared" si="12"/>
        <v>0</v>
      </c>
      <c r="Q3985">
        <f t="shared" si="12"/>
        <v>0</v>
      </c>
      <c r="R3985">
        <f t="shared" si="13"/>
        <v>0</v>
      </c>
      <c r="U3985" s="228">
        <f t="shared" si="14"/>
        <v>23.98</v>
      </c>
      <c r="V3985" s="228">
        <f t="shared" si="15"/>
        <v>1</v>
      </c>
      <c r="W3985" s="228" t="str">
        <f t="shared" si="22"/>
        <v>NANATPC DiabLab Tests</v>
      </c>
      <c r="X3985" s="228">
        <f t="shared" si="16"/>
        <v>20</v>
      </c>
      <c r="Y3985" s="228">
        <f t="shared" si="18"/>
        <v>20</v>
      </c>
    </row>
    <row r="3986" spans="1:25" hidden="1" x14ac:dyDescent="0.25">
      <c r="A3986" s="30" t="str">
        <f t="shared" si="19"/>
        <v>NANATPC Diabop_mh</v>
      </c>
      <c r="B3986" s="30" t="s">
        <v>3742</v>
      </c>
      <c r="C3986" s="30" t="s">
        <v>3742</v>
      </c>
      <c r="D3986" s="30" t="s">
        <v>3742</v>
      </c>
      <c r="E3986" t="s">
        <v>2879</v>
      </c>
      <c r="F3986">
        <v>1</v>
      </c>
      <c r="G3986" t="s">
        <v>302</v>
      </c>
      <c r="H3986">
        <v>0</v>
      </c>
      <c r="I3986">
        <v>0</v>
      </c>
      <c r="J3986" t="s">
        <v>332</v>
      </c>
      <c r="K3986">
        <f t="shared" si="10"/>
        <v>0</v>
      </c>
      <c r="L3986">
        <f t="shared" si="11"/>
        <v>0</v>
      </c>
      <c r="M3986">
        <f t="shared" si="12"/>
        <v>0</v>
      </c>
      <c r="N3986">
        <f t="shared" si="12"/>
        <v>0</v>
      </c>
      <c r="O3986">
        <f t="shared" si="12"/>
        <v>0</v>
      </c>
      <c r="P3986">
        <f t="shared" si="12"/>
        <v>0</v>
      </c>
      <c r="Q3986">
        <f t="shared" si="12"/>
        <v>0</v>
      </c>
      <c r="R3986">
        <f t="shared" si="13"/>
        <v>0</v>
      </c>
      <c r="U3986" s="228">
        <f t="shared" si="14"/>
        <v>124.43307070315861</v>
      </c>
      <c r="V3986" s="228">
        <f t="shared" si="15"/>
        <v>0</v>
      </c>
      <c r="W3986" s="228" t="str">
        <f t="shared" si="22"/>
        <v>NANATPC DiabProv Visits</v>
      </c>
      <c r="X3986" s="228">
        <f t="shared" si="16"/>
        <v>0</v>
      </c>
      <c r="Y3986" s="228">
        <f t="shared" si="18"/>
        <v>8</v>
      </c>
    </row>
    <row r="3987" spans="1:25" hidden="1" x14ac:dyDescent="0.25">
      <c r="A3987" s="30" t="str">
        <f t="shared" si="19"/>
        <v>NANATPC Diabop_op_fac</v>
      </c>
      <c r="B3987" s="30" t="s">
        <v>3742</v>
      </c>
      <c r="C3987" s="30" t="s">
        <v>3742</v>
      </c>
      <c r="D3987" s="30" t="s">
        <v>3742</v>
      </c>
      <c r="E3987" t="s">
        <v>2879</v>
      </c>
      <c r="F3987">
        <v>1</v>
      </c>
      <c r="G3987" t="s">
        <v>303</v>
      </c>
      <c r="H3987">
        <v>0</v>
      </c>
      <c r="I3987">
        <v>0</v>
      </c>
      <c r="J3987" t="s">
        <v>336</v>
      </c>
      <c r="K3987">
        <f t="shared" si="10"/>
        <v>0</v>
      </c>
      <c r="L3987">
        <f t="shared" si="11"/>
        <v>0</v>
      </c>
      <c r="M3987">
        <f t="shared" si="12"/>
        <v>0</v>
      </c>
      <c r="N3987">
        <f t="shared" si="12"/>
        <v>0</v>
      </c>
      <c r="O3987">
        <f t="shared" si="12"/>
        <v>0</v>
      </c>
      <c r="P3987">
        <f t="shared" si="12"/>
        <v>0</v>
      </c>
      <c r="Q3987">
        <f t="shared" si="12"/>
        <v>0</v>
      </c>
      <c r="R3987">
        <f t="shared" si="13"/>
        <v>0</v>
      </c>
      <c r="U3987" s="228">
        <f t="shared" si="14"/>
        <v>1394.2242964884997</v>
      </c>
      <c r="V3987" s="228">
        <f t="shared" si="15"/>
        <v>0</v>
      </c>
      <c r="W3987" s="228" t="str">
        <f t="shared" si="22"/>
        <v>NANATPC DiabOther</v>
      </c>
      <c r="X3987" s="228">
        <f t="shared" si="16"/>
        <v>0</v>
      </c>
      <c r="Y3987" s="228">
        <f t="shared" si="18"/>
        <v>1849.44</v>
      </c>
    </row>
    <row r="3988" spans="1:25" hidden="1" x14ac:dyDescent="0.25">
      <c r="A3988" s="30" t="str">
        <f t="shared" si="19"/>
        <v>NANATPC Diabop_other</v>
      </c>
      <c r="B3988" s="30" t="s">
        <v>3742</v>
      </c>
      <c r="C3988" s="30" t="s">
        <v>3742</v>
      </c>
      <c r="D3988" s="30" t="s">
        <v>3742</v>
      </c>
      <c r="E3988" t="s">
        <v>2879</v>
      </c>
      <c r="F3988">
        <v>1</v>
      </c>
      <c r="G3988" t="s">
        <v>304</v>
      </c>
      <c r="H3988">
        <v>154.12</v>
      </c>
      <c r="I3988">
        <v>12</v>
      </c>
      <c r="J3988" t="s">
        <v>336</v>
      </c>
      <c r="K3988">
        <f t="shared" si="10"/>
        <v>1849.44</v>
      </c>
      <c r="L3988">
        <f t="shared" si="11"/>
        <v>1849.44</v>
      </c>
      <c r="M3988">
        <f t="shared" si="12"/>
        <v>0</v>
      </c>
      <c r="N3988">
        <f t="shared" si="12"/>
        <v>0</v>
      </c>
      <c r="O3988">
        <f t="shared" si="12"/>
        <v>0</v>
      </c>
      <c r="P3988">
        <f t="shared" si="12"/>
        <v>0</v>
      </c>
      <c r="Q3988">
        <f t="shared" si="12"/>
        <v>12</v>
      </c>
      <c r="R3988">
        <f t="shared" si="13"/>
        <v>1849.44</v>
      </c>
      <c r="U3988" s="228">
        <f t="shared" ref="U3988:U4019" si="23">IF(H3988&gt;0,H3988,VLOOKUP(G3988,OverallUtil,2,FALSE))</f>
        <v>154.12</v>
      </c>
      <c r="V3988" s="228">
        <f t="shared" ref="V3988:V4019" si="24">IF(Y3988&gt;0,X3988/Y3988,VLOOKUP(G3988,OverallUtil,7,FALSE))</f>
        <v>1</v>
      </c>
      <c r="W3988" s="228" t="str">
        <f t="shared" si="22"/>
        <v>NANATPC DiabOther</v>
      </c>
      <c r="X3988" s="228">
        <f t="shared" ref="X3988:X4019" si="25">IF(MID(G3988,1,2)="ip",IF(G3988="ip_prof",IF(I3987&gt;0,I3988/I3987,I$7128/I$7127),1),IF(J3988="Other",R3988,I3988))</f>
        <v>1849.44</v>
      </c>
      <c r="Y3988" s="228">
        <f t="shared" si="18"/>
        <v>1849.44</v>
      </c>
    </row>
    <row r="3989" spans="1:25" hidden="1" x14ac:dyDescent="0.25">
      <c r="A3989" s="30" t="str">
        <f t="shared" si="19"/>
        <v>NANATPC Diabop_prev</v>
      </c>
      <c r="B3989" s="30" t="s">
        <v>3742</v>
      </c>
      <c r="C3989" s="30" t="s">
        <v>3742</v>
      </c>
      <c r="D3989" s="30" t="s">
        <v>3742</v>
      </c>
      <c r="E3989" t="s">
        <v>2879</v>
      </c>
      <c r="F3989">
        <v>1</v>
      </c>
      <c r="G3989" t="s">
        <v>305</v>
      </c>
      <c r="H3989">
        <v>0</v>
      </c>
      <c r="I3989">
        <v>0</v>
      </c>
      <c r="J3989" t="s">
        <v>332</v>
      </c>
      <c r="K3989">
        <f t="shared" si="10"/>
        <v>0</v>
      </c>
      <c r="L3989">
        <f t="shared" si="11"/>
        <v>0</v>
      </c>
      <c r="M3989">
        <f t="shared" si="12"/>
        <v>0</v>
      </c>
      <c r="N3989">
        <f t="shared" si="12"/>
        <v>0</v>
      </c>
      <c r="O3989">
        <f t="shared" si="12"/>
        <v>0</v>
      </c>
      <c r="P3989">
        <f t="shared" si="12"/>
        <v>0</v>
      </c>
      <c r="Q3989">
        <f t="shared" si="12"/>
        <v>0</v>
      </c>
      <c r="R3989">
        <f t="shared" si="13"/>
        <v>0</v>
      </c>
      <c r="U3989" s="228">
        <f t="shared" si="23"/>
        <v>190.16654967765803</v>
      </c>
      <c r="V3989" s="228">
        <f t="shared" si="24"/>
        <v>0</v>
      </c>
      <c r="W3989" s="228" t="str">
        <f t="shared" si="22"/>
        <v>NANATPC DiabProv Visits</v>
      </c>
      <c r="X3989" s="228">
        <f t="shared" si="25"/>
        <v>0</v>
      </c>
      <c r="Y3989" s="228">
        <f t="shared" si="18"/>
        <v>8</v>
      </c>
    </row>
    <row r="3990" spans="1:25" hidden="1" x14ac:dyDescent="0.25">
      <c r="A3990" s="30" t="str">
        <f t="shared" si="19"/>
        <v>NANATPC Diabop_primcare</v>
      </c>
      <c r="B3990" s="30" t="s">
        <v>3742</v>
      </c>
      <c r="C3990" s="30" t="s">
        <v>3742</v>
      </c>
      <c r="D3990" s="30" t="s">
        <v>3742</v>
      </c>
      <c r="E3990" t="s">
        <v>2879</v>
      </c>
      <c r="F3990">
        <v>1</v>
      </c>
      <c r="G3990" t="s">
        <v>306</v>
      </c>
      <c r="H3990">
        <v>125.55</v>
      </c>
      <c r="I3990">
        <v>7</v>
      </c>
      <c r="J3990" t="s">
        <v>332</v>
      </c>
      <c r="K3990">
        <f t="shared" si="10"/>
        <v>878.85</v>
      </c>
      <c r="L3990">
        <f t="shared" si="11"/>
        <v>878.85</v>
      </c>
      <c r="M3990">
        <f t="shared" si="12"/>
        <v>7</v>
      </c>
      <c r="N3990">
        <f t="shared" si="12"/>
        <v>0</v>
      </c>
      <c r="O3990">
        <f t="shared" si="12"/>
        <v>0</v>
      </c>
      <c r="P3990">
        <f t="shared" si="12"/>
        <v>0</v>
      </c>
      <c r="Q3990">
        <f t="shared" si="12"/>
        <v>0</v>
      </c>
      <c r="R3990">
        <f t="shared" si="13"/>
        <v>0</v>
      </c>
      <c r="U3990" s="228">
        <f t="shared" si="23"/>
        <v>125.55</v>
      </c>
      <c r="V3990" s="228">
        <f t="shared" si="24"/>
        <v>0.875</v>
      </c>
      <c r="W3990" s="228" t="str">
        <f t="shared" si="22"/>
        <v>NANATPC DiabProv Visits</v>
      </c>
      <c r="X3990" s="228">
        <f t="shared" si="25"/>
        <v>7</v>
      </c>
      <c r="Y3990" s="228">
        <f t="shared" si="18"/>
        <v>8</v>
      </c>
    </row>
    <row r="3991" spans="1:25" hidden="1" x14ac:dyDescent="0.25">
      <c r="A3991" s="30" t="str">
        <f t="shared" si="19"/>
        <v>NANATPC Diabop_rehab</v>
      </c>
      <c r="B3991" s="30" t="s">
        <v>3742</v>
      </c>
      <c r="C3991" s="30" t="s">
        <v>3742</v>
      </c>
      <c r="D3991" s="30" t="s">
        <v>3742</v>
      </c>
      <c r="E3991" t="s">
        <v>2879</v>
      </c>
      <c r="F3991">
        <v>1</v>
      </c>
      <c r="G3991" t="s">
        <v>307</v>
      </c>
      <c r="H3991">
        <v>0</v>
      </c>
      <c r="I3991">
        <v>0</v>
      </c>
      <c r="J3991" t="s">
        <v>336</v>
      </c>
      <c r="K3991">
        <f t="shared" si="10"/>
        <v>0</v>
      </c>
      <c r="L3991">
        <f t="shared" si="11"/>
        <v>0</v>
      </c>
      <c r="M3991">
        <f t="shared" si="12"/>
        <v>0</v>
      </c>
      <c r="N3991">
        <f t="shared" si="12"/>
        <v>0</v>
      </c>
      <c r="O3991">
        <f t="shared" si="12"/>
        <v>0</v>
      </c>
      <c r="P3991">
        <f t="shared" si="12"/>
        <v>0</v>
      </c>
      <c r="Q3991">
        <f t="shared" si="12"/>
        <v>0</v>
      </c>
      <c r="R3991">
        <f t="shared" si="13"/>
        <v>0</v>
      </c>
      <c r="U3991" s="228">
        <f t="shared" si="23"/>
        <v>121.78108488513068</v>
      </c>
      <c r="V3991" s="228">
        <f t="shared" si="24"/>
        <v>0</v>
      </c>
      <c r="W3991" s="228" t="str">
        <f t="shared" si="22"/>
        <v>NANATPC DiabOther</v>
      </c>
      <c r="X3991" s="228">
        <f t="shared" si="25"/>
        <v>0</v>
      </c>
      <c r="Y3991" s="228">
        <f t="shared" si="18"/>
        <v>1849.44</v>
      </c>
    </row>
    <row r="3992" spans="1:25" hidden="1" x14ac:dyDescent="0.25">
      <c r="A3992" s="30" t="str">
        <f t="shared" si="19"/>
        <v>NANATPC Diabop_speccare</v>
      </c>
      <c r="B3992" s="30" t="s">
        <v>3742</v>
      </c>
      <c r="C3992" s="30" t="s">
        <v>3742</v>
      </c>
      <c r="D3992" s="30" t="s">
        <v>3742</v>
      </c>
      <c r="E3992" t="s">
        <v>2879</v>
      </c>
      <c r="F3992">
        <v>1</v>
      </c>
      <c r="G3992" t="s">
        <v>308</v>
      </c>
      <c r="H3992">
        <v>199.19</v>
      </c>
      <c r="I3992">
        <v>1</v>
      </c>
      <c r="J3992" t="s">
        <v>332</v>
      </c>
      <c r="K3992">
        <f t="shared" si="10"/>
        <v>199.19</v>
      </c>
      <c r="L3992">
        <f t="shared" si="11"/>
        <v>199.19</v>
      </c>
      <c r="M3992">
        <f t="shared" si="12"/>
        <v>1</v>
      </c>
      <c r="N3992">
        <f t="shared" si="12"/>
        <v>0</v>
      </c>
      <c r="O3992">
        <f t="shared" si="12"/>
        <v>0</v>
      </c>
      <c r="P3992">
        <f t="shared" si="12"/>
        <v>0</v>
      </c>
      <c r="Q3992">
        <f t="shared" si="12"/>
        <v>0</v>
      </c>
      <c r="R3992">
        <f t="shared" si="13"/>
        <v>0</v>
      </c>
      <c r="U3992" s="228">
        <f t="shared" si="23"/>
        <v>199.19</v>
      </c>
      <c r="V3992" s="228">
        <f t="shared" si="24"/>
        <v>0.125</v>
      </c>
      <c r="W3992" s="228" t="str">
        <f t="shared" si="22"/>
        <v>NANATPC DiabProv Visits</v>
      </c>
      <c r="X3992" s="228">
        <f t="shared" si="25"/>
        <v>1</v>
      </c>
      <c r="Y3992" s="228">
        <f t="shared" si="18"/>
        <v>8</v>
      </c>
    </row>
    <row r="3993" spans="1:25" hidden="1" x14ac:dyDescent="0.25">
      <c r="A3993" s="30" t="str">
        <f t="shared" si="19"/>
        <v>NANATPC Diabop_surg</v>
      </c>
      <c r="B3993" s="30" t="s">
        <v>3742</v>
      </c>
      <c r="C3993" s="30" t="s">
        <v>3742</v>
      </c>
      <c r="D3993" s="30" t="s">
        <v>3742</v>
      </c>
      <c r="E3993" t="s">
        <v>2879</v>
      </c>
      <c r="F3993">
        <v>1</v>
      </c>
      <c r="G3993" t="s">
        <v>309</v>
      </c>
      <c r="H3993">
        <v>0</v>
      </c>
      <c r="I3993">
        <v>0</v>
      </c>
      <c r="J3993" t="s">
        <v>336</v>
      </c>
      <c r="K3993">
        <f t="shared" si="10"/>
        <v>0</v>
      </c>
      <c r="L3993">
        <f t="shared" si="11"/>
        <v>0</v>
      </c>
      <c r="M3993">
        <f t="shared" si="12"/>
        <v>0</v>
      </c>
      <c r="N3993">
        <f t="shared" si="12"/>
        <v>0</v>
      </c>
      <c r="O3993">
        <f t="shared" si="12"/>
        <v>0</v>
      </c>
      <c r="P3993">
        <f t="shared" si="12"/>
        <v>0</v>
      </c>
      <c r="Q3993">
        <f t="shared" si="12"/>
        <v>0</v>
      </c>
      <c r="R3993">
        <f t="shared" si="13"/>
        <v>0</v>
      </c>
      <c r="U3993" s="228">
        <f t="shared" si="23"/>
        <v>3085.7407404703622</v>
      </c>
      <c r="V3993" s="228">
        <f t="shared" si="24"/>
        <v>0</v>
      </c>
      <c r="W3993" s="228" t="str">
        <f t="shared" si="22"/>
        <v>NANATPC DiabOther</v>
      </c>
      <c r="X3993" s="228">
        <f t="shared" si="25"/>
        <v>0</v>
      </c>
      <c r="Y3993" s="228">
        <f t="shared" si="18"/>
        <v>1849.44</v>
      </c>
    </row>
    <row r="3994" spans="1:25" hidden="1" x14ac:dyDescent="0.25">
      <c r="A3994" s="30" t="str">
        <f t="shared" si="19"/>
        <v>NANATPC Diabop_ultrasound</v>
      </c>
      <c r="B3994" s="30" t="s">
        <v>3742</v>
      </c>
      <c r="C3994" s="30" t="s">
        <v>3742</v>
      </c>
      <c r="D3994" s="30" t="s">
        <v>3742</v>
      </c>
      <c r="E3994" t="s">
        <v>2879</v>
      </c>
      <c r="F3994">
        <v>1</v>
      </c>
      <c r="G3994" t="s">
        <v>310</v>
      </c>
      <c r="H3994">
        <v>0</v>
      </c>
      <c r="I3994">
        <v>0</v>
      </c>
      <c r="J3994" t="s">
        <v>333</v>
      </c>
      <c r="K3994">
        <f t="shared" si="10"/>
        <v>0</v>
      </c>
      <c r="L3994">
        <f t="shared" si="11"/>
        <v>0</v>
      </c>
      <c r="M3994">
        <f t="shared" si="12"/>
        <v>0</v>
      </c>
      <c r="N3994">
        <f t="shared" si="12"/>
        <v>0</v>
      </c>
      <c r="O3994">
        <f t="shared" si="12"/>
        <v>0</v>
      </c>
      <c r="P3994">
        <f t="shared" si="12"/>
        <v>0</v>
      </c>
      <c r="Q3994">
        <f t="shared" si="12"/>
        <v>0</v>
      </c>
      <c r="R3994">
        <f t="shared" si="13"/>
        <v>0</v>
      </c>
      <c r="U3994" s="228">
        <f t="shared" si="23"/>
        <v>289.01654280910225</v>
      </c>
      <c r="V3994" s="228">
        <f t="shared" si="24"/>
        <v>0</v>
      </c>
      <c r="W3994" s="228" t="str">
        <f t="shared" si="22"/>
        <v>NANATPC DiabLab Tests</v>
      </c>
      <c r="X3994" s="228">
        <f t="shared" si="25"/>
        <v>0</v>
      </c>
      <c r="Y3994" s="228">
        <f t="shared" si="18"/>
        <v>20</v>
      </c>
    </row>
    <row r="3995" spans="1:25" hidden="1" x14ac:dyDescent="0.25">
      <c r="A3995" s="30" t="str">
        <f t="shared" si="19"/>
        <v>NANATPC Diabop_xray</v>
      </c>
      <c r="B3995" s="30" t="s">
        <v>3742</v>
      </c>
      <c r="C3995" s="30" t="s">
        <v>3742</v>
      </c>
      <c r="D3995" s="30" t="s">
        <v>3742</v>
      </c>
      <c r="E3995" t="s">
        <v>2879</v>
      </c>
      <c r="F3995">
        <v>1</v>
      </c>
      <c r="G3995" t="s">
        <v>311</v>
      </c>
      <c r="H3995">
        <v>0</v>
      </c>
      <c r="I3995">
        <v>0</v>
      </c>
      <c r="J3995" t="s">
        <v>333</v>
      </c>
      <c r="K3995">
        <f t="shared" si="10"/>
        <v>0</v>
      </c>
      <c r="L3995">
        <f t="shared" si="11"/>
        <v>0</v>
      </c>
      <c r="M3995">
        <f t="shared" si="12"/>
        <v>0</v>
      </c>
      <c r="N3995">
        <f t="shared" si="12"/>
        <v>0</v>
      </c>
      <c r="O3995">
        <f t="shared" si="12"/>
        <v>0</v>
      </c>
      <c r="P3995">
        <f t="shared" si="12"/>
        <v>0</v>
      </c>
      <c r="Q3995">
        <f t="shared" si="12"/>
        <v>0</v>
      </c>
      <c r="R3995">
        <f t="shared" si="13"/>
        <v>0</v>
      </c>
      <c r="U3995" s="228">
        <f t="shared" si="23"/>
        <v>134.25463315385375</v>
      </c>
      <c r="V3995" s="228">
        <f t="shared" si="24"/>
        <v>0</v>
      </c>
      <c r="W3995" s="228" t="str">
        <f t="shared" si="22"/>
        <v>NANATPC DiabLab Tests</v>
      </c>
      <c r="X3995" s="228">
        <f t="shared" si="25"/>
        <v>0</v>
      </c>
      <c r="Y3995" s="228">
        <f t="shared" si="18"/>
        <v>20</v>
      </c>
    </row>
    <row r="3996" spans="1:25" hidden="1" x14ac:dyDescent="0.25">
      <c r="A3996" s="30" t="str">
        <f t="shared" si="19"/>
        <v>NANATPC Diabrx_generic</v>
      </c>
      <c r="B3996" s="30" t="s">
        <v>3742</v>
      </c>
      <c r="C3996" s="30" t="s">
        <v>3742</v>
      </c>
      <c r="D3996" s="30" t="s">
        <v>3742</v>
      </c>
      <c r="E3996" t="s">
        <v>2879</v>
      </c>
      <c r="F3996">
        <v>1</v>
      </c>
      <c r="G3996" t="s">
        <v>312</v>
      </c>
      <c r="H3996">
        <v>0</v>
      </c>
      <c r="I3996">
        <v>0</v>
      </c>
      <c r="J3996" t="s">
        <v>334</v>
      </c>
      <c r="K3996">
        <f t="shared" si="10"/>
        <v>0</v>
      </c>
      <c r="L3996">
        <f t="shared" si="11"/>
        <v>0</v>
      </c>
      <c r="M3996">
        <f t="shared" si="12"/>
        <v>0</v>
      </c>
      <c r="N3996">
        <f t="shared" si="12"/>
        <v>0</v>
      </c>
      <c r="O3996">
        <f t="shared" si="12"/>
        <v>0</v>
      </c>
      <c r="P3996">
        <f t="shared" si="12"/>
        <v>0</v>
      </c>
      <c r="Q3996">
        <f t="shared" si="12"/>
        <v>0</v>
      </c>
      <c r="R3996">
        <f t="shared" si="13"/>
        <v>0</v>
      </c>
      <c r="U3996" s="228">
        <f t="shared" si="23"/>
        <v>35.066350173553978</v>
      </c>
      <c r="V3996" s="228">
        <f t="shared" si="24"/>
        <v>0.80736497473690494</v>
      </c>
      <c r="W3996" s="228" t="str">
        <f t="shared" si="22"/>
        <v>NANATPC DiabScripts</v>
      </c>
      <c r="X3996" s="228">
        <f t="shared" si="25"/>
        <v>0</v>
      </c>
      <c r="Y3996" s="228">
        <f t="shared" si="18"/>
        <v>0</v>
      </c>
    </row>
    <row r="3997" spans="1:25" hidden="1" x14ac:dyDescent="0.25">
      <c r="A3997" s="30" t="str">
        <f t="shared" si="19"/>
        <v>NANATPC Diabrx_npbrand</v>
      </c>
      <c r="B3997" s="30" t="s">
        <v>3742</v>
      </c>
      <c r="C3997" s="30" t="s">
        <v>3742</v>
      </c>
      <c r="D3997" s="30" t="s">
        <v>3742</v>
      </c>
      <c r="E3997" t="s">
        <v>2879</v>
      </c>
      <c r="F3997">
        <v>1</v>
      </c>
      <c r="G3997" t="s">
        <v>2688</v>
      </c>
      <c r="H3997">
        <v>0</v>
      </c>
      <c r="I3997">
        <v>0</v>
      </c>
      <c r="J3997" t="s">
        <v>334</v>
      </c>
      <c r="K3997">
        <f t="shared" si="10"/>
        <v>0</v>
      </c>
      <c r="L3997">
        <f t="shared" si="11"/>
        <v>0</v>
      </c>
      <c r="M3997">
        <f t="shared" ref="M3997:Q4012" si="26">IF($J3997=M$3,$I3997,0)</f>
        <v>0</v>
      </c>
      <c r="N3997">
        <f t="shared" si="26"/>
        <v>0</v>
      </c>
      <c r="O3997">
        <f t="shared" si="26"/>
        <v>0</v>
      </c>
      <c r="P3997">
        <f t="shared" si="26"/>
        <v>0</v>
      </c>
      <c r="Q3997">
        <f t="shared" si="26"/>
        <v>0</v>
      </c>
      <c r="R3997">
        <f t="shared" si="13"/>
        <v>0</v>
      </c>
      <c r="U3997" s="228">
        <f t="shared" si="23"/>
        <v>422.36659225528535</v>
      </c>
      <c r="V3997" s="228">
        <f t="shared" si="24"/>
        <v>2.311780611062398E-2</v>
      </c>
      <c r="W3997" s="228" t="str">
        <f t="shared" si="22"/>
        <v>NANATPC DiabScripts</v>
      </c>
      <c r="X3997" s="228">
        <f t="shared" si="25"/>
        <v>0</v>
      </c>
      <c r="Y3997" s="228">
        <f t="shared" si="18"/>
        <v>0</v>
      </c>
    </row>
    <row r="3998" spans="1:25" hidden="1" x14ac:dyDescent="0.25">
      <c r="A3998" s="30" t="str">
        <f t="shared" si="19"/>
        <v>NANATPC Diabrx_pbrand</v>
      </c>
      <c r="B3998" s="30" t="s">
        <v>3742</v>
      </c>
      <c r="C3998" s="30" t="s">
        <v>3742</v>
      </c>
      <c r="D3998" s="30" t="s">
        <v>3742</v>
      </c>
      <c r="E3998" t="s">
        <v>2879</v>
      </c>
      <c r="F3998">
        <v>1</v>
      </c>
      <c r="G3998" t="s">
        <v>2687</v>
      </c>
      <c r="H3998">
        <v>0</v>
      </c>
      <c r="I3998">
        <v>0</v>
      </c>
      <c r="J3998" t="s">
        <v>334</v>
      </c>
      <c r="K3998">
        <f t="shared" si="10"/>
        <v>0</v>
      </c>
      <c r="L3998">
        <f t="shared" si="11"/>
        <v>0</v>
      </c>
      <c r="M3998">
        <f t="shared" si="26"/>
        <v>0</v>
      </c>
      <c r="N3998">
        <f t="shared" si="26"/>
        <v>0</v>
      </c>
      <c r="O3998">
        <f t="shared" si="26"/>
        <v>0</v>
      </c>
      <c r="P3998">
        <f t="shared" si="26"/>
        <v>0</v>
      </c>
      <c r="Q3998">
        <f t="shared" si="26"/>
        <v>0</v>
      </c>
      <c r="R3998">
        <f t="shared" si="13"/>
        <v>0</v>
      </c>
      <c r="U3998" s="228">
        <f t="shared" si="23"/>
        <v>262.1294325818298</v>
      </c>
      <c r="V3998" s="228">
        <f t="shared" si="24"/>
        <v>0.16005076361239376</v>
      </c>
      <c r="W3998" s="228" t="str">
        <f t="shared" si="22"/>
        <v>NANATPC DiabScripts</v>
      </c>
      <c r="X3998" s="228">
        <f t="shared" si="25"/>
        <v>0</v>
      </c>
      <c r="Y3998" s="228">
        <f t="shared" si="18"/>
        <v>0</v>
      </c>
    </row>
    <row r="3999" spans="1:25" hidden="1" x14ac:dyDescent="0.25">
      <c r="A3999" s="30" t="str">
        <f t="shared" si="19"/>
        <v>NANATPC Diabrx_specialty</v>
      </c>
      <c r="B3999" s="30" t="s">
        <v>3742</v>
      </c>
      <c r="C3999" s="30" t="s">
        <v>3742</v>
      </c>
      <c r="D3999" s="30" t="s">
        <v>3742</v>
      </c>
      <c r="E3999" t="s">
        <v>2879</v>
      </c>
      <c r="F3999">
        <v>1</v>
      </c>
      <c r="G3999" t="s">
        <v>313</v>
      </c>
      <c r="H3999">
        <v>0</v>
      </c>
      <c r="I3999">
        <v>0</v>
      </c>
      <c r="J3999" t="s">
        <v>334</v>
      </c>
      <c r="K3999">
        <f t="shared" si="10"/>
        <v>0</v>
      </c>
      <c r="L3999">
        <f t="shared" si="11"/>
        <v>0</v>
      </c>
      <c r="M3999">
        <f t="shared" si="26"/>
        <v>0</v>
      </c>
      <c r="N3999">
        <f t="shared" si="26"/>
        <v>0</v>
      </c>
      <c r="O3999">
        <f t="shared" si="26"/>
        <v>0</v>
      </c>
      <c r="P3999">
        <f t="shared" si="26"/>
        <v>0</v>
      </c>
      <c r="Q3999">
        <f t="shared" si="26"/>
        <v>0</v>
      </c>
      <c r="R3999">
        <f t="shared" si="13"/>
        <v>0</v>
      </c>
      <c r="U3999" s="228">
        <f t="shared" si="23"/>
        <v>5475.8974580629047</v>
      </c>
      <c r="V3999" s="228">
        <f t="shared" si="24"/>
        <v>9.4664555400774224E-3</v>
      </c>
      <c r="W3999" s="228" t="str">
        <f t="shared" si="22"/>
        <v>NANATPC DiabScripts</v>
      </c>
      <c r="X3999" s="228">
        <f t="shared" si="25"/>
        <v>0</v>
      </c>
      <c r="Y3999" s="228">
        <f t="shared" si="18"/>
        <v>0</v>
      </c>
    </row>
    <row r="4000" spans="1:25" hidden="1" x14ac:dyDescent="0.25">
      <c r="A4000" s="30" t="str">
        <f t="shared" ref="A4000:A4026" si="27">B4000&amp;C4000&amp;E4000&amp;G4000</f>
        <v>NANATPC HIVip_fac</v>
      </c>
      <c r="B4000" s="30" t="s">
        <v>3742</v>
      </c>
      <c r="C4000" s="30" t="s">
        <v>3742</v>
      </c>
      <c r="D4000" s="30" t="s">
        <v>3742</v>
      </c>
      <c r="E4000" t="s">
        <v>2882</v>
      </c>
      <c r="F4000">
        <v>1</v>
      </c>
      <c r="G4000" t="s">
        <v>289</v>
      </c>
      <c r="H4000">
        <v>0</v>
      </c>
      <c r="I4000">
        <v>0</v>
      </c>
      <c r="J4000" t="s">
        <v>335</v>
      </c>
      <c r="K4000">
        <f t="shared" si="10"/>
        <v>0</v>
      </c>
      <c r="L4000">
        <f t="shared" si="11"/>
        <v>0</v>
      </c>
      <c r="M4000">
        <f t="shared" si="26"/>
        <v>0</v>
      </c>
      <c r="N4000">
        <f t="shared" si="26"/>
        <v>0</v>
      </c>
      <c r="O4000">
        <f t="shared" si="26"/>
        <v>0</v>
      </c>
      <c r="P4000">
        <f t="shared" si="26"/>
        <v>0</v>
      </c>
      <c r="Q4000">
        <f t="shared" si="26"/>
        <v>0</v>
      </c>
      <c r="R4000">
        <f t="shared" si="13"/>
        <v>0</v>
      </c>
      <c r="U4000" s="228">
        <f t="shared" si="23"/>
        <v>5423.0136917672153</v>
      </c>
      <c r="V4000" s="228">
        <f t="shared" si="24"/>
        <v>1</v>
      </c>
      <c r="W4000" s="228" t="str">
        <f t="shared" si="22"/>
        <v>NANATPC HIVHosp Days</v>
      </c>
      <c r="X4000" s="228">
        <f t="shared" si="25"/>
        <v>1</v>
      </c>
      <c r="Y4000" s="228">
        <f t="shared" si="18"/>
        <v>1</v>
      </c>
    </row>
    <row r="4001" spans="1:25" hidden="1" x14ac:dyDescent="0.25">
      <c r="A4001" s="30" t="str">
        <f t="shared" si="27"/>
        <v>NANATPC HIVip_prof</v>
      </c>
      <c r="B4001" s="30" t="s">
        <v>3742</v>
      </c>
      <c r="C4001" s="30" t="s">
        <v>3742</v>
      </c>
      <c r="D4001" s="30" t="s">
        <v>3742</v>
      </c>
      <c r="E4001" t="s">
        <v>2882</v>
      </c>
      <c r="F4001">
        <v>1</v>
      </c>
      <c r="G4001" t="s">
        <v>290</v>
      </c>
      <c r="H4001">
        <v>0</v>
      </c>
      <c r="I4001">
        <v>0</v>
      </c>
      <c r="J4001" t="s">
        <v>363</v>
      </c>
      <c r="K4001">
        <f t="shared" si="10"/>
        <v>0</v>
      </c>
      <c r="L4001">
        <f t="shared" si="11"/>
        <v>0</v>
      </c>
      <c r="M4001">
        <f t="shared" si="26"/>
        <v>0</v>
      </c>
      <c r="N4001">
        <f t="shared" si="26"/>
        <v>0</v>
      </c>
      <c r="O4001">
        <f t="shared" si="26"/>
        <v>0</v>
      </c>
      <c r="P4001">
        <f t="shared" si="26"/>
        <v>0</v>
      </c>
      <c r="Q4001">
        <f t="shared" si="26"/>
        <v>0</v>
      </c>
      <c r="R4001">
        <f t="shared" si="13"/>
        <v>0</v>
      </c>
      <c r="U4001" s="228">
        <f t="shared" si="23"/>
        <v>3981.502157841152</v>
      </c>
      <c r="V4001" s="228">
        <f t="shared" si="24"/>
        <v>0.24573844278724846</v>
      </c>
      <c r="W4001" s="228" t="str">
        <f t="shared" si="22"/>
        <v>NANATPC HIVHosp Adm</v>
      </c>
      <c r="X4001" s="228">
        <f t="shared" si="25"/>
        <v>0.24573844278724846</v>
      </c>
      <c r="Y4001" s="228">
        <f t="shared" si="18"/>
        <v>1</v>
      </c>
    </row>
    <row r="4002" spans="1:25" hidden="1" x14ac:dyDescent="0.25">
      <c r="A4002" s="30" t="str">
        <f t="shared" si="27"/>
        <v>NANATPC HIVop_ambulance</v>
      </c>
      <c r="B4002" s="30" t="s">
        <v>3742</v>
      </c>
      <c r="C4002" s="30" t="s">
        <v>3742</v>
      </c>
      <c r="D4002" s="30" t="s">
        <v>3742</v>
      </c>
      <c r="E4002" t="s">
        <v>2882</v>
      </c>
      <c r="F4002">
        <v>1</v>
      </c>
      <c r="G4002" t="s">
        <v>291</v>
      </c>
      <c r="H4002">
        <v>0</v>
      </c>
      <c r="I4002">
        <v>0</v>
      </c>
      <c r="J4002" t="s">
        <v>336</v>
      </c>
      <c r="K4002">
        <f t="shared" si="10"/>
        <v>0</v>
      </c>
      <c r="L4002">
        <f t="shared" si="11"/>
        <v>0</v>
      </c>
      <c r="M4002">
        <f t="shared" si="26"/>
        <v>0</v>
      </c>
      <c r="N4002">
        <f t="shared" si="26"/>
        <v>0</v>
      </c>
      <c r="O4002">
        <f t="shared" si="26"/>
        <v>0</v>
      </c>
      <c r="P4002">
        <f t="shared" si="26"/>
        <v>0</v>
      </c>
      <c r="Q4002">
        <f t="shared" si="26"/>
        <v>0</v>
      </c>
      <c r="R4002">
        <f t="shared" si="13"/>
        <v>0</v>
      </c>
      <c r="U4002" s="228">
        <f t="shared" si="23"/>
        <v>1295.4427360262307</v>
      </c>
      <c r="V4002" s="228">
        <f t="shared" si="24"/>
        <v>1.3021696698052693E-2</v>
      </c>
      <c r="W4002" s="228" t="str">
        <f t="shared" si="22"/>
        <v>NANATPC HIVOther</v>
      </c>
      <c r="X4002" s="228">
        <f t="shared" si="25"/>
        <v>0</v>
      </c>
      <c r="Y4002" s="228">
        <f t="shared" si="18"/>
        <v>0</v>
      </c>
    </row>
    <row r="4003" spans="1:25" hidden="1" x14ac:dyDescent="0.25">
      <c r="A4003" s="30" t="str">
        <f t="shared" si="27"/>
        <v>NANATPC HIVop_chiro</v>
      </c>
      <c r="B4003" s="30" t="s">
        <v>3742</v>
      </c>
      <c r="C4003" s="30" t="s">
        <v>3742</v>
      </c>
      <c r="D4003" s="30" t="s">
        <v>3742</v>
      </c>
      <c r="E4003" t="s">
        <v>2882</v>
      </c>
      <c r="F4003">
        <v>1</v>
      </c>
      <c r="G4003" t="s">
        <v>292</v>
      </c>
      <c r="H4003">
        <v>0</v>
      </c>
      <c r="I4003">
        <v>0</v>
      </c>
      <c r="J4003" t="s">
        <v>332</v>
      </c>
      <c r="K4003">
        <f t="shared" si="10"/>
        <v>0</v>
      </c>
      <c r="L4003">
        <f t="shared" si="11"/>
        <v>0</v>
      </c>
      <c r="M4003">
        <f t="shared" si="26"/>
        <v>0</v>
      </c>
      <c r="N4003">
        <f t="shared" si="26"/>
        <v>0</v>
      </c>
      <c r="O4003">
        <f t="shared" si="26"/>
        <v>0</v>
      </c>
      <c r="P4003">
        <f t="shared" si="26"/>
        <v>0</v>
      </c>
      <c r="Q4003">
        <f t="shared" si="26"/>
        <v>0</v>
      </c>
      <c r="R4003">
        <f t="shared" si="13"/>
        <v>0</v>
      </c>
      <c r="U4003" s="228">
        <f t="shared" si="23"/>
        <v>51.93100562075324</v>
      </c>
      <c r="V4003" s="228">
        <f t="shared" si="24"/>
        <v>0</v>
      </c>
      <c r="W4003" s="228" t="str">
        <f t="shared" si="22"/>
        <v>NANATPC HIVProv Visits</v>
      </c>
      <c r="X4003" s="228">
        <f t="shared" si="25"/>
        <v>0</v>
      </c>
      <c r="Y4003" s="228">
        <f t="shared" si="18"/>
        <v>20</v>
      </c>
    </row>
    <row r="4004" spans="1:25" hidden="1" x14ac:dyDescent="0.25">
      <c r="A4004" s="30" t="str">
        <f t="shared" si="27"/>
        <v>NANATPC HIVop_ct_mri</v>
      </c>
      <c r="B4004" s="30" t="s">
        <v>3742</v>
      </c>
      <c r="C4004" s="30" t="s">
        <v>3742</v>
      </c>
      <c r="D4004" s="30" t="s">
        <v>3742</v>
      </c>
      <c r="E4004" t="s">
        <v>2882</v>
      </c>
      <c r="F4004">
        <v>1</v>
      </c>
      <c r="G4004" t="s">
        <v>293</v>
      </c>
      <c r="H4004">
        <v>0</v>
      </c>
      <c r="I4004">
        <v>0</v>
      </c>
      <c r="J4004" t="s">
        <v>333</v>
      </c>
      <c r="K4004">
        <f t="shared" si="10"/>
        <v>0</v>
      </c>
      <c r="L4004">
        <f t="shared" si="11"/>
        <v>0</v>
      </c>
      <c r="M4004">
        <f t="shared" si="26"/>
        <v>0</v>
      </c>
      <c r="N4004">
        <f t="shared" si="26"/>
        <v>0</v>
      </c>
      <c r="O4004">
        <f t="shared" si="26"/>
        <v>0</v>
      </c>
      <c r="P4004">
        <f t="shared" si="26"/>
        <v>0</v>
      </c>
      <c r="Q4004">
        <f t="shared" si="26"/>
        <v>0</v>
      </c>
      <c r="R4004">
        <f t="shared" si="13"/>
        <v>0</v>
      </c>
      <c r="U4004" s="228">
        <f t="shared" si="23"/>
        <v>1119.4622002521535</v>
      </c>
      <c r="V4004" s="228">
        <f t="shared" si="24"/>
        <v>0</v>
      </c>
      <c r="W4004" s="228" t="str">
        <f t="shared" si="22"/>
        <v>NANATPC HIVLab Tests</v>
      </c>
      <c r="X4004" s="228">
        <f t="shared" si="25"/>
        <v>0</v>
      </c>
      <c r="Y4004" s="228">
        <f t="shared" si="18"/>
        <v>48</v>
      </c>
    </row>
    <row r="4005" spans="1:25" hidden="1" x14ac:dyDescent="0.25">
      <c r="A4005" s="30" t="str">
        <f t="shared" si="27"/>
        <v>NANATPC HIVop_diagnostic_cardiology</v>
      </c>
      <c r="B4005" s="30" t="s">
        <v>3742</v>
      </c>
      <c r="C4005" s="30" t="s">
        <v>3742</v>
      </c>
      <c r="D4005" s="30" t="s">
        <v>3742</v>
      </c>
      <c r="E4005" t="s">
        <v>2882</v>
      </c>
      <c r="F4005">
        <v>1</v>
      </c>
      <c r="G4005" t="s">
        <v>294</v>
      </c>
      <c r="H4005">
        <v>0</v>
      </c>
      <c r="I4005">
        <v>0</v>
      </c>
      <c r="J4005" t="s">
        <v>333</v>
      </c>
      <c r="K4005">
        <f t="shared" si="10"/>
        <v>0</v>
      </c>
      <c r="L4005">
        <f t="shared" si="11"/>
        <v>0</v>
      </c>
      <c r="M4005">
        <f t="shared" si="26"/>
        <v>0</v>
      </c>
      <c r="N4005">
        <f t="shared" si="26"/>
        <v>0</v>
      </c>
      <c r="O4005">
        <f t="shared" si="26"/>
        <v>0</v>
      </c>
      <c r="P4005">
        <f t="shared" si="26"/>
        <v>0</v>
      </c>
      <c r="Q4005">
        <f t="shared" si="26"/>
        <v>0</v>
      </c>
      <c r="R4005">
        <f t="shared" si="13"/>
        <v>0</v>
      </c>
      <c r="U4005" s="228">
        <f t="shared" si="23"/>
        <v>299.77187762032713</v>
      </c>
      <c r="V4005" s="228">
        <f t="shared" si="24"/>
        <v>0</v>
      </c>
      <c r="W4005" s="228" t="str">
        <f t="shared" si="22"/>
        <v>NANATPC HIVLab Tests</v>
      </c>
      <c r="X4005" s="228">
        <f t="shared" si="25"/>
        <v>0</v>
      </c>
      <c r="Y4005" s="228">
        <f t="shared" si="18"/>
        <v>48</v>
      </c>
    </row>
    <row r="4006" spans="1:25" hidden="1" x14ac:dyDescent="0.25">
      <c r="A4006" s="30" t="str">
        <f t="shared" si="27"/>
        <v>NANATPC HIVop_dialysis</v>
      </c>
      <c r="B4006" s="30" t="s">
        <v>3742</v>
      </c>
      <c r="C4006" s="30" t="s">
        <v>3742</v>
      </c>
      <c r="D4006" s="30" t="s">
        <v>3742</v>
      </c>
      <c r="E4006" t="s">
        <v>2882</v>
      </c>
      <c r="F4006">
        <v>1</v>
      </c>
      <c r="G4006" t="s">
        <v>295</v>
      </c>
      <c r="H4006">
        <v>0</v>
      </c>
      <c r="I4006">
        <v>0</v>
      </c>
      <c r="J4006" t="s">
        <v>336</v>
      </c>
      <c r="K4006">
        <f t="shared" si="10"/>
        <v>0</v>
      </c>
      <c r="L4006">
        <f t="shared" si="11"/>
        <v>0</v>
      </c>
      <c r="M4006">
        <f t="shared" si="26"/>
        <v>0</v>
      </c>
      <c r="N4006">
        <f t="shared" si="26"/>
        <v>0</v>
      </c>
      <c r="O4006">
        <f t="shared" si="26"/>
        <v>0</v>
      </c>
      <c r="P4006">
        <f t="shared" si="26"/>
        <v>0</v>
      </c>
      <c r="Q4006">
        <f t="shared" si="26"/>
        <v>0</v>
      </c>
      <c r="R4006">
        <f t="shared" si="13"/>
        <v>0</v>
      </c>
      <c r="U4006" s="228">
        <f t="shared" si="23"/>
        <v>2199.292785703447</v>
      </c>
      <c r="V4006" s="228">
        <f t="shared" si="24"/>
        <v>2.5108992211680576E-2</v>
      </c>
      <c r="W4006" s="228" t="str">
        <f t="shared" si="22"/>
        <v>NANATPC HIVOther</v>
      </c>
      <c r="X4006" s="228">
        <f t="shared" si="25"/>
        <v>0</v>
      </c>
      <c r="Y4006" s="228">
        <f t="shared" si="18"/>
        <v>0</v>
      </c>
    </row>
    <row r="4007" spans="1:25" hidden="1" x14ac:dyDescent="0.25">
      <c r="A4007" s="30" t="str">
        <f t="shared" si="27"/>
        <v>NANATPC HIVop_dme</v>
      </c>
      <c r="B4007" s="30" t="s">
        <v>3742</v>
      </c>
      <c r="C4007" s="30" t="s">
        <v>3742</v>
      </c>
      <c r="D4007" s="30" t="s">
        <v>3742</v>
      </c>
      <c r="E4007" t="s">
        <v>2882</v>
      </c>
      <c r="F4007">
        <v>1</v>
      </c>
      <c r="G4007" t="s">
        <v>296</v>
      </c>
      <c r="H4007">
        <v>0</v>
      </c>
      <c r="I4007">
        <v>0</v>
      </c>
      <c r="J4007" t="s">
        <v>336</v>
      </c>
      <c r="K4007">
        <f t="shared" si="10"/>
        <v>0</v>
      </c>
      <c r="L4007">
        <f t="shared" si="11"/>
        <v>0</v>
      </c>
      <c r="M4007">
        <f t="shared" si="26"/>
        <v>0</v>
      </c>
      <c r="N4007">
        <f t="shared" si="26"/>
        <v>0</v>
      </c>
      <c r="O4007">
        <f t="shared" si="26"/>
        <v>0</v>
      </c>
      <c r="P4007">
        <f t="shared" si="26"/>
        <v>0</v>
      </c>
      <c r="Q4007">
        <f t="shared" si="26"/>
        <v>0</v>
      </c>
      <c r="R4007">
        <f t="shared" si="13"/>
        <v>0</v>
      </c>
      <c r="U4007" s="228">
        <f t="shared" si="23"/>
        <v>263.89210284056622</v>
      </c>
      <c r="V4007" s="228">
        <f t="shared" si="24"/>
        <v>1.5035565808909078E-2</v>
      </c>
      <c r="W4007" s="228" t="str">
        <f t="shared" si="22"/>
        <v>NANATPC HIVOther</v>
      </c>
      <c r="X4007" s="228">
        <f t="shared" si="25"/>
        <v>0</v>
      </c>
      <c r="Y4007" s="228">
        <f t="shared" si="18"/>
        <v>0</v>
      </c>
    </row>
    <row r="4008" spans="1:25" hidden="1" x14ac:dyDescent="0.25">
      <c r="A4008" s="30" t="str">
        <f t="shared" si="27"/>
        <v>NANATPC HIVop_er_fac</v>
      </c>
      <c r="B4008" s="30" t="s">
        <v>3742</v>
      </c>
      <c r="C4008" s="30" t="s">
        <v>3742</v>
      </c>
      <c r="D4008" s="30" t="s">
        <v>3742</v>
      </c>
      <c r="E4008" t="s">
        <v>2882</v>
      </c>
      <c r="F4008">
        <v>1</v>
      </c>
      <c r="G4008" t="s">
        <v>297</v>
      </c>
      <c r="H4008">
        <v>0</v>
      </c>
      <c r="I4008">
        <v>0</v>
      </c>
      <c r="J4008" t="s">
        <v>336</v>
      </c>
      <c r="K4008">
        <f t="shared" si="10"/>
        <v>0</v>
      </c>
      <c r="L4008">
        <f t="shared" si="11"/>
        <v>0</v>
      </c>
      <c r="M4008">
        <f t="shared" si="26"/>
        <v>0</v>
      </c>
      <c r="N4008">
        <f t="shared" si="26"/>
        <v>0</v>
      </c>
      <c r="O4008">
        <f t="shared" si="26"/>
        <v>0</v>
      </c>
      <c r="P4008">
        <f t="shared" si="26"/>
        <v>0</v>
      </c>
      <c r="Q4008">
        <f t="shared" si="26"/>
        <v>0</v>
      </c>
      <c r="R4008">
        <f t="shared" si="13"/>
        <v>0</v>
      </c>
      <c r="U4008" s="228">
        <f t="shared" si="23"/>
        <v>2184.4421642639932</v>
      </c>
      <c r="V4008" s="228">
        <f t="shared" si="24"/>
        <v>0.17696671169059053</v>
      </c>
      <c r="W4008" s="228" t="str">
        <f t="shared" si="22"/>
        <v>NANATPC HIVOther</v>
      </c>
      <c r="X4008" s="228">
        <f t="shared" si="25"/>
        <v>0</v>
      </c>
      <c r="Y4008" s="228">
        <f t="shared" si="18"/>
        <v>0</v>
      </c>
    </row>
    <row r="4009" spans="1:25" hidden="1" x14ac:dyDescent="0.25">
      <c r="A4009" s="30" t="str">
        <f t="shared" si="27"/>
        <v>NANATPC HIVop_er_prof</v>
      </c>
      <c r="B4009" s="30" t="s">
        <v>3742</v>
      </c>
      <c r="C4009" s="30" t="s">
        <v>3742</v>
      </c>
      <c r="D4009" s="30" t="s">
        <v>3742</v>
      </c>
      <c r="E4009" t="s">
        <v>2882</v>
      </c>
      <c r="F4009">
        <v>1</v>
      </c>
      <c r="G4009" t="s">
        <v>298</v>
      </c>
      <c r="H4009">
        <v>0</v>
      </c>
      <c r="I4009">
        <v>0</v>
      </c>
      <c r="J4009" t="s">
        <v>336</v>
      </c>
      <c r="K4009">
        <f t="shared" si="10"/>
        <v>0</v>
      </c>
      <c r="L4009">
        <f t="shared" si="11"/>
        <v>0</v>
      </c>
      <c r="M4009">
        <f t="shared" si="26"/>
        <v>0</v>
      </c>
      <c r="N4009">
        <f t="shared" si="26"/>
        <v>0</v>
      </c>
      <c r="O4009">
        <f t="shared" si="26"/>
        <v>0</v>
      </c>
      <c r="P4009">
        <f t="shared" si="26"/>
        <v>0</v>
      </c>
      <c r="Q4009">
        <f t="shared" si="26"/>
        <v>0</v>
      </c>
      <c r="R4009">
        <f t="shared" si="13"/>
        <v>0</v>
      </c>
      <c r="U4009" s="228">
        <f t="shared" si="23"/>
        <v>0</v>
      </c>
      <c r="V4009" s="228">
        <f t="shared" si="24"/>
        <v>0</v>
      </c>
      <c r="W4009" s="228" t="str">
        <f t="shared" si="22"/>
        <v>NANATPC HIVOther</v>
      </c>
      <c r="X4009" s="228">
        <f t="shared" si="25"/>
        <v>0</v>
      </c>
      <c r="Y4009" s="228">
        <f t="shared" si="18"/>
        <v>0</v>
      </c>
    </row>
    <row r="4010" spans="1:25" hidden="1" x14ac:dyDescent="0.25">
      <c r="A4010" s="30" t="str">
        <f t="shared" si="27"/>
        <v>NANATPC HIVop_eye</v>
      </c>
      <c r="B4010" s="30" t="s">
        <v>3742</v>
      </c>
      <c r="C4010" s="30" t="s">
        <v>3742</v>
      </c>
      <c r="D4010" s="30" t="s">
        <v>3742</v>
      </c>
      <c r="E4010" t="s">
        <v>2882</v>
      </c>
      <c r="F4010">
        <v>1</v>
      </c>
      <c r="G4010" t="s">
        <v>299</v>
      </c>
      <c r="H4010">
        <v>0</v>
      </c>
      <c r="I4010">
        <v>0</v>
      </c>
      <c r="J4010" t="s">
        <v>332</v>
      </c>
      <c r="K4010">
        <f t="shared" ref="K4010:K4073" si="28">H4010*I4010</f>
        <v>0</v>
      </c>
      <c r="L4010">
        <f t="shared" ref="L4010:L4073" si="29">K4010*F4010</f>
        <v>0</v>
      </c>
      <c r="M4010">
        <f t="shared" si="26"/>
        <v>0</v>
      </c>
      <c r="N4010">
        <f t="shared" si="26"/>
        <v>0</v>
      </c>
      <c r="O4010">
        <f t="shared" si="26"/>
        <v>0</v>
      </c>
      <c r="P4010">
        <f t="shared" si="26"/>
        <v>0</v>
      </c>
      <c r="Q4010">
        <f t="shared" si="26"/>
        <v>0</v>
      </c>
      <c r="R4010">
        <f t="shared" ref="R4010:R4073" si="30">IF($J4010="Other",$K4010,0)</f>
        <v>0</v>
      </c>
      <c r="U4010" s="228">
        <f t="shared" si="23"/>
        <v>132.589570987212</v>
      </c>
      <c r="V4010" s="228">
        <f t="shared" si="24"/>
        <v>0</v>
      </c>
      <c r="W4010" s="228" t="str">
        <f t="shared" si="22"/>
        <v>NANATPC HIVProv Visits</v>
      </c>
      <c r="X4010" s="228">
        <f t="shared" si="25"/>
        <v>0</v>
      </c>
      <c r="Y4010" s="228">
        <f t="shared" si="18"/>
        <v>20</v>
      </c>
    </row>
    <row r="4011" spans="1:25" hidden="1" x14ac:dyDescent="0.25">
      <c r="A4011" s="30" t="str">
        <f t="shared" si="27"/>
        <v>NANATPC HIVop_jcode</v>
      </c>
      <c r="B4011" s="30" t="s">
        <v>3742</v>
      </c>
      <c r="C4011" s="30" t="s">
        <v>3742</v>
      </c>
      <c r="D4011" s="30" t="s">
        <v>3742</v>
      </c>
      <c r="E4011" t="s">
        <v>2882</v>
      </c>
      <c r="F4011">
        <v>1</v>
      </c>
      <c r="G4011" t="s">
        <v>300</v>
      </c>
      <c r="H4011">
        <v>0</v>
      </c>
      <c r="I4011">
        <v>0</v>
      </c>
      <c r="J4011" t="s">
        <v>336</v>
      </c>
      <c r="K4011">
        <f t="shared" si="28"/>
        <v>0</v>
      </c>
      <c r="L4011">
        <f t="shared" si="29"/>
        <v>0</v>
      </c>
      <c r="M4011">
        <f t="shared" si="26"/>
        <v>0</v>
      </c>
      <c r="N4011">
        <f t="shared" si="26"/>
        <v>0</v>
      </c>
      <c r="O4011">
        <f t="shared" si="26"/>
        <v>0</v>
      </c>
      <c r="P4011">
        <f t="shared" si="26"/>
        <v>0</v>
      </c>
      <c r="Q4011">
        <f t="shared" si="26"/>
        <v>0</v>
      </c>
      <c r="R4011">
        <f t="shared" si="30"/>
        <v>0</v>
      </c>
      <c r="U4011" s="228">
        <f t="shared" si="23"/>
        <v>4220.310035822431</v>
      </c>
      <c r="V4011" s="228">
        <f t="shared" si="24"/>
        <v>3.5849167954820876E-2</v>
      </c>
      <c r="W4011" s="228" t="str">
        <f t="shared" si="22"/>
        <v>NANATPC HIVOther</v>
      </c>
      <c r="X4011" s="228">
        <f t="shared" si="25"/>
        <v>0</v>
      </c>
      <c r="Y4011" s="228">
        <f t="shared" si="18"/>
        <v>0</v>
      </c>
    </row>
    <row r="4012" spans="1:25" hidden="1" x14ac:dyDescent="0.25">
      <c r="A4012" s="30" t="str">
        <f t="shared" si="27"/>
        <v>NANATPC HIVop_lab</v>
      </c>
      <c r="B4012" s="30" t="s">
        <v>3742</v>
      </c>
      <c r="C4012" s="30" t="s">
        <v>3742</v>
      </c>
      <c r="D4012" s="30" t="s">
        <v>3742</v>
      </c>
      <c r="E4012" t="s">
        <v>2882</v>
      </c>
      <c r="F4012">
        <v>1</v>
      </c>
      <c r="G4012" t="s">
        <v>301</v>
      </c>
      <c r="H4012">
        <v>51.88</v>
      </c>
      <c r="I4012">
        <v>48</v>
      </c>
      <c r="J4012" t="s">
        <v>333</v>
      </c>
      <c r="K4012">
        <f t="shared" si="28"/>
        <v>2490.2400000000002</v>
      </c>
      <c r="L4012">
        <f t="shared" si="29"/>
        <v>2490.2400000000002</v>
      </c>
      <c r="M4012">
        <f t="shared" si="26"/>
        <v>0</v>
      </c>
      <c r="N4012">
        <f t="shared" si="26"/>
        <v>48</v>
      </c>
      <c r="O4012">
        <f t="shared" si="26"/>
        <v>0</v>
      </c>
      <c r="P4012">
        <f t="shared" si="26"/>
        <v>0</v>
      </c>
      <c r="Q4012">
        <f t="shared" si="26"/>
        <v>0</v>
      </c>
      <c r="R4012">
        <f t="shared" si="30"/>
        <v>0</v>
      </c>
      <c r="U4012" s="228">
        <f t="shared" si="23"/>
        <v>51.88</v>
      </c>
      <c r="V4012" s="228">
        <f t="shared" si="24"/>
        <v>1</v>
      </c>
      <c r="W4012" s="228" t="str">
        <f t="shared" si="22"/>
        <v>NANATPC HIVLab Tests</v>
      </c>
      <c r="X4012" s="228">
        <f t="shared" si="25"/>
        <v>48</v>
      </c>
      <c r="Y4012" s="228">
        <f t="shared" si="18"/>
        <v>48</v>
      </c>
    </row>
    <row r="4013" spans="1:25" hidden="1" x14ac:dyDescent="0.25">
      <c r="A4013" s="30" t="str">
        <f t="shared" si="27"/>
        <v>NANATPC HIVop_mh</v>
      </c>
      <c r="B4013" s="30" t="s">
        <v>3742</v>
      </c>
      <c r="C4013" s="30" t="s">
        <v>3742</v>
      </c>
      <c r="D4013" s="30" t="s">
        <v>3742</v>
      </c>
      <c r="E4013" t="s">
        <v>2882</v>
      </c>
      <c r="F4013">
        <v>1</v>
      </c>
      <c r="G4013" t="s">
        <v>302</v>
      </c>
      <c r="H4013">
        <v>160.77000000000001</v>
      </c>
      <c r="I4013">
        <v>12</v>
      </c>
      <c r="J4013" t="s">
        <v>332</v>
      </c>
      <c r="K4013">
        <f t="shared" si="28"/>
        <v>1929.2400000000002</v>
      </c>
      <c r="L4013">
        <f t="shared" si="29"/>
        <v>1929.2400000000002</v>
      </c>
      <c r="M4013">
        <f t="shared" ref="M4013:Q4063" si="31">IF($J4013=M$3,$I4013,0)</f>
        <v>12</v>
      </c>
      <c r="N4013">
        <f t="shared" si="31"/>
        <v>0</v>
      </c>
      <c r="O4013">
        <f t="shared" si="31"/>
        <v>0</v>
      </c>
      <c r="P4013">
        <f t="shared" si="31"/>
        <v>0</v>
      </c>
      <c r="Q4013">
        <f t="shared" si="31"/>
        <v>0</v>
      </c>
      <c r="R4013">
        <f t="shared" si="30"/>
        <v>0</v>
      </c>
      <c r="U4013" s="228">
        <f t="shared" si="23"/>
        <v>160.77000000000001</v>
      </c>
      <c r="V4013" s="228">
        <f t="shared" si="24"/>
        <v>0.6</v>
      </c>
      <c r="W4013" s="228" t="str">
        <f t="shared" si="22"/>
        <v>NANATPC HIVProv Visits</v>
      </c>
      <c r="X4013" s="228">
        <f t="shared" si="25"/>
        <v>12</v>
      </c>
      <c r="Y4013" s="228">
        <f t="shared" si="18"/>
        <v>20</v>
      </c>
    </row>
    <row r="4014" spans="1:25" hidden="1" x14ac:dyDescent="0.25">
      <c r="A4014" s="30" t="str">
        <f t="shared" si="27"/>
        <v>NANATPC HIVop_op_fac</v>
      </c>
      <c r="B4014" s="30" t="s">
        <v>3742</v>
      </c>
      <c r="C4014" s="30" t="s">
        <v>3742</v>
      </c>
      <c r="D4014" s="30" t="s">
        <v>3742</v>
      </c>
      <c r="E4014" t="s">
        <v>2882</v>
      </c>
      <c r="F4014">
        <v>1</v>
      </c>
      <c r="G4014" t="s">
        <v>303</v>
      </c>
      <c r="H4014">
        <v>0</v>
      </c>
      <c r="I4014">
        <v>0</v>
      </c>
      <c r="J4014" t="s">
        <v>336</v>
      </c>
      <c r="K4014">
        <f t="shared" si="28"/>
        <v>0</v>
      </c>
      <c r="L4014">
        <f t="shared" si="29"/>
        <v>0</v>
      </c>
      <c r="M4014">
        <f t="shared" si="31"/>
        <v>0</v>
      </c>
      <c r="N4014">
        <f t="shared" si="31"/>
        <v>0</v>
      </c>
      <c r="O4014">
        <f t="shared" si="31"/>
        <v>0</v>
      </c>
      <c r="P4014">
        <f t="shared" si="31"/>
        <v>0</v>
      </c>
      <c r="Q4014">
        <f t="shared" si="31"/>
        <v>0</v>
      </c>
      <c r="R4014">
        <f t="shared" si="30"/>
        <v>0</v>
      </c>
      <c r="U4014" s="228">
        <f t="shared" si="23"/>
        <v>1394.2242964884997</v>
      </c>
      <c r="V4014" s="228">
        <f t="shared" si="24"/>
        <v>0.25894727500879045</v>
      </c>
      <c r="W4014" s="228" t="str">
        <f t="shared" si="22"/>
        <v>NANATPC HIVOther</v>
      </c>
      <c r="X4014" s="228">
        <f t="shared" si="25"/>
        <v>0</v>
      </c>
      <c r="Y4014" s="228">
        <f t="shared" si="18"/>
        <v>0</v>
      </c>
    </row>
    <row r="4015" spans="1:25" hidden="1" x14ac:dyDescent="0.25">
      <c r="A4015" s="30" t="str">
        <f t="shared" si="27"/>
        <v>NANATPC HIVop_other</v>
      </c>
      <c r="B4015" s="30" t="s">
        <v>3742</v>
      </c>
      <c r="C4015" s="30" t="s">
        <v>3742</v>
      </c>
      <c r="D4015" s="30" t="s">
        <v>3742</v>
      </c>
      <c r="E4015" t="s">
        <v>2882</v>
      </c>
      <c r="F4015">
        <v>1</v>
      </c>
      <c r="G4015" t="s">
        <v>304</v>
      </c>
      <c r="H4015">
        <v>0</v>
      </c>
      <c r="I4015">
        <v>0</v>
      </c>
      <c r="J4015" t="s">
        <v>336</v>
      </c>
      <c r="K4015">
        <f t="shared" si="28"/>
        <v>0</v>
      </c>
      <c r="L4015">
        <f t="shared" si="29"/>
        <v>0</v>
      </c>
      <c r="M4015">
        <f t="shared" si="31"/>
        <v>0</v>
      </c>
      <c r="N4015">
        <f t="shared" si="31"/>
        <v>0</v>
      </c>
      <c r="O4015">
        <f t="shared" si="31"/>
        <v>0</v>
      </c>
      <c r="P4015">
        <f t="shared" si="31"/>
        <v>0</v>
      </c>
      <c r="Q4015">
        <f t="shared" si="31"/>
        <v>0</v>
      </c>
      <c r="R4015">
        <f t="shared" si="30"/>
        <v>0</v>
      </c>
      <c r="U4015" s="228">
        <f t="shared" si="23"/>
        <v>476.61701030518009</v>
      </c>
      <c r="V4015" s="228">
        <f t="shared" si="24"/>
        <v>0.22957822613722584</v>
      </c>
      <c r="W4015" s="228" t="str">
        <f t="shared" si="22"/>
        <v>NANATPC HIVOther</v>
      </c>
      <c r="X4015" s="228">
        <f t="shared" si="25"/>
        <v>0</v>
      </c>
      <c r="Y4015" s="228">
        <f t="shared" si="18"/>
        <v>0</v>
      </c>
    </row>
    <row r="4016" spans="1:25" hidden="1" x14ac:dyDescent="0.25">
      <c r="A4016" s="30" t="str">
        <f t="shared" si="27"/>
        <v>NANATPC HIVop_prev</v>
      </c>
      <c r="B4016" s="30" t="s">
        <v>3742</v>
      </c>
      <c r="C4016" s="30" t="s">
        <v>3742</v>
      </c>
      <c r="D4016" s="30" t="s">
        <v>3742</v>
      </c>
      <c r="E4016" t="s">
        <v>2882</v>
      </c>
      <c r="F4016">
        <v>1</v>
      </c>
      <c r="G4016" t="s">
        <v>305</v>
      </c>
      <c r="H4016">
        <v>0</v>
      </c>
      <c r="I4016">
        <v>0</v>
      </c>
      <c r="J4016" t="s">
        <v>332</v>
      </c>
      <c r="K4016">
        <f t="shared" si="28"/>
        <v>0</v>
      </c>
      <c r="L4016">
        <f t="shared" si="29"/>
        <v>0</v>
      </c>
      <c r="M4016">
        <f t="shared" si="31"/>
        <v>0</v>
      </c>
      <c r="N4016">
        <f t="shared" si="31"/>
        <v>0</v>
      </c>
      <c r="O4016">
        <f t="shared" si="31"/>
        <v>0</v>
      </c>
      <c r="P4016">
        <f t="shared" si="31"/>
        <v>0</v>
      </c>
      <c r="Q4016">
        <f t="shared" si="31"/>
        <v>0</v>
      </c>
      <c r="R4016">
        <f t="shared" si="30"/>
        <v>0</v>
      </c>
      <c r="U4016" s="228">
        <f t="shared" si="23"/>
        <v>190.16654967765803</v>
      </c>
      <c r="V4016" s="228">
        <f t="shared" si="24"/>
        <v>0</v>
      </c>
      <c r="W4016" s="228" t="str">
        <f t="shared" si="22"/>
        <v>NANATPC HIVProv Visits</v>
      </c>
      <c r="X4016" s="228">
        <f t="shared" si="25"/>
        <v>0</v>
      </c>
      <c r="Y4016" s="228">
        <f t="shared" si="18"/>
        <v>20</v>
      </c>
    </row>
    <row r="4017" spans="1:25" hidden="1" x14ac:dyDescent="0.25">
      <c r="A4017" s="30" t="str">
        <f t="shared" si="27"/>
        <v>NANATPC HIVop_primcare</v>
      </c>
      <c r="B4017" s="30" t="s">
        <v>3742</v>
      </c>
      <c r="C4017" s="30" t="s">
        <v>3742</v>
      </c>
      <c r="D4017" s="30" t="s">
        <v>3742</v>
      </c>
      <c r="E4017" t="s">
        <v>2882</v>
      </c>
      <c r="F4017">
        <v>1</v>
      </c>
      <c r="G4017" t="s">
        <v>306</v>
      </c>
      <c r="H4017">
        <v>218.7</v>
      </c>
      <c r="I4017">
        <v>4</v>
      </c>
      <c r="J4017" t="s">
        <v>332</v>
      </c>
      <c r="K4017">
        <f t="shared" si="28"/>
        <v>874.8</v>
      </c>
      <c r="L4017">
        <f t="shared" si="29"/>
        <v>874.8</v>
      </c>
      <c r="M4017">
        <f t="shared" si="31"/>
        <v>4</v>
      </c>
      <c r="N4017">
        <f t="shared" si="31"/>
        <v>0</v>
      </c>
      <c r="O4017">
        <f t="shared" si="31"/>
        <v>0</v>
      </c>
      <c r="P4017">
        <f t="shared" si="31"/>
        <v>0</v>
      </c>
      <c r="Q4017">
        <f t="shared" si="31"/>
        <v>0</v>
      </c>
      <c r="R4017">
        <f t="shared" si="30"/>
        <v>0</v>
      </c>
      <c r="U4017" s="228">
        <f t="shared" si="23"/>
        <v>218.7</v>
      </c>
      <c r="V4017" s="228">
        <f t="shared" si="24"/>
        <v>0.2</v>
      </c>
      <c r="W4017" s="228" t="str">
        <f t="shared" si="22"/>
        <v>NANATPC HIVProv Visits</v>
      </c>
      <c r="X4017" s="228">
        <f t="shared" si="25"/>
        <v>4</v>
      </c>
      <c r="Y4017" s="228">
        <f t="shared" si="18"/>
        <v>20</v>
      </c>
    </row>
    <row r="4018" spans="1:25" hidden="1" x14ac:dyDescent="0.25">
      <c r="A4018" s="30" t="str">
        <f t="shared" si="27"/>
        <v>NANATPC HIVop_rehab</v>
      </c>
      <c r="B4018" s="30" t="s">
        <v>3742</v>
      </c>
      <c r="C4018" s="30" t="s">
        <v>3742</v>
      </c>
      <c r="D4018" s="30" t="s">
        <v>3742</v>
      </c>
      <c r="E4018" t="s">
        <v>2882</v>
      </c>
      <c r="F4018">
        <v>1</v>
      </c>
      <c r="G4018" t="s">
        <v>307</v>
      </c>
      <c r="H4018">
        <v>0</v>
      </c>
      <c r="I4018">
        <v>0</v>
      </c>
      <c r="J4018" t="s">
        <v>336</v>
      </c>
      <c r="K4018">
        <f t="shared" si="28"/>
        <v>0</v>
      </c>
      <c r="L4018">
        <f t="shared" si="29"/>
        <v>0</v>
      </c>
      <c r="M4018">
        <f t="shared" si="31"/>
        <v>0</v>
      </c>
      <c r="N4018">
        <f t="shared" si="31"/>
        <v>0</v>
      </c>
      <c r="O4018">
        <f t="shared" si="31"/>
        <v>0</v>
      </c>
      <c r="P4018">
        <f t="shared" si="31"/>
        <v>0</v>
      </c>
      <c r="Q4018">
        <f t="shared" si="31"/>
        <v>0</v>
      </c>
      <c r="R4018">
        <f t="shared" si="30"/>
        <v>0</v>
      </c>
      <c r="U4018" s="228">
        <f t="shared" si="23"/>
        <v>121.78108488513068</v>
      </c>
      <c r="V4018" s="228">
        <f t="shared" si="24"/>
        <v>5.2485016847368143E-2</v>
      </c>
      <c r="W4018" s="228" t="str">
        <f t="shared" si="22"/>
        <v>NANATPC HIVOther</v>
      </c>
      <c r="X4018" s="228">
        <f t="shared" si="25"/>
        <v>0</v>
      </c>
      <c r="Y4018" s="228">
        <f t="shared" si="18"/>
        <v>0</v>
      </c>
    </row>
    <row r="4019" spans="1:25" hidden="1" x14ac:dyDescent="0.25">
      <c r="A4019" s="30" t="str">
        <f t="shared" si="27"/>
        <v>NANATPC HIVop_speccare</v>
      </c>
      <c r="B4019" s="30" t="s">
        <v>3742</v>
      </c>
      <c r="C4019" s="30" t="s">
        <v>3742</v>
      </c>
      <c r="D4019" s="30" t="s">
        <v>3742</v>
      </c>
      <c r="E4019" t="s">
        <v>2882</v>
      </c>
      <c r="F4019">
        <v>1</v>
      </c>
      <c r="G4019" t="s">
        <v>308</v>
      </c>
      <c r="H4019">
        <v>289.18</v>
      </c>
      <c r="I4019">
        <v>4</v>
      </c>
      <c r="J4019" t="s">
        <v>332</v>
      </c>
      <c r="K4019">
        <f t="shared" si="28"/>
        <v>1156.72</v>
      </c>
      <c r="L4019">
        <f t="shared" si="29"/>
        <v>1156.72</v>
      </c>
      <c r="M4019">
        <f t="shared" si="31"/>
        <v>4</v>
      </c>
      <c r="N4019">
        <f t="shared" si="31"/>
        <v>0</v>
      </c>
      <c r="O4019">
        <f t="shared" si="31"/>
        <v>0</v>
      </c>
      <c r="P4019">
        <f t="shared" si="31"/>
        <v>0</v>
      </c>
      <c r="Q4019">
        <f t="shared" si="31"/>
        <v>0</v>
      </c>
      <c r="R4019">
        <f t="shared" si="30"/>
        <v>0</v>
      </c>
      <c r="U4019" s="228">
        <f t="shared" si="23"/>
        <v>289.18</v>
      </c>
      <c r="V4019" s="228">
        <f t="shared" si="24"/>
        <v>0.2</v>
      </c>
      <c r="W4019" s="228" t="str">
        <f t="shared" si="22"/>
        <v>NANATPC HIVProv Visits</v>
      </c>
      <c r="X4019" s="228">
        <f t="shared" si="25"/>
        <v>4</v>
      </c>
      <c r="Y4019" s="228">
        <f t="shared" si="18"/>
        <v>20</v>
      </c>
    </row>
    <row r="4020" spans="1:25" hidden="1" x14ac:dyDescent="0.25">
      <c r="A4020" s="30" t="str">
        <f t="shared" si="27"/>
        <v>NANATPC HIVop_surg</v>
      </c>
      <c r="B4020" s="30" t="s">
        <v>3742</v>
      </c>
      <c r="C4020" s="30" t="s">
        <v>3742</v>
      </c>
      <c r="D4020" s="30" t="s">
        <v>3742</v>
      </c>
      <c r="E4020" t="s">
        <v>2882</v>
      </c>
      <c r="F4020">
        <v>1</v>
      </c>
      <c r="G4020" t="s">
        <v>309</v>
      </c>
      <c r="H4020">
        <v>0</v>
      </c>
      <c r="I4020">
        <v>0</v>
      </c>
      <c r="J4020" t="s">
        <v>336</v>
      </c>
      <c r="K4020">
        <f t="shared" si="28"/>
        <v>0</v>
      </c>
      <c r="L4020">
        <f t="shared" si="29"/>
        <v>0</v>
      </c>
      <c r="M4020">
        <f t="shared" si="31"/>
        <v>0</v>
      </c>
      <c r="N4020">
        <f t="shared" si="31"/>
        <v>0</v>
      </c>
      <c r="O4020">
        <f t="shared" si="31"/>
        <v>0</v>
      </c>
      <c r="P4020">
        <f t="shared" si="31"/>
        <v>0</v>
      </c>
      <c r="Q4020">
        <f t="shared" si="31"/>
        <v>0</v>
      </c>
      <c r="R4020">
        <f t="shared" si="30"/>
        <v>0</v>
      </c>
      <c r="U4020" s="228">
        <f t="shared" ref="U4020:U4051" si="32">IF(H4020&gt;0,H4020,VLOOKUP(G4020,OverallUtil,2,FALSE))</f>
        <v>3085.7407404703622</v>
      </c>
      <c r="V4020" s="228">
        <f t="shared" ref="V4020:V4051" si="33">IF(Y4020&gt;0,X4020/Y4020,VLOOKUP(G4020,OverallUtil,7,FALSE))</f>
        <v>0.19300734764256183</v>
      </c>
      <c r="W4020" s="228" t="str">
        <f t="shared" si="22"/>
        <v>NANATPC HIVOther</v>
      </c>
      <c r="X4020" s="228">
        <f t="shared" ref="X4020:X4051" si="34">IF(MID(G4020,1,2)="ip",IF(G4020="ip_prof",IF(I4019&gt;0,I4020/I4019,I$7128/I$7127),1),IF(J4020="Other",R4020,I4020))</f>
        <v>0</v>
      </c>
      <c r="Y4020" s="228">
        <f t="shared" si="18"/>
        <v>0</v>
      </c>
    </row>
    <row r="4021" spans="1:25" hidden="1" x14ac:dyDescent="0.25">
      <c r="A4021" s="30" t="str">
        <f t="shared" si="27"/>
        <v>NANATPC HIVop_ultrasound</v>
      </c>
      <c r="B4021" s="30" t="s">
        <v>3742</v>
      </c>
      <c r="C4021" s="30" t="s">
        <v>3742</v>
      </c>
      <c r="D4021" s="30" t="s">
        <v>3742</v>
      </c>
      <c r="E4021" t="s">
        <v>2882</v>
      </c>
      <c r="F4021">
        <v>1</v>
      </c>
      <c r="G4021" t="s">
        <v>310</v>
      </c>
      <c r="H4021">
        <v>0</v>
      </c>
      <c r="I4021">
        <v>0</v>
      </c>
      <c r="J4021" t="s">
        <v>333</v>
      </c>
      <c r="K4021">
        <f t="shared" si="28"/>
        <v>0</v>
      </c>
      <c r="L4021">
        <f t="shared" si="29"/>
        <v>0</v>
      </c>
      <c r="M4021">
        <f t="shared" si="31"/>
        <v>0</v>
      </c>
      <c r="N4021">
        <f t="shared" si="31"/>
        <v>0</v>
      </c>
      <c r="O4021">
        <f t="shared" si="31"/>
        <v>0</v>
      </c>
      <c r="P4021">
        <f t="shared" si="31"/>
        <v>0</v>
      </c>
      <c r="Q4021">
        <f t="shared" si="31"/>
        <v>0</v>
      </c>
      <c r="R4021">
        <f t="shared" si="30"/>
        <v>0</v>
      </c>
      <c r="U4021" s="228">
        <f t="shared" si="32"/>
        <v>289.01654280910225</v>
      </c>
      <c r="V4021" s="228">
        <f t="shared" si="33"/>
        <v>0</v>
      </c>
      <c r="W4021" s="228" t="str">
        <f t="shared" si="22"/>
        <v>NANATPC HIVLab Tests</v>
      </c>
      <c r="X4021" s="228">
        <f t="shared" si="34"/>
        <v>0</v>
      </c>
      <c r="Y4021" s="228">
        <f t="shared" ref="Y4021:Y4080" si="35">IF(MID(G4021,1,2)="ip",1,SUMIF(W$3892:W$4080,W4021,X$3892:X$4080))</f>
        <v>48</v>
      </c>
    </row>
    <row r="4022" spans="1:25" hidden="1" x14ac:dyDescent="0.25">
      <c r="A4022" s="30" t="str">
        <f t="shared" si="27"/>
        <v>NANATPC HIVop_xray</v>
      </c>
      <c r="B4022" s="30" t="s">
        <v>3742</v>
      </c>
      <c r="C4022" s="30" t="s">
        <v>3742</v>
      </c>
      <c r="D4022" s="30" t="s">
        <v>3742</v>
      </c>
      <c r="E4022" t="s">
        <v>2882</v>
      </c>
      <c r="F4022">
        <v>1</v>
      </c>
      <c r="G4022" t="s">
        <v>311</v>
      </c>
      <c r="H4022">
        <v>0</v>
      </c>
      <c r="I4022">
        <v>0</v>
      </c>
      <c r="J4022" t="s">
        <v>333</v>
      </c>
      <c r="K4022">
        <f t="shared" si="28"/>
        <v>0</v>
      </c>
      <c r="L4022">
        <f t="shared" si="29"/>
        <v>0</v>
      </c>
      <c r="M4022">
        <f t="shared" si="31"/>
        <v>0</v>
      </c>
      <c r="N4022">
        <f t="shared" si="31"/>
        <v>0</v>
      </c>
      <c r="O4022">
        <f t="shared" si="31"/>
        <v>0</v>
      </c>
      <c r="P4022">
        <f t="shared" si="31"/>
        <v>0</v>
      </c>
      <c r="Q4022">
        <f t="shared" si="31"/>
        <v>0</v>
      </c>
      <c r="R4022">
        <f t="shared" si="30"/>
        <v>0</v>
      </c>
      <c r="U4022" s="228">
        <f t="shared" si="32"/>
        <v>134.25463315385375</v>
      </c>
      <c r="V4022" s="228">
        <f t="shared" si="33"/>
        <v>0</v>
      </c>
      <c r="W4022" s="228" t="str">
        <f t="shared" si="22"/>
        <v>NANATPC HIVLab Tests</v>
      </c>
      <c r="X4022" s="228">
        <f t="shared" si="34"/>
        <v>0</v>
      </c>
      <c r="Y4022" s="228">
        <f t="shared" si="35"/>
        <v>48</v>
      </c>
    </row>
    <row r="4023" spans="1:25" hidden="1" x14ac:dyDescent="0.25">
      <c r="A4023" s="30" t="str">
        <f t="shared" si="27"/>
        <v>NANATPC HIVrx_generic</v>
      </c>
      <c r="B4023" s="30" t="s">
        <v>3742</v>
      </c>
      <c r="C4023" s="30" t="s">
        <v>3742</v>
      </c>
      <c r="D4023" s="30" t="s">
        <v>3742</v>
      </c>
      <c r="E4023" t="s">
        <v>2882</v>
      </c>
      <c r="F4023">
        <v>1</v>
      </c>
      <c r="G4023" t="s">
        <v>312</v>
      </c>
      <c r="H4023">
        <v>0</v>
      </c>
      <c r="I4023">
        <v>0</v>
      </c>
      <c r="J4023" t="s">
        <v>334</v>
      </c>
      <c r="K4023">
        <f t="shared" si="28"/>
        <v>0</v>
      </c>
      <c r="L4023">
        <f t="shared" si="29"/>
        <v>0</v>
      </c>
      <c r="M4023">
        <f t="shared" si="31"/>
        <v>0</v>
      </c>
      <c r="N4023">
        <f t="shared" si="31"/>
        <v>0</v>
      </c>
      <c r="O4023">
        <f t="shared" si="31"/>
        <v>0</v>
      </c>
      <c r="P4023">
        <f t="shared" si="31"/>
        <v>0</v>
      </c>
      <c r="Q4023">
        <f t="shared" si="31"/>
        <v>0</v>
      </c>
      <c r="R4023">
        <f t="shared" si="30"/>
        <v>0</v>
      </c>
      <c r="U4023" s="228">
        <f t="shared" si="32"/>
        <v>35.066350173553978</v>
      </c>
      <c r="V4023" s="228">
        <f t="shared" si="33"/>
        <v>0.80736497473690494</v>
      </c>
      <c r="W4023" s="228" t="str">
        <f t="shared" si="22"/>
        <v>NANATPC HIVScripts</v>
      </c>
      <c r="X4023" s="228">
        <f t="shared" si="34"/>
        <v>0</v>
      </c>
      <c r="Y4023" s="228">
        <f t="shared" si="35"/>
        <v>0</v>
      </c>
    </row>
    <row r="4024" spans="1:25" hidden="1" x14ac:dyDescent="0.25">
      <c r="A4024" s="30" t="str">
        <f t="shared" si="27"/>
        <v>NANATPC HIVrx_npbrand</v>
      </c>
      <c r="B4024" s="30" t="s">
        <v>3742</v>
      </c>
      <c r="C4024" s="30" t="s">
        <v>3742</v>
      </c>
      <c r="D4024" s="30" t="s">
        <v>3742</v>
      </c>
      <c r="E4024" t="s">
        <v>2882</v>
      </c>
      <c r="F4024">
        <v>1</v>
      </c>
      <c r="G4024" t="s">
        <v>2688</v>
      </c>
      <c r="H4024">
        <v>0</v>
      </c>
      <c r="I4024">
        <v>0</v>
      </c>
      <c r="J4024" t="s">
        <v>334</v>
      </c>
      <c r="K4024">
        <f t="shared" si="28"/>
        <v>0</v>
      </c>
      <c r="L4024">
        <f t="shared" si="29"/>
        <v>0</v>
      </c>
      <c r="M4024">
        <f t="shared" si="31"/>
        <v>0</v>
      </c>
      <c r="N4024">
        <f t="shared" si="31"/>
        <v>0</v>
      </c>
      <c r="O4024">
        <f t="shared" si="31"/>
        <v>0</v>
      </c>
      <c r="P4024">
        <f t="shared" si="31"/>
        <v>0</v>
      </c>
      <c r="Q4024">
        <f t="shared" si="31"/>
        <v>0</v>
      </c>
      <c r="R4024">
        <f t="shared" si="30"/>
        <v>0</v>
      </c>
      <c r="U4024" s="228">
        <f t="shared" si="32"/>
        <v>422.36659225528535</v>
      </c>
      <c r="V4024" s="228">
        <f t="shared" si="33"/>
        <v>2.311780611062398E-2</v>
      </c>
      <c r="W4024" s="228" t="str">
        <f t="shared" si="22"/>
        <v>NANATPC HIVScripts</v>
      </c>
      <c r="X4024" s="228">
        <f t="shared" si="34"/>
        <v>0</v>
      </c>
      <c r="Y4024" s="228">
        <f t="shared" si="35"/>
        <v>0</v>
      </c>
    </row>
    <row r="4025" spans="1:25" hidden="1" x14ac:dyDescent="0.25">
      <c r="A4025" s="30" t="str">
        <f t="shared" si="27"/>
        <v>NANATPC HIVrx_pbrand</v>
      </c>
      <c r="B4025" s="30" t="s">
        <v>3742</v>
      </c>
      <c r="C4025" s="30" t="s">
        <v>3742</v>
      </c>
      <c r="D4025" s="30" t="s">
        <v>3742</v>
      </c>
      <c r="E4025" t="s">
        <v>2882</v>
      </c>
      <c r="F4025">
        <v>1</v>
      </c>
      <c r="G4025" t="s">
        <v>2687</v>
      </c>
      <c r="H4025">
        <v>0</v>
      </c>
      <c r="I4025">
        <v>0</v>
      </c>
      <c r="J4025" t="s">
        <v>334</v>
      </c>
      <c r="K4025">
        <f t="shared" si="28"/>
        <v>0</v>
      </c>
      <c r="L4025">
        <f t="shared" si="29"/>
        <v>0</v>
      </c>
      <c r="M4025">
        <f t="shared" si="31"/>
        <v>0</v>
      </c>
      <c r="N4025">
        <f t="shared" si="31"/>
        <v>0</v>
      </c>
      <c r="O4025">
        <f t="shared" si="31"/>
        <v>0</v>
      </c>
      <c r="P4025">
        <f t="shared" si="31"/>
        <v>0</v>
      </c>
      <c r="Q4025">
        <f t="shared" si="31"/>
        <v>0</v>
      </c>
      <c r="R4025">
        <f t="shared" si="30"/>
        <v>0</v>
      </c>
      <c r="U4025" s="228">
        <f t="shared" si="32"/>
        <v>262.1294325818298</v>
      </c>
      <c r="V4025" s="228">
        <f t="shared" si="33"/>
        <v>0.16005076361239376</v>
      </c>
      <c r="W4025" s="228" t="str">
        <f t="shared" si="22"/>
        <v>NANATPC HIVScripts</v>
      </c>
      <c r="X4025" s="228">
        <f t="shared" si="34"/>
        <v>0</v>
      </c>
      <c r="Y4025" s="228">
        <f t="shared" si="35"/>
        <v>0</v>
      </c>
    </row>
    <row r="4026" spans="1:25" hidden="1" x14ac:dyDescent="0.25">
      <c r="A4026" s="30" t="str">
        <f t="shared" si="27"/>
        <v>NANATPC HIVrx_specialty</v>
      </c>
      <c r="B4026" s="30" t="s">
        <v>3742</v>
      </c>
      <c r="C4026" s="30" t="s">
        <v>3742</v>
      </c>
      <c r="D4026" s="30" t="s">
        <v>3742</v>
      </c>
      <c r="E4026" t="s">
        <v>2882</v>
      </c>
      <c r="F4026">
        <v>1</v>
      </c>
      <c r="G4026" t="s">
        <v>313</v>
      </c>
      <c r="H4026">
        <v>0</v>
      </c>
      <c r="I4026">
        <v>0</v>
      </c>
      <c r="J4026" t="s">
        <v>334</v>
      </c>
      <c r="K4026">
        <f t="shared" si="28"/>
        <v>0</v>
      </c>
      <c r="L4026">
        <f t="shared" si="29"/>
        <v>0</v>
      </c>
      <c r="M4026">
        <f t="shared" si="31"/>
        <v>0</v>
      </c>
      <c r="N4026">
        <f t="shared" si="31"/>
        <v>0</v>
      </c>
      <c r="O4026">
        <f t="shared" si="31"/>
        <v>0</v>
      </c>
      <c r="P4026">
        <f t="shared" si="31"/>
        <v>0</v>
      </c>
      <c r="Q4026">
        <f t="shared" si="31"/>
        <v>0</v>
      </c>
      <c r="R4026">
        <f t="shared" si="30"/>
        <v>0</v>
      </c>
      <c r="U4026" s="228">
        <f t="shared" si="32"/>
        <v>5475.8974580629047</v>
      </c>
      <c r="V4026" s="228">
        <f t="shared" si="33"/>
        <v>9.4664555400774224E-3</v>
      </c>
      <c r="W4026" s="228" t="str">
        <f t="shared" si="22"/>
        <v>NANATPC HIVScripts</v>
      </c>
      <c r="X4026" s="228">
        <f t="shared" si="34"/>
        <v>0</v>
      </c>
      <c r="Y4026" s="228">
        <f t="shared" si="35"/>
        <v>0</v>
      </c>
    </row>
    <row r="4027" spans="1:25" hidden="1" x14ac:dyDescent="0.25">
      <c r="A4027" s="30" t="str">
        <f t="shared" ref="A4027:A4053" si="36">B4027&amp;C4027&amp;E4027&amp;G4027</f>
        <v>NANATPC RAip_fac</v>
      </c>
      <c r="B4027" s="30" t="s">
        <v>3742</v>
      </c>
      <c r="C4027" s="30" t="s">
        <v>3742</v>
      </c>
      <c r="D4027" s="30" t="s">
        <v>3742</v>
      </c>
      <c r="E4027" t="s">
        <v>2928</v>
      </c>
      <c r="F4027">
        <v>1</v>
      </c>
      <c r="G4027" t="s">
        <v>289</v>
      </c>
      <c r="H4027">
        <v>0</v>
      </c>
      <c r="I4027">
        <v>0</v>
      </c>
      <c r="J4027" t="s">
        <v>335</v>
      </c>
      <c r="K4027">
        <f t="shared" si="28"/>
        <v>0</v>
      </c>
      <c r="L4027">
        <f t="shared" si="29"/>
        <v>0</v>
      </c>
      <c r="M4027">
        <f t="shared" si="31"/>
        <v>0</v>
      </c>
      <c r="N4027">
        <f t="shared" si="31"/>
        <v>0</v>
      </c>
      <c r="O4027">
        <f t="shared" si="31"/>
        <v>0</v>
      </c>
      <c r="P4027">
        <f t="shared" si="31"/>
        <v>0</v>
      </c>
      <c r="Q4027">
        <f t="shared" si="31"/>
        <v>0</v>
      </c>
      <c r="R4027">
        <f t="shared" si="30"/>
        <v>0</v>
      </c>
      <c r="U4027" s="228">
        <f t="shared" si="32"/>
        <v>5423.0136917672153</v>
      </c>
      <c r="V4027" s="228">
        <f t="shared" si="33"/>
        <v>1</v>
      </c>
      <c r="W4027" s="228" t="str">
        <f t="shared" si="22"/>
        <v>NANATPC RAHosp Days</v>
      </c>
      <c r="X4027" s="228">
        <f t="shared" si="34"/>
        <v>1</v>
      </c>
      <c r="Y4027" s="228">
        <f t="shared" si="35"/>
        <v>1</v>
      </c>
    </row>
    <row r="4028" spans="1:25" hidden="1" x14ac:dyDescent="0.25">
      <c r="A4028" s="30" t="str">
        <f t="shared" si="36"/>
        <v>NANATPC RAip_prof</v>
      </c>
      <c r="B4028" s="30" t="s">
        <v>3742</v>
      </c>
      <c r="C4028" s="30" t="s">
        <v>3742</v>
      </c>
      <c r="D4028" s="30" t="s">
        <v>3742</v>
      </c>
      <c r="E4028" t="s">
        <v>2928</v>
      </c>
      <c r="F4028">
        <v>1</v>
      </c>
      <c r="G4028" t="s">
        <v>290</v>
      </c>
      <c r="H4028">
        <v>0</v>
      </c>
      <c r="I4028">
        <v>0</v>
      </c>
      <c r="J4028" t="s">
        <v>363</v>
      </c>
      <c r="K4028">
        <f t="shared" si="28"/>
        <v>0</v>
      </c>
      <c r="L4028">
        <f t="shared" si="29"/>
        <v>0</v>
      </c>
      <c r="M4028">
        <f t="shared" si="31"/>
        <v>0</v>
      </c>
      <c r="N4028">
        <f t="shared" si="31"/>
        <v>0</v>
      </c>
      <c r="O4028">
        <f t="shared" si="31"/>
        <v>0</v>
      </c>
      <c r="P4028">
        <f t="shared" si="31"/>
        <v>0</v>
      </c>
      <c r="Q4028">
        <f t="shared" si="31"/>
        <v>0</v>
      </c>
      <c r="R4028">
        <f t="shared" si="30"/>
        <v>0</v>
      </c>
      <c r="U4028" s="228">
        <f t="shared" si="32"/>
        <v>3981.502157841152</v>
      </c>
      <c r="V4028" s="228">
        <f t="shared" si="33"/>
        <v>0.24573844278724846</v>
      </c>
      <c r="W4028" s="228" t="str">
        <f t="shared" si="22"/>
        <v>NANATPC RAHosp Adm</v>
      </c>
      <c r="X4028" s="228">
        <f t="shared" si="34"/>
        <v>0.24573844278724846</v>
      </c>
      <c r="Y4028" s="228">
        <f t="shared" si="35"/>
        <v>1</v>
      </c>
    </row>
    <row r="4029" spans="1:25" hidden="1" x14ac:dyDescent="0.25">
      <c r="A4029" s="30" t="str">
        <f t="shared" si="36"/>
        <v>NANATPC RAop_ambulance</v>
      </c>
      <c r="B4029" s="30" t="s">
        <v>3742</v>
      </c>
      <c r="C4029" s="30" t="s">
        <v>3742</v>
      </c>
      <c r="D4029" s="30" t="s">
        <v>3742</v>
      </c>
      <c r="E4029" t="s">
        <v>2928</v>
      </c>
      <c r="F4029">
        <v>1</v>
      </c>
      <c r="G4029" t="s">
        <v>291</v>
      </c>
      <c r="H4029">
        <v>0</v>
      </c>
      <c r="I4029">
        <v>0</v>
      </c>
      <c r="J4029" t="s">
        <v>336</v>
      </c>
      <c r="K4029">
        <f t="shared" si="28"/>
        <v>0</v>
      </c>
      <c r="L4029">
        <f t="shared" si="29"/>
        <v>0</v>
      </c>
      <c r="M4029">
        <f t="shared" si="31"/>
        <v>0</v>
      </c>
      <c r="N4029">
        <f t="shared" si="31"/>
        <v>0</v>
      </c>
      <c r="O4029">
        <f t="shared" si="31"/>
        <v>0</v>
      </c>
      <c r="P4029">
        <f t="shared" si="31"/>
        <v>0</v>
      </c>
      <c r="Q4029">
        <f t="shared" si="31"/>
        <v>0</v>
      </c>
      <c r="R4029">
        <f t="shared" si="30"/>
        <v>0</v>
      </c>
      <c r="U4029" s="228">
        <f t="shared" si="32"/>
        <v>1295.4427360262307</v>
      </c>
      <c r="V4029" s="228">
        <f t="shared" si="33"/>
        <v>0</v>
      </c>
      <c r="W4029" s="228" t="str">
        <f t="shared" si="22"/>
        <v>NANATPC RAOther</v>
      </c>
      <c r="X4029" s="228">
        <f t="shared" si="34"/>
        <v>0</v>
      </c>
      <c r="Y4029" s="228">
        <f t="shared" si="35"/>
        <v>7882.68</v>
      </c>
    </row>
    <row r="4030" spans="1:25" hidden="1" x14ac:dyDescent="0.25">
      <c r="A4030" s="30" t="str">
        <f t="shared" si="36"/>
        <v>NANATPC RAop_chiro</v>
      </c>
      <c r="B4030" s="30" t="s">
        <v>3742</v>
      </c>
      <c r="C4030" s="30" t="s">
        <v>3742</v>
      </c>
      <c r="D4030" s="30" t="s">
        <v>3742</v>
      </c>
      <c r="E4030" t="s">
        <v>2928</v>
      </c>
      <c r="F4030">
        <v>1</v>
      </c>
      <c r="G4030" t="s">
        <v>292</v>
      </c>
      <c r="H4030">
        <v>0</v>
      </c>
      <c r="I4030">
        <v>0</v>
      </c>
      <c r="J4030" t="s">
        <v>332</v>
      </c>
      <c r="K4030">
        <f t="shared" si="28"/>
        <v>0</v>
      </c>
      <c r="L4030">
        <f t="shared" si="29"/>
        <v>0</v>
      </c>
      <c r="M4030">
        <f t="shared" si="31"/>
        <v>0</v>
      </c>
      <c r="N4030">
        <f t="shared" si="31"/>
        <v>0</v>
      </c>
      <c r="O4030">
        <f t="shared" si="31"/>
        <v>0</v>
      </c>
      <c r="P4030">
        <f t="shared" si="31"/>
        <v>0</v>
      </c>
      <c r="Q4030">
        <f t="shared" si="31"/>
        <v>0</v>
      </c>
      <c r="R4030">
        <f t="shared" si="30"/>
        <v>0</v>
      </c>
      <c r="U4030" s="228">
        <f t="shared" si="32"/>
        <v>51.93100562075324</v>
      </c>
      <c r="V4030" s="228">
        <f t="shared" si="33"/>
        <v>0</v>
      </c>
      <c r="W4030" s="228" t="str">
        <f t="shared" si="22"/>
        <v>NANATPC RAProv Visits</v>
      </c>
      <c r="X4030" s="228">
        <f t="shared" si="34"/>
        <v>0</v>
      </c>
      <c r="Y4030" s="228">
        <f t="shared" si="35"/>
        <v>12</v>
      </c>
    </row>
    <row r="4031" spans="1:25" hidden="1" x14ac:dyDescent="0.25">
      <c r="A4031" s="30" t="str">
        <f t="shared" si="36"/>
        <v>NANATPC RAop_ct_mri</v>
      </c>
      <c r="B4031" s="30" t="s">
        <v>3742</v>
      </c>
      <c r="C4031" s="30" t="s">
        <v>3742</v>
      </c>
      <c r="D4031" s="30" t="s">
        <v>3742</v>
      </c>
      <c r="E4031" t="s">
        <v>2928</v>
      </c>
      <c r="F4031">
        <v>1</v>
      </c>
      <c r="G4031" t="s">
        <v>293</v>
      </c>
      <c r="H4031">
        <v>0</v>
      </c>
      <c r="I4031">
        <v>0</v>
      </c>
      <c r="J4031" t="s">
        <v>333</v>
      </c>
      <c r="K4031">
        <f t="shared" si="28"/>
        <v>0</v>
      </c>
      <c r="L4031">
        <f t="shared" si="29"/>
        <v>0</v>
      </c>
      <c r="M4031">
        <f t="shared" si="31"/>
        <v>0</v>
      </c>
      <c r="N4031">
        <f t="shared" si="31"/>
        <v>0</v>
      </c>
      <c r="O4031">
        <f t="shared" si="31"/>
        <v>0</v>
      </c>
      <c r="P4031">
        <f t="shared" si="31"/>
        <v>0</v>
      </c>
      <c r="Q4031">
        <f t="shared" si="31"/>
        <v>0</v>
      </c>
      <c r="R4031">
        <f t="shared" si="30"/>
        <v>0</v>
      </c>
      <c r="U4031" s="228">
        <f t="shared" si="32"/>
        <v>1119.4622002521535</v>
      </c>
      <c r="V4031" s="228">
        <f t="shared" si="33"/>
        <v>0</v>
      </c>
      <c r="W4031" s="228" t="str">
        <f t="shared" si="22"/>
        <v>NANATPC RALab Tests</v>
      </c>
      <c r="X4031" s="228">
        <f t="shared" si="34"/>
        <v>0</v>
      </c>
      <c r="Y4031" s="228">
        <f t="shared" si="35"/>
        <v>13</v>
      </c>
    </row>
    <row r="4032" spans="1:25" hidden="1" x14ac:dyDescent="0.25">
      <c r="A4032" s="30" t="str">
        <f t="shared" si="36"/>
        <v>NANATPC RAop_diagnostic_cardiology</v>
      </c>
      <c r="B4032" s="30" t="s">
        <v>3742</v>
      </c>
      <c r="C4032" s="30" t="s">
        <v>3742</v>
      </c>
      <c r="D4032" s="30" t="s">
        <v>3742</v>
      </c>
      <c r="E4032" t="s">
        <v>2928</v>
      </c>
      <c r="F4032">
        <v>1</v>
      </c>
      <c r="G4032" t="s">
        <v>294</v>
      </c>
      <c r="H4032">
        <v>0</v>
      </c>
      <c r="I4032">
        <v>0</v>
      </c>
      <c r="J4032" t="s">
        <v>333</v>
      </c>
      <c r="K4032">
        <f t="shared" si="28"/>
        <v>0</v>
      </c>
      <c r="L4032">
        <f t="shared" si="29"/>
        <v>0</v>
      </c>
      <c r="M4032">
        <f t="shared" si="31"/>
        <v>0</v>
      </c>
      <c r="N4032">
        <f t="shared" si="31"/>
        <v>0</v>
      </c>
      <c r="O4032">
        <f t="shared" si="31"/>
        <v>0</v>
      </c>
      <c r="P4032">
        <f t="shared" si="31"/>
        <v>0</v>
      </c>
      <c r="Q4032">
        <f t="shared" si="31"/>
        <v>0</v>
      </c>
      <c r="R4032">
        <f t="shared" si="30"/>
        <v>0</v>
      </c>
      <c r="U4032" s="228">
        <f t="shared" si="32"/>
        <v>299.77187762032713</v>
      </c>
      <c r="V4032" s="228">
        <f t="shared" si="33"/>
        <v>0</v>
      </c>
      <c r="W4032" s="228" t="str">
        <f t="shared" si="22"/>
        <v>NANATPC RALab Tests</v>
      </c>
      <c r="X4032" s="228">
        <f t="shared" si="34"/>
        <v>0</v>
      </c>
      <c r="Y4032" s="228">
        <f t="shared" si="35"/>
        <v>13</v>
      </c>
    </row>
    <row r="4033" spans="1:25" hidden="1" x14ac:dyDescent="0.25">
      <c r="A4033" s="30" t="str">
        <f t="shared" si="36"/>
        <v>NANATPC RAop_dialysis</v>
      </c>
      <c r="B4033" s="30" t="s">
        <v>3742</v>
      </c>
      <c r="C4033" s="30" t="s">
        <v>3742</v>
      </c>
      <c r="D4033" s="30" t="s">
        <v>3742</v>
      </c>
      <c r="E4033" t="s">
        <v>2928</v>
      </c>
      <c r="F4033">
        <v>1</v>
      </c>
      <c r="G4033" t="s">
        <v>295</v>
      </c>
      <c r="H4033">
        <v>0</v>
      </c>
      <c r="I4033">
        <v>0</v>
      </c>
      <c r="J4033" t="s">
        <v>336</v>
      </c>
      <c r="K4033">
        <f t="shared" si="28"/>
        <v>0</v>
      </c>
      <c r="L4033">
        <f t="shared" si="29"/>
        <v>0</v>
      </c>
      <c r="M4033">
        <f t="shared" si="31"/>
        <v>0</v>
      </c>
      <c r="N4033">
        <f t="shared" si="31"/>
        <v>0</v>
      </c>
      <c r="O4033">
        <f t="shared" si="31"/>
        <v>0</v>
      </c>
      <c r="P4033">
        <f t="shared" si="31"/>
        <v>0</v>
      </c>
      <c r="Q4033">
        <f t="shared" si="31"/>
        <v>0</v>
      </c>
      <c r="R4033">
        <f t="shared" si="30"/>
        <v>0</v>
      </c>
      <c r="U4033" s="228">
        <f t="shared" si="32"/>
        <v>2199.292785703447</v>
      </c>
      <c r="V4033" s="228">
        <f t="shared" si="33"/>
        <v>0</v>
      </c>
      <c r="W4033" s="228" t="str">
        <f t="shared" si="22"/>
        <v>NANATPC RAOther</v>
      </c>
      <c r="X4033" s="228">
        <f t="shared" si="34"/>
        <v>0</v>
      </c>
      <c r="Y4033" s="228">
        <f t="shared" si="35"/>
        <v>7882.68</v>
      </c>
    </row>
    <row r="4034" spans="1:25" hidden="1" x14ac:dyDescent="0.25">
      <c r="A4034" s="30" t="str">
        <f t="shared" si="36"/>
        <v>NANATPC RAop_dme</v>
      </c>
      <c r="B4034" s="30" t="s">
        <v>3742</v>
      </c>
      <c r="C4034" s="30" t="s">
        <v>3742</v>
      </c>
      <c r="D4034" s="30" t="s">
        <v>3742</v>
      </c>
      <c r="E4034" t="s">
        <v>2928</v>
      </c>
      <c r="F4034">
        <v>1</v>
      </c>
      <c r="G4034" t="s">
        <v>296</v>
      </c>
      <c r="H4034">
        <v>0</v>
      </c>
      <c r="I4034">
        <v>0</v>
      </c>
      <c r="J4034" t="s">
        <v>336</v>
      </c>
      <c r="K4034">
        <f t="shared" si="28"/>
        <v>0</v>
      </c>
      <c r="L4034">
        <f t="shared" si="29"/>
        <v>0</v>
      </c>
      <c r="M4034">
        <f t="shared" si="31"/>
        <v>0</v>
      </c>
      <c r="N4034">
        <f t="shared" si="31"/>
        <v>0</v>
      </c>
      <c r="O4034">
        <f t="shared" si="31"/>
        <v>0</v>
      </c>
      <c r="P4034">
        <f t="shared" si="31"/>
        <v>0</v>
      </c>
      <c r="Q4034">
        <f t="shared" si="31"/>
        <v>0</v>
      </c>
      <c r="R4034">
        <f t="shared" si="30"/>
        <v>0</v>
      </c>
      <c r="U4034" s="228">
        <f t="shared" si="32"/>
        <v>263.89210284056622</v>
      </c>
      <c r="V4034" s="228">
        <f t="shared" si="33"/>
        <v>0</v>
      </c>
      <c r="W4034" s="228" t="str">
        <f t="shared" si="22"/>
        <v>NANATPC RAOther</v>
      </c>
      <c r="X4034" s="228">
        <f t="shared" si="34"/>
        <v>0</v>
      </c>
      <c r="Y4034" s="228">
        <f t="shared" si="35"/>
        <v>7882.68</v>
      </c>
    </row>
    <row r="4035" spans="1:25" hidden="1" x14ac:dyDescent="0.25">
      <c r="A4035" s="30" t="str">
        <f t="shared" si="36"/>
        <v>NANATPC RAop_er_fac</v>
      </c>
      <c r="B4035" s="30" t="s">
        <v>3742</v>
      </c>
      <c r="C4035" s="30" t="s">
        <v>3742</v>
      </c>
      <c r="D4035" s="30" t="s">
        <v>3742</v>
      </c>
      <c r="E4035" t="s">
        <v>2928</v>
      </c>
      <c r="F4035">
        <v>1</v>
      </c>
      <c r="G4035" t="s">
        <v>297</v>
      </c>
      <c r="H4035">
        <v>0</v>
      </c>
      <c r="I4035">
        <v>0</v>
      </c>
      <c r="J4035" t="s">
        <v>336</v>
      </c>
      <c r="K4035">
        <f t="shared" si="28"/>
        <v>0</v>
      </c>
      <c r="L4035">
        <f t="shared" si="29"/>
        <v>0</v>
      </c>
      <c r="M4035">
        <f t="shared" si="31"/>
        <v>0</v>
      </c>
      <c r="N4035">
        <f t="shared" si="31"/>
        <v>0</v>
      </c>
      <c r="O4035">
        <f t="shared" si="31"/>
        <v>0</v>
      </c>
      <c r="P4035">
        <f t="shared" si="31"/>
        <v>0</v>
      </c>
      <c r="Q4035">
        <f t="shared" si="31"/>
        <v>0</v>
      </c>
      <c r="R4035">
        <f t="shared" si="30"/>
        <v>0</v>
      </c>
      <c r="U4035" s="228">
        <f t="shared" si="32"/>
        <v>2184.4421642639932</v>
      </c>
      <c r="V4035" s="228">
        <f t="shared" si="33"/>
        <v>0</v>
      </c>
      <c r="W4035" s="228" t="str">
        <f t="shared" si="22"/>
        <v>NANATPC RAOther</v>
      </c>
      <c r="X4035" s="228">
        <f t="shared" si="34"/>
        <v>0</v>
      </c>
      <c r="Y4035" s="228">
        <f t="shared" si="35"/>
        <v>7882.68</v>
      </c>
    </row>
    <row r="4036" spans="1:25" hidden="1" x14ac:dyDescent="0.25">
      <c r="A4036" s="30" t="str">
        <f t="shared" si="36"/>
        <v>NANATPC RAop_er_prof</v>
      </c>
      <c r="B4036" s="30" t="s">
        <v>3742</v>
      </c>
      <c r="C4036" s="30" t="s">
        <v>3742</v>
      </c>
      <c r="D4036" s="30" t="s">
        <v>3742</v>
      </c>
      <c r="E4036" t="s">
        <v>2928</v>
      </c>
      <c r="F4036">
        <v>1</v>
      </c>
      <c r="G4036" t="s">
        <v>298</v>
      </c>
      <c r="H4036">
        <v>0</v>
      </c>
      <c r="I4036">
        <v>0</v>
      </c>
      <c r="J4036" t="s">
        <v>336</v>
      </c>
      <c r="K4036">
        <f t="shared" si="28"/>
        <v>0</v>
      </c>
      <c r="L4036">
        <f t="shared" si="29"/>
        <v>0</v>
      </c>
      <c r="M4036">
        <f t="shared" si="31"/>
        <v>0</v>
      </c>
      <c r="N4036">
        <f t="shared" si="31"/>
        <v>0</v>
      </c>
      <c r="O4036">
        <f t="shared" si="31"/>
        <v>0</v>
      </c>
      <c r="P4036">
        <f t="shared" si="31"/>
        <v>0</v>
      </c>
      <c r="Q4036">
        <f t="shared" si="31"/>
        <v>0</v>
      </c>
      <c r="R4036">
        <f t="shared" si="30"/>
        <v>0</v>
      </c>
      <c r="U4036" s="228">
        <f t="shared" si="32"/>
        <v>0</v>
      </c>
      <c r="V4036" s="228">
        <f t="shared" si="33"/>
        <v>0</v>
      </c>
      <c r="W4036" s="228" t="str">
        <f t="shared" si="22"/>
        <v>NANATPC RAOther</v>
      </c>
      <c r="X4036" s="228">
        <f t="shared" si="34"/>
        <v>0</v>
      </c>
      <c r="Y4036" s="228">
        <f t="shared" si="35"/>
        <v>7882.68</v>
      </c>
    </row>
    <row r="4037" spans="1:25" hidden="1" x14ac:dyDescent="0.25">
      <c r="A4037" s="30" t="str">
        <f t="shared" si="36"/>
        <v>NANATPC RAop_eye</v>
      </c>
      <c r="B4037" s="30" t="s">
        <v>3742</v>
      </c>
      <c r="C4037" s="30" t="s">
        <v>3742</v>
      </c>
      <c r="D4037" s="30" t="s">
        <v>3742</v>
      </c>
      <c r="E4037" t="s">
        <v>2928</v>
      </c>
      <c r="F4037">
        <v>1</v>
      </c>
      <c r="G4037" t="s">
        <v>299</v>
      </c>
      <c r="H4037">
        <v>0</v>
      </c>
      <c r="I4037">
        <v>0</v>
      </c>
      <c r="J4037" t="s">
        <v>332</v>
      </c>
      <c r="K4037">
        <f t="shared" si="28"/>
        <v>0</v>
      </c>
      <c r="L4037">
        <f t="shared" si="29"/>
        <v>0</v>
      </c>
      <c r="M4037">
        <f t="shared" si="31"/>
        <v>0</v>
      </c>
      <c r="N4037">
        <f t="shared" si="31"/>
        <v>0</v>
      </c>
      <c r="O4037">
        <f t="shared" si="31"/>
        <v>0</v>
      </c>
      <c r="P4037">
        <f t="shared" si="31"/>
        <v>0</v>
      </c>
      <c r="Q4037">
        <f t="shared" si="31"/>
        <v>0</v>
      </c>
      <c r="R4037">
        <f t="shared" si="30"/>
        <v>0</v>
      </c>
      <c r="U4037" s="228">
        <f t="shared" si="32"/>
        <v>132.589570987212</v>
      </c>
      <c r="V4037" s="228">
        <f t="shared" si="33"/>
        <v>0</v>
      </c>
      <c r="W4037" s="228" t="str">
        <f t="shared" si="22"/>
        <v>NANATPC RAProv Visits</v>
      </c>
      <c r="X4037" s="228">
        <f t="shared" si="34"/>
        <v>0</v>
      </c>
      <c r="Y4037" s="228">
        <f t="shared" si="35"/>
        <v>12</v>
      </c>
    </row>
    <row r="4038" spans="1:25" hidden="1" x14ac:dyDescent="0.25">
      <c r="A4038" s="30" t="str">
        <f t="shared" si="36"/>
        <v>NANATPC RAop_jcode</v>
      </c>
      <c r="B4038" s="30" t="s">
        <v>3742</v>
      </c>
      <c r="C4038" s="30" t="s">
        <v>3742</v>
      </c>
      <c r="D4038" s="30" t="s">
        <v>3742</v>
      </c>
      <c r="E4038" t="s">
        <v>2928</v>
      </c>
      <c r="F4038">
        <v>1</v>
      </c>
      <c r="G4038" t="s">
        <v>300</v>
      </c>
      <c r="H4038">
        <v>0</v>
      </c>
      <c r="I4038">
        <v>0</v>
      </c>
      <c r="J4038" t="s">
        <v>336</v>
      </c>
      <c r="K4038">
        <f t="shared" si="28"/>
        <v>0</v>
      </c>
      <c r="L4038">
        <f t="shared" si="29"/>
        <v>0</v>
      </c>
      <c r="M4038">
        <f t="shared" si="31"/>
        <v>0</v>
      </c>
      <c r="N4038">
        <f t="shared" si="31"/>
        <v>0</v>
      </c>
      <c r="O4038">
        <f t="shared" si="31"/>
        <v>0</v>
      </c>
      <c r="P4038">
        <f t="shared" si="31"/>
        <v>0</v>
      </c>
      <c r="Q4038">
        <f t="shared" si="31"/>
        <v>0</v>
      </c>
      <c r="R4038">
        <f t="shared" si="30"/>
        <v>0</v>
      </c>
      <c r="U4038" s="228">
        <f t="shared" si="32"/>
        <v>4220.310035822431</v>
      </c>
      <c r="V4038" s="228">
        <f t="shared" si="33"/>
        <v>0</v>
      </c>
      <c r="W4038" s="228" t="str">
        <f t="shared" si="22"/>
        <v>NANATPC RAOther</v>
      </c>
      <c r="X4038" s="228">
        <f t="shared" si="34"/>
        <v>0</v>
      </c>
      <c r="Y4038" s="228">
        <f t="shared" si="35"/>
        <v>7882.68</v>
      </c>
    </row>
    <row r="4039" spans="1:25" hidden="1" x14ac:dyDescent="0.25">
      <c r="A4039" s="30" t="str">
        <f t="shared" si="36"/>
        <v>NANATPC RAop_lab</v>
      </c>
      <c r="B4039" s="30" t="s">
        <v>3742</v>
      </c>
      <c r="C4039" s="30" t="s">
        <v>3742</v>
      </c>
      <c r="D4039" s="30" t="s">
        <v>3742</v>
      </c>
      <c r="E4039" t="s">
        <v>2928</v>
      </c>
      <c r="F4039">
        <v>1</v>
      </c>
      <c r="G4039" t="s">
        <v>301</v>
      </c>
      <c r="H4039">
        <v>27.14</v>
      </c>
      <c r="I4039">
        <v>12</v>
      </c>
      <c r="J4039" t="s">
        <v>333</v>
      </c>
      <c r="K4039">
        <f t="shared" si="28"/>
        <v>325.68</v>
      </c>
      <c r="L4039">
        <f t="shared" si="29"/>
        <v>325.68</v>
      </c>
      <c r="M4039">
        <f t="shared" si="31"/>
        <v>0</v>
      </c>
      <c r="N4039">
        <f t="shared" si="31"/>
        <v>12</v>
      </c>
      <c r="O4039">
        <f t="shared" si="31"/>
        <v>0</v>
      </c>
      <c r="P4039">
        <f t="shared" si="31"/>
        <v>0</v>
      </c>
      <c r="Q4039">
        <f t="shared" si="31"/>
        <v>0</v>
      </c>
      <c r="R4039">
        <f t="shared" si="30"/>
        <v>0</v>
      </c>
      <c r="U4039" s="228">
        <f t="shared" si="32"/>
        <v>27.14</v>
      </c>
      <c r="V4039" s="228">
        <f t="shared" si="33"/>
        <v>0.92307692307692313</v>
      </c>
      <c r="W4039" s="228" t="str">
        <f t="shared" si="22"/>
        <v>NANATPC RALab Tests</v>
      </c>
      <c r="X4039" s="228">
        <f t="shared" si="34"/>
        <v>12</v>
      </c>
      <c r="Y4039" s="228">
        <f t="shared" si="35"/>
        <v>13</v>
      </c>
    </row>
    <row r="4040" spans="1:25" hidden="1" x14ac:dyDescent="0.25">
      <c r="A4040" s="30" t="str">
        <f t="shared" si="36"/>
        <v>NANATPC RAop_mh</v>
      </c>
      <c r="B4040" s="30" t="s">
        <v>3742</v>
      </c>
      <c r="C4040" s="30" t="s">
        <v>3742</v>
      </c>
      <c r="D4040" s="30" t="s">
        <v>3742</v>
      </c>
      <c r="E4040" t="s">
        <v>2928</v>
      </c>
      <c r="F4040">
        <v>1</v>
      </c>
      <c r="G4040" t="s">
        <v>302</v>
      </c>
      <c r="H4040">
        <v>0</v>
      </c>
      <c r="I4040">
        <v>0</v>
      </c>
      <c r="J4040" t="s">
        <v>332</v>
      </c>
      <c r="K4040">
        <f t="shared" si="28"/>
        <v>0</v>
      </c>
      <c r="L4040">
        <f t="shared" si="29"/>
        <v>0</v>
      </c>
      <c r="M4040">
        <f t="shared" si="31"/>
        <v>0</v>
      </c>
      <c r="N4040">
        <f t="shared" si="31"/>
        <v>0</v>
      </c>
      <c r="O4040">
        <f t="shared" si="31"/>
        <v>0</v>
      </c>
      <c r="P4040">
        <f t="shared" si="31"/>
        <v>0</v>
      </c>
      <c r="Q4040">
        <f t="shared" si="31"/>
        <v>0</v>
      </c>
      <c r="R4040">
        <f t="shared" si="30"/>
        <v>0</v>
      </c>
      <c r="U4040" s="228">
        <f t="shared" si="32"/>
        <v>124.43307070315861</v>
      </c>
      <c r="V4040" s="228">
        <f t="shared" si="33"/>
        <v>0</v>
      </c>
      <c r="W4040" s="228" t="str">
        <f t="shared" si="22"/>
        <v>NANATPC RAProv Visits</v>
      </c>
      <c r="X4040" s="228">
        <f t="shared" si="34"/>
        <v>0</v>
      </c>
      <c r="Y4040" s="228">
        <f t="shared" si="35"/>
        <v>12</v>
      </c>
    </row>
    <row r="4041" spans="1:25" hidden="1" x14ac:dyDescent="0.25">
      <c r="A4041" s="30" t="str">
        <f t="shared" si="36"/>
        <v>NANATPC RAop_op_fac</v>
      </c>
      <c r="B4041" s="30" t="s">
        <v>3742</v>
      </c>
      <c r="C4041" s="30" t="s">
        <v>3742</v>
      </c>
      <c r="D4041" s="30" t="s">
        <v>3742</v>
      </c>
      <c r="E4041" t="s">
        <v>2928</v>
      </c>
      <c r="F4041">
        <v>1</v>
      </c>
      <c r="G4041" t="s">
        <v>303</v>
      </c>
      <c r="H4041">
        <v>0</v>
      </c>
      <c r="I4041">
        <v>0</v>
      </c>
      <c r="J4041" t="s">
        <v>336</v>
      </c>
      <c r="K4041">
        <f t="shared" si="28"/>
        <v>0</v>
      </c>
      <c r="L4041">
        <f t="shared" si="29"/>
        <v>0</v>
      </c>
      <c r="M4041">
        <f t="shared" si="31"/>
        <v>0</v>
      </c>
      <c r="N4041">
        <f t="shared" si="31"/>
        <v>0</v>
      </c>
      <c r="O4041">
        <f t="shared" si="31"/>
        <v>0</v>
      </c>
      <c r="P4041">
        <f t="shared" si="31"/>
        <v>0</v>
      </c>
      <c r="Q4041">
        <f t="shared" si="31"/>
        <v>0</v>
      </c>
      <c r="R4041">
        <f t="shared" si="30"/>
        <v>0</v>
      </c>
      <c r="U4041" s="228">
        <f t="shared" si="32"/>
        <v>1394.2242964884997</v>
      </c>
      <c r="V4041" s="228">
        <f t="shared" si="33"/>
        <v>0</v>
      </c>
      <c r="W4041" s="228" t="str">
        <f t="shared" si="22"/>
        <v>NANATPC RAOther</v>
      </c>
      <c r="X4041" s="228">
        <f t="shared" si="34"/>
        <v>0</v>
      </c>
      <c r="Y4041" s="228">
        <f t="shared" si="35"/>
        <v>7882.68</v>
      </c>
    </row>
    <row r="4042" spans="1:25" hidden="1" x14ac:dyDescent="0.25">
      <c r="A4042" s="30" t="str">
        <f t="shared" si="36"/>
        <v>NANATPC RAop_other</v>
      </c>
      <c r="B4042" s="30" t="s">
        <v>3742</v>
      </c>
      <c r="C4042" s="30" t="s">
        <v>3742</v>
      </c>
      <c r="D4042" s="30" t="s">
        <v>3742</v>
      </c>
      <c r="E4042" t="s">
        <v>2928</v>
      </c>
      <c r="F4042">
        <v>1</v>
      </c>
      <c r="G4042" t="s">
        <v>304</v>
      </c>
      <c r="H4042">
        <v>151.59</v>
      </c>
      <c r="I4042">
        <v>52</v>
      </c>
      <c r="J4042" t="s">
        <v>336</v>
      </c>
      <c r="K4042">
        <f t="shared" si="28"/>
        <v>7882.68</v>
      </c>
      <c r="L4042">
        <f t="shared" si="29"/>
        <v>7882.68</v>
      </c>
      <c r="M4042">
        <f t="shared" si="31"/>
        <v>0</v>
      </c>
      <c r="N4042">
        <f t="shared" si="31"/>
        <v>0</v>
      </c>
      <c r="O4042">
        <f t="shared" si="31"/>
        <v>0</v>
      </c>
      <c r="P4042">
        <f t="shared" si="31"/>
        <v>0</v>
      </c>
      <c r="Q4042">
        <f t="shared" si="31"/>
        <v>52</v>
      </c>
      <c r="R4042">
        <f t="shared" si="30"/>
        <v>7882.68</v>
      </c>
      <c r="U4042" s="228">
        <f t="shared" si="32"/>
        <v>151.59</v>
      </c>
      <c r="V4042" s="228">
        <f t="shared" si="33"/>
        <v>1</v>
      </c>
      <c r="W4042" s="228" t="str">
        <f t="shared" si="22"/>
        <v>NANATPC RAOther</v>
      </c>
      <c r="X4042" s="228">
        <f t="shared" si="34"/>
        <v>7882.68</v>
      </c>
      <c r="Y4042" s="228">
        <f t="shared" si="35"/>
        <v>7882.68</v>
      </c>
    </row>
    <row r="4043" spans="1:25" hidden="1" x14ac:dyDescent="0.25">
      <c r="A4043" s="30" t="str">
        <f t="shared" si="36"/>
        <v>NANATPC RAop_prev</v>
      </c>
      <c r="B4043" s="30" t="s">
        <v>3742</v>
      </c>
      <c r="C4043" s="30" t="s">
        <v>3742</v>
      </c>
      <c r="D4043" s="30" t="s">
        <v>3742</v>
      </c>
      <c r="E4043" t="s">
        <v>2928</v>
      </c>
      <c r="F4043">
        <v>1</v>
      </c>
      <c r="G4043" t="s">
        <v>305</v>
      </c>
      <c r="H4043">
        <v>0</v>
      </c>
      <c r="I4043">
        <v>0</v>
      </c>
      <c r="J4043" t="s">
        <v>332</v>
      </c>
      <c r="K4043">
        <f t="shared" si="28"/>
        <v>0</v>
      </c>
      <c r="L4043">
        <f t="shared" si="29"/>
        <v>0</v>
      </c>
      <c r="M4043">
        <f t="shared" si="31"/>
        <v>0</v>
      </c>
      <c r="N4043">
        <f t="shared" si="31"/>
        <v>0</v>
      </c>
      <c r="O4043">
        <f t="shared" si="31"/>
        <v>0</v>
      </c>
      <c r="P4043">
        <f t="shared" si="31"/>
        <v>0</v>
      </c>
      <c r="Q4043">
        <f t="shared" si="31"/>
        <v>0</v>
      </c>
      <c r="R4043">
        <f t="shared" si="30"/>
        <v>0</v>
      </c>
      <c r="U4043" s="228">
        <f t="shared" si="32"/>
        <v>190.16654967765803</v>
      </c>
      <c r="V4043" s="228">
        <f t="shared" si="33"/>
        <v>0</v>
      </c>
      <c r="W4043" s="228" t="str">
        <f t="shared" si="22"/>
        <v>NANATPC RAProv Visits</v>
      </c>
      <c r="X4043" s="228">
        <f t="shared" si="34"/>
        <v>0</v>
      </c>
      <c r="Y4043" s="228">
        <f t="shared" si="35"/>
        <v>12</v>
      </c>
    </row>
    <row r="4044" spans="1:25" hidden="1" x14ac:dyDescent="0.25">
      <c r="A4044" s="30" t="str">
        <f t="shared" si="36"/>
        <v>NANATPC RAop_primcare</v>
      </c>
      <c r="B4044" s="30" t="s">
        <v>3742</v>
      </c>
      <c r="C4044" s="30" t="s">
        <v>3742</v>
      </c>
      <c r="D4044" s="30" t="s">
        <v>3742</v>
      </c>
      <c r="E4044" t="s">
        <v>2928</v>
      </c>
      <c r="F4044">
        <v>1</v>
      </c>
      <c r="G4044" t="s">
        <v>306</v>
      </c>
      <c r="H4044">
        <v>210.77</v>
      </c>
      <c r="I4044">
        <v>4</v>
      </c>
      <c r="J4044" t="s">
        <v>332</v>
      </c>
      <c r="K4044">
        <f t="shared" si="28"/>
        <v>843.08</v>
      </c>
      <c r="L4044">
        <f t="shared" si="29"/>
        <v>843.08</v>
      </c>
      <c r="M4044">
        <f t="shared" si="31"/>
        <v>4</v>
      </c>
      <c r="N4044">
        <f t="shared" si="31"/>
        <v>0</v>
      </c>
      <c r="O4044">
        <f t="shared" si="31"/>
        <v>0</v>
      </c>
      <c r="P4044">
        <f t="shared" si="31"/>
        <v>0</v>
      </c>
      <c r="Q4044">
        <f t="shared" si="31"/>
        <v>0</v>
      </c>
      <c r="R4044">
        <f t="shared" si="30"/>
        <v>0</v>
      </c>
      <c r="U4044" s="228">
        <f t="shared" si="32"/>
        <v>210.77</v>
      </c>
      <c r="V4044" s="228">
        <f t="shared" si="33"/>
        <v>0.33333333333333331</v>
      </c>
      <c r="W4044" s="228" t="str">
        <f t="shared" si="22"/>
        <v>NANATPC RAProv Visits</v>
      </c>
      <c r="X4044" s="228">
        <f t="shared" si="34"/>
        <v>4</v>
      </c>
      <c r="Y4044" s="228">
        <f t="shared" si="35"/>
        <v>12</v>
      </c>
    </row>
    <row r="4045" spans="1:25" hidden="1" x14ac:dyDescent="0.25">
      <c r="A4045" s="30" t="str">
        <f t="shared" si="36"/>
        <v>NANATPC RAop_rehab</v>
      </c>
      <c r="B4045" s="30" t="s">
        <v>3742</v>
      </c>
      <c r="C4045" s="30" t="s">
        <v>3742</v>
      </c>
      <c r="D4045" s="30" t="s">
        <v>3742</v>
      </c>
      <c r="E4045" t="s">
        <v>2928</v>
      </c>
      <c r="F4045">
        <v>1</v>
      </c>
      <c r="G4045" t="s">
        <v>307</v>
      </c>
      <c r="H4045">
        <v>0</v>
      </c>
      <c r="I4045">
        <v>0</v>
      </c>
      <c r="J4045" t="s">
        <v>336</v>
      </c>
      <c r="K4045">
        <f t="shared" si="28"/>
        <v>0</v>
      </c>
      <c r="L4045">
        <f t="shared" si="29"/>
        <v>0</v>
      </c>
      <c r="M4045">
        <f t="shared" si="31"/>
        <v>0</v>
      </c>
      <c r="N4045">
        <f t="shared" si="31"/>
        <v>0</v>
      </c>
      <c r="O4045">
        <f t="shared" si="31"/>
        <v>0</v>
      </c>
      <c r="P4045">
        <f t="shared" si="31"/>
        <v>0</v>
      </c>
      <c r="Q4045">
        <f t="shared" si="31"/>
        <v>0</v>
      </c>
      <c r="R4045">
        <f t="shared" si="30"/>
        <v>0</v>
      </c>
      <c r="U4045" s="228">
        <f t="shared" si="32"/>
        <v>121.78108488513068</v>
      </c>
      <c r="V4045" s="228">
        <f t="shared" si="33"/>
        <v>0</v>
      </c>
      <c r="W4045" s="228" t="str">
        <f t="shared" si="22"/>
        <v>NANATPC RAOther</v>
      </c>
      <c r="X4045" s="228">
        <f t="shared" si="34"/>
        <v>0</v>
      </c>
      <c r="Y4045" s="228">
        <f t="shared" si="35"/>
        <v>7882.68</v>
      </c>
    </row>
    <row r="4046" spans="1:25" hidden="1" x14ac:dyDescent="0.25">
      <c r="A4046" s="30" t="str">
        <f t="shared" si="36"/>
        <v>NANATPC RAop_speccare</v>
      </c>
      <c r="B4046" s="30" t="s">
        <v>3742</v>
      </c>
      <c r="C4046" s="30" t="s">
        <v>3742</v>
      </c>
      <c r="D4046" s="30" t="s">
        <v>3742</v>
      </c>
      <c r="E4046" t="s">
        <v>2928</v>
      </c>
      <c r="F4046">
        <v>1</v>
      </c>
      <c r="G4046" t="s">
        <v>308</v>
      </c>
      <c r="H4046">
        <v>284.08999999999997</v>
      </c>
      <c r="I4046">
        <v>8</v>
      </c>
      <c r="J4046" t="s">
        <v>332</v>
      </c>
      <c r="K4046">
        <f t="shared" si="28"/>
        <v>2272.7199999999998</v>
      </c>
      <c r="L4046">
        <f t="shared" si="29"/>
        <v>2272.7199999999998</v>
      </c>
      <c r="M4046">
        <f t="shared" si="31"/>
        <v>8</v>
      </c>
      <c r="N4046">
        <f t="shared" si="31"/>
        <v>0</v>
      </c>
      <c r="O4046">
        <f t="shared" si="31"/>
        <v>0</v>
      </c>
      <c r="P4046">
        <f t="shared" si="31"/>
        <v>0</v>
      </c>
      <c r="Q4046">
        <f t="shared" si="31"/>
        <v>0</v>
      </c>
      <c r="R4046">
        <f t="shared" si="30"/>
        <v>0</v>
      </c>
      <c r="U4046" s="228">
        <f t="shared" si="32"/>
        <v>284.08999999999997</v>
      </c>
      <c r="V4046" s="228">
        <f t="shared" si="33"/>
        <v>0.66666666666666663</v>
      </c>
      <c r="W4046" s="228" t="str">
        <f t="shared" si="22"/>
        <v>NANATPC RAProv Visits</v>
      </c>
      <c r="X4046" s="228">
        <f t="shared" si="34"/>
        <v>8</v>
      </c>
      <c r="Y4046" s="228">
        <f t="shared" si="35"/>
        <v>12</v>
      </c>
    </row>
    <row r="4047" spans="1:25" hidden="1" x14ac:dyDescent="0.25">
      <c r="A4047" s="30" t="str">
        <f t="shared" si="36"/>
        <v>NANATPC RAop_surg</v>
      </c>
      <c r="B4047" s="30" t="s">
        <v>3742</v>
      </c>
      <c r="C4047" s="30" t="s">
        <v>3742</v>
      </c>
      <c r="D4047" s="30" t="s">
        <v>3742</v>
      </c>
      <c r="E4047" t="s">
        <v>2928</v>
      </c>
      <c r="F4047">
        <v>1</v>
      </c>
      <c r="G4047" t="s">
        <v>309</v>
      </c>
      <c r="H4047">
        <v>0</v>
      </c>
      <c r="I4047">
        <v>0</v>
      </c>
      <c r="J4047" t="s">
        <v>336</v>
      </c>
      <c r="K4047">
        <f t="shared" si="28"/>
        <v>0</v>
      </c>
      <c r="L4047">
        <f t="shared" si="29"/>
        <v>0</v>
      </c>
      <c r="M4047">
        <f t="shared" si="31"/>
        <v>0</v>
      </c>
      <c r="N4047">
        <f t="shared" si="31"/>
        <v>0</v>
      </c>
      <c r="O4047">
        <f t="shared" si="31"/>
        <v>0</v>
      </c>
      <c r="P4047">
        <f t="shared" si="31"/>
        <v>0</v>
      </c>
      <c r="Q4047">
        <f t="shared" si="31"/>
        <v>0</v>
      </c>
      <c r="R4047">
        <f t="shared" si="30"/>
        <v>0</v>
      </c>
      <c r="U4047" s="228">
        <f t="shared" si="32"/>
        <v>3085.7407404703622</v>
      </c>
      <c r="V4047" s="228">
        <f t="shared" si="33"/>
        <v>0</v>
      </c>
      <c r="W4047" s="228" t="str">
        <f t="shared" ref="W4047:W4080" si="37">B4047&amp;C4047&amp;E4047&amp;J4047</f>
        <v>NANATPC RAOther</v>
      </c>
      <c r="X4047" s="228">
        <f t="shared" si="34"/>
        <v>0</v>
      </c>
      <c r="Y4047" s="228">
        <f t="shared" si="35"/>
        <v>7882.68</v>
      </c>
    </row>
    <row r="4048" spans="1:25" hidden="1" x14ac:dyDescent="0.25">
      <c r="A4048" s="30" t="str">
        <f t="shared" si="36"/>
        <v>NANATPC RAop_ultrasound</v>
      </c>
      <c r="B4048" s="30" t="s">
        <v>3742</v>
      </c>
      <c r="C4048" s="30" t="s">
        <v>3742</v>
      </c>
      <c r="D4048" s="30" t="s">
        <v>3742</v>
      </c>
      <c r="E4048" t="s">
        <v>2928</v>
      </c>
      <c r="F4048">
        <v>1</v>
      </c>
      <c r="G4048" t="s">
        <v>310</v>
      </c>
      <c r="H4048">
        <v>0</v>
      </c>
      <c r="I4048">
        <v>0</v>
      </c>
      <c r="J4048" t="s">
        <v>333</v>
      </c>
      <c r="K4048">
        <f t="shared" si="28"/>
        <v>0</v>
      </c>
      <c r="L4048">
        <f t="shared" si="29"/>
        <v>0</v>
      </c>
      <c r="M4048">
        <f t="shared" si="31"/>
        <v>0</v>
      </c>
      <c r="N4048">
        <f t="shared" si="31"/>
        <v>0</v>
      </c>
      <c r="O4048">
        <f t="shared" si="31"/>
        <v>0</v>
      </c>
      <c r="P4048">
        <f t="shared" si="31"/>
        <v>0</v>
      </c>
      <c r="Q4048">
        <f t="shared" si="31"/>
        <v>0</v>
      </c>
      <c r="R4048">
        <f t="shared" si="30"/>
        <v>0</v>
      </c>
      <c r="U4048" s="228">
        <f t="shared" si="32"/>
        <v>289.01654280910225</v>
      </c>
      <c r="V4048" s="228">
        <f t="shared" si="33"/>
        <v>0</v>
      </c>
      <c r="W4048" s="228" t="str">
        <f t="shared" si="37"/>
        <v>NANATPC RALab Tests</v>
      </c>
      <c r="X4048" s="228">
        <f t="shared" si="34"/>
        <v>0</v>
      </c>
      <c r="Y4048" s="228">
        <f t="shared" si="35"/>
        <v>13</v>
      </c>
    </row>
    <row r="4049" spans="1:25" hidden="1" x14ac:dyDescent="0.25">
      <c r="A4049" s="30" t="str">
        <f t="shared" si="36"/>
        <v>NANATPC RAop_xray</v>
      </c>
      <c r="B4049" s="30" t="s">
        <v>3742</v>
      </c>
      <c r="C4049" s="30" t="s">
        <v>3742</v>
      </c>
      <c r="D4049" s="30" t="s">
        <v>3742</v>
      </c>
      <c r="E4049" t="s">
        <v>2928</v>
      </c>
      <c r="F4049">
        <v>1</v>
      </c>
      <c r="G4049" t="s">
        <v>311</v>
      </c>
      <c r="H4049">
        <v>189.5</v>
      </c>
      <c r="I4049">
        <v>1</v>
      </c>
      <c r="J4049" t="s">
        <v>333</v>
      </c>
      <c r="K4049">
        <f t="shared" si="28"/>
        <v>189.5</v>
      </c>
      <c r="L4049">
        <f t="shared" si="29"/>
        <v>189.5</v>
      </c>
      <c r="M4049">
        <f t="shared" si="31"/>
        <v>0</v>
      </c>
      <c r="N4049">
        <f t="shared" si="31"/>
        <v>1</v>
      </c>
      <c r="O4049">
        <f t="shared" si="31"/>
        <v>0</v>
      </c>
      <c r="P4049">
        <f t="shared" si="31"/>
        <v>0</v>
      </c>
      <c r="Q4049">
        <f t="shared" si="31"/>
        <v>0</v>
      </c>
      <c r="R4049">
        <f t="shared" si="30"/>
        <v>0</v>
      </c>
      <c r="U4049" s="228">
        <f t="shared" si="32"/>
        <v>189.5</v>
      </c>
      <c r="V4049" s="228">
        <f t="shared" si="33"/>
        <v>7.6923076923076927E-2</v>
      </c>
      <c r="W4049" s="228" t="str">
        <f t="shared" si="37"/>
        <v>NANATPC RALab Tests</v>
      </c>
      <c r="X4049" s="228">
        <f t="shared" si="34"/>
        <v>1</v>
      </c>
      <c r="Y4049" s="228">
        <f t="shared" si="35"/>
        <v>13</v>
      </c>
    </row>
    <row r="4050" spans="1:25" hidden="1" x14ac:dyDescent="0.25">
      <c r="A4050" s="30" t="str">
        <f t="shared" si="36"/>
        <v>NANATPC RArx_generic</v>
      </c>
      <c r="B4050" s="30" t="s">
        <v>3742</v>
      </c>
      <c r="C4050" s="30" t="s">
        <v>3742</v>
      </c>
      <c r="D4050" s="30" t="s">
        <v>3742</v>
      </c>
      <c r="E4050" t="s">
        <v>2928</v>
      </c>
      <c r="F4050">
        <v>1</v>
      </c>
      <c r="G4050" t="s">
        <v>312</v>
      </c>
      <c r="H4050">
        <v>0</v>
      </c>
      <c r="I4050">
        <v>0</v>
      </c>
      <c r="J4050" t="s">
        <v>334</v>
      </c>
      <c r="K4050">
        <f t="shared" si="28"/>
        <v>0</v>
      </c>
      <c r="L4050">
        <f t="shared" si="29"/>
        <v>0</v>
      </c>
      <c r="M4050">
        <f t="shared" si="31"/>
        <v>0</v>
      </c>
      <c r="N4050">
        <f t="shared" si="31"/>
        <v>0</v>
      </c>
      <c r="O4050">
        <f t="shared" si="31"/>
        <v>0</v>
      </c>
      <c r="P4050">
        <f t="shared" si="31"/>
        <v>0</v>
      </c>
      <c r="Q4050">
        <f t="shared" si="31"/>
        <v>0</v>
      </c>
      <c r="R4050">
        <f t="shared" si="30"/>
        <v>0</v>
      </c>
      <c r="U4050" s="228">
        <f t="shared" si="32"/>
        <v>35.066350173553978</v>
      </c>
      <c r="V4050" s="228">
        <f t="shared" si="33"/>
        <v>0.80736497473690494</v>
      </c>
      <c r="W4050" s="228" t="str">
        <f t="shared" si="37"/>
        <v>NANATPC RAScripts</v>
      </c>
      <c r="X4050" s="228">
        <f t="shared" si="34"/>
        <v>0</v>
      </c>
      <c r="Y4050" s="228">
        <f t="shared" si="35"/>
        <v>0</v>
      </c>
    </row>
    <row r="4051" spans="1:25" hidden="1" x14ac:dyDescent="0.25">
      <c r="A4051" s="30" t="str">
        <f t="shared" si="36"/>
        <v>NANATPC RArx_npbrand</v>
      </c>
      <c r="B4051" s="30" t="s">
        <v>3742</v>
      </c>
      <c r="C4051" s="30" t="s">
        <v>3742</v>
      </c>
      <c r="D4051" s="30" t="s">
        <v>3742</v>
      </c>
      <c r="E4051" t="s">
        <v>2928</v>
      </c>
      <c r="F4051">
        <v>1</v>
      </c>
      <c r="G4051" t="s">
        <v>2688</v>
      </c>
      <c r="H4051">
        <v>0</v>
      </c>
      <c r="I4051">
        <v>0</v>
      </c>
      <c r="J4051" t="s">
        <v>334</v>
      </c>
      <c r="K4051">
        <f t="shared" si="28"/>
        <v>0</v>
      </c>
      <c r="L4051">
        <f t="shared" si="29"/>
        <v>0</v>
      </c>
      <c r="M4051">
        <f t="shared" si="31"/>
        <v>0</v>
      </c>
      <c r="N4051">
        <f t="shared" si="31"/>
        <v>0</v>
      </c>
      <c r="O4051">
        <f t="shared" si="31"/>
        <v>0</v>
      </c>
      <c r="P4051">
        <f t="shared" si="31"/>
        <v>0</v>
      </c>
      <c r="Q4051">
        <f t="shared" si="31"/>
        <v>0</v>
      </c>
      <c r="R4051">
        <f t="shared" si="30"/>
        <v>0</v>
      </c>
      <c r="U4051" s="228">
        <f t="shared" si="32"/>
        <v>422.36659225528535</v>
      </c>
      <c r="V4051" s="228">
        <f t="shared" si="33"/>
        <v>2.311780611062398E-2</v>
      </c>
      <c r="W4051" s="228" t="str">
        <f t="shared" si="37"/>
        <v>NANATPC RAScripts</v>
      </c>
      <c r="X4051" s="228">
        <f t="shared" si="34"/>
        <v>0</v>
      </c>
      <c r="Y4051" s="228">
        <f t="shared" si="35"/>
        <v>0</v>
      </c>
    </row>
    <row r="4052" spans="1:25" hidden="1" x14ac:dyDescent="0.25">
      <c r="A4052" s="30" t="str">
        <f t="shared" si="36"/>
        <v>NANATPC RArx_pbrand</v>
      </c>
      <c r="B4052" s="30" t="s">
        <v>3742</v>
      </c>
      <c r="C4052" s="30" t="s">
        <v>3742</v>
      </c>
      <c r="D4052" s="30" t="s">
        <v>3742</v>
      </c>
      <c r="E4052" t="s">
        <v>2928</v>
      </c>
      <c r="F4052">
        <v>1</v>
      </c>
      <c r="G4052" t="s">
        <v>2687</v>
      </c>
      <c r="H4052">
        <v>0</v>
      </c>
      <c r="I4052">
        <v>0</v>
      </c>
      <c r="J4052" t="s">
        <v>334</v>
      </c>
      <c r="K4052">
        <f t="shared" si="28"/>
        <v>0</v>
      </c>
      <c r="L4052">
        <f t="shared" si="29"/>
        <v>0</v>
      </c>
      <c r="M4052">
        <f t="shared" si="31"/>
        <v>0</v>
      </c>
      <c r="N4052">
        <f t="shared" si="31"/>
        <v>0</v>
      </c>
      <c r="O4052">
        <f t="shared" si="31"/>
        <v>0</v>
      </c>
      <c r="P4052">
        <f t="shared" si="31"/>
        <v>0</v>
      </c>
      <c r="Q4052">
        <f t="shared" si="31"/>
        <v>0</v>
      </c>
      <c r="R4052">
        <f t="shared" si="30"/>
        <v>0</v>
      </c>
      <c r="U4052" s="228">
        <f t="shared" ref="U4052:U4080" si="38">IF(H4052&gt;0,H4052,VLOOKUP(G4052,OverallUtil,2,FALSE))</f>
        <v>262.1294325818298</v>
      </c>
      <c r="V4052" s="228">
        <f t="shared" ref="V4052:V4080" si="39">IF(Y4052&gt;0,X4052/Y4052,VLOOKUP(G4052,OverallUtil,7,FALSE))</f>
        <v>0.16005076361239376</v>
      </c>
      <c r="W4052" s="228" t="str">
        <f t="shared" si="37"/>
        <v>NANATPC RAScripts</v>
      </c>
      <c r="X4052" s="228">
        <f t="shared" ref="X4052:X4080" si="40">IF(MID(G4052,1,2)="ip",IF(G4052="ip_prof",IF(I4051&gt;0,I4052/I4051,I$7128/I$7127),1),IF(J4052="Other",R4052,I4052))</f>
        <v>0</v>
      </c>
      <c r="Y4052" s="228">
        <f t="shared" si="35"/>
        <v>0</v>
      </c>
    </row>
    <row r="4053" spans="1:25" hidden="1" x14ac:dyDescent="0.25">
      <c r="A4053" s="30" t="str">
        <f t="shared" si="36"/>
        <v>NANATPC RArx_specialty</v>
      </c>
      <c r="B4053" s="30" t="s">
        <v>3742</v>
      </c>
      <c r="C4053" s="30" t="s">
        <v>3742</v>
      </c>
      <c r="D4053" s="30" t="s">
        <v>3742</v>
      </c>
      <c r="E4053" t="s">
        <v>2928</v>
      </c>
      <c r="F4053">
        <v>1</v>
      </c>
      <c r="G4053" t="s">
        <v>313</v>
      </c>
      <c r="H4053">
        <v>0</v>
      </c>
      <c r="I4053">
        <v>0</v>
      </c>
      <c r="J4053" t="s">
        <v>334</v>
      </c>
      <c r="K4053">
        <f t="shared" si="28"/>
        <v>0</v>
      </c>
      <c r="L4053">
        <f t="shared" si="29"/>
        <v>0</v>
      </c>
      <c r="M4053">
        <f t="shared" si="31"/>
        <v>0</v>
      </c>
      <c r="N4053">
        <f t="shared" si="31"/>
        <v>0</v>
      </c>
      <c r="O4053">
        <f t="shared" si="31"/>
        <v>0</v>
      </c>
      <c r="P4053">
        <f t="shared" si="31"/>
        <v>0</v>
      </c>
      <c r="Q4053">
        <f t="shared" si="31"/>
        <v>0</v>
      </c>
      <c r="R4053">
        <f t="shared" si="30"/>
        <v>0</v>
      </c>
      <c r="U4053" s="228">
        <f t="shared" si="38"/>
        <v>5475.8974580629047</v>
      </c>
      <c r="V4053" s="228">
        <f t="shared" si="39"/>
        <v>9.4664555400774224E-3</v>
      </c>
      <c r="W4053" s="228" t="str">
        <f t="shared" si="37"/>
        <v>NANATPC RAScripts</v>
      </c>
      <c r="X4053" s="228">
        <f t="shared" si="40"/>
        <v>0</v>
      </c>
      <c r="Y4053" s="228">
        <f t="shared" si="35"/>
        <v>0</v>
      </c>
    </row>
    <row r="4054" spans="1:25" x14ac:dyDescent="0.25">
      <c r="A4054" s="30" t="str">
        <f t="shared" ref="A4054:A4117" si="41">B4054&amp;C4054&amp;E4054&amp;G4054</f>
        <v>NANATPC Schizip_fac</v>
      </c>
      <c r="B4054" s="30" t="s">
        <v>3742</v>
      </c>
      <c r="C4054" s="30" t="s">
        <v>3742</v>
      </c>
      <c r="D4054" s="30" t="s">
        <v>3742</v>
      </c>
      <c r="E4054" t="s">
        <v>2881</v>
      </c>
      <c r="F4054">
        <v>1</v>
      </c>
      <c r="G4054" t="s">
        <v>289</v>
      </c>
      <c r="H4054">
        <v>0</v>
      </c>
      <c r="I4054">
        <v>0</v>
      </c>
      <c r="J4054" t="s">
        <v>335</v>
      </c>
      <c r="K4054">
        <f t="shared" si="28"/>
        <v>0</v>
      </c>
      <c r="L4054">
        <f t="shared" si="29"/>
        <v>0</v>
      </c>
      <c r="M4054">
        <f t="shared" si="31"/>
        <v>0</v>
      </c>
      <c r="N4054">
        <f t="shared" si="31"/>
        <v>0</v>
      </c>
      <c r="O4054">
        <f t="shared" si="31"/>
        <v>0</v>
      </c>
      <c r="P4054">
        <f t="shared" si="31"/>
        <v>0</v>
      </c>
      <c r="Q4054">
        <f t="shared" si="31"/>
        <v>0</v>
      </c>
      <c r="R4054">
        <f t="shared" si="30"/>
        <v>0</v>
      </c>
      <c r="U4054" s="228">
        <f t="shared" si="38"/>
        <v>5423.0136917672153</v>
      </c>
      <c r="V4054" s="228">
        <f t="shared" si="39"/>
        <v>1</v>
      </c>
      <c r="W4054" s="228" t="str">
        <f t="shared" si="37"/>
        <v>NANATPC SchizHosp Days</v>
      </c>
      <c r="X4054" s="228">
        <f t="shared" si="40"/>
        <v>1</v>
      </c>
      <c r="Y4054" s="228">
        <f t="shared" si="35"/>
        <v>1</v>
      </c>
    </row>
    <row r="4055" spans="1:25" x14ac:dyDescent="0.25">
      <c r="A4055" s="30" t="str">
        <f t="shared" si="41"/>
        <v>NANATPC Schizip_prof</v>
      </c>
      <c r="B4055" s="30" t="s">
        <v>3742</v>
      </c>
      <c r="C4055" s="30" t="s">
        <v>3742</v>
      </c>
      <c r="D4055" s="30" t="s">
        <v>3742</v>
      </c>
      <c r="E4055" t="s">
        <v>2881</v>
      </c>
      <c r="F4055">
        <v>1</v>
      </c>
      <c r="G4055" t="s">
        <v>290</v>
      </c>
      <c r="H4055">
        <v>0</v>
      </c>
      <c r="I4055">
        <v>0</v>
      </c>
      <c r="J4055" t="s">
        <v>363</v>
      </c>
      <c r="K4055">
        <f t="shared" si="28"/>
        <v>0</v>
      </c>
      <c r="L4055">
        <f t="shared" si="29"/>
        <v>0</v>
      </c>
      <c r="M4055">
        <f t="shared" si="31"/>
        <v>0</v>
      </c>
      <c r="N4055">
        <f t="shared" si="31"/>
        <v>0</v>
      </c>
      <c r="O4055">
        <f t="shared" si="31"/>
        <v>0</v>
      </c>
      <c r="P4055">
        <f t="shared" si="31"/>
        <v>0</v>
      </c>
      <c r="Q4055">
        <f t="shared" si="31"/>
        <v>0</v>
      </c>
      <c r="R4055">
        <f t="shared" si="30"/>
        <v>0</v>
      </c>
      <c r="U4055" s="228">
        <f t="shared" si="38"/>
        <v>3981.502157841152</v>
      </c>
      <c r="V4055" s="228">
        <f t="shared" si="39"/>
        <v>0.24573844278724846</v>
      </c>
      <c r="W4055" s="228" t="str">
        <f t="shared" si="37"/>
        <v>NANATPC SchizHosp Adm</v>
      </c>
      <c r="X4055" s="228">
        <f t="shared" si="40"/>
        <v>0.24573844278724846</v>
      </c>
      <c r="Y4055" s="228">
        <f t="shared" si="35"/>
        <v>1</v>
      </c>
    </row>
    <row r="4056" spans="1:25" x14ac:dyDescent="0.25">
      <c r="A4056" s="30" t="str">
        <f t="shared" si="41"/>
        <v>NANATPC Schizop_ambulance</v>
      </c>
      <c r="B4056" s="30" t="s">
        <v>3742</v>
      </c>
      <c r="C4056" s="30" t="s">
        <v>3742</v>
      </c>
      <c r="D4056" s="30" t="s">
        <v>3742</v>
      </c>
      <c r="E4056" t="s">
        <v>2881</v>
      </c>
      <c r="F4056">
        <v>1</v>
      </c>
      <c r="G4056" t="s">
        <v>291</v>
      </c>
      <c r="H4056">
        <v>0</v>
      </c>
      <c r="I4056">
        <v>0</v>
      </c>
      <c r="J4056" t="s">
        <v>336</v>
      </c>
      <c r="K4056">
        <f t="shared" si="28"/>
        <v>0</v>
      </c>
      <c r="L4056">
        <f t="shared" si="29"/>
        <v>0</v>
      </c>
      <c r="M4056">
        <f t="shared" si="31"/>
        <v>0</v>
      </c>
      <c r="N4056">
        <f t="shared" si="31"/>
        <v>0</v>
      </c>
      <c r="O4056">
        <f t="shared" si="31"/>
        <v>0</v>
      </c>
      <c r="P4056">
        <f t="shared" si="31"/>
        <v>0</v>
      </c>
      <c r="Q4056">
        <f t="shared" si="31"/>
        <v>0</v>
      </c>
      <c r="R4056">
        <f t="shared" si="30"/>
        <v>0</v>
      </c>
      <c r="U4056" s="228">
        <f t="shared" si="38"/>
        <v>1295.4427360262307</v>
      </c>
      <c r="V4056" s="228">
        <f t="shared" si="39"/>
        <v>1.3021696698052693E-2</v>
      </c>
      <c r="W4056" s="228" t="str">
        <f t="shared" si="37"/>
        <v>NANATPC SchizOther</v>
      </c>
      <c r="X4056" s="228">
        <f t="shared" si="40"/>
        <v>0</v>
      </c>
      <c r="Y4056" s="228">
        <f t="shared" si="35"/>
        <v>0</v>
      </c>
    </row>
    <row r="4057" spans="1:25" x14ac:dyDescent="0.25">
      <c r="A4057" s="30" t="str">
        <f t="shared" si="41"/>
        <v>NANATPC Schizop_chiro</v>
      </c>
      <c r="B4057" s="30" t="s">
        <v>3742</v>
      </c>
      <c r="C4057" s="30" t="s">
        <v>3742</v>
      </c>
      <c r="D4057" s="30" t="s">
        <v>3742</v>
      </c>
      <c r="E4057" t="s">
        <v>2881</v>
      </c>
      <c r="F4057">
        <v>1</v>
      </c>
      <c r="G4057" t="s">
        <v>292</v>
      </c>
      <c r="H4057">
        <v>0</v>
      </c>
      <c r="I4057">
        <v>0</v>
      </c>
      <c r="J4057" t="s">
        <v>332</v>
      </c>
      <c r="K4057">
        <f t="shared" si="28"/>
        <v>0</v>
      </c>
      <c r="L4057">
        <f t="shared" si="29"/>
        <v>0</v>
      </c>
      <c r="M4057">
        <f t="shared" si="31"/>
        <v>0</v>
      </c>
      <c r="N4057">
        <f t="shared" si="31"/>
        <v>0</v>
      </c>
      <c r="O4057">
        <f t="shared" si="31"/>
        <v>0</v>
      </c>
      <c r="P4057">
        <f t="shared" si="31"/>
        <v>0</v>
      </c>
      <c r="Q4057">
        <f t="shared" si="31"/>
        <v>0</v>
      </c>
      <c r="R4057">
        <f t="shared" si="30"/>
        <v>0</v>
      </c>
      <c r="U4057" s="228">
        <f t="shared" si="38"/>
        <v>51.93100562075324</v>
      </c>
      <c r="V4057" s="228">
        <f t="shared" si="39"/>
        <v>0</v>
      </c>
      <c r="W4057" s="228" t="str">
        <f t="shared" si="37"/>
        <v>NANATPC SchizProv Visits</v>
      </c>
      <c r="X4057" s="228">
        <f t="shared" si="40"/>
        <v>0</v>
      </c>
      <c r="Y4057" s="228">
        <f t="shared" si="35"/>
        <v>33</v>
      </c>
    </row>
    <row r="4058" spans="1:25" x14ac:dyDescent="0.25">
      <c r="A4058" s="30" t="str">
        <f t="shared" si="41"/>
        <v>NANATPC Schizop_ct_mri</v>
      </c>
      <c r="B4058" s="30" t="s">
        <v>3742</v>
      </c>
      <c r="C4058" s="30" t="s">
        <v>3742</v>
      </c>
      <c r="D4058" s="30" t="s">
        <v>3742</v>
      </c>
      <c r="E4058" t="s">
        <v>2881</v>
      </c>
      <c r="F4058">
        <v>1</v>
      </c>
      <c r="G4058" t="s">
        <v>293</v>
      </c>
      <c r="H4058">
        <v>0</v>
      </c>
      <c r="I4058">
        <v>0</v>
      </c>
      <c r="J4058" t="s">
        <v>333</v>
      </c>
      <c r="K4058">
        <f t="shared" si="28"/>
        <v>0</v>
      </c>
      <c r="L4058">
        <f t="shared" si="29"/>
        <v>0</v>
      </c>
      <c r="M4058">
        <f t="shared" si="31"/>
        <v>0</v>
      </c>
      <c r="N4058">
        <f t="shared" si="31"/>
        <v>0</v>
      </c>
      <c r="O4058">
        <f t="shared" si="31"/>
        <v>0</v>
      </c>
      <c r="P4058">
        <f t="shared" si="31"/>
        <v>0</v>
      </c>
      <c r="Q4058">
        <f t="shared" si="31"/>
        <v>0</v>
      </c>
      <c r="R4058">
        <f t="shared" si="30"/>
        <v>0</v>
      </c>
      <c r="U4058" s="228">
        <f t="shared" si="38"/>
        <v>1119.4622002521535</v>
      </c>
      <c r="V4058" s="228">
        <f t="shared" si="39"/>
        <v>0</v>
      </c>
      <c r="W4058" s="228" t="str">
        <f t="shared" si="37"/>
        <v>NANATPC SchizLab Tests</v>
      </c>
      <c r="X4058" s="228">
        <f t="shared" si="40"/>
        <v>0</v>
      </c>
      <c r="Y4058" s="228">
        <f t="shared" si="35"/>
        <v>19</v>
      </c>
    </row>
    <row r="4059" spans="1:25" x14ac:dyDescent="0.25">
      <c r="A4059" s="30" t="str">
        <f t="shared" si="41"/>
        <v>NANATPC Schizop_diagnostic_cardiology</v>
      </c>
      <c r="B4059" s="30" t="s">
        <v>3742</v>
      </c>
      <c r="C4059" s="30" t="s">
        <v>3742</v>
      </c>
      <c r="D4059" s="30" t="s">
        <v>3742</v>
      </c>
      <c r="E4059" t="s">
        <v>2881</v>
      </c>
      <c r="F4059">
        <v>1</v>
      </c>
      <c r="G4059" t="s">
        <v>294</v>
      </c>
      <c r="H4059">
        <v>0</v>
      </c>
      <c r="I4059">
        <v>0</v>
      </c>
      <c r="J4059" t="s">
        <v>333</v>
      </c>
      <c r="K4059">
        <f t="shared" si="28"/>
        <v>0</v>
      </c>
      <c r="L4059">
        <f t="shared" si="29"/>
        <v>0</v>
      </c>
      <c r="M4059">
        <f t="shared" si="31"/>
        <v>0</v>
      </c>
      <c r="N4059">
        <f t="shared" si="31"/>
        <v>0</v>
      </c>
      <c r="O4059">
        <f t="shared" si="31"/>
        <v>0</v>
      </c>
      <c r="P4059">
        <f t="shared" si="31"/>
        <v>0</v>
      </c>
      <c r="Q4059">
        <f t="shared" si="31"/>
        <v>0</v>
      </c>
      <c r="R4059">
        <f t="shared" si="30"/>
        <v>0</v>
      </c>
      <c r="U4059" s="228">
        <f t="shared" si="38"/>
        <v>299.77187762032713</v>
      </c>
      <c r="V4059" s="228">
        <f t="shared" si="39"/>
        <v>0</v>
      </c>
      <c r="W4059" s="228" t="str">
        <f t="shared" si="37"/>
        <v>NANATPC SchizLab Tests</v>
      </c>
      <c r="X4059" s="228">
        <f t="shared" si="40"/>
        <v>0</v>
      </c>
      <c r="Y4059" s="228">
        <f t="shared" si="35"/>
        <v>19</v>
      </c>
    </row>
    <row r="4060" spans="1:25" x14ac:dyDescent="0.25">
      <c r="A4060" s="30" t="str">
        <f t="shared" si="41"/>
        <v>NANATPC Schizop_dialysis</v>
      </c>
      <c r="B4060" s="30" t="s">
        <v>3742</v>
      </c>
      <c r="C4060" s="30" t="s">
        <v>3742</v>
      </c>
      <c r="D4060" s="30" t="s">
        <v>3742</v>
      </c>
      <c r="E4060" t="s">
        <v>2881</v>
      </c>
      <c r="F4060">
        <v>1</v>
      </c>
      <c r="G4060" t="s">
        <v>295</v>
      </c>
      <c r="H4060">
        <v>0</v>
      </c>
      <c r="I4060">
        <v>0</v>
      </c>
      <c r="J4060" t="s">
        <v>336</v>
      </c>
      <c r="K4060">
        <f t="shared" si="28"/>
        <v>0</v>
      </c>
      <c r="L4060">
        <f t="shared" si="29"/>
        <v>0</v>
      </c>
      <c r="M4060">
        <f t="shared" si="31"/>
        <v>0</v>
      </c>
      <c r="N4060">
        <f t="shared" si="31"/>
        <v>0</v>
      </c>
      <c r="O4060">
        <f t="shared" si="31"/>
        <v>0</v>
      </c>
      <c r="P4060">
        <f t="shared" si="31"/>
        <v>0</v>
      </c>
      <c r="Q4060">
        <f t="shared" si="31"/>
        <v>0</v>
      </c>
      <c r="R4060">
        <f t="shared" si="30"/>
        <v>0</v>
      </c>
      <c r="U4060" s="228">
        <f t="shared" si="38"/>
        <v>2199.292785703447</v>
      </c>
      <c r="V4060" s="228">
        <f t="shared" si="39"/>
        <v>2.5108992211680576E-2</v>
      </c>
      <c r="W4060" s="228" t="str">
        <f t="shared" si="37"/>
        <v>NANATPC SchizOther</v>
      </c>
      <c r="X4060" s="228">
        <f t="shared" si="40"/>
        <v>0</v>
      </c>
      <c r="Y4060" s="228">
        <f t="shared" si="35"/>
        <v>0</v>
      </c>
    </row>
    <row r="4061" spans="1:25" x14ac:dyDescent="0.25">
      <c r="A4061" s="30" t="str">
        <f t="shared" si="41"/>
        <v>NANATPC Schizop_dme</v>
      </c>
      <c r="B4061" s="30" t="s">
        <v>3742</v>
      </c>
      <c r="C4061" s="30" t="s">
        <v>3742</v>
      </c>
      <c r="D4061" s="30" t="s">
        <v>3742</v>
      </c>
      <c r="E4061" t="s">
        <v>2881</v>
      </c>
      <c r="F4061">
        <v>1</v>
      </c>
      <c r="G4061" t="s">
        <v>296</v>
      </c>
      <c r="H4061">
        <v>0</v>
      </c>
      <c r="I4061">
        <v>0</v>
      </c>
      <c r="J4061" t="s">
        <v>336</v>
      </c>
      <c r="K4061">
        <f t="shared" si="28"/>
        <v>0</v>
      </c>
      <c r="L4061">
        <f t="shared" si="29"/>
        <v>0</v>
      </c>
      <c r="M4061">
        <f t="shared" si="31"/>
        <v>0</v>
      </c>
      <c r="N4061">
        <f t="shared" si="31"/>
        <v>0</v>
      </c>
      <c r="O4061">
        <f t="shared" si="31"/>
        <v>0</v>
      </c>
      <c r="P4061">
        <f t="shared" si="31"/>
        <v>0</v>
      </c>
      <c r="Q4061">
        <f t="shared" si="31"/>
        <v>0</v>
      </c>
      <c r="R4061">
        <f t="shared" si="30"/>
        <v>0</v>
      </c>
      <c r="U4061" s="228">
        <f t="shared" si="38"/>
        <v>263.89210284056622</v>
      </c>
      <c r="V4061" s="228">
        <f t="shared" si="39"/>
        <v>1.5035565808909078E-2</v>
      </c>
      <c r="W4061" s="228" t="str">
        <f t="shared" si="37"/>
        <v>NANATPC SchizOther</v>
      </c>
      <c r="X4061" s="228">
        <f t="shared" si="40"/>
        <v>0</v>
      </c>
      <c r="Y4061" s="228">
        <f t="shared" si="35"/>
        <v>0</v>
      </c>
    </row>
    <row r="4062" spans="1:25" x14ac:dyDescent="0.25">
      <c r="A4062" s="30" t="str">
        <f t="shared" si="41"/>
        <v>NANATPC Schizop_er_fac</v>
      </c>
      <c r="B4062" s="30" t="s">
        <v>3742</v>
      </c>
      <c r="C4062" s="30" t="s">
        <v>3742</v>
      </c>
      <c r="D4062" s="30" t="s">
        <v>3742</v>
      </c>
      <c r="E4062" t="s">
        <v>2881</v>
      </c>
      <c r="F4062">
        <v>1</v>
      </c>
      <c r="G4062" t="s">
        <v>297</v>
      </c>
      <c r="H4062">
        <v>0</v>
      </c>
      <c r="I4062">
        <v>0</v>
      </c>
      <c r="J4062" t="s">
        <v>336</v>
      </c>
      <c r="K4062">
        <f t="shared" si="28"/>
        <v>0</v>
      </c>
      <c r="L4062">
        <f t="shared" si="29"/>
        <v>0</v>
      </c>
      <c r="M4062">
        <f t="shared" si="31"/>
        <v>0</v>
      </c>
      <c r="N4062">
        <f t="shared" si="31"/>
        <v>0</v>
      </c>
      <c r="O4062">
        <f t="shared" si="31"/>
        <v>0</v>
      </c>
      <c r="P4062">
        <f t="shared" si="31"/>
        <v>0</v>
      </c>
      <c r="Q4062">
        <f t="shared" si="31"/>
        <v>0</v>
      </c>
      <c r="R4062">
        <f t="shared" si="30"/>
        <v>0</v>
      </c>
      <c r="U4062" s="228">
        <f t="shared" si="38"/>
        <v>2184.4421642639932</v>
      </c>
      <c r="V4062" s="228">
        <f t="shared" si="39"/>
        <v>0.17696671169059053</v>
      </c>
      <c r="W4062" s="228" t="str">
        <f t="shared" si="37"/>
        <v>NANATPC SchizOther</v>
      </c>
      <c r="X4062" s="228">
        <f t="shared" si="40"/>
        <v>0</v>
      </c>
      <c r="Y4062" s="228">
        <f t="shared" si="35"/>
        <v>0</v>
      </c>
    </row>
    <row r="4063" spans="1:25" x14ac:dyDescent="0.25">
      <c r="A4063" s="30" t="str">
        <f t="shared" si="41"/>
        <v>NANATPC Schizop_er_prof</v>
      </c>
      <c r="B4063" s="30" t="s">
        <v>3742</v>
      </c>
      <c r="C4063" s="30" t="s">
        <v>3742</v>
      </c>
      <c r="D4063" s="30" t="s">
        <v>3742</v>
      </c>
      <c r="E4063" t="s">
        <v>2881</v>
      </c>
      <c r="F4063">
        <v>1</v>
      </c>
      <c r="G4063" t="s">
        <v>298</v>
      </c>
      <c r="H4063">
        <v>0</v>
      </c>
      <c r="I4063">
        <v>0</v>
      </c>
      <c r="J4063" t="s">
        <v>336</v>
      </c>
      <c r="K4063">
        <f t="shared" si="28"/>
        <v>0</v>
      </c>
      <c r="L4063">
        <f t="shared" si="29"/>
        <v>0</v>
      </c>
      <c r="M4063">
        <f t="shared" si="31"/>
        <v>0</v>
      </c>
      <c r="N4063">
        <f t="shared" si="31"/>
        <v>0</v>
      </c>
      <c r="O4063">
        <f t="shared" si="31"/>
        <v>0</v>
      </c>
      <c r="P4063">
        <f t="shared" si="31"/>
        <v>0</v>
      </c>
      <c r="Q4063">
        <f t="shared" si="31"/>
        <v>0</v>
      </c>
      <c r="R4063">
        <f t="shared" si="30"/>
        <v>0</v>
      </c>
      <c r="U4063" s="228">
        <f t="shared" si="38"/>
        <v>0</v>
      </c>
      <c r="V4063" s="228">
        <f t="shared" si="39"/>
        <v>0</v>
      </c>
      <c r="W4063" s="228" t="str">
        <f t="shared" si="37"/>
        <v>NANATPC SchizOther</v>
      </c>
      <c r="X4063" s="228">
        <f t="shared" si="40"/>
        <v>0</v>
      </c>
      <c r="Y4063" s="228">
        <f t="shared" si="35"/>
        <v>0</v>
      </c>
    </row>
    <row r="4064" spans="1:25" x14ac:dyDescent="0.25">
      <c r="A4064" s="30" t="str">
        <f t="shared" si="41"/>
        <v>NANATPC Schizop_eye</v>
      </c>
      <c r="B4064" s="30" t="s">
        <v>3742</v>
      </c>
      <c r="C4064" s="30" t="s">
        <v>3742</v>
      </c>
      <c r="D4064" s="30" t="s">
        <v>3742</v>
      </c>
      <c r="E4064" t="s">
        <v>2881</v>
      </c>
      <c r="F4064">
        <v>1</v>
      </c>
      <c r="G4064" t="s">
        <v>299</v>
      </c>
      <c r="H4064">
        <v>0</v>
      </c>
      <c r="I4064">
        <v>0</v>
      </c>
      <c r="J4064" t="s">
        <v>332</v>
      </c>
      <c r="K4064">
        <f t="shared" si="28"/>
        <v>0</v>
      </c>
      <c r="L4064">
        <f t="shared" si="29"/>
        <v>0</v>
      </c>
      <c r="M4064">
        <f t="shared" ref="M4064:Q4080" si="42">IF($J4064=M$3,$I4064,0)</f>
        <v>0</v>
      </c>
      <c r="N4064">
        <f t="shared" si="42"/>
        <v>0</v>
      </c>
      <c r="O4064">
        <f t="shared" si="42"/>
        <v>0</v>
      </c>
      <c r="P4064">
        <f t="shared" si="42"/>
        <v>0</v>
      </c>
      <c r="Q4064">
        <f t="shared" si="42"/>
        <v>0</v>
      </c>
      <c r="R4064">
        <f t="shared" si="30"/>
        <v>0</v>
      </c>
      <c r="U4064" s="228">
        <f t="shared" si="38"/>
        <v>132.589570987212</v>
      </c>
      <c r="V4064" s="228">
        <f t="shared" si="39"/>
        <v>0</v>
      </c>
      <c r="W4064" s="228" t="str">
        <f t="shared" si="37"/>
        <v>NANATPC SchizProv Visits</v>
      </c>
      <c r="X4064" s="228">
        <f t="shared" si="40"/>
        <v>0</v>
      </c>
      <c r="Y4064" s="228">
        <f t="shared" si="35"/>
        <v>33</v>
      </c>
    </row>
    <row r="4065" spans="1:25" x14ac:dyDescent="0.25">
      <c r="A4065" s="30" t="str">
        <f t="shared" si="41"/>
        <v>NANATPC Schizop_jcode</v>
      </c>
      <c r="B4065" s="30" t="s">
        <v>3742</v>
      </c>
      <c r="C4065" s="30" t="s">
        <v>3742</v>
      </c>
      <c r="D4065" s="30" t="s">
        <v>3742</v>
      </c>
      <c r="E4065" t="s">
        <v>2881</v>
      </c>
      <c r="F4065">
        <v>1</v>
      </c>
      <c r="G4065" t="s">
        <v>300</v>
      </c>
      <c r="H4065">
        <v>0</v>
      </c>
      <c r="I4065">
        <v>0</v>
      </c>
      <c r="J4065" t="s">
        <v>336</v>
      </c>
      <c r="K4065">
        <f t="shared" si="28"/>
        <v>0</v>
      </c>
      <c r="L4065">
        <f t="shared" si="29"/>
        <v>0</v>
      </c>
      <c r="M4065">
        <f t="shared" si="42"/>
        <v>0</v>
      </c>
      <c r="N4065">
        <f t="shared" si="42"/>
        <v>0</v>
      </c>
      <c r="O4065">
        <f t="shared" si="42"/>
        <v>0</v>
      </c>
      <c r="P4065">
        <f t="shared" si="42"/>
        <v>0</v>
      </c>
      <c r="Q4065">
        <f t="shared" si="42"/>
        <v>0</v>
      </c>
      <c r="R4065">
        <f t="shared" si="30"/>
        <v>0</v>
      </c>
      <c r="U4065" s="228">
        <f t="shared" si="38"/>
        <v>4220.310035822431</v>
      </c>
      <c r="V4065" s="228">
        <f t="shared" si="39"/>
        <v>3.5849167954820876E-2</v>
      </c>
      <c r="W4065" s="228" t="str">
        <f t="shared" si="37"/>
        <v>NANATPC SchizOther</v>
      </c>
      <c r="X4065" s="228">
        <f t="shared" si="40"/>
        <v>0</v>
      </c>
      <c r="Y4065" s="228">
        <f t="shared" si="35"/>
        <v>0</v>
      </c>
    </row>
    <row r="4066" spans="1:25" x14ac:dyDescent="0.25">
      <c r="A4066" s="30" t="str">
        <f t="shared" si="41"/>
        <v>NANATPC Schizop_lab</v>
      </c>
      <c r="B4066" s="30" t="s">
        <v>3742</v>
      </c>
      <c r="C4066" s="30" t="s">
        <v>3742</v>
      </c>
      <c r="D4066" s="30" t="s">
        <v>3742</v>
      </c>
      <c r="E4066" t="s">
        <v>2881</v>
      </c>
      <c r="F4066">
        <v>1</v>
      </c>
      <c r="G4066" t="s">
        <v>301</v>
      </c>
      <c r="H4066">
        <v>38.99</v>
      </c>
      <c r="I4066">
        <v>19</v>
      </c>
      <c r="J4066" t="s">
        <v>333</v>
      </c>
      <c r="K4066">
        <f t="shared" si="28"/>
        <v>740.81000000000006</v>
      </c>
      <c r="L4066">
        <f t="shared" si="29"/>
        <v>740.81000000000006</v>
      </c>
      <c r="M4066">
        <f t="shared" si="42"/>
        <v>0</v>
      </c>
      <c r="N4066">
        <f t="shared" si="42"/>
        <v>19</v>
      </c>
      <c r="O4066">
        <f t="shared" si="42"/>
        <v>0</v>
      </c>
      <c r="P4066">
        <f t="shared" si="42"/>
        <v>0</v>
      </c>
      <c r="Q4066">
        <f t="shared" si="42"/>
        <v>0</v>
      </c>
      <c r="R4066">
        <f t="shared" si="30"/>
        <v>0</v>
      </c>
      <c r="U4066" s="228">
        <f t="shared" si="38"/>
        <v>38.99</v>
      </c>
      <c r="V4066" s="228">
        <f t="shared" si="39"/>
        <v>1</v>
      </c>
      <c r="W4066" s="228" t="str">
        <f t="shared" si="37"/>
        <v>NANATPC SchizLab Tests</v>
      </c>
      <c r="X4066" s="228">
        <f t="shared" si="40"/>
        <v>19</v>
      </c>
      <c r="Y4066" s="228">
        <f t="shared" si="35"/>
        <v>19</v>
      </c>
    </row>
    <row r="4067" spans="1:25" x14ac:dyDescent="0.25">
      <c r="A4067" s="30" t="str">
        <f t="shared" si="41"/>
        <v>NANATPC Schizop_mh</v>
      </c>
      <c r="B4067" s="30" t="s">
        <v>3742</v>
      </c>
      <c r="C4067" s="30" t="s">
        <v>3742</v>
      </c>
      <c r="D4067" s="30" t="s">
        <v>3742</v>
      </c>
      <c r="E4067" t="s">
        <v>2881</v>
      </c>
      <c r="F4067">
        <v>1</v>
      </c>
      <c r="G4067" t="s">
        <v>302</v>
      </c>
      <c r="H4067">
        <v>92.31</v>
      </c>
      <c r="I4067">
        <v>18</v>
      </c>
      <c r="J4067" t="s">
        <v>332</v>
      </c>
      <c r="K4067">
        <f t="shared" si="28"/>
        <v>1661.58</v>
      </c>
      <c r="L4067">
        <f t="shared" si="29"/>
        <v>1661.58</v>
      </c>
      <c r="M4067">
        <f t="shared" si="42"/>
        <v>18</v>
      </c>
      <c r="N4067">
        <f t="shared" si="42"/>
        <v>0</v>
      </c>
      <c r="O4067">
        <f t="shared" si="42"/>
        <v>0</v>
      </c>
      <c r="P4067">
        <f t="shared" si="42"/>
        <v>0</v>
      </c>
      <c r="Q4067">
        <f t="shared" si="42"/>
        <v>0</v>
      </c>
      <c r="R4067">
        <f t="shared" si="30"/>
        <v>0</v>
      </c>
      <c r="U4067" s="228">
        <f t="shared" si="38"/>
        <v>92.31</v>
      </c>
      <c r="V4067" s="228">
        <f t="shared" si="39"/>
        <v>0.54545454545454541</v>
      </c>
      <c r="W4067" s="228" t="str">
        <f t="shared" si="37"/>
        <v>NANATPC SchizProv Visits</v>
      </c>
      <c r="X4067" s="228">
        <f t="shared" si="40"/>
        <v>18</v>
      </c>
      <c r="Y4067" s="228">
        <f t="shared" si="35"/>
        <v>33</v>
      </c>
    </row>
    <row r="4068" spans="1:25" x14ac:dyDescent="0.25">
      <c r="A4068" s="30" t="str">
        <f t="shared" si="41"/>
        <v>NANATPC Schizop_op_fac</v>
      </c>
      <c r="B4068" s="30" t="s">
        <v>3742</v>
      </c>
      <c r="C4068" s="30" t="s">
        <v>3742</v>
      </c>
      <c r="D4068" s="30" t="s">
        <v>3742</v>
      </c>
      <c r="E4068" t="s">
        <v>2881</v>
      </c>
      <c r="F4068">
        <v>1</v>
      </c>
      <c r="G4068" t="s">
        <v>303</v>
      </c>
      <c r="H4068">
        <v>0</v>
      </c>
      <c r="I4068">
        <v>0</v>
      </c>
      <c r="J4068" t="s">
        <v>336</v>
      </c>
      <c r="K4068">
        <f t="shared" si="28"/>
        <v>0</v>
      </c>
      <c r="L4068">
        <f t="shared" si="29"/>
        <v>0</v>
      </c>
      <c r="M4068">
        <f t="shared" si="42"/>
        <v>0</v>
      </c>
      <c r="N4068">
        <f t="shared" si="42"/>
        <v>0</v>
      </c>
      <c r="O4068">
        <f t="shared" si="42"/>
        <v>0</v>
      </c>
      <c r="P4068">
        <f t="shared" si="42"/>
        <v>0</v>
      </c>
      <c r="Q4068">
        <f t="shared" si="42"/>
        <v>0</v>
      </c>
      <c r="R4068">
        <f t="shared" si="30"/>
        <v>0</v>
      </c>
      <c r="U4068" s="228">
        <f t="shared" si="38"/>
        <v>1394.2242964884997</v>
      </c>
      <c r="V4068" s="228">
        <f t="shared" si="39"/>
        <v>0.25894727500879045</v>
      </c>
      <c r="W4068" s="228" t="str">
        <f t="shared" si="37"/>
        <v>NANATPC SchizOther</v>
      </c>
      <c r="X4068" s="228">
        <f t="shared" si="40"/>
        <v>0</v>
      </c>
      <c r="Y4068" s="228">
        <f t="shared" si="35"/>
        <v>0</v>
      </c>
    </row>
    <row r="4069" spans="1:25" x14ac:dyDescent="0.25">
      <c r="A4069" s="30" t="str">
        <f t="shared" si="41"/>
        <v>NANATPC Schizop_other</v>
      </c>
      <c r="B4069" s="30" t="s">
        <v>3742</v>
      </c>
      <c r="C4069" s="30" t="s">
        <v>3742</v>
      </c>
      <c r="D4069" s="30" t="s">
        <v>3742</v>
      </c>
      <c r="E4069" t="s">
        <v>2881</v>
      </c>
      <c r="F4069">
        <v>1</v>
      </c>
      <c r="G4069" t="s">
        <v>304</v>
      </c>
      <c r="H4069">
        <v>0</v>
      </c>
      <c r="I4069">
        <v>0</v>
      </c>
      <c r="J4069" t="s">
        <v>336</v>
      </c>
      <c r="K4069">
        <f t="shared" si="28"/>
        <v>0</v>
      </c>
      <c r="L4069">
        <f t="shared" si="29"/>
        <v>0</v>
      </c>
      <c r="M4069">
        <f t="shared" si="42"/>
        <v>0</v>
      </c>
      <c r="N4069">
        <f t="shared" si="42"/>
        <v>0</v>
      </c>
      <c r="O4069">
        <f t="shared" si="42"/>
        <v>0</v>
      </c>
      <c r="P4069">
        <f t="shared" si="42"/>
        <v>0</v>
      </c>
      <c r="Q4069">
        <f t="shared" si="42"/>
        <v>0</v>
      </c>
      <c r="R4069">
        <f t="shared" si="30"/>
        <v>0</v>
      </c>
      <c r="U4069" s="228">
        <f t="shared" si="38"/>
        <v>476.61701030518009</v>
      </c>
      <c r="V4069" s="228">
        <f t="shared" si="39"/>
        <v>0.22957822613722584</v>
      </c>
      <c r="W4069" s="228" t="str">
        <f t="shared" si="37"/>
        <v>NANATPC SchizOther</v>
      </c>
      <c r="X4069" s="228">
        <f t="shared" si="40"/>
        <v>0</v>
      </c>
      <c r="Y4069" s="228">
        <f t="shared" si="35"/>
        <v>0</v>
      </c>
    </row>
    <row r="4070" spans="1:25" x14ac:dyDescent="0.25">
      <c r="A4070" s="30" t="str">
        <f t="shared" si="41"/>
        <v>NANATPC Schizop_prev</v>
      </c>
      <c r="B4070" s="30" t="s">
        <v>3742</v>
      </c>
      <c r="C4070" s="30" t="s">
        <v>3742</v>
      </c>
      <c r="D4070" s="30" t="s">
        <v>3742</v>
      </c>
      <c r="E4070" t="s">
        <v>2881</v>
      </c>
      <c r="F4070">
        <v>1</v>
      </c>
      <c r="G4070" t="s">
        <v>305</v>
      </c>
      <c r="H4070">
        <v>0</v>
      </c>
      <c r="I4070">
        <v>0</v>
      </c>
      <c r="J4070" t="s">
        <v>332</v>
      </c>
      <c r="K4070">
        <f t="shared" si="28"/>
        <v>0</v>
      </c>
      <c r="L4070">
        <f t="shared" si="29"/>
        <v>0</v>
      </c>
      <c r="M4070">
        <f t="shared" si="42"/>
        <v>0</v>
      </c>
      <c r="N4070">
        <f t="shared" si="42"/>
        <v>0</v>
      </c>
      <c r="O4070">
        <f t="shared" si="42"/>
        <v>0</v>
      </c>
      <c r="P4070">
        <f t="shared" si="42"/>
        <v>0</v>
      </c>
      <c r="Q4070">
        <f t="shared" si="42"/>
        <v>0</v>
      </c>
      <c r="R4070">
        <f t="shared" si="30"/>
        <v>0</v>
      </c>
      <c r="U4070" s="228">
        <f t="shared" si="38"/>
        <v>190.16654967765803</v>
      </c>
      <c r="V4070" s="228">
        <f t="shared" si="39"/>
        <v>0</v>
      </c>
      <c r="W4070" s="228" t="str">
        <f t="shared" si="37"/>
        <v>NANATPC SchizProv Visits</v>
      </c>
      <c r="X4070" s="228">
        <f t="shared" si="40"/>
        <v>0</v>
      </c>
      <c r="Y4070" s="228">
        <f t="shared" si="35"/>
        <v>33</v>
      </c>
    </row>
    <row r="4071" spans="1:25" x14ac:dyDescent="0.25">
      <c r="A4071" s="30" t="str">
        <f t="shared" si="41"/>
        <v>NANATPC Schizop_primcare</v>
      </c>
      <c r="B4071" s="30" t="s">
        <v>3742</v>
      </c>
      <c r="C4071" s="30" t="s">
        <v>3742</v>
      </c>
      <c r="D4071" s="30" t="s">
        <v>3742</v>
      </c>
      <c r="E4071" t="s">
        <v>2881</v>
      </c>
      <c r="F4071">
        <v>1</v>
      </c>
      <c r="G4071" t="s">
        <v>306</v>
      </c>
      <c r="H4071">
        <v>129.88</v>
      </c>
      <c r="I4071">
        <v>3</v>
      </c>
      <c r="J4071" t="s">
        <v>332</v>
      </c>
      <c r="K4071">
        <f t="shared" si="28"/>
        <v>389.64</v>
      </c>
      <c r="L4071">
        <f t="shared" si="29"/>
        <v>389.64</v>
      </c>
      <c r="M4071">
        <f t="shared" si="42"/>
        <v>3</v>
      </c>
      <c r="N4071">
        <f t="shared" si="42"/>
        <v>0</v>
      </c>
      <c r="O4071">
        <f t="shared" si="42"/>
        <v>0</v>
      </c>
      <c r="P4071">
        <f t="shared" si="42"/>
        <v>0</v>
      </c>
      <c r="Q4071">
        <f t="shared" si="42"/>
        <v>0</v>
      </c>
      <c r="R4071">
        <f t="shared" si="30"/>
        <v>0</v>
      </c>
      <c r="U4071" s="228">
        <f t="shared" si="38"/>
        <v>129.88</v>
      </c>
      <c r="V4071" s="228">
        <f t="shared" si="39"/>
        <v>9.0909090909090912E-2</v>
      </c>
      <c r="W4071" s="228" t="str">
        <f t="shared" si="37"/>
        <v>NANATPC SchizProv Visits</v>
      </c>
      <c r="X4071" s="228">
        <f t="shared" si="40"/>
        <v>3</v>
      </c>
      <c r="Y4071" s="228">
        <f t="shared" si="35"/>
        <v>33</v>
      </c>
    </row>
    <row r="4072" spans="1:25" x14ac:dyDescent="0.25">
      <c r="A4072" s="30" t="str">
        <f t="shared" si="41"/>
        <v>NANATPC Schizop_rehab</v>
      </c>
      <c r="B4072" s="30" t="s">
        <v>3742</v>
      </c>
      <c r="C4072" s="30" t="s">
        <v>3742</v>
      </c>
      <c r="D4072" s="30" t="s">
        <v>3742</v>
      </c>
      <c r="E4072" t="s">
        <v>2881</v>
      </c>
      <c r="F4072">
        <v>1</v>
      </c>
      <c r="G4072" t="s">
        <v>307</v>
      </c>
      <c r="H4072">
        <v>0</v>
      </c>
      <c r="I4072">
        <v>0</v>
      </c>
      <c r="J4072" t="s">
        <v>336</v>
      </c>
      <c r="K4072">
        <f t="shared" si="28"/>
        <v>0</v>
      </c>
      <c r="L4072">
        <f t="shared" si="29"/>
        <v>0</v>
      </c>
      <c r="M4072">
        <f t="shared" si="42"/>
        <v>0</v>
      </c>
      <c r="N4072">
        <f t="shared" si="42"/>
        <v>0</v>
      </c>
      <c r="O4072">
        <f t="shared" si="42"/>
        <v>0</v>
      </c>
      <c r="P4072">
        <f t="shared" si="42"/>
        <v>0</v>
      </c>
      <c r="Q4072">
        <f t="shared" si="42"/>
        <v>0</v>
      </c>
      <c r="R4072">
        <f t="shared" si="30"/>
        <v>0</v>
      </c>
      <c r="U4072" s="228">
        <f t="shared" si="38"/>
        <v>121.78108488513068</v>
      </c>
      <c r="V4072" s="228">
        <f t="shared" si="39"/>
        <v>5.2485016847368143E-2</v>
      </c>
      <c r="W4072" s="228" t="str">
        <f t="shared" si="37"/>
        <v>NANATPC SchizOther</v>
      </c>
      <c r="X4072" s="228">
        <f t="shared" si="40"/>
        <v>0</v>
      </c>
      <c r="Y4072" s="228">
        <f t="shared" si="35"/>
        <v>0</v>
      </c>
    </row>
    <row r="4073" spans="1:25" x14ac:dyDescent="0.25">
      <c r="A4073" s="30" t="str">
        <f t="shared" si="41"/>
        <v>NANATPC Schizop_speccare</v>
      </c>
      <c r="B4073" s="30" t="s">
        <v>3742</v>
      </c>
      <c r="C4073" s="30" t="s">
        <v>3742</v>
      </c>
      <c r="D4073" s="30" t="s">
        <v>3742</v>
      </c>
      <c r="E4073" t="s">
        <v>2881</v>
      </c>
      <c r="F4073">
        <v>1</v>
      </c>
      <c r="G4073" t="s">
        <v>308</v>
      </c>
      <c r="H4073">
        <v>132.22</v>
      </c>
      <c r="I4073">
        <v>12</v>
      </c>
      <c r="J4073" t="s">
        <v>332</v>
      </c>
      <c r="K4073">
        <f t="shared" si="28"/>
        <v>1586.6399999999999</v>
      </c>
      <c r="L4073">
        <f t="shared" si="29"/>
        <v>1586.6399999999999</v>
      </c>
      <c r="M4073">
        <f t="shared" si="42"/>
        <v>12</v>
      </c>
      <c r="N4073">
        <f t="shared" si="42"/>
        <v>0</v>
      </c>
      <c r="O4073">
        <f t="shared" si="42"/>
        <v>0</v>
      </c>
      <c r="P4073">
        <f t="shared" si="42"/>
        <v>0</v>
      </c>
      <c r="Q4073">
        <f t="shared" si="42"/>
        <v>0</v>
      </c>
      <c r="R4073">
        <f t="shared" si="30"/>
        <v>0</v>
      </c>
      <c r="U4073" s="228">
        <f t="shared" si="38"/>
        <v>132.22</v>
      </c>
      <c r="V4073" s="228">
        <f t="shared" si="39"/>
        <v>0.36363636363636365</v>
      </c>
      <c r="W4073" s="228" t="str">
        <f t="shared" si="37"/>
        <v>NANATPC SchizProv Visits</v>
      </c>
      <c r="X4073" s="228">
        <f t="shared" si="40"/>
        <v>12</v>
      </c>
      <c r="Y4073" s="228">
        <f t="shared" si="35"/>
        <v>33</v>
      </c>
    </row>
    <row r="4074" spans="1:25" x14ac:dyDescent="0.25">
      <c r="A4074" s="30" t="str">
        <f t="shared" si="41"/>
        <v>NANATPC Schizop_surg</v>
      </c>
      <c r="B4074" s="30" t="s">
        <v>3742</v>
      </c>
      <c r="C4074" s="30" t="s">
        <v>3742</v>
      </c>
      <c r="D4074" s="30" t="s">
        <v>3742</v>
      </c>
      <c r="E4074" t="s">
        <v>2881</v>
      </c>
      <c r="F4074">
        <v>1</v>
      </c>
      <c r="G4074" t="s">
        <v>309</v>
      </c>
      <c r="H4074">
        <v>0</v>
      </c>
      <c r="I4074">
        <v>0</v>
      </c>
      <c r="J4074" t="s">
        <v>336</v>
      </c>
      <c r="K4074">
        <f t="shared" ref="K4074:K4080" si="43">H4074*I4074</f>
        <v>0</v>
      </c>
      <c r="L4074">
        <f t="shared" ref="L4074:L4080" si="44">K4074*F4074</f>
        <v>0</v>
      </c>
      <c r="M4074">
        <f t="shared" si="42"/>
        <v>0</v>
      </c>
      <c r="N4074">
        <f t="shared" si="42"/>
        <v>0</v>
      </c>
      <c r="O4074">
        <f t="shared" si="42"/>
        <v>0</v>
      </c>
      <c r="P4074">
        <f t="shared" si="42"/>
        <v>0</v>
      </c>
      <c r="Q4074">
        <f t="shared" si="42"/>
        <v>0</v>
      </c>
      <c r="R4074">
        <f t="shared" ref="R4074:R4080" si="45">IF($J4074="Other",$K4074,0)</f>
        <v>0</v>
      </c>
      <c r="U4074" s="228">
        <f t="shared" si="38"/>
        <v>3085.7407404703622</v>
      </c>
      <c r="V4074" s="228">
        <f t="shared" si="39"/>
        <v>0.19300734764256183</v>
      </c>
      <c r="W4074" s="228" t="str">
        <f t="shared" si="37"/>
        <v>NANATPC SchizOther</v>
      </c>
      <c r="X4074" s="228">
        <f t="shared" si="40"/>
        <v>0</v>
      </c>
      <c r="Y4074" s="228">
        <f t="shared" si="35"/>
        <v>0</v>
      </c>
    </row>
    <row r="4075" spans="1:25" x14ac:dyDescent="0.25">
      <c r="A4075" s="30" t="str">
        <f t="shared" si="41"/>
        <v>NANATPC Schizop_ultrasound</v>
      </c>
      <c r="B4075" s="30" t="s">
        <v>3742</v>
      </c>
      <c r="C4075" s="30" t="s">
        <v>3742</v>
      </c>
      <c r="D4075" s="30" t="s">
        <v>3742</v>
      </c>
      <c r="E4075" t="s">
        <v>2881</v>
      </c>
      <c r="F4075">
        <v>1</v>
      </c>
      <c r="G4075" t="s">
        <v>310</v>
      </c>
      <c r="H4075">
        <v>0</v>
      </c>
      <c r="I4075">
        <v>0</v>
      </c>
      <c r="J4075" t="s">
        <v>333</v>
      </c>
      <c r="K4075">
        <f t="shared" si="43"/>
        <v>0</v>
      </c>
      <c r="L4075">
        <f t="shared" si="44"/>
        <v>0</v>
      </c>
      <c r="M4075">
        <f t="shared" si="42"/>
        <v>0</v>
      </c>
      <c r="N4075">
        <f t="shared" si="42"/>
        <v>0</v>
      </c>
      <c r="O4075">
        <f t="shared" si="42"/>
        <v>0</v>
      </c>
      <c r="P4075">
        <f t="shared" si="42"/>
        <v>0</v>
      </c>
      <c r="Q4075">
        <f t="shared" si="42"/>
        <v>0</v>
      </c>
      <c r="R4075">
        <f t="shared" si="45"/>
        <v>0</v>
      </c>
      <c r="U4075" s="228">
        <f t="shared" si="38"/>
        <v>289.01654280910225</v>
      </c>
      <c r="V4075" s="228">
        <f t="shared" si="39"/>
        <v>0</v>
      </c>
      <c r="W4075" s="228" t="str">
        <f t="shared" si="37"/>
        <v>NANATPC SchizLab Tests</v>
      </c>
      <c r="X4075" s="228">
        <f t="shared" si="40"/>
        <v>0</v>
      </c>
      <c r="Y4075" s="228">
        <f t="shared" si="35"/>
        <v>19</v>
      </c>
    </row>
    <row r="4076" spans="1:25" x14ac:dyDescent="0.25">
      <c r="A4076" s="30" t="str">
        <f t="shared" si="41"/>
        <v>NANATPC Schizop_xray</v>
      </c>
      <c r="B4076" s="30" t="s">
        <v>3742</v>
      </c>
      <c r="C4076" s="30" t="s">
        <v>3742</v>
      </c>
      <c r="D4076" s="30" t="s">
        <v>3742</v>
      </c>
      <c r="E4076" t="s">
        <v>2881</v>
      </c>
      <c r="F4076">
        <v>1</v>
      </c>
      <c r="G4076" t="s">
        <v>311</v>
      </c>
      <c r="H4076">
        <v>0</v>
      </c>
      <c r="I4076">
        <v>0</v>
      </c>
      <c r="J4076" t="s">
        <v>333</v>
      </c>
      <c r="K4076">
        <f t="shared" si="43"/>
        <v>0</v>
      </c>
      <c r="L4076">
        <f t="shared" si="44"/>
        <v>0</v>
      </c>
      <c r="M4076">
        <f t="shared" si="42"/>
        <v>0</v>
      </c>
      <c r="N4076">
        <f t="shared" si="42"/>
        <v>0</v>
      </c>
      <c r="O4076">
        <f t="shared" si="42"/>
        <v>0</v>
      </c>
      <c r="P4076">
        <f t="shared" si="42"/>
        <v>0</v>
      </c>
      <c r="Q4076">
        <f t="shared" si="42"/>
        <v>0</v>
      </c>
      <c r="R4076">
        <f t="shared" si="45"/>
        <v>0</v>
      </c>
      <c r="U4076" s="228">
        <f t="shared" si="38"/>
        <v>134.25463315385375</v>
      </c>
      <c r="V4076" s="228">
        <f t="shared" si="39"/>
        <v>0</v>
      </c>
      <c r="W4076" s="228" t="str">
        <f t="shared" si="37"/>
        <v>NANATPC SchizLab Tests</v>
      </c>
      <c r="X4076" s="228">
        <f t="shared" si="40"/>
        <v>0</v>
      </c>
      <c r="Y4076" s="228">
        <f t="shared" si="35"/>
        <v>19</v>
      </c>
    </row>
    <row r="4077" spans="1:25" x14ac:dyDescent="0.25">
      <c r="A4077" s="30" t="str">
        <f t="shared" si="41"/>
        <v>NANATPC Schizrx_generic</v>
      </c>
      <c r="B4077" s="30" t="s">
        <v>3742</v>
      </c>
      <c r="C4077" s="30" t="s">
        <v>3742</v>
      </c>
      <c r="D4077" s="30" t="s">
        <v>3742</v>
      </c>
      <c r="E4077" t="s">
        <v>2881</v>
      </c>
      <c r="F4077">
        <v>1</v>
      </c>
      <c r="G4077" t="s">
        <v>312</v>
      </c>
      <c r="H4077">
        <v>0</v>
      </c>
      <c r="I4077">
        <v>0</v>
      </c>
      <c r="J4077" t="s">
        <v>334</v>
      </c>
      <c r="K4077">
        <f t="shared" si="43"/>
        <v>0</v>
      </c>
      <c r="L4077">
        <f t="shared" si="44"/>
        <v>0</v>
      </c>
      <c r="M4077">
        <f t="shared" si="42"/>
        <v>0</v>
      </c>
      <c r="N4077">
        <f t="shared" si="42"/>
        <v>0</v>
      </c>
      <c r="O4077">
        <f t="shared" si="42"/>
        <v>0</v>
      </c>
      <c r="P4077">
        <f t="shared" si="42"/>
        <v>0</v>
      </c>
      <c r="Q4077">
        <f t="shared" si="42"/>
        <v>0</v>
      </c>
      <c r="R4077">
        <f t="shared" si="45"/>
        <v>0</v>
      </c>
      <c r="U4077" s="228">
        <f t="shared" si="38"/>
        <v>35.066350173553978</v>
      </c>
      <c r="V4077" s="228">
        <f t="shared" si="39"/>
        <v>0.80736497473690494</v>
      </c>
      <c r="W4077" s="228" t="str">
        <f t="shared" si="37"/>
        <v>NANATPC SchizScripts</v>
      </c>
      <c r="X4077" s="228">
        <f t="shared" si="40"/>
        <v>0</v>
      </c>
      <c r="Y4077" s="228">
        <f t="shared" si="35"/>
        <v>0</v>
      </c>
    </row>
    <row r="4078" spans="1:25" x14ac:dyDescent="0.25">
      <c r="A4078" s="30" t="str">
        <f t="shared" si="41"/>
        <v>NANATPC Schizrx_npbrand</v>
      </c>
      <c r="B4078" s="30" t="s">
        <v>3742</v>
      </c>
      <c r="C4078" s="30" t="s">
        <v>3742</v>
      </c>
      <c r="D4078" s="30" t="s">
        <v>3742</v>
      </c>
      <c r="E4078" t="s">
        <v>2881</v>
      </c>
      <c r="F4078">
        <v>1</v>
      </c>
      <c r="G4078" t="s">
        <v>2688</v>
      </c>
      <c r="H4078">
        <v>0</v>
      </c>
      <c r="I4078">
        <v>0</v>
      </c>
      <c r="J4078" t="s">
        <v>334</v>
      </c>
      <c r="K4078">
        <f t="shared" si="43"/>
        <v>0</v>
      </c>
      <c r="L4078">
        <f t="shared" si="44"/>
        <v>0</v>
      </c>
      <c r="M4078">
        <f t="shared" si="42"/>
        <v>0</v>
      </c>
      <c r="N4078">
        <f t="shared" si="42"/>
        <v>0</v>
      </c>
      <c r="O4078">
        <f t="shared" si="42"/>
        <v>0</v>
      </c>
      <c r="P4078">
        <f t="shared" si="42"/>
        <v>0</v>
      </c>
      <c r="Q4078">
        <f t="shared" si="42"/>
        <v>0</v>
      </c>
      <c r="R4078">
        <f t="shared" si="45"/>
        <v>0</v>
      </c>
      <c r="U4078" s="228">
        <f t="shared" si="38"/>
        <v>422.36659225528535</v>
      </c>
      <c r="V4078" s="228">
        <f t="shared" si="39"/>
        <v>2.311780611062398E-2</v>
      </c>
      <c r="W4078" s="228" t="str">
        <f t="shared" si="37"/>
        <v>NANATPC SchizScripts</v>
      </c>
      <c r="X4078" s="228">
        <f t="shared" si="40"/>
        <v>0</v>
      </c>
      <c r="Y4078" s="228">
        <f t="shared" si="35"/>
        <v>0</v>
      </c>
    </row>
    <row r="4079" spans="1:25" x14ac:dyDescent="0.25">
      <c r="A4079" s="30" t="str">
        <f t="shared" si="41"/>
        <v>NANATPC Schizrx_pbrand</v>
      </c>
      <c r="B4079" s="30" t="s">
        <v>3742</v>
      </c>
      <c r="C4079" s="30" t="s">
        <v>3742</v>
      </c>
      <c r="D4079" s="30" t="s">
        <v>3742</v>
      </c>
      <c r="E4079" t="s">
        <v>2881</v>
      </c>
      <c r="F4079">
        <v>1</v>
      </c>
      <c r="G4079" t="s">
        <v>2687</v>
      </c>
      <c r="H4079">
        <v>0</v>
      </c>
      <c r="I4079">
        <v>0</v>
      </c>
      <c r="J4079" t="s">
        <v>334</v>
      </c>
      <c r="K4079">
        <f t="shared" si="43"/>
        <v>0</v>
      </c>
      <c r="L4079">
        <f t="shared" si="44"/>
        <v>0</v>
      </c>
      <c r="M4079">
        <f t="shared" si="42"/>
        <v>0</v>
      </c>
      <c r="N4079">
        <f t="shared" si="42"/>
        <v>0</v>
      </c>
      <c r="O4079">
        <f t="shared" si="42"/>
        <v>0</v>
      </c>
      <c r="P4079">
        <f t="shared" si="42"/>
        <v>0</v>
      </c>
      <c r="Q4079">
        <f t="shared" si="42"/>
        <v>0</v>
      </c>
      <c r="R4079">
        <f t="shared" si="45"/>
        <v>0</v>
      </c>
      <c r="U4079" s="228">
        <f t="shared" si="38"/>
        <v>262.1294325818298</v>
      </c>
      <c r="V4079" s="228">
        <f t="shared" si="39"/>
        <v>0.16005076361239376</v>
      </c>
      <c r="W4079" s="228" t="str">
        <f t="shared" si="37"/>
        <v>NANATPC SchizScripts</v>
      </c>
      <c r="X4079" s="228">
        <f t="shared" si="40"/>
        <v>0</v>
      </c>
      <c r="Y4079" s="228">
        <f t="shared" si="35"/>
        <v>0</v>
      </c>
    </row>
    <row r="4080" spans="1:25" x14ac:dyDescent="0.25">
      <c r="A4080" s="30" t="str">
        <f t="shared" si="41"/>
        <v>NANATPC Schizrx_specialty</v>
      </c>
      <c r="B4080" s="30" t="s">
        <v>3742</v>
      </c>
      <c r="C4080" s="30" t="s">
        <v>3742</v>
      </c>
      <c r="D4080" s="30" t="s">
        <v>3742</v>
      </c>
      <c r="E4080" t="s">
        <v>2881</v>
      </c>
      <c r="F4080">
        <v>1</v>
      </c>
      <c r="G4080" t="s">
        <v>313</v>
      </c>
      <c r="H4080">
        <v>0</v>
      </c>
      <c r="I4080">
        <v>0</v>
      </c>
      <c r="J4080" t="s">
        <v>334</v>
      </c>
      <c r="K4080">
        <f t="shared" si="43"/>
        <v>0</v>
      </c>
      <c r="L4080">
        <f t="shared" si="44"/>
        <v>0</v>
      </c>
      <c r="M4080">
        <f t="shared" si="42"/>
        <v>0</v>
      </c>
      <c r="N4080">
        <f t="shared" si="42"/>
        <v>0</v>
      </c>
      <c r="O4080">
        <f t="shared" si="42"/>
        <v>0</v>
      </c>
      <c r="P4080">
        <f t="shared" si="42"/>
        <v>0</v>
      </c>
      <c r="Q4080">
        <f t="shared" si="42"/>
        <v>0</v>
      </c>
      <c r="R4080">
        <f t="shared" si="45"/>
        <v>0</v>
      </c>
      <c r="U4080" s="228">
        <f t="shared" si="38"/>
        <v>5475.8974580629047</v>
      </c>
      <c r="V4080" s="228">
        <f t="shared" si="39"/>
        <v>9.4664555400774224E-3</v>
      </c>
      <c r="W4080" s="228" t="str">
        <f t="shared" si="37"/>
        <v>NANATPC SchizScripts</v>
      </c>
      <c r="X4080" s="228">
        <f t="shared" si="40"/>
        <v>0</v>
      </c>
      <c r="Y4080" s="228">
        <f t="shared" si="35"/>
        <v>0</v>
      </c>
    </row>
    <row r="4081" spans="1:25" hidden="1" x14ac:dyDescent="0.25">
      <c r="A4081" s="30" t="str">
        <f t="shared" si="41"/>
        <v>NANATPC HCVip_fac</v>
      </c>
      <c r="B4081" s="30" t="s">
        <v>3742</v>
      </c>
      <c r="C4081" s="30" t="s">
        <v>3742</v>
      </c>
      <c r="D4081" s="30" t="s">
        <v>3742</v>
      </c>
      <c r="E4081" t="s">
        <v>5141</v>
      </c>
      <c r="F4081">
        <v>1</v>
      </c>
      <c r="G4081" t="s">
        <v>289</v>
      </c>
      <c r="H4081">
        <v>0</v>
      </c>
      <c r="I4081">
        <v>0</v>
      </c>
      <c r="J4081" t="s">
        <v>335</v>
      </c>
      <c r="K4081">
        <f>H4081*I4081</f>
        <v>0</v>
      </c>
      <c r="L4081">
        <f>K4081*F4081</f>
        <v>0</v>
      </c>
      <c r="M4081">
        <f>IF($J4081=M$3,$I4081,0)</f>
        <v>0</v>
      </c>
      <c r="N4081">
        <f t="shared" ref="N4081:Q4096" si="46">IF($J4081=N$3,$I4081,0)</f>
        <v>0</v>
      </c>
      <c r="O4081">
        <f t="shared" si="46"/>
        <v>0</v>
      </c>
      <c r="P4081">
        <f t="shared" si="46"/>
        <v>0</v>
      </c>
      <c r="Q4081">
        <f t="shared" si="46"/>
        <v>0</v>
      </c>
      <c r="R4081">
        <f>IF($J4081="Other",$K4081,0)</f>
        <v>0</v>
      </c>
      <c r="U4081" s="228">
        <f t="shared" ref="U4081:U4134" si="47">IF(H4081&gt;0,H4081,VLOOKUP(G4081,OverallUtil,2,FALSE))</f>
        <v>5423.0136917672153</v>
      </c>
      <c r="V4081" s="228">
        <f t="shared" ref="V4081:V4134" si="48">IF(Y4081&gt;0,X4081/Y4081,VLOOKUP(G4081,OverallUtil,7,FALSE))</f>
        <v>1</v>
      </c>
      <c r="W4081" s="228" t="str">
        <f t="shared" ref="W4081:W4134" si="49">B4081&amp;C4081&amp;E4081&amp;J4081</f>
        <v>NANATPC HCVHosp Days</v>
      </c>
      <c r="X4081" s="228">
        <f t="shared" ref="X4081:X4134" si="50">IF(MID(G4081,1,2)="ip",IF(G4081="ip_prof",IF(I4080&gt;0,I4081/I4080,I$7128/I$7127),1),IF(J4081="Other",R4081,I4081))</f>
        <v>1</v>
      </c>
      <c r="Y4081" s="228">
        <f t="shared" ref="Y4081:Y4134" si="51">IF(MID(G4081,1,2)="ip",1,SUMIF(W$3892:W$4080,W4081,X$3892:X$4080))</f>
        <v>1</v>
      </c>
    </row>
    <row r="4082" spans="1:25" hidden="1" x14ac:dyDescent="0.25">
      <c r="A4082" s="30" t="str">
        <f t="shared" si="41"/>
        <v>NANATPC HCVip_prof</v>
      </c>
      <c r="B4082" s="30" t="s">
        <v>3742</v>
      </c>
      <c r="C4082" s="30" t="s">
        <v>3742</v>
      </c>
      <c r="D4082" s="30" t="s">
        <v>3742</v>
      </c>
      <c r="E4082" t="s">
        <v>5141</v>
      </c>
      <c r="F4082">
        <v>1</v>
      </c>
      <c r="G4082" t="s">
        <v>290</v>
      </c>
      <c r="H4082">
        <v>0</v>
      </c>
      <c r="I4082">
        <v>0</v>
      </c>
      <c r="J4082" t="s">
        <v>363</v>
      </c>
      <c r="K4082">
        <f t="shared" ref="K4082:K4134" si="52">H4082*I4082</f>
        <v>0</v>
      </c>
      <c r="L4082">
        <f t="shared" ref="L4082:L4134" si="53">K4082*F4082</f>
        <v>0</v>
      </c>
      <c r="M4082">
        <f t="shared" ref="M4082:Q4113" si="54">IF($J4082=M$3,$I4082,0)</f>
        <v>0</v>
      </c>
      <c r="N4082">
        <f t="shared" si="46"/>
        <v>0</v>
      </c>
      <c r="O4082">
        <f t="shared" si="46"/>
        <v>0</v>
      </c>
      <c r="P4082">
        <f t="shared" si="46"/>
        <v>0</v>
      </c>
      <c r="Q4082">
        <f t="shared" si="46"/>
        <v>0</v>
      </c>
      <c r="R4082">
        <f t="shared" ref="R4082:R4134" si="55">IF($J4082="Other",$K4082,0)</f>
        <v>0</v>
      </c>
      <c r="U4082" s="228">
        <f t="shared" si="47"/>
        <v>3981.502157841152</v>
      </c>
      <c r="V4082" s="228">
        <f t="shared" si="48"/>
        <v>0.24573844278724846</v>
      </c>
      <c r="W4082" s="228" t="str">
        <f t="shared" si="49"/>
        <v>NANATPC HCVHosp Adm</v>
      </c>
      <c r="X4082" s="228">
        <f t="shared" si="50"/>
        <v>0.24573844278724846</v>
      </c>
      <c r="Y4082" s="228">
        <f t="shared" si="51"/>
        <v>1</v>
      </c>
    </row>
    <row r="4083" spans="1:25" hidden="1" x14ac:dyDescent="0.25">
      <c r="A4083" s="30" t="str">
        <f t="shared" si="41"/>
        <v>NANATPC HCVop_ambulance</v>
      </c>
      <c r="B4083" s="30" t="s">
        <v>3742</v>
      </c>
      <c r="C4083" s="30" t="s">
        <v>3742</v>
      </c>
      <c r="D4083" s="30" t="s">
        <v>3742</v>
      </c>
      <c r="E4083" t="s">
        <v>5141</v>
      </c>
      <c r="F4083">
        <v>1</v>
      </c>
      <c r="G4083" t="s">
        <v>291</v>
      </c>
      <c r="H4083">
        <v>0</v>
      </c>
      <c r="I4083">
        <v>0</v>
      </c>
      <c r="J4083" t="s">
        <v>336</v>
      </c>
      <c r="K4083">
        <f t="shared" si="52"/>
        <v>0</v>
      </c>
      <c r="L4083">
        <f t="shared" si="53"/>
        <v>0</v>
      </c>
      <c r="M4083">
        <f t="shared" si="54"/>
        <v>0</v>
      </c>
      <c r="N4083">
        <f t="shared" si="46"/>
        <v>0</v>
      </c>
      <c r="O4083">
        <f t="shared" si="46"/>
        <v>0</v>
      </c>
      <c r="P4083">
        <f t="shared" si="46"/>
        <v>0</v>
      </c>
      <c r="Q4083">
        <f t="shared" si="46"/>
        <v>0</v>
      </c>
      <c r="R4083">
        <f t="shared" si="55"/>
        <v>0</v>
      </c>
      <c r="U4083" s="228">
        <f t="shared" si="47"/>
        <v>1295.4427360262307</v>
      </c>
      <c r="V4083" s="228">
        <f t="shared" si="48"/>
        <v>1.3021696698052693E-2</v>
      </c>
      <c r="W4083" s="228" t="str">
        <f t="shared" si="49"/>
        <v>NANATPC HCVOther</v>
      </c>
      <c r="X4083" s="228">
        <f t="shared" si="50"/>
        <v>0</v>
      </c>
      <c r="Y4083" s="228">
        <f t="shared" si="51"/>
        <v>0</v>
      </c>
    </row>
    <row r="4084" spans="1:25" hidden="1" x14ac:dyDescent="0.25">
      <c r="A4084" s="30" t="str">
        <f t="shared" si="41"/>
        <v>NANATPC HCVop_chiro</v>
      </c>
      <c r="B4084" s="30" t="s">
        <v>3742</v>
      </c>
      <c r="C4084" s="30" t="s">
        <v>3742</v>
      </c>
      <c r="D4084" s="30" t="s">
        <v>3742</v>
      </c>
      <c r="E4084" t="s">
        <v>5141</v>
      </c>
      <c r="F4084">
        <v>1</v>
      </c>
      <c r="G4084" t="s">
        <v>292</v>
      </c>
      <c r="H4084">
        <v>0</v>
      </c>
      <c r="I4084">
        <v>0</v>
      </c>
      <c r="J4084" t="s">
        <v>332</v>
      </c>
      <c r="K4084">
        <f t="shared" si="52"/>
        <v>0</v>
      </c>
      <c r="L4084">
        <f t="shared" si="53"/>
        <v>0</v>
      </c>
      <c r="M4084">
        <f t="shared" si="54"/>
        <v>0</v>
      </c>
      <c r="N4084">
        <f t="shared" si="46"/>
        <v>0</v>
      </c>
      <c r="O4084">
        <f t="shared" si="46"/>
        <v>0</v>
      </c>
      <c r="P4084">
        <f t="shared" si="46"/>
        <v>0</v>
      </c>
      <c r="Q4084">
        <f t="shared" si="46"/>
        <v>0</v>
      </c>
      <c r="R4084">
        <f t="shared" si="55"/>
        <v>0</v>
      </c>
      <c r="U4084" s="228">
        <f t="shared" si="47"/>
        <v>51.93100562075324</v>
      </c>
      <c r="V4084" s="228">
        <f t="shared" si="48"/>
        <v>7.9721546758544412E-2</v>
      </c>
      <c r="W4084" s="228" t="str">
        <f t="shared" si="49"/>
        <v>NANATPC HCVProv Visits</v>
      </c>
      <c r="X4084" s="228">
        <f t="shared" si="50"/>
        <v>0</v>
      </c>
      <c r="Y4084" s="228">
        <f t="shared" si="51"/>
        <v>0</v>
      </c>
    </row>
    <row r="4085" spans="1:25" hidden="1" x14ac:dyDescent="0.25">
      <c r="A4085" s="30" t="str">
        <f t="shared" si="41"/>
        <v>NANATPC HCVop_ct_mri</v>
      </c>
      <c r="B4085" s="30" t="s">
        <v>3742</v>
      </c>
      <c r="C4085" s="30" t="s">
        <v>3742</v>
      </c>
      <c r="D4085" s="30" t="s">
        <v>3742</v>
      </c>
      <c r="E4085" t="s">
        <v>5141</v>
      </c>
      <c r="F4085">
        <v>1</v>
      </c>
      <c r="G4085" t="s">
        <v>293</v>
      </c>
      <c r="H4085">
        <v>0</v>
      </c>
      <c r="I4085">
        <v>0</v>
      </c>
      <c r="J4085" t="s">
        <v>333</v>
      </c>
      <c r="K4085">
        <f t="shared" si="52"/>
        <v>0</v>
      </c>
      <c r="L4085">
        <f t="shared" si="53"/>
        <v>0</v>
      </c>
      <c r="M4085">
        <f t="shared" si="54"/>
        <v>0</v>
      </c>
      <c r="N4085">
        <f t="shared" si="46"/>
        <v>0</v>
      </c>
      <c r="O4085">
        <f t="shared" si="46"/>
        <v>0</v>
      </c>
      <c r="P4085">
        <f t="shared" si="46"/>
        <v>0</v>
      </c>
      <c r="Q4085">
        <f t="shared" si="46"/>
        <v>0</v>
      </c>
      <c r="R4085">
        <f t="shared" si="55"/>
        <v>0</v>
      </c>
      <c r="U4085" s="228">
        <f t="shared" si="47"/>
        <v>1119.4622002521535</v>
      </c>
      <c r="V4085" s="228">
        <f t="shared" si="48"/>
        <v>5.549996518774894E-2</v>
      </c>
      <c r="W4085" s="228" t="str">
        <f t="shared" si="49"/>
        <v>NANATPC HCVLab Tests</v>
      </c>
      <c r="X4085" s="228">
        <f t="shared" si="50"/>
        <v>0</v>
      </c>
      <c r="Y4085" s="228">
        <f t="shared" si="51"/>
        <v>0</v>
      </c>
    </row>
    <row r="4086" spans="1:25" hidden="1" x14ac:dyDescent="0.25">
      <c r="A4086" s="30" t="str">
        <f t="shared" si="41"/>
        <v>NANATPC HCVop_diagnostic_cardiology</v>
      </c>
      <c r="B4086" s="30" t="s">
        <v>3742</v>
      </c>
      <c r="C4086" s="30" t="s">
        <v>3742</v>
      </c>
      <c r="D4086" s="30" t="s">
        <v>3742</v>
      </c>
      <c r="E4086" t="s">
        <v>5141</v>
      </c>
      <c r="F4086">
        <v>1</v>
      </c>
      <c r="G4086" t="s">
        <v>294</v>
      </c>
      <c r="H4086">
        <v>0</v>
      </c>
      <c r="I4086">
        <v>0</v>
      </c>
      <c r="J4086" t="s">
        <v>333</v>
      </c>
      <c r="K4086">
        <f t="shared" si="52"/>
        <v>0</v>
      </c>
      <c r="L4086">
        <f t="shared" si="53"/>
        <v>0</v>
      </c>
      <c r="M4086">
        <f t="shared" si="54"/>
        <v>0</v>
      </c>
      <c r="N4086">
        <f t="shared" si="46"/>
        <v>0</v>
      </c>
      <c r="O4086">
        <f t="shared" si="46"/>
        <v>0</v>
      </c>
      <c r="P4086">
        <f t="shared" si="46"/>
        <v>0</v>
      </c>
      <c r="Q4086">
        <f t="shared" si="46"/>
        <v>0</v>
      </c>
      <c r="R4086">
        <f t="shared" si="55"/>
        <v>0</v>
      </c>
      <c r="U4086" s="228">
        <f t="shared" si="47"/>
        <v>299.77187762032713</v>
      </c>
      <c r="V4086" s="228">
        <f t="shared" si="48"/>
        <v>0.14239586709730223</v>
      </c>
      <c r="W4086" s="228" t="str">
        <f t="shared" si="49"/>
        <v>NANATPC HCVLab Tests</v>
      </c>
      <c r="X4086" s="228">
        <f t="shared" si="50"/>
        <v>0</v>
      </c>
      <c r="Y4086" s="228">
        <f t="shared" si="51"/>
        <v>0</v>
      </c>
    </row>
    <row r="4087" spans="1:25" hidden="1" x14ac:dyDescent="0.25">
      <c r="A4087" s="30" t="str">
        <f t="shared" si="41"/>
        <v>NANATPC HCVop_dialysis</v>
      </c>
      <c r="B4087" s="30" t="s">
        <v>3742</v>
      </c>
      <c r="C4087" s="30" t="s">
        <v>3742</v>
      </c>
      <c r="D4087" s="30" t="s">
        <v>3742</v>
      </c>
      <c r="E4087" t="s">
        <v>5141</v>
      </c>
      <c r="F4087">
        <v>1</v>
      </c>
      <c r="G4087" t="s">
        <v>295</v>
      </c>
      <c r="H4087">
        <v>0</v>
      </c>
      <c r="I4087">
        <v>0</v>
      </c>
      <c r="J4087" t="s">
        <v>336</v>
      </c>
      <c r="K4087">
        <f t="shared" si="52"/>
        <v>0</v>
      </c>
      <c r="L4087">
        <f t="shared" si="53"/>
        <v>0</v>
      </c>
      <c r="M4087">
        <f t="shared" si="54"/>
        <v>0</v>
      </c>
      <c r="N4087">
        <f t="shared" si="46"/>
        <v>0</v>
      </c>
      <c r="O4087">
        <f t="shared" si="46"/>
        <v>0</v>
      </c>
      <c r="P4087">
        <f t="shared" si="46"/>
        <v>0</v>
      </c>
      <c r="Q4087">
        <f t="shared" si="46"/>
        <v>0</v>
      </c>
      <c r="R4087">
        <f t="shared" si="55"/>
        <v>0</v>
      </c>
      <c r="U4087" s="228">
        <f t="shared" si="47"/>
        <v>2199.292785703447</v>
      </c>
      <c r="V4087" s="228">
        <f t="shared" si="48"/>
        <v>2.5108992211680576E-2</v>
      </c>
      <c r="W4087" s="228" t="str">
        <f t="shared" si="49"/>
        <v>NANATPC HCVOther</v>
      </c>
      <c r="X4087" s="228">
        <f t="shared" si="50"/>
        <v>0</v>
      </c>
      <c r="Y4087" s="228">
        <f t="shared" si="51"/>
        <v>0</v>
      </c>
    </row>
    <row r="4088" spans="1:25" hidden="1" x14ac:dyDescent="0.25">
      <c r="A4088" s="30" t="str">
        <f t="shared" si="41"/>
        <v>NANATPC HCVop_dme</v>
      </c>
      <c r="B4088" s="30" t="s">
        <v>3742</v>
      </c>
      <c r="C4088" s="30" t="s">
        <v>3742</v>
      </c>
      <c r="D4088" s="30" t="s">
        <v>3742</v>
      </c>
      <c r="E4088" t="s">
        <v>5141</v>
      </c>
      <c r="F4088">
        <v>1</v>
      </c>
      <c r="G4088" t="s">
        <v>296</v>
      </c>
      <c r="H4088">
        <v>0</v>
      </c>
      <c r="I4088">
        <v>0</v>
      </c>
      <c r="J4088" t="s">
        <v>336</v>
      </c>
      <c r="K4088">
        <f t="shared" si="52"/>
        <v>0</v>
      </c>
      <c r="L4088">
        <f t="shared" si="53"/>
        <v>0</v>
      </c>
      <c r="M4088">
        <f t="shared" si="54"/>
        <v>0</v>
      </c>
      <c r="N4088">
        <f t="shared" si="46"/>
        <v>0</v>
      </c>
      <c r="O4088">
        <f t="shared" si="46"/>
        <v>0</v>
      </c>
      <c r="P4088">
        <f t="shared" si="46"/>
        <v>0</v>
      </c>
      <c r="Q4088">
        <f t="shared" si="46"/>
        <v>0</v>
      </c>
      <c r="R4088">
        <f t="shared" si="55"/>
        <v>0</v>
      </c>
      <c r="U4088" s="228">
        <f t="shared" si="47"/>
        <v>263.89210284056622</v>
      </c>
      <c r="V4088" s="228">
        <f t="shared" si="48"/>
        <v>1.5035565808909078E-2</v>
      </c>
      <c r="W4088" s="228" t="str">
        <f t="shared" si="49"/>
        <v>NANATPC HCVOther</v>
      </c>
      <c r="X4088" s="228">
        <f t="shared" si="50"/>
        <v>0</v>
      </c>
      <c r="Y4088" s="228">
        <f t="shared" si="51"/>
        <v>0</v>
      </c>
    </row>
    <row r="4089" spans="1:25" hidden="1" x14ac:dyDescent="0.25">
      <c r="A4089" s="30" t="str">
        <f t="shared" si="41"/>
        <v>NANATPC HCVop_er_fac</v>
      </c>
      <c r="B4089" s="30" t="s">
        <v>3742</v>
      </c>
      <c r="C4089" s="30" t="s">
        <v>3742</v>
      </c>
      <c r="D4089" s="30" t="s">
        <v>3742</v>
      </c>
      <c r="E4089" t="s">
        <v>5141</v>
      </c>
      <c r="F4089">
        <v>1</v>
      </c>
      <c r="G4089" t="s">
        <v>297</v>
      </c>
      <c r="H4089">
        <v>0</v>
      </c>
      <c r="I4089">
        <v>0</v>
      </c>
      <c r="J4089" t="s">
        <v>336</v>
      </c>
      <c r="K4089">
        <f t="shared" si="52"/>
        <v>0</v>
      </c>
      <c r="L4089">
        <f t="shared" si="53"/>
        <v>0</v>
      </c>
      <c r="M4089">
        <f t="shared" si="54"/>
        <v>0</v>
      </c>
      <c r="N4089">
        <f t="shared" si="46"/>
        <v>0</v>
      </c>
      <c r="O4089">
        <f t="shared" si="46"/>
        <v>0</v>
      </c>
      <c r="P4089">
        <f t="shared" si="46"/>
        <v>0</v>
      </c>
      <c r="Q4089">
        <f t="shared" si="46"/>
        <v>0</v>
      </c>
      <c r="R4089">
        <f t="shared" si="55"/>
        <v>0</v>
      </c>
      <c r="U4089" s="228">
        <f t="shared" si="47"/>
        <v>2184.4421642639932</v>
      </c>
      <c r="V4089" s="228">
        <f t="shared" si="48"/>
        <v>0.17696671169059053</v>
      </c>
      <c r="W4089" s="228" t="str">
        <f t="shared" si="49"/>
        <v>NANATPC HCVOther</v>
      </c>
      <c r="X4089" s="228">
        <f t="shared" si="50"/>
        <v>0</v>
      </c>
      <c r="Y4089" s="228">
        <f t="shared" si="51"/>
        <v>0</v>
      </c>
    </row>
    <row r="4090" spans="1:25" hidden="1" x14ac:dyDescent="0.25">
      <c r="A4090" s="30" t="str">
        <f t="shared" si="41"/>
        <v>NANATPC HCVop_er_prof</v>
      </c>
      <c r="B4090" s="30" t="s">
        <v>3742</v>
      </c>
      <c r="C4090" s="30" t="s">
        <v>3742</v>
      </c>
      <c r="D4090" s="30" t="s">
        <v>3742</v>
      </c>
      <c r="E4090" t="s">
        <v>5141</v>
      </c>
      <c r="F4090">
        <v>1</v>
      </c>
      <c r="G4090" t="s">
        <v>298</v>
      </c>
      <c r="H4090">
        <v>0</v>
      </c>
      <c r="I4090">
        <v>0</v>
      </c>
      <c r="J4090" t="s">
        <v>336</v>
      </c>
      <c r="K4090">
        <f t="shared" si="52"/>
        <v>0</v>
      </c>
      <c r="L4090">
        <f t="shared" si="53"/>
        <v>0</v>
      </c>
      <c r="M4090">
        <f t="shared" si="54"/>
        <v>0</v>
      </c>
      <c r="N4090">
        <f t="shared" si="46"/>
        <v>0</v>
      </c>
      <c r="O4090">
        <f t="shared" si="46"/>
        <v>0</v>
      </c>
      <c r="P4090">
        <f t="shared" si="46"/>
        <v>0</v>
      </c>
      <c r="Q4090">
        <f t="shared" si="46"/>
        <v>0</v>
      </c>
      <c r="R4090">
        <f t="shared" si="55"/>
        <v>0</v>
      </c>
      <c r="U4090" s="228">
        <f t="shared" si="47"/>
        <v>0</v>
      </c>
      <c r="V4090" s="228">
        <f t="shared" si="48"/>
        <v>0</v>
      </c>
      <c r="W4090" s="228" t="str">
        <f t="shared" si="49"/>
        <v>NANATPC HCVOther</v>
      </c>
      <c r="X4090" s="228">
        <f t="shared" si="50"/>
        <v>0</v>
      </c>
      <c r="Y4090" s="228">
        <f t="shared" si="51"/>
        <v>0</v>
      </c>
    </row>
    <row r="4091" spans="1:25" hidden="1" x14ac:dyDescent="0.25">
      <c r="A4091" s="30" t="str">
        <f t="shared" si="41"/>
        <v>NANATPC HCVop_eye</v>
      </c>
      <c r="B4091" s="30" t="s">
        <v>3742</v>
      </c>
      <c r="C4091" s="30" t="s">
        <v>3742</v>
      </c>
      <c r="D4091" s="30" t="s">
        <v>3742</v>
      </c>
      <c r="E4091" t="s">
        <v>5141</v>
      </c>
      <c r="F4091">
        <v>1</v>
      </c>
      <c r="G4091" t="s">
        <v>299</v>
      </c>
      <c r="H4091">
        <v>0</v>
      </c>
      <c r="I4091">
        <v>0</v>
      </c>
      <c r="J4091" t="s">
        <v>332</v>
      </c>
      <c r="K4091">
        <f t="shared" si="52"/>
        <v>0</v>
      </c>
      <c r="L4091">
        <f t="shared" si="53"/>
        <v>0</v>
      </c>
      <c r="M4091">
        <f t="shared" si="54"/>
        <v>0</v>
      </c>
      <c r="N4091">
        <f t="shared" si="46"/>
        <v>0</v>
      </c>
      <c r="O4091">
        <f t="shared" si="46"/>
        <v>0</v>
      </c>
      <c r="P4091">
        <f t="shared" si="46"/>
        <v>0</v>
      </c>
      <c r="Q4091">
        <f t="shared" si="46"/>
        <v>0</v>
      </c>
      <c r="R4091">
        <f t="shared" si="55"/>
        <v>0</v>
      </c>
      <c r="U4091" s="228">
        <f t="shared" si="47"/>
        <v>132.589570987212</v>
      </c>
      <c r="V4091" s="228">
        <f t="shared" si="48"/>
        <v>1.3212072320239979E-2</v>
      </c>
      <c r="W4091" s="228" t="str">
        <f t="shared" si="49"/>
        <v>NANATPC HCVProv Visits</v>
      </c>
      <c r="X4091" s="228">
        <f t="shared" si="50"/>
        <v>0</v>
      </c>
      <c r="Y4091" s="228">
        <f t="shared" si="51"/>
        <v>0</v>
      </c>
    </row>
    <row r="4092" spans="1:25" hidden="1" x14ac:dyDescent="0.25">
      <c r="A4092" s="30" t="str">
        <f t="shared" si="41"/>
        <v>NANATPC HCVop_jcode</v>
      </c>
      <c r="B4092" s="30" t="s">
        <v>3742</v>
      </c>
      <c r="C4092" s="30" t="s">
        <v>3742</v>
      </c>
      <c r="D4092" s="30" t="s">
        <v>3742</v>
      </c>
      <c r="E4092" t="s">
        <v>5141</v>
      </c>
      <c r="F4092">
        <v>1</v>
      </c>
      <c r="G4092" t="s">
        <v>300</v>
      </c>
      <c r="H4092">
        <v>0</v>
      </c>
      <c r="I4092">
        <v>0</v>
      </c>
      <c r="J4092" t="s">
        <v>336</v>
      </c>
      <c r="K4092">
        <f t="shared" si="52"/>
        <v>0</v>
      </c>
      <c r="L4092">
        <f t="shared" si="53"/>
        <v>0</v>
      </c>
      <c r="M4092">
        <f t="shared" si="54"/>
        <v>0</v>
      </c>
      <c r="N4092">
        <f t="shared" si="46"/>
        <v>0</v>
      </c>
      <c r="O4092">
        <f t="shared" si="46"/>
        <v>0</v>
      </c>
      <c r="P4092">
        <f t="shared" si="46"/>
        <v>0</v>
      </c>
      <c r="Q4092">
        <f t="shared" si="46"/>
        <v>0</v>
      </c>
      <c r="R4092">
        <f t="shared" si="55"/>
        <v>0</v>
      </c>
      <c r="U4092" s="228">
        <f t="shared" si="47"/>
        <v>4220.310035822431</v>
      </c>
      <c r="V4092" s="228">
        <f t="shared" si="48"/>
        <v>3.5849167954820876E-2</v>
      </c>
      <c r="W4092" s="228" t="str">
        <f t="shared" si="49"/>
        <v>NANATPC HCVOther</v>
      </c>
      <c r="X4092" s="228">
        <f t="shared" si="50"/>
        <v>0</v>
      </c>
      <c r="Y4092" s="228">
        <f t="shared" si="51"/>
        <v>0</v>
      </c>
    </row>
    <row r="4093" spans="1:25" hidden="1" x14ac:dyDescent="0.25">
      <c r="A4093" s="30" t="str">
        <f t="shared" si="41"/>
        <v>NANATPC HCVop_lab</v>
      </c>
      <c r="B4093" s="30" t="s">
        <v>3742</v>
      </c>
      <c r="C4093" s="30" t="s">
        <v>3742</v>
      </c>
      <c r="D4093" s="30" t="s">
        <v>3742</v>
      </c>
      <c r="E4093" t="s">
        <v>5141</v>
      </c>
      <c r="F4093">
        <v>1</v>
      </c>
      <c r="G4093" t="s">
        <v>301</v>
      </c>
      <c r="H4093">
        <v>59.05</v>
      </c>
      <c r="I4093">
        <v>47</v>
      </c>
      <c r="J4093" t="s">
        <v>333</v>
      </c>
      <c r="K4093">
        <f t="shared" si="52"/>
        <v>2775.35</v>
      </c>
      <c r="L4093">
        <f t="shared" si="53"/>
        <v>2775.35</v>
      </c>
      <c r="M4093">
        <f t="shared" si="54"/>
        <v>0</v>
      </c>
      <c r="N4093">
        <f t="shared" si="46"/>
        <v>47</v>
      </c>
      <c r="O4093">
        <f t="shared" si="46"/>
        <v>0</v>
      </c>
      <c r="P4093">
        <f t="shared" si="46"/>
        <v>0</v>
      </c>
      <c r="Q4093">
        <f t="shared" si="46"/>
        <v>0</v>
      </c>
      <c r="R4093">
        <f t="shared" si="55"/>
        <v>0</v>
      </c>
      <c r="U4093" s="228">
        <f t="shared" si="47"/>
        <v>59.05</v>
      </c>
      <c r="V4093" s="228">
        <f t="shared" si="48"/>
        <v>0.58880208130285416</v>
      </c>
      <c r="W4093" s="228" t="str">
        <f t="shared" si="49"/>
        <v>NANATPC HCVLab Tests</v>
      </c>
      <c r="X4093" s="228">
        <f t="shared" si="50"/>
        <v>47</v>
      </c>
      <c r="Y4093" s="228">
        <f t="shared" si="51"/>
        <v>0</v>
      </c>
    </row>
    <row r="4094" spans="1:25" hidden="1" x14ac:dyDescent="0.25">
      <c r="A4094" s="30" t="str">
        <f t="shared" si="41"/>
        <v>NANATPC HCVop_mh</v>
      </c>
      <c r="B4094" s="30" t="s">
        <v>3742</v>
      </c>
      <c r="C4094" s="30" t="s">
        <v>3742</v>
      </c>
      <c r="D4094" s="30" t="s">
        <v>3742</v>
      </c>
      <c r="E4094" t="s">
        <v>5141</v>
      </c>
      <c r="F4094">
        <v>1</v>
      </c>
      <c r="G4094" t="s">
        <v>302</v>
      </c>
      <c r="H4094">
        <v>127.91</v>
      </c>
      <c r="I4094">
        <v>16</v>
      </c>
      <c r="J4094" t="s">
        <v>332</v>
      </c>
      <c r="K4094">
        <f t="shared" si="52"/>
        <v>2046.56</v>
      </c>
      <c r="L4094">
        <f t="shared" si="53"/>
        <v>2046.56</v>
      </c>
      <c r="M4094">
        <f t="shared" si="54"/>
        <v>16</v>
      </c>
      <c r="N4094">
        <f t="shared" si="46"/>
        <v>0</v>
      </c>
      <c r="O4094">
        <f t="shared" si="46"/>
        <v>0</v>
      </c>
      <c r="P4094">
        <f t="shared" si="46"/>
        <v>0</v>
      </c>
      <c r="Q4094">
        <f t="shared" si="46"/>
        <v>0</v>
      </c>
      <c r="R4094">
        <f t="shared" si="55"/>
        <v>0</v>
      </c>
      <c r="U4094" s="228">
        <f t="shared" si="47"/>
        <v>127.91</v>
      </c>
      <c r="V4094" s="228">
        <f t="shared" si="48"/>
        <v>7.1998074514380034E-2</v>
      </c>
      <c r="W4094" s="228" t="str">
        <f t="shared" si="49"/>
        <v>NANATPC HCVProv Visits</v>
      </c>
      <c r="X4094" s="228">
        <f t="shared" si="50"/>
        <v>16</v>
      </c>
      <c r="Y4094" s="228">
        <f t="shared" si="51"/>
        <v>0</v>
      </c>
    </row>
    <row r="4095" spans="1:25" hidden="1" x14ac:dyDescent="0.25">
      <c r="A4095" s="30" t="str">
        <f t="shared" si="41"/>
        <v>NANATPC HCVop_op_fac</v>
      </c>
      <c r="B4095" s="30" t="s">
        <v>3742</v>
      </c>
      <c r="C4095" s="30" t="s">
        <v>3742</v>
      </c>
      <c r="D4095" s="30" t="s">
        <v>3742</v>
      </c>
      <c r="E4095" t="s">
        <v>5141</v>
      </c>
      <c r="F4095">
        <v>1</v>
      </c>
      <c r="G4095" t="s">
        <v>303</v>
      </c>
      <c r="H4095">
        <v>0</v>
      </c>
      <c r="I4095">
        <v>0</v>
      </c>
      <c r="J4095" t="s">
        <v>336</v>
      </c>
      <c r="K4095">
        <f t="shared" si="52"/>
        <v>0</v>
      </c>
      <c r="L4095">
        <f t="shared" si="53"/>
        <v>0</v>
      </c>
      <c r="M4095">
        <f t="shared" si="54"/>
        <v>0</v>
      </c>
      <c r="N4095">
        <f t="shared" si="46"/>
        <v>0</v>
      </c>
      <c r="O4095">
        <f t="shared" si="46"/>
        <v>0</v>
      </c>
      <c r="P4095">
        <f t="shared" si="46"/>
        <v>0</v>
      </c>
      <c r="Q4095">
        <f t="shared" si="46"/>
        <v>0</v>
      </c>
      <c r="R4095">
        <f t="shared" si="55"/>
        <v>0</v>
      </c>
      <c r="U4095" s="228">
        <f t="shared" si="47"/>
        <v>1394.2242964884997</v>
      </c>
      <c r="V4095" s="228">
        <f t="shared" si="48"/>
        <v>0.25894727500879045</v>
      </c>
      <c r="W4095" s="228" t="str">
        <f t="shared" si="49"/>
        <v>NANATPC HCVOther</v>
      </c>
      <c r="X4095" s="228">
        <f t="shared" si="50"/>
        <v>0</v>
      </c>
      <c r="Y4095" s="228">
        <f t="shared" si="51"/>
        <v>0</v>
      </c>
    </row>
    <row r="4096" spans="1:25" hidden="1" x14ac:dyDescent="0.25">
      <c r="A4096" s="30" t="str">
        <f t="shared" si="41"/>
        <v>NANATPC HCVop_other</v>
      </c>
      <c r="B4096" s="30" t="s">
        <v>3742</v>
      </c>
      <c r="C4096" s="30" t="s">
        <v>3742</v>
      </c>
      <c r="D4096" s="30" t="s">
        <v>3742</v>
      </c>
      <c r="E4096" t="s">
        <v>5141</v>
      </c>
      <c r="F4096">
        <v>1</v>
      </c>
      <c r="G4096" t="s">
        <v>304</v>
      </c>
      <c r="H4096">
        <v>0</v>
      </c>
      <c r="I4096">
        <v>0</v>
      </c>
      <c r="J4096" t="s">
        <v>336</v>
      </c>
      <c r="K4096">
        <f t="shared" si="52"/>
        <v>0</v>
      </c>
      <c r="L4096">
        <f t="shared" si="53"/>
        <v>0</v>
      </c>
      <c r="M4096">
        <f t="shared" si="54"/>
        <v>0</v>
      </c>
      <c r="N4096">
        <f t="shared" si="46"/>
        <v>0</v>
      </c>
      <c r="O4096">
        <f t="shared" si="46"/>
        <v>0</v>
      </c>
      <c r="P4096">
        <f t="shared" si="46"/>
        <v>0</v>
      </c>
      <c r="Q4096">
        <f t="shared" si="46"/>
        <v>0</v>
      </c>
      <c r="R4096">
        <f t="shared" si="55"/>
        <v>0</v>
      </c>
      <c r="U4096" s="228">
        <f t="shared" si="47"/>
        <v>476.61701030518009</v>
      </c>
      <c r="V4096" s="228">
        <f t="shared" si="48"/>
        <v>0.22957822613722584</v>
      </c>
      <c r="W4096" s="228" t="str">
        <f t="shared" si="49"/>
        <v>NANATPC HCVOther</v>
      </c>
      <c r="X4096" s="228">
        <f t="shared" si="50"/>
        <v>0</v>
      </c>
      <c r="Y4096" s="228">
        <f t="shared" si="51"/>
        <v>0</v>
      </c>
    </row>
    <row r="4097" spans="1:25" hidden="1" x14ac:dyDescent="0.25">
      <c r="A4097" s="30" t="str">
        <f t="shared" si="41"/>
        <v>NANATPC HCVop_prev</v>
      </c>
      <c r="B4097" s="30" t="s">
        <v>3742</v>
      </c>
      <c r="C4097" s="30" t="s">
        <v>3742</v>
      </c>
      <c r="D4097" s="30" t="s">
        <v>3742</v>
      </c>
      <c r="E4097" t="s">
        <v>5141</v>
      </c>
      <c r="F4097">
        <v>1</v>
      </c>
      <c r="G4097" t="s">
        <v>305</v>
      </c>
      <c r="H4097">
        <v>0</v>
      </c>
      <c r="I4097">
        <v>0</v>
      </c>
      <c r="J4097" t="s">
        <v>332</v>
      </c>
      <c r="K4097">
        <f t="shared" si="52"/>
        <v>0</v>
      </c>
      <c r="L4097">
        <f t="shared" si="53"/>
        <v>0</v>
      </c>
      <c r="M4097">
        <f t="shared" si="54"/>
        <v>0</v>
      </c>
      <c r="N4097">
        <f t="shared" si="54"/>
        <v>0</v>
      </c>
      <c r="O4097">
        <f t="shared" si="54"/>
        <v>0</v>
      </c>
      <c r="P4097">
        <f t="shared" si="54"/>
        <v>0</v>
      </c>
      <c r="Q4097">
        <f t="shared" si="54"/>
        <v>0</v>
      </c>
      <c r="R4097">
        <f t="shared" si="55"/>
        <v>0</v>
      </c>
      <c r="U4097" s="228">
        <f t="shared" si="47"/>
        <v>190.16654967765803</v>
      </c>
      <c r="V4097" s="228">
        <f t="shared" si="48"/>
        <v>0.26967465087963283</v>
      </c>
      <c r="W4097" s="228" t="str">
        <f t="shared" si="49"/>
        <v>NANATPC HCVProv Visits</v>
      </c>
      <c r="X4097" s="228">
        <f t="shared" si="50"/>
        <v>0</v>
      </c>
      <c r="Y4097" s="228">
        <f t="shared" si="51"/>
        <v>0</v>
      </c>
    </row>
    <row r="4098" spans="1:25" hidden="1" x14ac:dyDescent="0.25">
      <c r="A4098" s="30" t="str">
        <f t="shared" si="41"/>
        <v>NANATPC HCVop_primcare</v>
      </c>
      <c r="B4098" s="30" t="s">
        <v>3742</v>
      </c>
      <c r="C4098" s="30" t="s">
        <v>3742</v>
      </c>
      <c r="D4098" s="30" t="s">
        <v>3742</v>
      </c>
      <c r="E4098" t="s">
        <v>5141</v>
      </c>
      <c r="F4098">
        <v>1</v>
      </c>
      <c r="G4098" t="s">
        <v>306</v>
      </c>
      <c r="H4098">
        <v>181.97</v>
      </c>
      <c r="I4098">
        <v>4</v>
      </c>
      <c r="J4098" t="s">
        <v>332</v>
      </c>
      <c r="K4098">
        <f t="shared" si="52"/>
        <v>727.88</v>
      </c>
      <c r="L4098">
        <f t="shared" si="53"/>
        <v>727.88</v>
      </c>
      <c r="M4098">
        <f t="shared" si="54"/>
        <v>4</v>
      </c>
      <c r="N4098">
        <f t="shared" si="54"/>
        <v>0</v>
      </c>
      <c r="O4098">
        <f t="shared" si="54"/>
        <v>0</v>
      </c>
      <c r="P4098">
        <f t="shared" si="54"/>
        <v>0</v>
      </c>
      <c r="Q4098">
        <f t="shared" si="54"/>
        <v>0</v>
      </c>
      <c r="R4098">
        <f t="shared" si="55"/>
        <v>0</v>
      </c>
      <c r="U4098" s="228">
        <f t="shared" si="47"/>
        <v>181.97</v>
      </c>
      <c r="V4098" s="228">
        <f t="shared" si="48"/>
        <v>0.26370468930251606</v>
      </c>
      <c r="W4098" s="228" t="str">
        <f t="shared" si="49"/>
        <v>NANATPC HCVProv Visits</v>
      </c>
      <c r="X4098" s="228">
        <f t="shared" si="50"/>
        <v>4</v>
      </c>
      <c r="Y4098" s="228">
        <f t="shared" si="51"/>
        <v>0</v>
      </c>
    </row>
    <row r="4099" spans="1:25" hidden="1" x14ac:dyDescent="0.25">
      <c r="A4099" s="30" t="str">
        <f t="shared" si="41"/>
        <v>NANATPC HCVop_rehab</v>
      </c>
      <c r="B4099" s="30" t="s">
        <v>3742</v>
      </c>
      <c r="C4099" s="30" t="s">
        <v>3742</v>
      </c>
      <c r="D4099" s="30" t="s">
        <v>3742</v>
      </c>
      <c r="E4099" t="s">
        <v>5141</v>
      </c>
      <c r="F4099">
        <v>1</v>
      </c>
      <c r="G4099" t="s">
        <v>307</v>
      </c>
      <c r="H4099">
        <v>0</v>
      </c>
      <c r="I4099">
        <v>0</v>
      </c>
      <c r="J4099" t="s">
        <v>336</v>
      </c>
      <c r="K4099">
        <f t="shared" si="52"/>
        <v>0</v>
      </c>
      <c r="L4099">
        <f t="shared" si="53"/>
        <v>0</v>
      </c>
      <c r="M4099">
        <f t="shared" si="54"/>
        <v>0</v>
      </c>
      <c r="N4099">
        <f t="shared" si="54"/>
        <v>0</v>
      </c>
      <c r="O4099">
        <f t="shared" si="54"/>
        <v>0</v>
      </c>
      <c r="P4099">
        <f t="shared" si="54"/>
        <v>0</v>
      </c>
      <c r="Q4099">
        <f t="shared" si="54"/>
        <v>0</v>
      </c>
      <c r="R4099">
        <f t="shared" si="55"/>
        <v>0</v>
      </c>
      <c r="U4099" s="228">
        <f t="shared" si="47"/>
        <v>121.78108488513068</v>
      </c>
      <c r="V4099" s="228">
        <f t="shared" si="48"/>
        <v>5.2485016847368143E-2</v>
      </c>
      <c r="W4099" s="228" t="str">
        <f t="shared" si="49"/>
        <v>NANATPC HCVOther</v>
      </c>
      <c r="X4099" s="228">
        <f t="shared" si="50"/>
        <v>0</v>
      </c>
      <c r="Y4099" s="228">
        <f t="shared" si="51"/>
        <v>0</v>
      </c>
    </row>
    <row r="4100" spans="1:25" hidden="1" x14ac:dyDescent="0.25">
      <c r="A4100" s="30" t="str">
        <f t="shared" si="41"/>
        <v>NANATPC HCVop_speccare</v>
      </c>
      <c r="B4100" s="30" t="s">
        <v>3742</v>
      </c>
      <c r="C4100" s="30" t="s">
        <v>3742</v>
      </c>
      <c r="D4100" s="30" t="s">
        <v>3742</v>
      </c>
      <c r="E4100" t="s">
        <v>5141</v>
      </c>
      <c r="F4100">
        <v>1</v>
      </c>
      <c r="G4100" t="s">
        <v>308</v>
      </c>
      <c r="H4100">
        <v>136.41</v>
      </c>
      <c r="I4100">
        <v>16</v>
      </c>
      <c r="J4100" t="s">
        <v>332</v>
      </c>
      <c r="K4100">
        <f t="shared" si="52"/>
        <v>2182.56</v>
      </c>
      <c r="L4100">
        <f t="shared" si="53"/>
        <v>2182.56</v>
      </c>
      <c r="M4100">
        <f t="shared" si="54"/>
        <v>16</v>
      </c>
      <c r="N4100">
        <f t="shared" si="54"/>
        <v>0</v>
      </c>
      <c r="O4100">
        <f t="shared" si="54"/>
        <v>0</v>
      </c>
      <c r="P4100">
        <f t="shared" si="54"/>
        <v>0</v>
      </c>
      <c r="Q4100">
        <f t="shared" si="54"/>
        <v>0</v>
      </c>
      <c r="R4100">
        <f t="shared" si="55"/>
        <v>0</v>
      </c>
      <c r="U4100" s="228">
        <f t="shared" si="47"/>
        <v>136.41</v>
      </c>
      <c r="V4100" s="228">
        <f t="shared" si="48"/>
        <v>0.30168896622468677</v>
      </c>
      <c r="W4100" s="228" t="str">
        <f t="shared" si="49"/>
        <v>NANATPC HCVProv Visits</v>
      </c>
      <c r="X4100" s="228">
        <f t="shared" si="50"/>
        <v>16</v>
      </c>
      <c r="Y4100" s="228">
        <f t="shared" si="51"/>
        <v>0</v>
      </c>
    </row>
    <row r="4101" spans="1:25" hidden="1" x14ac:dyDescent="0.25">
      <c r="A4101" s="30" t="str">
        <f t="shared" si="41"/>
        <v>NANATPC HCVop_surg</v>
      </c>
      <c r="B4101" s="30" t="s">
        <v>3742</v>
      </c>
      <c r="C4101" s="30" t="s">
        <v>3742</v>
      </c>
      <c r="D4101" s="30" t="s">
        <v>3742</v>
      </c>
      <c r="E4101" t="s">
        <v>5141</v>
      </c>
      <c r="F4101">
        <v>1</v>
      </c>
      <c r="G4101" t="s">
        <v>309</v>
      </c>
      <c r="H4101">
        <v>0</v>
      </c>
      <c r="I4101">
        <v>0</v>
      </c>
      <c r="J4101" t="s">
        <v>336</v>
      </c>
      <c r="K4101">
        <f t="shared" si="52"/>
        <v>0</v>
      </c>
      <c r="L4101">
        <f t="shared" si="53"/>
        <v>0</v>
      </c>
      <c r="M4101">
        <f t="shared" si="54"/>
        <v>0</v>
      </c>
      <c r="N4101">
        <f t="shared" si="54"/>
        <v>0</v>
      </c>
      <c r="O4101">
        <f t="shared" si="54"/>
        <v>0</v>
      </c>
      <c r="P4101">
        <f t="shared" si="54"/>
        <v>0</v>
      </c>
      <c r="Q4101">
        <f t="shared" si="54"/>
        <v>0</v>
      </c>
      <c r="R4101">
        <f t="shared" si="55"/>
        <v>0</v>
      </c>
      <c r="U4101" s="228">
        <f t="shared" si="47"/>
        <v>3085.7407404703622</v>
      </c>
      <c r="V4101" s="228">
        <f t="shared" si="48"/>
        <v>0.19300734764256183</v>
      </c>
      <c r="W4101" s="228" t="str">
        <f t="shared" si="49"/>
        <v>NANATPC HCVOther</v>
      </c>
      <c r="X4101" s="228">
        <f t="shared" si="50"/>
        <v>0</v>
      </c>
      <c r="Y4101" s="228">
        <f t="shared" si="51"/>
        <v>0</v>
      </c>
    </row>
    <row r="4102" spans="1:25" hidden="1" x14ac:dyDescent="0.25">
      <c r="A4102" s="30" t="str">
        <f t="shared" si="41"/>
        <v>NANATPC HCVop_ultrasound</v>
      </c>
      <c r="B4102" s="30" t="s">
        <v>3742</v>
      </c>
      <c r="C4102" s="30" t="s">
        <v>3742</v>
      </c>
      <c r="D4102" s="30" t="s">
        <v>3742</v>
      </c>
      <c r="E4102" t="s">
        <v>5141</v>
      </c>
      <c r="F4102">
        <v>1</v>
      </c>
      <c r="G4102" t="s">
        <v>310</v>
      </c>
      <c r="H4102">
        <v>196.4</v>
      </c>
      <c r="I4102">
        <v>3</v>
      </c>
      <c r="J4102" t="s">
        <v>333</v>
      </c>
      <c r="K4102">
        <f t="shared" si="52"/>
        <v>589.20000000000005</v>
      </c>
      <c r="L4102">
        <f t="shared" si="53"/>
        <v>589.20000000000005</v>
      </c>
      <c r="M4102">
        <f t="shared" si="54"/>
        <v>0</v>
      </c>
      <c r="N4102">
        <f t="shared" si="54"/>
        <v>3</v>
      </c>
      <c r="O4102">
        <f t="shared" si="54"/>
        <v>0</v>
      </c>
      <c r="P4102">
        <f t="shared" si="54"/>
        <v>0</v>
      </c>
      <c r="Q4102">
        <f t="shared" si="54"/>
        <v>0</v>
      </c>
      <c r="R4102">
        <f t="shared" si="55"/>
        <v>0</v>
      </c>
      <c r="U4102" s="228">
        <f t="shared" si="47"/>
        <v>196.4</v>
      </c>
      <c r="V4102" s="228">
        <f t="shared" si="48"/>
        <v>6.4843938203984583E-2</v>
      </c>
      <c r="W4102" s="228" t="str">
        <f t="shared" si="49"/>
        <v>NANATPC HCVLab Tests</v>
      </c>
      <c r="X4102" s="228">
        <f t="shared" si="50"/>
        <v>3</v>
      </c>
      <c r="Y4102" s="228">
        <f t="shared" si="51"/>
        <v>0</v>
      </c>
    </row>
    <row r="4103" spans="1:25" hidden="1" x14ac:dyDescent="0.25">
      <c r="A4103" s="30" t="str">
        <f t="shared" si="41"/>
        <v>NANATPC HCVop_xray</v>
      </c>
      <c r="B4103" s="30" t="s">
        <v>3742</v>
      </c>
      <c r="C4103" s="30" t="s">
        <v>3742</v>
      </c>
      <c r="D4103" s="30" t="s">
        <v>3742</v>
      </c>
      <c r="E4103" t="s">
        <v>5141</v>
      </c>
      <c r="F4103">
        <v>1</v>
      </c>
      <c r="G4103" t="s">
        <v>311</v>
      </c>
      <c r="H4103">
        <v>0</v>
      </c>
      <c r="I4103">
        <v>0</v>
      </c>
      <c r="J4103" t="s">
        <v>333</v>
      </c>
      <c r="K4103">
        <f t="shared" si="52"/>
        <v>0</v>
      </c>
      <c r="L4103">
        <f t="shared" si="53"/>
        <v>0</v>
      </c>
      <c r="M4103">
        <f t="shared" si="54"/>
        <v>0</v>
      </c>
      <c r="N4103">
        <f t="shared" si="54"/>
        <v>0</v>
      </c>
      <c r="O4103">
        <f t="shared" si="54"/>
        <v>0</v>
      </c>
      <c r="P4103">
        <f t="shared" si="54"/>
        <v>0</v>
      </c>
      <c r="Q4103">
        <f t="shared" si="54"/>
        <v>0</v>
      </c>
      <c r="R4103">
        <f t="shared" si="55"/>
        <v>0</v>
      </c>
      <c r="U4103" s="228">
        <f t="shared" si="47"/>
        <v>134.25463315385375</v>
      </c>
      <c r="V4103" s="228">
        <f t="shared" si="48"/>
        <v>0.14845814820811018</v>
      </c>
      <c r="W4103" s="228" t="str">
        <f t="shared" si="49"/>
        <v>NANATPC HCVLab Tests</v>
      </c>
      <c r="X4103" s="228">
        <f t="shared" si="50"/>
        <v>0</v>
      </c>
      <c r="Y4103" s="228">
        <f t="shared" si="51"/>
        <v>0</v>
      </c>
    </row>
    <row r="4104" spans="1:25" hidden="1" x14ac:dyDescent="0.25">
      <c r="A4104" s="30" t="str">
        <f t="shared" si="41"/>
        <v>NANATPC HCVrx_generic</v>
      </c>
      <c r="B4104" s="30" t="s">
        <v>3742</v>
      </c>
      <c r="C4104" s="30" t="s">
        <v>3742</v>
      </c>
      <c r="D4104" s="30" t="s">
        <v>3742</v>
      </c>
      <c r="E4104" t="s">
        <v>5141</v>
      </c>
      <c r="F4104">
        <v>1</v>
      </c>
      <c r="G4104" t="s">
        <v>312</v>
      </c>
      <c r="H4104">
        <v>0</v>
      </c>
      <c r="I4104">
        <v>0</v>
      </c>
      <c r="J4104" t="s">
        <v>334</v>
      </c>
      <c r="K4104">
        <f t="shared" si="52"/>
        <v>0</v>
      </c>
      <c r="L4104">
        <f t="shared" si="53"/>
        <v>0</v>
      </c>
      <c r="M4104">
        <f t="shared" si="54"/>
        <v>0</v>
      </c>
      <c r="N4104">
        <f t="shared" si="54"/>
        <v>0</v>
      </c>
      <c r="O4104">
        <f t="shared" si="54"/>
        <v>0</v>
      </c>
      <c r="P4104">
        <f t="shared" si="54"/>
        <v>0</v>
      </c>
      <c r="Q4104">
        <f t="shared" si="54"/>
        <v>0</v>
      </c>
      <c r="R4104">
        <f t="shared" si="55"/>
        <v>0</v>
      </c>
      <c r="U4104" s="228">
        <f t="shared" si="47"/>
        <v>35.066350173553978</v>
      </c>
      <c r="V4104" s="228">
        <f t="shared" si="48"/>
        <v>0.80736497473690494</v>
      </c>
      <c r="W4104" s="228" t="str">
        <f t="shared" si="49"/>
        <v>NANATPC HCVScripts</v>
      </c>
      <c r="X4104" s="228">
        <f t="shared" si="50"/>
        <v>0</v>
      </c>
      <c r="Y4104" s="228">
        <f t="shared" si="51"/>
        <v>0</v>
      </c>
    </row>
    <row r="4105" spans="1:25" hidden="1" x14ac:dyDescent="0.25">
      <c r="A4105" s="30" t="str">
        <f t="shared" si="41"/>
        <v>NANATPC HCVrx_npbrand</v>
      </c>
      <c r="B4105" s="30" t="s">
        <v>3742</v>
      </c>
      <c r="C4105" s="30" t="s">
        <v>3742</v>
      </c>
      <c r="D4105" s="30" t="s">
        <v>3742</v>
      </c>
      <c r="E4105" t="s">
        <v>5141</v>
      </c>
      <c r="F4105">
        <v>1</v>
      </c>
      <c r="G4105" t="s">
        <v>2688</v>
      </c>
      <c r="H4105">
        <v>0</v>
      </c>
      <c r="I4105">
        <v>0</v>
      </c>
      <c r="J4105" t="s">
        <v>334</v>
      </c>
      <c r="K4105">
        <f t="shared" si="52"/>
        <v>0</v>
      </c>
      <c r="L4105">
        <f t="shared" si="53"/>
        <v>0</v>
      </c>
      <c r="M4105">
        <f t="shared" si="54"/>
        <v>0</v>
      </c>
      <c r="N4105">
        <f t="shared" si="54"/>
        <v>0</v>
      </c>
      <c r="O4105">
        <f t="shared" si="54"/>
        <v>0</v>
      </c>
      <c r="P4105">
        <f t="shared" si="54"/>
        <v>0</v>
      </c>
      <c r="Q4105">
        <f t="shared" si="54"/>
        <v>0</v>
      </c>
      <c r="R4105">
        <f t="shared" si="55"/>
        <v>0</v>
      </c>
      <c r="U4105" s="228">
        <f t="shared" si="47"/>
        <v>422.36659225528535</v>
      </c>
      <c r="V4105" s="228">
        <f t="shared" si="48"/>
        <v>2.311780611062398E-2</v>
      </c>
      <c r="W4105" s="228" t="str">
        <f t="shared" si="49"/>
        <v>NANATPC HCVScripts</v>
      </c>
      <c r="X4105" s="228">
        <f t="shared" si="50"/>
        <v>0</v>
      </c>
      <c r="Y4105" s="228">
        <f t="shared" si="51"/>
        <v>0</v>
      </c>
    </row>
    <row r="4106" spans="1:25" hidden="1" x14ac:dyDescent="0.25">
      <c r="A4106" s="30" t="str">
        <f t="shared" si="41"/>
        <v>NANATPC HCVrx_pbrand</v>
      </c>
      <c r="B4106" s="30" t="s">
        <v>3742</v>
      </c>
      <c r="C4106" s="30" t="s">
        <v>3742</v>
      </c>
      <c r="D4106" s="30" t="s">
        <v>3742</v>
      </c>
      <c r="E4106" t="s">
        <v>5141</v>
      </c>
      <c r="F4106">
        <v>1</v>
      </c>
      <c r="G4106" t="s">
        <v>2687</v>
      </c>
      <c r="H4106">
        <v>0</v>
      </c>
      <c r="I4106">
        <v>0</v>
      </c>
      <c r="J4106" t="s">
        <v>334</v>
      </c>
      <c r="K4106">
        <f t="shared" si="52"/>
        <v>0</v>
      </c>
      <c r="L4106">
        <f t="shared" si="53"/>
        <v>0</v>
      </c>
      <c r="M4106">
        <f t="shared" si="54"/>
        <v>0</v>
      </c>
      <c r="N4106">
        <f t="shared" si="54"/>
        <v>0</v>
      </c>
      <c r="O4106">
        <f t="shared" si="54"/>
        <v>0</v>
      </c>
      <c r="P4106">
        <f t="shared" si="54"/>
        <v>0</v>
      </c>
      <c r="Q4106">
        <f t="shared" si="54"/>
        <v>0</v>
      </c>
      <c r="R4106">
        <f t="shared" si="55"/>
        <v>0</v>
      </c>
      <c r="U4106" s="228">
        <f t="shared" si="47"/>
        <v>262.1294325818298</v>
      </c>
      <c r="V4106" s="228">
        <f t="shared" si="48"/>
        <v>0.16005076361239376</v>
      </c>
      <c r="W4106" s="228" t="str">
        <f t="shared" si="49"/>
        <v>NANATPC HCVScripts</v>
      </c>
      <c r="X4106" s="228">
        <f t="shared" si="50"/>
        <v>0</v>
      </c>
      <c r="Y4106" s="228">
        <f t="shared" si="51"/>
        <v>0</v>
      </c>
    </row>
    <row r="4107" spans="1:25" hidden="1" x14ac:dyDescent="0.25">
      <c r="A4107" s="30" t="str">
        <f t="shared" si="41"/>
        <v>NANATPC HCVrx_specialty</v>
      </c>
      <c r="B4107" s="30" t="s">
        <v>3742</v>
      </c>
      <c r="C4107" s="30" t="s">
        <v>3742</v>
      </c>
      <c r="D4107" s="30" t="s">
        <v>3742</v>
      </c>
      <c r="E4107" t="s">
        <v>5141</v>
      </c>
      <c r="F4107">
        <v>1</v>
      </c>
      <c r="G4107" t="s">
        <v>313</v>
      </c>
      <c r="H4107">
        <v>0</v>
      </c>
      <c r="I4107">
        <v>0</v>
      </c>
      <c r="J4107" t="s">
        <v>334</v>
      </c>
      <c r="K4107">
        <f t="shared" si="52"/>
        <v>0</v>
      </c>
      <c r="L4107">
        <f t="shared" si="53"/>
        <v>0</v>
      </c>
      <c r="M4107">
        <f t="shared" si="54"/>
        <v>0</v>
      </c>
      <c r="N4107">
        <f t="shared" si="54"/>
        <v>0</v>
      </c>
      <c r="O4107">
        <f t="shared" si="54"/>
        <v>0</v>
      </c>
      <c r="P4107">
        <f t="shared" si="54"/>
        <v>0</v>
      </c>
      <c r="Q4107">
        <f t="shared" si="54"/>
        <v>0</v>
      </c>
      <c r="R4107">
        <f t="shared" si="55"/>
        <v>0</v>
      </c>
      <c r="U4107" s="228">
        <f t="shared" si="47"/>
        <v>5475.8974580629047</v>
      </c>
      <c r="V4107" s="228">
        <f t="shared" si="48"/>
        <v>9.4664555400774224E-3</v>
      </c>
      <c r="W4107" s="228" t="str">
        <f t="shared" si="49"/>
        <v>NANATPC HCVScripts</v>
      </c>
      <c r="X4107" s="228">
        <f t="shared" si="50"/>
        <v>0</v>
      </c>
      <c r="Y4107" s="228">
        <f t="shared" si="51"/>
        <v>0</v>
      </c>
    </row>
    <row r="4108" spans="1:25" hidden="1" x14ac:dyDescent="0.25">
      <c r="A4108" s="30" t="str">
        <f t="shared" si="41"/>
        <v>NANATPC MSip_fac</v>
      </c>
      <c r="B4108" s="30" t="s">
        <v>3742</v>
      </c>
      <c r="C4108" s="30" t="s">
        <v>3742</v>
      </c>
      <c r="D4108" s="30" t="s">
        <v>3742</v>
      </c>
      <c r="E4108" t="s">
        <v>5142</v>
      </c>
      <c r="F4108">
        <v>1</v>
      </c>
      <c r="G4108" t="s">
        <v>289</v>
      </c>
      <c r="H4108">
        <v>0</v>
      </c>
      <c r="I4108">
        <v>0</v>
      </c>
      <c r="J4108" t="s">
        <v>335</v>
      </c>
      <c r="K4108">
        <f t="shared" si="52"/>
        <v>0</v>
      </c>
      <c r="L4108">
        <f t="shared" si="53"/>
        <v>0</v>
      </c>
      <c r="M4108">
        <f t="shared" si="54"/>
        <v>0</v>
      </c>
      <c r="N4108">
        <f t="shared" si="54"/>
        <v>0</v>
      </c>
      <c r="O4108">
        <f t="shared" si="54"/>
        <v>0</v>
      </c>
      <c r="P4108">
        <f t="shared" si="54"/>
        <v>0</v>
      </c>
      <c r="Q4108">
        <f t="shared" si="54"/>
        <v>0</v>
      </c>
      <c r="R4108">
        <f t="shared" si="55"/>
        <v>0</v>
      </c>
      <c r="U4108" s="228">
        <f t="shared" si="47"/>
        <v>5423.0136917672153</v>
      </c>
      <c r="V4108" s="228">
        <f t="shared" si="48"/>
        <v>1</v>
      </c>
      <c r="W4108" s="228" t="str">
        <f t="shared" si="49"/>
        <v>NANATPC MSHosp Days</v>
      </c>
      <c r="X4108" s="228">
        <f t="shared" si="50"/>
        <v>1</v>
      </c>
      <c r="Y4108" s="228">
        <f t="shared" si="51"/>
        <v>1</v>
      </c>
    </row>
    <row r="4109" spans="1:25" hidden="1" x14ac:dyDescent="0.25">
      <c r="A4109" s="30" t="str">
        <f t="shared" si="41"/>
        <v>NANATPC MSip_prof</v>
      </c>
      <c r="B4109" s="30" t="s">
        <v>3742</v>
      </c>
      <c r="C4109" s="30" t="s">
        <v>3742</v>
      </c>
      <c r="D4109" s="30" t="s">
        <v>3742</v>
      </c>
      <c r="E4109" t="s">
        <v>5142</v>
      </c>
      <c r="F4109">
        <v>1</v>
      </c>
      <c r="G4109" t="s">
        <v>290</v>
      </c>
      <c r="H4109">
        <v>0</v>
      </c>
      <c r="I4109">
        <v>0</v>
      </c>
      <c r="J4109" t="s">
        <v>363</v>
      </c>
      <c r="K4109">
        <f t="shared" si="52"/>
        <v>0</v>
      </c>
      <c r="L4109">
        <f t="shared" si="53"/>
        <v>0</v>
      </c>
      <c r="M4109">
        <f t="shared" si="54"/>
        <v>0</v>
      </c>
      <c r="N4109">
        <f t="shared" si="54"/>
        <v>0</v>
      </c>
      <c r="O4109">
        <f t="shared" si="54"/>
        <v>0</v>
      </c>
      <c r="P4109">
        <f t="shared" si="54"/>
        <v>0</v>
      </c>
      <c r="Q4109">
        <f t="shared" si="54"/>
        <v>0</v>
      </c>
      <c r="R4109">
        <f t="shared" si="55"/>
        <v>0</v>
      </c>
      <c r="U4109" s="228">
        <f t="shared" si="47"/>
        <v>3981.502157841152</v>
      </c>
      <c r="V4109" s="228">
        <f t="shared" si="48"/>
        <v>0.24573844278724846</v>
      </c>
      <c r="W4109" s="228" t="str">
        <f t="shared" si="49"/>
        <v>NANATPC MSHosp Adm</v>
      </c>
      <c r="X4109" s="228">
        <f t="shared" si="50"/>
        <v>0.24573844278724846</v>
      </c>
      <c r="Y4109" s="228">
        <f t="shared" si="51"/>
        <v>1</v>
      </c>
    </row>
    <row r="4110" spans="1:25" hidden="1" x14ac:dyDescent="0.25">
      <c r="A4110" s="30" t="str">
        <f t="shared" si="41"/>
        <v>NANATPC MSop_ambulance</v>
      </c>
      <c r="B4110" s="30" t="s">
        <v>3742</v>
      </c>
      <c r="C4110" s="30" t="s">
        <v>3742</v>
      </c>
      <c r="D4110" s="30" t="s">
        <v>3742</v>
      </c>
      <c r="E4110" t="s">
        <v>5142</v>
      </c>
      <c r="F4110">
        <v>1</v>
      </c>
      <c r="G4110" t="s">
        <v>291</v>
      </c>
      <c r="H4110">
        <v>0</v>
      </c>
      <c r="I4110">
        <v>0</v>
      </c>
      <c r="J4110" t="s">
        <v>336</v>
      </c>
      <c r="K4110">
        <f t="shared" si="52"/>
        <v>0</v>
      </c>
      <c r="L4110">
        <f t="shared" si="53"/>
        <v>0</v>
      </c>
      <c r="M4110">
        <f t="shared" si="54"/>
        <v>0</v>
      </c>
      <c r="N4110">
        <f t="shared" si="54"/>
        <v>0</v>
      </c>
      <c r="O4110">
        <f t="shared" si="54"/>
        <v>0</v>
      </c>
      <c r="P4110">
        <f t="shared" si="54"/>
        <v>0</v>
      </c>
      <c r="Q4110">
        <f t="shared" si="54"/>
        <v>0</v>
      </c>
      <c r="R4110">
        <f t="shared" si="55"/>
        <v>0</v>
      </c>
      <c r="U4110" s="228">
        <f t="shared" si="47"/>
        <v>1295.4427360262307</v>
      </c>
      <c r="V4110" s="228">
        <f t="shared" si="48"/>
        <v>1.3021696698052693E-2</v>
      </c>
      <c r="W4110" s="228" t="str">
        <f t="shared" si="49"/>
        <v>NANATPC MSOther</v>
      </c>
      <c r="X4110" s="228">
        <f t="shared" si="50"/>
        <v>0</v>
      </c>
      <c r="Y4110" s="228">
        <f t="shared" si="51"/>
        <v>0</v>
      </c>
    </row>
    <row r="4111" spans="1:25" hidden="1" x14ac:dyDescent="0.25">
      <c r="A4111" s="30" t="str">
        <f t="shared" si="41"/>
        <v>NANATPC MSop_chiro</v>
      </c>
      <c r="B4111" s="30" t="s">
        <v>3742</v>
      </c>
      <c r="C4111" s="30" t="s">
        <v>3742</v>
      </c>
      <c r="D4111" s="30" t="s">
        <v>3742</v>
      </c>
      <c r="E4111" t="s">
        <v>5142</v>
      </c>
      <c r="F4111">
        <v>1</v>
      </c>
      <c r="G4111" t="s">
        <v>292</v>
      </c>
      <c r="H4111">
        <v>0</v>
      </c>
      <c r="I4111">
        <v>0</v>
      </c>
      <c r="J4111" t="s">
        <v>332</v>
      </c>
      <c r="K4111">
        <f t="shared" si="52"/>
        <v>0</v>
      </c>
      <c r="L4111">
        <f t="shared" si="53"/>
        <v>0</v>
      </c>
      <c r="M4111">
        <f t="shared" si="54"/>
        <v>0</v>
      </c>
      <c r="N4111">
        <f t="shared" si="54"/>
        <v>0</v>
      </c>
      <c r="O4111">
        <f t="shared" si="54"/>
        <v>0</v>
      </c>
      <c r="P4111">
        <f t="shared" si="54"/>
        <v>0</v>
      </c>
      <c r="Q4111">
        <f t="shared" si="54"/>
        <v>0</v>
      </c>
      <c r="R4111">
        <f t="shared" si="55"/>
        <v>0</v>
      </c>
      <c r="U4111" s="228">
        <f t="shared" si="47"/>
        <v>51.93100562075324</v>
      </c>
      <c r="V4111" s="228">
        <f t="shared" si="48"/>
        <v>7.9721546758544412E-2</v>
      </c>
      <c r="W4111" s="228" t="str">
        <f t="shared" si="49"/>
        <v>NANATPC MSProv Visits</v>
      </c>
      <c r="X4111" s="228">
        <f t="shared" si="50"/>
        <v>0</v>
      </c>
      <c r="Y4111" s="228">
        <f t="shared" si="51"/>
        <v>0</v>
      </c>
    </row>
    <row r="4112" spans="1:25" hidden="1" x14ac:dyDescent="0.25">
      <c r="A4112" s="30" t="str">
        <f t="shared" si="41"/>
        <v>NANATPC MSop_ct_mri</v>
      </c>
      <c r="B4112" s="30" t="s">
        <v>3742</v>
      </c>
      <c r="C4112" s="30" t="s">
        <v>3742</v>
      </c>
      <c r="D4112" s="30" t="s">
        <v>3742</v>
      </c>
      <c r="E4112" t="s">
        <v>5142</v>
      </c>
      <c r="F4112">
        <v>1</v>
      </c>
      <c r="G4112" t="s">
        <v>293</v>
      </c>
      <c r="H4112">
        <v>1087.6400000000001</v>
      </c>
      <c r="I4112">
        <v>2</v>
      </c>
      <c r="J4112" t="s">
        <v>333</v>
      </c>
      <c r="K4112">
        <f t="shared" si="52"/>
        <v>2175.2800000000002</v>
      </c>
      <c r="L4112">
        <f t="shared" si="53"/>
        <v>2175.2800000000002</v>
      </c>
      <c r="M4112">
        <f t="shared" si="54"/>
        <v>0</v>
      </c>
      <c r="N4112">
        <f t="shared" si="54"/>
        <v>2</v>
      </c>
      <c r="O4112">
        <f t="shared" si="54"/>
        <v>0</v>
      </c>
      <c r="P4112">
        <f t="shared" si="54"/>
        <v>0</v>
      </c>
      <c r="Q4112">
        <f t="shared" si="54"/>
        <v>0</v>
      </c>
      <c r="R4112">
        <f t="shared" si="55"/>
        <v>0</v>
      </c>
      <c r="U4112" s="228">
        <f t="shared" si="47"/>
        <v>1087.6400000000001</v>
      </c>
      <c r="V4112" s="228">
        <f t="shared" si="48"/>
        <v>5.549996518774894E-2</v>
      </c>
      <c r="W4112" s="228" t="str">
        <f t="shared" si="49"/>
        <v>NANATPC MSLab Tests</v>
      </c>
      <c r="X4112" s="228">
        <f t="shared" si="50"/>
        <v>2</v>
      </c>
      <c r="Y4112" s="228">
        <f t="shared" si="51"/>
        <v>0</v>
      </c>
    </row>
    <row r="4113" spans="1:25" hidden="1" x14ac:dyDescent="0.25">
      <c r="A4113" s="30" t="str">
        <f t="shared" si="41"/>
        <v>NANATPC MSop_diagnostic_cardiology</v>
      </c>
      <c r="B4113" s="30" t="s">
        <v>3742</v>
      </c>
      <c r="C4113" s="30" t="s">
        <v>3742</v>
      </c>
      <c r="D4113" s="30" t="s">
        <v>3742</v>
      </c>
      <c r="E4113" t="s">
        <v>5142</v>
      </c>
      <c r="F4113">
        <v>1</v>
      </c>
      <c r="G4113" t="s">
        <v>294</v>
      </c>
      <c r="H4113">
        <v>0</v>
      </c>
      <c r="I4113">
        <v>0</v>
      </c>
      <c r="J4113" t="s">
        <v>333</v>
      </c>
      <c r="K4113">
        <f t="shared" si="52"/>
        <v>0</v>
      </c>
      <c r="L4113">
        <f t="shared" si="53"/>
        <v>0</v>
      </c>
      <c r="M4113">
        <f t="shared" si="54"/>
        <v>0</v>
      </c>
      <c r="N4113">
        <f t="shared" si="54"/>
        <v>0</v>
      </c>
      <c r="O4113">
        <f t="shared" si="54"/>
        <v>0</v>
      </c>
      <c r="P4113">
        <f t="shared" si="54"/>
        <v>0</v>
      </c>
      <c r="Q4113">
        <f t="shared" si="54"/>
        <v>0</v>
      </c>
      <c r="R4113">
        <f t="shared" si="55"/>
        <v>0</v>
      </c>
      <c r="U4113" s="228">
        <f t="shared" si="47"/>
        <v>299.77187762032713</v>
      </c>
      <c r="V4113" s="228">
        <f t="shared" si="48"/>
        <v>0.14239586709730223</v>
      </c>
      <c r="W4113" s="228" t="str">
        <f t="shared" si="49"/>
        <v>NANATPC MSLab Tests</v>
      </c>
      <c r="X4113" s="228">
        <f t="shared" si="50"/>
        <v>0</v>
      </c>
      <c r="Y4113" s="228">
        <f t="shared" si="51"/>
        <v>0</v>
      </c>
    </row>
    <row r="4114" spans="1:25" hidden="1" x14ac:dyDescent="0.25">
      <c r="A4114" s="30" t="str">
        <f t="shared" si="41"/>
        <v>NANATPC MSop_dialysis</v>
      </c>
      <c r="B4114" s="30" t="s">
        <v>3742</v>
      </c>
      <c r="C4114" s="30" t="s">
        <v>3742</v>
      </c>
      <c r="D4114" s="30" t="s">
        <v>3742</v>
      </c>
      <c r="E4114" t="s">
        <v>5142</v>
      </c>
      <c r="F4114">
        <v>1</v>
      </c>
      <c r="G4114" t="s">
        <v>295</v>
      </c>
      <c r="H4114">
        <v>0</v>
      </c>
      <c r="I4114">
        <v>0</v>
      </c>
      <c r="J4114" t="s">
        <v>336</v>
      </c>
      <c r="K4114">
        <f t="shared" si="52"/>
        <v>0</v>
      </c>
      <c r="L4114">
        <f t="shared" si="53"/>
        <v>0</v>
      </c>
      <c r="M4114">
        <f t="shared" ref="M4114:Q4134" si="56">IF($J4114=M$3,$I4114,0)</f>
        <v>0</v>
      </c>
      <c r="N4114">
        <f t="shared" si="56"/>
        <v>0</v>
      </c>
      <c r="O4114">
        <f t="shared" si="56"/>
        <v>0</v>
      </c>
      <c r="P4114">
        <f t="shared" si="56"/>
        <v>0</v>
      </c>
      <c r="Q4114">
        <f t="shared" si="56"/>
        <v>0</v>
      </c>
      <c r="R4114">
        <f t="shared" si="55"/>
        <v>0</v>
      </c>
      <c r="U4114" s="228">
        <f t="shared" si="47"/>
        <v>2199.292785703447</v>
      </c>
      <c r="V4114" s="228">
        <f t="shared" si="48"/>
        <v>2.5108992211680576E-2</v>
      </c>
      <c r="W4114" s="228" t="str">
        <f t="shared" si="49"/>
        <v>NANATPC MSOther</v>
      </c>
      <c r="X4114" s="228">
        <f t="shared" si="50"/>
        <v>0</v>
      </c>
      <c r="Y4114" s="228">
        <f t="shared" si="51"/>
        <v>0</v>
      </c>
    </row>
    <row r="4115" spans="1:25" hidden="1" x14ac:dyDescent="0.25">
      <c r="A4115" s="30" t="str">
        <f t="shared" si="41"/>
        <v>NANATPC MSop_dme</v>
      </c>
      <c r="B4115" s="30" t="s">
        <v>3742</v>
      </c>
      <c r="C4115" s="30" t="s">
        <v>3742</v>
      </c>
      <c r="D4115" s="30" t="s">
        <v>3742</v>
      </c>
      <c r="E4115" t="s">
        <v>5142</v>
      </c>
      <c r="F4115">
        <v>1</v>
      </c>
      <c r="G4115" t="s">
        <v>296</v>
      </c>
      <c r="H4115">
        <v>0</v>
      </c>
      <c r="I4115">
        <v>0</v>
      </c>
      <c r="J4115" t="s">
        <v>336</v>
      </c>
      <c r="K4115">
        <f t="shared" si="52"/>
        <v>0</v>
      </c>
      <c r="L4115">
        <f t="shared" si="53"/>
        <v>0</v>
      </c>
      <c r="M4115">
        <f t="shared" si="56"/>
        <v>0</v>
      </c>
      <c r="N4115">
        <f t="shared" si="56"/>
        <v>0</v>
      </c>
      <c r="O4115">
        <f t="shared" si="56"/>
        <v>0</v>
      </c>
      <c r="P4115">
        <f t="shared" si="56"/>
        <v>0</v>
      </c>
      <c r="Q4115">
        <f t="shared" si="56"/>
        <v>0</v>
      </c>
      <c r="R4115">
        <f t="shared" si="55"/>
        <v>0</v>
      </c>
      <c r="U4115" s="228">
        <f t="shared" si="47"/>
        <v>263.89210284056622</v>
      </c>
      <c r="V4115" s="228">
        <f t="shared" si="48"/>
        <v>1.5035565808909078E-2</v>
      </c>
      <c r="W4115" s="228" t="str">
        <f t="shared" si="49"/>
        <v>NANATPC MSOther</v>
      </c>
      <c r="X4115" s="228">
        <f t="shared" si="50"/>
        <v>0</v>
      </c>
      <c r="Y4115" s="228">
        <f t="shared" si="51"/>
        <v>0</v>
      </c>
    </row>
    <row r="4116" spans="1:25" hidden="1" x14ac:dyDescent="0.25">
      <c r="A4116" s="30" t="str">
        <f t="shared" si="41"/>
        <v>NANATPC MSop_er_fac</v>
      </c>
      <c r="B4116" s="30" t="s">
        <v>3742</v>
      </c>
      <c r="C4116" s="30" t="s">
        <v>3742</v>
      </c>
      <c r="D4116" s="30" t="s">
        <v>3742</v>
      </c>
      <c r="E4116" t="s">
        <v>5142</v>
      </c>
      <c r="F4116">
        <v>1</v>
      </c>
      <c r="G4116" t="s">
        <v>297</v>
      </c>
      <c r="H4116">
        <v>0</v>
      </c>
      <c r="I4116">
        <v>0</v>
      </c>
      <c r="J4116" t="s">
        <v>336</v>
      </c>
      <c r="K4116">
        <f t="shared" si="52"/>
        <v>0</v>
      </c>
      <c r="L4116">
        <f t="shared" si="53"/>
        <v>0</v>
      </c>
      <c r="M4116">
        <f t="shared" si="56"/>
        <v>0</v>
      </c>
      <c r="N4116">
        <f t="shared" si="56"/>
        <v>0</v>
      </c>
      <c r="O4116">
        <f t="shared" si="56"/>
        <v>0</v>
      </c>
      <c r="P4116">
        <f t="shared" si="56"/>
        <v>0</v>
      </c>
      <c r="Q4116">
        <f t="shared" si="56"/>
        <v>0</v>
      </c>
      <c r="R4116">
        <f t="shared" si="55"/>
        <v>0</v>
      </c>
      <c r="U4116" s="228">
        <f t="shared" si="47"/>
        <v>2184.4421642639932</v>
      </c>
      <c r="V4116" s="228">
        <f t="shared" si="48"/>
        <v>0.17696671169059053</v>
      </c>
      <c r="W4116" s="228" t="str">
        <f t="shared" si="49"/>
        <v>NANATPC MSOther</v>
      </c>
      <c r="X4116" s="228">
        <f t="shared" si="50"/>
        <v>0</v>
      </c>
      <c r="Y4116" s="228">
        <f t="shared" si="51"/>
        <v>0</v>
      </c>
    </row>
    <row r="4117" spans="1:25" hidden="1" x14ac:dyDescent="0.25">
      <c r="A4117" s="30" t="str">
        <f t="shared" si="41"/>
        <v>NANATPC MSop_er_prof</v>
      </c>
      <c r="B4117" s="30" t="s">
        <v>3742</v>
      </c>
      <c r="C4117" s="30" t="s">
        <v>3742</v>
      </c>
      <c r="D4117" s="30" t="s">
        <v>3742</v>
      </c>
      <c r="E4117" t="s">
        <v>5142</v>
      </c>
      <c r="F4117">
        <v>1</v>
      </c>
      <c r="G4117" t="s">
        <v>298</v>
      </c>
      <c r="H4117">
        <v>0</v>
      </c>
      <c r="I4117">
        <v>0</v>
      </c>
      <c r="J4117" t="s">
        <v>336</v>
      </c>
      <c r="K4117">
        <f t="shared" si="52"/>
        <v>0</v>
      </c>
      <c r="L4117">
        <f t="shared" si="53"/>
        <v>0</v>
      </c>
      <c r="M4117">
        <f t="shared" si="56"/>
        <v>0</v>
      </c>
      <c r="N4117">
        <f t="shared" si="56"/>
        <v>0</v>
      </c>
      <c r="O4117">
        <f t="shared" si="56"/>
        <v>0</v>
      </c>
      <c r="P4117">
        <f t="shared" si="56"/>
        <v>0</v>
      </c>
      <c r="Q4117">
        <f t="shared" si="56"/>
        <v>0</v>
      </c>
      <c r="R4117">
        <f t="shared" si="55"/>
        <v>0</v>
      </c>
      <c r="U4117" s="228">
        <f t="shared" si="47"/>
        <v>0</v>
      </c>
      <c r="V4117" s="228">
        <f t="shared" si="48"/>
        <v>0</v>
      </c>
      <c r="W4117" s="228" t="str">
        <f t="shared" si="49"/>
        <v>NANATPC MSOther</v>
      </c>
      <c r="X4117" s="228">
        <f t="shared" si="50"/>
        <v>0</v>
      </c>
      <c r="Y4117" s="228">
        <f t="shared" si="51"/>
        <v>0</v>
      </c>
    </row>
    <row r="4118" spans="1:25" hidden="1" x14ac:dyDescent="0.25">
      <c r="A4118" s="30" t="str">
        <f t="shared" ref="A4118:A4134" si="57">B4118&amp;C4118&amp;E4118&amp;G4118</f>
        <v>NANATPC MSop_eye</v>
      </c>
      <c r="B4118" s="30" t="s">
        <v>3742</v>
      </c>
      <c r="C4118" s="30" t="s">
        <v>3742</v>
      </c>
      <c r="D4118" s="30" t="s">
        <v>3742</v>
      </c>
      <c r="E4118" t="s">
        <v>5142</v>
      </c>
      <c r="F4118">
        <v>1</v>
      </c>
      <c r="G4118" t="s">
        <v>299</v>
      </c>
      <c r="H4118">
        <v>0</v>
      </c>
      <c r="I4118">
        <v>0</v>
      </c>
      <c r="J4118" t="s">
        <v>332</v>
      </c>
      <c r="K4118">
        <f t="shared" si="52"/>
        <v>0</v>
      </c>
      <c r="L4118">
        <f t="shared" si="53"/>
        <v>0</v>
      </c>
      <c r="M4118">
        <f t="shared" si="56"/>
        <v>0</v>
      </c>
      <c r="N4118">
        <f t="shared" si="56"/>
        <v>0</v>
      </c>
      <c r="O4118">
        <f t="shared" si="56"/>
        <v>0</v>
      </c>
      <c r="P4118">
        <f t="shared" si="56"/>
        <v>0</v>
      </c>
      <c r="Q4118">
        <f t="shared" si="56"/>
        <v>0</v>
      </c>
      <c r="R4118">
        <f t="shared" si="55"/>
        <v>0</v>
      </c>
      <c r="U4118" s="228">
        <f t="shared" si="47"/>
        <v>132.589570987212</v>
      </c>
      <c r="V4118" s="228">
        <f t="shared" si="48"/>
        <v>1.3212072320239979E-2</v>
      </c>
      <c r="W4118" s="228" t="str">
        <f t="shared" si="49"/>
        <v>NANATPC MSProv Visits</v>
      </c>
      <c r="X4118" s="228">
        <f t="shared" si="50"/>
        <v>0</v>
      </c>
      <c r="Y4118" s="228">
        <f t="shared" si="51"/>
        <v>0</v>
      </c>
    </row>
    <row r="4119" spans="1:25" hidden="1" x14ac:dyDescent="0.25">
      <c r="A4119" s="30" t="str">
        <f t="shared" si="57"/>
        <v>NANATPC MSop_jcode</v>
      </c>
      <c r="B4119" s="30" t="s">
        <v>3742</v>
      </c>
      <c r="C4119" s="30" t="s">
        <v>3742</v>
      </c>
      <c r="D4119" s="30" t="s">
        <v>3742</v>
      </c>
      <c r="E4119" t="s">
        <v>5142</v>
      </c>
      <c r="F4119">
        <v>1</v>
      </c>
      <c r="G4119" t="s">
        <v>300</v>
      </c>
      <c r="H4119">
        <v>0</v>
      </c>
      <c r="I4119">
        <v>0</v>
      </c>
      <c r="J4119" t="s">
        <v>336</v>
      </c>
      <c r="K4119">
        <f t="shared" si="52"/>
        <v>0</v>
      </c>
      <c r="L4119">
        <f t="shared" si="53"/>
        <v>0</v>
      </c>
      <c r="M4119">
        <f t="shared" si="56"/>
        <v>0</v>
      </c>
      <c r="N4119">
        <f t="shared" si="56"/>
        <v>0</v>
      </c>
      <c r="O4119">
        <f t="shared" si="56"/>
        <v>0</v>
      </c>
      <c r="P4119">
        <f t="shared" si="56"/>
        <v>0</v>
      </c>
      <c r="Q4119">
        <f t="shared" si="56"/>
        <v>0</v>
      </c>
      <c r="R4119">
        <f t="shared" si="55"/>
        <v>0</v>
      </c>
      <c r="U4119" s="228">
        <f t="shared" si="47"/>
        <v>4220.310035822431</v>
      </c>
      <c r="V4119" s="228">
        <f t="shared" si="48"/>
        <v>3.5849167954820876E-2</v>
      </c>
      <c r="W4119" s="228" t="str">
        <f t="shared" si="49"/>
        <v>NANATPC MSOther</v>
      </c>
      <c r="X4119" s="228">
        <f t="shared" si="50"/>
        <v>0</v>
      </c>
      <c r="Y4119" s="228">
        <f t="shared" si="51"/>
        <v>0</v>
      </c>
    </row>
    <row r="4120" spans="1:25" hidden="1" x14ac:dyDescent="0.25">
      <c r="A4120" s="30" t="str">
        <f t="shared" si="57"/>
        <v>NANATPC MSop_lab</v>
      </c>
      <c r="B4120" s="30" t="s">
        <v>3742</v>
      </c>
      <c r="C4120" s="30" t="s">
        <v>3742</v>
      </c>
      <c r="D4120" s="30" t="s">
        <v>3742</v>
      </c>
      <c r="E4120" t="s">
        <v>5142</v>
      </c>
      <c r="F4120">
        <v>1</v>
      </c>
      <c r="G4120" t="s">
        <v>301</v>
      </c>
      <c r="H4120">
        <v>36.43</v>
      </c>
      <c r="I4120">
        <v>29</v>
      </c>
      <c r="J4120" t="s">
        <v>333</v>
      </c>
      <c r="K4120">
        <f t="shared" si="52"/>
        <v>1056.47</v>
      </c>
      <c r="L4120">
        <f t="shared" si="53"/>
        <v>1056.47</v>
      </c>
      <c r="M4120">
        <f t="shared" si="56"/>
        <v>0</v>
      </c>
      <c r="N4120">
        <f t="shared" si="56"/>
        <v>29</v>
      </c>
      <c r="O4120">
        <f t="shared" si="56"/>
        <v>0</v>
      </c>
      <c r="P4120">
        <f t="shared" si="56"/>
        <v>0</v>
      </c>
      <c r="Q4120">
        <f t="shared" si="56"/>
        <v>0</v>
      </c>
      <c r="R4120">
        <f t="shared" si="55"/>
        <v>0</v>
      </c>
      <c r="U4120" s="228">
        <f t="shared" si="47"/>
        <v>36.43</v>
      </c>
      <c r="V4120" s="228">
        <f t="shared" si="48"/>
        <v>0.58880208130285416</v>
      </c>
      <c r="W4120" s="228" t="str">
        <f t="shared" si="49"/>
        <v>NANATPC MSLab Tests</v>
      </c>
      <c r="X4120" s="228">
        <f t="shared" si="50"/>
        <v>29</v>
      </c>
      <c r="Y4120" s="228">
        <f t="shared" si="51"/>
        <v>0</v>
      </c>
    </row>
    <row r="4121" spans="1:25" hidden="1" x14ac:dyDescent="0.25">
      <c r="A4121" s="30" t="str">
        <f t="shared" si="57"/>
        <v>NANATPC MSop_mh</v>
      </c>
      <c r="B4121" s="30" t="s">
        <v>3742</v>
      </c>
      <c r="C4121" s="30" t="s">
        <v>3742</v>
      </c>
      <c r="D4121" s="30" t="s">
        <v>3742</v>
      </c>
      <c r="E4121" t="s">
        <v>5142</v>
      </c>
      <c r="F4121">
        <v>1</v>
      </c>
      <c r="G4121" t="s">
        <v>302</v>
      </c>
      <c r="H4121">
        <v>143.16999999999999</v>
      </c>
      <c r="I4121">
        <v>16</v>
      </c>
      <c r="J4121" t="s">
        <v>332</v>
      </c>
      <c r="K4121">
        <f t="shared" si="52"/>
        <v>2290.7199999999998</v>
      </c>
      <c r="L4121">
        <f t="shared" si="53"/>
        <v>2290.7199999999998</v>
      </c>
      <c r="M4121">
        <f t="shared" si="56"/>
        <v>16</v>
      </c>
      <c r="N4121">
        <f t="shared" si="56"/>
        <v>0</v>
      </c>
      <c r="O4121">
        <f t="shared" si="56"/>
        <v>0</v>
      </c>
      <c r="P4121">
        <f t="shared" si="56"/>
        <v>0</v>
      </c>
      <c r="Q4121">
        <f t="shared" si="56"/>
        <v>0</v>
      </c>
      <c r="R4121">
        <f t="shared" si="55"/>
        <v>0</v>
      </c>
      <c r="U4121" s="228">
        <f t="shared" si="47"/>
        <v>143.16999999999999</v>
      </c>
      <c r="V4121" s="228">
        <f t="shared" si="48"/>
        <v>7.1998074514380034E-2</v>
      </c>
      <c r="W4121" s="228" t="str">
        <f t="shared" si="49"/>
        <v>NANATPC MSProv Visits</v>
      </c>
      <c r="X4121" s="228">
        <f t="shared" si="50"/>
        <v>16</v>
      </c>
      <c r="Y4121" s="228">
        <f t="shared" si="51"/>
        <v>0</v>
      </c>
    </row>
    <row r="4122" spans="1:25" hidden="1" x14ac:dyDescent="0.25">
      <c r="A4122" s="30" t="str">
        <f t="shared" si="57"/>
        <v>NANATPC MSop_op_fac</v>
      </c>
      <c r="B4122" s="30" t="s">
        <v>3742</v>
      </c>
      <c r="C4122" s="30" t="s">
        <v>3742</v>
      </c>
      <c r="D4122" s="30" t="s">
        <v>3742</v>
      </c>
      <c r="E4122" t="s">
        <v>5142</v>
      </c>
      <c r="F4122">
        <v>1</v>
      </c>
      <c r="G4122" t="s">
        <v>303</v>
      </c>
      <c r="H4122">
        <v>0</v>
      </c>
      <c r="I4122">
        <v>0</v>
      </c>
      <c r="J4122" t="s">
        <v>336</v>
      </c>
      <c r="K4122">
        <f t="shared" si="52"/>
        <v>0</v>
      </c>
      <c r="L4122">
        <f t="shared" si="53"/>
        <v>0</v>
      </c>
      <c r="M4122">
        <f t="shared" si="56"/>
        <v>0</v>
      </c>
      <c r="N4122">
        <f t="shared" si="56"/>
        <v>0</v>
      </c>
      <c r="O4122">
        <f t="shared" si="56"/>
        <v>0</v>
      </c>
      <c r="P4122">
        <f t="shared" si="56"/>
        <v>0</v>
      </c>
      <c r="Q4122">
        <f t="shared" si="56"/>
        <v>0</v>
      </c>
      <c r="R4122">
        <f t="shared" si="55"/>
        <v>0</v>
      </c>
      <c r="U4122" s="228">
        <f t="shared" si="47"/>
        <v>1394.2242964884997</v>
      </c>
      <c r="V4122" s="228">
        <f t="shared" si="48"/>
        <v>0.25894727500879045</v>
      </c>
      <c r="W4122" s="228" t="str">
        <f t="shared" si="49"/>
        <v>NANATPC MSOther</v>
      </c>
      <c r="X4122" s="228">
        <f t="shared" si="50"/>
        <v>0</v>
      </c>
      <c r="Y4122" s="228">
        <f t="shared" si="51"/>
        <v>0</v>
      </c>
    </row>
    <row r="4123" spans="1:25" hidden="1" x14ac:dyDescent="0.25">
      <c r="A4123" s="30" t="str">
        <f t="shared" si="57"/>
        <v>NANATPC MSop_other</v>
      </c>
      <c r="B4123" s="30" t="s">
        <v>3742</v>
      </c>
      <c r="C4123" s="30" t="s">
        <v>3742</v>
      </c>
      <c r="D4123" s="30" t="s">
        <v>3742</v>
      </c>
      <c r="E4123" t="s">
        <v>5142</v>
      </c>
      <c r="F4123">
        <v>1</v>
      </c>
      <c r="G4123" t="s">
        <v>304</v>
      </c>
      <c r="H4123">
        <v>155.66999999999999</v>
      </c>
      <c r="I4123">
        <v>56</v>
      </c>
      <c r="J4123" t="s">
        <v>336</v>
      </c>
      <c r="K4123">
        <f t="shared" si="52"/>
        <v>8717.5199999999986</v>
      </c>
      <c r="L4123">
        <f t="shared" si="53"/>
        <v>8717.5199999999986</v>
      </c>
      <c r="M4123">
        <f t="shared" si="56"/>
        <v>0</v>
      </c>
      <c r="N4123">
        <f t="shared" si="56"/>
        <v>0</v>
      </c>
      <c r="O4123">
        <f t="shared" si="56"/>
        <v>0</v>
      </c>
      <c r="P4123">
        <f t="shared" si="56"/>
        <v>0</v>
      </c>
      <c r="Q4123">
        <f t="shared" si="56"/>
        <v>56</v>
      </c>
      <c r="R4123">
        <f t="shared" si="55"/>
        <v>8717.5199999999986</v>
      </c>
      <c r="U4123" s="228">
        <f t="shared" si="47"/>
        <v>155.66999999999999</v>
      </c>
      <c r="V4123" s="228">
        <f t="shared" si="48"/>
        <v>0.22957822613722584</v>
      </c>
      <c r="W4123" s="228" t="str">
        <f t="shared" si="49"/>
        <v>NANATPC MSOther</v>
      </c>
      <c r="X4123" s="228">
        <f t="shared" si="50"/>
        <v>8717.5199999999986</v>
      </c>
      <c r="Y4123" s="228">
        <f t="shared" si="51"/>
        <v>0</v>
      </c>
    </row>
    <row r="4124" spans="1:25" hidden="1" x14ac:dyDescent="0.25">
      <c r="A4124" s="30" t="str">
        <f t="shared" si="57"/>
        <v>NANATPC MSop_prev</v>
      </c>
      <c r="B4124" s="30" t="s">
        <v>3742</v>
      </c>
      <c r="C4124" s="30" t="s">
        <v>3742</v>
      </c>
      <c r="D4124" s="30" t="s">
        <v>3742</v>
      </c>
      <c r="E4124" t="s">
        <v>5142</v>
      </c>
      <c r="F4124">
        <v>1</v>
      </c>
      <c r="G4124" t="s">
        <v>305</v>
      </c>
      <c r="H4124">
        <v>0</v>
      </c>
      <c r="I4124">
        <v>0</v>
      </c>
      <c r="J4124" t="s">
        <v>332</v>
      </c>
      <c r="K4124">
        <f t="shared" si="52"/>
        <v>0</v>
      </c>
      <c r="L4124">
        <f t="shared" si="53"/>
        <v>0</v>
      </c>
      <c r="M4124">
        <f t="shared" si="56"/>
        <v>0</v>
      </c>
      <c r="N4124">
        <f t="shared" si="56"/>
        <v>0</v>
      </c>
      <c r="O4124">
        <f t="shared" si="56"/>
        <v>0</v>
      </c>
      <c r="P4124">
        <f t="shared" si="56"/>
        <v>0</v>
      </c>
      <c r="Q4124">
        <f t="shared" si="56"/>
        <v>0</v>
      </c>
      <c r="R4124">
        <f t="shared" si="55"/>
        <v>0</v>
      </c>
      <c r="U4124" s="228">
        <f t="shared" si="47"/>
        <v>190.16654967765803</v>
      </c>
      <c r="V4124" s="228">
        <f t="shared" si="48"/>
        <v>0.26967465087963283</v>
      </c>
      <c r="W4124" s="228" t="str">
        <f t="shared" si="49"/>
        <v>NANATPC MSProv Visits</v>
      </c>
      <c r="X4124" s="228">
        <f t="shared" si="50"/>
        <v>0</v>
      </c>
      <c r="Y4124" s="228">
        <f t="shared" si="51"/>
        <v>0</v>
      </c>
    </row>
    <row r="4125" spans="1:25" hidden="1" x14ac:dyDescent="0.25">
      <c r="A4125" s="30" t="str">
        <f t="shared" si="57"/>
        <v>NANATPC MSop_primcare</v>
      </c>
      <c r="B4125" s="30" t="s">
        <v>3742</v>
      </c>
      <c r="C4125" s="30" t="s">
        <v>3742</v>
      </c>
      <c r="D4125" s="30" t="s">
        <v>3742</v>
      </c>
      <c r="E4125" t="s">
        <v>5142</v>
      </c>
      <c r="F4125">
        <v>1</v>
      </c>
      <c r="G4125" t="s">
        <v>306</v>
      </c>
      <c r="H4125">
        <v>235.09</v>
      </c>
      <c r="I4125">
        <v>4</v>
      </c>
      <c r="J4125" t="s">
        <v>332</v>
      </c>
      <c r="K4125">
        <f t="shared" si="52"/>
        <v>940.36</v>
      </c>
      <c r="L4125">
        <f t="shared" si="53"/>
        <v>940.36</v>
      </c>
      <c r="M4125">
        <f t="shared" si="56"/>
        <v>4</v>
      </c>
      <c r="N4125">
        <f t="shared" si="56"/>
        <v>0</v>
      </c>
      <c r="O4125">
        <f t="shared" si="56"/>
        <v>0</v>
      </c>
      <c r="P4125">
        <f t="shared" si="56"/>
        <v>0</v>
      </c>
      <c r="Q4125">
        <f t="shared" si="56"/>
        <v>0</v>
      </c>
      <c r="R4125">
        <f t="shared" si="55"/>
        <v>0</v>
      </c>
      <c r="U4125" s="228">
        <f t="shared" si="47"/>
        <v>235.09</v>
      </c>
      <c r="V4125" s="228">
        <f t="shared" si="48"/>
        <v>0.26370468930251606</v>
      </c>
      <c r="W4125" s="228" t="str">
        <f t="shared" si="49"/>
        <v>NANATPC MSProv Visits</v>
      </c>
      <c r="X4125" s="228">
        <f t="shared" si="50"/>
        <v>4</v>
      </c>
      <c r="Y4125" s="228">
        <f t="shared" si="51"/>
        <v>0</v>
      </c>
    </row>
    <row r="4126" spans="1:25" hidden="1" x14ac:dyDescent="0.25">
      <c r="A4126" s="30" t="str">
        <f t="shared" si="57"/>
        <v>NANATPC MSop_rehab</v>
      </c>
      <c r="B4126" s="30" t="s">
        <v>3742</v>
      </c>
      <c r="C4126" s="30" t="s">
        <v>3742</v>
      </c>
      <c r="D4126" s="30" t="s">
        <v>3742</v>
      </c>
      <c r="E4126" t="s">
        <v>5142</v>
      </c>
      <c r="F4126">
        <v>1</v>
      </c>
      <c r="G4126" t="s">
        <v>307</v>
      </c>
      <c r="H4126">
        <v>0</v>
      </c>
      <c r="I4126">
        <v>0</v>
      </c>
      <c r="J4126" t="s">
        <v>336</v>
      </c>
      <c r="K4126">
        <f t="shared" si="52"/>
        <v>0</v>
      </c>
      <c r="L4126">
        <f t="shared" si="53"/>
        <v>0</v>
      </c>
      <c r="M4126">
        <f t="shared" si="56"/>
        <v>0</v>
      </c>
      <c r="N4126">
        <f t="shared" si="56"/>
        <v>0</v>
      </c>
      <c r="O4126">
        <f t="shared" si="56"/>
        <v>0</v>
      </c>
      <c r="P4126">
        <f t="shared" si="56"/>
        <v>0</v>
      </c>
      <c r="Q4126">
        <f t="shared" si="56"/>
        <v>0</v>
      </c>
      <c r="R4126">
        <f t="shared" si="55"/>
        <v>0</v>
      </c>
      <c r="U4126" s="228">
        <f t="shared" si="47"/>
        <v>121.78108488513068</v>
      </c>
      <c r="V4126" s="228">
        <f t="shared" si="48"/>
        <v>5.2485016847368143E-2</v>
      </c>
      <c r="W4126" s="228" t="str">
        <f t="shared" si="49"/>
        <v>NANATPC MSOther</v>
      </c>
      <c r="X4126" s="228">
        <f t="shared" si="50"/>
        <v>0</v>
      </c>
      <c r="Y4126" s="228">
        <f t="shared" si="51"/>
        <v>0</v>
      </c>
    </row>
    <row r="4127" spans="1:25" hidden="1" x14ac:dyDescent="0.25">
      <c r="A4127" s="30" t="str">
        <f t="shared" si="57"/>
        <v>NANATPC MSop_speccare</v>
      </c>
      <c r="B4127" s="30" t="s">
        <v>3742</v>
      </c>
      <c r="C4127" s="30" t="s">
        <v>3742</v>
      </c>
      <c r="D4127" s="30" t="s">
        <v>3742</v>
      </c>
      <c r="E4127" t="s">
        <v>5142</v>
      </c>
      <c r="F4127">
        <v>1</v>
      </c>
      <c r="G4127" t="s">
        <v>308</v>
      </c>
      <c r="H4127">
        <v>153.41</v>
      </c>
      <c r="I4127">
        <v>7</v>
      </c>
      <c r="J4127" t="s">
        <v>332</v>
      </c>
      <c r="K4127">
        <f t="shared" si="52"/>
        <v>1073.8699999999999</v>
      </c>
      <c r="L4127">
        <f t="shared" si="53"/>
        <v>1073.8699999999999</v>
      </c>
      <c r="M4127">
        <f t="shared" si="56"/>
        <v>7</v>
      </c>
      <c r="N4127">
        <f t="shared" si="56"/>
        <v>0</v>
      </c>
      <c r="O4127">
        <f t="shared" si="56"/>
        <v>0</v>
      </c>
      <c r="P4127">
        <f t="shared" si="56"/>
        <v>0</v>
      </c>
      <c r="Q4127">
        <f t="shared" si="56"/>
        <v>0</v>
      </c>
      <c r="R4127">
        <f t="shared" si="55"/>
        <v>0</v>
      </c>
      <c r="U4127" s="228">
        <f t="shared" si="47"/>
        <v>153.41</v>
      </c>
      <c r="V4127" s="228">
        <f t="shared" si="48"/>
        <v>0.30168896622468677</v>
      </c>
      <c r="W4127" s="228" t="str">
        <f t="shared" si="49"/>
        <v>NANATPC MSProv Visits</v>
      </c>
      <c r="X4127" s="228">
        <f t="shared" si="50"/>
        <v>7</v>
      </c>
      <c r="Y4127" s="228">
        <f t="shared" si="51"/>
        <v>0</v>
      </c>
    </row>
    <row r="4128" spans="1:25" hidden="1" x14ac:dyDescent="0.25">
      <c r="A4128" s="30" t="str">
        <f t="shared" si="57"/>
        <v>NANATPC MSop_surg</v>
      </c>
      <c r="B4128" s="30" t="s">
        <v>3742</v>
      </c>
      <c r="C4128" s="30" t="s">
        <v>3742</v>
      </c>
      <c r="D4128" s="30" t="s">
        <v>3742</v>
      </c>
      <c r="E4128" t="s">
        <v>5142</v>
      </c>
      <c r="F4128">
        <v>1</v>
      </c>
      <c r="G4128" t="s">
        <v>309</v>
      </c>
      <c r="H4128">
        <v>0</v>
      </c>
      <c r="I4128">
        <v>0</v>
      </c>
      <c r="J4128" t="s">
        <v>336</v>
      </c>
      <c r="K4128">
        <f t="shared" si="52"/>
        <v>0</v>
      </c>
      <c r="L4128">
        <f t="shared" si="53"/>
        <v>0</v>
      </c>
      <c r="M4128">
        <f t="shared" si="56"/>
        <v>0</v>
      </c>
      <c r="N4128">
        <f t="shared" si="56"/>
        <v>0</v>
      </c>
      <c r="O4128">
        <f t="shared" si="56"/>
        <v>0</v>
      </c>
      <c r="P4128">
        <f t="shared" si="56"/>
        <v>0</v>
      </c>
      <c r="Q4128">
        <f t="shared" si="56"/>
        <v>0</v>
      </c>
      <c r="R4128">
        <f t="shared" si="55"/>
        <v>0</v>
      </c>
      <c r="U4128" s="228">
        <f t="shared" si="47"/>
        <v>3085.7407404703622</v>
      </c>
      <c r="V4128" s="228">
        <f t="shared" si="48"/>
        <v>0.19300734764256183</v>
      </c>
      <c r="W4128" s="228" t="str">
        <f t="shared" si="49"/>
        <v>NANATPC MSOther</v>
      </c>
      <c r="X4128" s="228">
        <f t="shared" si="50"/>
        <v>0</v>
      </c>
      <c r="Y4128" s="228">
        <f t="shared" si="51"/>
        <v>0</v>
      </c>
    </row>
    <row r="4129" spans="1:25" hidden="1" x14ac:dyDescent="0.25">
      <c r="A4129" s="30" t="str">
        <f t="shared" si="57"/>
        <v>NANATPC MSop_ultrasound</v>
      </c>
      <c r="B4129" s="30" t="s">
        <v>3742</v>
      </c>
      <c r="C4129" s="30" t="s">
        <v>3742</v>
      </c>
      <c r="D4129" s="30" t="s">
        <v>3742</v>
      </c>
      <c r="E4129" t="s">
        <v>5142</v>
      </c>
      <c r="F4129">
        <v>1</v>
      </c>
      <c r="G4129" t="s">
        <v>310</v>
      </c>
      <c r="H4129">
        <v>0</v>
      </c>
      <c r="I4129">
        <v>0</v>
      </c>
      <c r="J4129" t="s">
        <v>333</v>
      </c>
      <c r="K4129">
        <f t="shared" si="52"/>
        <v>0</v>
      </c>
      <c r="L4129">
        <f t="shared" si="53"/>
        <v>0</v>
      </c>
      <c r="M4129">
        <f t="shared" si="56"/>
        <v>0</v>
      </c>
      <c r="N4129">
        <f t="shared" si="56"/>
        <v>0</v>
      </c>
      <c r="O4129">
        <f t="shared" si="56"/>
        <v>0</v>
      </c>
      <c r="P4129">
        <f t="shared" si="56"/>
        <v>0</v>
      </c>
      <c r="Q4129">
        <f t="shared" si="56"/>
        <v>0</v>
      </c>
      <c r="R4129">
        <f t="shared" si="55"/>
        <v>0</v>
      </c>
      <c r="U4129" s="228">
        <f t="shared" si="47"/>
        <v>289.01654280910225</v>
      </c>
      <c r="V4129" s="228">
        <f t="shared" si="48"/>
        <v>6.4843938203984583E-2</v>
      </c>
      <c r="W4129" s="228" t="str">
        <f t="shared" si="49"/>
        <v>NANATPC MSLab Tests</v>
      </c>
      <c r="X4129" s="228">
        <f t="shared" si="50"/>
        <v>0</v>
      </c>
      <c r="Y4129" s="228">
        <f t="shared" si="51"/>
        <v>0</v>
      </c>
    </row>
    <row r="4130" spans="1:25" hidden="1" x14ac:dyDescent="0.25">
      <c r="A4130" s="30" t="str">
        <f t="shared" si="57"/>
        <v>NANATPC MSop_xray</v>
      </c>
      <c r="B4130" s="30" t="s">
        <v>3742</v>
      </c>
      <c r="C4130" s="30" t="s">
        <v>3742</v>
      </c>
      <c r="D4130" s="30" t="s">
        <v>3742</v>
      </c>
      <c r="E4130" t="s">
        <v>5142</v>
      </c>
      <c r="F4130">
        <v>1</v>
      </c>
      <c r="G4130" t="s">
        <v>311</v>
      </c>
      <c r="H4130">
        <v>0</v>
      </c>
      <c r="I4130">
        <v>0</v>
      </c>
      <c r="J4130" t="s">
        <v>333</v>
      </c>
      <c r="K4130">
        <f t="shared" si="52"/>
        <v>0</v>
      </c>
      <c r="L4130">
        <f t="shared" si="53"/>
        <v>0</v>
      </c>
      <c r="M4130">
        <f t="shared" si="56"/>
        <v>0</v>
      </c>
      <c r="N4130">
        <f t="shared" si="56"/>
        <v>0</v>
      </c>
      <c r="O4130">
        <f t="shared" si="56"/>
        <v>0</v>
      </c>
      <c r="P4130">
        <f t="shared" si="56"/>
        <v>0</v>
      </c>
      <c r="Q4130">
        <f t="shared" si="56"/>
        <v>0</v>
      </c>
      <c r="R4130">
        <f t="shared" si="55"/>
        <v>0</v>
      </c>
      <c r="U4130" s="228">
        <f t="shared" si="47"/>
        <v>134.25463315385375</v>
      </c>
      <c r="V4130" s="228">
        <f t="shared" si="48"/>
        <v>0.14845814820811018</v>
      </c>
      <c r="W4130" s="228" t="str">
        <f t="shared" si="49"/>
        <v>NANATPC MSLab Tests</v>
      </c>
      <c r="X4130" s="228">
        <f t="shared" si="50"/>
        <v>0</v>
      </c>
      <c r="Y4130" s="228">
        <f t="shared" si="51"/>
        <v>0</v>
      </c>
    </row>
    <row r="4131" spans="1:25" hidden="1" x14ac:dyDescent="0.25">
      <c r="A4131" s="30" t="str">
        <f t="shared" si="57"/>
        <v>NANATPC MSrx_generic</v>
      </c>
      <c r="B4131" s="30" t="s">
        <v>3742</v>
      </c>
      <c r="C4131" s="30" t="s">
        <v>3742</v>
      </c>
      <c r="D4131" s="30" t="s">
        <v>3742</v>
      </c>
      <c r="E4131" t="s">
        <v>5142</v>
      </c>
      <c r="F4131">
        <v>1</v>
      </c>
      <c r="G4131" t="s">
        <v>312</v>
      </c>
      <c r="H4131">
        <v>0</v>
      </c>
      <c r="I4131">
        <v>0</v>
      </c>
      <c r="J4131" t="s">
        <v>334</v>
      </c>
      <c r="K4131">
        <f t="shared" si="52"/>
        <v>0</v>
      </c>
      <c r="L4131">
        <f t="shared" si="53"/>
        <v>0</v>
      </c>
      <c r="M4131">
        <f t="shared" si="56"/>
        <v>0</v>
      </c>
      <c r="N4131">
        <f t="shared" si="56"/>
        <v>0</v>
      </c>
      <c r="O4131">
        <f t="shared" si="56"/>
        <v>0</v>
      </c>
      <c r="P4131">
        <f t="shared" si="56"/>
        <v>0</v>
      </c>
      <c r="Q4131">
        <f t="shared" si="56"/>
        <v>0</v>
      </c>
      <c r="R4131">
        <f t="shared" si="55"/>
        <v>0</v>
      </c>
      <c r="U4131" s="228">
        <f t="shared" si="47"/>
        <v>35.066350173553978</v>
      </c>
      <c r="V4131" s="228">
        <f t="shared" si="48"/>
        <v>0.80736497473690494</v>
      </c>
      <c r="W4131" s="228" t="str">
        <f t="shared" si="49"/>
        <v>NANATPC MSScripts</v>
      </c>
      <c r="X4131" s="228">
        <f t="shared" si="50"/>
        <v>0</v>
      </c>
      <c r="Y4131" s="228">
        <f t="shared" si="51"/>
        <v>0</v>
      </c>
    </row>
    <row r="4132" spans="1:25" hidden="1" x14ac:dyDescent="0.25">
      <c r="A4132" s="30" t="str">
        <f t="shared" si="57"/>
        <v>NANATPC MSrx_npbrand</v>
      </c>
      <c r="B4132" s="30" t="s">
        <v>3742</v>
      </c>
      <c r="C4132" s="30" t="s">
        <v>3742</v>
      </c>
      <c r="D4132" s="30" t="s">
        <v>3742</v>
      </c>
      <c r="E4132" t="s">
        <v>5142</v>
      </c>
      <c r="F4132">
        <v>1</v>
      </c>
      <c r="G4132" t="s">
        <v>2688</v>
      </c>
      <c r="H4132">
        <v>0</v>
      </c>
      <c r="I4132">
        <v>0</v>
      </c>
      <c r="J4132" t="s">
        <v>334</v>
      </c>
      <c r="K4132">
        <f t="shared" si="52"/>
        <v>0</v>
      </c>
      <c r="L4132">
        <f t="shared" si="53"/>
        <v>0</v>
      </c>
      <c r="M4132">
        <f t="shared" si="56"/>
        <v>0</v>
      </c>
      <c r="N4132">
        <f t="shared" si="56"/>
        <v>0</v>
      </c>
      <c r="O4132">
        <f t="shared" si="56"/>
        <v>0</v>
      </c>
      <c r="P4132">
        <f t="shared" si="56"/>
        <v>0</v>
      </c>
      <c r="Q4132">
        <f t="shared" si="56"/>
        <v>0</v>
      </c>
      <c r="R4132">
        <f t="shared" si="55"/>
        <v>0</v>
      </c>
      <c r="U4132" s="228">
        <f t="shared" si="47"/>
        <v>422.36659225528535</v>
      </c>
      <c r="V4132" s="228">
        <f t="shared" si="48"/>
        <v>2.311780611062398E-2</v>
      </c>
      <c r="W4132" s="228" t="str">
        <f t="shared" si="49"/>
        <v>NANATPC MSScripts</v>
      </c>
      <c r="X4132" s="228">
        <f t="shared" si="50"/>
        <v>0</v>
      </c>
      <c r="Y4132" s="228">
        <f t="shared" si="51"/>
        <v>0</v>
      </c>
    </row>
    <row r="4133" spans="1:25" hidden="1" x14ac:dyDescent="0.25">
      <c r="A4133" s="30" t="str">
        <f t="shared" si="57"/>
        <v>NANATPC MSrx_pbrand</v>
      </c>
      <c r="B4133" s="30" t="s">
        <v>3742</v>
      </c>
      <c r="C4133" s="30" t="s">
        <v>3742</v>
      </c>
      <c r="D4133" s="30" t="s">
        <v>3742</v>
      </c>
      <c r="E4133" t="s">
        <v>5142</v>
      </c>
      <c r="F4133">
        <v>1</v>
      </c>
      <c r="G4133" t="s">
        <v>2687</v>
      </c>
      <c r="H4133">
        <v>0</v>
      </c>
      <c r="I4133">
        <v>0</v>
      </c>
      <c r="J4133" t="s">
        <v>334</v>
      </c>
      <c r="K4133">
        <f t="shared" si="52"/>
        <v>0</v>
      </c>
      <c r="L4133">
        <f t="shared" si="53"/>
        <v>0</v>
      </c>
      <c r="M4133">
        <f t="shared" si="56"/>
        <v>0</v>
      </c>
      <c r="N4133">
        <f t="shared" si="56"/>
        <v>0</v>
      </c>
      <c r="O4133">
        <f t="shared" si="56"/>
        <v>0</v>
      </c>
      <c r="P4133">
        <f t="shared" si="56"/>
        <v>0</v>
      </c>
      <c r="Q4133">
        <f t="shared" si="56"/>
        <v>0</v>
      </c>
      <c r="R4133">
        <f t="shared" si="55"/>
        <v>0</v>
      </c>
      <c r="U4133" s="228">
        <f t="shared" si="47"/>
        <v>262.1294325818298</v>
      </c>
      <c r="V4133" s="228">
        <f t="shared" si="48"/>
        <v>0.16005076361239376</v>
      </c>
      <c r="W4133" s="228" t="str">
        <f t="shared" si="49"/>
        <v>NANATPC MSScripts</v>
      </c>
      <c r="X4133" s="228">
        <f t="shared" si="50"/>
        <v>0</v>
      </c>
      <c r="Y4133" s="228">
        <f t="shared" si="51"/>
        <v>0</v>
      </c>
    </row>
    <row r="4134" spans="1:25" hidden="1" x14ac:dyDescent="0.25">
      <c r="A4134" s="30" t="str">
        <f t="shared" si="57"/>
        <v>NANATPC MSrx_specialty</v>
      </c>
      <c r="B4134" s="30" t="s">
        <v>3742</v>
      </c>
      <c r="C4134" s="30" t="s">
        <v>3742</v>
      </c>
      <c r="D4134" s="30" t="s">
        <v>3742</v>
      </c>
      <c r="E4134" t="s">
        <v>5142</v>
      </c>
      <c r="F4134">
        <v>1</v>
      </c>
      <c r="G4134" t="s">
        <v>313</v>
      </c>
      <c r="H4134">
        <v>0</v>
      </c>
      <c r="I4134">
        <v>0</v>
      </c>
      <c r="J4134" t="s">
        <v>334</v>
      </c>
      <c r="K4134">
        <f t="shared" si="52"/>
        <v>0</v>
      </c>
      <c r="L4134">
        <f t="shared" si="53"/>
        <v>0</v>
      </c>
      <c r="M4134">
        <f t="shared" si="56"/>
        <v>0</v>
      </c>
      <c r="N4134">
        <f t="shared" si="56"/>
        <v>0</v>
      </c>
      <c r="O4134">
        <f t="shared" si="56"/>
        <v>0</v>
      </c>
      <c r="P4134">
        <f t="shared" si="56"/>
        <v>0</v>
      </c>
      <c r="Q4134">
        <f t="shared" si="56"/>
        <v>0</v>
      </c>
      <c r="R4134">
        <f t="shared" si="55"/>
        <v>0</v>
      </c>
      <c r="U4134" s="228">
        <f t="shared" si="47"/>
        <v>5475.8974580629047</v>
      </c>
      <c r="V4134" s="228">
        <f t="shared" si="48"/>
        <v>9.4664555400774224E-3</v>
      </c>
      <c r="W4134" s="228" t="str">
        <f t="shared" si="49"/>
        <v>NANATPC MSScripts</v>
      </c>
      <c r="X4134" s="228">
        <f t="shared" si="50"/>
        <v>0</v>
      </c>
      <c r="Y4134" s="228">
        <f t="shared" si="51"/>
        <v>0</v>
      </c>
    </row>
    <row r="4135" spans="1:25" hidden="1" x14ac:dyDescent="0.25">
      <c r="A4135" s="199" t="str">
        <f>B4135&amp;C4135&amp;E4135&amp;G4135</f>
        <v>NANACustom1ip_fac</v>
      </c>
      <c r="B4135" s="199" t="s">
        <v>3742</v>
      </c>
      <c r="C4135" s="200" t="s">
        <v>3742</v>
      </c>
      <c r="D4135" s="200" t="s">
        <v>3742</v>
      </c>
      <c r="E4135" s="199" t="str">
        <f>'Custom Utilization'!$D$3</f>
        <v>Custom1</v>
      </c>
      <c r="F4135" s="199">
        <v>1</v>
      </c>
      <c r="G4135" s="199" t="s">
        <v>289</v>
      </c>
      <c r="H4135" s="201">
        <f>'Custom Utilization'!L4</f>
        <v>4380.8398956386909</v>
      </c>
      <c r="I4135" s="199">
        <f>'Custom Utilization'!D4</f>
        <v>0</v>
      </c>
      <c r="J4135" s="202" t="s">
        <v>335</v>
      </c>
      <c r="K4135" s="199">
        <f>H4135*I4135</f>
        <v>0</v>
      </c>
      <c r="L4135" s="199">
        <f>K4135*F4135</f>
        <v>0</v>
      </c>
      <c r="M4135" s="199">
        <f>IF($J4135=M$3,$I4135,0)</f>
        <v>0</v>
      </c>
      <c r="N4135" s="199">
        <f t="shared" ref="N4135:Q4150" si="58">IF($J4135=N$3,$I4135,0)</f>
        <v>0</v>
      </c>
      <c r="O4135" s="199">
        <f t="shared" si="58"/>
        <v>0</v>
      </c>
      <c r="P4135" s="199">
        <f t="shared" si="58"/>
        <v>0</v>
      </c>
      <c r="Q4135" s="199">
        <f t="shared" si="58"/>
        <v>0</v>
      </c>
      <c r="R4135" s="199">
        <f>IF($J4135=Q$3,$K4135,0)</f>
        <v>0</v>
      </c>
      <c r="S4135" s="199"/>
    </row>
    <row r="4136" spans="1:25" hidden="1" x14ac:dyDescent="0.25">
      <c r="A4136" s="199" t="str">
        <f t="shared" ref="A4136:A4199" si="59">B4136&amp;C4136&amp;E4136&amp;G4136</f>
        <v>NANACustom1ip_prof</v>
      </c>
      <c r="B4136" s="199" t="s">
        <v>3742</v>
      </c>
      <c r="C4136" s="200" t="s">
        <v>3742</v>
      </c>
      <c r="D4136" s="200" t="s">
        <v>3742</v>
      </c>
      <c r="E4136" s="199" t="str">
        <f>'Custom Utilization'!$D$3</f>
        <v>Custom1</v>
      </c>
      <c r="F4136" s="199">
        <v>1</v>
      </c>
      <c r="G4136" s="199" t="s">
        <v>290</v>
      </c>
      <c r="H4136" s="201">
        <f>'Custom Utilization'!L5</f>
        <v>3143.4624999059606</v>
      </c>
      <c r="I4136" s="199">
        <f>'Custom Utilization'!D5</f>
        <v>0</v>
      </c>
      <c r="J4136" s="202" t="s">
        <v>363</v>
      </c>
      <c r="K4136" s="199">
        <f t="shared" ref="K4136:K4161" si="60">H4136*I4136</f>
        <v>0</v>
      </c>
      <c r="L4136" s="199">
        <f t="shared" ref="L4136:L4161" si="61">K4136*F4136</f>
        <v>0</v>
      </c>
      <c r="M4136" s="199">
        <f t="shared" ref="M4136:Q4162" si="62">IF($J4136=M$3,$I4136,0)</f>
        <v>0</v>
      </c>
      <c r="N4136" s="199">
        <f t="shared" si="58"/>
        <v>0</v>
      </c>
      <c r="O4136" s="199">
        <f t="shared" si="58"/>
        <v>0</v>
      </c>
      <c r="P4136" s="199">
        <f t="shared" si="58"/>
        <v>0</v>
      </c>
      <c r="Q4136" s="199">
        <f t="shared" si="58"/>
        <v>0</v>
      </c>
      <c r="R4136" s="199">
        <f t="shared" ref="R4136:R4199" si="63">IF($J4136=Q$3,$K4136,0)</f>
        <v>0</v>
      </c>
      <c r="S4136" s="199"/>
    </row>
    <row r="4137" spans="1:25" hidden="1" x14ac:dyDescent="0.25">
      <c r="A4137" s="199" t="str">
        <f t="shared" si="59"/>
        <v>NANACustom1op_ambulance</v>
      </c>
      <c r="B4137" s="199" t="s">
        <v>3742</v>
      </c>
      <c r="C4137" s="200" t="s">
        <v>3742</v>
      </c>
      <c r="D4137" s="200" t="s">
        <v>3742</v>
      </c>
      <c r="E4137" s="199" t="str">
        <f>'Custom Utilization'!$D$3</f>
        <v>Custom1</v>
      </c>
      <c r="F4137" s="199">
        <v>1</v>
      </c>
      <c r="G4137" s="199" t="s">
        <v>291</v>
      </c>
      <c r="H4137" s="201">
        <f>'Custom Utilization'!L6</f>
        <v>1053.8777566589583</v>
      </c>
      <c r="I4137" s="199">
        <f>'Custom Utilization'!D6</f>
        <v>0</v>
      </c>
      <c r="J4137" s="202" t="s">
        <v>336</v>
      </c>
      <c r="K4137" s="199">
        <f t="shared" si="60"/>
        <v>0</v>
      </c>
      <c r="L4137" s="199">
        <f t="shared" si="61"/>
        <v>0</v>
      </c>
      <c r="M4137" s="199">
        <f t="shared" si="62"/>
        <v>0</v>
      </c>
      <c r="N4137" s="199">
        <f t="shared" si="58"/>
        <v>0</v>
      </c>
      <c r="O4137" s="199">
        <f t="shared" si="58"/>
        <v>0</v>
      </c>
      <c r="P4137" s="199">
        <f t="shared" si="58"/>
        <v>0</v>
      </c>
      <c r="Q4137" s="199">
        <f t="shared" si="58"/>
        <v>0</v>
      </c>
      <c r="R4137" s="199">
        <f t="shared" si="63"/>
        <v>0</v>
      </c>
      <c r="S4137" s="199"/>
    </row>
    <row r="4138" spans="1:25" hidden="1" x14ac:dyDescent="0.25">
      <c r="A4138" s="199" t="str">
        <f t="shared" si="59"/>
        <v>NANACustom1op_chiro</v>
      </c>
      <c r="B4138" s="199" t="s">
        <v>3742</v>
      </c>
      <c r="C4138" s="200" t="s">
        <v>3742</v>
      </c>
      <c r="D4138" s="200" t="s">
        <v>3742</v>
      </c>
      <c r="E4138" s="199" t="str">
        <f>'Custom Utilization'!$D$3</f>
        <v>Custom1</v>
      </c>
      <c r="F4138" s="199">
        <v>1</v>
      </c>
      <c r="G4138" s="199" t="s">
        <v>292</v>
      </c>
      <c r="H4138" s="201">
        <f>'Custom Utilization'!L7</f>
        <v>42.242740123747033</v>
      </c>
      <c r="I4138" s="199">
        <f>'Custom Utilization'!D7</f>
        <v>0</v>
      </c>
      <c r="J4138" s="202" t="s">
        <v>332</v>
      </c>
      <c r="K4138" s="199">
        <f t="shared" si="60"/>
        <v>0</v>
      </c>
      <c r="L4138" s="199">
        <f t="shared" si="61"/>
        <v>0</v>
      </c>
      <c r="M4138" s="199">
        <f t="shared" si="62"/>
        <v>0</v>
      </c>
      <c r="N4138" s="199">
        <f t="shared" si="58"/>
        <v>0</v>
      </c>
      <c r="O4138" s="199">
        <f t="shared" si="58"/>
        <v>0</v>
      </c>
      <c r="P4138" s="199">
        <f t="shared" si="58"/>
        <v>0</v>
      </c>
      <c r="Q4138" s="199">
        <f t="shared" si="58"/>
        <v>0</v>
      </c>
      <c r="R4138" s="199">
        <f t="shared" si="63"/>
        <v>0</v>
      </c>
      <c r="S4138" s="199"/>
    </row>
    <row r="4139" spans="1:25" hidden="1" x14ac:dyDescent="0.25">
      <c r="A4139" s="199" t="str">
        <f t="shared" si="59"/>
        <v>NANACustom1op_ct_mri</v>
      </c>
      <c r="B4139" s="199" t="s">
        <v>3742</v>
      </c>
      <c r="C4139" s="200" t="s">
        <v>3742</v>
      </c>
      <c r="D4139" s="200" t="s">
        <v>3742</v>
      </c>
      <c r="E4139" s="199" t="str">
        <f>'Custom Utilization'!$D$3</f>
        <v>Custom1</v>
      </c>
      <c r="F4139" s="199">
        <v>1</v>
      </c>
      <c r="G4139" s="199" t="s">
        <v>293</v>
      </c>
      <c r="H4139" s="201">
        <f>'Custom Utilization'!L8</f>
        <v>908.04298185002915</v>
      </c>
      <c r="I4139" s="199">
        <f>'Custom Utilization'!D8</f>
        <v>0</v>
      </c>
      <c r="J4139" s="202" t="s">
        <v>333</v>
      </c>
      <c r="K4139" s="199">
        <f t="shared" si="60"/>
        <v>0</v>
      </c>
      <c r="L4139" s="199">
        <f t="shared" si="61"/>
        <v>0</v>
      </c>
      <c r="M4139" s="199">
        <f t="shared" si="62"/>
        <v>0</v>
      </c>
      <c r="N4139" s="199">
        <f t="shared" si="58"/>
        <v>0</v>
      </c>
      <c r="O4139" s="199">
        <f t="shared" si="58"/>
        <v>0</v>
      </c>
      <c r="P4139" s="199">
        <f t="shared" si="58"/>
        <v>0</v>
      </c>
      <c r="Q4139" s="199">
        <f t="shared" si="58"/>
        <v>0</v>
      </c>
      <c r="R4139" s="199">
        <f t="shared" si="63"/>
        <v>0</v>
      </c>
      <c r="S4139" s="199"/>
    </row>
    <row r="4140" spans="1:25" hidden="1" x14ac:dyDescent="0.25">
      <c r="A4140" s="199" t="str">
        <f t="shared" si="59"/>
        <v>NANACustom1op_diagnostic_cardiology</v>
      </c>
      <c r="B4140" s="199" t="s">
        <v>3742</v>
      </c>
      <c r="C4140" s="200" t="s">
        <v>3742</v>
      </c>
      <c r="D4140" s="200" t="s">
        <v>3742</v>
      </c>
      <c r="E4140" s="199" t="str">
        <f>'Custom Utilization'!$D$3</f>
        <v>Custom1</v>
      </c>
      <c r="F4140" s="199">
        <v>1</v>
      </c>
      <c r="G4140" s="199" t="s">
        <v>294</v>
      </c>
      <c r="H4140" s="201">
        <f>'Custom Utilization'!L9</f>
        <v>236.55012012425672</v>
      </c>
      <c r="I4140" s="199">
        <f>'Custom Utilization'!D9</f>
        <v>0</v>
      </c>
      <c r="J4140" s="202" t="s">
        <v>333</v>
      </c>
      <c r="K4140" s="199">
        <f t="shared" si="60"/>
        <v>0</v>
      </c>
      <c r="L4140" s="199">
        <f t="shared" si="61"/>
        <v>0</v>
      </c>
      <c r="M4140" s="199">
        <f t="shared" si="62"/>
        <v>0</v>
      </c>
      <c r="N4140" s="199">
        <f t="shared" si="58"/>
        <v>0</v>
      </c>
      <c r="O4140" s="199">
        <f t="shared" si="58"/>
        <v>0</v>
      </c>
      <c r="P4140" s="199">
        <f t="shared" si="58"/>
        <v>0</v>
      </c>
      <c r="Q4140" s="199">
        <f t="shared" si="58"/>
        <v>0</v>
      </c>
      <c r="R4140" s="199">
        <f t="shared" si="63"/>
        <v>0</v>
      </c>
      <c r="S4140" s="199"/>
    </row>
    <row r="4141" spans="1:25" hidden="1" x14ac:dyDescent="0.25">
      <c r="A4141" s="199" t="str">
        <f t="shared" si="59"/>
        <v>NANACustom1op_dialysis</v>
      </c>
      <c r="B4141" s="199" t="s">
        <v>3742</v>
      </c>
      <c r="C4141" s="200" t="s">
        <v>3742</v>
      </c>
      <c r="D4141" s="200" t="s">
        <v>3742</v>
      </c>
      <c r="E4141" s="199" t="str">
        <f>'Custom Utilization'!$D$3</f>
        <v>Custom1</v>
      </c>
      <c r="F4141" s="199">
        <v>1</v>
      </c>
      <c r="G4141" s="199" t="s">
        <v>295</v>
      </c>
      <c r="H4141" s="201">
        <f>'Custom Utilization'!L10</f>
        <v>1826.9396649975388</v>
      </c>
      <c r="I4141" s="199">
        <f>'Custom Utilization'!D10</f>
        <v>0</v>
      </c>
      <c r="J4141" s="202" t="s">
        <v>336</v>
      </c>
      <c r="K4141" s="199">
        <f t="shared" si="60"/>
        <v>0</v>
      </c>
      <c r="L4141" s="199">
        <f t="shared" si="61"/>
        <v>0</v>
      </c>
      <c r="M4141" s="199">
        <f t="shared" si="62"/>
        <v>0</v>
      </c>
      <c r="N4141" s="199">
        <f t="shared" si="58"/>
        <v>0</v>
      </c>
      <c r="O4141" s="199">
        <f t="shared" si="58"/>
        <v>0</v>
      </c>
      <c r="P4141" s="199">
        <f t="shared" si="58"/>
        <v>0</v>
      </c>
      <c r="Q4141" s="199">
        <f t="shared" si="58"/>
        <v>0</v>
      </c>
      <c r="R4141" s="199">
        <f t="shared" si="63"/>
        <v>0</v>
      </c>
      <c r="S4141" s="199"/>
    </row>
    <row r="4142" spans="1:25" hidden="1" x14ac:dyDescent="0.25">
      <c r="A4142" s="199" t="str">
        <f t="shared" si="59"/>
        <v>NANACustom1op_dme</v>
      </c>
      <c r="B4142" s="199" t="s">
        <v>3742</v>
      </c>
      <c r="C4142" s="200" t="s">
        <v>3742</v>
      </c>
      <c r="D4142" s="200" t="s">
        <v>3742</v>
      </c>
      <c r="E4142" s="199" t="str">
        <f>'Custom Utilization'!$D$3</f>
        <v>Custom1</v>
      </c>
      <c r="F4142" s="199">
        <v>1</v>
      </c>
      <c r="G4142" s="199" t="s">
        <v>296</v>
      </c>
      <c r="H4142" s="201">
        <f>'Custom Utilization'!L11</f>
        <v>220.57100587517786</v>
      </c>
      <c r="I4142" s="199">
        <f>'Custom Utilization'!D11</f>
        <v>0</v>
      </c>
      <c r="J4142" s="202" t="s">
        <v>336</v>
      </c>
      <c r="K4142" s="199">
        <f t="shared" si="60"/>
        <v>0</v>
      </c>
      <c r="L4142" s="199">
        <f t="shared" si="61"/>
        <v>0</v>
      </c>
      <c r="M4142" s="199">
        <f t="shared" si="62"/>
        <v>0</v>
      </c>
      <c r="N4142" s="199">
        <f t="shared" si="58"/>
        <v>0</v>
      </c>
      <c r="O4142" s="199">
        <f t="shared" si="58"/>
        <v>0</v>
      </c>
      <c r="P4142" s="199">
        <f t="shared" si="58"/>
        <v>0</v>
      </c>
      <c r="Q4142" s="199">
        <f t="shared" si="58"/>
        <v>0</v>
      </c>
      <c r="R4142" s="199">
        <f t="shared" si="63"/>
        <v>0</v>
      </c>
      <c r="S4142" s="199"/>
    </row>
    <row r="4143" spans="1:25" hidden="1" x14ac:dyDescent="0.25">
      <c r="A4143" s="199" t="str">
        <f t="shared" si="59"/>
        <v>NANACustom1op_er_fac</v>
      </c>
      <c r="B4143" s="199" t="s">
        <v>3742</v>
      </c>
      <c r="C4143" s="200" t="s">
        <v>3742</v>
      </c>
      <c r="D4143" s="200" t="s">
        <v>3742</v>
      </c>
      <c r="E4143" s="199" t="str">
        <f>'Custom Utilization'!$D$3</f>
        <v>Custom1</v>
      </c>
      <c r="F4143" s="199">
        <v>1</v>
      </c>
      <c r="G4143" s="199" t="s">
        <v>297</v>
      </c>
      <c r="H4143" s="201">
        <f>'Custom Utilization'!L12</f>
        <v>1646.9478089508189</v>
      </c>
      <c r="I4143" s="199">
        <f>'Custom Utilization'!D12</f>
        <v>0</v>
      </c>
      <c r="J4143" s="202" t="s">
        <v>336</v>
      </c>
      <c r="K4143" s="199">
        <f t="shared" si="60"/>
        <v>0</v>
      </c>
      <c r="L4143" s="199">
        <f t="shared" si="61"/>
        <v>0</v>
      </c>
      <c r="M4143" s="199">
        <f t="shared" si="62"/>
        <v>0</v>
      </c>
      <c r="N4143" s="199">
        <f t="shared" si="58"/>
        <v>0</v>
      </c>
      <c r="O4143" s="199">
        <f t="shared" si="58"/>
        <v>0</v>
      </c>
      <c r="P4143" s="199">
        <f t="shared" si="58"/>
        <v>0</v>
      </c>
      <c r="Q4143" s="199">
        <f t="shared" si="58"/>
        <v>0</v>
      </c>
      <c r="R4143" s="199">
        <f t="shared" si="63"/>
        <v>0</v>
      </c>
      <c r="S4143" s="199"/>
    </row>
    <row r="4144" spans="1:25" hidden="1" x14ac:dyDescent="0.25">
      <c r="A4144" s="199" t="str">
        <f t="shared" si="59"/>
        <v>NANACustom1op_er_prof</v>
      </c>
      <c r="B4144" s="199" t="s">
        <v>3742</v>
      </c>
      <c r="C4144" s="200" t="s">
        <v>3742</v>
      </c>
      <c r="D4144" s="200" t="s">
        <v>3742</v>
      </c>
      <c r="E4144" s="199" t="str">
        <f>'Custom Utilization'!$D$3</f>
        <v>Custom1</v>
      </c>
      <c r="F4144" s="199">
        <v>1</v>
      </c>
      <c r="G4144" s="199" t="s">
        <v>298</v>
      </c>
      <c r="H4144" s="201">
        <f>'Custom Utilization'!L13</f>
        <v>0</v>
      </c>
      <c r="I4144" s="199">
        <f>'Custom Utilization'!D13</f>
        <v>0</v>
      </c>
      <c r="J4144" s="202" t="s">
        <v>336</v>
      </c>
      <c r="K4144" s="199">
        <f t="shared" si="60"/>
        <v>0</v>
      </c>
      <c r="L4144" s="199">
        <f t="shared" si="61"/>
        <v>0</v>
      </c>
      <c r="M4144" s="199">
        <f t="shared" si="62"/>
        <v>0</v>
      </c>
      <c r="N4144" s="199">
        <f t="shared" si="58"/>
        <v>0</v>
      </c>
      <c r="O4144" s="199">
        <f t="shared" si="58"/>
        <v>0</v>
      </c>
      <c r="P4144" s="199">
        <f t="shared" si="58"/>
        <v>0</v>
      </c>
      <c r="Q4144" s="199">
        <f t="shared" si="58"/>
        <v>0</v>
      </c>
      <c r="R4144" s="199">
        <f t="shared" si="63"/>
        <v>0</v>
      </c>
      <c r="S4144" s="199"/>
    </row>
    <row r="4145" spans="1:19" hidden="1" x14ac:dyDescent="0.25">
      <c r="A4145" s="199" t="str">
        <f t="shared" si="59"/>
        <v>NANACustom1op_eye</v>
      </c>
      <c r="B4145" s="199" t="s">
        <v>3742</v>
      </c>
      <c r="C4145" s="200" t="s">
        <v>3742</v>
      </c>
      <c r="D4145" s="200" t="s">
        <v>3742</v>
      </c>
      <c r="E4145" s="199" t="str">
        <f>'Custom Utilization'!$D$3</f>
        <v>Custom1</v>
      </c>
      <c r="F4145" s="199">
        <v>1</v>
      </c>
      <c r="G4145" s="199" t="s">
        <v>299</v>
      </c>
      <c r="H4145" s="201">
        <f>'Custom Utilization'!L14</f>
        <v>107.03031856333438</v>
      </c>
      <c r="I4145" s="199">
        <f>'Custom Utilization'!D14</f>
        <v>0</v>
      </c>
      <c r="J4145" s="202" t="s">
        <v>332</v>
      </c>
      <c r="K4145" s="199">
        <f t="shared" si="60"/>
        <v>0</v>
      </c>
      <c r="L4145" s="199">
        <f t="shared" si="61"/>
        <v>0</v>
      </c>
      <c r="M4145" s="199">
        <f t="shared" si="62"/>
        <v>0</v>
      </c>
      <c r="N4145" s="199">
        <f t="shared" si="58"/>
        <v>0</v>
      </c>
      <c r="O4145" s="199">
        <f t="shared" si="58"/>
        <v>0</v>
      </c>
      <c r="P4145" s="199">
        <f t="shared" si="58"/>
        <v>0</v>
      </c>
      <c r="Q4145" s="199">
        <f t="shared" si="58"/>
        <v>0</v>
      </c>
      <c r="R4145" s="199">
        <f t="shared" si="63"/>
        <v>0</v>
      </c>
      <c r="S4145" s="199"/>
    </row>
    <row r="4146" spans="1:19" hidden="1" x14ac:dyDescent="0.25">
      <c r="A4146" s="199" t="str">
        <f t="shared" si="59"/>
        <v>NANACustom1op_jcode</v>
      </c>
      <c r="B4146" s="199" t="s">
        <v>3742</v>
      </c>
      <c r="C4146" s="200" t="s">
        <v>3742</v>
      </c>
      <c r="D4146" s="200" t="s">
        <v>3742</v>
      </c>
      <c r="E4146" s="199" t="str">
        <f>'Custom Utilization'!$D$3</f>
        <v>Custom1</v>
      </c>
      <c r="F4146" s="199">
        <v>1</v>
      </c>
      <c r="G4146" s="199" t="s">
        <v>300</v>
      </c>
      <c r="H4146" s="201">
        <f>'Custom Utilization'!L15</f>
        <v>3305.3014154290477</v>
      </c>
      <c r="I4146" s="199">
        <f>'Custom Utilization'!D15</f>
        <v>0</v>
      </c>
      <c r="J4146" s="202" t="s">
        <v>336</v>
      </c>
      <c r="K4146" s="199">
        <f t="shared" si="60"/>
        <v>0</v>
      </c>
      <c r="L4146" s="199">
        <f t="shared" si="61"/>
        <v>0</v>
      </c>
      <c r="M4146" s="199">
        <f t="shared" si="62"/>
        <v>0</v>
      </c>
      <c r="N4146" s="199">
        <f t="shared" si="58"/>
        <v>0</v>
      </c>
      <c r="O4146" s="199">
        <f t="shared" si="58"/>
        <v>0</v>
      </c>
      <c r="P4146" s="199">
        <f t="shared" si="58"/>
        <v>0</v>
      </c>
      <c r="Q4146" s="199">
        <f t="shared" si="58"/>
        <v>0</v>
      </c>
      <c r="R4146" s="199">
        <f t="shared" si="63"/>
        <v>0</v>
      </c>
      <c r="S4146" s="199"/>
    </row>
    <row r="4147" spans="1:19" hidden="1" x14ac:dyDescent="0.25">
      <c r="A4147" s="199" t="str">
        <f t="shared" si="59"/>
        <v>NANACustom1op_lab</v>
      </c>
      <c r="B4147" s="199" t="s">
        <v>3742</v>
      </c>
      <c r="C4147" s="200" t="s">
        <v>3742</v>
      </c>
      <c r="D4147" s="200" t="s">
        <v>3742</v>
      </c>
      <c r="E4147" s="199" t="str">
        <f>'Custom Utilization'!$D$3</f>
        <v>Custom1</v>
      </c>
      <c r="F4147" s="199">
        <v>1</v>
      </c>
      <c r="G4147" s="199" t="s">
        <v>301</v>
      </c>
      <c r="H4147" s="201">
        <f>'Custom Utilization'!L16</f>
        <v>107.81794691085301</v>
      </c>
      <c r="I4147" s="199">
        <f>'Custom Utilization'!D16</f>
        <v>0</v>
      </c>
      <c r="J4147" s="202" t="s">
        <v>333</v>
      </c>
      <c r="K4147" s="199">
        <f t="shared" si="60"/>
        <v>0</v>
      </c>
      <c r="L4147" s="199">
        <f t="shared" si="61"/>
        <v>0</v>
      </c>
      <c r="M4147" s="199">
        <f t="shared" si="62"/>
        <v>0</v>
      </c>
      <c r="N4147" s="199">
        <f t="shared" si="58"/>
        <v>0</v>
      </c>
      <c r="O4147" s="199">
        <f t="shared" si="58"/>
        <v>0</v>
      </c>
      <c r="P4147" s="199">
        <f t="shared" si="58"/>
        <v>0</v>
      </c>
      <c r="Q4147" s="199">
        <f t="shared" si="58"/>
        <v>0</v>
      </c>
      <c r="R4147" s="199">
        <f t="shared" si="63"/>
        <v>0</v>
      </c>
      <c r="S4147" s="199"/>
    </row>
    <row r="4148" spans="1:19" hidden="1" x14ac:dyDescent="0.25">
      <c r="A4148" s="199" t="str">
        <f t="shared" si="59"/>
        <v>NANACustom1op_mh</v>
      </c>
      <c r="B4148" s="199" t="s">
        <v>3742</v>
      </c>
      <c r="C4148" s="200" t="s">
        <v>3742</v>
      </c>
      <c r="D4148" s="200" t="s">
        <v>3742</v>
      </c>
      <c r="E4148" s="199" t="str">
        <f>'Custom Utilization'!$D$3</f>
        <v>Custom1</v>
      </c>
      <c r="F4148" s="199">
        <v>1</v>
      </c>
      <c r="G4148" s="199" t="s">
        <v>302</v>
      </c>
      <c r="H4148" s="201">
        <f>'Custom Utilization'!L17</f>
        <v>100.79826454321997</v>
      </c>
      <c r="I4148" s="199">
        <f>'Custom Utilization'!D17</f>
        <v>0</v>
      </c>
      <c r="J4148" s="202" t="s">
        <v>332</v>
      </c>
      <c r="K4148" s="199">
        <f t="shared" si="60"/>
        <v>0</v>
      </c>
      <c r="L4148" s="199">
        <f t="shared" si="61"/>
        <v>0</v>
      </c>
      <c r="M4148" s="199">
        <f t="shared" si="62"/>
        <v>0</v>
      </c>
      <c r="N4148" s="199">
        <f t="shared" si="58"/>
        <v>0</v>
      </c>
      <c r="O4148" s="199">
        <f t="shared" si="58"/>
        <v>0</v>
      </c>
      <c r="P4148" s="199">
        <f t="shared" si="58"/>
        <v>0</v>
      </c>
      <c r="Q4148" s="199">
        <f t="shared" si="58"/>
        <v>0</v>
      </c>
      <c r="R4148" s="199">
        <f t="shared" si="63"/>
        <v>0</v>
      </c>
      <c r="S4148" s="199"/>
    </row>
    <row r="4149" spans="1:19" hidden="1" x14ac:dyDescent="0.25">
      <c r="A4149" s="199" t="str">
        <f t="shared" si="59"/>
        <v>NANACustom1op_op_fac</v>
      </c>
      <c r="B4149" s="199" t="s">
        <v>3742</v>
      </c>
      <c r="C4149" s="200" t="s">
        <v>3742</v>
      </c>
      <c r="D4149" s="200" t="s">
        <v>3742</v>
      </c>
      <c r="E4149" s="199" t="str">
        <f>'Custom Utilization'!$D$3</f>
        <v>Custom1</v>
      </c>
      <c r="F4149" s="199">
        <v>1</v>
      </c>
      <c r="G4149" s="199" t="s">
        <v>303</v>
      </c>
      <c r="H4149" s="201">
        <f>'Custom Utilization'!L18</f>
        <v>1117.5828776072699</v>
      </c>
      <c r="I4149" s="199">
        <f>'Custom Utilization'!D18</f>
        <v>0</v>
      </c>
      <c r="J4149" s="202" t="s">
        <v>336</v>
      </c>
      <c r="K4149" s="199">
        <f t="shared" si="60"/>
        <v>0</v>
      </c>
      <c r="L4149" s="199">
        <f t="shared" si="61"/>
        <v>0</v>
      </c>
      <c r="M4149" s="199">
        <f t="shared" si="62"/>
        <v>0</v>
      </c>
      <c r="N4149" s="199">
        <f t="shared" si="58"/>
        <v>0</v>
      </c>
      <c r="O4149" s="199">
        <f t="shared" si="58"/>
        <v>0</v>
      </c>
      <c r="P4149" s="199">
        <f t="shared" si="58"/>
        <v>0</v>
      </c>
      <c r="Q4149" s="199">
        <f t="shared" si="58"/>
        <v>0</v>
      </c>
      <c r="R4149" s="199">
        <f t="shared" si="63"/>
        <v>0</v>
      </c>
      <c r="S4149" s="199"/>
    </row>
    <row r="4150" spans="1:19" hidden="1" x14ac:dyDescent="0.25">
      <c r="A4150" s="199" t="str">
        <f t="shared" si="59"/>
        <v>NANACustom1op_other</v>
      </c>
      <c r="B4150" s="199" t="s">
        <v>3742</v>
      </c>
      <c r="C4150" s="200" t="s">
        <v>3742</v>
      </c>
      <c r="D4150" s="200" t="s">
        <v>3742</v>
      </c>
      <c r="E4150" s="199" t="str">
        <f>'Custom Utilization'!$D$3</f>
        <v>Custom1</v>
      </c>
      <c r="F4150" s="199">
        <v>1</v>
      </c>
      <c r="G4150" s="199" t="s">
        <v>304</v>
      </c>
      <c r="H4150" s="201">
        <f>'Custom Utilization'!L19</f>
        <v>10000</v>
      </c>
      <c r="I4150" s="199">
        <f>'Custom Utilization'!D19</f>
        <v>1</v>
      </c>
      <c r="J4150" s="202" t="s">
        <v>336</v>
      </c>
      <c r="K4150" s="199">
        <f t="shared" si="60"/>
        <v>10000</v>
      </c>
      <c r="L4150" s="199">
        <f t="shared" si="61"/>
        <v>10000</v>
      </c>
      <c r="M4150" s="199">
        <f t="shared" si="62"/>
        <v>0</v>
      </c>
      <c r="N4150" s="199">
        <f t="shared" si="58"/>
        <v>0</v>
      </c>
      <c r="O4150" s="199">
        <f t="shared" si="58"/>
        <v>0</v>
      </c>
      <c r="P4150" s="199">
        <f t="shared" si="58"/>
        <v>0</v>
      </c>
      <c r="Q4150" s="199">
        <f t="shared" si="58"/>
        <v>1</v>
      </c>
      <c r="R4150" s="199">
        <f t="shared" si="63"/>
        <v>10000</v>
      </c>
      <c r="S4150" s="199"/>
    </row>
    <row r="4151" spans="1:19" hidden="1" x14ac:dyDescent="0.25">
      <c r="A4151" s="199" t="str">
        <f t="shared" si="59"/>
        <v>NANACustom1op_prev</v>
      </c>
      <c r="B4151" s="199" t="s">
        <v>3742</v>
      </c>
      <c r="C4151" s="200" t="s">
        <v>3742</v>
      </c>
      <c r="D4151" s="200" t="s">
        <v>3742</v>
      </c>
      <c r="E4151" s="199" t="str">
        <f>'Custom Utilization'!$D$3</f>
        <v>Custom1</v>
      </c>
      <c r="F4151" s="199">
        <v>1</v>
      </c>
      <c r="G4151" s="199" t="s">
        <v>305</v>
      </c>
      <c r="H4151" s="201">
        <f>'Custom Utilization'!L20</f>
        <v>155.7678992009794</v>
      </c>
      <c r="I4151" s="199">
        <f>'Custom Utilization'!D20</f>
        <v>0</v>
      </c>
      <c r="J4151" s="202" t="s">
        <v>332</v>
      </c>
      <c r="K4151" s="199">
        <f t="shared" si="60"/>
        <v>0</v>
      </c>
      <c r="L4151" s="199">
        <f t="shared" si="61"/>
        <v>0</v>
      </c>
      <c r="M4151" s="199">
        <f t="shared" si="62"/>
        <v>0</v>
      </c>
      <c r="N4151" s="199">
        <f t="shared" si="62"/>
        <v>0</v>
      </c>
      <c r="O4151" s="199">
        <f t="shared" si="62"/>
        <v>0</v>
      </c>
      <c r="P4151" s="199">
        <f t="shared" si="62"/>
        <v>0</v>
      </c>
      <c r="Q4151" s="199">
        <f t="shared" si="62"/>
        <v>0</v>
      </c>
      <c r="R4151" s="199">
        <f t="shared" si="63"/>
        <v>0</v>
      </c>
      <c r="S4151" s="199"/>
    </row>
    <row r="4152" spans="1:19" hidden="1" x14ac:dyDescent="0.25">
      <c r="A4152" s="199" t="str">
        <f t="shared" si="59"/>
        <v>NANACustom1op_primcare</v>
      </c>
      <c r="B4152" s="199" t="s">
        <v>3742</v>
      </c>
      <c r="C4152" s="200" t="s">
        <v>3742</v>
      </c>
      <c r="D4152" s="200" t="s">
        <v>3742</v>
      </c>
      <c r="E4152" s="199" t="str">
        <f>'Custom Utilization'!$D$3</f>
        <v>Custom1</v>
      </c>
      <c r="F4152" s="199">
        <v>1</v>
      </c>
      <c r="G4152" s="199" t="s">
        <v>306</v>
      </c>
      <c r="H4152" s="201">
        <f>'Custom Utilization'!L21</f>
        <v>94.445438325080545</v>
      </c>
      <c r="I4152" s="199">
        <f>'Custom Utilization'!D21</f>
        <v>0</v>
      </c>
      <c r="J4152" s="202" t="s">
        <v>332</v>
      </c>
      <c r="K4152" s="199">
        <f t="shared" si="60"/>
        <v>0</v>
      </c>
      <c r="L4152" s="199">
        <f t="shared" si="61"/>
        <v>0</v>
      </c>
      <c r="M4152" s="199">
        <f t="shared" si="62"/>
        <v>0</v>
      </c>
      <c r="N4152" s="199">
        <f t="shared" si="62"/>
        <v>0</v>
      </c>
      <c r="O4152" s="199">
        <f t="shared" si="62"/>
        <v>0</v>
      </c>
      <c r="P4152" s="199">
        <f t="shared" si="62"/>
        <v>0</v>
      </c>
      <c r="Q4152" s="199">
        <f t="shared" si="62"/>
        <v>0</v>
      </c>
      <c r="R4152" s="199">
        <f t="shared" si="63"/>
        <v>0</v>
      </c>
      <c r="S4152" s="199"/>
    </row>
    <row r="4153" spans="1:19" hidden="1" x14ac:dyDescent="0.25">
      <c r="A4153" s="199" t="str">
        <f t="shared" si="59"/>
        <v>NANACustom1op_rehab</v>
      </c>
      <c r="B4153" s="199" t="s">
        <v>3742</v>
      </c>
      <c r="C4153" s="200" t="s">
        <v>3742</v>
      </c>
      <c r="D4153" s="200" t="s">
        <v>3742</v>
      </c>
      <c r="E4153" s="199" t="str">
        <f>'Custom Utilization'!$D$3</f>
        <v>Custom1</v>
      </c>
      <c r="F4153" s="199">
        <v>1</v>
      </c>
      <c r="G4153" s="199" t="s">
        <v>307</v>
      </c>
      <c r="H4153" s="201">
        <f>'Custom Utilization'!L22</f>
        <v>97.512957142523717</v>
      </c>
      <c r="I4153" s="199">
        <f>'Custom Utilization'!D22</f>
        <v>0</v>
      </c>
      <c r="J4153" s="202" t="s">
        <v>336</v>
      </c>
      <c r="K4153" s="199">
        <f t="shared" si="60"/>
        <v>0</v>
      </c>
      <c r="L4153" s="199">
        <f t="shared" si="61"/>
        <v>0</v>
      </c>
      <c r="M4153" s="199">
        <f t="shared" si="62"/>
        <v>0</v>
      </c>
      <c r="N4153" s="199">
        <f t="shared" si="62"/>
        <v>0</v>
      </c>
      <c r="O4153" s="199">
        <f t="shared" si="62"/>
        <v>0</v>
      </c>
      <c r="P4153" s="199">
        <f t="shared" si="62"/>
        <v>0</v>
      </c>
      <c r="Q4153" s="199">
        <f t="shared" si="62"/>
        <v>0</v>
      </c>
      <c r="R4153" s="199">
        <f t="shared" si="63"/>
        <v>0</v>
      </c>
      <c r="S4153" s="199"/>
    </row>
    <row r="4154" spans="1:19" hidden="1" x14ac:dyDescent="0.25">
      <c r="A4154" s="199" t="str">
        <f t="shared" si="59"/>
        <v>NANACustom1op_speccare</v>
      </c>
      <c r="B4154" s="199" t="s">
        <v>3742</v>
      </c>
      <c r="C4154" s="200" t="s">
        <v>3742</v>
      </c>
      <c r="D4154" s="200" t="s">
        <v>3742</v>
      </c>
      <c r="E4154" s="199" t="str">
        <f>'Custom Utilization'!$D$3</f>
        <v>Custom1</v>
      </c>
      <c r="F4154" s="199">
        <v>1</v>
      </c>
      <c r="G4154" s="199" t="s">
        <v>308</v>
      </c>
      <c r="H4154" s="201">
        <f>'Custom Utilization'!L23</f>
        <v>117.23015813326576</v>
      </c>
      <c r="I4154" s="199">
        <f>'Custom Utilization'!D23</f>
        <v>0</v>
      </c>
      <c r="J4154" s="202" t="s">
        <v>332</v>
      </c>
      <c r="K4154" s="199">
        <f t="shared" si="60"/>
        <v>0</v>
      </c>
      <c r="L4154" s="199">
        <f t="shared" si="61"/>
        <v>0</v>
      </c>
      <c r="M4154" s="199">
        <f t="shared" si="62"/>
        <v>0</v>
      </c>
      <c r="N4154" s="199">
        <f t="shared" si="62"/>
        <v>0</v>
      </c>
      <c r="O4154" s="199">
        <f t="shared" si="62"/>
        <v>0</v>
      </c>
      <c r="P4154" s="199">
        <f t="shared" si="62"/>
        <v>0</v>
      </c>
      <c r="Q4154" s="199">
        <f t="shared" si="62"/>
        <v>0</v>
      </c>
      <c r="R4154" s="199">
        <f t="shared" si="63"/>
        <v>0</v>
      </c>
      <c r="S4154" s="199"/>
    </row>
    <row r="4155" spans="1:19" hidden="1" x14ac:dyDescent="0.25">
      <c r="A4155" s="199" t="str">
        <f t="shared" si="59"/>
        <v>NANACustom1op_surg</v>
      </c>
      <c r="B4155" s="199" t="s">
        <v>3742</v>
      </c>
      <c r="C4155" s="200" t="s">
        <v>3742</v>
      </c>
      <c r="D4155" s="200" t="s">
        <v>3742</v>
      </c>
      <c r="E4155" s="199" t="str">
        <f>'Custom Utilization'!$D$3</f>
        <v>Custom1</v>
      </c>
      <c r="F4155" s="199">
        <v>1</v>
      </c>
      <c r="G4155" s="199" t="s">
        <v>309</v>
      </c>
      <c r="H4155" s="201">
        <f>'Custom Utilization'!L24</f>
        <v>1318.8165172660365</v>
      </c>
      <c r="I4155" s="199">
        <f>'Custom Utilization'!D24</f>
        <v>0</v>
      </c>
      <c r="J4155" s="202" t="s">
        <v>336</v>
      </c>
      <c r="K4155" s="199">
        <f t="shared" si="60"/>
        <v>0</v>
      </c>
      <c r="L4155" s="199">
        <f t="shared" si="61"/>
        <v>0</v>
      </c>
      <c r="M4155" s="199">
        <f t="shared" si="62"/>
        <v>0</v>
      </c>
      <c r="N4155" s="199">
        <f t="shared" si="62"/>
        <v>0</v>
      </c>
      <c r="O4155" s="199">
        <f t="shared" si="62"/>
        <v>0</v>
      </c>
      <c r="P4155" s="199">
        <f t="shared" si="62"/>
        <v>0</v>
      </c>
      <c r="Q4155" s="199">
        <f t="shared" si="62"/>
        <v>0</v>
      </c>
      <c r="R4155" s="199">
        <f t="shared" si="63"/>
        <v>0</v>
      </c>
      <c r="S4155" s="199"/>
    </row>
    <row r="4156" spans="1:19" hidden="1" x14ac:dyDescent="0.25">
      <c r="A4156" s="199" t="str">
        <f t="shared" si="59"/>
        <v>NANACustom1op_ultrasound</v>
      </c>
      <c r="B4156" s="199" t="s">
        <v>3742</v>
      </c>
      <c r="C4156" s="200" t="s">
        <v>3742</v>
      </c>
      <c r="D4156" s="200" t="s">
        <v>3742</v>
      </c>
      <c r="E4156" s="199" t="str">
        <f>'Custom Utilization'!$D$3</f>
        <v>Custom1</v>
      </c>
      <c r="F4156" s="199">
        <v>1</v>
      </c>
      <c r="G4156" s="199" t="s">
        <v>310</v>
      </c>
      <c r="H4156" s="201">
        <f>'Custom Utilization'!L25</f>
        <v>232.59161292179411</v>
      </c>
      <c r="I4156" s="199">
        <f>'Custom Utilization'!D25</f>
        <v>0</v>
      </c>
      <c r="J4156" s="202" t="s">
        <v>333</v>
      </c>
      <c r="K4156" s="199">
        <f t="shared" si="60"/>
        <v>0</v>
      </c>
      <c r="L4156" s="199">
        <f t="shared" si="61"/>
        <v>0</v>
      </c>
      <c r="M4156" s="199">
        <f t="shared" si="62"/>
        <v>0</v>
      </c>
      <c r="N4156" s="199">
        <f t="shared" si="62"/>
        <v>0</v>
      </c>
      <c r="O4156" s="199">
        <f t="shared" si="62"/>
        <v>0</v>
      </c>
      <c r="P4156" s="199">
        <f t="shared" si="62"/>
        <v>0</v>
      </c>
      <c r="Q4156" s="199">
        <f t="shared" si="62"/>
        <v>0</v>
      </c>
      <c r="R4156" s="199">
        <f t="shared" si="63"/>
        <v>0</v>
      </c>
      <c r="S4156" s="199"/>
    </row>
    <row r="4157" spans="1:19" hidden="1" x14ac:dyDescent="0.25">
      <c r="A4157" s="199" t="str">
        <f t="shared" si="59"/>
        <v>NANACustom1op_xray</v>
      </c>
      <c r="B4157" s="199" t="s">
        <v>3742</v>
      </c>
      <c r="C4157" s="200" t="s">
        <v>3742</v>
      </c>
      <c r="D4157" s="200" t="s">
        <v>3742</v>
      </c>
      <c r="E4157" s="199" t="str">
        <f>'Custom Utilization'!$D$3</f>
        <v>Custom1</v>
      </c>
      <c r="F4157" s="199">
        <v>1</v>
      </c>
      <c r="G4157" s="199" t="s">
        <v>311</v>
      </c>
      <c r="H4157" s="201">
        <f>'Custom Utilization'!L26</f>
        <v>107.43038397650423</v>
      </c>
      <c r="I4157" s="199">
        <f>'Custom Utilization'!D26</f>
        <v>0</v>
      </c>
      <c r="J4157" s="202" t="s">
        <v>333</v>
      </c>
      <c r="K4157" s="199">
        <f t="shared" si="60"/>
        <v>0</v>
      </c>
      <c r="L4157" s="199">
        <f t="shared" si="61"/>
        <v>0</v>
      </c>
      <c r="M4157" s="199">
        <f t="shared" si="62"/>
        <v>0</v>
      </c>
      <c r="N4157" s="199">
        <f t="shared" si="62"/>
        <v>0</v>
      </c>
      <c r="O4157" s="199">
        <f t="shared" si="62"/>
        <v>0</v>
      </c>
      <c r="P4157" s="199">
        <f t="shared" si="62"/>
        <v>0</v>
      </c>
      <c r="Q4157" s="199">
        <f t="shared" si="62"/>
        <v>0</v>
      </c>
      <c r="R4157" s="199">
        <f t="shared" si="63"/>
        <v>0</v>
      </c>
      <c r="S4157" s="199"/>
    </row>
    <row r="4158" spans="1:19" hidden="1" x14ac:dyDescent="0.25">
      <c r="A4158" s="199" t="str">
        <f t="shared" si="59"/>
        <v>NANACustom1rx_generic</v>
      </c>
      <c r="B4158" s="199" t="s">
        <v>3742</v>
      </c>
      <c r="C4158" s="200" t="s">
        <v>3742</v>
      </c>
      <c r="D4158" s="200" t="s">
        <v>3742</v>
      </c>
      <c r="E4158" s="199" t="str">
        <f>'Custom Utilization'!$D$3</f>
        <v>Custom1</v>
      </c>
      <c r="F4158" s="199">
        <v>1</v>
      </c>
      <c r="G4158" s="199" t="s">
        <v>312</v>
      </c>
      <c r="H4158" s="201">
        <f>'Custom Utilization'!L27</f>
        <v>27.886469635862635</v>
      </c>
      <c r="I4158" s="199">
        <f>'Custom Utilization'!D27</f>
        <v>0</v>
      </c>
      <c r="J4158" s="202" t="s">
        <v>334</v>
      </c>
      <c r="K4158" s="199">
        <f t="shared" si="60"/>
        <v>0</v>
      </c>
      <c r="L4158" s="199">
        <f t="shared" si="61"/>
        <v>0</v>
      </c>
      <c r="M4158" s="199">
        <f t="shared" si="62"/>
        <v>0</v>
      </c>
      <c r="N4158" s="199">
        <f t="shared" si="62"/>
        <v>0</v>
      </c>
      <c r="O4158" s="199">
        <f t="shared" si="62"/>
        <v>0</v>
      </c>
      <c r="P4158" s="199">
        <f t="shared" si="62"/>
        <v>0</v>
      </c>
      <c r="Q4158" s="199">
        <f t="shared" si="62"/>
        <v>0</v>
      </c>
      <c r="R4158" s="199">
        <f t="shared" si="63"/>
        <v>0</v>
      </c>
      <c r="S4158" s="199"/>
    </row>
    <row r="4159" spans="1:19" hidden="1" x14ac:dyDescent="0.25">
      <c r="A4159" s="199" t="str">
        <f>B4159&amp;C4159&amp;E4159&amp;G4159</f>
        <v>NANACustom1rx_pbrand</v>
      </c>
      <c r="B4159" s="199" t="s">
        <v>3742</v>
      </c>
      <c r="C4159" s="200" t="s">
        <v>3742</v>
      </c>
      <c r="D4159" s="200" t="s">
        <v>3742</v>
      </c>
      <c r="E4159" s="199" t="str">
        <f>'Custom Utilization'!$D$3</f>
        <v>Custom1</v>
      </c>
      <c r="F4159" s="199">
        <v>1</v>
      </c>
      <c r="G4159" s="199" t="s">
        <v>2687</v>
      </c>
      <c r="H4159" s="201">
        <f>'Custom Utilization'!L28</f>
        <v>208.86985421011576</v>
      </c>
      <c r="I4159" s="199">
        <f>'Custom Utilization'!D28</f>
        <v>0</v>
      </c>
      <c r="J4159" s="202" t="s">
        <v>334</v>
      </c>
      <c r="K4159" s="199">
        <f t="shared" si="60"/>
        <v>0</v>
      </c>
      <c r="L4159" s="199">
        <f t="shared" si="61"/>
        <v>0</v>
      </c>
      <c r="M4159" s="199">
        <f t="shared" si="62"/>
        <v>0</v>
      </c>
      <c r="N4159" s="199">
        <f t="shared" si="62"/>
        <v>0</v>
      </c>
      <c r="O4159" s="199">
        <f t="shared" si="62"/>
        <v>0</v>
      </c>
      <c r="P4159" s="199">
        <f t="shared" si="62"/>
        <v>0</v>
      </c>
      <c r="Q4159" s="199">
        <f t="shared" si="62"/>
        <v>0</v>
      </c>
      <c r="R4159" s="199">
        <f t="shared" si="63"/>
        <v>0</v>
      </c>
      <c r="S4159" s="199"/>
    </row>
    <row r="4160" spans="1:19" hidden="1" x14ac:dyDescent="0.25">
      <c r="A4160" s="199" t="str">
        <f t="shared" si="59"/>
        <v>NANACustom1rx_npbrand</v>
      </c>
      <c r="B4160" s="199" t="s">
        <v>3742</v>
      </c>
      <c r="C4160" s="200" t="s">
        <v>3742</v>
      </c>
      <c r="D4160" s="200" t="s">
        <v>3742</v>
      </c>
      <c r="E4160" s="199" t="str">
        <f>'Custom Utilization'!$D$3</f>
        <v>Custom1</v>
      </c>
      <c r="F4160" s="199">
        <v>1</v>
      </c>
      <c r="G4160" s="199" t="s">
        <v>2688</v>
      </c>
      <c r="H4160" s="201">
        <f>'Custom Utilization'!L29</f>
        <v>336.5499542675164</v>
      </c>
      <c r="I4160" s="199">
        <f>'Custom Utilization'!D29</f>
        <v>0</v>
      </c>
      <c r="J4160" s="202" t="s">
        <v>334</v>
      </c>
      <c r="K4160" s="199">
        <f t="shared" si="60"/>
        <v>0</v>
      </c>
      <c r="L4160" s="199">
        <f t="shared" si="61"/>
        <v>0</v>
      </c>
      <c r="M4160" s="199">
        <f t="shared" si="62"/>
        <v>0</v>
      </c>
      <c r="N4160" s="199">
        <f t="shared" si="62"/>
        <v>0</v>
      </c>
      <c r="O4160" s="199">
        <f t="shared" si="62"/>
        <v>0</v>
      </c>
      <c r="P4160" s="199">
        <f t="shared" si="62"/>
        <v>0</v>
      </c>
      <c r="Q4160" s="199">
        <f t="shared" si="62"/>
        <v>0</v>
      </c>
      <c r="R4160" s="199">
        <f t="shared" si="63"/>
        <v>0</v>
      </c>
      <c r="S4160" s="199"/>
    </row>
    <row r="4161" spans="1:19" hidden="1" x14ac:dyDescent="0.25">
      <c r="A4161" s="199" t="str">
        <f t="shared" si="59"/>
        <v>NANACustom1rx_specialty</v>
      </c>
      <c r="B4161" s="199" t="s">
        <v>3742</v>
      </c>
      <c r="C4161" s="200" t="s">
        <v>3742</v>
      </c>
      <c r="D4161" s="200" t="s">
        <v>3742</v>
      </c>
      <c r="E4161" s="199" t="str">
        <f>'Custom Utilization'!$D$3</f>
        <v>Custom1</v>
      </c>
      <c r="F4161" s="199">
        <v>1</v>
      </c>
      <c r="G4161" s="199" t="s">
        <v>313</v>
      </c>
      <c r="H4161" s="201">
        <f>'Custom Utilization'!L30</f>
        <v>2771.5545962983433</v>
      </c>
      <c r="I4161" s="199">
        <f>'Custom Utilization'!D30</f>
        <v>0</v>
      </c>
      <c r="J4161" s="203" t="s">
        <v>334</v>
      </c>
      <c r="K4161" s="199">
        <f t="shared" si="60"/>
        <v>0</v>
      </c>
      <c r="L4161" s="199">
        <f t="shared" si="61"/>
        <v>0</v>
      </c>
      <c r="M4161" s="199">
        <f t="shared" si="62"/>
        <v>0</v>
      </c>
      <c r="N4161" s="199">
        <f t="shared" si="62"/>
        <v>0</v>
      </c>
      <c r="O4161" s="199">
        <f t="shared" si="62"/>
        <v>0</v>
      </c>
      <c r="P4161" s="199">
        <f t="shared" si="62"/>
        <v>0</v>
      </c>
      <c r="Q4161" s="199">
        <f t="shared" si="62"/>
        <v>0</v>
      </c>
      <c r="R4161" s="199">
        <f t="shared" si="63"/>
        <v>0</v>
      </c>
      <c r="S4161" s="199"/>
    </row>
    <row r="4162" spans="1:19" hidden="1" x14ac:dyDescent="0.25">
      <c r="A4162" s="199" t="str">
        <f t="shared" si="59"/>
        <v>NANACustom2ip_fac</v>
      </c>
      <c r="B4162" s="199" t="s">
        <v>3742</v>
      </c>
      <c r="C4162" s="200" t="s">
        <v>3742</v>
      </c>
      <c r="D4162" s="200" t="s">
        <v>3742</v>
      </c>
      <c r="E4162" s="199" t="str">
        <f>'Custom Utilization'!$E$3</f>
        <v>Custom2</v>
      </c>
      <c r="F4162" s="199">
        <v>1</v>
      </c>
      <c r="G4162" s="199" t="s">
        <v>289</v>
      </c>
      <c r="H4162" s="201">
        <f>'Custom Utilization'!M4</f>
        <v>4380.8398956386909</v>
      </c>
      <c r="I4162" s="199">
        <f>'Custom Utilization'!E4</f>
        <v>2</v>
      </c>
      <c r="J4162" s="202" t="s">
        <v>335</v>
      </c>
      <c r="K4162" s="199">
        <f t="shared" ref="K4162:K4225" si="64">H4162*I4162</f>
        <v>8761.6797912773818</v>
      </c>
      <c r="L4162" s="199">
        <f t="shared" ref="L4162:L4225" si="65">K4162*F4162</f>
        <v>8761.6797912773818</v>
      </c>
      <c r="M4162" s="199">
        <f t="shared" si="62"/>
        <v>0</v>
      </c>
      <c r="N4162" s="199">
        <f t="shared" si="62"/>
        <v>0</v>
      </c>
      <c r="O4162" s="199">
        <f t="shared" si="62"/>
        <v>0</v>
      </c>
      <c r="P4162" s="199">
        <f t="shared" si="62"/>
        <v>2</v>
      </c>
      <c r="Q4162" s="199">
        <f t="shared" si="62"/>
        <v>0</v>
      </c>
      <c r="R4162" s="199">
        <f t="shared" si="63"/>
        <v>0</v>
      </c>
      <c r="S4162" s="199"/>
    </row>
    <row r="4163" spans="1:19" hidden="1" x14ac:dyDescent="0.25">
      <c r="A4163" s="199" t="str">
        <f t="shared" si="59"/>
        <v>NANACustom2ip_prof</v>
      </c>
      <c r="B4163" s="199" t="s">
        <v>3742</v>
      </c>
      <c r="C4163" s="200" t="s">
        <v>3742</v>
      </c>
      <c r="D4163" s="200" t="s">
        <v>3742</v>
      </c>
      <c r="E4163" s="199" t="str">
        <f>'Custom Utilization'!$E$3</f>
        <v>Custom2</v>
      </c>
      <c r="F4163" s="199">
        <v>1</v>
      </c>
      <c r="G4163" s="199" t="s">
        <v>290</v>
      </c>
      <c r="H4163" s="201">
        <f>'Custom Utilization'!M5</f>
        <v>3143.4624999059606</v>
      </c>
      <c r="I4163" s="199">
        <f>'Custom Utilization'!E5</f>
        <v>1</v>
      </c>
      <c r="J4163" s="202" t="s">
        <v>363</v>
      </c>
      <c r="K4163" s="199">
        <f t="shared" si="64"/>
        <v>3143.4624999059606</v>
      </c>
      <c r="L4163" s="199">
        <f t="shared" si="65"/>
        <v>3143.4624999059606</v>
      </c>
      <c r="M4163" s="199">
        <f t="shared" ref="M4163:Q4213" si="66">IF($J4163=M$3,$I4163,0)</f>
        <v>0</v>
      </c>
      <c r="N4163" s="199">
        <f t="shared" si="66"/>
        <v>0</v>
      </c>
      <c r="O4163" s="199">
        <f t="shared" si="66"/>
        <v>0</v>
      </c>
      <c r="P4163" s="199">
        <f t="shared" si="66"/>
        <v>0</v>
      </c>
      <c r="Q4163" s="199">
        <f t="shared" si="66"/>
        <v>0</v>
      </c>
      <c r="R4163" s="199">
        <f t="shared" si="63"/>
        <v>0</v>
      </c>
      <c r="S4163" s="199"/>
    </row>
    <row r="4164" spans="1:19" hidden="1" x14ac:dyDescent="0.25">
      <c r="A4164" s="199" t="str">
        <f t="shared" si="59"/>
        <v>NANACustom2op_ambulance</v>
      </c>
      <c r="B4164" s="199" t="s">
        <v>3742</v>
      </c>
      <c r="C4164" s="200" t="s">
        <v>3742</v>
      </c>
      <c r="D4164" s="200" t="s">
        <v>3742</v>
      </c>
      <c r="E4164" s="199" t="str">
        <f>'Custom Utilization'!$E$3</f>
        <v>Custom2</v>
      </c>
      <c r="F4164" s="199">
        <v>1</v>
      </c>
      <c r="G4164" s="199" t="s">
        <v>291</v>
      </c>
      <c r="H4164" s="201">
        <f>'Custom Utilization'!M6</f>
        <v>1053.8777566589583</v>
      </c>
      <c r="I4164" s="199">
        <f>'Custom Utilization'!E6</f>
        <v>0</v>
      </c>
      <c r="J4164" s="202" t="s">
        <v>336</v>
      </c>
      <c r="K4164" s="199">
        <f t="shared" si="64"/>
        <v>0</v>
      </c>
      <c r="L4164" s="199">
        <f t="shared" si="65"/>
        <v>0</v>
      </c>
      <c r="M4164" s="199">
        <f t="shared" si="66"/>
        <v>0</v>
      </c>
      <c r="N4164" s="199">
        <f t="shared" si="66"/>
        <v>0</v>
      </c>
      <c r="O4164" s="199">
        <f t="shared" si="66"/>
        <v>0</v>
      </c>
      <c r="P4164" s="199">
        <f t="shared" si="66"/>
        <v>0</v>
      </c>
      <c r="Q4164" s="199">
        <f t="shared" si="66"/>
        <v>0</v>
      </c>
      <c r="R4164" s="199">
        <f t="shared" si="63"/>
        <v>0</v>
      </c>
      <c r="S4164" s="199"/>
    </row>
    <row r="4165" spans="1:19" hidden="1" x14ac:dyDescent="0.25">
      <c r="A4165" s="199" t="str">
        <f t="shared" si="59"/>
        <v>NANACustom2op_chiro</v>
      </c>
      <c r="B4165" s="199" t="s">
        <v>3742</v>
      </c>
      <c r="C4165" s="200" t="s">
        <v>3742</v>
      </c>
      <c r="D4165" s="200" t="s">
        <v>3742</v>
      </c>
      <c r="E4165" s="199" t="str">
        <f>'Custom Utilization'!$E$3</f>
        <v>Custom2</v>
      </c>
      <c r="F4165" s="199">
        <v>1</v>
      </c>
      <c r="G4165" s="199" t="s">
        <v>292</v>
      </c>
      <c r="H4165" s="201">
        <f>'Custom Utilization'!M7</f>
        <v>42.242740123747033</v>
      </c>
      <c r="I4165" s="199">
        <f>'Custom Utilization'!E7</f>
        <v>1</v>
      </c>
      <c r="J4165" s="202" t="s">
        <v>332</v>
      </c>
      <c r="K4165" s="199">
        <f t="shared" si="64"/>
        <v>42.242740123747033</v>
      </c>
      <c r="L4165" s="199">
        <f t="shared" si="65"/>
        <v>42.242740123747033</v>
      </c>
      <c r="M4165" s="199">
        <f t="shared" si="66"/>
        <v>1</v>
      </c>
      <c r="N4165" s="199">
        <f t="shared" si="66"/>
        <v>0</v>
      </c>
      <c r="O4165" s="199">
        <f t="shared" si="66"/>
        <v>0</v>
      </c>
      <c r="P4165" s="199">
        <f t="shared" si="66"/>
        <v>0</v>
      </c>
      <c r="Q4165" s="199">
        <f t="shared" si="66"/>
        <v>0</v>
      </c>
      <c r="R4165" s="199">
        <f t="shared" si="63"/>
        <v>0</v>
      </c>
      <c r="S4165" s="199"/>
    </row>
    <row r="4166" spans="1:19" hidden="1" x14ac:dyDescent="0.25">
      <c r="A4166" s="199" t="str">
        <f t="shared" si="59"/>
        <v>NANACustom2op_ct_mri</v>
      </c>
      <c r="B4166" s="199" t="s">
        <v>3742</v>
      </c>
      <c r="C4166" s="200" t="s">
        <v>3742</v>
      </c>
      <c r="D4166" s="200" t="s">
        <v>3742</v>
      </c>
      <c r="E4166" s="199" t="str">
        <f>'Custom Utilization'!$E$3</f>
        <v>Custom2</v>
      </c>
      <c r="F4166" s="199">
        <v>1</v>
      </c>
      <c r="G4166" s="199" t="s">
        <v>293</v>
      </c>
      <c r="H4166" s="201">
        <f>'Custom Utilization'!M8</f>
        <v>908.04298185002915</v>
      </c>
      <c r="I4166" s="199">
        <f>'Custom Utilization'!E8</f>
        <v>3</v>
      </c>
      <c r="J4166" s="202" t="s">
        <v>333</v>
      </c>
      <c r="K4166" s="199">
        <f t="shared" si="64"/>
        <v>2724.1289455500873</v>
      </c>
      <c r="L4166" s="199">
        <f t="shared" si="65"/>
        <v>2724.1289455500873</v>
      </c>
      <c r="M4166" s="199">
        <f t="shared" si="66"/>
        <v>0</v>
      </c>
      <c r="N4166" s="199">
        <f t="shared" si="66"/>
        <v>3</v>
      </c>
      <c r="O4166" s="199">
        <f t="shared" si="66"/>
        <v>0</v>
      </c>
      <c r="P4166" s="199">
        <f t="shared" si="66"/>
        <v>0</v>
      </c>
      <c r="Q4166" s="199">
        <f t="shared" si="66"/>
        <v>0</v>
      </c>
      <c r="R4166" s="199">
        <f t="shared" si="63"/>
        <v>0</v>
      </c>
      <c r="S4166" s="199"/>
    </row>
    <row r="4167" spans="1:19" hidden="1" x14ac:dyDescent="0.25">
      <c r="A4167" s="199" t="str">
        <f t="shared" si="59"/>
        <v>NANACustom2op_diagnostic_cardiology</v>
      </c>
      <c r="B4167" s="199" t="s">
        <v>3742</v>
      </c>
      <c r="C4167" s="200" t="s">
        <v>3742</v>
      </c>
      <c r="D4167" s="200" t="s">
        <v>3742</v>
      </c>
      <c r="E4167" s="199" t="str">
        <f>'Custom Utilization'!$E$3</f>
        <v>Custom2</v>
      </c>
      <c r="F4167" s="199">
        <v>1</v>
      </c>
      <c r="G4167" s="199" t="s">
        <v>294</v>
      </c>
      <c r="H4167" s="201">
        <f>'Custom Utilization'!M9</f>
        <v>236.55012012425672</v>
      </c>
      <c r="I4167" s="199">
        <f>'Custom Utilization'!E9</f>
        <v>0</v>
      </c>
      <c r="J4167" s="202" t="s">
        <v>333</v>
      </c>
      <c r="K4167" s="199">
        <f t="shared" si="64"/>
        <v>0</v>
      </c>
      <c r="L4167" s="199">
        <f t="shared" si="65"/>
        <v>0</v>
      </c>
      <c r="M4167" s="199">
        <f t="shared" si="66"/>
        <v>0</v>
      </c>
      <c r="N4167" s="199">
        <f t="shared" si="66"/>
        <v>0</v>
      </c>
      <c r="O4167" s="199">
        <f t="shared" si="66"/>
        <v>0</v>
      </c>
      <c r="P4167" s="199">
        <f t="shared" si="66"/>
        <v>0</v>
      </c>
      <c r="Q4167" s="199">
        <f t="shared" si="66"/>
        <v>0</v>
      </c>
      <c r="R4167" s="199">
        <f t="shared" si="63"/>
        <v>0</v>
      </c>
      <c r="S4167" s="199"/>
    </row>
    <row r="4168" spans="1:19" hidden="1" x14ac:dyDescent="0.25">
      <c r="A4168" s="199" t="str">
        <f t="shared" si="59"/>
        <v>NANACustom2op_dialysis</v>
      </c>
      <c r="B4168" s="199" t="s">
        <v>3742</v>
      </c>
      <c r="C4168" s="200" t="s">
        <v>3742</v>
      </c>
      <c r="D4168" s="200" t="s">
        <v>3742</v>
      </c>
      <c r="E4168" s="199" t="str">
        <f>'Custom Utilization'!$E$3</f>
        <v>Custom2</v>
      </c>
      <c r="F4168" s="199">
        <v>1</v>
      </c>
      <c r="G4168" s="199" t="s">
        <v>295</v>
      </c>
      <c r="H4168" s="201">
        <f>'Custom Utilization'!M10</f>
        <v>1826.9396649975388</v>
      </c>
      <c r="I4168" s="199">
        <f>'Custom Utilization'!E10</f>
        <v>0</v>
      </c>
      <c r="J4168" s="202" t="s">
        <v>336</v>
      </c>
      <c r="K4168" s="199">
        <f t="shared" si="64"/>
        <v>0</v>
      </c>
      <c r="L4168" s="199">
        <f t="shared" si="65"/>
        <v>0</v>
      </c>
      <c r="M4168" s="199">
        <f t="shared" si="66"/>
        <v>0</v>
      </c>
      <c r="N4168" s="199">
        <f t="shared" si="66"/>
        <v>0</v>
      </c>
      <c r="O4168" s="199">
        <f t="shared" si="66"/>
        <v>0</v>
      </c>
      <c r="P4168" s="199">
        <f t="shared" si="66"/>
        <v>0</v>
      </c>
      <c r="Q4168" s="199">
        <f t="shared" si="66"/>
        <v>0</v>
      </c>
      <c r="R4168" s="199">
        <f t="shared" si="63"/>
        <v>0</v>
      </c>
      <c r="S4168" s="199"/>
    </row>
    <row r="4169" spans="1:19" hidden="1" x14ac:dyDescent="0.25">
      <c r="A4169" s="199" t="str">
        <f t="shared" si="59"/>
        <v>NANACustom2op_dme</v>
      </c>
      <c r="B4169" s="199" t="s">
        <v>3742</v>
      </c>
      <c r="C4169" s="200" t="s">
        <v>3742</v>
      </c>
      <c r="D4169" s="200" t="s">
        <v>3742</v>
      </c>
      <c r="E4169" s="199" t="str">
        <f>'Custom Utilization'!$E$3</f>
        <v>Custom2</v>
      </c>
      <c r="F4169" s="199">
        <v>1</v>
      </c>
      <c r="G4169" s="199" t="s">
        <v>296</v>
      </c>
      <c r="H4169" s="201">
        <f>'Custom Utilization'!M11</f>
        <v>220.57100587517786</v>
      </c>
      <c r="I4169" s="199">
        <f>'Custom Utilization'!E11</f>
        <v>0</v>
      </c>
      <c r="J4169" s="202" t="s">
        <v>336</v>
      </c>
      <c r="K4169" s="199">
        <f t="shared" si="64"/>
        <v>0</v>
      </c>
      <c r="L4169" s="199">
        <f t="shared" si="65"/>
        <v>0</v>
      </c>
      <c r="M4169" s="199">
        <f t="shared" si="66"/>
        <v>0</v>
      </c>
      <c r="N4169" s="199">
        <f t="shared" si="66"/>
        <v>0</v>
      </c>
      <c r="O4169" s="199">
        <f t="shared" si="66"/>
        <v>0</v>
      </c>
      <c r="P4169" s="199">
        <f t="shared" si="66"/>
        <v>0</v>
      </c>
      <c r="Q4169" s="199">
        <f t="shared" si="66"/>
        <v>0</v>
      </c>
      <c r="R4169" s="199">
        <f t="shared" si="63"/>
        <v>0</v>
      </c>
      <c r="S4169" s="199"/>
    </row>
    <row r="4170" spans="1:19" hidden="1" x14ac:dyDescent="0.25">
      <c r="A4170" s="199" t="str">
        <f t="shared" si="59"/>
        <v>NANACustom2op_er_fac</v>
      </c>
      <c r="B4170" s="199" t="s">
        <v>3742</v>
      </c>
      <c r="C4170" s="200" t="s">
        <v>3742</v>
      </c>
      <c r="D4170" s="200" t="s">
        <v>3742</v>
      </c>
      <c r="E4170" s="199" t="str">
        <f>'Custom Utilization'!$E$3</f>
        <v>Custom2</v>
      </c>
      <c r="F4170" s="199">
        <v>1</v>
      </c>
      <c r="G4170" s="199" t="s">
        <v>297</v>
      </c>
      <c r="H4170" s="201">
        <f>'Custom Utilization'!M12</f>
        <v>1646.9478089508189</v>
      </c>
      <c r="I4170" s="199">
        <f>'Custom Utilization'!E12</f>
        <v>1</v>
      </c>
      <c r="J4170" s="202" t="s">
        <v>336</v>
      </c>
      <c r="K4170" s="199">
        <f t="shared" si="64"/>
        <v>1646.9478089508189</v>
      </c>
      <c r="L4170" s="199">
        <f t="shared" si="65"/>
        <v>1646.9478089508189</v>
      </c>
      <c r="M4170" s="199">
        <f t="shared" si="66"/>
        <v>0</v>
      </c>
      <c r="N4170" s="199">
        <f t="shared" si="66"/>
        <v>0</v>
      </c>
      <c r="O4170" s="199">
        <f t="shared" si="66"/>
        <v>0</v>
      </c>
      <c r="P4170" s="199">
        <f t="shared" si="66"/>
        <v>0</v>
      </c>
      <c r="Q4170" s="199">
        <f t="shared" si="66"/>
        <v>1</v>
      </c>
      <c r="R4170" s="199">
        <f t="shared" si="63"/>
        <v>1646.9478089508189</v>
      </c>
      <c r="S4170" s="199"/>
    </row>
    <row r="4171" spans="1:19" hidden="1" x14ac:dyDescent="0.25">
      <c r="A4171" s="199" t="str">
        <f t="shared" si="59"/>
        <v>NANACustom2op_er_prof</v>
      </c>
      <c r="B4171" s="199" t="s">
        <v>3742</v>
      </c>
      <c r="C4171" s="200" t="s">
        <v>3742</v>
      </c>
      <c r="D4171" s="200" t="s">
        <v>3742</v>
      </c>
      <c r="E4171" s="199" t="str">
        <f>'Custom Utilization'!$E$3</f>
        <v>Custom2</v>
      </c>
      <c r="F4171" s="199">
        <v>1</v>
      </c>
      <c r="G4171" s="199" t="s">
        <v>298</v>
      </c>
      <c r="H4171" s="201">
        <f>'Custom Utilization'!M13</f>
        <v>0</v>
      </c>
      <c r="I4171" s="199">
        <f>'Custom Utilization'!E13</f>
        <v>0</v>
      </c>
      <c r="J4171" s="202" t="s">
        <v>336</v>
      </c>
      <c r="K4171" s="199">
        <f t="shared" si="64"/>
        <v>0</v>
      </c>
      <c r="L4171" s="199">
        <f t="shared" si="65"/>
        <v>0</v>
      </c>
      <c r="M4171" s="199">
        <f t="shared" si="66"/>
        <v>0</v>
      </c>
      <c r="N4171" s="199">
        <f t="shared" si="66"/>
        <v>0</v>
      </c>
      <c r="O4171" s="199">
        <f t="shared" si="66"/>
        <v>0</v>
      </c>
      <c r="P4171" s="199">
        <f t="shared" si="66"/>
        <v>0</v>
      </c>
      <c r="Q4171" s="199">
        <f t="shared" si="66"/>
        <v>0</v>
      </c>
      <c r="R4171" s="199">
        <f t="shared" si="63"/>
        <v>0</v>
      </c>
      <c r="S4171" s="199"/>
    </row>
    <row r="4172" spans="1:19" hidden="1" x14ac:dyDescent="0.25">
      <c r="A4172" s="199" t="str">
        <f t="shared" si="59"/>
        <v>NANACustom2op_eye</v>
      </c>
      <c r="B4172" s="199" t="s">
        <v>3742</v>
      </c>
      <c r="C4172" s="200" t="s">
        <v>3742</v>
      </c>
      <c r="D4172" s="200" t="s">
        <v>3742</v>
      </c>
      <c r="E4172" s="199" t="str">
        <f>'Custom Utilization'!$E$3</f>
        <v>Custom2</v>
      </c>
      <c r="F4172" s="199">
        <v>1</v>
      </c>
      <c r="G4172" s="199" t="s">
        <v>299</v>
      </c>
      <c r="H4172" s="201">
        <f>'Custom Utilization'!M14</f>
        <v>107.03031856333438</v>
      </c>
      <c r="I4172" s="199">
        <f>'Custom Utilization'!E14</f>
        <v>0</v>
      </c>
      <c r="J4172" s="202" t="s">
        <v>332</v>
      </c>
      <c r="K4172" s="199">
        <f t="shared" si="64"/>
        <v>0</v>
      </c>
      <c r="L4172" s="199">
        <f t="shared" si="65"/>
        <v>0</v>
      </c>
      <c r="M4172" s="199">
        <f t="shared" si="66"/>
        <v>0</v>
      </c>
      <c r="N4172" s="199">
        <f t="shared" si="66"/>
        <v>0</v>
      </c>
      <c r="O4172" s="199">
        <f t="shared" si="66"/>
        <v>0</v>
      </c>
      <c r="P4172" s="199">
        <f t="shared" si="66"/>
        <v>0</v>
      </c>
      <c r="Q4172" s="199">
        <f t="shared" si="66"/>
        <v>0</v>
      </c>
      <c r="R4172" s="199">
        <f t="shared" si="63"/>
        <v>0</v>
      </c>
      <c r="S4172" s="199"/>
    </row>
    <row r="4173" spans="1:19" hidden="1" x14ac:dyDescent="0.25">
      <c r="A4173" s="199" t="str">
        <f t="shared" si="59"/>
        <v>NANACustom2op_jcode</v>
      </c>
      <c r="B4173" s="199" t="s">
        <v>3742</v>
      </c>
      <c r="C4173" s="200" t="s">
        <v>3742</v>
      </c>
      <c r="D4173" s="200" t="s">
        <v>3742</v>
      </c>
      <c r="E4173" s="199" t="str">
        <f>'Custom Utilization'!$E$3</f>
        <v>Custom2</v>
      </c>
      <c r="F4173" s="199">
        <v>1</v>
      </c>
      <c r="G4173" s="199" t="s">
        <v>300</v>
      </c>
      <c r="H4173" s="201">
        <f>'Custom Utilization'!M15</f>
        <v>3305.3014154290477</v>
      </c>
      <c r="I4173" s="199">
        <f>'Custom Utilization'!E15</f>
        <v>0</v>
      </c>
      <c r="J4173" s="202" t="s">
        <v>336</v>
      </c>
      <c r="K4173" s="199">
        <f t="shared" si="64"/>
        <v>0</v>
      </c>
      <c r="L4173" s="199">
        <f t="shared" si="65"/>
        <v>0</v>
      </c>
      <c r="M4173" s="199">
        <f t="shared" si="66"/>
        <v>0</v>
      </c>
      <c r="N4173" s="199">
        <f t="shared" si="66"/>
        <v>0</v>
      </c>
      <c r="O4173" s="199">
        <f t="shared" si="66"/>
        <v>0</v>
      </c>
      <c r="P4173" s="199">
        <f t="shared" si="66"/>
        <v>0</v>
      </c>
      <c r="Q4173" s="199">
        <f t="shared" si="66"/>
        <v>0</v>
      </c>
      <c r="R4173" s="199">
        <f t="shared" si="63"/>
        <v>0</v>
      </c>
      <c r="S4173" s="199"/>
    </row>
    <row r="4174" spans="1:19" hidden="1" x14ac:dyDescent="0.25">
      <c r="A4174" s="199" t="str">
        <f t="shared" si="59"/>
        <v>NANACustom2op_lab</v>
      </c>
      <c r="B4174" s="199" t="s">
        <v>3742</v>
      </c>
      <c r="C4174" s="200" t="s">
        <v>3742</v>
      </c>
      <c r="D4174" s="200" t="s">
        <v>3742</v>
      </c>
      <c r="E4174" s="199" t="str">
        <f>'Custom Utilization'!$E$3</f>
        <v>Custom2</v>
      </c>
      <c r="F4174" s="199">
        <v>1</v>
      </c>
      <c r="G4174" s="199" t="s">
        <v>301</v>
      </c>
      <c r="H4174" s="201">
        <f>'Custom Utilization'!M16</f>
        <v>50</v>
      </c>
      <c r="I4174" s="199">
        <f>'Custom Utilization'!E16</f>
        <v>2</v>
      </c>
      <c r="J4174" s="202" t="s">
        <v>333</v>
      </c>
      <c r="K4174" s="199">
        <f t="shared" si="64"/>
        <v>100</v>
      </c>
      <c r="L4174" s="199">
        <f t="shared" si="65"/>
        <v>100</v>
      </c>
      <c r="M4174" s="199">
        <f t="shared" si="66"/>
        <v>0</v>
      </c>
      <c r="N4174" s="199">
        <f t="shared" si="66"/>
        <v>2</v>
      </c>
      <c r="O4174" s="199">
        <f t="shared" si="66"/>
        <v>0</v>
      </c>
      <c r="P4174" s="199">
        <f t="shared" si="66"/>
        <v>0</v>
      </c>
      <c r="Q4174" s="199">
        <f t="shared" si="66"/>
        <v>0</v>
      </c>
      <c r="R4174" s="199">
        <f t="shared" si="63"/>
        <v>0</v>
      </c>
      <c r="S4174" s="199"/>
    </row>
    <row r="4175" spans="1:19" hidden="1" x14ac:dyDescent="0.25">
      <c r="A4175" s="199" t="str">
        <f t="shared" si="59"/>
        <v>NANACustom2op_mh</v>
      </c>
      <c r="B4175" s="199" t="s">
        <v>3742</v>
      </c>
      <c r="C4175" s="200" t="s">
        <v>3742</v>
      </c>
      <c r="D4175" s="200" t="s">
        <v>3742</v>
      </c>
      <c r="E4175" s="199" t="str">
        <f>'Custom Utilization'!$E$3</f>
        <v>Custom2</v>
      </c>
      <c r="F4175" s="199">
        <v>1</v>
      </c>
      <c r="G4175" s="199" t="s">
        <v>302</v>
      </c>
      <c r="H4175" s="201">
        <f>'Custom Utilization'!M17</f>
        <v>100.79826454321997</v>
      </c>
      <c r="I4175" s="199">
        <f>'Custom Utilization'!E17</f>
        <v>0</v>
      </c>
      <c r="J4175" s="202" t="s">
        <v>332</v>
      </c>
      <c r="K4175" s="199">
        <f t="shared" si="64"/>
        <v>0</v>
      </c>
      <c r="L4175" s="199">
        <f t="shared" si="65"/>
        <v>0</v>
      </c>
      <c r="M4175" s="199">
        <f t="shared" si="66"/>
        <v>0</v>
      </c>
      <c r="N4175" s="199">
        <f t="shared" si="66"/>
        <v>0</v>
      </c>
      <c r="O4175" s="199">
        <f t="shared" si="66"/>
        <v>0</v>
      </c>
      <c r="P4175" s="199">
        <f t="shared" si="66"/>
        <v>0</v>
      </c>
      <c r="Q4175" s="199">
        <f t="shared" si="66"/>
        <v>0</v>
      </c>
      <c r="R4175" s="199">
        <f t="shared" si="63"/>
        <v>0</v>
      </c>
      <c r="S4175" s="199"/>
    </row>
    <row r="4176" spans="1:19" hidden="1" x14ac:dyDescent="0.25">
      <c r="A4176" s="199" t="str">
        <f t="shared" si="59"/>
        <v>NANACustom2op_op_fac</v>
      </c>
      <c r="B4176" s="199" t="s">
        <v>3742</v>
      </c>
      <c r="C4176" s="200" t="s">
        <v>3742</v>
      </c>
      <c r="D4176" s="200" t="s">
        <v>3742</v>
      </c>
      <c r="E4176" s="199" t="str">
        <f>'Custom Utilization'!$E$3</f>
        <v>Custom2</v>
      </c>
      <c r="F4176" s="199">
        <v>1</v>
      </c>
      <c r="G4176" s="199" t="s">
        <v>303</v>
      </c>
      <c r="H4176" s="201">
        <f>'Custom Utilization'!M18</f>
        <v>1117.5828776072699</v>
      </c>
      <c r="I4176" s="199">
        <f>'Custom Utilization'!E18</f>
        <v>0</v>
      </c>
      <c r="J4176" s="202" t="s">
        <v>336</v>
      </c>
      <c r="K4176" s="199">
        <f t="shared" si="64"/>
        <v>0</v>
      </c>
      <c r="L4176" s="199">
        <f t="shared" si="65"/>
        <v>0</v>
      </c>
      <c r="M4176" s="199">
        <f t="shared" si="66"/>
        <v>0</v>
      </c>
      <c r="N4176" s="199">
        <f t="shared" si="66"/>
        <v>0</v>
      </c>
      <c r="O4176" s="199">
        <f t="shared" si="66"/>
        <v>0</v>
      </c>
      <c r="P4176" s="199">
        <f t="shared" si="66"/>
        <v>0</v>
      </c>
      <c r="Q4176" s="199">
        <f t="shared" si="66"/>
        <v>0</v>
      </c>
      <c r="R4176" s="199">
        <f t="shared" si="63"/>
        <v>0</v>
      </c>
      <c r="S4176" s="199"/>
    </row>
    <row r="4177" spans="1:19" hidden="1" x14ac:dyDescent="0.25">
      <c r="A4177" s="199" t="str">
        <f t="shared" si="59"/>
        <v>NANACustom2op_other</v>
      </c>
      <c r="B4177" s="199" t="s">
        <v>3742</v>
      </c>
      <c r="C4177" s="200" t="s">
        <v>3742</v>
      </c>
      <c r="D4177" s="200" t="s">
        <v>3742</v>
      </c>
      <c r="E4177" s="199" t="str">
        <f>'Custom Utilization'!$E$3</f>
        <v>Custom2</v>
      </c>
      <c r="F4177" s="199">
        <v>1</v>
      </c>
      <c r="G4177" s="199" t="s">
        <v>304</v>
      </c>
      <c r="H4177" s="201">
        <f>'Custom Utilization'!M19</f>
        <v>368.45216166850685</v>
      </c>
      <c r="I4177" s="199">
        <f>'Custom Utilization'!E19</f>
        <v>1</v>
      </c>
      <c r="J4177" s="202" t="s">
        <v>336</v>
      </c>
      <c r="K4177" s="199">
        <f t="shared" si="64"/>
        <v>368.45216166850685</v>
      </c>
      <c r="L4177" s="199">
        <f t="shared" si="65"/>
        <v>368.45216166850685</v>
      </c>
      <c r="M4177" s="199">
        <f t="shared" si="66"/>
        <v>0</v>
      </c>
      <c r="N4177" s="199">
        <f t="shared" si="66"/>
        <v>0</v>
      </c>
      <c r="O4177" s="199">
        <f t="shared" si="66"/>
        <v>0</v>
      </c>
      <c r="P4177" s="199">
        <f t="shared" si="66"/>
        <v>0</v>
      </c>
      <c r="Q4177" s="199">
        <f t="shared" si="66"/>
        <v>1</v>
      </c>
      <c r="R4177" s="199">
        <f t="shared" si="63"/>
        <v>368.45216166850685</v>
      </c>
      <c r="S4177" s="199"/>
    </row>
    <row r="4178" spans="1:19" hidden="1" x14ac:dyDescent="0.25">
      <c r="A4178" s="199" t="str">
        <f t="shared" si="59"/>
        <v>NANACustom2op_prev</v>
      </c>
      <c r="B4178" s="199" t="s">
        <v>3742</v>
      </c>
      <c r="C4178" s="200" t="s">
        <v>3742</v>
      </c>
      <c r="D4178" s="200" t="s">
        <v>3742</v>
      </c>
      <c r="E4178" s="199" t="str">
        <f>'Custom Utilization'!$E$3</f>
        <v>Custom2</v>
      </c>
      <c r="F4178" s="199">
        <v>1</v>
      </c>
      <c r="G4178" s="199" t="s">
        <v>305</v>
      </c>
      <c r="H4178" s="201">
        <f>'Custom Utilization'!M20</f>
        <v>200</v>
      </c>
      <c r="I4178" s="199">
        <f>'Custom Utilization'!E20</f>
        <v>2</v>
      </c>
      <c r="J4178" s="202" t="s">
        <v>332</v>
      </c>
      <c r="K4178" s="199">
        <f t="shared" si="64"/>
        <v>400</v>
      </c>
      <c r="L4178" s="199">
        <f t="shared" si="65"/>
        <v>400</v>
      </c>
      <c r="M4178" s="199">
        <f t="shared" si="66"/>
        <v>2</v>
      </c>
      <c r="N4178" s="199">
        <f t="shared" si="66"/>
        <v>0</v>
      </c>
      <c r="O4178" s="199">
        <f t="shared" si="66"/>
        <v>0</v>
      </c>
      <c r="P4178" s="199">
        <f t="shared" si="66"/>
        <v>0</v>
      </c>
      <c r="Q4178" s="199">
        <f t="shared" si="66"/>
        <v>0</v>
      </c>
      <c r="R4178" s="199">
        <f t="shared" si="63"/>
        <v>0</v>
      </c>
      <c r="S4178" s="199"/>
    </row>
    <row r="4179" spans="1:19" hidden="1" x14ac:dyDescent="0.25">
      <c r="A4179" s="199" t="str">
        <f t="shared" si="59"/>
        <v>NANACustom2op_primcare</v>
      </c>
      <c r="B4179" s="199" t="s">
        <v>3742</v>
      </c>
      <c r="C4179" s="200" t="s">
        <v>3742</v>
      </c>
      <c r="D4179" s="200" t="s">
        <v>3742</v>
      </c>
      <c r="E4179" s="199" t="str">
        <f>'Custom Utilization'!$E$3</f>
        <v>Custom2</v>
      </c>
      <c r="F4179" s="199">
        <v>1</v>
      </c>
      <c r="G4179" s="199" t="s">
        <v>306</v>
      </c>
      <c r="H4179" s="201">
        <f>'Custom Utilization'!M21</f>
        <v>100</v>
      </c>
      <c r="I4179" s="199">
        <f>'Custom Utilization'!E21</f>
        <v>2</v>
      </c>
      <c r="J4179" s="202" t="s">
        <v>332</v>
      </c>
      <c r="K4179" s="199">
        <f t="shared" si="64"/>
        <v>200</v>
      </c>
      <c r="L4179" s="199">
        <f t="shared" si="65"/>
        <v>200</v>
      </c>
      <c r="M4179" s="199">
        <f t="shared" si="66"/>
        <v>2</v>
      </c>
      <c r="N4179" s="199">
        <f t="shared" si="66"/>
        <v>0</v>
      </c>
      <c r="O4179" s="199">
        <f t="shared" si="66"/>
        <v>0</v>
      </c>
      <c r="P4179" s="199">
        <f t="shared" si="66"/>
        <v>0</v>
      </c>
      <c r="Q4179" s="199">
        <f t="shared" si="66"/>
        <v>0</v>
      </c>
      <c r="R4179" s="199">
        <f t="shared" si="63"/>
        <v>0</v>
      </c>
      <c r="S4179" s="199"/>
    </row>
    <row r="4180" spans="1:19" hidden="1" x14ac:dyDescent="0.25">
      <c r="A4180" s="199" t="str">
        <f t="shared" si="59"/>
        <v>NANACustom2op_rehab</v>
      </c>
      <c r="B4180" s="199" t="s">
        <v>3742</v>
      </c>
      <c r="C4180" s="200" t="s">
        <v>3742</v>
      </c>
      <c r="D4180" s="200" t="s">
        <v>3742</v>
      </c>
      <c r="E4180" s="199" t="str">
        <f>'Custom Utilization'!$E$3</f>
        <v>Custom2</v>
      </c>
      <c r="F4180" s="199">
        <v>1</v>
      </c>
      <c r="G4180" s="199" t="s">
        <v>307</v>
      </c>
      <c r="H4180" s="201">
        <f>'Custom Utilization'!M22</f>
        <v>97.512957142523717</v>
      </c>
      <c r="I4180" s="199">
        <f>'Custom Utilization'!E22</f>
        <v>1</v>
      </c>
      <c r="J4180" s="202" t="s">
        <v>336</v>
      </c>
      <c r="K4180" s="199">
        <f t="shared" si="64"/>
        <v>97.512957142523717</v>
      </c>
      <c r="L4180" s="199">
        <f t="shared" si="65"/>
        <v>97.512957142523717</v>
      </c>
      <c r="M4180" s="199">
        <f t="shared" si="66"/>
        <v>0</v>
      </c>
      <c r="N4180" s="199">
        <f t="shared" si="66"/>
        <v>0</v>
      </c>
      <c r="O4180" s="199">
        <f t="shared" si="66"/>
        <v>0</v>
      </c>
      <c r="P4180" s="199">
        <f t="shared" si="66"/>
        <v>0</v>
      </c>
      <c r="Q4180" s="199">
        <f t="shared" si="66"/>
        <v>1</v>
      </c>
      <c r="R4180" s="199">
        <f t="shared" si="63"/>
        <v>97.512957142523717</v>
      </c>
      <c r="S4180" s="199"/>
    </row>
    <row r="4181" spans="1:19" hidden="1" x14ac:dyDescent="0.25">
      <c r="A4181" s="199" t="str">
        <f t="shared" si="59"/>
        <v>NANACustom2op_speccare</v>
      </c>
      <c r="B4181" s="199" t="s">
        <v>3742</v>
      </c>
      <c r="C4181" s="200" t="s">
        <v>3742</v>
      </c>
      <c r="D4181" s="200" t="s">
        <v>3742</v>
      </c>
      <c r="E4181" s="199" t="str">
        <f>'Custom Utilization'!$E$3</f>
        <v>Custom2</v>
      </c>
      <c r="F4181" s="199">
        <v>1</v>
      </c>
      <c r="G4181" s="199" t="s">
        <v>308</v>
      </c>
      <c r="H4181" s="201">
        <f>'Custom Utilization'!M23</f>
        <v>150</v>
      </c>
      <c r="I4181" s="199">
        <f>'Custom Utilization'!E23</f>
        <v>5</v>
      </c>
      <c r="J4181" s="202" t="s">
        <v>332</v>
      </c>
      <c r="K4181" s="199">
        <f t="shared" si="64"/>
        <v>750</v>
      </c>
      <c r="L4181" s="199">
        <f t="shared" si="65"/>
        <v>750</v>
      </c>
      <c r="M4181" s="199">
        <f t="shared" si="66"/>
        <v>5</v>
      </c>
      <c r="N4181" s="199">
        <f t="shared" si="66"/>
        <v>0</v>
      </c>
      <c r="O4181" s="199">
        <f t="shared" si="66"/>
        <v>0</v>
      </c>
      <c r="P4181" s="199">
        <f t="shared" si="66"/>
        <v>0</v>
      </c>
      <c r="Q4181" s="199">
        <f t="shared" si="66"/>
        <v>0</v>
      </c>
      <c r="R4181" s="199">
        <f t="shared" si="63"/>
        <v>0</v>
      </c>
      <c r="S4181" s="199"/>
    </row>
    <row r="4182" spans="1:19" hidden="1" x14ac:dyDescent="0.25">
      <c r="A4182" s="199" t="str">
        <f t="shared" si="59"/>
        <v>NANACustom2op_surg</v>
      </c>
      <c r="B4182" s="199" t="s">
        <v>3742</v>
      </c>
      <c r="C4182" s="200" t="s">
        <v>3742</v>
      </c>
      <c r="D4182" s="200" t="s">
        <v>3742</v>
      </c>
      <c r="E4182" s="199" t="str">
        <f>'Custom Utilization'!$E$3</f>
        <v>Custom2</v>
      </c>
      <c r="F4182" s="199">
        <v>1</v>
      </c>
      <c r="G4182" s="199" t="s">
        <v>309</v>
      </c>
      <c r="H4182" s="201">
        <f>'Custom Utilization'!M24</f>
        <v>1318.8165172660365</v>
      </c>
      <c r="I4182" s="199">
        <f>'Custom Utilization'!E24</f>
        <v>0</v>
      </c>
      <c r="J4182" s="202" t="s">
        <v>336</v>
      </c>
      <c r="K4182" s="199">
        <f t="shared" si="64"/>
        <v>0</v>
      </c>
      <c r="L4182" s="199">
        <f t="shared" si="65"/>
        <v>0</v>
      </c>
      <c r="M4182" s="199">
        <f t="shared" si="66"/>
        <v>0</v>
      </c>
      <c r="N4182" s="199">
        <f t="shared" si="66"/>
        <v>0</v>
      </c>
      <c r="O4182" s="199">
        <f t="shared" si="66"/>
        <v>0</v>
      </c>
      <c r="P4182" s="199">
        <f t="shared" si="66"/>
        <v>0</v>
      </c>
      <c r="Q4182" s="199">
        <f t="shared" si="66"/>
        <v>0</v>
      </c>
      <c r="R4182" s="199">
        <f t="shared" si="63"/>
        <v>0</v>
      </c>
      <c r="S4182" s="199"/>
    </row>
    <row r="4183" spans="1:19" hidden="1" x14ac:dyDescent="0.25">
      <c r="A4183" s="199" t="str">
        <f t="shared" si="59"/>
        <v>NANACustom2op_ultrasound</v>
      </c>
      <c r="B4183" s="199" t="s">
        <v>3742</v>
      </c>
      <c r="C4183" s="200" t="s">
        <v>3742</v>
      </c>
      <c r="D4183" s="200" t="s">
        <v>3742</v>
      </c>
      <c r="E4183" s="199" t="str">
        <f>'Custom Utilization'!$E$3</f>
        <v>Custom2</v>
      </c>
      <c r="F4183" s="199">
        <v>1</v>
      </c>
      <c r="G4183" s="199" t="s">
        <v>310</v>
      </c>
      <c r="H4183" s="201">
        <f>'Custom Utilization'!M25</f>
        <v>232.59161292179411</v>
      </c>
      <c r="I4183" s="199">
        <f>'Custom Utilization'!E25</f>
        <v>0</v>
      </c>
      <c r="J4183" s="202" t="s">
        <v>333</v>
      </c>
      <c r="K4183" s="199">
        <f t="shared" si="64"/>
        <v>0</v>
      </c>
      <c r="L4183" s="199">
        <f t="shared" si="65"/>
        <v>0</v>
      </c>
      <c r="M4183" s="199">
        <f t="shared" si="66"/>
        <v>0</v>
      </c>
      <c r="N4183" s="199">
        <f t="shared" si="66"/>
        <v>0</v>
      </c>
      <c r="O4183" s="199">
        <f t="shared" si="66"/>
        <v>0</v>
      </c>
      <c r="P4183" s="199">
        <f t="shared" si="66"/>
        <v>0</v>
      </c>
      <c r="Q4183" s="199">
        <f t="shared" si="66"/>
        <v>0</v>
      </c>
      <c r="R4183" s="199">
        <f t="shared" si="63"/>
        <v>0</v>
      </c>
      <c r="S4183" s="199"/>
    </row>
    <row r="4184" spans="1:19" hidden="1" x14ac:dyDescent="0.25">
      <c r="A4184" s="199" t="str">
        <f t="shared" si="59"/>
        <v>NANACustom2op_xray</v>
      </c>
      <c r="B4184" s="199" t="s">
        <v>3742</v>
      </c>
      <c r="C4184" s="200" t="s">
        <v>3742</v>
      </c>
      <c r="D4184" s="200" t="s">
        <v>3742</v>
      </c>
      <c r="E4184" s="199" t="str">
        <f>'Custom Utilization'!$E$3</f>
        <v>Custom2</v>
      </c>
      <c r="F4184" s="199">
        <v>1</v>
      </c>
      <c r="G4184" s="199" t="s">
        <v>311</v>
      </c>
      <c r="H4184" s="201">
        <f>'Custom Utilization'!M26</f>
        <v>107.43038397650423</v>
      </c>
      <c r="I4184" s="199">
        <f>'Custom Utilization'!E26</f>
        <v>1</v>
      </c>
      <c r="J4184" s="202" t="s">
        <v>333</v>
      </c>
      <c r="K4184" s="199">
        <f t="shared" si="64"/>
        <v>107.43038397650423</v>
      </c>
      <c r="L4184" s="199">
        <f t="shared" si="65"/>
        <v>107.43038397650423</v>
      </c>
      <c r="M4184" s="199">
        <f t="shared" si="66"/>
        <v>0</v>
      </c>
      <c r="N4184" s="199">
        <f t="shared" si="66"/>
        <v>1</v>
      </c>
      <c r="O4184" s="199">
        <f t="shared" si="66"/>
        <v>0</v>
      </c>
      <c r="P4184" s="199">
        <f t="shared" si="66"/>
        <v>0</v>
      </c>
      <c r="Q4184" s="199">
        <f t="shared" si="66"/>
        <v>0</v>
      </c>
      <c r="R4184" s="199">
        <f t="shared" si="63"/>
        <v>0</v>
      </c>
      <c r="S4184" s="199"/>
    </row>
    <row r="4185" spans="1:19" hidden="1" x14ac:dyDescent="0.25">
      <c r="A4185" s="199" t="str">
        <f t="shared" si="59"/>
        <v>NANACustom2rx_generic</v>
      </c>
      <c r="B4185" s="199" t="s">
        <v>3742</v>
      </c>
      <c r="C4185" s="200" t="s">
        <v>3742</v>
      </c>
      <c r="D4185" s="200" t="s">
        <v>3742</v>
      </c>
      <c r="E4185" s="199" t="str">
        <f>'Custom Utilization'!$E$3</f>
        <v>Custom2</v>
      </c>
      <c r="F4185" s="199">
        <v>1</v>
      </c>
      <c r="G4185" s="199" t="s">
        <v>312</v>
      </c>
      <c r="H4185" s="201">
        <f>'Custom Utilization'!M27</f>
        <v>25</v>
      </c>
      <c r="I4185" s="199">
        <f>'Custom Utilization'!E27</f>
        <v>9</v>
      </c>
      <c r="J4185" s="202" t="s">
        <v>334</v>
      </c>
      <c r="K4185" s="199">
        <f t="shared" si="64"/>
        <v>225</v>
      </c>
      <c r="L4185" s="199">
        <f t="shared" si="65"/>
        <v>225</v>
      </c>
      <c r="M4185" s="199">
        <f t="shared" si="66"/>
        <v>0</v>
      </c>
      <c r="N4185" s="199">
        <f t="shared" si="66"/>
        <v>0</v>
      </c>
      <c r="O4185" s="199">
        <f t="shared" si="66"/>
        <v>9</v>
      </c>
      <c r="P4185" s="199">
        <f t="shared" si="66"/>
        <v>0</v>
      </c>
      <c r="Q4185" s="199">
        <f t="shared" si="66"/>
        <v>0</v>
      </c>
      <c r="R4185" s="199">
        <f t="shared" si="63"/>
        <v>0</v>
      </c>
      <c r="S4185" s="199"/>
    </row>
    <row r="4186" spans="1:19" hidden="1" x14ac:dyDescent="0.25">
      <c r="A4186" s="199" t="str">
        <f t="shared" si="59"/>
        <v>NANACustom2rx_pbrand</v>
      </c>
      <c r="B4186" s="199" t="s">
        <v>3742</v>
      </c>
      <c r="C4186" s="200" t="s">
        <v>3742</v>
      </c>
      <c r="D4186" s="200" t="s">
        <v>3742</v>
      </c>
      <c r="E4186" s="199" t="str">
        <f>'Custom Utilization'!$E$3</f>
        <v>Custom2</v>
      </c>
      <c r="F4186" s="199">
        <v>1</v>
      </c>
      <c r="G4186" s="199" t="s">
        <v>2687</v>
      </c>
      <c r="H4186" s="201">
        <f>'Custom Utilization'!M28</f>
        <v>500</v>
      </c>
      <c r="I4186" s="199">
        <f>'Custom Utilization'!E28</f>
        <v>0</v>
      </c>
      <c r="J4186" s="202" t="s">
        <v>334</v>
      </c>
      <c r="K4186" s="199">
        <f t="shared" si="64"/>
        <v>0</v>
      </c>
      <c r="L4186" s="199">
        <f t="shared" si="65"/>
        <v>0</v>
      </c>
      <c r="M4186" s="199">
        <f t="shared" si="66"/>
        <v>0</v>
      </c>
      <c r="N4186" s="199">
        <f t="shared" si="66"/>
        <v>0</v>
      </c>
      <c r="O4186" s="199">
        <f t="shared" si="66"/>
        <v>0</v>
      </c>
      <c r="P4186" s="199">
        <f t="shared" si="66"/>
        <v>0</v>
      </c>
      <c r="Q4186" s="199">
        <f t="shared" si="66"/>
        <v>0</v>
      </c>
      <c r="R4186" s="199">
        <f t="shared" si="63"/>
        <v>0</v>
      </c>
      <c r="S4186" s="199"/>
    </row>
    <row r="4187" spans="1:19" hidden="1" x14ac:dyDescent="0.25">
      <c r="A4187" s="199" t="str">
        <f t="shared" si="59"/>
        <v>NANACustom2rx_npbrand</v>
      </c>
      <c r="B4187" s="199" t="s">
        <v>3742</v>
      </c>
      <c r="C4187" s="200" t="s">
        <v>3742</v>
      </c>
      <c r="D4187" s="200" t="s">
        <v>3742</v>
      </c>
      <c r="E4187" s="199" t="str">
        <f>'Custom Utilization'!$E$3</f>
        <v>Custom2</v>
      </c>
      <c r="F4187" s="199">
        <v>1</v>
      </c>
      <c r="G4187" s="199" t="s">
        <v>2688</v>
      </c>
      <c r="H4187" s="201">
        <f>'Custom Utilization'!M29</f>
        <v>336.5499542675164</v>
      </c>
      <c r="I4187" s="199">
        <f>'Custom Utilization'!E29</f>
        <v>2</v>
      </c>
      <c r="J4187" s="202" t="s">
        <v>334</v>
      </c>
      <c r="K4187" s="199">
        <f t="shared" si="64"/>
        <v>673.0999085350328</v>
      </c>
      <c r="L4187" s="199">
        <f t="shared" si="65"/>
        <v>673.0999085350328</v>
      </c>
      <c r="M4187" s="199">
        <f t="shared" si="66"/>
        <v>0</v>
      </c>
      <c r="N4187" s="199">
        <f t="shared" si="66"/>
        <v>0</v>
      </c>
      <c r="O4187" s="199">
        <f t="shared" si="66"/>
        <v>2</v>
      </c>
      <c r="P4187" s="199">
        <f t="shared" si="66"/>
        <v>0</v>
      </c>
      <c r="Q4187" s="199">
        <f t="shared" si="66"/>
        <v>0</v>
      </c>
      <c r="R4187" s="199">
        <f t="shared" si="63"/>
        <v>0</v>
      </c>
      <c r="S4187" s="199"/>
    </row>
    <row r="4188" spans="1:19" hidden="1" x14ac:dyDescent="0.25">
      <c r="A4188" s="199" t="str">
        <f t="shared" si="59"/>
        <v>NANACustom2rx_specialty</v>
      </c>
      <c r="B4188" s="199" t="s">
        <v>3742</v>
      </c>
      <c r="C4188" s="200" t="s">
        <v>3742</v>
      </c>
      <c r="D4188" s="200" t="s">
        <v>3742</v>
      </c>
      <c r="E4188" s="199" t="str">
        <f>'Custom Utilization'!$E$3</f>
        <v>Custom2</v>
      </c>
      <c r="F4188" s="199">
        <v>1</v>
      </c>
      <c r="G4188" s="199" t="s">
        <v>313</v>
      </c>
      <c r="H4188" s="201">
        <f>'Custom Utilization'!M30</f>
        <v>2771.5545962983433</v>
      </c>
      <c r="I4188" s="199">
        <f>'Custom Utilization'!E30</f>
        <v>0</v>
      </c>
      <c r="J4188" s="203" t="s">
        <v>334</v>
      </c>
      <c r="K4188" s="199">
        <f t="shared" si="64"/>
        <v>0</v>
      </c>
      <c r="L4188" s="199">
        <f t="shared" si="65"/>
        <v>0</v>
      </c>
      <c r="M4188" s="199">
        <f t="shared" si="66"/>
        <v>0</v>
      </c>
      <c r="N4188" s="199">
        <f t="shared" si="66"/>
        <v>0</v>
      </c>
      <c r="O4188" s="199">
        <f t="shared" si="66"/>
        <v>0</v>
      </c>
      <c r="P4188" s="199">
        <f t="shared" si="66"/>
        <v>0</v>
      </c>
      <c r="Q4188" s="199">
        <f t="shared" si="66"/>
        <v>0</v>
      </c>
      <c r="R4188" s="199">
        <f t="shared" si="63"/>
        <v>0</v>
      </c>
      <c r="S4188" s="199"/>
    </row>
    <row r="4189" spans="1:19" hidden="1" x14ac:dyDescent="0.25">
      <c r="A4189" s="199" t="str">
        <f t="shared" si="59"/>
        <v>NANACustom3ip_fac</v>
      </c>
      <c r="B4189" s="199" t="s">
        <v>3742</v>
      </c>
      <c r="C4189" s="200" t="s">
        <v>3742</v>
      </c>
      <c r="D4189" s="200" t="s">
        <v>3742</v>
      </c>
      <c r="E4189" s="199" t="str">
        <f>'Custom Utilization'!$F$3</f>
        <v>Custom3</v>
      </c>
      <c r="F4189" s="199">
        <v>1</v>
      </c>
      <c r="G4189" s="199" t="s">
        <v>289</v>
      </c>
      <c r="H4189" s="201">
        <f>'Custom Utilization'!N4</f>
        <v>4380.8398956386909</v>
      </c>
      <c r="I4189" s="199">
        <f>'Custom Utilization'!F4</f>
        <v>0</v>
      </c>
      <c r="J4189" s="202" t="s">
        <v>335</v>
      </c>
      <c r="K4189" s="199">
        <f t="shared" si="64"/>
        <v>0</v>
      </c>
      <c r="L4189" s="199">
        <f t="shared" si="65"/>
        <v>0</v>
      </c>
      <c r="M4189" s="199">
        <f t="shared" si="66"/>
        <v>0</v>
      </c>
      <c r="N4189" s="199">
        <f t="shared" si="66"/>
        <v>0</v>
      </c>
      <c r="O4189" s="199">
        <f t="shared" si="66"/>
        <v>0</v>
      </c>
      <c r="P4189" s="199">
        <f t="shared" si="66"/>
        <v>0</v>
      </c>
      <c r="Q4189" s="199">
        <f t="shared" si="66"/>
        <v>0</v>
      </c>
      <c r="R4189" s="199">
        <f t="shared" si="63"/>
        <v>0</v>
      </c>
      <c r="S4189" s="199"/>
    </row>
    <row r="4190" spans="1:19" hidden="1" x14ac:dyDescent="0.25">
      <c r="A4190" s="199" t="str">
        <f t="shared" si="59"/>
        <v>NANACustom3ip_prof</v>
      </c>
      <c r="B4190" s="199" t="s">
        <v>3742</v>
      </c>
      <c r="C4190" s="200" t="s">
        <v>3742</v>
      </c>
      <c r="D4190" s="200" t="s">
        <v>3742</v>
      </c>
      <c r="E4190" s="199" t="str">
        <f>'Custom Utilization'!$F$3</f>
        <v>Custom3</v>
      </c>
      <c r="F4190" s="199">
        <v>1</v>
      </c>
      <c r="G4190" s="199" t="s">
        <v>290</v>
      </c>
      <c r="H4190" s="201">
        <f>'Custom Utilization'!N5</f>
        <v>3143.4624999059606</v>
      </c>
      <c r="I4190" s="199">
        <f>'Custom Utilization'!F5</f>
        <v>0</v>
      </c>
      <c r="J4190" s="202" t="s">
        <v>363</v>
      </c>
      <c r="K4190" s="199">
        <f t="shared" si="64"/>
        <v>0</v>
      </c>
      <c r="L4190" s="199">
        <f t="shared" si="65"/>
        <v>0</v>
      </c>
      <c r="M4190" s="199">
        <f t="shared" si="66"/>
        <v>0</v>
      </c>
      <c r="N4190" s="199">
        <f t="shared" si="66"/>
        <v>0</v>
      </c>
      <c r="O4190" s="199">
        <f t="shared" si="66"/>
        <v>0</v>
      </c>
      <c r="P4190" s="199">
        <f t="shared" si="66"/>
        <v>0</v>
      </c>
      <c r="Q4190" s="199">
        <f t="shared" si="66"/>
        <v>0</v>
      </c>
      <c r="R4190" s="199">
        <f t="shared" si="63"/>
        <v>0</v>
      </c>
      <c r="S4190" s="199"/>
    </row>
    <row r="4191" spans="1:19" hidden="1" x14ac:dyDescent="0.25">
      <c r="A4191" s="199" t="str">
        <f t="shared" si="59"/>
        <v>NANACustom3op_ambulance</v>
      </c>
      <c r="B4191" s="199" t="s">
        <v>3742</v>
      </c>
      <c r="C4191" s="200" t="s">
        <v>3742</v>
      </c>
      <c r="D4191" s="200" t="s">
        <v>3742</v>
      </c>
      <c r="E4191" s="199" t="str">
        <f>'Custom Utilization'!$F$3</f>
        <v>Custom3</v>
      </c>
      <c r="F4191" s="199">
        <v>1</v>
      </c>
      <c r="G4191" s="199" t="s">
        <v>291</v>
      </c>
      <c r="H4191" s="201">
        <f>'Custom Utilization'!N6</f>
        <v>1053.8777566589583</v>
      </c>
      <c r="I4191" s="199">
        <f>'Custom Utilization'!F6</f>
        <v>0</v>
      </c>
      <c r="J4191" s="202" t="s">
        <v>336</v>
      </c>
      <c r="K4191" s="199">
        <f t="shared" si="64"/>
        <v>0</v>
      </c>
      <c r="L4191" s="199">
        <f t="shared" si="65"/>
        <v>0</v>
      </c>
      <c r="M4191" s="199">
        <f t="shared" si="66"/>
        <v>0</v>
      </c>
      <c r="N4191" s="199">
        <f t="shared" si="66"/>
        <v>0</v>
      </c>
      <c r="O4191" s="199">
        <f t="shared" si="66"/>
        <v>0</v>
      </c>
      <c r="P4191" s="199">
        <f t="shared" si="66"/>
        <v>0</v>
      </c>
      <c r="Q4191" s="199">
        <f t="shared" si="66"/>
        <v>0</v>
      </c>
      <c r="R4191" s="199">
        <f t="shared" si="63"/>
        <v>0</v>
      </c>
      <c r="S4191" s="199"/>
    </row>
    <row r="4192" spans="1:19" hidden="1" x14ac:dyDescent="0.25">
      <c r="A4192" s="199" t="str">
        <f t="shared" si="59"/>
        <v>NANACustom3op_chiro</v>
      </c>
      <c r="B4192" s="199" t="s">
        <v>3742</v>
      </c>
      <c r="C4192" s="200" t="s">
        <v>3742</v>
      </c>
      <c r="D4192" s="200" t="s">
        <v>3742</v>
      </c>
      <c r="E4192" s="199" t="str">
        <f>'Custom Utilization'!$F$3</f>
        <v>Custom3</v>
      </c>
      <c r="F4192" s="199">
        <v>1</v>
      </c>
      <c r="G4192" s="199" t="s">
        <v>292</v>
      </c>
      <c r="H4192" s="201">
        <f>'Custom Utilization'!N7</f>
        <v>42.242740123747033</v>
      </c>
      <c r="I4192" s="199">
        <f>'Custom Utilization'!F7</f>
        <v>1</v>
      </c>
      <c r="J4192" s="202" t="s">
        <v>332</v>
      </c>
      <c r="K4192" s="199">
        <f t="shared" si="64"/>
        <v>42.242740123747033</v>
      </c>
      <c r="L4192" s="199">
        <f t="shared" si="65"/>
        <v>42.242740123747033</v>
      </c>
      <c r="M4192" s="199">
        <f t="shared" si="66"/>
        <v>1</v>
      </c>
      <c r="N4192" s="199">
        <f t="shared" si="66"/>
        <v>0</v>
      </c>
      <c r="O4192" s="199">
        <f t="shared" si="66"/>
        <v>0</v>
      </c>
      <c r="P4192" s="199">
        <f t="shared" si="66"/>
        <v>0</v>
      </c>
      <c r="Q4192" s="199">
        <f t="shared" si="66"/>
        <v>0</v>
      </c>
      <c r="R4192" s="199">
        <f t="shared" si="63"/>
        <v>0</v>
      </c>
      <c r="S4192" s="199"/>
    </row>
    <row r="4193" spans="1:19" hidden="1" x14ac:dyDescent="0.25">
      <c r="A4193" s="199" t="str">
        <f t="shared" si="59"/>
        <v>NANACustom3op_ct_mri</v>
      </c>
      <c r="B4193" s="199" t="s">
        <v>3742</v>
      </c>
      <c r="C4193" s="200" t="s">
        <v>3742</v>
      </c>
      <c r="D4193" s="200" t="s">
        <v>3742</v>
      </c>
      <c r="E4193" s="199" t="str">
        <f>'Custom Utilization'!$F$3</f>
        <v>Custom3</v>
      </c>
      <c r="F4193" s="199">
        <v>1</v>
      </c>
      <c r="G4193" s="199" t="s">
        <v>293</v>
      </c>
      <c r="H4193" s="201">
        <f>'Custom Utilization'!N8</f>
        <v>908.04298185002915</v>
      </c>
      <c r="I4193" s="199">
        <f>'Custom Utilization'!F8</f>
        <v>0</v>
      </c>
      <c r="J4193" s="202" t="s">
        <v>333</v>
      </c>
      <c r="K4193" s="199">
        <f t="shared" si="64"/>
        <v>0</v>
      </c>
      <c r="L4193" s="199">
        <f t="shared" si="65"/>
        <v>0</v>
      </c>
      <c r="M4193" s="199">
        <f t="shared" si="66"/>
        <v>0</v>
      </c>
      <c r="N4193" s="199">
        <f t="shared" si="66"/>
        <v>0</v>
      </c>
      <c r="O4193" s="199">
        <f t="shared" si="66"/>
        <v>0</v>
      </c>
      <c r="P4193" s="199">
        <f t="shared" si="66"/>
        <v>0</v>
      </c>
      <c r="Q4193" s="199">
        <f t="shared" si="66"/>
        <v>0</v>
      </c>
      <c r="R4193" s="199">
        <f t="shared" si="63"/>
        <v>0</v>
      </c>
      <c r="S4193" s="199"/>
    </row>
    <row r="4194" spans="1:19" hidden="1" x14ac:dyDescent="0.25">
      <c r="A4194" s="199" t="str">
        <f t="shared" si="59"/>
        <v>NANACustom3op_diagnostic_cardiology</v>
      </c>
      <c r="B4194" s="199" t="s">
        <v>3742</v>
      </c>
      <c r="C4194" s="200" t="s">
        <v>3742</v>
      </c>
      <c r="D4194" s="200" t="s">
        <v>3742</v>
      </c>
      <c r="E4194" s="199" t="str">
        <f>'Custom Utilization'!$F$3</f>
        <v>Custom3</v>
      </c>
      <c r="F4194" s="199">
        <v>1</v>
      </c>
      <c r="G4194" s="199" t="s">
        <v>294</v>
      </c>
      <c r="H4194" s="201">
        <f>'Custom Utilization'!N9</f>
        <v>236.55012012425672</v>
      </c>
      <c r="I4194" s="199">
        <f>'Custom Utilization'!F9</f>
        <v>0</v>
      </c>
      <c r="J4194" s="202" t="s">
        <v>333</v>
      </c>
      <c r="K4194" s="199">
        <f t="shared" si="64"/>
        <v>0</v>
      </c>
      <c r="L4194" s="199">
        <f t="shared" si="65"/>
        <v>0</v>
      </c>
      <c r="M4194" s="199">
        <f t="shared" si="66"/>
        <v>0</v>
      </c>
      <c r="N4194" s="199">
        <f t="shared" si="66"/>
        <v>0</v>
      </c>
      <c r="O4194" s="199">
        <f t="shared" si="66"/>
        <v>0</v>
      </c>
      <c r="P4194" s="199">
        <f t="shared" si="66"/>
        <v>0</v>
      </c>
      <c r="Q4194" s="199">
        <f t="shared" si="66"/>
        <v>0</v>
      </c>
      <c r="R4194" s="199">
        <f t="shared" si="63"/>
        <v>0</v>
      </c>
      <c r="S4194" s="199"/>
    </row>
    <row r="4195" spans="1:19" hidden="1" x14ac:dyDescent="0.25">
      <c r="A4195" s="199" t="str">
        <f t="shared" si="59"/>
        <v>NANACustom3op_dialysis</v>
      </c>
      <c r="B4195" s="199" t="s">
        <v>3742</v>
      </c>
      <c r="C4195" s="200" t="s">
        <v>3742</v>
      </c>
      <c r="D4195" s="200" t="s">
        <v>3742</v>
      </c>
      <c r="E4195" s="199" t="str">
        <f>'Custom Utilization'!$F$3</f>
        <v>Custom3</v>
      </c>
      <c r="F4195" s="199">
        <v>1</v>
      </c>
      <c r="G4195" s="199" t="s">
        <v>295</v>
      </c>
      <c r="H4195" s="201">
        <f>'Custom Utilization'!N10</f>
        <v>1826.9396649975388</v>
      </c>
      <c r="I4195" s="199">
        <f>'Custom Utilization'!F10</f>
        <v>0</v>
      </c>
      <c r="J4195" s="202" t="s">
        <v>336</v>
      </c>
      <c r="K4195" s="199">
        <f t="shared" si="64"/>
        <v>0</v>
      </c>
      <c r="L4195" s="199">
        <f t="shared" si="65"/>
        <v>0</v>
      </c>
      <c r="M4195" s="199">
        <f t="shared" si="66"/>
        <v>0</v>
      </c>
      <c r="N4195" s="199">
        <f t="shared" si="66"/>
        <v>0</v>
      </c>
      <c r="O4195" s="199">
        <f t="shared" si="66"/>
        <v>0</v>
      </c>
      <c r="P4195" s="199">
        <f t="shared" si="66"/>
        <v>0</v>
      </c>
      <c r="Q4195" s="199">
        <f t="shared" si="66"/>
        <v>0</v>
      </c>
      <c r="R4195" s="199">
        <f t="shared" si="63"/>
        <v>0</v>
      </c>
      <c r="S4195" s="199"/>
    </row>
    <row r="4196" spans="1:19" hidden="1" x14ac:dyDescent="0.25">
      <c r="A4196" s="199" t="str">
        <f t="shared" si="59"/>
        <v>NANACustom3op_dme</v>
      </c>
      <c r="B4196" s="199" t="s">
        <v>3742</v>
      </c>
      <c r="C4196" s="200" t="s">
        <v>3742</v>
      </c>
      <c r="D4196" s="200" t="s">
        <v>3742</v>
      </c>
      <c r="E4196" s="199" t="str">
        <f>'Custom Utilization'!$F$3</f>
        <v>Custom3</v>
      </c>
      <c r="F4196" s="199">
        <v>1</v>
      </c>
      <c r="G4196" s="199" t="s">
        <v>296</v>
      </c>
      <c r="H4196" s="201">
        <f>'Custom Utilization'!N11</f>
        <v>220.57100587517786</v>
      </c>
      <c r="I4196" s="199">
        <f>'Custom Utilization'!F11</f>
        <v>0</v>
      </c>
      <c r="J4196" s="202" t="s">
        <v>336</v>
      </c>
      <c r="K4196" s="199">
        <f t="shared" si="64"/>
        <v>0</v>
      </c>
      <c r="L4196" s="199">
        <f t="shared" si="65"/>
        <v>0</v>
      </c>
      <c r="M4196" s="199">
        <f t="shared" si="66"/>
        <v>0</v>
      </c>
      <c r="N4196" s="199">
        <f t="shared" si="66"/>
        <v>0</v>
      </c>
      <c r="O4196" s="199">
        <f t="shared" si="66"/>
        <v>0</v>
      </c>
      <c r="P4196" s="199">
        <f t="shared" si="66"/>
        <v>0</v>
      </c>
      <c r="Q4196" s="199">
        <f t="shared" si="66"/>
        <v>0</v>
      </c>
      <c r="R4196" s="199">
        <f t="shared" si="63"/>
        <v>0</v>
      </c>
      <c r="S4196" s="199"/>
    </row>
    <row r="4197" spans="1:19" hidden="1" x14ac:dyDescent="0.25">
      <c r="A4197" s="199" t="str">
        <f t="shared" si="59"/>
        <v>NANACustom3op_er_fac</v>
      </c>
      <c r="B4197" s="199" t="s">
        <v>3742</v>
      </c>
      <c r="C4197" s="200" t="s">
        <v>3742</v>
      </c>
      <c r="D4197" s="200" t="s">
        <v>3742</v>
      </c>
      <c r="E4197" s="199" t="str">
        <f>'Custom Utilization'!$F$3</f>
        <v>Custom3</v>
      </c>
      <c r="F4197" s="199">
        <v>1</v>
      </c>
      <c r="G4197" s="199" t="s">
        <v>297</v>
      </c>
      <c r="H4197" s="201">
        <f>'Custom Utilization'!N12</f>
        <v>1646.9478089508189</v>
      </c>
      <c r="I4197" s="199">
        <f>'Custom Utilization'!F12</f>
        <v>0</v>
      </c>
      <c r="J4197" s="202" t="s">
        <v>336</v>
      </c>
      <c r="K4197" s="199">
        <f t="shared" si="64"/>
        <v>0</v>
      </c>
      <c r="L4197" s="199">
        <f t="shared" si="65"/>
        <v>0</v>
      </c>
      <c r="M4197" s="199">
        <f t="shared" si="66"/>
        <v>0</v>
      </c>
      <c r="N4197" s="199">
        <f t="shared" si="66"/>
        <v>0</v>
      </c>
      <c r="O4197" s="199">
        <f t="shared" si="66"/>
        <v>0</v>
      </c>
      <c r="P4197" s="199">
        <f t="shared" si="66"/>
        <v>0</v>
      </c>
      <c r="Q4197" s="199">
        <f t="shared" si="66"/>
        <v>0</v>
      </c>
      <c r="R4197" s="199">
        <f t="shared" si="63"/>
        <v>0</v>
      </c>
      <c r="S4197" s="199"/>
    </row>
    <row r="4198" spans="1:19" hidden="1" x14ac:dyDescent="0.25">
      <c r="A4198" s="199" t="str">
        <f t="shared" si="59"/>
        <v>NANACustom3op_er_prof</v>
      </c>
      <c r="B4198" s="199" t="s">
        <v>3742</v>
      </c>
      <c r="C4198" s="200" t="s">
        <v>3742</v>
      </c>
      <c r="D4198" s="200" t="s">
        <v>3742</v>
      </c>
      <c r="E4198" s="199" t="str">
        <f>'Custom Utilization'!$F$3</f>
        <v>Custom3</v>
      </c>
      <c r="F4198" s="199">
        <v>1</v>
      </c>
      <c r="G4198" s="199" t="s">
        <v>298</v>
      </c>
      <c r="H4198" s="201">
        <f>'Custom Utilization'!N13</f>
        <v>0</v>
      </c>
      <c r="I4198" s="199">
        <f>'Custom Utilization'!F13</f>
        <v>0</v>
      </c>
      <c r="J4198" s="202" t="s">
        <v>336</v>
      </c>
      <c r="K4198" s="199">
        <f t="shared" si="64"/>
        <v>0</v>
      </c>
      <c r="L4198" s="199">
        <f t="shared" si="65"/>
        <v>0</v>
      </c>
      <c r="M4198" s="199">
        <f t="shared" si="66"/>
        <v>0</v>
      </c>
      <c r="N4198" s="199">
        <f t="shared" si="66"/>
        <v>0</v>
      </c>
      <c r="O4198" s="199">
        <f t="shared" si="66"/>
        <v>0</v>
      </c>
      <c r="P4198" s="199">
        <f t="shared" si="66"/>
        <v>0</v>
      </c>
      <c r="Q4198" s="199">
        <f t="shared" si="66"/>
        <v>0</v>
      </c>
      <c r="R4198" s="199">
        <f t="shared" si="63"/>
        <v>0</v>
      </c>
      <c r="S4198" s="199"/>
    </row>
    <row r="4199" spans="1:19" hidden="1" x14ac:dyDescent="0.25">
      <c r="A4199" s="199" t="str">
        <f t="shared" si="59"/>
        <v>NANACustom3op_eye</v>
      </c>
      <c r="B4199" s="199" t="s">
        <v>3742</v>
      </c>
      <c r="C4199" s="200" t="s">
        <v>3742</v>
      </c>
      <c r="D4199" s="200" t="s">
        <v>3742</v>
      </c>
      <c r="E4199" s="199" t="str">
        <f>'Custom Utilization'!$F$3</f>
        <v>Custom3</v>
      </c>
      <c r="F4199" s="199">
        <v>1</v>
      </c>
      <c r="G4199" s="199" t="s">
        <v>299</v>
      </c>
      <c r="H4199" s="201">
        <f>'Custom Utilization'!N14</f>
        <v>107.03031856333438</v>
      </c>
      <c r="I4199" s="199">
        <f>'Custom Utilization'!F14</f>
        <v>0</v>
      </c>
      <c r="J4199" s="202" t="s">
        <v>332</v>
      </c>
      <c r="K4199" s="199">
        <f t="shared" si="64"/>
        <v>0</v>
      </c>
      <c r="L4199" s="199">
        <f t="shared" si="65"/>
        <v>0</v>
      </c>
      <c r="M4199" s="199">
        <f t="shared" si="66"/>
        <v>0</v>
      </c>
      <c r="N4199" s="199">
        <f t="shared" si="66"/>
        <v>0</v>
      </c>
      <c r="O4199" s="199">
        <f t="shared" si="66"/>
        <v>0</v>
      </c>
      <c r="P4199" s="199">
        <f t="shared" si="66"/>
        <v>0</v>
      </c>
      <c r="Q4199" s="199">
        <f t="shared" si="66"/>
        <v>0</v>
      </c>
      <c r="R4199" s="199">
        <f t="shared" si="63"/>
        <v>0</v>
      </c>
      <c r="S4199" s="199"/>
    </row>
    <row r="4200" spans="1:19" hidden="1" x14ac:dyDescent="0.25">
      <c r="A4200" s="199" t="str">
        <f t="shared" ref="A4200:A4263" si="67">B4200&amp;C4200&amp;E4200&amp;G4200</f>
        <v>NANACustom3op_jcode</v>
      </c>
      <c r="B4200" s="199" t="s">
        <v>3742</v>
      </c>
      <c r="C4200" s="200" t="s">
        <v>3742</v>
      </c>
      <c r="D4200" s="200" t="s">
        <v>3742</v>
      </c>
      <c r="E4200" s="199" t="str">
        <f>'Custom Utilization'!$F$3</f>
        <v>Custom3</v>
      </c>
      <c r="F4200" s="199">
        <v>1</v>
      </c>
      <c r="G4200" s="199" t="s">
        <v>300</v>
      </c>
      <c r="H4200" s="201">
        <f>'Custom Utilization'!N15</f>
        <v>3305.3014154290477</v>
      </c>
      <c r="I4200" s="199">
        <f>'Custom Utilization'!F15</f>
        <v>0</v>
      </c>
      <c r="J4200" s="202" t="s">
        <v>336</v>
      </c>
      <c r="K4200" s="199">
        <f t="shared" si="64"/>
        <v>0</v>
      </c>
      <c r="L4200" s="199">
        <f t="shared" si="65"/>
        <v>0</v>
      </c>
      <c r="M4200" s="199">
        <f t="shared" si="66"/>
        <v>0</v>
      </c>
      <c r="N4200" s="199">
        <f t="shared" si="66"/>
        <v>0</v>
      </c>
      <c r="O4200" s="199">
        <f t="shared" si="66"/>
        <v>0</v>
      </c>
      <c r="P4200" s="199">
        <f t="shared" si="66"/>
        <v>0</v>
      </c>
      <c r="Q4200" s="199">
        <f t="shared" si="66"/>
        <v>0</v>
      </c>
      <c r="R4200" s="199">
        <f t="shared" ref="R4200:R4263" si="68">IF($J4200=Q$3,$K4200,0)</f>
        <v>0</v>
      </c>
      <c r="S4200" s="199"/>
    </row>
    <row r="4201" spans="1:19" hidden="1" x14ac:dyDescent="0.25">
      <c r="A4201" s="199" t="str">
        <f t="shared" si="67"/>
        <v>NANACustom3op_lab</v>
      </c>
      <c r="B4201" s="199" t="s">
        <v>3742</v>
      </c>
      <c r="C4201" s="200" t="s">
        <v>3742</v>
      </c>
      <c r="D4201" s="200" t="s">
        <v>3742</v>
      </c>
      <c r="E4201" s="199" t="str">
        <f>'Custom Utilization'!$F$3</f>
        <v>Custom3</v>
      </c>
      <c r="F4201" s="199">
        <v>1</v>
      </c>
      <c r="G4201" s="199" t="s">
        <v>301</v>
      </c>
      <c r="H4201" s="201">
        <f>'Custom Utilization'!N16</f>
        <v>107.81794691085301</v>
      </c>
      <c r="I4201" s="199">
        <f>'Custom Utilization'!F16</f>
        <v>4</v>
      </c>
      <c r="J4201" s="202" t="s">
        <v>333</v>
      </c>
      <c r="K4201" s="199">
        <f t="shared" si="64"/>
        <v>431.27178764341204</v>
      </c>
      <c r="L4201" s="199">
        <f t="shared" si="65"/>
        <v>431.27178764341204</v>
      </c>
      <c r="M4201" s="199">
        <f t="shared" si="66"/>
        <v>0</v>
      </c>
      <c r="N4201" s="199">
        <f t="shared" si="66"/>
        <v>4</v>
      </c>
      <c r="O4201" s="199">
        <f t="shared" si="66"/>
        <v>0</v>
      </c>
      <c r="P4201" s="199">
        <f t="shared" si="66"/>
        <v>0</v>
      </c>
      <c r="Q4201" s="199">
        <f t="shared" si="66"/>
        <v>0</v>
      </c>
      <c r="R4201" s="199">
        <f t="shared" si="68"/>
        <v>0</v>
      </c>
      <c r="S4201" s="199"/>
    </row>
    <row r="4202" spans="1:19" hidden="1" x14ac:dyDescent="0.25">
      <c r="A4202" s="199" t="str">
        <f t="shared" si="67"/>
        <v>NANACustom3op_mh</v>
      </c>
      <c r="B4202" s="199" t="s">
        <v>3742</v>
      </c>
      <c r="C4202" s="200" t="s">
        <v>3742</v>
      </c>
      <c r="D4202" s="200" t="s">
        <v>3742</v>
      </c>
      <c r="E4202" s="199" t="str">
        <f>'Custom Utilization'!$F$3</f>
        <v>Custom3</v>
      </c>
      <c r="F4202" s="199">
        <v>1</v>
      </c>
      <c r="G4202" s="199" t="s">
        <v>302</v>
      </c>
      <c r="H4202" s="201">
        <f>'Custom Utilization'!N17</f>
        <v>100.79826454321997</v>
      </c>
      <c r="I4202" s="199">
        <f>'Custom Utilization'!F17</f>
        <v>0</v>
      </c>
      <c r="J4202" s="202" t="s">
        <v>332</v>
      </c>
      <c r="K4202" s="199">
        <f t="shared" si="64"/>
        <v>0</v>
      </c>
      <c r="L4202" s="199">
        <f t="shared" si="65"/>
        <v>0</v>
      </c>
      <c r="M4202" s="199">
        <f t="shared" si="66"/>
        <v>0</v>
      </c>
      <c r="N4202" s="199">
        <f t="shared" si="66"/>
        <v>0</v>
      </c>
      <c r="O4202" s="199">
        <f t="shared" si="66"/>
        <v>0</v>
      </c>
      <c r="P4202" s="199">
        <f t="shared" si="66"/>
        <v>0</v>
      </c>
      <c r="Q4202" s="199">
        <f t="shared" si="66"/>
        <v>0</v>
      </c>
      <c r="R4202" s="199">
        <f t="shared" si="68"/>
        <v>0</v>
      </c>
      <c r="S4202" s="199"/>
    </row>
    <row r="4203" spans="1:19" hidden="1" x14ac:dyDescent="0.25">
      <c r="A4203" s="199" t="str">
        <f t="shared" si="67"/>
        <v>NANACustom3op_op_fac</v>
      </c>
      <c r="B4203" s="199" t="s">
        <v>3742</v>
      </c>
      <c r="C4203" s="200" t="s">
        <v>3742</v>
      </c>
      <c r="D4203" s="200" t="s">
        <v>3742</v>
      </c>
      <c r="E4203" s="199" t="str">
        <f>'Custom Utilization'!$F$3</f>
        <v>Custom3</v>
      </c>
      <c r="F4203" s="199">
        <v>1</v>
      </c>
      <c r="G4203" s="199" t="s">
        <v>303</v>
      </c>
      <c r="H4203" s="201">
        <f>'Custom Utilization'!N18</f>
        <v>1117.5828776072699</v>
      </c>
      <c r="I4203" s="199">
        <f>'Custom Utilization'!F18</f>
        <v>0</v>
      </c>
      <c r="J4203" s="202" t="s">
        <v>336</v>
      </c>
      <c r="K4203" s="199">
        <f t="shared" si="64"/>
        <v>0</v>
      </c>
      <c r="L4203" s="199">
        <f t="shared" si="65"/>
        <v>0</v>
      </c>
      <c r="M4203" s="199">
        <f t="shared" si="66"/>
        <v>0</v>
      </c>
      <c r="N4203" s="199">
        <f t="shared" si="66"/>
        <v>0</v>
      </c>
      <c r="O4203" s="199">
        <f t="shared" si="66"/>
        <v>0</v>
      </c>
      <c r="P4203" s="199">
        <f t="shared" si="66"/>
        <v>0</v>
      </c>
      <c r="Q4203" s="199">
        <f t="shared" si="66"/>
        <v>0</v>
      </c>
      <c r="R4203" s="199">
        <f t="shared" si="68"/>
        <v>0</v>
      </c>
      <c r="S4203" s="199"/>
    </row>
    <row r="4204" spans="1:19" hidden="1" x14ac:dyDescent="0.25">
      <c r="A4204" s="199" t="str">
        <f t="shared" si="67"/>
        <v>NANACustom3op_other</v>
      </c>
      <c r="B4204" s="199" t="s">
        <v>3742</v>
      </c>
      <c r="C4204" s="200" t="s">
        <v>3742</v>
      </c>
      <c r="D4204" s="200" t="s">
        <v>3742</v>
      </c>
      <c r="E4204" s="199" t="str">
        <f>'Custom Utilization'!$F$3</f>
        <v>Custom3</v>
      </c>
      <c r="F4204" s="199">
        <v>1</v>
      </c>
      <c r="G4204" s="199" t="s">
        <v>304</v>
      </c>
      <c r="H4204" s="201">
        <f>'Custom Utilization'!N19</f>
        <v>368.45216166850685</v>
      </c>
      <c r="I4204" s="199">
        <f>'Custom Utilization'!F19</f>
        <v>0</v>
      </c>
      <c r="J4204" s="202" t="s">
        <v>336</v>
      </c>
      <c r="K4204" s="199">
        <f t="shared" si="64"/>
        <v>0</v>
      </c>
      <c r="L4204" s="199">
        <f t="shared" si="65"/>
        <v>0</v>
      </c>
      <c r="M4204" s="199">
        <f t="shared" si="66"/>
        <v>0</v>
      </c>
      <c r="N4204" s="199">
        <f t="shared" si="66"/>
        <v>0</v>
      </c>
      <c r="O4204" s="199">
        <f t="shared" si="66"/>
        <v>0</v>
      </c>
      <c r="P4204" s="199">
        <f t="shared" si="66"/>
        <v>0</v>
      </c>
      <c r="Q4204" s="199">
        <f t="shared" si="66"/>
        <v>0</v>
      </c>
      <c r="R4204" s="199">
        <f t="shared" si="68"/>
        <v>0</v>
      </c>
      <c r="S4204" s="199"/>
    </row>
    <row r="4205" spans="1:19" hidden="1" x14ac:dyDescent="0.25">
      <c r="A4205" s="199" t="str">
        <f t="shared" si="67"/>
        <v>NANACustom3op_prev</v>
      </c>
      <c r="B4205" s="199" t="s">
        <v>3742</v>
      </c>
      <c r="C4205" s="200" t="s">
        <v>3742</v>
      </c>
      <c r="D4205" s="200" t="s">
        <v>3742</v>
      </c>
      <c r="E4205" s="199" t="str">
        <f>'Custom Utilization'!$F$3</f>
        <v>Custom3</v>
      </c>
      <c r="F4205" s="199">
        <v>1</v>
      </c>
      <c r="G4205" s="199" t="s">
        <v>305</v>
      </c>
      <c r="H4205" s="201">
        <f>'Custom Utilization'!N20</f>
        <v>155.7678992009794</v>
      </c>
      <c r="I4205" s="199">
        <f>'Custom Utilization'!F20</f>
        <v>1</v>
      </c>
      <c r="J4205" s="202" t="s">
        <v>332</v>
      </c>
      <c r="K4205" s="199">
        <f t="shared" si="64"/>
        <v>155.7678992009794</v>
      </c>
      <c r="L4205" s="199">
        <f t="shared" si="65"/>
        <v>155.7678992009794</v>
      </c>
      <c r="M4205" s="199">
        <f t="shared" si="66"/>
        <v>1</v>
      </c>
      <c r="N4205" s="199">
        <f t="shared" si="66"/>
        <v>0</v>
      </c>
      <c r="O4205" s="199">
        <f t="shared" si="66"/>
        <v>0</v>
      </c>
      <c r="P4205" s="199">
        <f t="shared" si="66"/>
        <v>0</v>
      </c>
      <c r="Q4205" s="199">
        <f t="shared" si="66"/>
        <v>0</v>
      </c>
      <c r="R4205" s="199">
        <f t="shared" si="68"/>
        <v>0</v>
      </c>
      <c r="S4205" s="199"/>
    </row>
    <row r="4206" spans="1:19" hidden="1" x14ac:dyDescent="0.25">
      <c r="A4206" s="199" t="str">
        <f t="shared" si="67"/>
        <v>NANACustom3op_primcare</v>
      </c>
      <c r="B4206" s="199" t="s">
        <v>3742</v>
      </c>
      <c r="C4206" s="200" t="s">
        <v>3742</v>
      </c>
      <c r="D4206" s="200" t="s">
        <v>3742</v>
      </c>
      <c r="E4206" s="199" t="str">
        <f>'Custom Utilization'!$F$3</f>
        <v>Custom3</v>
      </c>
      <c r="F4206" s="199">
        <v>1</v>
      </c>
      <c r="G4206" s="199" t="s">
        <v>306</v>
      </c>
      <c r="H4206" s="201">
        <f>'Custom Utilization'!N21</f>
        <v>94.445438325080545</v>
      </c>
      <c r="I4206" s="199">
        <f>'Custom Utilization'!F21</f>
        <v>1</v>
      </c>
      <c r="J4206" s="202" t="s">
        <v>332</v>
      </c>
      <c r="K4206" s="199">
        <f t="shared" si="64"/>
        <v>94.445438325080545</v>
      </c>
      <c r="L4206" s="199">
        <f t="shared" si="65"/>
        <v>94.445438325080545</v>
      </c>
      <c r="M4206" s="199">
        <f t="shared" si="66"/>
        <v>1</v>
      </c>
      <c r="N4206" s="199">
        <f t="shared" si="66"/>
        <v>0</v>
      </c>
      <c r="O4206" s="199">
        <f t="shared" si="66"/>
        <v>0</v>
      </c>
      <c r="P4206" s="199">
        <f t="shared" si="66"/>
        <v>0</v>
      </c>
      <c r="Q4206" s="199">
        <f t="shared" si="66"/>
        <v>0</v>
      </c>
      <c r="R4206" s="199">
        <f t="shared" si="68"/>
        <v>0</v>
      </c>
      <c r="S4206" s="199"/>
    </row>
    <row r="4207" spans="1:19" hidden="1" x14ac:dyDescent="0.25">
      <c r="A4207" s="199" t="str">
        <f t="shared" si="67"/>
        <v>NANACustom3op_rehab</v>
      </c>
      <c r="B4207" s="199" t="s">
        <v>3742</v>
      </c>
      <c r="C4207" s="200" t="s">
        <v>3742</v>
      </c>
      <c r="D4207" s="200" t="s">
        <v>3742</v>
      </c>
      <c r="E4207" s="199" t="str">
        <f>'Custom Utilization'!$F$3</f>
        <v>Custom3</v>
      </c>
      <c r="F4207" s="199">
        <v>1</v>
      </c>
      <c r="G4207" s="199" t="s">
        <v>307</v>
      </c>
      <c r="H4207" s="201">
        <f>'Custom Utilization'!N22</f>
        <v>97.512957142523717</v>
      </c>
      <c r="I4207" s="199">
        <f>'Custom Utilization'!F22</f>
        <v>0</v>
      </c>
      <c r="J4207" s="202" t="s">
        <v>336</v>
      </c>
      <c r="K4207" s="199">
        <f t="shared" si="64"/>
        <v>0</v>
      </c>
      <c r="L4207" s="199">
        <f t="shared" si="65"/>
        <v>0</v>
      </c>
      <c r="M4207" s="199">
        <f t="shared" si="66"/>
        <v>0</v>
      </c>
      <c r="N4207" s="199">
        <f t="shared" si="66"/>
        <v>0</v>
      </c>
      <c r="O4207" s="199">
        <f t="shared" si="66"/>
        <v>0</v>
      </c>
      <c r="P4207" s="199">
        <f t="shared" si="66"/>
        <v>0</v>
      </c>
      <c r="Q4207" s="199">
        <f t="shared" si="66"/>
        <v>0</v>
      </c>
      <c r="R4207" s="199">
        <f t="shared" si="68"/>
        <v>0</v>
      </c>
      <c r="S4207" s="199"/>
    </row>
    <row r="4208" spans="1:19" hidden="1" x14ac:dyDescent="0.25">
      <c r="A4208" s="199" t="str">
        <f t="shared" si="67"/>
        <v>NANACustom3op_speccare</v>
      </c>
      <c r="B4208" s="199" t="s">
        <v>3742</v>
      </c>
      <c r="C4208" s="200" t="s">
        <v>3742</v>
      </c>
      <c r="D4208" s="200" t="s">
        <v>3742</v>
      </c>
      <c r="E4208" s="199" t="str">
        <f>'Custom Utilization'!$F$3</f>
        <v>Custom3</v>
      </c>
      <c r="F4208" s="199">
        <v>1</v>
      </c>
      <c r="G4208" s="199" t="s">
        <v>308</v>
      </c>
      <c r="H4208" s="201">
        <f>'Custom Utilization'!N23</f>
        <v>117.23015813326576</v>
      </c>
      <c r="I4208" s="199">
        <f>'Custom Utilization'!F23</f>
        <v>4</v>
      </c>
      <c r="J4208" s="202" t="s">
        <v>332</v>
      </c>
      <c r="K4208" s="199">
        <f t="shared" si="64"/>
        <v>468.92063253306304</v>
      </c>
      <c r="L4208" s="199">
        <f t="shared" si="65"/>
        <v>468.92063253306304</v>
      </c>
      <c r="M4208" s="199">
        <f t="shared" si="66"/>
        <v>4</v>
      </c>
      <c r="N4208" s="199">
        <f t="shared" si="66"/>
        <v>0</v>
      </c>
      <c r="O4208" s="199">
        <f t="shared" si="66"/>
        <v>0</v>
      </c>
      <c r="P4208" s="199">
        <f t="shared" si="66"/>
        <v>0</v>
      </c>
      <c r="Q4208" s="199">
        <f t="shared" si="66"/>
        <v>0</v>
      </c>
      <c r="R4208" s="199">
        <f t="shared" si="68"/>
        <v>0</v>
      </c>
      <c r="S4208" s="199"/>
    </row>
    <row r="4209" spans="1:19" hidden="1" x14ac:dyDescent="0.25">
      <c r="A4209" s="199" t="str">
        <f t="shared" si="67"/>
        <v>NANACustom3op_surg</v>
      </c>
      <c r="B4209" s="199" t="s">
        <v>3742</v>
      </c>
      <c r="C4209" s="200" t="s">
        <v>3742</v>
      </c>
      <c r="D4209" s="200" t="s">
        <v>3742</v>
      </c>
      <c r="E4209" s="199" t="str">
        <f>'Custom Utilization'!$F$3</f>
        <v>Custom3</v>
      </c>
      <c r="F4209" s="199">
        <v>1</v>
      </c>
      <c r="G4209" s="199" t="s">
        <v>309</v>
      </c>
      <c r="H4209" s="201">
        <f>'Custom Utilization'!N24</f>
        <v>1318.8165172660365</v>
      </c>
      <c r="I4209" s="199">
        <f>'Custom Utilization'!F24</f>
        <v>0</v>
      </c>
      <c r="J4209" s="202" t="s">
        <v>336</v>
      </c>
      <c r="K4209" s="199">
        <f t="shared" si="64"/>
        <v>0</v>
      </c>
      <c r="L4209" s="199">
        <f t="shared" si="65"/>
        <v>0</v>
      </c>
      <c r="M4209" s="199">
        <f t="shared" si="66"/>
        <v>0</v>
      </c>
      <c r="N4209" s="199">
        <f t="shared" si="66"/>
        <v>0</v>
      </c>
      <c r="O4209" s="199">
        <f t="shared" si="66"/>
        <v>0</v>
      </c>
      <c r="P4209" s="199">
        <f t="shared" si="66"/>
        <v>0</v>
      </c>
      <c r="Q4209" s="199">
        <f t="shared" si="66"/>
        <v>0</v>
      </c>
      <c r="R4209" s="199">
        <f t="shared" si="68"/>
        <v>0</v>
      </c>
      <c r="S4209" s="199"/>
    </row>
    <row r="4210" spans="1:19" hidden="1" x14ac:dyDescent="0.25">
      <c r="A4210" s="199" t="str">
        <f t="shared" si="67"/>
        <v>NANACustom3op_ultrasound</v>
      </c>
      <c r="B4210" s="199" t="s">
        <v>3742</v>
      </c>
      <c r="C4210" s="200" t="s">
        <v>3742</v>
      </c>
      <c r="D4210" s="200" t="s">
        <v>3742</v>
      </c>
      <c r="E4210" s="199" t="str">
        <f>'Custom Utilization'!$F$3</f>
        <v>Custom3</v>
      </c>
      <c r="F4210" s="199">
        <v>1</v>
      </c>
      <c r="G4210" s="199" t="s">
        <v>310</v>
      </c>
      <c r="H4210" s="201">
        <f>'Custom Utilization'!N25</f>
        <v>232.59161292179411</v>
      </c>
      <c r="I4210" s="199">
        <f>'Custom Utilization'!F25</f>
        <v>0</v>
      </c>
      <c r="J4210" s="202" t="s">
        <v>333</v>
      </c>
      <c r="K4210" s="199">
        <f t="shared" si="64"/>
        <v>0</v>
      </c>
      <c r="L4210" s="199">
        <f t="shared" si="65"/>
        <v>0</v>
      </c>
      <c r="M4210" s="199">
        <f t="shared" si="66"/>
        <v>0</v>
      </c>
      <c r="N4210" s="199">
        <f t="shared" si="66"/>
        <v>0</v>
      </c>
      <c r="O4210" s="199">
        <f t="shared" si="66"/>
        <v>0</v>
      </c>
      <c r="P4210" s="199">
        <f t="shared" si="66"/>
        <v>0</v>
      </c>
      <c r="Q4210" s="199">
        <f t="shared" si="66"/>
        <v>0</v>
      </c>
      <c r="R4210" s="199">
        <f t="shared" si="68"/>
        <v>0</v>
      </c>
      <c r="S4210" s="199"/>
    </row>
    <row r="4211" spans="1:19" hidden="1" x14ac:dyDescent="0.25">
      <c r="A4211" s="199" t="str">
        <f t="shared" si="67"/>
        <v>NANACustom3op_xray</v>
      </c>
      <c r="B4211" s="199" t="s">
        <v>3742</v>
      </c>
      <c r="C4211" s="200" t="s">
        <v>3742</v>
      </c>
      <c r="D4211" s="200" t="s">
        <v>3742</v>
      </c>
      <c r="E4211" s="199" t="str">
        <f>'Custom Utilization'!$F$3</f>
        <v>Custom3</v>
      </c>
      <c r="F4211" s="199">
        <v>1</v>
      </c>
      <c r="G4211" s="199" t="s">
        <v>311</v>
      </c>
      <c r="H4211" s="201">
        <f>'Custom Utilization'!N26</f>
        <v>107.43038397650423</v>
      </c>
      <c r="I4211" s="199">
        <f>'Custom Utilization'!F26</f>
        <v>0</v>
      </c>
      <c r="J4211" s="202" t="s">
        <v>333</v>
      </c>
      <c r="K4211" s="199">
        <f t="shared" si="64"/>
        <v>0</v>
      </c>
      <c r="L4211" s="199">
        <f t="shared" si="65"/>
        <v>0</v>
      </c>
      <c r="M4211" s="199">
        <f t="shared" si="66"/>
        <v>0</v>
      </c>
      <c r="N4211" s="199">
        <f t="shared" si="66"/>
        <v>0</v>
      </c>
      <c r="O4211" s="199">
        <f t="shared" si="66"/>
        <v>0</v>
      </c>
      <c r="P4211" s="199">
        <f t="shared" si="66"/>
        <v>0</v>
      </c>
      <c r="Q4211" s="199">
        <f t="shared" si="66"/>
        <v>0</v>
      </c>
      <c r="R4211" s="199">
        <f t="shared" si="68"/>
        <v>0</v>
      </c>
      <c r="S4211" s="199"/>
    </row>
    <row r="4212" spans="1:19" hidden="1" x14ac:dyDescent="0.25">
      <c r="A4212" s="199" t="str">
        <f t="shared" si="67"/>
        <v>NANACustom3rx_generic</v>
      </c>
      <c r="B4212" s="199" t="s">
        <v>3742</v>
      </c>
      <c r="C4212" s="200" t="s">
        <v>3742</v>
      </c>
      <c r="D4212" s="200" t="s">
        <v>3742</v>
      </c>
      <c r="E4212" s="199" t="str">
        <f>'Custom Utilization'!$F$3</f>
        <v>Custom3</v>
      </c>
      <c r="F4212" s="199">
        <v>1</v>
      </c>
      <c r="G4212" s="199" t="s">
        <v>312</v>
      </c>
      <c r="H4212" s="201">
        <f>'Custom Utilization'!N27</f>
        <v>27.886469635862635</v>
      </c>
      <c r="I4212" s="199">
        <f>'Custom Utilization'!F27</f>
        <v>2</v>
      </c>
      <c r="J4212" s="202" t="s">
        <v>334</v>
      </c>
      <c r="K4212" s="199">
        <f t="shared" si="64"/>
        <v>55.772939271725271</v>
      </c>
      <c r="L4212" s="199">
        <f t="shared" si="65"/>
        <v>55.772939271725271</v>
      </c>
      <c r="M4212" s="199">
        <f t="shared" si="66"/>
        <v>0</v>
      </c>
      <c r="N4212" s="199">
        <f t="shared" si="66"/>
        <v>0</v>
      </c>
      <c r="O4212" s="199">
        <f t="shared" si="66"/>
        <v>2</v>
      </c>
      <c r="P4212" s="199">
        <f t="shared" si="66"/>
        <v>0</v>
      </c>
      <c r="Q4212" s="199">
        <f t="shared" si="66"/>
        <v>0</v>
      </c>
      <c r="R4212" s="199">
        <f t="shared" si="68"/>
        <v>0</v>
      </c>
      <c r="S4212" s="199"/>
    </row>
    <row r="4213" spans="1:19" hidden="1" x14ac:dyDescent="0.25">
      <c r="A4213" s="199" t="str">
        <f t="shared" si="67"/>
        <v>NANACustom3rx_pbrand</v>
      </c>
      <c r="B4213" s="199" t="s">
        <v>3742</v>
      </c>
      <c r="C4213" s="200" t="s">
        <v>3742</v>
      </c>
      <c r="D4213" s="200" t="s">
        <v>3742</v>
      </c>
      <c r="E4213" s="199" t="str">
        <f>'Custom Utilization'!$F$3</f>
        <v>Custom3</v>
      </c>
      <c r="F4213" s="199">
        <v>1</v>
      </c>
      <c r="G4213" s="199" t="s">
        <v>2687</v>
      </c>
      <c r="H4213" s="201">
        <f>'Custom Utilization'!N28</f>
        <v>208.86985421011576</v>
      </c>
      <c r="I4213" s="199">
        <f>'Custom Utilization'!F28</f>
        <v>16</v>
      </c>
      <c r="J4213" s="202" t="s">
        <v>334</v>
      </c>
      <c r="K4213" s="199">
        <f t="shared" si="64"/>
        <v>3341.9176673618522</v>
      </c>
      <c r="L4213" s="199">
        <f t="shared" si="65"/>
        <v>3341.9176673618522</v>
      </c>
      <c r="M4213" s="199">
        <f t="shared" si="66"/>
        <v>0</v>
      </c>
      <c r="N4213" s="199">
        <f t="shared" si="66"/>
        <v>0</v>
      </c>
      <c r="O4213" s="199">
        <f t="shared" si="66"/>
        <v>16</v>
      </c>
      <c r="P4213" s="199">
        <f t="shared" si="66"/>
        <v>0</v>
      </c>
      <c r="Q4213" s="199">
        <f t="shared" si="66"/>
        <v>0</v>
      </c>
      <c r="R4213" s="199">
        <f t="shared" si="68"/>
        <v>0</v>
      </c>
      <c r="S4213" s="199"/>
    </row>
    <row r="4214" spans="1:19" hidden="1" x14ac:dyDescent="0.25">
      <c r="A4214" s="199" t="str">
        <f t="shared" si="67"/>
        <v>NANACustom3rx_npbrand</v>
      </c>
      <c r="B4214" s="199" t="s">
        <v>3742</v>
      </c>
      <c r="C4214" s="200" t="s">
        <v>3742</v>
      </c>
      <c r="D4214" s="200" t="s">
        <v>3742</v>
      </c>
      <c r="E4214" s="199" t="str">
        <f>'Custom Utilization'!$F$3</f>
        <v>Custom3</v>
      </c>
      <c r="F4214" s="199">
        <v>1</v>
      </c>
      <c r="G4214" s="199" t="s">
        <v>2688</v>
      </c>
      <c r="H4214" s="201">
        <f>'Custom Utilization'!N29</f>
        <v>336.5499542675164</v>
      </c>
      <c r="I4214" s="199">
        <f>'Custom Utilization'!F29</f>
        <v>0</v>
      </c>
      <c r="J4214" s="202" t="s">
        <v>334</v>
      </c>
      <c r="K4214" s="199">
        <f t="shared" si="64"/>
        <v>0</v>
      </c>
      <c r="L4214" s="199">
        <f t="shared" si="65"/>
        <v>0</v>
      </c>
      <c r="M4214" s="199">
        <f t="shared" ref="M4214:Q4264" si="69">IF($J4214=M$3,$I4214,0)</f>
        <v>0</v>
      </c>
      <c r="N4214" s="199">
        <f t="shared" si="69"/>
        <v>0</v>
      </c>
      <c r="O4214" s="199">
        <f t="shared" si="69"/>
        <v>0</v>
      </c>
      <c r="P4214" s="199">
        <f t="shared" si="69"/>
        <v>0</v>
      </c>
      <c r="Q4214" s="199">
        <f t="shared" si="69"/>
        <v>0</v>
      </c>
      <c r="R4214" s="199">
        <f t="shared" si="68"/>
        <v>0</v>
      </c>
      <c r="S4214" s="199"/>
    </row>
    <row r="4215" spans="1:19" hidden="1" x14ac:dyDescent="0.25">
      <c r="A4215" s="199" t="str">
        <f t="shared" si="67"/>
        <v>NANACustom3rx_specialty</v>
      </c>
      <c r="B4215" s="199" t="s">
        <v>3742</v>
      </c>
      <c r="C4215" s="200" t="s">
        <v>3742</v>
      </c>
      <c r="D4215" s="200" t="s">
        <v>3742</v>
      </c>
      <c r="E4215" s="199" t="str">
        <f>'Custom Utilization'!$F$3</f>
        <v>Custom3</v>
      </c>
      <c r="F4215" s="199">
        <v>1</v>
      </c>
      <c r="G4215" s="199" t="s">
        <v>313</v>
      </c>
      <c r="H4215" s="201">
        <f>'Custom Utilization'!N30</f>
        <v>2771.5545962983433</v>
      </c>
      <c r="I4215" s="199">
        <f>'Custom Utilization'!F30</f>
        <v>0</v>
      </c>
      <c r="J4215" s="203" t="s">
        <v>334</v>
      </c>
      <c r="K4215" s="199">
        <f t="shared" si="64"/>
        <v>0</v>
      </c>
      <c r="L4215" s="199">
        <f t="shared" si="65"/>
        <v>0</v>
      </c>
      <c r="M4215" s="199">
        <f t="shared" si="69"/>
        <v>0</v>
      </c>
      <c r="N4215" s="199">
        <f t="shared" si="69"/>
        <v>0</v>
      </c>
      <c r="O4215" s="199">
        <f t="shared" si="69"/>
        <v>0</v>
      </c>
      <c r="P4215" s="199">
        <f t="shared" si="69"/>
        <v>0</v>
      </c>
      <c r="Q4215" s="199">
        <f t="shared" si="69"/>
        <v>0</v>
      </c>
      <c r="R4215" s="199">
        <f t="shared" si="68"/>
        <v>0</v>
      </c>
      <c r="S4215" s="199"/>
    </row>
    <row r="4216" spans="1:19" hidden="1" x14ac:dyDescent="0.25">
      <c r="A4216" s="199" t="str">
        <f t="shared" si="67"/>
        <v>NANACustom4ip_fac</v>
      </c>
      <c r="B4216" s="199" t="s">
        <v>3742</v>
      </c>
      <c r="C4216" s="200" t="s">
        <v>3742</v>
      </c>
      <c r="D4216" s="200" t="s">
        <v>3742</v>
      </c>
      <c r="E4216" s="199" t="str">
        <f>'Custom Utilization'!$G$3</f>
        <v>Custom4</v>
      </c>
      <c r="F4216" s="199">
        <v>1</v>
      </c>
      <c r="G4216" s="199" t="s">
        <v>289</v>
      </c>
      <c r="H4216" s="201">
        <f>'Custom Utilization'!O4</f>
        <v>4380.8398956386909</v>
      </c>
      <c r="I4216" s="199">
        <f>'Custom Utilization'!G4</f>
        <v>0</v>
      </c>
      <c r="J4216" s="202" t="s">
        <v>335</v>
      </c>
      <c r="K4216" s="199">
        <f t="shared" si="64"/>
        <v>0</v>
      </c>
      <c r="L4216" s="199">
        <f t="shared" si="65"/>
        <v>0</v>
      </c>
      <c r="M4216" s="199">
        <f t="shared" si="69"/>
        <v>0</v>
      </c>
      <c r="N4216" s="199">
        <f t="shared" si="69"/>
        <v>0</v>
      </c>
      <c r="O4216" s="199">
        <f t="shared" si="69"/>
        <v>0</v>
      </c>
      <c r="P4216" s="199">
        <f t="shared" si="69"/>
        <v>0</v>
      </c>
      <c r="Q4216" s="199">
        <f t="shared" si="69"/>
        <v>0</v>
      </c>
      <c r="R4216" s="199">
        <f t="shared" si="68"/>
        <v>0</v>
      </c>
      <c r="S4216" s="199"/>
    </row>
    <row r="4217" spans="1:19" hidden="1" x14ac:dyDescent="0.25">
      <c r="A4217" s="199" t="str">
        <f t="shared" si="67"/>
        <v>NANACustom4ip_prof</v>
      </c>
      <c r="B4217" s="199" t="s">
        <v>3742</v>
      </c>
      <c r="C4217" s="200" t="s">
        <v>3742</v>
      </c>
      <c r="D4217" s="200" t="s">
        <v>3742</v>
      </c>
      <c r="E4217" s="199" t="str">
        <f>'Custom Utilization'!$G$3</f>
        <v>Custom4</v>
      </c>
      <c r="F4217" s="199">
        <v>1</v>
      </c>
      <c r="G4217" s="199" t="s">
        <v>290</v>
      </c>
      <c r="H4217" s="201">
        <f>'Custom Utilization'!O5</f>
        <v>3143.4624999059606</v>
      </c>
      <c r="I4217" s="199">
        <f>'Custom Utilization'!G5</f>
        <v>0</v>
      </c>
      <c r="J4217" s="202" t="s">
        <v>363</v>
      </c>
      <c r="K4217" s="199">
        <f t="shared" si="64"/>
        <v>0</v>
      </c>
      <c r="L4217" s="199">
        <f t="shared" si="65"/>
        <v>0</v>
      </c>
      <c r="M4217" s="199">
        <f t="shared" si="69"/>
        <v>0</v>
      </c>
      <c r="N4217" s="199">
        <f t="shared" si="69"/>
        <v>0</v>
      </c>
      <c r="O4217" s="199">
        <f t="shared" si="69"/>
        <v>0</v>
      </c>
      <c r="P4217" s="199">
        <f t="shared" si="69"/>
        <v>0</v>
      </c>
      <c r="Q4217" s="199">
        <f t="shared" si="69"/>
        <v>0</v>
      </c>
      <c r="R4217" s="199">
        <f t="shared" si="68"/>
        <v>0</v>
      </c>
      <c r="S4217" s="199"/>
    </row>
    <row r="4218" spans="1:19" hidden="1" x14ac:dyDescent="0.25">
      <c r="A4218" s="199" t="str">
        <f t="shared" si="67"/>
        <v>NANACustom4op_ambulance</v>
      </c>
      <c r="B4218" s="199" t="s">
        <v>3742</v>
      </c>
      <c r="C4218" s="200" t="s">
        <v>3742</v>
      </c>
      <c r="D4218" s="200" t="s">
        <v>3742</v>
      </c>
      <c r="E4218" s="199" t="str">
        <f>'Custom Utilization'!$G$3</f>
        <v>Custom4</v>
      </c>
      <c r="F4218" s="199">
        <v>1</v>
      </c>
      <c r="G4218" s="199" t="s">
        <v>291</v>
      </c>
      <c r="H4218" s="201">
        <f>'Custom Utilization'!O6</f>
        <v>1053.8777566589583</v>
      </c>
      <c r="I4218" s="199">
        <f>'Custom Utilization'!G6</f>
        <v>0</v>
      </c>
      <c r="J4218" s="202" t="s">
        <v>336</v>
      </c>
      <c r="K4218" s="199">
        <f t="shared" si="64"/>
        <v>0</v>
      </c>
      <c r="L4218" s="199">
        <f t="shared" si="65"/>
        <v>0</v>
      </c>
      <c r="M4218" s="199">
        <f t="shared" si="69"/>
        <v>0</v>
      </c>
      <c r="N4218" s="199">
        <f t="shared" si="69"/>
        <v>0</v>
      </c>
      <c r="O4218" s="199">
        <f t="shared" si="69"/>
        <v>0</v>
      </c>
      <c r="P4218" s="199">
        <f t="shared" si="69"/>
        <v>0</v>
      </c>
      <c r="Q4218" s="199">
        <f t="shared" si="69"/>
        <v>0</v>
      </c>
      <c r="R4218" s="199">
        <f t="shared" si="68"/>
        <v>0</v>
      </c>
      <c r="S4218" s="199"/>
    </row>
    <row r="4219" spans="1:19" hidden="1" x14ac:dyDescent="0.25">
      <c r="A4219" s="199" t="str">
        <f t="shared" si="67"/>
        <v>NANACustom4op_chiro</v>
      </c>
      <c r="B4219" s="199" t="s">
        <v>3742</v>
      </c>
      <c r="C4219" s="200" t="s">
        <v>3742</v>
      </c>
      <c r="D4219" s="200" t="s">
        <v>3742</v>
      </c>
      <c r="E4219" s="199" t="str">
        <f>'Custom Utilization'!$G$3</f>
        <v>Custom4</v>
      </c>
      <c r="F4219" s="199">
        <v>1</v>
      </c>
      <c r="G4219" s="199" t="s">
        <v>292</v>
      </c>
      <c r="H4219" s="201">
        <f>'Custom Utilization'!O7</f>
        <v>42.242740123747033</v>
      </c>
      <c r="I4219" s="199">
        <f>'Custom Utilization'!G7</f>
        <v>1</v>
      </c>
      <c r="J4219" s="202" t="s">
        <v>332</v>
      </c>
      <c r="K4219" s="199">
        <f t="shared" si="64"/>
        <v>42.242740123747033</v>
      </c>
      <c r="L4219" s="199">
        <f t="shared" si="65"/>
        <v>42.242740123747033</v>
      </c>
      <c r="M4219" s="199">
        <f t="shared" si="69"/>
        <v>1</v>
      </c>
      <c r="N4219" s="199">
        <f t="shared" si="69"/>
        <v>0</v>
      </c>
      <c r="O4219" s="199">
        <f t="shared" si="69"/>
        <v>0</v>
      </c>
      <c r="P4219" s="199">
        <f t="shared" si="69"/>
        <v>0</v>
      </c>
      <c r="Q4219" s="199">
        <f t="shared" si="69"/>
        <v>0</v>
      </c>
      <c r="R4219" s="199">
        <f t="shared" si="68"/>
        <v>0</v>
      </c>
      <c r="S4219" s="199"/>
    </row>
    <row r="4220" spans="1:19" hidden="1" x14ac:dyDescent="0.25">
      <c r="A4220" s="199" t="str">
        <f t="shared" si="67"/>
        <v>NANACustom4op_ct_mri</v>
      </c>
      <c r="B4220" s="199" t="s">
        <v>3742</v>
      </c>
      <c r="C4220" s="200" t="s">
        <v>3742</v>
      </c>
      <c r="D4220" s="200" t="s">
        <v>3742</v>
      </c>
      <c r="E4220" s="199" t="str">
        <f>'Custom Utilization'!$G$3</f>
        <v>Custom4</v>
      </c>
      <c r="F4220" s="199">
        <v>1</v>
      </c>
      <c r="G4220" s="199" t="s">
        <v>293</v>
      </c>
      <c r="H4220" s="201">
        <f>'Custom Utilization'!O8</f>
        <v>908.04298185002915</v>
      </c>
      <c r="I4220" s="199">
        <f>'Custom Utilization'!G8</f>
        <v>0</v>
      </c>
      <c r="J4220" s="202" t="s">
        <v>333</v>
      </c>
      <c r="K4220" s="199">
        <f t="shared" si="64"/>
        <v>0</v>
      </c>
      <c r="L4220" s="199">
        <f t="shared" si="65"/>
        <v>0</v>
      </c>
      <c r="M4220" s="199">
        <f t="shared" si="69"/>
        <v>0</v>
      </c>
      <c r="N4220" s="199">
        <f t="shared" si="69"/>
        <v>0</v>
      </c>
      <c r="O4220" s="199">
        <f t="shared" si="69"/>
        <v>0</v>
      </c>
      <c r="P4220" s="199">
        <f t="shared" si="69"/>
        <v>0</v>
      </c>
      <c r="Q4220" s="199">
        <f t="shared" si="69"/>
        <v>0</v>
      </c>
      <c r="R4220" s="199">
        <f t="shared" si="68"/>
        <v>0</v>
      </c>
      <c r="S4220" s="199"/>
    </row>
    <row r="4221" spans="1:19" hidden="1" x14ac:dyDescent="0.25">
      <c r="A4221" s="199" t="str">
        <f t="shared" si="67"/>
        <v>NANACustom4op_diagnostic_cardiology</v>
      </c>
      <c r="B4221" s="199" t="s">
        <v>3742</v>
      </c>
      <c r="C4221" s="200" t="s">
        <v>3742</v>
      </c>
      <c r="D4221" s="200" t="s">
        <v>3742</v>
      </c>
      <c r="E4221" s="199" t="str">
        <f>'Custom Utilization'!$G$3</f>
        <v>Custom4</v>
      </c>
      <c r="F4221" s="199">
        <v>1</v>
      </c>
      <c r="G4221" s="199" t="s">
        <v>294</v>
      </c>
      <c r="H4221" s="201">
        <f>'Custom Utilization'!O9</f>
        <v>236.55012012425672</v>
      </c>
      <c r="I4221" s="199">
        <f>'Custom Utilization'!G9</f>
        <v>0</v>
      </c>
      <c r="J4221" s="202" t="s">
        <v>333</v>
      </c>
      <c r="K4221" s="199">
        <f t="shared" si="64"/>
        <v>0</v>
      </c>
      <c r="L4221" s="199">
        <f t="shared" si="65"/>
        <v>0</v>
      </c>
      <c r="M4221" s="199">
        <f t="shared" si="69"/>
        <v>0</v>
      </c>
      <c r="N4221" s="199">
        <f t="shared" si="69"/>
        <v>0</v>
      </c>
      <c r="O4221" s="199">
        <f t="shared" si="69"/>
        <v>0</v>
      </c>
      <c r="P4221" s="199">
        <f t="shared" si="69"/>
        <v>0</v>
      </c>
      <c r="Q4221" s="199">
        <f t="shared" si="69"/>
        <v>0</v>
      </c>
      <c r="R4221" s="199">
        <f t="shared" si="68"/>
        <v>0</v>
      </c>
      <c r="S4221" s="199"/>
    </row>
    <row r="4222" spans="1:19" hidden="1" x14ac:dyDescent="0.25">
      <c r="A4222" s="199" t="str">
        <f t="shared" si="67"/>
        <v>NANACustom4op_dialysis</v>
      </c>
      <c r="B4222" s="199" t="s">
        <v>3742</v>
      </c>
      <c r="C4222" s="200" t="s">
        <v>3742</v>
      </c>
      <c r="D4222" s="200" t="s">
        <v>3742</v>
      </c>
      <c r="E4222" s="199" t="str">
        <f>'Custom Utilization'!$G$3</f>
        <v>Custom4</v>
      </c>
      <c r="F4222" s="199">
        <v>1</v>
      </c>
      <c r="G4222" s="199" t="s">
        <v>295</v>
      </c>
      <c r="H4222" s="201">
        <f>'Custom Utilization'!O10</f>
        <v>1826.9396649975388</v>
      </c>
      <c r="I4222" s="199">
        <f>'Custom Utilization'!G10</f>
        <v>0</v>
      </c>
      <c r="J4222" s="202" t="s">
        <v>336</v>
      </c>
      <c r="K4222" s="199">
        <f t="shared" si="64"/>
        <v>0</v>
      </c>
      <c r="L4222" s="199">
        <f t="shared" si="65"/>
        <v>0</v>
      </c>
      <c r="M4222" s="199">
        <f t="shared" si="69"/>
        <v>0</v>
      </c>
      <c r="N4222" s="199">
        <f t="shared" si="69"/>
        <v>0</v>
      </c>
      <c r="O4222" s="199">
        <f t="shared" si="69"/>
        <v>0</v>
      </c>
      <c r="P4222" s="199">
        <f t="shared" si="69"/>
        <v>0</v>
      </c>
      <c r="Q4222" s="199">
        <f t="shared" si="69"/>
        <v>0</v>
      </c>
      <c r="R4222" s="199">
        <f t="shared" si="68"/>
        <v>0</v>
      </c>
      <c r="S4222" s="199"/>
    </row>
    <row r="4223" spans="1:19" hidden="1" x14ac:dyDescent="0.25">
      <c r="A4223" s="199" t="str">
        <f t="shared" si="67"/>
        <v>NANACustom4op_dme</v>
      </c>
      <c r="B4223" s="199" t="s">
        <v>3742</v>
      </c>
      <c r="C4223" s="200" t="s">
        <v>3742</v>
      </c>
      <c r="D4223" s="200" t="s">
        <v>3742</v>
      </c>
      <c r="E4223" s="199" t="str">
        <f>'Custom Utilization'!$G$3</f>
        <v>Custom4</v>
      </c>
      <c r="F4223" s="199">
        <v>1</v>
      </c>
      <c r="G4223" s="199" t="s">
        <v>296</v>
      </c>
      <c r="H4223" s="201">
        <f>'Custom Utilization'!O11</f>
        <v>220.57100587517786</v>
      </c>
      <c r="I4223" s="199">
        <f>'Custom Utilization'!G11</f>
        <v>0</v>
      </c>
      <c r="J4223" s="202" t="s">
        <v>336</v>
      </c>
      <c r="K4223" s="199">
        <f t="shared" si="64"/>
        <v>0</v>
      </c>
      <c r="L4223" s="199">
        <f t="shared" si="65"/>
        <v>0</v>
      </c>
      <c r="M4223" s="199">
        <f t="shared" si="69"/>
        <v>0</v>
      </c>
      <c r="N4223" s="199">
        <f t="shared" si="69"/>
        <v>0</v>
      </c>
      <c r="O4223" s="199">
        <f t="shared" si="69"/>
        <v>0</v>
      </c>
      <c r="P4223" s="199">
        <f t="shared" si="69"/>
        <v>0</v>
      </c>
      <c r="Q4223" s="199">
        <f t="shared" si="69"/>
        <v>0</v>
      </c>
      <c r="R4223" s="199">
        <f t="shared" si="68"/>
        <v>0</v>
      </c>
      <c r="S4223" s="199"/>
    </row>
    <row r="4224" spans="1:19" hidden="1" x14ac:dyDescent="0.25">
      <c r="A4224" s="199" t="str">
        <f t="shared" si="67"/>
        <v>NANACustom4op_er_fac</v>
      </c>
      <c r="B4224" s="199" t="s">
        <v>3742</v>
      </c>
      <c r="C4224" s="200" t="s">
        <v>3742</v>
      </c>
      <c r="D4224" s="200" t="s">
        <v>3742</v>
      </c>
      <c r="E4224" s="199" t="str">
        <f>'Custom Utilization'!$G$3</f>
        <v>Custom4</v>
      </c>
      <c r="F4224" s="199">
        <v>1</v>
      </c>
      <c r="G4224" s="199" t="s">
        <v>297</v>
      </c>
      <c r="H4224" s="201">
        <f>'Custom Utilization'!O12</f>
        <v>1646.9478089508189</v>
      </c>
      <c r="I4224" s="199">
        <f>'Custom Utilization'!G12</f>
        <v>0</v>
      </c>
      <c r="J4224" s="202" t="s">
        <v>336</v>
      </c>
      <c r="K4224" s="199">
        <f t="shared" si="64"/>
        <v>0</v>
      </c>
      <c r="L4224" s="199">
        <f t="shared" si="65"/>
        <v>0</v>
      </c>
      <c r="M4224" s="199">
        <f t="shared" si="69"/>
        <v>0</v>
      </c>
      <c r="N4224" s="199">
        <f t="shared" si="69"/>
        <v>0</v>
      </c>
      <c r="O4224" s="199">
        <f t="shared" si="69"/>
        <v>0</v>
      </c>
      <c r="P4224" s="199">
        <f t="shared" si="69"/>
        <v>0</v>
      </c>
      <c r="Q4224" s="199">
        <f t="shared" si="69"/>
        <v>0</v>
      </c>
      <c r="R4224" s="199">
        <f t="shared" si="68"/>
        <v>0</v>
      </c>
      <c r="S4224" s="199"/>
    </row>
    <row r="4225" spans="1:19" hidden="1" x14ac:dyDescent="0.25">
      <c r="A4225" s="199" t="str">
        <f t="shared" si="67"/>
        <v>NANACustom4op_er_prof</v>
      </c>
      <c r="B4225" s="199" t="s">
        <v>3742</v>
      </c>
      <c r="C4225" s="200" t="s">
        <v>3742</v>
      </c>
      <c r="D4225" s="200" t="s">
        <v>3742</v>
      </c>
      <c r="E4225" s="199" t="str">
        <f>'Custom Utilization'!$G$3</f>
        <v>Custom4</v>
      </c>
      <c r="F4225" s="199">
        <v>1</v>
      </c>
      <c r="G4225" s="199" t="s">
        <v>298</v>
      </c>
      <c r="H4225" s="201">
        <f>'Custom Utilization'!O13</f>
        <v>0</v>
      </c>
      <c r="I4225" s="199">
        <f>'Custom Utilization'!G13</f>
        <v>0</v>
      </c>
      <c r="J4225" s="202" t="s">
        <v>336</v>
      </c>
      <c r="K4225" s="199">
        <f t="shared" si="64"/>
        <v>0</v>
      </c>
      <c r="L4225" s="199">
        <f t="shared" si="65"/>
        <v>0</v>
      </c>
      <c r="M4225" s="199">
        <f t="shared" si="69"/>
        <v>0</v>
      </c>
      <c r="N4225" s="199">
        <f t="shared" si="69"/>
        <v>0</v>
      </c>
      <c r="O4225" s="199">
        <f t="shared" si="69"/>
        <v>0</v>
      </c>
      <c r="P4225" s="199">
        <f t="shared" si="69"/>
        <v>0</v>
      </c>
      <c r="Q4225" s="199">
        <f t="shared" si="69"/>
        <v>0</v>
      </c>
      <c r="R4225" s="199">
        <f t="shared" si="68"/>
        <v>0</v>
      </c>
      <c r="S4225" s="199"/>
    </row>
    <row r="4226" spans="1:19" hidden="1" x14ac:dyDescent="0.25">
      <c r="A4226" s="199" t="str">
        <f t="shared" si="67"/>
        <v>NANACustom4op_eye</v>
      </c>
      <c r="B4226" s="199" t="s">
        <v>3742</v>
      </c>
      <c r="C4226" s="200" t="s">
        <v>3742</v>
      </c>
      <c r="D4226" s="200" t="s">
        <v>3742</v>
      </c>
      <c r="E4226" s="199" t="str">
        <f>'Custom Utilization'!$G$3</f>
        <v>Custom4</v>
      </c>
      <c r="F4226" s="199">
        <v>1</v>
      </c>
      <c r="G4226" s="199" t="s">
        <v>299</v>
      </c>
      <c r="H4226" s="201">
        <f>'Custom Utilization'!O14</f>
        <v>107.03031856333438</v>
      </c>
      <c r="I4226" s="199">
        <f>'Custom Utilization'!G14</f>
        <v>0</v>
      </c>
      <c r="J4226" s="202" t="s">
        <v>332</v>
      </c>
      <c r="K4226" s="199">
        <f t="shared" ref="K4226:K4289" si="70">H4226*I4226</f>
        <v>0</v>
      </c>
      <c r="L4226" s="199">
        <f t="shared" ref="L4226:L4289" si="71">K4226*F4226</f>
        <v>0</v>
      </c>
      <c r="M4226" s="199">
        <f t="shared" si="69"/>
        <v>0</v>
      </c>
      <c r="N4226" s="199">
        <f t="shared" si="69"/>
        <v>0</v>
      </c>
      <c r="O4226" s="199">
        <f t="shared" si="69"/>
        <v>0</v>
      </c>
      <c r="P4226" s="199">
        <f t="shared" si="69"/>
        <v>0</v>
      </c>
      <c r="Q4226" s="199">
        <f t="shared" si="69"/>
        <v>0</v>
      </c>
      <c r="R4226" s="199">
        <f t="shared" si="68"/>
        <v>0</v>
      </c>
      <c r="S4226" s="199"/>
    </row>
    <row r="4227" spans="1:19" hidden="1" x14ac:dyDescent="0.25">
      <c r="A4227" s="199" t="str">
        <f t="shared" si="67"/>
        <v>NANACustom4op_jcode</v>
      </c>
      <c r="B4227" s="199" t="s">
        <v>3742</v>
      </c>
      <c r="C4227" s="200" t="s">
        <v>3742</v>
      </c>
      <c r="D4227" s="200" t="s">
        <v>3742</v>
      </c>
      <c r="E4227" s="199" t="str">
        <f>'Custom Utilization'!$G$3</f>
        <v>Custom4</v>
      </c>
      <c r="F4227" s="199">
        <v>1</v>
      </c>
      <c r="G4227" s="199" t="s">
        <v>300</v>
      </c>
      <c r="H4227" s="201">
        <f>'Custom Utilization'!O15</f>
        <v>3305.3014154290477</v>
      </c>
      <c r="I4227" s="199">
        <f>'Custom Utilization'!G15</f>
        <v>0</v>
      </c>
      <c r="J4227" s="202" t="s">
        <v>336</v>
      </c>
      <c r="K4227" s="199">
        <f t="shared" si="70"/>
        <v>0</v>
      </c>
      <c r="L4227" s="199">
        <f t="shared" si="71"/>
        <v>0</v>
      </c>
      <c r="M4227" s="199">
        <f t="shared" si="69"/>
        <v>0</v>
      </c>
      <c r="N4227" s="199">
        <f t="shared" si="69"/>
        <v>0</v>
      </c>
      <c r="O4227" s="199">
        <f t="shared" si="69"/>
        <v>0</v>
      </c>
      <c r="P4227" s="199">
        <f t="shared" si="69"/>
        <v>0</v>
      </c>
      <c r="Q4227" s="199">
        <f t="shared" si="69"/>
        <v>0</v>
      </c>
      <c r="R4227" s="199">
        <f t="shared" si="68"/>
        <v>0</v>
      </c>
      <c r="S4227" s="199"/>
    </row>
    <row r="4228" spans="1:19" hidden="1" x14ac:dyDescent="0.25">
      <c r="A4228" s="199" t="str">
        <f t="shared" si="67"/>
        <v>NANACustom4op_lab</v>
      </c>
      <c r="B4228" s="199" t="s">
        <v>3742</v>
      </c>
      <c r="C4228" s="200" t="s">
        <v>3742</v>
      </c>
      <c r="D4228" s="200" t="s">
        <v>3742</v>
      </c>
      <c r="E4228" s="199" t="str">
        <f>'Custom Utilization'!$G$3</f>
        <v>Custom4</v>
      </c>
      <c r="F4228" s="199">
        <v>1</v>
      </c>
      <c r="G4228" s="199" t="s">
        <v>301</v>
      </c>
      <c r="H4228" s="201">
        <f>'Custom Utilization'!O16</f>
        <v>107.81794691085301</v>
      </c>
      <c r="I4228" s="199">
        <f>'Custom Utilization'!G16</f>
        <v>2</v>
      </c>
      <c r="J4228" s="202" t="s">
        <v>333</v>
      </c>
      <c r="K4228" s="199">
        <f t="shared" si="70"/>
        <v>215.63589382170602</v>
      </c>
      <c r="L4228" s="199">
        <f t="shared" si="71"/>
        <v>215.63589382170602</v>
      </c>
      <c r="M4228" s="199">
        <f t="shared" si="69"/>
        <v>0</v>
      </c>
      <c r="N4228" s="199">
        <f t="shared" si="69"/>
        <v>2</v>
      </c>
      <c r="O4228" s="199">
        <f t="shared" si="69"/>
        <v>0</v>
      </c>
      <c r="P4228" s="199">
        <f t="shared" si="69"/>
        <v>0</v>
      </c>
      <c r="Q4228" s="199">
        <f t="shared" si="69"/>
        <v>0</v>
      </c>
      <c r="R4228" s="199">
        <f t="shared" si="68"/>
        <v>0</v>
      </c>
      <c r="S4228" s="199"/>
    </row>
    <row r="4229" spans="1:19" hidden="1" x14ac:dyDescent="0.25">
      <c r="A4229" s="199" t="str">
        <f t="shared" si="67"/>
        <v>NANACustom4op_mh</v>
      </c>
      <c r="B4229" s="199" t="s">
        <v>3742</v>
      </c>
      <c r="C4229" s="200" t="s">
        <v>3742</v>
      </c>
      <c r="D4229" s="200" t="s">
        <v>3742</v>
      </c>
      <c r="E4229" s="199" t="str">
        <f>'Custom Utilization'!$G$3</f>
        <v>Custom4</v>
      </c>
      <c r="F4229" s="199">
        <v>1</v>
      </c>
      <c r="G4229" s="199" t="s">
        <v>302</v>
      </c>
      <c r="H4229" s="201">
        <f>'Custom Utilization'!O17</f>
        <v>100.79826454321997</v>
      </c>
      <c r="I4229" s="199">
        <f>'Custom Utilization'!G17</f>
        <v>0</v>
      </c>
      <c r="J4229" s="202" t="s">
        <v>332</v>
      </c>
      <c r="K4229" s="199">
        <f t="shared" si="70"/>
        <v>0</v>
      </c>
      <c r="L4229" s="199">
        <f t="shared" si="71"/>
        <v>0</v>
      </c>
      <c r="M4229" s="199">
        <f t="shared" si="69"/>
        <v>0</v>
      </c>
      <c r="N4229" s="199">
        <f t="shared" si="69"/>
        <v>0</v>
      </c>
      <c r="O4229" s="199">
        <f t="shared" si="69"/>
        <v>0</v>
      </c>
      <c r="P4229" s="199">
        <f t="shared" si="69"/>
        <v>0</v>
      </c>
      <c r="Q4229" s="199">
        <f t="shared" si="69"/>
        <v>0</v>
      </c>
      <c r="R4229" s="199">
        <f t="shared" si="68"/>
        <v>0</v>
      </c>
      <c r="S4229" s="199"/>
    </row>
    <row r="4230" spans="1:19" hidden="1" x14ac:dyDescent="0.25">
      <c r="A4230" s="199" t="str">
        <f t="shared" si="67"/>
        <v>NANACustom4op_op_fac</v>
      </c>
      <c r="B4230" s="199" t="s">
        <v>3742</v>
      </c>
      <c r="C4230" s="200" t="s">
        <v>3742</v>
      </c>
      <c r="D4230" s="200" t="s">
        <v>3742</v>
      </c>
      <c r="E4230" s="199" t="str">
        <f>'Custom Utilization'!$G$3</f>
        <v>Custom4</v>
      </c>
      <c r="F4230" s="199">
        <v>1</v>
      </c>
      <c r="G4230" s="199" t="s">
        <v>303</v>
      </c>
      <c r="H4230" s="201">
        <f>'Custom Utilization'!O18</f>
        <v>1117.5828776072699</v>
      </c>
      <c r="I4230" s="199">
        <f>'Custom Utilization'!G18</f>
        <v>0</v>
      </c>
      <c r="J4230" s="202" t="s">
        <v>336</v>
      </c>
      <c r="K4230" s="199">
        <f t="shared" si="70"/>
        <v>0</v>
      </c>
      <c r="L4230" s="199">
        <f t="shared" si="71"/>
        <v>0</v>
      </c>
      <c r="M4230" s="199">
        <f t="shared" si="69"/>
        <v>0</v>
      </c>
      <c r="N4230" s="199">
        <f t="shared" si="69"/>
        <v>0</v>
      </c>
      <c r="O4230" s="199">
        <f t="shared" si="69"/>
        <v>0</v>
      </c>
      <c r="P4230" s="199">
        <f t="shared" si="69"/>
        <v>0</v>
      </c>
      <c r="Q4230" s="199">
        <f t="shared" si="69"/>
        <v>0</v>
      </c>
      <c r="R4230" s="199">
        <f t="shared" si="68"/>
        <v>0</v>
      </c>
      <c r="S4230" s="199"/>
    </row>
    <row r="4231" spans="1:19" hidden="1" x14ac:dyDescent="0.25">
      <c r="A4231" s="199" t="str">
        <f t="shared" si="67"/>
        <v>NANACustom4op_other</v>
      </c>
      <c r="B4231" s="199" t="s">
        <v>3742</v>
      </c>
      <c r="C4231" s="200" t="s">
        <v>3742</v>
      </c>
      <c r="D4231" s="200" t="s">
        <v>3742</v>
      </c>
      <c r="E4231" s="199" t="str">
        <f>'Custom Utilization'!$G$3</f>
        <v>Custom4</v>
      </c>
      <c r="F4231" s="199">
        <v>1</v>
      </c>
      <c r="G4231" s="199" t="s">
        <v>304</v>
      </c>
      <c r="H4231" s="201">
        <f>'Custom Utilization'!O19</f>
        <v>368.45216166850685</v>
      </c>
      <c r="I4231" s="199">
        <f>'Custom Utilization'!G19</f>
        <v>1</v>
      </c>
      <c r="J4231" s="202" t="s">
        <v>336</v>
      </c>
      <c r="K4231" s="199">
        <f t="shared" si="70"/>
        <v>368.45216166850685</v>
      </c>
      <c r="L4231" s="199">
        <f t="shared" si="71"/>
        <v>368.45216166850685</v>
      </c>
      <c r="M4231" s="199">
        <f t="shared" si="69"/>
        <v>0</v>
      </c>
      <c r="N4231" s="199">
        <f t="shared" si="69"/>
        <v>0</v>
      </c>
      <c r="O4231" s="199">
        <f t="shared" si="69"/>
        <v>0</v>
      </c>
      <c r="P4231" s="199">
        <f t="shared" si="69"/>
        <v>0</v>
      </c>
      <c r="Q4231" s="199">
        <f t="shared" si="69"/>
        <v>1</v>
      </c>
      <c r="R4231" s="199">
        <f t="shared" si="68"/>
        <v>368.45216166850685</v>
      </c>
      <c r="S4231" s="199"/>
    </row>
    <row r="4232" spans="1:19" hidden="1" x14ac:dyDescent="0.25">
      <c r="A4232" s="199" t="str">
        <f t="shared" si="67"/>
        <v>NANACustom4op_prev</v>
      </c>
      <c r="B4232" s="199" t="s">
        <v>3742</v>
      </c>
      <c r="C4232" s="200" t="s">
        <v>3742</v>
      </c>
      <c r="D4232" s="200" t="s">
        <v>3742</v>
      </c>
      <c r="E4232" s="199" t="str">
        <f>'Custom Utilization'!$G$3</f>
        <v>Custom4</v>
      </c>
      <c r="F4232" s="199">
        <v>1</v>
      </c>
      <c r="G4232" s="199" t="s">
        <v>305</v>
      </c>
      <c r="H4232" s="201">
        <f>'Custom Utilization'!O20</f>
        <v>155.7678992009794</v>
      </c>
      <c r="I4232" s="199">
        <f>'Custom Utilization'!G20</f>
        <v>2</v>
      </c>
      <c r="J4232" s="202" t="s">
        <v>332</v>
      </c>
      <c r="K4232" s="199">
        <f t="shared" si="70"/>
        <v>311.5357984019588</v>
      </c>
      <c r="L4232" s="199">
        <f t="shared" si="71"/>
        <v>311.5357984019588</v>
      </c>
      <c r="M4232" s="199">
        <f t="shared" si="69"/>
        <v>2</v>
      </c>
      <c r="N4232" s="199">
        <f t="shared" si="69"/>
        <v>0</v>
      </c>
      <c r="O4232" s="199">
        <f t="shared" si="69"/>
        <v>0</v>
      </c>
      <c r="P4232" s="199">
        <f t="shared" si="69"/>
        <v>0</v>
      </c>
      <c r="Q4232" s="199">
        <f t="shared" si="69"/>
        <v>0</v>
      </c>
      <c r="R4232" s="199">
        <f t="shared" si="68"/>
        <v>0</v>
      </c>
      <c r="S4232" s="199"/>
    </row>
    <row r="4233" spans="1:19" hidden="1" x14ac:dyDescent="0.25">
      <c r="A4233" s="199" t="str">
        <f t="shared" si="67"/>
        <v>NANACustom4op_primcare</v>
      </c>
      <c r="B4233" s="199" t="s">
        <v>3742</v>
      </c>
      <c r="C4233" s="200" t="s">
        <v>3742</v>
      </c>
      <c r="D4233" s="200" t="s">
        <v>3742</v>
      </c>
      <c r="E4233" s="199" t="str">
        <f>'Custom Utilization'!$G$3</f>
        <v>Custom4</v>
      </c>
      <c r="F4233" s="199">
        <v>1</v>
      </c>
      <c r="G4233" s="199" t="s">
        <v>306</v>
      </c>
      <c r="H4233" s="201">
        <f>'Custom Utilization'!O21</f>
        <v>94.445438325080545</v>
      </c>
      <c r="I4233" s="199">
        <f>'Custom Utilization'!G21</f>
        <v>2</v>
      </c>
      <c r="J4233" s="202" t="s">
        <v>332</v>
      </c>
      <c r="K4233" s="199">
        <f t="shared" si="70"/>
        <v>188.89087665016109</v>
      </c>
      <c r="L4233" s="199">
        <f t="shared" si="71"/>
        <v>188.89087665016109</v>
      </c>
      <c r="M4233" s="199">
        <f t="shared" si="69"/>
        <v>2</v>
      </c>
      <c r="N4233" s="199">
        <f t="shared" si="69"/>
        <v>0</v>
      </c>
      <c r="O4233" s="199">
        <f t="shared" si="69"/>
        <v>0</v>
      </c>
      <c r="P4233" s="199">
        <f t="shared" si="69"/>
        <v>0</v>
      </c>
      <c r="Q4233" s="199">
        <f t="shared" si="69"/>
        <v>0</v>
      </c>
      <c r="R4233" s="199">
        <f t="shared" si="68"/>
        <v>0</v>
      </c>
      <c r="S4233" s="199"/>
    </row>
    <row r="4234" spans="1:19" hidden="1" x14ac:dyDescent="0.25">
      <c r="A4234" s="199" t="str">
        <f t="shared" si="67"/>
        <v>NANACustom4op_rehab</v>
      </c>
      <c r="B4234" s="199" t="s">
        <v>3742</v>
      </c>
      <c r="C4234" s="200" t="s">
        <v>3742</v>
      </c>
      <c r="D4234" s="200" t="s">
        <v>3742</v>
      </c>
      <c r="E4234" s="199" t="str">
        <f>'Custom Utilization'!$G$3</f>
        <v>Custom4</v>
      </c>
      <c r="F4234" s="199">
        <v>1</v>
      </c>
      <c r="G4234" s="199" t="s">
        <v>307</v>
      </c>
      <c r="H4234" s="201">
        <f>'Custom Utilization'!O22</f>
        <v>97.512957142523717</v>
      </c>
      <c r="I4234" s="199">
        <f>'Custom Utilization'!G22</f>
        <v>1</v>
      </c>
      <c r="J4234" s="202" t="s">
        <v>336</v>
      </c>
      <c r="K4234" s="199">
        <f t="shared" si="70"/>
        <v>97.512957142523717</v>
      </c>
      <c r="L4234" s="199">
        <f t="shared" si="71"/>
        <v>97.512957142523717</v>
      </c>
      <c r="M4234" s="199">
        <f t="shared" si="69"/>
        <v>0</v>
      </c>
      <c r="N4234" s="199">
        <f t="shared" si="69"/>
        <v>0</v>
      </c>
      <c r="O4234" s="199">
        <f t="shared" si="69"/>
        <v>0</v>
      </c>
      <c r="P4234" s="199">
        <f t="shared" si="69"/>
        <v>0</v>
      </c>
      <c r="Q4234" s="199">
        <f t="shared" si="69"/>
        <v>1</v>
      </c>
      <c r="R4234" s="199">
        <f t="shared" si="68"/>
        <v>97.512957142523717</v>
      </c>
      <c r="S4234" s="199"/>
    </row>
    <row r="4235" spans="1:19" hidden="1" x14ac:dyDescent="0.25">
      <c r="A4235" s="199" t="str">
        <f t="shared" si="67"/>
        <v>NANACustom4op_speccare</v>
      </c>
      <c r="B4235" s="199" t="s">
        <v>3742</v>
      </c>
      <c r="C4235" s="200" t="s">
        <v>3742</v>
      </c>
      <c r="D4235" s="200" t="s">
        <v>3742</v>
      </c>
      <c r="E4235" s="199" t="str">
        <f>'Custom Utilization'!$G$3</f>
        <v>Custom4</v>
      </c>
      <c r="F4235" s="199">
        <v>1</v>
      </c>
      <c r="G4235" s="199" t="s">
        <v>308</v>
      </c>
      <c r="H4235" s="201">
        <f>'Custom Utilization'!O23</f>
        <v>117.23015813326576</v>
      </c>
      <c r="I4235" s="199">
        <f>'Custom Utilization'!G23</f>
        <v>2</v>
      </c>
      <c r="J4235" s="202" t="s">
        <v>332</v>
      </c>
      <c r="K4235" s="199">
        <f t="shared" si="70"/>
        <v>234.46031626653152</v>
      </c>
      <c r="L4235" s="199">
        <f t="shared" si="71"/>
        <v>234.46031626653152</v>
      </c>
      <c r="M4235" s="199">
        <f t="shared" si="69"/>
        <v>2</v>
      </c>
      <c r="N4235" s="199">
        <f t="shared" si="69"/>
        <v>0</v>
      </c>
      <c r="O4235" s="199">
        <f t="shared" si="69"/>
        <v>0</v>
      </c>
      <c r="P4235" s="199">
        <f t="shared" si="69"/>
        <v>0</v>
      </c>
      <c r="Q4235" s="199">
        <f t="shared" si="69"/>
        <v>0</v>
      </c>
      <c r="R4235" s="199">
        <f t="shared" si="68"/>
        <v>0</v>
      </c>
      <c r="S4235" s="199"/>
    </row>
    <row r="4236" spans="1:19" hidden="1" x14ac:dyDescent="0.25">
      <c r="A4236" s="199" t="str">
        <f t="shared" si="67"/>
        <v>NANACustom4op_surg</v>
      </c>
      <c r="B4236" s="199" t="s">
        <v>3742</v>
      </c>
      <c r="C4236" s="200" t="s">
        <v>3742</v>
      </c>
      <c r="D4236" s="200" t="s">
        <v>3742</v>
      </c>
      <c r="E4236" s="199" t="str">
        <f>'Custom Utilization'!$G$3</f>
        <v>Custom4</v>
      </c>
      <c r="F4236" s="199">
        <v>1</v>
      </c>
      <c r="G4236" s="199" t="s">
        <v>309</v>
      </c>
      <c r="H4236" s="201">
        <f>'Custom Utilization'!O24</f>
        <v>1318.8165172660365</v>
      </c>
      <c r="I4236" s="199">
        <f>'Custom Utilization'!G24</f>
        <v>0</v>
      </c>
      <c r="J4236" s="202" t="s">
        <v>336</v>
      </c>
      <c r="K4236" s="199">
        <f t="shared" si="70"/>
        <v>0</v>
      </c>
      <c r="L4236" s="199">
        <f t="shared" si="71"/>
        <v>0</v>
      </c>
      <c r="M4236" s="199">
        <f t="shared" si="69"/>
        <v>0</v>
      </c>
      <c r="N4236" s="199">
        <f t="shared" si="69"/>
        <v>0</v>
      </c>
      <c r="O4236" s="199">
        <f t="shared" si="69"/>
        <v>0</v>
      </c>
      <c r="P4236" s="199">
        <f t="shared" si="69"/>
        <v>0</v>
      </c>
      <c r="Q4236" s="199">
        <f t="shared" si="69"/>
        <v>0</v>
      </c>
      <c r="R4236" s="199">
        <f t="shared" si="68"/>
        <v>0</v>
      </c>
      <c r="S4236" s="199"/>
    </row>
    <row r="4237" spans="1:19" hidden="1" x14ac:dyDescent="0.25">
      <c r="A4237" s="199" t="str">
        <f t="shared" si="67"/>
        <v>NANACustom4op_ultrasound</v>
      </c>
      <c r="B4237" s="199" t="s">
        <v>3742</v>
      </c>
      <c r="C4237" s="200" t="s">
        <v>3742</v>
      </c>
      <c r="D4237" s="200" t="s">
        <v>3742</v>
      </c>
      <c r="E4237" s="199" t="str">
        <f>'Custom Utilization'!$G$3</f>
        <v>Custom4</v>
      </c>
      <c r="F4237" s="199">
        <v>1</v>
      </c>
      <c r="G4237" s="199" t="s">
        <v>310</v>
      </c>
      <c r="H4237" s="201">
        <f>'Custom Utilization'!O25</f>
        <v>232.59161292179411</v>
      </c>
      <c r="I4237" s="199">
        <f>'Custom Utilization'!G25</f>
        <v>0</v>
      </c>
      <c r="J4237" s="202" t="s">
        <v>333</v>
      </c>
      <c r="K4237" s="199">
        <f t="shared" si="70"/>
        <v>0</v>
      </c>
      <c r="L4237" s="199">
        <f t="shared" si="71"/>
        <v>0</v>
      </c>
      <c r="M4237" s="199">
        <f t="shared" si="69"/>
        <v>0</v>
      </c>
      <c r="N4237" s="199">
        <f t="shared" si="69"/>
        <v>0</v>
      </c>
      <c r="O4237" s="199">
        <f t="shared" si="69"/>
        <v>0</v>
      </c>
      <c r="P4237" s="199">
        <f t="shared" si="69"/>
        <v>0</v>
      </c>
      <c r="Q4237" s="199">
        <f t="shared" si="69"/>
        <v>0</v>
      </c>
      <c r="R4237" s="199">
        <f t="shared" si="68"/>
        <v>0</v>
      </c>
      <c r="S4237" s="199"/>
    </row>
    <row r="4238" spans="1:19" hidden="1" x14ac:dyDescent="0.25">
      <c r="A4238" s="199" t="str">
        <f t="shared" si="67"/>
        <v>NANACustom4op_xray</v>
      </c>
      <c r="B4238" s="199" t="s">
        <v>3742</v>
      </c>
      <c r="C4238" s="200" t="s">
        <v>3742</v>
      </c>
      <c r="D4238" s="200" t="s">
        <v>3742</v>
      </c>
      <c r="E4238" s="199" t="str">
        <f>'Custom Utilization'!$G$3</f>
        <v>Custom4</v>
      </c>
      <c r="F4238" s="199">
        <v>1</v>
      </c>
      <c r="G4238" s="199" t="s">
        <v>311</v>
      </c>
      <c r="H4238" s="201">
        <f>'Custom Utilization'!O26</f>
        <v>107.43038397650423</v>
      </c>
      <c r="I4238" s="199">
        <f>'Custom Utilization'!G26</f>
        <v>0</v>
      </c>
      <c r="J4238" s="202" t="s">
        <v>333</v>
      </c>
      <c r="K4238" s="199">
        <f t="shared" si="70"/>
        <v>0</v>
      </c>
      <c r="L4238" s="199">
        <f t="shared" si="71"/>
        <v>0</v>
      </c>
      <c r="M4238" s="199">
        <f t="shared" si="69"/>
        <v>0</v>
      </c>
      <c r="N4238" s="199">
        <f t="shared" si="69"/>
        <v>0</v>
      </c>
      <c r="O4238" s="199">
        <f t="shared" si="69"/>
        <v>0</v>
      </c>
      <c r="P4238" s="199">
        <f t="shared" si="69"/>
        <v>0</v>
      </c>
      <c r="Q4238" s="199">
        <f t="shared" si="69"/>
        <v>0</v>
      </c>
      <c r="R4238" s="199">
        <f t="shared" si="68"/>
        <v>0</v>
      </c>
      <c r="S4238" s="199"/>
    </row>
    <row r="4239" spans="1:19" hidden="1" x14ac:dyDescent="0.25">
      <c r="A4239" s="199" t="str">
        <f t="shared" si="67"/>
        <v>NANACustom4rx_generic</v>
      </c>
      <c r="B4239" s="199" t="s">
        <v>3742</v>
      </c>
      <c r="C4239" s="200" t="s">
        <v>3742</v>
      </c>
      <c r="D4239" s="200" t="s">
        <v>3742</v>
      </c>
      <c r="E4239" s="199" t="str">
        <f>'Custom Utilization'!$G$3</f>
        <v>Custom4</v>
      </c>
      <c r="F4239" s="199">
        <v>1</v>
      </c>
      <c r="G4239" s="199" t="s">
        <v>312</v>
      </c>
      <c r="H4239" s="201">
        <f>'Custom Utilization'!O27</f>
        <v>27.886469635862635</v>
      </c>
      <c r="I4239" s="199">
        <f>'Custom Utilization'!G27</f>
        <v>9</v>
      </c>
      <c r="J4239" s="202" t="s">
        <v>334</v>
      </c>
      <c r="K4239" s="199">
        <f t="shared" si="70"/>
        <v>250.97822672276371</v>
      </c>
      <c r="L4239" s="199">
        <f t="shared" si="71"/>
        <v>250.97822672276371</v>
      </c>
      <c r="M4239" s="199">
        <f t="shared" si="69"/>
        <v>0</v>
      </c>
      <c r="N4239" s="199">
        <f t="shared" si="69"/>
        <v>0</v>
      </c>
      <c r="O4239" s="199">
        <f t="shared" si="69"/>
        <v>9</v>
      </c>
      <c r="P4239" s="199">
        <f t="shared" si="69"/>
        <v>0</v>
      </c>
      <c r="Q4239" s="199">
        <f t="shared" si="69"/>
        <v>0</v>
      </c>
      <c r="R4239" s="199">
        <f t="shared" si="68"/>
        <v>0</v>
      </c>
      <c r="S4239" s="199"/>
    </row>
    <row r="4240" spans="1:19" hidden="1" x14ac:dyDescent="0.25">
      <c r="A4240" s="199" t="str">
        <f t="shared" si="67"/>
        <v>NANACustom4rx_pbrand</v>
      </c>
      <c r="B4240" s="199" t="s">
        <v>3742</v>
      </c>
      <c r="C4240" s="200" t="s">
        <v>3742</v>
      </c>
      <c r="D4240" s="200" t="s">
        <v>3742</v>
      </c>
      <c r="E4240" s="199" t="str">
        <f>'Custom Utilization'!$G$3</f>
        <v>Custom4</v>
      </c>
      <c r="F4240" s="199">
        <v>1</v>
      </c>
      <c r="G4240" s="199" t="s">
        <v>2687</v>
      </c>
      <c r="H4240" s="201">
        <f>'Custom Utilization'!O28</f>
        <v>208.86985421011576</v>
      </c>
      <c r="I4240" s="199">
        <f>'Custom Utilization'!G28</f>
        <v>0</v>
      </c>
      <c r="J4240" s="202" t="s">
        <v>334</v>
      </c>
      <c r="K4240" s="199">
        <f t="shared" si="70"/>
        <v>0</v>
      </c>
      <c r="L4240" s="199">
        <f t="shared" si="71"/>
        <v>0</v>
      </c>
      <c r="M4240" s="199">
        <f t="shared" si="69"/>
        <v>0</v>
      </c>
      <c r="N4240" s="199">
        <f t="shared" si="69"/>
        <v>0</v>
      </c>
      <c r="O4240" s="199">
        <f t="shared" si="69"/>
        <v>0</v>
      </c>
      <c r="P4240" s="199">
        <f t="shared" si="69"/>
        <v>0</v>
      </c>
      <c r="Q4240" s="199">
        <f t="shared" si="69"/>
        <v>0</v>
      </c>
      <c r="R4240" s="199">
        <f t="shared" si="68"/>
        <v>0</v>
      </c>
      <c r="S4240" s="199"/>
    </row>
    <row r="4241" spans="1:19" hidden="1" x14ac:dyDescent="0.25">
      <c r="A4241" s="199" t="str">
        <f t="shared" si="67"/>
        <v>NANACustom4rx_npbrand</v>
      </c>
      <c r="B4241" s="199" t="s">
        <v>3742</v>
      </c>
      <c r="C4241" s="200" t="s">
        <v>3742</v>
      </c>
      <c r="D4241" s="200" t="s">
        <v>3742</v>
      </c>
      <c r="E4241" s="199" t="str">
        <f>'Custom Utilization'!$G$3</f>
        <v>Custom4</v>
      </c>
      <c r="F4241" s="199">
        <v>1</v>
      </c>
      <c r="G4241" s="199" t="s">
        <v>2688</v>
      </c>
      <c r="H4241" s="201">
        <f>'Custom Utilization'!O29</f>
        <v>336.5499542675164</v>
      </c>
      <c r="I4241" s="199">
        <f>'Custom Utilization'!G29</f>
        <v>2</v>
      </c>
      <c r="J4241" s="202" t="s">
        <v>334</v>
      </c>
      <c r="K4241" s="199">
        <f t="shared" si="70"/>
        <v>673.0999085350328</v>
      </c>
      <c r="L4241" s="199">
        <f t="shared" si="71"/>
        <v>673.0999085350328</v>
      </c>
      <c r="M4241" s="199">
        <f t="shared" si="69"/>
        <v>0</v>
      </c>
      <c r="N4241" s="199">
        <f t="shared" si="69"/>
        <v>0</v>
      </c>
      <c r="O4241" s="199">
        <f t="shared" si="69"/>
        <v>2</v>
      </c>
      <c r="P4241" s="199">
        <f t="shared" si="69"/>
        <v>0</v>
      </c>
      <c r="Q4241" s="199">
        <f t="shared" si="69"/>
        <v>0</v>
      </c>
      <c r="R4241" s="199">
        <f t="shared" si="68"/>
        <v>0</v>
      </c>
      <c r="S4241" s="199"/>
    </row>
    <row r="4242" spans="1:19" hidden="1" x14ac:dyDescent="0.25">
      <c r="A4242" s="199" t="str">
        <f t="shared" si="67"/>
        <v>NANACustom4rx_specialty</v>
      </c>
      <c r="B4242" s="199" t="s">
        <v>3742</v>
      </c>
      <c r="C4242" s="200" t="s">
        <v>3742</v>
      </c>
      <c r="D4242" s="200" t="s">
        <v>3742</v>
      </c>
      <c r="E4242" s="199" t="str">
        <f>'Custom Utilization'!$G$3</f>
        <v>Custom4</v>
      </c>
      <c r="F4242" s="199">
        <v>1</v>
      </c>
      <c r="G4242" s="199" t="s">
        <v>313</v>
      </c>
      <c r="H4242" s="201">
        <f>'Custom Utilization'!O30</f>
        <v>2771.5545962983433</v>
      </c>
      <c r="I4242" s="199">
        <f>'Custom Utilization'!G30</f>
        <v>0</v>
      </c>
      <c r="J4242" s="203" t="s">
        <v>334</v>
      </c>
      <c r="K4242" s="199">
        <f t="shared" si="70"/>
        <v>0</v>
      </c>
      <c r="L4242" s="199">
        <f t="shared" si="71"/>
        <v>0</v>
      </c>
      <c r="M4242" s="199">
        <f t="shared" si="69"/>
        <v>0</v>
      </c>
      <c r="N4242" s="199">
        <f t="shared" si="69"/>
        <v>0</v>
      </c>
      <c r="O4242" s="199">
        <f t="shared" si="69"/>
        <v>0</v>
      </c>
      <c r="P4242" s="199">
        <f t="shared" si="69"/>
        <v>0</v>
      </c>
      <c r="Q4242" s="199">
        <f t="shared" si="69"/>
        <v>0</v>
      </c>
      <c r="R4242" s="199">
        <f t="shared" si="68"/>
        <v>0</v>
      </c>
      <c r="S4242" s="199"/>
    </row>
    <row r="4243" spans="1:19" hidden="1" x14ac:dyDescent="0.25">
      <c r="A4243" s="199" t="str">
        <f t="shared" si="67"/>
        <v>NANACustom5ip_fac</v>
      </c>
      <c r="B4243" s="199" t="s">
        <v>3742</v>
      </c>
      <c r="C4243" s="200" t="s">
        <v>3742</v>
      </c>
      <c r="D4243" s="200" t="s">
        <v>3742</v>
      </c>
      <c r="E4243" s="199" t="str">
        <f>'Custom Utilization'!$H$3</f>
        <v>Custom5</v>
      </c>
      <c r="F4243" s="199">
        <v>1</v>
      </c>
      <c r="G4243" s="199" t="s">
        <v>289</v>
      </c>
      <c r="H4243" s="201">
        <f>'Custom Utilization'!P4</f>
        <v>4380.8398956386909</v>
      </c>
      <c r="I4243" s="199">
        <f>'Custom Utilization'!H4</f>
        <v>0</v>
      </c>
      <c r="J4243" s="202" t="s">
        <v>335</v>
      </c>
      <c r="K4243" s="199">
        <f t="shared" si="70"/>
        <v>0</v>
      </c>
      <c r="L4243" s="199">
        <f t="shared" si="71"/>
        <v>0</v>
      </c>
      <c r="M4243" s="199">
        <f t="shared" si="69"/>
        <v>0</v>
      </c>
      <c r="N4243" s="199">
        <f t="shared" si="69"/>
        <v>0</v>
      </c>
      <c r="O4243" s="199">
        <f t="shared" si="69"/>
        <v>0</v>
      </c>
      <c r="P4243" s="199">
        <f t="shared" si="69"/>
        <v>0</v>
      </c>
      <c r="Q4243" s="199">
        <f t="shared" si="69"/>
        <v>0</v>
      </c>
      <c r="R4243" s="199">
        <f t="shared" si="68"/>
        <v>0</v>
      </c>
      <c r="S4243" s="199"/>
    </row>
    <row r="4244" spans="1:19" hidden="1" x14ac:dyDescent="0.25">
      <c r="A4244" s="199" t="str">
        <f t="shared" si="67"/>
        <v>NANACustom5ip_prof</v>
      </c>
      <c r="B4244" s="199" t="s">
        <v>3742</v>
      </c>
      <c r="C4244" s="200" t="s">
        <v>3742</v>
      </c>
      <c r="D4244" s="200" t="s">
        <v>3742</v>
      </c>
      <c r="E4244" s="199" t="str">
        <f>'Custom Utilization'!$H$3</f>
        <v>Custom5</v>
      </c>
      <c r="F4244" s="199">
        <v>1</v>
      </c>
      <c r="G4244" s="199" t="s">
        <v>290</v>
      </c>
      <c r="H4244" s="201">
        <f>'Custom Utilization'!P5</f>
        <v>3143.4624999059606</v>
      </c>
      <c r="I4244" s="199">
        <f>'Custom Utilization'!H5</f>
        <v>0</v>
      </c>
      <c r="J4244" s="202" t="s">
        <v>363</v>
      </c>
      <c r="K4244" s="199">
        <f t="shared" si="70"/>
        <v>0</v>
      </c>
      <c r="L4244" s="199">
        <f t="shared" si="71"/>
        <v>0</v>
      </c>
      <c r="M4244" s="199">
        <f t="shared" si="69"/>
        <v>0</v>
      </c>
      <c r="N4244" s="199">
        <f t="shared" si="69"/>
        <v>0</v>
      </c>
      <c r="O4244" s="199">
        <f t="shared" si="69"/>
        <v>0</v>
      </c>
      <c r="P4244" s="199">
        <f t="shared" si="69"/>
        <v>0</v>
      </c>
      <c r="Q4244" s="199">
        <f t="shared" si="69"/>
        <v>0</v>
      </c>
      <c r="R4244" s="199">
        <f t="shared" si="68"/>
        <v>0</v>
      </c>
      <c r="S4244" s="199"/>
    </row>
    <row r="4245" spans="1:19" hidden="1" x14ac:dyDescent="0.25">
      <c r="A4245" s="199" t="str">
        <f t="shared" si="67"/>
        <v>NANACustom5op_ambulance</v>
      </c>
      <c r="B4245" s="199" t="s">
        <v>3742</v>
      </c>
      <c r="C4245" s="200" t="s">
        <v>3742</v>
      </c>
      <c r="D4245" s="200" t="s">
        <v>3742</v>
      </c>
      <c r="E4245" s="199" t="str">
        <f>'Custom Utilization'!$H$3</f>
        <v>Custom5</v>
      </c>
      <c r="F4245" s="199">
        <v>1</v>
      </c>
      <c r="G4245" s="199" t="s">
        <v>291</v>
      </c>
      <c r="H4245" s="201">
        <f>'Custom Utilization'!P6</f>
        <v>1053.8777566589583</v>
      </c>
      <c r="I4245" s="199">
        <f>'Custom Utilization'!H6</f>
        <v>0</v>
      </c>
      <c r="J4245" s="202" t="s">
        <v>336</v>
      </c>
      <c r="K4245" s="199">
        <f t="shared" si="70"/>
        <v>0</v>
      </c>
      <c r="L4245" s="199">
        <f t="shared" si="71"/>
        <v>0</v>
      </c>
      <c r="M4245" s="199">
        <f t="shared" si="69"/>
        <v>0</v>
      </c>
      <c r="N4245" s="199">
        <f t="shared" si="69"/>
        <v>0</v>
      </c>
      <c r="O4245" s="199">
        <f t="shared" si="69"/>
        <v>0</v>
      </c>
      <c r="P4245" s="199">
        <f t="shared" si="69"/>
        <v>0</v>
      </c>
      <c r="Q4245" s="199">
        <f t="shared" si="69"/>
        <v>0</v>
      </c>
      <c r="R4245" s="199">
        <f t="shared" si="68"/>
        <v>0</v>
      </c>
      <c r="S4245" s="199"/>
    </row>
    <row r="4246" spans="1:19" hidden="1" x14ac:dyDescent="0.25">
      <c r="A4246" s="199" t="str">
        <f t="shared" si="67"/>
        <v>NANACustom5op_chiro</v>
      </c>
      <c r="B4246" s="199" t="s">
        <v>3742</v>
      </c>
      <c r="C4246" s="200" t="s">
        <v>3742</v>
      </c>
      <c r="D4246" s="200" t="s">
        <v>3742</v>
      </c>
      <c r="E4246" s="199" t="str">
        <f>'Custom Utilization'!$H$3</f>
        <v>Custom5</v>
      </c>
      <c r="F4246" s="199">
        <v>1</v>
      </c>
      <c r="G4246" s="199" t="s">
        <v>292</v>
      </c>
      <c r="H4246" s="201">
        <f>'Custom Utilization'!P7</f>
        <v>42.242740123747033</v>
      </c>
      <c r="I4246" s="199">
        <f>'Custom Utilization'!H7</f>
        <v>1</v>
      </c>
      <c r="J4246" s="202" t="s">
        <v>332</v>
      </c>
      <c r="K4246" s="199">
        <f t="shared" si="70"/>
        <v>42.242740123747033</v>
      </c>
      <c r="L4246" s="199">
        <f t="shared" si="71"/>
        <v>42.242740123747033</v>
      </c>
      <c r="M4246" s="199">
        <f t="shared" si="69"/>
        <v>1</v>
      </c>
      <c r="N4246" s="199">
        <f t="shared" si="69"/>
        <v>0</v>
      </c>
      <c r="O4246" s="199">
        <f t="shared" si="69"/>
        <v>0</v>
      </c>
      <c r="P4246" s="199">
        <f t="shared" si="69"/>
        <v>0</v>
      </c>
      <c r="Q4246" s="199">
        <f t="shared" si="69"/>
        <v>0</v>
      </c>
      <c r="R4246" s="199">
        <f t="shared" si="68"/>
        <v>0</v>
      </c>
      <c r="S4246" s="199"/>
    </row>
    <row r="4247" spans="1:19" hidden="1" x14ac:dyDescent="0.25">
      <c r="A4247" s="199" t="str">
        <f t="shared" si="67"/>
        <v>NANACustom5op_ct_mri</v>
      </c>
      <c r="B4247" s="199" t="s">
        <v>3742</v>
      </c>
      <c r="C4247" s="200" t="s">
        <v>3742</v>
      </c>
      <c r="D4247" s="200" t="s">
        <v>3742</v>
      </c>
      <c r="E4247" s="199" t="str">
        <f>'Custom Utilization'!$H$3</f>
        <v>Custom5</v>
      </c>
      <c r="F4247" s="199">
        <v>1</v>
      </c>
      <c r="G4247" s="199" t="s">
        <v>293</v>
      </c>
      <c r="H4247" s="201">
        <f>'Custom Utilization'!P8</f>
        <v>908.04298185002915</v>
      </c>
      <c r="I4247" s="199">
        <f>'Custom Utilization'!H8</f>
        <v>0</v>
      </c>
      <c r="J4247" s="202" t="s">
        <v>333</v>
      </c>
      <c r="K4247" s="199">
        <f t="shared" si="70"/>
        <v>0</v>
      </c>
      <c r="L4247" s="199">
        <f t="shared" si="71"/>
        <v>0</v>
      </c>
      <c r="M4247" s="199">
        <f t="shared" si="69"/>
        <v>0</v>
      </c>
      <c r="N4247" s="199">
        <f t="shared" si="69"/>
        <v>0</v>
      </c>
      <c r="O4247" s="199">
        <f t="shared" si="69"/>
        <v>0</v>
      </c>
      <c r="P4247" s="199">
        <f t="shared" si="69"/>
        <v>0</v>
      </c>
      <c r="Q4247" s="199">
        <f t="shared" si="69"/>
        <v>0</v>
      </c>
      <c r="R4247" s="199">
        <f t="shared" si="68"/>
        <v>0</v>
      </c>
      <c r="S4247" s="199"/>
    </row>
    <row r="4248" spans="1:19" hidden="1" x14ac:dyDescent="0.25">
      <c r="A4248" s="199" t="str">
        <f t="shared" si="67"/>
        <v>NANACustom5op_diagnostic_cardiology</v>
      </c>
      <c r="B4248" s="199" t="s">
        <v>3742</v>
      </c>
      <c r="C4248" s="200" t="s">
        <v>3742</v>
      </c>
      <c r="D4248" s="200" t="s">
        <v>3742</v>
      </c>
      <c r="E4248" s="199" t="str">
        <f>'Custom Utilization'!$H$3</f>
        <v>Custom5</v>
      </c>
      <c r="F4248" s="199">
        <v>1</v>
      </c>
      <c r="G4248" s="199" t="s">
        <v>294</v>
      </c>
      <c r="H4248" s="201">
        <f>'Custom Utilization'!P9</f>
        <v>236.55012012425672</v>
      </c>
      <c r="I4248" s="199">
        <f>'Custom Utilization'!H9</f>
        <v>0</v>
      </c>
      <c r="J4248" s="202" t="s">
        <v>333</v>
      </c>
      <c r="K4248" s="199">
        <f t="shared" si="70"/>
        <v>0</v>
      </c>
      <c r="L4248" s="199">
        <f t="shared" si="71"/>
        <v>0</v>
      </c>
      <c r="M4248" s="199">
        <f t="shared" si="69"/>
        <v>0</v>
      </c>
      <c r="N4248" s="199">
        <f t="shared" si="69"/>
        <v>0</v>
      </c>
      <c r="O4248" s="199">
        <f t="shared" si="69"/>
        <v>0</v>
      </c>
      <c r="P4248" s="199">
        <f t="shared" si="69"/>
        <v>0</v>
      </c>
      <c r="Q4248" s="199">
        <f t="shared" si="69"/>
        <v>0</v>
      </c>
      <c r="R4248" s="199">
        <f t="shared" si="68"/>
        <v>0</v>
      </c>
      <c r="S4248" s="199"/>
    </row>
    <row r="4249" spans="1:19" hidden="1" x14ac:dyDescent="0.25">
      <c r="A4249" s="199" t="str">
        <f t="shared" si="67"/>
        <v>NANACustom5op_dialysis</v>
      </c>
      <c r="B4249" s="199" t="s">
        <v>3742</v>
      </c>
      <c r="C4249" s="200" t="s">
        <v>3742</v>
      </c>
      <c r="D4249" s="200" t="s">
        <v>3742</v>
      </c>
      <c r="E4249" s="199" t="str">
        <f>'Custom Utilization'!$H$3</f>
        <v>Custom5</v>
      </c>
      <c r="F4249" s="199">
        <v>1</v>
      </c>
      <c r="G4249" s="199" t="s">
        <v>295</v>
      </c>
      <c r="H4249" s="201">
        <f>'Custom Utilization'!P10</f>
        <v>1826.9396649975388</v>
      </c>
      <c r="I4249" s="199">
        <f>'Custom Utilization'!H10</f>
        <v>0</v>
      </c>
      <c r="J4249" s="202" t="s">
        <v>336</v>
      </c>
      <c r="K4249" s="199">
        <f t="shared" si="70"/>
        <v>0</v>
      </c>
      <c r="L4249" s="199">
        <f t="shared" si="71"/>
        <v>0</v>
      </c>
      <c r="M4249" s="199">
        <f t="shared" si="69"/>
        <v>0</v>
      </c>
      <c r="N4249" s="199">
        <f t="shared" si="69"/>
        <v>0</v>
      </c>
      <c r="O4249" s="199">
        <f t="shared" si="69"/>
        <v>0</v>
      </c>
      <c r="P4249" s="199">
        <f t="shared" si="69"/>
        <v>0</v>
      </c>
      <c r="Q4249" s="199">
        <f t="shared" si="69"/>
        <v>0</v>
      </c>
      <c r="R4249" s="199">
        <f t="shared" si="68"/>
        <v>0</v>
      </c>
      <c r="S4249" s="199"/>
    </row>
    <row r="4250" spans="1:19" hidden="1" x14ac:dyDescent="0.25">
      <c r="A4250" s="199" t="str">
        <f t="shared" si="67"/>
        <v>NANACustom5op_dme</v>
      </c>
      <c r="B4250" s="199" t="s">
        <v>3742</v>
      </c>
      <c r="C4250" s="200" t="s">
        <v>3742</v>
      </c>
      <c r="D4250" s="200" t="s">
        <v>3742</v>
      </c>
      <c r="E4250" s="199" t="str">
        <f>'Custom Utilization'!$H$3</f>
        <v>Custom5</v>
      </c>
      <c r="F4250" s="199">
        <v>1</v>
      </c>
      <c r="G4250" s="199" t="s">
        <v>296</v>
      </c>
      <c r="H4250" s="201">
        <f>'Custom Utilization'!P11</f>
        <v>220.57100587517786</v>
      </c>
      <c r="I4250" s="199">
        <f>'Custom Utilization'!H11</f>
        <v>0</v>
      </c>
      <c r="J4250" s="202" t="s">
        <v>336</v>
      </c>
      <c r="K4250" s="199">
        <f t="shared" si="70"/>
        <v>0</v>
      </c>
      <c r="L4250" s="199">
        <f t="shared" si="71"/>
        <v>0</v>
      </c>
      <c r="M4250" s="199">
        <f t="shared" si="69"/>
        <v>0</v>
      </c>
      <c r="N4250" s="199">
        <f t="shared" si="69"/>
        <v>0</v>
      </c>
      <c r="O4250" s="199">
        <f t="shared" si="69"/>
        <v>0</v>
      </c>
      <c r="P4250" s="199">
        <f t="shared" si="69"/>
        <v>0</v>
      </c>
      <c r="Q4250" s="199">
        <f t="shared" si="69"/>
        <v>0</v>
      </c>
      <c r="R4250" s="199">
        <f t="shared" si="68"/>
        <v>0</v>
      </c>
      <c r="S4250" s="199"/>
    </row>
    <row r="4251" spans="1:19" hidden="1" x14ac:dyDescent="0.25">
      <c r="A4251" s="199" t="str">
        <f t="shared" si="67"/>
        <v>NANACustom5op_er_fac</v>
      </c>
      <c r="B4251" s="199" t="s">
        <v>3742</v>
      </c>
      <c r="C4251" s="200" t="s">
        <v>3742</v>
      </c>
      <c r="D4251" s="200" t="s">
        <v>3742</v>
      </c>
      <c r="E4251" s="199" t="str">
        <f>'Custom Utilization'!$H$3</f>
        <v>Custom5</v>
      </c>
      <c r="F4251" s="199">
        <v>1</v>
      </c>
      <c r="G4251" s="199" t="s">
        <v>297</v>
      </c>
      <c r="H4251" s="201">
        <f>'Custom Utilization'!P12</f>
        <v>1646.9478089508189</v>
      </c>
      <c r="I4251" s="199">
        <f>'Custom Utilization'!H12</f>
        <v>0</v>
      </c>
      <c r="J4251" s="202" t="s">
        <v>336</v>
      </c>
      <c r="K4251" s="199">
        <f t="shared" si="70"/>
        <v>0</v>
      </c>
      <c r="L4251" s="199">
        <f t="shared" si="71"/>
        <v>0</v>
      </c>
      <c r="M4251" s="199">
        <f t="shared" si="69"/>
        <v>0</v>
      </c>
      <c r="N4251" s="199">
        <f t="shared" si="69"/>
        <v>0</v>
      </c>
      <c r="O4251" s="199">
        <f t="shared" si="69"/>
        <v>0</v>
      </c>
      <c r="P4251" s="199">
        <f t="shared" si="69"/>
        <v>0</v>
      </c>
      <c r="Q4251" s="199">
        <f t="shared" si="69"/>
        <v>0</v>
      </c>
      <c r="R4251" s="199">
        <f t="shared" si="68"/>
        <v>0</v>
      </c>
      <c r="S4251" s="199"/>
    </row>
    <row r="4252" spans="1:19" hidden="1" x14ac:dyDescent="0.25">
      <c r="A4252" s="199" t="str">
        <f t="shared" si="67"/>
        <v>NANACustom5op_er_prof</v>
      </c>
      <c r="B4252" s="199" t="s">
        <v>3742</v>
      </c>
      <c r="C4252" s="200" t="s">
        <v>3742</v>
      </c>
      <c r="D4252" s="200" t="s">
        <v>3742</v>
      </c>
      <c r="E4252" s="199" t="str">
        <f>'Custom Utilization'!$H$3</f>
        <v>Custom5</v>
      </c>
      <c r="F4252" s="199">
        <v>1</v>
      </c>
      <c r="G4252" s="199" t="s">
        <v>298</v>
      </c>
      <c r="H4252" s="201">
        <f>'Custom Utilization'!P13</f>
        <v>0</v>
      </c>
      <c r="I4252" s="199">
        <f>'Custom Utilization'!H13</f>
        <v>0</v>
      </c>
      <c r="J4252" s="202" t="s">
        <v>336</v>
      </c>
      <c r="K4252" s="199">
        <f t="shared" si="70"/>
        <v>0</v>
      </c>
      <c r="L4252" s="199">
        <f t="shared" si="71"/>
        <v>0</v>
      </c>
      <c r="M4252" s="199">
        <f t="shared" si="69"/>
        <v>0</v>
      </c>
      <c r="N4252" s="199">
        <f t="shared" si="69"/>
        <v>0</v>
      </c>
      <c r="O4252" s="199">
        <f t="shared" si="69"/>
        <v>0</v>
      </c>
      <c r="P4252" s="199">
        <f t="shared" si="69"/>
        <v>0</v>
      </c>
      <c r="Q4252" s="199">
        <f t="shared" si="69"/>
        <v>0</v>
      </c>
      <c r="R4252" s="199">
        <f t="shared" si="68"/>
        <v>0</v>
      </c>
      <c r="S4252" s="199"/>
    </row>
    <row r="4253" spans="1:19" hidden="1" x14ac:dyDescent="0.25">
      <c r="A4253" s="199" t="str">
        <f t="shared" si="67"/>
        <v>NANACustom5op_eye</v>
      </c>
      <c r="B4253" s="199" t="s">
        <v>3742</v>
      </c>
      <c r="C4253" s="200" t="s">
        <v>3742</v>
      </c>
      <c r="D4253" s="200" t="s">
        <v>3742</v>
      </c>
      <c r="E4253" s="199" t="str">
        <f>'Custom Utilization'!$H$3</f>
        <v>Custom5</v>
      </c>
      <c r="F4253" s="199">
        <v>1</v>
      </c>
      <c r="G4253" s="199" t="s">
        <v>299</v>
      </c>
      <c r="H4253" s="201">
        <f>'Custom Utilization'!P14</f>
        <v>107.03031856333438</v>
      </c>
      <c r="I4253" s="199">
        <f>'Custom Utilization'!H14</f>
        <v>0</v>
      </c>
      <c r="J4253" s="202" t="s">
        <v>332</v>
      </c>
      <c r="K4253" s="199">
        <f t="shared" si="70"/>
        <v>0</v>
      </c>
      <c r="L4253" s="199">
        <f t="shared" si="71"/>
        <v>0</v>
      </c>
      <c r="M4253" s="199">
        <f t="shared" si="69"/>
        <v>0</v>
      </c>
      <c r="N4253" s="199">
        <f t="shared" si="69"/>
        <v>0</v>
      </c>
      <c r="O4253" s="199">
        <f t="shared" si="69"/>
        <v>0</v>
      </c>
      <c r="P4253" s="199">
        <f t="shared" si="69"/>
        <v>0</v>
      </c>
      <c r="Q4253" s="199">
        <f t="shared" si="69"/>
        <v>0</v>
      </c>
      <c r="R4253" s="199">
        <f t="shared" si="68"/>
        <v>0</v>
      </c>
      <c r="S4253" s="199"/>
    </row>
    <row r="4254" spans="1:19" hidden="1" x14ac:dyDescent="0.25">
      <c r="A4254" s="199" t="str">
        <f t="shared" si="67"/>
        <v>NANACustom5op_jcode</v>
      </c>
      <c r="B4254" s="199" t="s">
        <v>3742</v>
      </c>
      <c r="C4254" s="200" t="s">
        <v>3742</v>
      </c>
      <c r="D4254" s="200" t="s">
        <v>3742</v>
      </c>
      <c r="E4254" s="199" t="str">
        <f>'Custom Utilization'!$H$3</f>
        <v>Custom5</v>
      </c>
      <c r="F4254" s="199">
        <v>1</v>
      </c>
      <c r="G4254" s="199" t="s">
        <v>300</v>
      </c>
      <c r="H4254" s="201">
        <f>'Custom Utilization'!P15</f>
        <v>3305.3014154290477</v>
      </c>
      <c r="I4254" s="199">
        <f>'Custom Utilization'!H15</f>
        <v>0</v>
      </c>
      <c r="J4254" s="202" t="s">
        <v>336</v>
      </c>
      <c r="K4254" s="199">
        <f t="shared" si="70"/>
        <v>0</v>
      </c>
      <c r="L4254" s="199">
        <f t="shared" si="71"/>
        <v>0</v>
      </c>
      <c r="M4254" s="199">
        <f t="shared" si="69"/>
        <v>0</v>
      </c>
      <c r="N4254" s="199">
        <f t="shared" si="69"/>
        <v>0</v>
      </c>
      <c r="O4254" s="199">
        <f t="shared" si="69"/>
        <v>0</v>
      </c>
      <c r="P4254" s="199">
        <f t="shared" si="69"/>
        <v>0</v>
      </c>
      <c r="Q4254" s="199">
        <f t="shared" si="69"/>
        <v>0</v>
      </c>
      <c r="R4254" s="199">
        <f t="shared" si="68"/>
        <v>0</v>
      </c>
      <c r="S4254" s="199"/>
    </row>
    <row r="4255" spans="1:19" hidden="1" x14ac:dyDescent="0.25">
      <c r="A4255" s="199" t="str">
        <f t="shared" si="67"/>
        <v>NANACustom5op_lab</v>
      </c>
      <c r="B4255" s="199" t="s">
        <v>3742</v>
      </c>
      <c r="C4255" s="200" t="s">
        <v>3742</v>
      </c>
      <c r="D4255" s="200" t="s">
        <v>3742</v>
      </c>
      <c r="E4255" s="199" t="str">
        <f>'Custom Utilization'!$H$3</f>
        <v>Custom5</v>
      </c>
      <c r="F4255" s="199">
        <v>1</v>
      </c>
      <c r="G4255" s="199" t="s">
        <v>301</v>
      </c>
      <c r="H4255" s="201">
        <f>'Custom Utilization'!P16</f>
        <v>107.81794691085301</v>
      </c>
      <c r="I4255" s="199">
        <f>'Custom Utilization'!H16</f>
        <v>2</v>
      </c>
      <c r="J4255" s="202" t="s">
        <v>333</v>
      </c>
      <c r="K4255" s="199">
        <f t="shared" si="70"/>
        <v>215.63589382170602</v>
      </c>
      <c r="L4255" s="199">
        <f t="shared" si="71"/>
        <v>215.63589382170602</v>
      </c>
      <c r="M4255" s="199">
        <f t="shared" si="69"/>
        <v>0</v>
      </c>
      <c r="N4255" s="199">
        <f t="shared" si="69"/>
        <v>2</v>
      </c>
      <c r="O4255" s="199">
        <f t="shared" si="69"/>
        <v>0</v>
      </c>
      <c r="P4255" s="199">
        <f t="shared" si="69"/>
        <v>0</v>
      </c>
      <c r="Q4255" s="199">
        <f t="shared" si="69"/>
        <v>0</v>
      </c>
      <c r="R4255" s="199">
        <f t="shared" si="68"/>
        <v>0</v>
      </c>
      <c r="S4255" s="199"/>
    </row>
    <row r="4256" spans="1:19" hidden="1" x14ac:dyDescent="0.25">
      <c r="A4256" s="199" t="str">
        <f t="shared" si="67"/>
        <v>NANACustom5op_mh</v>
      </c>
      <c r="B4256" s="199" t="s">
        <v>3742</v>
      </c>
      <c r="C4256" s="200" t="s">
        <v>3742</v>
      </c>
      <c r="D4256" s="200" t="s">
        <v>3742</v>
      </c>
      <c r="E4256" s="199" t="str">
        <f>'Custom Utilization'!$H$3</f>
        <v>Custom5</v>
      </c>
      <c r="F4256" s="199">
        <v>1</v>
      </c>
      <c r="G4256" s="199" t="s">
        <v>302</v>
      </c>
      <c r="H4256" s="201">
        <f>'Custom Utilization'!P17</f>
        <v>100.79826454321997</v>
      </c>
      <c r="I4256" s="199">
        <f>'Custom Utilization'!H17</f>
        <v>0</v>
      </c>
      <c r="J4256" s="202" t="s">
        <v>332</v>
      </c>
      <c r="K4256" s="199">
        <f t="shared" si="70"/>
        <v>0</v>
      </c>
      <c r="L4256" s="199">
        <f t="shared" si="71"/>
        <v>0</v>
      </c>
      <c r="M4256" s="199">
        <f t="shared" si="69"/>
        <v>0</v>
      </c>
      <c r="N4256" s="199">
        <f t="shared" si="69"/>
        <v>0</v>
      </c>
      <c r="O4256" s="199">
        <f t="shared" si="69"/>
        <v>0</v>
      </c>
      <c r="P4256" s="199">
        <f t="shared" si="69"/>
        <v>0</v>
      </c>
      <c r="Q4256" s="199">
        <f t="shared" si="69"/>
        <v>0</v>
      </c>
      <c r="R4256" s="199">
        <f t="shared" si="68"/>
        <v>0</v>
      </c>
      <c r="S4256" s="199"/>
    </row>
    <row r="4257" spans="1:19" hidden="1" x14ac:dyDescent="0.25">
      <c r="A4257" s="199" t="str">
        <f t="shared" si="67"/>
        <v>NANACustom5op_op_fac</v>
      </c>
      <c r="B4257" s="199" t="s">
        <v>3742</v>
      </c>
      <c r="C4257" s="200" t="s">
        <v>3742</v>
      </c>
      <c r="D4257" s="200" t="s">
        <v>3742</v>
      </c>
      <c r="E4257" s="199" t="str">
        <f>'Custom Utilization'!$H$3</f>
        <v>Custom5</v>
      </c>
      <c r="F4257" s="199">
        <v>1</v>
      </c>
      <c r="G4257" s="199" t="s">
        <v>303</v>
      </c>
      <c r="H4257" s="201">
        <f>'Custom Utilization'!P18</f>
        <v>1117.5828776072699</v>
      </c>
      <c r="I4257" s="199">
        <f>'Custom Utilization'!H18</f>
        <v>0</v>
      </c>
      <c r="J4257" s="202" t="s">
        <v>336</v>
      </c>
      <c r="K4257" s="199">
        <f t="shared" si="70"/>
        <v>0</v>
      </c>
      <c r="L4257" s="199">
        <f t="shared" si="71"/>
        <v>0</v>
      </c>
      <c r="M4257" s="199">
        <f t="shared" si="69"/>
        <v>0</v>
      </c>
      <c r="N4257" s="199">
        <f t="shared" si="69"/>
        <v>0</v>
      </c>
      <c r="O4257" s="199">
        <f t="shared" si="69"/>
        <v>0</v>
      </c>
      <c r="P4257" s="199">
        <f t="shared" si="69"/>
        <v>0</v>
      </c>
      <c r="Q4257" s="199">
        <f t="shared" si="69"/>
        <v>0</v>
      </c>
      <c r="R4257" s="199">
        <f t="shared" si="68"/>
        <v>0</v>
      </c>
      <c r="S4257" s="199"/>
    </row>
    <row r="4258" spans="1:19" hidden="1" x14ac:dyDescent="0.25">
      <c r="A4258" s="199" t="str">
        <f t="shared" si="67"/>
        <v>NANACustom5op_other</v>
      </c>
      <c r="B4258" s="199" t="s">
        <v>3742</v>
      </c>
      <c r="C4258" s="200" t="s">
        <v>3742</v>
      </c>
      <c r="D4258" s="200" t="s">
        <v>3742</v>
      </c>
      <c r="E4258" s="199" t="str">
        <f>'Custom Utilization'!$H$3</f>
        <v>Custom5</v>
      </c>
      <c r="F4258" s="199">
        <v>1</v>
      </c>
      <c r="G4258" s="199" t="s">
        <v>304</v>
      </c>
      <c r="H4258" s="201">
        <f>'Custom Utilization'!P19</f>
        <v>368.45216166850685</v>
      </c>
      <c r="I4258" s="199">
        <f>'Custom Utilization'!H19</f>
        <v>1</v>
      </c>
      <c r="J4258" s="202" t="s">
        <v>336</v>
      </c>
      <c r="K4258" s="199">
        <f t="shared" si="70"/>
        <v>368.45216166850685</v>
      </c>
      <c r="L4258" s="199">
        <f t="shared" si="71"/>
        <v>368.45216166850685</v>
      </c>
      <c r="M4258" s="199">
        <f t="shared" si="69"/>
        <v>0</v>
      </c>
      <c r="N4258" s="199">
        <f t="shared" si="69"/>
        <v>0</v>
      </c>
      <c r="O4258" s="199">
        <f t="shared" si="69"/>
        <v>0</v>
      </c>
      <c r="P4258" s="199">
        <f t="shared" si="69"/>
        <v>0</v>
      </c>
      <c r="Q4258" s="199">
        <f t="shared" si="69"/>
        <v>1</v>
      </c>
      <c r="R4258" s="199">
        <f t="shared" si="68"/>
        <v>368.45216166850685</v>
      </c>
      <c r="S4258" s="199"/>
    </row>
    <row r="4259" spans="1:19" hidden="1" x14ac:dyDescent="0.25">
      <c r="A4259" s="199" t="str">
        <f t="shared" si="67"/>
        <v>NANACustom5op_prev</v>
      </c>
      <c r="B4259" s="199" t="s">
        <v>3742</v>
      </c>
      <c r="C4259" s="200" t="s">
        <v>3742</v>
      </c>
      <c r="D4259" s="200" t="s">
        <v>3742</v>
      </c>
      <c r="E4259" s="199" t="str">
        <f>'Custom Utilization'!$H$3</f>
        <v>Custom5</v>
      </c>
      <c r="F4259" s="199">
        <v>1</v>
      </c>
      <c r="G4259" s="199" t="s">
        <v>305</v>
      </c>
      <c r="H4259" s="201">
        <f>'Custom Utilization'!P20</f>
        <v>155.7678992009794</v>
      </c>
      <c r="I4259" s="199">
        <f>'Custom Utilization'!H20</f>
        <v>2</v>
      </c>
      <c r="J4259" s="202" t="s">
        <v>332</v>
      </c>
      <c r="K4259" s="199">
        <f t="shared" si="70"/>
        <v>311.5357984019588</v>
      </c>
      <c r="L4259" s="199">
        <f t="shared" si="71"/>
        <v>311.5357984019588</v>
      </c>
      <c r="M4259" s="199">
        <f t="shared" si="69"/>
        <v>2</v>
      </c>
      <c r="N4259" s="199">
        <f t="shared" si="69"/>
        <v>0</v>
      </c>
      <c r="O4259" s="199">
        <f t="shared" si="69"/>
        <v>0</v>
      </c>
      <c r="P4259" s="199">
        <f t="shared" si="69"/>
        <v>0</v>
      </c>
      <c r="Q4259" s="199">
        <f t="shared" si="69"/>
        <v>0</v>
      </c>
      <c r="R4259" s="199">
        <f t="shared" si="68"/>
        <v>0</v>
      </c>
      <c r="S4259" s="199"/>
    </row>
    <row r="4260" spans="1:19" hidden="1" x14ac:dyDescent="0.25">
      <c r="A4260" s="199" t="str">
        <f t="shared" si="67"/>
        <v>NANACustom5op_primcare</v>
      </c>
      <c r="B4260" s="199" t="s">
        <v>3742</v>
      </c>
      <c r="C4260" s="200" t="s">
        <v>3742</v>
      </c>
      <c r="D4260" s="200" t="s">
        <v>3742</v>
      </c>
      <c r="E4260" s="199" t="str">
        <f>'Custom Utilization'!$H$3</f>
        <v>Custom5</v>
      </c>
      <c r="F4260" s="199">
        <v>1</v>
      </c>
      <c r="G4260" s="199" t="s">
        <v>306</v>
      </c>
      <c r="H4260" s="201">
        <f>'Custom Utilization'!P21</f>
        <v>94.445438325080545</v>
      </c>
      <c r="I4260" s="199">
        <f>'Custom Utilization'!H21</f>
        <v>2</v>
      </c>
      <c r="J4260" s="202" t="s">
        <v>332</v>
      </c>
      <c r="K4260" s="199">
        <f t="shared" si="70"/>
        <v>188.89087665016109</v>
      </c>
      <c r="L4260" s="199">
        <f t="shared" si="71"/>
        <v>188.89087665016109</v>
      </c>
      <c r="M4260" s="199">
        <f t="shared" si="69"/>
        <v>2</v>
      </c>
      <c r="N4260" s="199">
        <f t="shared" si="69"/>
        <v>0</v>
      </c>
      <c r="O4260" s="199">
        <f t="shared" si="69"/>
        <v>0</v>
      </c>
      <c r="P4260" s="199">
        <f t="shared" si="69"/>
        <v>0</v>
      </c>
      <c r="Q4260" s="199">
        <f t="shared" si="69"/>
        <v>0</v>
      </c>
      <c r="R4260" s="199">
        <f t="shared" si="68"/>
        <v>0</v>
      </c>
      <c r="S4260" s="199"/>
    </row>
    <row r="4261" spans="1:19" hidden="1" x14ac:dyDescent="0.25">
      <c r="A4261" s="199" t="str">
        <f t="shared" si="67"/>
        <v>NANACustom5op_rehab</v>
      </c>
      <c r="B4261" s="199" t="s">
        <v>3742</v>
      </c>
      <c r="C4261" s="200" t="s">
        <v>3742</v>
      </c>
      <c r="D4261" s="200" t="s">
        <v>3742</v>
      </c>
      <c r="E4261" s="199" t="str">
        <f>'Custom Utilization'!$H$3</f>
        <v>Custom5</v>
      </c>
      <c r="F4261" s="199">
        <v>1</v>
      </c>
      <c r="G4261" s="199" t="s">
        <v>307</v>
      </c>
      <c r="H4261" s="201">
        <f>'Custom Utilization'!P22</f>
        <v>97.512957142523717</v>
      </c>
      <c r="I4261" s="199">
        <f>'Custom Utilization'!H22</f>
        <v>1</v>
      </c>
      <c r="J4261" s="202" t="s">
        <v>336</v>
      </c>
      <c r="K4261" s="199">
        <f t="shared" si="70"/>
        <v>97.512957142523717</v>
      </c>
      <c r="L4261" s="199">
        <f t="shared" si="71"/>
        <v>97.512957142523717</v>
      </c>
      <c r="M4261" s="199">
        <f t="shared" si="69"/>
        <v>0</v>
      </c>
      <c r="N4261" s="199">
        <f t="shared" si="69"/>
        <v>0</v>
      </c>
      <c r="O4261" s="199">
        <f t="shared" si="69"/>
        <v>0</v>
      </c>
      <c r="P4261" s="199">
        <f t="shared" si="69"/>
        <v>0</v>
      </c>
      <c r="Q4261" s="199">
        <f t="shared" si="69"/>
        <v>1</v>
      </c>
      <c r="R4261" s="199">
        <f t="shared" si="68"/>
        <v>97.512957142523717</v>
      </c>
      <c r="S4261" s="199"/>
    </row>
    <row r="4262" spans="1:19" hidden="1" x14ac:dyDescent="0.25">
      <c r="A4262" s="199" t="str">
        <f t="shared" si="67"/>
        <v>NANACustom5op_speccare</v>
      </c>
      <c r="B4262" s="199" t="s">
        <v>3742</v>
      </c>
      <c r="C4262" s="200" t="s">
        <v>3742</v>
      </c>
      <c r="D4262" s="200" t="s">
        <v>3742</v>
      </c>
      <c r="E4262" s="199" t="str">
        <f>'Custom Utilization'!$H$3</f>
        <v>Custom5</v>
      </c>
      <c r="F4262" s="199">
        <v>1</v>
      </c>
      <c r="G4262" s="199" t="s">
        <v>308</v>
      </c>
      <c r="H4262" s="201">
        <f>'Custom Utilization'!P23</f>
        <v>117.23015813326576</v>
      </c>
      <c r="I4262" s="199">
        <f>'Custom Utilization'!H23</f>
        <v>2</v>
      </c>
      <c r="J4262" s="202" t="s">
        <v>332</v>
      </c>
      <c r="K4262" s="199">
        <f t="shared" si="70"/>
        <v>234.46031626653152</v>
      </c>
      <c r="L4262" s="199">
        <f t="shared" si="71"/>
        <v>234.46031626653152</v>
      </c>
      <c r="M4262" s="199">
        <f t="shared" si="69"/>
        <v>2</v>
      </c>
      <c r="N4262" s="199">
        <f t="shared" si="69"/>
        <v>0</v>
      </c>
      <c r="O4262" s="199">
        <f t="shared" si="69"/>
        <v>0</v>
      </c>
      <c r="P4262" s="199">
        <f t="shared" si="69"/>
        <v>0</v>
      </c>
      <c r="Q4262" s="199">
        <f t="shared" si="69"/>
        <v>0</v>
      </c>
      <c r="R4262" s="199">
        <f t="shared" si="68"/>
        <v>0</v>
      </c>
      <c r="S4262" s="199"/>
    </row>
    <row r="4263" spans="1:19" hidden="1" x14ac:dyDescent="0.25">
      <c r="A4263" s="199" t="str">
        <f t="shared" si="67"/>
        <v>NANACustom5op_surg</v>
      </c>
      <c r="B4263" s="199" t="s">
        <v>3742</v>
      </c>
      <c r="C4263" s="200" t="s">
        <v>3742</v>
      </c>
      <c r="D4263" s="200" t="s">
        <v>3742</v>
      </c>
      <c r="E4263" s="199" t="str">
        <f>'Custom Utilization'!$H$3</f>
        <v>Custom5</v>
      </c>
      <c r="F4263" s="199">
        <v>1</v>
      </c>
      <c r="G4263" s="199" t="s">
        <v>309</v>
      </c>
      <c r="H4263" s="201">
        <f>'Custom Utilization'!P24</f>
        <v>1318.8165172660365</v>
      </c>
      <c r="I4263" s="199">
        <f>'Custom Utilization'!H24</f>
        <v>0</v>
      </c>
      <c r="J4263" s="202" t="s">
        <v>336</v>
      </c>
      <c r="K4263" s="199">
        <f t="shared" si="70"/>
        <v>0</v>
      </c>
      <c r="L4263" s="199">
        <f t="shared" si="71"/>
        <v>0</v>
      </c>
      <c r="M4263" s="199">
        <f t="shared" si="69"/>
        <v>0</v>
      </c>
      <c r="N4263" s="199">
        <f t="shared" si="69"/>
        <v>0</v>
      </c>
      <c r="O4263" s="199">
        <f t="shared" si="69"/>
        <v>0</v>
      </c>
      <c r="P4263" s="199">
        <f t="shared" si="69"/>
        <v>0</v>
      </c>
      <c r="Q4263" s="199">
        <f t="shared" si="69"/>
        <v>0</v>
      </c>
      <c r="R4263" s="199">
        <f t="shared" si="68"/>
        <v>0</v>
      </c>
      <c r="S4263" s="199"/>
    </row>
    <row r="4264" spans="1:19" hidden="1" x14ac:dyDescent="0.25">
      <c r="A4264" s="199" t="str">
        <f t="shared" ref="A4264:A4327" si="72">B4264&amp;C4264&amp;E4264&amp;G4264</f>
        <v>NANACustom5op_ultrasound</v>
      </c>
      <c r="B4264" s="199" t="s">
        <v>3742</v>
      </c>
      <c r="C4264" s="200" t="s">
        <v>3742</v>
      </c>
      <c r="D4264" s="200" t="s">
        <v>3742</v>
      </c>
      <c r="E4264" s="199" t="str">
        <f>'Custom Utilization'!$H$3</f>
        <v>Custom5</v>
      </c>
      <c r="F4264" s="199">
        <v>1</v>
      </c>
      <c r="G4264" s="199" t="s">
        <v>310</v>
      </c>
      <c r="H4264" s="201">
        <f>'Custom Utilization'!P25</f>
        <v>232.59161292179411</v>
      </c>
      <c r="I4264" s="199">
        <f>'Custom Utilization'!H25</f>
        <v>0</v>
      </c>
      <c r="J4264" s="202" t="s">
        <v>333</v>
      </c>
      <c r="K4264" s="199">
        <f t="shared" si="70"/>
        <v>0</v>
      </c>
      <c r="L4264" s="199">
        <f t="shared" si="71"/>
        <v>0</v>
      </c>
      <c r="M4264" s="199">
        <f t="shared" si="69"/>
        <v>0</v>
      </c>
      <c r="N4264" s="199">
        <f t="shared" si="69"/>
        <v>0</v>
      </c>
      <c r="O4264" s="199">
        <f t="shared" si="69"/>
        <v>0</v>
      </c>
      <c r="P4264" s="199">
        <f t="shared" si="69"/>
        <v>0</v>
      </c>
      <c r="Q4264" s="199">
        <f t="shared" si="69"/>
        <v>0</v>
      </c>
      <c r="R4264" s="199">
        <f t="shared" ref="R4264:R4327" si="73">IF($J4264=Q$3,$K4264,0)</f>
        <v>0</v>
      </c>
      <c r="S4264" s="199"/>
    </row>
    <row r="4265" spans="1:19" hidden="1" x14ac:dyDescent="0.25">
      <c r="A4265" s="199" t="str">
        <f t="shared" si="72"/>
        <v>NANACustom5op_xray</v>
      </c>
      <c r="B4265" s="199" t="s">
        <v>3742</v>
      </c>
      <c r="C4265" s="200" t="s">
        <v>3742</v>
      </c>
      <c r="D4265" s="200" t="s">
        <v>3742</v>
      </c>
      <c r="E4265" s="199" t="str">
        <f>'Custom Utilization'!$H$3</f>
        <v>Custom5</v>
      </c>
      <c r="F4265" s="199">
        <v>1</v>
      </c>
      <c r="G4265" s="199" t="s">
        <v>311</v>
      </c>
      <c r="H4265" s="201">
        <f>'Custom Utilization'!P26</f>
        <v>107.43038397650423</v>
      </c>
      <c r="I4265" s="199">
        <f>'Custom Utilization'!H26</f>
        <v>0</v>
      </c>
      <c r="J4265" s="202" t="s">
        <v>333</v>
      </c>
      <c r="K4265" s="199">
        <f t="shared" si="70"/>
        <v>0</v>
      </c>
      <c r="L4265" s="199">
        <f t="shared" si="71"/>
        <v>0</v>
      </c>
      <c r="M4265" s="199">
        <f t="shared" ref="M4265:Q4315" si="74">IF($J4265=M$3,$I4265,0)</f>
        <v>0</v>
      </c>
      <c r="N4265" s="199">
        <f t="shared" si="74"/>
        <v>0</v>
      </c>
      <c r="O4265" s="199">
        <f t="shared" si="74"/>
        <v>0</v>
      </c>
      <c r="P4265" s="199">
        <f t="shared" si="74"/>
        <v>0</v>
      </c>
      <c r="Q4265" s="199">
        <f t="shared" si="74"/>
        <v>0</v>
      </c>
      <c r="R4265" s="199">
        <f t="shared" si="73"/>
        <v>0</v>
      </c>
      <c r="S4265" s="199"/>
    </row>
    <row r="4266" spans="1:19" hidden="1" x14ac:dyDescent="0.25">
      <c r="A4266" s="199" t="str">
        <f t="shared" si="72"/>
        <v>NANACustom5rx_generic</v>
      </c>
      <c r="B4266" s="199" t="s">
        <v>3742</v>
      </c>
      <c r="C4266" s="200" t="s">
        <v>3742</v>
      </c>
      <c r="D4266" s="200" t="s">
        <v>3742</v>
      </c>
      <c r="E4266" s="199" t="str">
        <f>'Custom Utilization'!$H$3</f>
        <v>Custom5</v>
      </c>
      <c r="F4266" s="199">
        <v>1</v>
      </c>
      <c r="G4266" s="199" t="s">
        <v>312</v>
      </c>
      <c r="H4266" s="201">
        <f>'Custom Utilization'!P27</f>
        <v>27.886469635862635</v>
      </c>
      <c r="I4266" s="199">
        <f>'Custom Utilization'!H27</f>
        <v>9</v>
      </c>
      <c r="J4266" s="202" t="s">
        <v>334</v>
      </c>
      <c r="K4266" s="199">
        <f t="shared" si="70"/>
        <v>250.97822672276371</v>
      </c>
      <c r="L4266" s="199">
        <f t="shared" si="71"/>
        <v>250.97822672276371</v>
      </c>
      <c r="M4266" s="199">
        <f t="shared" si="74"/>
        <v>0</v>
      </c>
      <c r="N4266" s="199">
        <f t="shared" si="74"/>
        <v>0</v>
      </c>
      <c r="O4266" s="199">
        <f t="shared" si="74"/>
        <v>9</v>
      </c>
      <c r="P4266" s="199">
        <f t="shared" si="74"/>
        <v>0</v>
      </c>
      <c r="Q4266" s="199">
        <f t="shared" si="74"/>
        <v>0</v>
      </c>
      <c r="R4266" s="199">
        <f t="shared" si="73"/>
        <v>0</v>
      </c>
      <c r="S4266" s="199"/>
    </row>
    <row r="4267" spans="1:19" hidden="1" x14ac:dyDescent="0.25">
      <c r="A4267" s="199" t="str">
        <f t="shared" si="72"/>
        <v>NANACustom5rx_pbrand</v>
      </c>
      <c r="B4267" s="199" t="s">
        <v>3742</v>
      </c>
      <c r="C4267" s="200" t="s">
        <v>3742</v>
      </c>
      <c r="D4267" s="200" t="s">
        <v>3742</v>
      </c>
      <c r="E4267" s="199" t="str">
        <f>'Custom Utilization'!$H$3</f>
        <v>Custom5</v>
      </c>
      <c r="F4267" s="199">
        <v>1</v>
      </c>
      <c r="G4267" s="199" t="s">
        <v>2687</v>
      </c>
      <c r="H4267" s="201">
        <f>'Custom Utilization'!P28</f>
        <v>208.86985421011576</v>
      </c>
      <c r="I4267" s="199">
        <f>'Custom Utilization'!H28</f>
        <v>0</v>
      </c>
      <c r="J4267" s="202" t="s">
        <v>334</v>
      </c>
      <c r="K4267" s="199">
        <f t="shared" si="70"/>
        <v>0</v>
      </c>
      <c r="L4267" s="199">
        <f t="shared" si="71"/>
        <v>0</v>
      </c>
      <c r="M4267" s="199">
        <f t="shared" si="74"/>
        <v>0</v>
      </c>
      <c r="N4267" s="199">
        <f t="shared" si="74"/>
        <v>0</v>
      </c>
      <c r="O4267" s="199">
        <f t="shared" si="74"/>
        <v>0</v>
      </c>
      <c r="P4267" s="199">
        <f t="shared" si="74"/>
        <v>0</v>
      </c>
      <c r="Q4267" s="199">
        <f t="shared" si="74"/>
        <v>0</v>
      </c>
      <c r="R4267" s="199">
        <f t="shared" si="73"/>
        <v>0</v>
      </c>
      <c r="S4267" s="199"/>
    </row>
    <row r="4268" spans="1:19" hidden="1" x14ac:dyDescent="0.25">
      <c r="A4268" s="199" t="str">
        <f t="shared" si="72"/>
        <v>NANACustom5rx_npbrand</v>
      </c>
      <c r="B4268" s="199" t="s">
        <v>3742</v>
      </c>
      <c r="C4268" s="200" t="s">
        <v>3742</v>
      </c>
      <c r="D4268" s="200" t="s">
        <v>3742</v>
      </c>
      <c r="E4268" s="199" t="str">
        <f>'Custom Utilization'!$H$3</f>
        <v>Custom5</v>
      </c>
      <c r="F4268" s="199">
        <v>1</v>
      </c>
      <c r="G4268" s="199" t="s">
        <v>2688</v>
      </c>
      <c r="H4268" s="201">
        <f>'Custom Utilization'!P29</f>
        <v>336.5499542675164</v>
      </c>
      <c r="I4268" s="199">
        <f>'Custom Utilization'!H29</f>
        <v>2</v>
      </c>
      <c r="J4268" s="202" t="s">
        <v>334</v>
      </c>
      <c r="K4268" s="199">
        <f t="shared" si="70"/>
        <v>673.0999085350328</v>
      </c>
      <c r="L4268" s="199">
        <f t="shared" si="71"/>
        <v>673.0999085350328</v>
      </c>
      <c r="M4268" s="199">
        <f t="shared" si="74"/>
        <v>0</v>
      </c>
      <c r="N4268" s="199">
        <f t="shared" si="74"/>
        <v>0</v>
      </c>
      <c r="O4268" s="199">
        <f t="shared" si="74"/>
        <v>2</v>
      </c>
      <c r="P4268" s="199">
        <f t="shared" si="74"/>
        <v>0</v>
      </c>
      <c r="Q4268" s="199">
        <f t="shared" si="74"/>
        <v>0</v>
      </c>
      <c r="R4268" s="199">
        <f t="shared" si="73"/>
        <v>0</v>
      </c>
      <c r="S4268" s="199"/>
    </row>
    <row r="4269" spans="1:19" hidden="1" x14ac:dyDescent="0.25">
      <c r="A4269" s="199" t="str">
        <f t="shared" si="72"/>
        <v>NANACustom5rx_specialty</v>
      </c>
      <c r="B4269" s="199" t="s">
        <v>3742</v>
      </c>
      <c r="C4269" s="200" t="s">
        <v>3742</v>
      </c>
      <c r="D4269" s="200" t="s">
        <v>3742</v>
      </c>
      <c r="E4269" s="199" t="str">
        <f>'Custom Utilization'!$H$3</f>
        <v>Custom5</v>
      </c>
      <c r="F4269" s="199">
        <v>1</v>
      </c>
      <c r="G4269" s="199" t="s">
        <v>313</v>
      </c>
      <c r="H4269" s="201">
        <f>'Custom Utilization'!P30</f>
        <v>2771.5545962983433</v>
      </c>
      <c r="I4269" s="199">
        <f>'Custom Utilization'!H30</f>
        <v>0</v>
      </c>
      <c r="J4269" s="203" t="s">
        <v>334</v>
      </c>
      <c r="K4269" s="199">
        <f t="shared" si="70"/>
        <v>0</v>
      </c>
      <c r="L4269" s="199">
        <f t="shared" si="71"/>
        <v>0</v>
      </c>
      <c r="M4269" s="199">
        <f t="shared" si="74"/>
        <v>0</v>
      </c>
      <c r="N4269" s="199">
        <f t="shared" si="74"/>
        <v>0</v>
      </c>
      <c r="O4269" s="199">
        <f t="shared" si="74"/>
        <v>0</v>
      </c>
      <c r="P4269" s="199">
        <f t="shared" si="74"/>
        <v>0</v>
      </c>
      <c r="Q4269" s="199">
        <f t="shared" si="74"/>
        <v>0</v>
      </c>
      <c r="R4269" s="199">
        <f t="shared" si="73"/>
        <v>0</v>
      </c>
      <c r="S4269" s="199"/>
    </row>
    <row r="4270" spans="1:19" hidden="1" x14ac:dyDescent="0.25">
      <c r="A4270" s="199" t="str">
        <f t="shared" si="72"/>
        <v>NANACustom6ip_fac</v>
      </c>
      <c r="B4270" s="199" t="s">
        <v>3742</v>
      </c>
      <c r="C4270" s="200" t="s">
        <v>3742</v>
      </c>
      <c r="D4270" s="200" t="s">
        <v>3742</v>
      </c>
      <c r="E4270" s="199" t="str">
        <f>'Custom Utilization'!$I$3</f>
        <v>Custom6</v>
      </c>
      <c r="F4270" s="199">
        <v>1</v>
      </c>
      <c r="G4270" s="199" t="s">
        <v>289</v>
      </c>
      <c r="H4270" s="201">
        <f>'Custom Utilization'!Q4</f>
        <v>4380.8398956386909</v>
      </c>
      <c r="I4270" s="199">
        <f>'Custom Utilization'!I4</f>
        <v>0</v>
      </c>
      <c r="J4270" s="202" t="s">
        <v>335</v>
      </c>
      <c r="K4270" s="199">
        <f t="shared" si="70"/>
        <v>0</v>
      </c>
      <c r="L4270" s="199">
        <f t="shared" si="71"/>
        <v>0</v>
      </c>
      <c r="M4270" s="199">
        <f t="shared" si="74"/>
        <v>0</v>
      </c>
      <c r="N4270" s="199">
        <f t="shared" si="74"/>
        <v>0</v>
      </c>
      <c r="O4270" s="199">
        <f t="shared" si="74"/>
        <v>0</v>
      </c>
      <c r="P4270" s="199">
        <f t="shared" si="74"/>
        <v>0</v>
      </c>
      <c r="Q4270" s="199">
        <f t="shared" si="74"/>
        <v>0</v>
      </c>
      <c r="R4270" s="199">
        <f t="shared" si="73"/>
        <v>0</v>
      </c>
      <c r="S4270" s="199"/>
    </row>
    <row r="4271" spans="1:19" hidden="1" x14ac:dyDescent="0.25">
      <c r="A4271" s="199" t="str">
        <f t="shared" si="72"/>
        <v>NANACustom6ip_prof</v>
      </c>
      <c r="B4271" s="199" t="s">
        <v>3742</v>
      </c>
      <c r="C4271" s="200" t="s">
        <v>3742</v>
      </c>
      <c r="D4271" s="200" t="s">
        <v>3742</v>
      </c>
      <c r="E4271" s="199" t="str">
        <f>'Custom Utilization'!$I$3</f>
        <v>Custom6</v>
      </c>
      <c r="F4271" s="199">
        <v>1</v>
      </c>
      <c r="G4271" s="199" t="s">
        <v>290</v>
      </c>
      <c r="H4271" s="201">
        <f>'Custom Utilization'!Q5</f>
        <v>3143.4624999059606</v>
      </c>
      <c r="I4271" s="199">
        <f>'Custom Utilization'!I5</f>
        <v>0</v>
      </c>
      <c r="J4271" s="202" t="s">
        <v>363</v>
      </c>
      <c r="K4271" s="199">
        <f t="shared" si="70"/>
        <v>0</v>
      </c>
      <c r="L4271" s="199">
        <f t="shared" si="71"/>
        <v>0</v>
      </c>
      <c r="M4271" s="199">
        <f t="shared" si="74"/>
        <v>0</v>
      </c>
      <c r="N4271" s="199">
        <f t="shared" si="74"/>
        <v>0</v>
      </c>
      <c r="O4271" s="199">
        <f t="shared" si="74"/>
        <v>0</v>
      </c>
      <c r="P4271" s="199">
        <f t="shared" si="74"/>
        <v>0</v>
      </c>
      <c r="Q4271" s="199">
        <f t="shared" si="74"/>
        <v>0</v>
      </c>
      <c r="R4271" s="199">
        <f t="shared" si="73"/>
        <v>0</v>
      </c>
      <c r="S4271" s="199"/>
    </row>
    <row r="4272" spans="1:19" hidden="1" x14ac:dyDescent="0.25">
      <c r="A4272" s="199" t="str">
        <f t="shared" si="72"/>
        <v>NANACustom6op_ambulance</v>
      </c>
      <c r="B4272" s="199" t="s">
        <v>3742</v>
      </c>
      <c r="C4272" s="200" t="s">
        <v>3742</v>
      </c>
      <c r="D4272" s="200" t="s">
        <v>3742</v>
      </c>
      <c r="E4272" s="199" t="str">
        <f>'Custom Utilization'!$I$3</f>
        <v>Custom6</v>
      </c>
      <c r="F4272" s="199">
        <v>1</v>
      </c>
      <c r="G4272" s="199" t="s">
        <v>291</v>
      </c>
      <c r="H4272" s="201">
        <f>'Custom Utilization'!Q6</f>
        <v>1053.8777566589583</v>
      </c>
      <c r="I4272" s="199">
        <f>'Custom Utilization'!I6</f>
        <v>0</v>
      </c>
      <c r="J4272" s="202" t="s">
        <v>336</v>
      </c>
      <c r="K4272" s="199">
        <f t="shared" si="70"/>
        <v>0</v>
      </c>
      <c r="L4272" s="199">
        <f t="shared" si="71"/>
        <v>0</v>
      </c>
      <c r="M4272" s="199">
        <f t="shared" si="74"/>
        <v>0</v>
      </c>
      <c r="N4272" s="199">
        <f t="shared" si="74"/>
        <v>0</v>
      </c>
      <c r="O4272" s="199">
        <f t="shared" si="74"/>
        <v>0</v>
      </c>
      <c r="P4272" s="199">
        <f t="shared" si="74"/>
        <v>0</v>
      </c>
      <c r="Q4272" s="199">
        <f t="shared" si="74"/>
        <v>0</v>
      </c>
      <c r="R4272" s="199">
        <f t="shared" si="73"/>
        <v>0</v>
      </c>
      <c r="S4272" s="199"/>
    </row>
    <row r="4273" spans="1:19" hidden="1" x14ac:dyDescent="0.25">
      <c r="A4273" s="199" t="str">
        <f t="shared" si="72"/>
        <v>NANACustom6op_chiro</v>
      </c>
      <c r="B4273" s="199" t="s">
        <v>3742</v>
      </c>
      <c r="C4273" s="200" t="s">
        <v>3742</v>
      </c>
      <c r="D4273" s="200" t="s">
        <v>3742</v>
      </c>
      <c r="E4273" s="199" t="str">
        <f>'Custom Utilization'!$I$3</f>
        <v>Custom6</v>
      </c>
      <c r="F4273" s="199">
        <v>1</v>
      </c>
      <c r="G4273" s="199" t="s">
        <v>292</v>
      </c>
      <c r="H4273" s="201">
        <f>'Custom Utilization'!Q7</f>
        <v>42.242740123747033</v>
      </c>
      <c r="I4273" s="199">
        <f>'Custom Utilization'!I7</f>
        <v>1</v>
      </c>
      <c r="J4273" s="202" t="s">
        <v>332</v>
      </c>
      <c r="K4273" s="199">
        <f t="shared" si="70"/>
        <v>42.242740123747033</v>
      </c>
      <c r="L4273" s="199">
        <f t="shared" si="71"/>
        <v>42.242740123747033</v>
      </c>
      <c r="M4273" s="199">
        <f t="shared" si="74"/>
        <v>1</v>
      </c>
      <c r="N4273" s="199">
        <f t="shared" si="74"/>
        <v>0</v>
      </c>
      <c r="O4273" s="199">
        <f t="shared" si="74"/>
        <v>0</v>
      </c>
      <c r="P4273" s="199">
        <f t="shared" si="74"/>
        <v>0</v>
      </c>
      <c r="Q4273" s="199">
        <f t="shared" si="74"/>
        <v>0</v>
      </c>
      <c r="R4273" s="199">
        <f t="shared" si="73"/>
        <v>0</v>
      </c>
      <c r="S4273" s="199"/>
    </row>
    <row r="4274" spans="1:19" hidden="1" x14ac:dyDescent="0.25">
      <c r="A4274" s="199" t="str">
        <f t="shared" si="72"/>
        <v>NANACustom6op_ct_mri</v>
      </c>
      <c r="B4274" s="199" t="s">
        <v>3742</v>
      </c>
      <c r="C4274" s="200" t="s">
        <v>3742</v>
      </c>
      <c r="D4274" s="200" t="s">
        <v>3742</v>
      </c>
      <c r="E4274" s="199" t="str">
        <f>'Custom Utilization'!$I$3</f>
        <v>Custom6</v>
      </c>
      <c r="F4274" s="199">
        <v>1</v>
      </c>
      <c r="G4274" s="199" t="s">
        <v>293</v>
      </c>
      <c r="H4274" s="201">
        <f>'Custom Utilization'!Q8</f>
        <v>908.04298185002915</v>
      </c>
      <c r="I4274" s="199">
        <f>'Custom Utilization'!I8</f>
        <v>0</v>
      </c>
      <c r="J4274" s="202" t="s">
        <v>333</v>
      </c>
      <c r="K4274" s="199">
        <f t="shared" si="70"/>
        <v>0</v>
      </c>
      <c r="L4274" s="199">
        <f t="shared" si="71"/>
        <v>0</v>
      </c>
      <c r="M4274" s="199">
        <f t="shared" si="74"/>
        <v>0</v>
      </c>
      <c r="N4274" s="199">
        <f t="shared" si="74"/>
        <v>0</v>
      </c>
      <c r="O4274" s="199">
        <f t="shared" si="74"/>
        <v>0</v>
      </c>
      <c r="P4274" s="199">
        <f t="shared" si="74"/>
        <v>0</v>
      </c>
      <c r="Q4274" s="199">
        <f t="shared" si="74"/>
        <v>0</v>
      </c>
      <c r="R4274" s="199">
        <f t="shared" si="73"/>
        <v>0</v>
      </c>
      <c r="S4274" s="199"/>
    </row>
    <row r="4275" spans="1:19" hidden="1" x14ac:dyDescent="0.25">
      <c r="A4275" s="199" t="str">
        <f t="shared" si="72"/>
        <v>NANACustom6op_diagnostic_cardiology</v>
      </c>
      <c r="B4275" s="199" t="s">
        <v>3742</v>
      </c>
      <c r="C4275" s="200" t="s">
        <v>3742</v>
      </c>
      <c r="D4275" s="200" t="s">
        <v>3742</v>
      </c>
      <c r="E4275" s="199" t="str">
        <f>'Custom Utilization'!$I$3</f>
        <v>Custom6</v>
      </c>
      <c r="F4275" s="199">
        <v>1</v>
      </c>
      <c r="G4275" s="199" t="s">
        <v>294</v>
      </c>
      <c r="H4275" s="201">
        <f>'Custom Utilization'!Q9</f>
        <v>236.55012012425672</v>
      </c>
      <c r="I4275" s="199">
        <f>'Custom Utilization'!I9</f>
        <v>0</v>
      </c>
      <c r="J4275" s="202" t="s">
        <v>333</v>
      </c>
      <c r="K4275" s="199">
        <f t="shared" si="70"/>
        <v>0</v>
      </c>
      <c r="L4275" s="199">
        <f t="shared" si="71"/>
        <v>0</v>
      </c>
      <c r="M4275" s="199">
        <f t="shared" si="74"/>
        <v>0</v>
      </c>
      <c r="N4275" s="199">
        <f t="shared" si="74"/>
        <v>0</v>
      </c>
      <c r="O4275" s="199">
        <f t="shared" si="74"/>
        <v>0</v>
      </c>
      <c r="P4275" s="199">
        <f t="shared" si="74"/>
        <v>0</v>
      </c>
      <c r="Q4275" s="199">
        <f t="shared" si="74"/>
        <v>0</v>
      </c>
      <c r="R4275" s="199">
        <f t="shared" si="73"/>
        <v>0</v>
      </c>
      <c r="S4275" s="199"/>
    </row>
    <row r="4276" spans="1:19" hidden="1" x14ac:dyDescent="0.25">
      <c r="A4276" s="199" t="str">
        <f t="shared" si="72"/>
        <v>NANACustom6op_dialysis</v>
      </c>
      <c r="B4276" s="199" t="s">
        <v>3742</v>
      </c>
      <c r="C4276" s="200" t="s">
        <v>3742</v>
      </c>
      <c r="D4276" s="200" t="s">
        <v>3742</v>
      </c>
      <c r="E4276" s="199" t="str">
        <f>'Custom Utilization'!$I$3</f>
        <v>Custom6</v>
      </c>
      <c r="F4276" s="199">
        <v>1</v>
      </c>
      <c r="G4276" s="199" t="s">
        <v>295</v>
      </c>
      <c r="H4276" s="201">
        <f>'Custom Utilization'!Q10</f>
        <v>1826.9396649975388</v>
      </c>
      <c r="I4276" s="199">
        <f>'Custom Utilization'!I10</f>
        <v>0</v>
      </c>
      <c r="J4276" s="202" t="s">
        <v>336</v>
      </c>
      <c r="K4276" s="199">
        <f t="shared" si="70"/>
        <v>0</v>
      </c>
      <c r="L4276" s="199">
        <f t="shared" si="71"/>
        <v>0</v>
      </c>
      <c r="M4276" s="199">
        <f t="shared" si="74"/>
        <v>0</v>
      </c>
      <c r="N4276" s="199">
        <f t="shared" si="74"/>
        <v>0</v>
      </c>
      <c r="O4276" s="199">
        <f t="shared" si="74"/>
        <v>0</v>
      </c>
      <c r="P4276" s="199">
        <f t="shared" si="74"/>
        <v>0</v>
      </c>
      <c r="Q4276" s="199">
        <f t="shared" si="74"/>
        <v>0</v>
      </c>
      <c r="R4276" s="199">
        <f t="shared" si="73"/>
        <v>0</v>
      </c>
      <c r="S4276" s="199"/>
    </row>
    <row r="4277" spans="1:19" hidden="1" x14ac:dyDescent="0.25">
      <c r="A4277" s="199" t="str">
        <f t="shared" si="72"/>
        <v>NANACustom6op_dme</v>
      </c>
      <c r="B4277" s="199" t="s">
        <v>3742</v>
      </c>
      <c r="C4277" s="200" t="s">
        <v>3742</v>
      </c>
      <c r="D4277" s="200" t="s">
        <v>3742</v>
      </c>
      <c r="E4277" s="199" t="str">
        <f>'Custom Utilization'!$I$3</f>
        <v>Custom6</v>
      </c>
      <c r="F4277" s="199">
        <v>1</v>
      </c>
      <c r="G4277" s="199" t="s">
        <v>296</v>
      </c>
      <c r="H4277" s="201">
        <f>'Custom Utilization'!Q11</f>
        <v>220.57100587517786</v>
      </c>
      <c r="I4277" s="199">
        <f>'Custom Utilization'!I11</f>
        <v>0</v>
      </c>
      <c r="J4277" s="202" t="s">
        <v>336</v>
      </c>
      <c r="K4277" s="199">
        <f t="shared" si="70"/>
        <v>0</v>
      </c>
      <c r="L4277" s="199">
        <f t="shared" si="71"/>
        <v>0</v>
      </c>
      <c r="M4277" s="199">
        <f t="shared" si="74"/>
        <v>0</v>
      </c>
      <c r="N4277" s="199">
        <f t="shared" si="74"/>
        <v>0</v>
      </c>
      <c r="O4277" s="199">
        <f t="shared" si="74"/>
        <v>0</v>
      </c>
      <c r="P4277" s="199">
        <f t="shared" si="74"/>
        <v>0</v>
      </c>
      <c r="Q4277" s="199">
        <f t="shared" si="74"/>
        <v>0</v>
      </c>
      <c r="R4277" s="199">
        <f t="shared" si="73"/>
        <v>0</v>
      </c>
      <c r="S4277" s="199"/>
    </row>
    <row r="4278" spans="1:19" hidden="1" x14ac:dyDescent="0.25">
      <c r="A4278" s="199" t="str">
        <f t="shared" si="72"/>
        <v>NANACustom6op_er_fac</v>
      </c>
      <c r="B4278" s="199" t="s">
        <v>3742</v>
      </c>
      <c r="C4278" s="200" t="s">
        <v>3742</v>
      </c>
      <c r="D4278" s="200" t="s">
        <v>3742</v>
      </c>
      <c r="E4278" s="199" t="str">
        <f>'Custom Utilization'!$I$3</f>
        <v>Custom6</v>
      </c>
      <c r="F4278" s="199">
        <v>1</v>
      </c>
      <c r="G4278" s="199" t="s">
        <v>297</v>
      </c>
      <c r="H4278" s="201">
        <f>'Custom Utilization'!Q12</f>
        <v>1646.9478089508189</v>
      </c>
      <c r="I4278" s="199">
        <f>'Custom Utilization'!I12</f>
        <v>0</v>
      </c>
      <c r="J4278" s="202" t="s">
        <v>336</v>
      </c>
      <c r="K4278" s="199">
        <f t="shared" si="70"/>
        <v>0</v>
      </c>
      <c r="L4278" s="199">
        <f t="shared" si="71"/>
        <v>0</v>
      </c>
      <c r="M4278" s="199">
        <f t="shared" si="74"/>
        <v>0</v>
      </c>
      <c r="N4278" s="199">
        <f t="shared" si="74"/>
        <v>0</v>
      </c>
      <c r="O4278" s="199">
        <f t="shared" si="74"/>
        <v>0</v>
      </c>
      <c r="P4278" s="199">
        <f t="shared" si="74"/>
        <v>0</v>
      </c>
      <c r="Q4278" s="199">
        <f t="shared" si="74"/>
        <v>0</v>
      </c>
      <c r="R4278" s="199">
        <f t="shared" si="73"/>
        <v>0</v>
      </c>
      <c r="S4278" s="199"/>
    </row>
    <row r="4279" spans="1:19" hidden="1" x14ac:dyDescent="0.25">
      <c r="A4279" s="199" t="str">
        <f t="shared" si="72"/>
        <v>NANACustom6op_er_prof</v>
      </c>
      <c r="B4279" s="199" t="s">
        <v>3742</v>
      </c>
      <c r="C4279" s="200" t="s">
        <v>3742</v>
      </c>
      <c r="D4279" s="200" t="s">
        <v>3742</v>
      </c>
      <c r="E4279" s="199" t="str">
        <f>'Custom Utilization'!$I$3</f>
        <v>Custom6</v>
      </c>
      <c r="F4279" s="199">
        <v>1</v>
      </c>
      <c r="G4279" s="199" t="s">
        <v>298</v>
      </c>
      <c r="H4279" s="201">
        <f>'Custom Utilization'!Q13</f>
        <v>0</v>
      </c>
      <c r="I4279" s="199">
        <f>'Custom Utilization'!I13</f>
        <v>0</v>
      </c>
      <c r="J4279" s="202" t="s">
        <v>336</v>
      </c>
      <c r="K4279" s="199">
        <f t="shared" si="70"/>
        <v>0</v>
      </c>
      <c r="L4279" s="199">
        <f t="shared" si="71"/>
        <v>0</v>
      </c>
      <c r="M4279" s="199">
        <f t="shared" si="74"/>
        <v>0</v>
      </c>
      <c r="N4279" s="199">
        <f t="shared" si="74"/>
        <v>0</v>
      </c>
      <c r="O4279" s="199">
        <f t="shared" si="74"/>
        <v>0</v>
      </c>
      <c r="P4279" s="199">
        <f t="shared" si="74"/>
        <v>0</v>
      </c>
      <c r="Q4279" s="199">
        <f t="shared" si="74"/>
        <v>0</v>
      </c>
      <c r="R4279" s="199">
        <f t="shared" si="73"/>
        <v>0</v>
      </c>
      <c r="S4279" s="199"/>
    </row>
    <row r="4280" spans="1:19" hidden="1" x14ac:dyDescent="0.25">
      <c r="A4280" s="199" t="str">
        <f t="shared" si="72"/>
        <v>NANACustom6op_eye</v>
      </c>
      <c r="B4280" s="199" t="s">
        <v>3742</v>
      </c>
      <c r="C4280" s="200" t="s">
        <v>3742</v>
      </c>
      <c r="D4280" s="200" t="s">
        <v>3742</v>
      </c>
      <c r="E4280" s="199" t="str">
        <f>'Custom Utilization'!$I$3</f>
        <v>Custom6</v>
      </c>
      <c r="F4280" s="199">
        <v>1</v>
      </c>
      <c r="G4280" s="199" t="s">
        <v>299</v>
      </c>
      <c r="H4280" s="201">
        <f>'Custom Utilization'!Q14</f>
        <v>107.03031856333438</v>
      </c>
      <c r="I4280" s="199">
        <f>'Custom Utilization'!I14</f>
        <v>0</v>
      </c>
      <c r="J4280" s="202" t="s">
        <v>332</v>
      </c>
      <c r="K4280" s="199">
        <f t="shared" si="70"/>
        <v>0</v>
      </c>
      <c r="L4280" s="199">
        <f t="shared" si="71"/>
        <v>0</v>
      </c>
      <c r="M4280" s="199">
        <f t="shared" si="74"/>
        <v>0</v>
      </c>
      <c r="N4280" s="199">
        <f t="shared" si="74"/>
        <v>0</v>
      </c>
      <c r="O4280" s="199">
        <f t="shared" si="74"/>
        <v>0</v>
      </c>
      <c r="P4280" s="199">
        <f t="shared" si="74"/>
        <v>0</v>
      </c>
      <c r="Q4280" s="199">
        <f t="shared" si="74"/>
        <v>0</v>
      </c>
      <c r="R4280" s="199">
        <f t="shared" si="73"/>
        <v>0</v>
      </c>
      <c r="S4280" s="199"/>
    </row>
    <row r="4281" spans="1:19" hidden="1" x14ac:dyDescent="0.25">
      <c r="A4281" s="199" t="str">
        <f t="shared" si="72"/>
        <v>NANACustom6op_jcode</v>
      </c>
      <c r="B4281" s="199" t="s">
        <v>3742</v>
      </c>
      <c r="C4281" s="200" t="s">
        <v>3742</v>
      </c>
      <c r="D4281" s="200" t="s">
        <v>3742</v>
      </c>
      <c r="E4281" s="199" t="str">
        <f>'Custom Utilization'!$I$3</f>
        <v>Custom6</v>
      </c>
      <c r="F4281" s="199">
        <v>1</v>
      </c>
      <c r="G4281" s="199" t="s">
        <v>300</v>
      </c>
      <c r="H4281" s="201">
        <f>'Custom Utilization'!Q15</f>
        <v>3305.3014154290477</v>
      </c>
      <c r="I4281" s="199">
        <f>'Custom Utilization'!I15</f>
        <v>0</v>
      </c>
      <c r="J4281" s="202" t="s">
        <v>336</v>
      </c>
      <c r="K4281" s="199">
        <f t="shared" si="70"/>
        <v>0</v>
      </c>
      <c r="L4281" s="199">
        <f t="shared" si="71"/>
        <v>0</v>
      </c>
      <c r="M4281" s="199">
        <f t="shared" si="74"/>
        <v>0</v>
      </c>
      <c r="N4281" s="199">
        <f t="shared" si="74"/>
        <v>0</v>
      </c>
      <c r="O4281" s="199">
        <f t="shared" si="74"/>
        <v>0</v>
      </c>
      <c r="P4281" s="199">
        <f t="shared" si="74"/>
        <v>0</v>
      </c>
      <c r="Q4281" s="199">
        <f t="shared" si="74"/>
        <v>0</v>
      </c>
      <c r="R4281" s="199">
        <f t="shared" si="73"/>
        <v>0</v>
      </c>
      <c r="S4281" s="199"/>
    </row>
    <row r="4282" spans="1:19" hidden="1" x14ac:dyDescent="0.25">
      <c r="A4282" s="199" t="str">
        <f t="shared" si="72"/>
        <v>NANACustom6op_lab</v>
      </c>
      <c r="B4282" s="199" t="s">
        <v>3742</v>
      </c>
      <c r="C4282" s="200" t="s">
        <v>3742</v>
      </c>
      <c r="D4282" s="200" t="s">
        <v>3742</v>
      </c>
      <c r="E4282" s="199" t="str">
        <f>'Custom Utilization'!$I$3</f>
        <v>Custom6</v>
      </c>
      <c r="F4282" s="199">
        <v>1</v>
      </c>
      <c r="G4282" s="199" t="s">
        <v>301</v>
      </c>
      <c r="H4282" s="201">
        <f>'Custom Utilization'!Q16</f>
        <v>107.81794691085301</v>
      </c>
      <c r="I4282" s="199">
        <f>'Custom Utilization'!I16</f>
        <v>2</v>
      </c>
      <c r="J4282" s="202" t="s">
        <v>333</v>
      </c>
      <c r="K4282" s="199">
        <f t="shared" si="70"/>
        <v>215.63589382170602</v>
      </c>
      <c r="L4282" s="199">
        <f t="shared" si="71"/>
        <v>215.63589382170602</v>
      </c>
      <c r="M4282" s="199">
        <f t="shared" si="74"/>
        <v>0</v>
      </c>
      <c r="N4282" s="199">
        <f t="shared" si="74"/>
        <v>2</v>
      </c>
      <c r="O4282" s="199">
        <f t="shared" si="74"/>
        <v>0</v>
      </c>
      <c r="P4282" s="199">
        <f t="shared" si="74"/>
        <v>0</v>
      </c>
      <c r="Q4282" s="199">
        <f t="shared" si="74"/>
        <v>0</v>
      </c>
      <c r="R4282" s="199">
        <f t="shared" si="73"/>
        <v>0</v>
      </c>
      <c r="S4282" s="199"/>
    </row>
    <row r="4283" spans="1:19" hidden="1" x14ac:dyDescent="0.25">
      <c r="A4283" s="199" t="str">
        <f t="shared" si="72"/>
        <v>NANACustom6op_mh</v>
      </c>
      <c r="B4283" s="199" t="s">
        <v>3742</v>
      </c>
      <c r="C4283" s="200" t="s">
        <v>3742</v>
      </c>
      <c r="D4283" s="200" t="s">
        <v>3742</v>
      </c>
      <c r="E4283" s="199" t="str">
        <f>'Custom Utilization'!$I$3</f>
        <v>Custom6</v>
      </c>
      <c r="F4283" s="199">
        <v>1</v>
      </c>
      <c r="G4283" s="199" t="s">
        <v>302</v>
      </c>
      <c r="H4283" s="201">
        <f>'Custom Utilization'!Q17</f>
        <v>100.79826454321997</v>
      </c>
      <c r="I4283" s="199">
        <f>'Custom Utilization'!I17</f>
        <v>0</v>
      </c>
      <c r="J4283" s="202" t="s">
        <v>332</v>
      </c>
      <c r="K4283" s="199">
        <f t="shared" si="70"/>
        <v>0</v>
      </c>
      <c r="L4283" s="199">
        <f t="shared" si="71"/>
        <v>0</v>
      </c>
      <c r="M4283" s="199">
        <f t="shared" si="74"/>
        <v>0</v>
      </c>
      <c r="N4283" s="199">
        <f t="shared" si="74"/>
        <v>0</v>
      </c>
      <c r="O4283" s="199">
        <f t="shared" si="74"/>
        <v>0</v>
      </c>
      <c r="P4283" s="199">
        <f t="shared" si="74"/>
        <v>0</v>
      </c>
      <c r="Q4283" s="199">
        <f t="shared" si="74"/>
        <v>0</v>
      </c>
      <c r="R4283" s="199">
        <f t="shared" si="73"/>
        <v>0</v>
      </c>
      <c r="S4283" s="199"/>
    </row>
    <row r="4284" spans="1:19" hidden="1" x14ac:dyDescent="0.25">
      <c r="A4284" s="199" t="str">
        <f t="shared" si="72"/>
        <v>NANACustom6op_op_fac</v>
      </c>
      <c r="B4284" s="199" t="s">
        <v>3742</v>
      </c>
      <c r="C4284" s="200" t="s">
        <v>3742</v>
      </c>
      <c r="D4284" s="200" t="s">
        <v>3742</v>
      </c>
      <c r="E4284" s="199" t="str">
        <f>'Custom Utilization'!$I$3</f>
        <v>Custom6</v>
      </c>
      <c r="F4284" s="199">
        <v>1</v>
      </c>
      <c r="G4284" s="199" t="s">
        <v>303</v>
      </c>
      <c r="H4284" s="201">
        <f>'Custom Utilization'!Q18</f>
        <v>1117.5828776072699</v>
      </c>
      <c r="I4284" s="199">
        <f>'Custom Utilization'!I18</f>
        <v>0</v>
      </c>
      <c r="J4284" s="202" t="s">
        <v>336</v>
      </c>
      <c r="K4284" s="199">
        <f t="shared" si="70"/>
        <v>0</v>
      </c>
      <c r="L4284" s="199">
        <f t="shared" si="71"/>
        <v>0</v>
      </c>
      <c r="M4284" s="199">
        <f t="shared" si="74"/>
        <v>0</v>
      </c>
      <c r="N4284" s="199">
        <f t="shared" si="74"/>
        <v>0</v>
      </c>
      <c r="O4284" s="199">
        <f t="shared" si="74"/>
        <v>0</v>
      </c>
      <c r="P4284" s="199">
        <f t="shared" si="74"/>
        <v>0</v>
      </c>
      <c r="Q4284" s="199">
        <f t="shared" si="74"/>
        <v>0</v>
      </c>
      <c r="R4284" s="199">
        <f t="shared" si="73"/>
        <v>0</v>
      </c>
      <c r="S4284" s="199"/>
    </row>
    <row r="4285" spans="1:19" hidden="1" x14ac:dyDescent="0.25">
      <c r="A4285" s="199" t="str">
        <f t="shared" si="72"/>
        <v>NANACustom6op_other</v>
      </c>
      <c r="B4285" s="199" t="s">
        <v>3742</v>
      </c>
      <c r="C4285" s="200" t="s">
        <v>3742</v>
      </c>
      <c r="D4285" s="200" t="s">
        <v>3742</v>
      </c>
      <c r="E4285" s="199" t="str">
        <f>'Custom Utilization'!$I$3</f>
        <v>Custom6</v>
      </c>
      <c r="F4285" s="199">
        <v>1</v>
      </c>
      <c r="G4285" s="199" t="s">
        <v>304</v>
      </c>
      <c r="H4285" s="201">
        <f>'Custom Utilization'!Q19</f>
        <v>368.45216166850685</v>
      </c>
      <c r="I4285" s="199">
        <f>'Custom Utilization'!I19</f>
        <v>1</v>
      </c>
      <c r="J4285" s="202" t="s">
        <v>336</v>
      </c>
      <c r="K4285" s="199">
        <f t="shared" si="70"/>
        <v>368.45216166850685</v>
      </c>
      <c r="L4285" s="199">
        <f t="shared" si="71"/>
        <v>368.45216166850685</v>
      </c>
      <c r="M4285" s="199">
        <f t="shared" si="74"/>
        <v>0</v>
      </c>
      <c r="N4285" s="199">
        <f t="shared" si="74"/>
        <v>0</v>
      </c>
      <c r="O4285" s="199">
        <f t="shared" si="74"/>
        <v>0</v>
      </c>
      <c r="P4285" s="199">
        <f t="shared" si="74"/>
        <v>0</v>
      </c>
      <c r="Q4285" s="199">
        <f t="shared" si="74"/>
        <v>1</v>
      </c>
      <c r="R4285" s="199">
        <f t="shared" si="73"/>
        <v>368.45216166850685</v>
      </c>
      <c r="S4285" s="199"/>
    </row>
    <row r="4286" spans="1:19" hidden="1" x14ac:dyDescent="0.25">
      <c r="A4286" s="199" t="str">
        <f t="shared" si="72"/>
        <v>NANACustom6op_prev</v>
      </c>
      <c r="B4286" s="199" t="s">
        <v>3742</v>
      </c>
      <c r="C4286" s="200" t="s">
        <v>3742</v>
      </c>
      <c r="D4286" s="200" t="s">
        <v>3742</v>
      </c>
      <c r="E4286" s="199" t="str">
        <f>'Custom Utilization'!$I$3</f>
        <v>Custom6</v>
      </c>
      <c r="F4286" s="199">
        <v>1</v>
      </c>
      <c r="G4286" s="199" t="s">
        <v>305</v>
      </c>
      <c r="H4286" s="201">
        <f>'Custom Utilization'!Q20</f>
        <v>155.7678992009794</v>
      </c>
      <c r="I4286" s="199">
        <f>'Custom Utilization'!I20</f>
        <v>2</v>
      </c>
      <c r="J4286" s="202" t="s">
        <v>332</v>
      </c>
      <c r="K4286" s="199">
        <f t="shared" si="70"/>
        <v>311.5357984019588</v>
      </c>
      <c r="L4286" s="199">
        <f t="shared" si="71"/>
        <v>311.5357984019588</v>
      </c>
      <c r="M4286" s="199">
        <f t="shared" si="74"/>
        <v>2</v>
      </c>
      <c r="N4286" s="199">
        <f t="shared" si="74"/>
        <v>0</v>
      </c>
      <c r="O4286" s="199">
        <f t="shared" si="74"/>
        <v>0</v>
      </c>
      <c r="P4286" s="199">
        <f t="shared" si="74"/>
        <v>0</v>
      </c>
      <c r="Q4286" s="199">
        <f t="shared" si="74"/>
        <v>0</v>
      </c>
      <c r="R4286" s="199">
        <f t="shared" si="73"/>
        <v>0</v>
      </c>
      <c r="S4286" s="199"/>
    </row>
    <row r="4287" spans="1:19" hidden="1" x14ac:dyDescent="0.25">
      <c r="A4287" s="199" t="str">
        <f t="shared" si="72"/>
        <v>NANACustom6op_primcare</v>
      </c>
      <c r="B4287" s="199" t="s">
        <v>3742</v>
      </c>
      <c r="C4287" s="200" t="s">
        <v>3742</v>
      </c>
      <c r="D4287" s="200" t="s">
        <v>3742</v>
      </c>
      <c r="E4287" s="199" t="str">
        <f>'Custom Utilization'!$I$3</f>
        <v>Custom6</v>
      </c>
      <c r="F4287" s="199">
        <v>1</v>
      </c>
      <c r="G4287" s="199" t="s">
        <v>306</v>
      </c>
      <c r="H4287" s="201">
        <f>'Custom Utilization'!Q21</f>
        <v>94.445438325080545</v>
      </c>
      <c r="I4287" s="199">
        <f>'Custom Utilization'!I21</f>
        <v>2</v>
      </c>
      <c r="J4287" s="202" t="s">
        <v>332</v>
      </c>
      <c r="K4287" s="199">
        <f t="shared" si="70"/>
        <v>188.89087665016109</v>
      </c>
      <c r="L4287" s="199">
        <f t="shared" si="71"/>
        <v>188.89087665016109</v>
      </c>
      <c r="M4287" s="199">
        <f t="shared" si="74"/>
        <v>2</v>
      </c>
      <c r="N4287" s="199">
        <f t="shared" si="74"/>
        <v>0</v>
      </c>
      <c r="O4287" s="199">
        <f t="shared" si="74"/>
        <v>0</v>
      </c>
      <c r="P4287" s="199">
        <f t="shared" si="74"/>
        <v>0</v>
      </c>
      <c r="Q4287" s="199">
        <f t="shared" si="74"/>
        <v>0</v>
      </c>
      <c r="R4287" s="199">
        <f t="shared" si="73"/>
        <v>0</v>
      </c>
      <c r="S4287" s="199"/>
    </row>
    <row r="4288" spans="1:19" hidden="1" x14ac:dyDescent="0.25">
      <c r="A4288" s="199" t="str">
        <f t="shared" si="72"/>
        <v>NANACustom6op_rehab</v>
      </c>
      <c r="B4288" s="199" t="s">
        <v>3742</v>
      </c>
      <c r="C4288" s="200" t="s">
        <v>3742</v>
      </c>
      <c r="D4288" s="200" t="s">
        <v>3742</v>
      </c>
      <c r="E4288" s="199" t="str">
        <f>'Custom Utilization'!$I$3</f>
        <v>Custom6</v>
      </c>
      <c r="F4288" s="199">
        <v>1</v>
      </c>
      <c r="G4288" s="199" t="s">
        <v>307</v>
      </c>
      <c r="H4288" s="201">
        <f>'Custom Utilization'!Q22</f>
        <v>97.512957142523717</v>
      </c>
      <c r="I4288" s="199">
        <f>'Custom Utilization'!I22</f>
        <v>1</v>
      </c>
      <c r="J4288" s="202" t="s">
        <v>336</v>
      </c>
      <c r="K4288" s="199">
        <f t="shared" si="70"/>
        <v>97.512957142523717</v>
      </c>
      <c r="L4288" s="199">
        <f t="shared" si="71"/>
        <v>97.512957142523717</v>
      </c>
      <c r="M4288" s="199">
        <f t="shared" si="74"/>
        <v>0</v>
      </c>
      <c r="N4288" s="199">
        <f t="shared" si="74"/>
        <v>0</v>
      </c>
      <c r="O4288" s="199">
        <f t="shared" si="74"/>
        <v>0</v>
      </c>
      <c r="P4288" s="199">
        <f t="shared" si="74"/>
        <v>0</v>
      </c>
      <c r="Q4288" s="199">
        <f t="shared" si="74"/>
        <v>1</v>
      </c>
      <c r="R4288" s="199">
        <f t="shared" si="73"/>
        <v>97.512957142523717</v>
      </c>
      <c r="S4288" s="199"/>
    </row>
    <row r="4289" spans="1:19" hidden="1" x14ac:dyDescent="0.25">
      <c r="A4289" s="199" t="str">
        <f t="shared" si="72"/>
        <v>NANACustom6op_speccare</v>
      </c>
      <c r="B4289" s="199" t="s">
        <v>3742</v>
      </c>
      <c r="C4289" s="200" t="s">
        <v>3742</v>
      </c>
      <c r="D4289" s="200" t="s">
        <v>3742</v>
      </c>
      <c r="E4289" s="199" t="str">
        <f>'Custom Utilization'!$I$3</f>
        <v>Custom6</v>
      </c>
      <c r="F4289" s="199">
        <v>1</v>
      </c>
      <c r="G4289" s="199" t="s">
        <v>308</v>
      </c>
      <c r="H4289" s="201">
        <f>'Custom Utilization'!Q23</f>
        <v>117.23015813326576</v>
      </c>
      <c r="I4289" s="199">
        <f>'Custom Utilization'!I23</f>
        <v>2</v>
      </c>
      <c r="J4289" s="202" t="s">
        <v>332</v>
      </c>
      <c r="K4289" s="199">
        <f t="shared" si="70"/>
        <v>234.46031626653152</v>
      </c>
      <c r="L4289" s="199">
        <f t="shared" si="71"/>
        <v>234.46031626653152</v>
      </c>
      <c r="M4289" s="199">
        <f t="shared" si="74"/>
        <v>2</v>
      </c>
      <c r="N4289" s="199">
        <f t="shared" si="74"/>
        <v>0</v>
      </c>
      <c r="O4289" s="199">
        <f t="shared" si="74"/>
        <v>0</v>
      </c>
      <c r="P4289" s="199">
        <f t="shared" si="74"/>
        <v>0</v>
      </c>
      <c r="Q4289" s="199">
        <f t="shared" si="74"/>
        <v>0</v>
      </c>
      <c r="R4289" s="199">
        <f t="shared" si="73"/>
        <v>0</v>
      </c>
      <c r="S4289" s="199"/>
    </row>
    <row r="4290" spans="1:19" hidden="1" x14ac:dyDescent="0.25">
      <c r="A4290" s="199" t="str">
        <f t="shared" si="72"/>
        <v>NANACustom6op_surg</v>
      </c>
      <c r="B4290" s="199" t="s">
        <v>3742</v>
      </c>
      <c r="C4290" s="200" t="s">
        <v>3742</v>
      </c>
      <c r="D4290" s="200" t="s">
        <v>3742</v>
      </c>
      <c r="E4290" s="199" t="str">
        <f>'Custom Utilization'!$I$3</f>
        <v>Custom6</v>
      </c>
      <c r="F4290" s="199">
        <v>1</v>
      </c>
      <c r="G4290" s="199" t="s">
        <v>309</v>
      </c>
      <c r="H4290" s="201">
        <f>'Custom Utilization'!Q24</f>
        <v>1318.8165172660365</v>
      </c>
      <c r="I4290" s="199">
        <f>'Custom Utilization'!I24</f>
        <v>0</v>
      </c>
      <c r="J4290" s="202" t="s">
        <v>336</v>
      </c>
      <c r="K4290" s="199">
        <f t="shared" ref="K4290:K4350" si="75">H4290*I4290</f>
        <v>0</v>
      </c>
      <c r="L4290" s="199">
        <f t="shared" ref="L4290:L4350" si="76">K4290*F4290</f>
        <v>0</v>
      </c>
      <c r="M4290" s="199">
        <f t="shared" si="74"/>
        <v>0</v>
      </c>
      <c r="N4290" s="199">
        <f t="shared" si="74"/>
        <v>0</v>
      </c>
      <c r="O4290" s="199">
        <f t="shared" si="74"/>
        <v>0</v>
      </c>
      <c r="P4290" s="199">
        <f t="shared" si="74"/>
        <v>0</v>
      </c>
      <c r="Q4290" s="199">
        <f t="shared" si="74"/>
        <v>0</v>
      </c>
      <c r="R4290" s="199">
        <f t="shared" si="73"/>
        <v>0</v>
      </c>
      <c r="S4290" s="199"/>
    </row>
    <row r="4291" spans="1:19" hidden="1" x14ac:dyDescent="0.25">
      <c r="A4291" s="199" t="str">
        <f t="shared" si="72"/>
        <v>NANACustom6op_ultrasound</v>
      </c>
      <c r="B4291" s="199" t="s">
        <v>3742</v>
      </c>
      <c r="C4291" s="200" t="s">
        <v>3742</v>
      </c>
      <c r="D4291" s="200" t="s">
        <v>3742</v>
      </c>
      <c r="E4291" s="199" t="str">
        <f>'Custom Utilization'!$I$3</f>
        <v>Custom6</v>
      </c>
      <c r="F4291" s="199">
        <v>1</v>
      </c>
      <c r="G4291" s="199" t="s">
        <v>310</v>
      </c>
      <c r="H4291" s="201">
        <f>'Custom Utilization'!Q25</f>
        <v>232.59161292179411</v>
      </c>
      <c r="I4291" s="199">
        <f>'Custom Utilization'!I25</f>
        <v>0</v>
      </c>
      <c r="J4291" s="202" t="s">
        <v>333</v>
      </c>
      <c r="K4291" s="199">
        <f t="shared" si="75"/>
        <v>0</v>
      </c>
      <c r="L4291" s="199">
        <f t="shared" si="76"/>
        <v>0</v>
      </c>
      <c r="M4291" s="199">
        <f t="shared" si="74"/>
        <v>0</v>
      </c>
      <c r="N4291" s="199">
        <f t="shared" si="74"/>
        <v>0</v>
      </c>
      <c r="O4291" s="199">
        <f t="shared" si="74"/>
        <v>0</v>
      </c>
      <c r="P4291" s="199">
        <f t="shared" si="74"/>
        <v>0</v>
      </c>
      <c r="Q4291" s="199">
        <f t="shared" si="74"/>
        <v>0</v>
      </c>
      <c r="R4291" s="199">
        <f t="shared" si="73"/>
        <v>0</v>
      </c>
      <c r="S4291" s="199"/>
    </row>
    <row r="4292" spans="1:19" hidden="1" x14ac:dyDescent="0.25">
      <c r="A4292" s="199" t="str">
        <f t="shared" si="72"/>
        <v>NANACustom6op_xray</v>
      </c>
      <c r="B4292" s="199" t="s">
        <v>3742</v>
      </c>
      <c r="C4292" s="200" t="s">
        <v>3742</v>
      </c>
      <c r="D4292" s="200" t="s">
        <v>3742</v>
      </c>
      <c r="E4292" s="199" t="str">
        <f>'Custom Utilization'!$I$3</f>
        <v>Custom6</v>
      </c>
      <c r="F4292" s="199">
        <v>1</v>
      </c>
      <c r="G4292" s="199" t="s">
        <v>311</v>
      </c>
      <c r="H4292" s="201">
        <f>'Custom Utilization'!Q26</f>
        <v>107.43038397650423</v>
      </c>
      <c r="I4292" s="199">
        <f>'Custom Utilization'!I26</f>
        <v>0</v>
      </c>
      <c r="J4292" s="202" t="s">
        <v>333</v>
      </c>
      <c r="K4292" s="199">
        <f t="shared" si="75"/>
        <v>0</v>
      </c>
      <c r="L4292" s="199">
        <f t="shared" si="76"/>
        <v>0</v>
      </c>
      <c r="M4292" s="199">
        <f t="shared" si="74"/>
        <v>0</v>
      </c>
      <c r="N4292" s="199">
        <f t="shared" si="74"/>
        <v>0</v>
      </c>
      <c r="O4292" s="199">
        <f t="shared" si="74"/>
        <v>0</v>
      </c>
      <c r="P4292" s="199">
        <f t="shared" si="74"/>
        <v>0</v>
      </c>
      <c r="Q4292" s="199">
        <f t="shared" si="74"/>
        <v>0</v>
      </c>
      <c r="R4292" s="199">
        <f t="shared" si="73"/>
        <v>0</v>
      </c>
      <c r="S4292" s="199"/>
    </row>
    <row r="4293" spans="1:19" hidden="1" x14ac:dyDescent="0.25">
      <c r="A4293" s="199" t="str">
        <f t="shared" si="72"/>
        <v>NANACustom6rx_generic</v>
      </c>
      <c r="B4293" s="199" t="s">
        <v>3742</v>
      </c>
      <c r="C4293" s="200" t="s">
        <v>3742</v>
      </c>
      <c r="D4293" s="200" t="s">
        <v>3742</v>
      </c>
      <c r="E4293" s="199" t="str">
        <f>'Custom Utilization'!$I$3</f>
        <v>Custom6</v>
      </c>
      <c r="F4293" s="199">
        <v>1</v>
      </c>
      <c r="G4293" s="199" t="s">
        <v>312</v>
      </c>
      <c r="H4293" s="201">
        <f>'Custom Utilization'!Q27</f>
        <v>27.886469635862635</v>
      </c>
      <c r="I4293" s="199">
        <f>'Custom Utilization'!I27</f>
        <v>9</v>
      </c>
      <c r="J4293" s="202" t="s">
        <v>334</v>
      </c>
      <c r="K4293" s="199">
        <f t="shared" si="75"/>
        <v>250.97822672276371</v>
      </c>
      <c r="L4293" s="199">
        <f t="shared" si="76"/>
        <v>250.97822672276371</v>
      </c>
      <c r="M4293" s="199">
        <f t="shared" si="74"/>
        <v>0</v>
      </c>
      <c r="N4293" s="199">
        <f t="shared" si="74"/>
        <v>0</v>
      </c>
      <c r="O4293" s="199">
        <f t="shared" si="74"/>
        <v>9</v>
      </c>
      <c r="P4293" s="199">
        <f t="shared" si="74"/>
        <v>0</v>
      </c>
      <c r="Q4293" s="199">
        <f t="shared" si="74"/>
        <v>0</v>
      </c>
      <c r="R4293" s="199">
        <f t="shared" si="73"/>
        <v>0</v>
      </c>
      <c r="S4293" s="199"/>
    </row>
    <row r="4294" spans="1:19" hidden="1" x14ac:dyDescent="0.25">
      <c r="A4294" s="199" t="str">
        <f t="shared" si="72"/>
        <v>NANACustom6rx_pbrand</v>
      </c>
      <c r="B4294" s="199" t="s">
        <v>3742</v>
      </c>
      <c r="C4294" s="200" t="s">
        <v>3742</v>
      </c>
      <c r="D4294" s="200" t="s">
        <v>3742</v>
      </c>
      <c r="E4294" s="199" t="str">
        <f>'Custom Utilization'!$I$3</f>
        <v>Custom6</v>
      </c>
      <c r="F4294" s="199">
        <v>1</v>
      </c>
      <c r="G4294" s="199" t="s">
        <v>2687</v>
      </c>
      <c r="H4294" s="201">
        <f>'Custom Utilization'!Q28</f>
        <v>208.86985421011576</v>
      </c>
      <c r="I4294" s="199">
        <f>'Custom Utilization'!I28</f>
        <v>0</v>
      </c>
      <c r="J4294" s="202" t="s">
        <v>334</v>
      </c>
      <c r="K4294" s="199">
        <f t="shared" si="75"/>
        <v>0</v>
      </c>
      <c r="L4294" s="199">
        <f t="shared" si="76"/>
        <v>0</v>
      </c>
      <c r="M4294" s="199">
        <f t="shared" si="74"/>
        <v>0</v>
      </c>
      <c r="N4294" s="199">
        <f t="shared" si="74"/>
        <v>0</v>
      </c>
      <c r="O4294" s="199">
        <f t="shared" si="74"/>
        <v>0</v>
      </c>
      <c r="P4294" s="199">
        <f t="shared" si="74"/>
        <v>0</v>
      </c>
      <c r="Q4294" s="199">
        <f t="shared" si="74"/>
        <v>0</v>
      </c>
      <c r="R4294" s="199">
        <f t="shared" si="73"/>
        <v>0</v>
      </c>
      <c r="S4294" s="199"/>
    </row>
    <row r="4295" spans="1:19" hidden="1" x14ac:dyDescent="0.25">
      <c r="A4295" s="199" t="str">
        <f t="shared" si="72"/>
        <v>NANACustom6rx_npbrand</v>
      </c>
      <c r="B4295" s="199" t="s">
        <v>3742</v>
      </c>
      <c r="C4295" s="200" t="s">
        <v>3742</v>
      </c>
      <c r="D4295" s="200" t="s">
        <v>3742</v>
      </c>
      <c r="E4295" s="199" t="str">
        <f>'Custom Utilization'!$I$3</f>
        <v>Custom6</v>
      </c>
      <c r="F4295" s="199">
        <v>1</v>
      </c>
      <c r="G4295" s="199" t="s">
        <v>2688</v>
      </c>
      <c r="H4295" s="201">
        <f>'Custom Utilization'!Q29</f>
        <v>336.5499542675164</v>
      </c>
      <c r="I4295" s="199">
        <f>'Custom Utilization'!I29</f>
        <v>2</v>
      </c>
      <c r="J4295" s="202" t="s">
        <v>334</v>
      </c>
      <c r="K4295" s="199">
        <f t="shared" si="75"/>
        <v>673.0999085350328</v>
      </c>
      <c r="L4295" s="199">
        <f t="shared" si="76"/>
        <v>673.0999085350328</v>
      </c>
      <c r="M4295" s="199">
        <f t="shared" si="74"/>
        <v>0</v>
      </c>
      <c r="N4295" s="199">
        <f t="shared" si="74"/>
        <v>0</v>
      </c>
      <c r="O4295" s="199">
        <f t="shared" si="74"/>
        <v>2</v>
      </c>
      <c r="P4295" s="199">
        <f t="shared" si="74"/>
        <v>0</v>
      </c>
      <c r="Q4295" s="199">
        <f t="shared" si="74"/>
        <v>0</v>
      </c>
      <c r="R4295" s="199">
        <f t="shared" si="73"/>
        <v>0</v>
      </c>
      <c r="S4295" s="199"/>
    </row>
    <row r="4296" spans="1:19" hidden="1" x14ac:dyDescent="0.25">
      <c r="A4296" s="199" t="str">
        <f t="shared" si="72"/>
        <v>NANACustom6rx_specialty</v>
      </c>
      <c r="B4296" s="199" t="s">
        <v>3742</v>
      </c>
      <c r="C4296" s="200" t="s">
        <v>3742</v>
      </c>
      <c r="D4296" s="200" t="s">
        <v>3742</v>
      </c>
      <c r="E4296" s="199" t="str">
        <f>'Custom Utilization'!$I$3</f>
        <v>Custom6</v>
      </c>
      <c r="F4296" s="199">
        <v>1</v>
      </c>
      <c r="G4296" s="199" t="s">
        <v>313</v>
      </c>
      <c r="H4296" s="201">
        <f>'Custom Utilization'!Q30</f>
        <v>2771.5545962983433</v>
      </c>
      <c r="I4296" s="199">
        <f>'Custom Utilization'!I30</f>
        <v>0</v>
      </c>
      <c r="J4296" s="203" t="s">
        <v>334</v>
      </c>
      <c r="K4296" s="199">
        <f t="shared" si="75"/>
        <v>0</v>
      </c>
      <c r="L4296" s="199">
        <f t="shared" si="76"/>
        <v>0</v>
      </c>
      <c r="M4296" s="199">
        <f t="shared" si="74"/>
        <v>0</v>
      </c>
      <c r="N4296" s="199">
        <f t="shared" si="74"/>
        <v>0</v>
      </c>
      <c r="O4296" s="199">
        <f t="shared" si="74"/>
        <v>0</v>
      </c>
      <c r="P4296" s="199">
        <f t="shared" si="74"/>
        <v>0</v>
      </c>
      <c r="Q4296" s="199">
        <f t="shared" si="74"/>
        <v>0</v>
      </c>
      <c r="R4296" s="199">
        <f t="shared" si="73"/>
        <v>0</v>
      </c>
      <c r="S4296" s="199"/>
    </row>
    <row r="4297" spans="1:19" hidden="1" x14ac:dyDescent="0.25">
      <c r="A4297" s="199" t="str">
        <f t="shared" si="72"/>
        <v>NANACustom7ip_fac</v>
      </c>
      <c r="B4297" s="199" t="s">
        <v>3742</v>
      </c>
      <c r="C4297" s="200" t="s">
        <v>3742</v>
      </c>
      <c r="D4297" s="200" t="s">
        <v>3742</v>
      </c>
      <c r="E4297" s="199" t="str">
        <f>'Custom Utilization'!$J$3</f>
        <v>Custom7</v>
      </c>
      <c r="F4297" s="199">
        <v>1</v>
      </c>
      <c r="G4297" s="199" t="s">
        <v>289</v>
      </c>
      <c r="H4297" s="201">
        <f>'Custom Utilization'!R4</f>
        <v>4380.8398956386909</v>
      </c>
      <c r="I4297" s="199">
        <f>'Custom Utilization'!J4</f>
        <v>0</v>
      </c>
      <c r="J4297" s="202" t="s">
        <v>335</v>
      </c>
      <c r="K4297" s="199">
        <f t="shared" si="75"/>
        <v>0</v>
      </c>
      <c r="L4297" s="199">
        <f t="shared" si="76"/>
        <v>0</v>
      </c>
      <c r="M4297" s="199">
        <f t="shared" si="74"/>
        <v>0</v>
      </c>
      <c r="N4297" s="199">
        <f t="shared" si="74"/>
        <v>0</v>
      </c>
      <c r="O4297" s="199">
        <f t="shared" si="74"/>
        <v>0</v>
      </c>
      <c r="P4297" s="199">
        <f t="shared" si="74"/>
        <v>0</v>
      </c>
      <c r="Q4297" s="199">
        <f t="shared" si="74"/>
        <v>0</v>
      </c>
      <c r="R4297" s="199">
        <f t="shared" si="73"/>
        <v>0</v>
      </c>
      <c r="S4297" s="199"/>
    </row>
    <row r="4298" spans="1:19" hidden="1" x14ac:dyDescent="0.25">
      <c r="A4298" s="199" t="str">
        <f t="shared" si="72"/>
        <v>NANACustom7ip_prof</v>
      </c>
      <c r="B4298" s="199" t="s">
        <v>3742</v>
      </c>
      <c r="C4298" s="200" t="s">
        <v>3742</v>
      </c>
      <c r="D4298" s="200" t="s">
        <v>3742</v>
      </c>
      <c r="E4298" s="199" t="str">
        <f>'Custom Utilization'!$J$3</f>
        <v>Custom7</v>
      </c>
      <c r="F4298" s="199">
        <v>1</v>
      </c>
      <c r="G4298" s="199" t="s">
        <v>290</v>
      </c>
      <c r="H4298" s="201">
        <f>'Custom Utilization'!R5</f>
        <v>3143.4624999059606</v>
      </c>
      <c r="I4298" s="199">
        <f>'Custom Utilization'!J5</f>
        <v>0</v>
      </c>
      <c r="J4298" s="202" t="s">
        <v>363</v>
      </c>
      <c r="K4298" s="199">
        <f t="shared" si="75"/>
        <v>0</v>
      </c>
      <c r="L4298" s="199">
        <f t="shared" si="76"/>
        <v>0</v>
      </c>
      <c r="M4298" s="199">
        <f t="shared" si="74"/>
        <v>0</v>
      </c>
      <c r="N4298" s="199">
        <f t="shared" si="74"/>
        <v>0</v>
      </c>
      <c r="O4298" s="199">
        <f t="shared" si="74"/>
        <v>0</v>
      </c>
      <c r="P4298" s="199">
        <f t="shared" si="74"/>
        <v>0</v>
      </c>
      <c r="Q4298" s="199">
        <f t="shared" si="74"/>
        <v>0</v>
      </c>
      <c r="R4298" s="199">
        <f t="shared" si="73"/>
        <v>0</v>
      </c>
      <c r="S4298" s="199"/>
    </row>
    <row r="4299" spans="1:19" hidden="1" x14ac:dyDescent="0.25">
      <c r="A4299" s="199" t="str">
        <f t="shared" si="72"/>
        <v>NANACustom7op_ambulance</v>
      </c>
      <c r="B4299" s="199" t="s">
        <v>3742</v>
      </c>
      <c r="C4299" s="200" t="s">
        <v>3742</v>
      </c>
      <c r="D4299" s="200" t="s">
        <v>3742</v>
      </c>
      <c r="E4299" s="199" t="str">
        <f>'Custom Utilization'!$J$3</f>
        <v>Custom7</v>
      </c>
      <c r="F4299" s="199">
        <v>1</v>
      </c>
      <c r="G4299" s="199" t="s">
        <v>291</v>
      </c>
      <c r="H4299" s="201">
        <f>'Custom Utilization'!R6</f>
        <v>1053.8777566589583</v>
      </c>
      <c r="I4299" s="199">
        <f>'Custom Utilization'!J6</f>
        <v>0</v>
      </c>
      <c r="J4299" s="202" t="s">
        <v>336</v>
      </c>
      <c r="K4299" s="199">
        <f t="shared" si="75"/>
        <v>0</v>
      </c>
      <c r="L4299" s="199">
        <f t="shared" si="76"/>
        <v>0</v>
      </c>
      <c r="M4299" s="199">
        <f t="shared" si="74"/>
        <v>0</v>
      </c>
      <c r="N4299" s="199">
        <f t="shared" si="74"/>
        <v>0</v>
      </c>
      <c r="O4299" s="199">
        <f t="shared" si="74"/>
        <v>0</v>
      </c>
      <c r="P4299" s="199">
        <f t="shared" si="74"/>
        <v>0</v>
      </c>
      <c r="Q4299" s="199">
        <f t="shared" si="74"/>
        <v>0</v>
      </c>
      <c r="R4299" s="199">
        <f t="shared" si="73"/>
        <v>0</v>
      </c>
      <c r="S4299" s="199"/>
    </row>
    <row r="4300" spans="1:19" hidden="1" x14ac:dyDescent="0.25">
      <c r="A4300" s="199" t="str">
        <f t="shared" si="72"/>
        <v>NANACustom7op_chiro</v>
      </c>
      <c r="B4300" s="199" t="s">
        <v>3742</v>
      </c>
      <c r="C4300" s="200" t="s">
        <v>3742</v>
      </c>
      <c r="D4300" s="200" t="s">
        <v>3742</v>
      </c>
      <c r="E4300" s="199" t="str">
        <f>'Custom Utilization'!$J$3</f>
        <v>Custom7</v>
      </c>
      <c r="F4300" s="199">
        <v>1</v>
      </c>
      <c r="G4300" s="199" t="s">
        <v>292</v>
      </c>
      <c r="H4300" s="201">
        <f>'Custom Utilization'!R7</f>
        <v>42.242740123747033</v>
      </c>
      <c r="I4300" s="199">
        <f>'Custom Utilization'!J7</f>
        <v>1</v>
      </c>
      <c r="J4300" s="202" t="s">
        <v>332</v>
      </c>
      <c r="K4300" s="199">
        <f t="shared" si="75"/>
        <v>42.242740123747033</v>
      </c>
      <c r="L4300" s="199">
        <f t="shared" si="76"/>
        <v>42.242740123747033</v>
      </c>
      <c r="M4300" s="199">
        <f t="shared" si="74"/>
        <v>1</v>
      </c>
      <c r="N4300" s="199">
        <f t="shared" si="74"/>
        <v>0</v>
      </c>
      <c r="O4300" s="199">
        <f t="shared" si="74"/>
        <v>0</v>
      </c>
      <c r="P4300" s="199">
        <f t="shared" si="74"/>
        <v>0</v>
      </c>
      <c r="Q4300" s="199">
        <f t="shared" si="74"/>
        <v>0</v>
      </c>
      <c r="R4300" s="199">
        <f t="shared" si="73"/>
        <v>0</v>
      </c>
      <c r="S4300" s="199"/>
    </row>
    <row r="4301" spans="1:19" hidden="1" x14ac:dyDescent="0.25">
      <c r="A4301" s="199" t="str">
        <f t="shared" si="72"/>
        <v>NANACustom7op_ct_mri</v>
      </c>
      <c r="B4301" s="199" t="s">
        <v>3742</v>
      </c>
      <c r="C4301" s="200" t="s">
        <v>3742</v>
      </c>
      <c r="D4301" s="200" t="s">
        <v>3742</v>
      </c>
      <c r="E4301" s="199" t="str">
        <f>'Custom Utilization'!$J$3</f>
        <v>Custom7</v>
      </c>
      <c r="F4301" s="199">
        <v>1</v>
      </c>
      <c r="G4301" s="199" t="s">
        <v>293</v>
      </c>
      <c r="H4301" s="201">
        <f>'Custom Utilization'!R8</f>
        <v>908.04298185002915</v>
      </c>
      <c r="I4301" s="199">
        <f>'Custom Utilization'!J8</f>
        <v>0</v>
      </c>
      <c r="J4301" s="202" t="s">
        <v>333</v>
      </c>
      <c r="K4301" s="199">
        <f t="shared" si="75"/>
        <v>0</v>
      </c>
      <c r="L4301" s="199">
        <f t="shared" si="76"/>
        <v>0</v>
      </c>
      <c r="M4301" s="199">
        <f t="shared" si="74"/>
        <v>0</v>
      </c>
      <c r="N4301" s="199">
        <f t="shared" si="74"/>
        <v>0</v>
      </c>
      <c r="O4301" s="199">
        <f t="shared" si="74"/>
        <v>0</v>
      </c>
      <c r="P4301" s="199">
        <f t="shared" si="74"/>
        <v>0</v>
      </c>
      <c r="Q4301" s="199">
        <f t="shared" si="74"/>
        <v>0</v>
      </c>
      <c r="R4301" s="199">
        <f t="shared" si="73"/>
        <v>0</v>
      </c>
      <c r="S4301" s="199"/>
    </row>
    <row r="4302" spans="1:19" hidden="1" x14ac:dyDescent="0.25">
      <c r="A4302" s="199" t="str">
        <f t="shared" si="72"/>
        <v>NANACustom7op_diagnostic_cardiology</v>
      </c>
      <c r="B4302" s="199" t="s">
        <v>3742</v>
      </c>
      <c r="C4302" s="200" t="s">
        <v>3742</v>
      </c>
      <c r="D4302" s="200" t="s">
        <v>3742</v>
      </c>
      <c r="E4302" s="199" t="str">
        <f>'Custom Utilization'!$J$3</f>
        <v>Custom7</v>
      </c>
      <c r="F4302" s="199">
        <v>1</v>
      </c>
      <c r="G4302" s="199" t="s">
        <v>294</v>
      </c>
      <c r="H4302" s="201">
        <f>'Custom Utilization'!R9</f>
        <v>236.55012012425672</v>
      </c>
      <c r="I4302" s="199">
        <f>'Custom Utilization'!J9</f>
        <v>0</v>
      </c>
      <c r="J4302" s="202" t="s">
        <v>333</v>
      </c>
      <c r="K4302" s="199">
        <f t="shared" si="75"/>
        <v>0</v>
      </c>
      <c r="L4302" s="199">
        <f t="shared" si="76"/>
        <v>0</v>
      </c>
      <c r="M4302" s="199">
        <f t="shared" si="74"/>
        <v>0</v>
      </c>
      <c r="N4302" s="199">
        <f t="shared" si="74"/>
        <v>0</v>
      </c>
      <c r="O4302" s="199">
        <f t="shared" si="74"/>
        <v>0</v>
      </c>
      <c r="P4302" s="199">
        <f t="shared" si="74"/>
        <v>0</v>
      </c>
      <c r="Q4302" s="199">
        <f t="shared" si="74"/>
        <v>0</v>
      </c>
      <c r="R4302" s="199">
        <f t="shared" si="73"/>
        <v>0</v>
      </c>
      <c r="S4302" s="199"/>
    </row>
    <row r="4303" spans="1:19" hidden="1" x14ac:dyDescent="0.25">
      <c r="A4303" s="199" t="str">
        <f t="shared" si="72"/>
        <v>NANACustom7op_dialysis</v>
      </c>
      <c r="B4303" s="199" t="s">
        <v>3742</v>
      </c>
      <c r="C4303" s="200" t="s">
        <v>3742</v>
      </c>
      <c r="D4303" s="200" t="s">
        <v>3742</v>
      </c>
      <c r="E4303" s="199" t="str">
        <f>'Custom Utilization'!$J$3</f>
        <v>Custom7</v>
      </c>
      <c r="F4303" s="199">
        <v>1</v>
      </c>
      <c r="G4303" s="199" t="s">
        <v>295</v>
      </c>
      <c r="H4303" s="201">
        <f>'Custom Utilization'!R10</f>
        <v>1826.9396649975388</v>
      </c>
      <c r="I4303" s="199">
        <f>'Custom Utilization'!J10</f>
        <v>0</v>
      </c>
      <c r="J4303" s="202" t="s">
        <v>336</v>
      </c>
      <c r="K4303" s="199">
        <f t="shared" si="75"/>
        <v>0</v>
      </c>
      <c r="L4303" s="199">
        <f t="shared" si="76"/>
        <v>0</v>
      </c>
      <c r="M4303" s="199">
        <f t="shared" si="74"/>
        <v>0</v>
      </c>
      <c r="N4303" s="199">
        <f t="shared" si="74"/>
        <v>0</v>
      </c>
      <c r="O4303" s="199">
        <f t="shared" si="74"/>
        <v>0</v>
      </c>
      <c r="P4303" s="199">
        <f t="shared" si="74"/>
        <v>0</v>
      </c>
      <c r="Q4303" s="199">
        <f t="shared" si="74"/>
        <v>0</v>
      </c>
      <c r="R4303" s="199">
        <f t="shared" si="73"/>
        <v>0</v>
      </c>
      <c r="S4303" s="199"/>
    </row>
    <row r="4304" spans="1:19" hidden="1" x14ac:dyDescent="0.25">
      <c r="A4304" s="199" t="str">
        <f t="shared" si="72"/>
        <v>NANACustom7op_dme</v>
      </c>
      <c r="B4304" s="199" t="s">
        <v>3742</v>
      </c>
      <c r="C4304" s="200" t="s">
        <v>3742</v>
      </c>
      <c r="D4304" s="200" t="s">
        <v>3742</v>
      </c>
      <c r="E4304" s="199" t="str">
        <f>'Custom Utilization'!$J$3</f>
        <v>Custom7</v>
      </c>
      <c r="F4304" s="199">
        <v>1</v>
      </c>
      <c r="G4304" s="199" t="s">
        <v>296</v>
      </c>
      <c r="H4304" s="201">
        <f>'Custom Utilization'!R11</f>
        <v>220.57100587517786</v>
      </c>
      <c r="I4304" s="199">
        <f>'Custom Utilization'!J11</f>
        <v>0</v>
      </c>
      <c r="J4304" s="202" t="s">
        <v>336</v>
      </c>
      <c r="K4304" s="199">
        <f t="shared" si="75"/>
        <v>0</v>
      </c>
      <c r="L4304" s="199">
        <f t="shared" si="76"/>
        <v>0</v>
      </c>
      <c r="M4304" s="199">
        <f t="shared" si="74"/>
        <v>0</v>
      </c>
      <c r="N4304" s="199">
        <f t="shared" si="74"/>
        <v>0</v>
      </c>
      <c r="O4304" s="199">
        <f t="shared" si="74"/>
        <v>0</v>
      </c>
      <c r="P4304" s="199">
        <f t="shared" si="74"/>
        <v>0</v>
      </c>
      <c r="Q4304" s="199">
        <f t="shared" si="74"/>
        <v>0</v>
      </c>
      <c r="R4304" s="199">
        <f t="shared" si="73"/>
        <v>0</v>
      </c>
      <c r="S4304" s="199"/>
    </row>
    <row r="4305" spans="1:19" hidden="1" x14ac:dyDescent="0.25">
      <c r="A4305" s="199" t="str">
        <f t="shared" si="72"/>
        <v>NANACustom7op_er_fac</v>
      </c>
      <c r="B4305" s="199" t="s">
        <v>3742</v>
      </c>
      <c r="C4305" s="200" t="s">
        <v>3742</v>
      </c>
      <c r="D4305" s="200" t="s">
        <v>3742</v>
      </c>
      <c r="E4305" s="199" t="str">
        <f>'Custom Utilization'!$J$3</f>
        <v>Custom7</v>
      </c>
      <c r="F4305" s="199">
        <v>1</v>
      </c>
      <c r="G4305" s="199" t="s">
        <v>297</v>
      </c>
      <c r="H4305" s="201">
        <f>'Custom Utilization'!R12</f>
        <v>1646.9478089508189</v>
      </c>
      <c r="I4305" s="199">
        <f>'Custom Utilization'!J12</f>
        <v>0</v>
      </c>
      <c r="J4305" s="202" t="s">
        <v>336</v>
      </c>
      <c r="K4305" s="199">
        <f t="shared" si="75"/>
        <v>0</v>
      </c>
      <c r="L4305" s="199">
        <f t="shared" si="76"/>
        <v>0</v>
      </c>
      <c r="M4305" s="199">
        <f t="shared" si="74"/>
        <v>0</v>
      </c>
      <c r="N4305" s="199">
        <f t="shared" si="74"/>
        <v>0</v>
      </c>
      <c r="O4305" s="199">
        <f t="shared" si="74"/>
        <v>0</v>
      </c>
      <c r="P4305" s="199">
        <f t="shared" si="74"/>
        <v>0</v>
      </c>
      <c r="Q4305" s="199">
        <f t="shared" si="74"/>
        <v>0</v>
      </c>
      <c r="R4305" s="199">
        <f t="shared" si="73"/>
        <v>0</v>
      </c>
      <c r="S4305" s="199"/>
    </row>
    <row r="4306" spans="1:19" hidden="1" x14ac:dyDescent="0.25">
      <c r="A4306" s="199" t="str">
        <f t="shared" si="72"/>
        <v>NANACustom7op_er_prof</v>
      </c>
      <c r="B4306" s="199" t="s">
        <v>3742</v>
      </c>
      <c r="C4306" s="200" t="s">
        <v>3742</v>
      </c>
      <c r="D4306" s="200" t="s">
        <v>3742</v>
      </c>
      <c r="E4306" s="199" t="str">
        <f>'Custom Utilization'!$J$3</f>
        <v>Custom7</v>
      </c>
      <c r="F4306" s="199">
        <v>1</v>
      </c>
      <c r="G4306" s="199" t="s">
        <v>298</v>
      </c>
      <c r="H4306" s="201">
        <f>'Custom Utilization'!R13</f>
        <v>0</v>
      </c>
      <c r="I4306" s="199">
        <f>'Custom Utilization'!J13</f>
        <v>0</v>
      </c>
      <c r="J4306" s="202" t="s">
        <v>336</v>
      </c>
      <c r="K4306" s="199">
        <f t="shared" si="75"/>
        <v>0</v>
      </c>
      <c r="L4306" s="199">
        <f t="shared" si="76"/>
        <v>0</v>
      </c>
      <c r="M4306" s="199">
        <f t="shared" si="74"/>
        <v>0</v>
      </c>
      <c r="N4306" s="199">
        <f t="shared" si="74"/>
        <v>0</v>
      </c>
      <c r="O4306" s="199">
        <f t="shared" si="74"/>
        <v>0</v>
      </c>
      <c r="P4306" s="199">
        <f t="shared" si="74"/>
        <v>0</v>
      </c>
      <c r="Q4306" s="199">
        <f t="shared" si="74"/>
        <v>0</v>
      </c>
      <c r="R4306" s="199">
        <f t="shared" si="73"/>
        <v>0</v>
      </c>
      <c r="S4306" s="199"/>
    </row>
    <row r="4307" spans="1:19" hidden="1" x14ac:dyDescent="0.25">
      <c r="A4307" s="199" t="str">
        <f t="shared" si="72"/>
        <v>NANACustom7op_eye</v>
      </c>
      <c r="B4307" s="199" t="s">
        <v>3742</v>
      </c>
      <c r="C4307" s="200" t="s">
        <v>3742</v>
      </c>
      <c r="D4307" s="200" t="s">
        <v>3742</v>
      </c>
      <c r="E4307" s="199" t="str">
        <f>'Custom Utilization'!$J$3</f>
        <v>Custom7</v>
      </c>
      <c r="F4307" s="199">
        <v>1</v>
      </c>
      <c r="G4307" s="199" t="s">
        <v>299</v>
      </c>
      <c r="H4307" s="201">
        <f>'Custom Utilization'!R14</f>
        <v>107.03031856333438</v>
      </c>
      <c r="I4307" s="199">
        <f>'Custom Utilization'!J14</f>
        <v>0</v>
      </c>
      <c r="J4307" s="202" t="s">
        <v>332</v>
      </c>
      <c r="K4307" s="199">
        <f t="shared" si="75"/>
        <v>0</v>
      </c>
      <c r="L4307" s="199">
        <f t="shared" si="76"/>
        <v>0</v>
      </c>
      <c r="M4307" s="199">
        <f t="shared" si="74"/>
        <v>0</v>
      </c>
      <c r="N4307" s="199">
        <f t="shared" si="74"/>
        <v>0</v>
      </c>
      <c r="O4307" s="199">
        <f t="shared" si="74"/>
        <v>0</v>
      </c>
      <c r="P4307" s="199">
        <f t="shared" si="74"/>
        <v>0</v>
      </c>
      <c r="Q4307" s="199">
        <f t="shared" si="74"/>
        <v>0</v>
      </c>
      <c r="R4307" s="199">
        <f t="shared" si="73"/>
        <v>0</v>
      </c>
      <c r="S4307" s="199"/>
    </row>
    <row r="4308" spans="1:19" hidden="1" x14ac:dyDescent="0.25">
      <c r="A4308" s="199" t="str">
        <f t="shared" si="72"/>
        <v>NANACustom7op_jcode</v>
      </c>
      <c r="B4308" s="199" t="s">
        <v>3742</v>
      </c>
      <c r="C4308" s="200" t="s">
        <v>3742</v>
      </c>
      <c r="D4308" s="200" t="s">
        <v>3742</v>
      </c>
      <c r="E4308" s="199" t="str">
        <f>'Custom Utilization'!$J$3</f>
        <v>Custom7</v>
      </c>
      <c r="F4308" s="199">
        <v>1</v>
      </c>
      <c r="G4308" s="199" t="s">
        <v>300</v>
      </c>
      <c r="H4308" s="201">
        <f>'Custom Utilization'!R15</f>
        <v>3305.3014154290477</v>
      </c>
      <c r="I4308" s="199">
        <f>'Custom Utilization'!J15</f>
        <v>0</v>
      </c>
      <c r="J4308" s="202" t="s">
        <v>336</v>
      </c>
      <c r="K4308" s="199">
        <f t="shared" si="75"/>
        <v>0</v>
      </c>
      <c r="L4308" s="199">
        <f t="shared" si="76"/>
        <v>0</v>
      </c>
      <c r="M4308" s="199">
        <f t="shared" si="74"/>
        <v>0</v>
      </c>
      <c r="N4308" s="199">
        <f t="shared" si="74"/>
        <v>0</v>
      </c>
      <c r="O4308" s="199">
        <f t="shared" si="74"/>
        <v>0</v>
      </c>
      <c r="P4308" s="199">
        <f t="shared" si="74"/>
        <v>0</v>
      </c>
      <c r="Q4308" s="199">
        <f t="shared" si="74"/>
        <v>0</v>
      </c>
      <c r="R4308" s="199">
        <f t="shared" si="73"/>
        <v>0</v>
      </c>
      <c r="S4308" s="199"/>
    </row>
    <row r="4309" spans="1:19" hidden="1" x14ac:dyDescent="0.25">
      <c r="A4309" s="199" t="str">
        <f t="shared" si="72"/>
        <v>NANACustom7op_lab</v>
      </c>
      <c r="B4309" s="199" t="s">
        <v>3742</v>
      </c>
      <c r="C4309" s="200" t="s">
        <v>3742</v>
      </c>
      <c r="D4309" s="200" t="s">
        <v>3742</v>
      </c>
      <c r="E4309" s="199" t="str">
        <f>'Custom Utilization'!$J$3</f>
        <v>Custom7</v>
      </c>
      <c r="F4309" s="199">
        <v>1</v>
      </c>
      <c r="G4309" s="199" t="s">
        <v>301</v>
      </c>
      <c r="H4309" s="201">
        <f>'Custom Utilization'!R16</f>
        <v>107.81794691085301</v>
      </c>
      <c r="I4309" s="199">
        <f>'Custom Utilization'!J16</f>
        <v>2</v>
      </c>
      <c r="J4309" s="202" t="s">
        <v>333</v>
      </c>
      <c r="K4309" s="199">
        <f t="shared" si="75"/>
        <v>215.63589382170602</v>
      </c>
      <c r="L4309" s="199">
        <f t="shared" si="76"/>
        <v>215.63589382170602</v>
      </c>
      <c r="M4309" s="199">
        <f t="shared" si="74"/>
        <v>0</v>
      </c>
      <c r="N4309" s="199">
        <f t="shared" si="74"/>
        <v>2</v>
      </c>
      <c r="O4309" s="199">
        <f t="shared" si="74"/>
        <v>0</v>
      </c>
      <c r="P4309" s="199">
        <f t="shared" si="74"/>
        <v>0</v>
      </c>
      <c r="Q4309" s="199">
        <f t="shared" si="74"/>
        <v>0</v>
      </c>
      <c r="R4309" s="199">
        <f t="shared" si="73"/>
        <v>0</v>
      </c>
      <c r="S4309" s="199"/>
    </row>
    <row r="4310" spans="1:19" hidden="1" x14ac:dyDescent="0.25">
      <c r="A4310" s="199" t="str">
        <f t="shared" si="72"/>
        <v>NANACustom7op_mh</v>
      </c>
      <c r="B4310" s="199" t="s">
        <v>3742</v>
      </c>
      <c r="C4310" s="200" t="s">
        <v>3742</v>
      </c>
      <c r="D4310" s="200" t="s">
        <v>3742</v>
      </c>
      <c r="E4310" s="199" t="str">
        <f>'Custom Utilization'!$J$3</f>
        <v>Custom7</v>
      </c>
      <c r="F4310" s="199">
        <v>1</v>
      </c>
      <c r="G4310" s="199" t="s">
        <v>302</v>
      </c>
      <c r="H4310" s="201">
        <f>'Custom Utilization'!R17</f>
        <v>100.79826454321997</v>
      </c>
      <c r="I4310" s="199">
        <f>'Custom Utilization'!J17</f>
        <v>0</v>
      </c>
      <c r="J4310" s="202" t="s">
        <v>332</v>
      </c>
      <c r="K4310" s="199">
        <f t="shared" si="75"/>
        <v>0</v>
      </c>
      <c r="L4310" s="199">
        <f t="shared" si="76"/>
        <v>0</v>
      </c>
      <c r="M4310" s="199">
        <f t="shared" si="74"/>
        <v>0</v>
      </c>
      <c r="N4310" s="199">
        <f t="shared" si="74"/>
        <v>0</v>
      </c>
      <c r="O4310" s="199">
        <f t="shared" si="74"/>
        <v>0</v>
      </c>
      <c r="P4310" s="199">
        <f t="shared" si="74"/>
        <v>0</v>
      </c>
      <c r="Q4310" s="199">
        <f t="shared" si="74"/>
        <v>0</v>
      </c>
      <c r="R4310" s="199">
        <f t="shared" si="73"/>
        <v>0</v>
      </c>
      <c r="S4310" s="199"/>
    </row>
    <row r="4311" spans="1:19" hidden="1" x14ac:dyDescent="0.25">
      <c r="A4311" s="199" t="str">
        <f t="shared" si="72"/>
        <v>NANACustom7op_op_fac</v>
      </c>
      <c r="B4311" s="199" t="s">
        <v>3742</v>
      </c>
      <c r="C4311" s="200" t="s">
        <v>3742</v>
      </c>
      <c r="D4311" s="200" t="s">
        <v>3742</v>
      </c>
      <c r="E4311" s="199" t="str">
        <f>'Custom Utilization'!$J$3</f>
        <v>Custom7</v>
      </c>
      <c r="F4311" s="199">
        <v>1</v>
      </c>
      <c r="G4311" s="199" t="s">
        <v>303</v>
      </c>
      <c r="H4311" s="201">
        <f>'Custom Utilization'!R18</f>
        <v>1117.5828776072699</v>
      </c>
      <c r="I4311" s="199">
        <f>'Custom Utilization'!J18</f>
        <v>0</v>
      </c>
      <c r="J4311" s="202" t="s">
        <v>336</v>
      </c>
      <c r="K4311" s="199">
        <f t="shared" si="75"/>
        <v>0</v>
      </c>
      <c r="L4311" s="199">
        <f t="shared" si="76"/>
        <v>0</v>
      </c>
      <c r="M4311" s="199">
        <f t="shared" si="74"/>
        <v>0</v>
      </c>
      <c r="N4311" s="199">
        <f t="shared" si="74"/>
        <v>0</v>
      </c>
      <c r="O4311" s="199">
        <f t="shared" si="74"/>
        <v>0</v>
      </c>
      <c r="P4311" s="199">
        <f t="shared" si="74"/>
        <v>0</v>
      </c>
      <c r="Q4311" s="199">
        <f t="shared" si="74"/>
        <v>0</v>
      </c>
      <c r="R4311" s="199">
        <f t="shared" si="73"/>
        <v>0</v>
      </c>
      <c r="S4311" s="199"/>
    </row>
    <row r="4312" spans="1:19" hidden="1" x14ac:dyDescent="0.25">
      <c r="A4312" s="199" t="str">
        <f t="shared" si="72"/>
        <v>NANACustom7op_other</v>
      </c>
      <c r="B4312" s="199" t="s">
        <v>3742</v>
      </c>
      <c r="C4312" s="200" t="s">
        <v>3742</v>
      </c>
      <c r="D4312" s="200" t="s">
        <v>3742</v>
      </c>
      <c r="E4312" s="199" t="str">
        <f>'Custom Utilization'!$J$3</f>
        <v>Custom7</v>
      </c>
      <c r="F4312" s="199">
        <v>1</v>
      </c>
      <c r="G4312" s="199" t="s">
        <v>304</v>
      </c>
      <c r="H4312" s="201">
        <f>'Custom Utilization'!R19</f>
        <v>368.45216166850685</v>
      </c>
      <c r="I4312" s="199">
        <f>'Custom Utilization'!J19</f>
        <v>1</v>
      </c>
      <c r="J4312" s="202" t="s">
        <v>336</v>
      </c>
      <c r="K4312" s="199">
        <f t="shared" si="75"/>
        <v>368.45216166850685</v>
      </c>
      <c r="L4312" s="199">
        <f t="shared" si="76"/>
        <v>368.45216166850685</v>
      </c>
      <c r="M4312" s="199">
        <f t="shared" si="74"/>
        <v>0</v>
      </c>
      <c r="N4312" s="199">
        <f t="shared" si="74"/>
        <v>0</v>
      </c>
      <c r="O4312" s="199">
        <f t="shared" si="74"/>
        <v>0</v>
      </c>
      <c r="P4312" s="199">
        <f t="shared" si="74"/>
        <v>0</v>
      </c>
      <c r="Q4312" s="199">
        <f t="shared" si="74"/>
        <v>1</v>
      </c>
      <c r="R4312" s="199">
        <f t="shared" si="73"/>
        <v>368.45216166850685</v>
      </c>
      <c r="S4312" s="199"/>
    </row>
    <row r="4313" spans="1:19" hidden="1" x14ac:dyDescent="0.25">
      <c r="A4313" s="199" t="str">
        <f t="shared" si="72"/>
        <v>NANACustom7op_prev</v>
      </c>
      <c r="B4313" s="199" t="s">
        <v>3742</v>
      </c>
      <c r="C4313" s="200" t="s">
        <v>3742</v>
      </c>
      <c r="D4313" s="200" t="s">
        <v>3742</v>
      </c>
      <c r="E4313" s="199" t="str">
        <f>'Custom Utilization'!$J$3</f>
        <v>Custom7</v>
      </c>
      <c r="F4313" s="199">
        <v>1</v>
      </c>
      <c r="G4313" s="199" t="s">
        <v>305</v>
      </c>
      <c r="H4313" s="201">
        <f>'Custom Utilization'!R20</f>
        <v>155.7678992009794</v>
      </c>
      <c r="I4313" s="199">
        <f>'Custom Utilization'!J20</f>
        <v>2</v>
      </c>
      <c r="J4313" s="202" t="s">
        <v>332</v>
      </c>
      <c r="K4313" s="199">
        <f t="shared" si="75"/>
        <v>311.5357984019588</v>
      </c>
      <c r="L4313" s="199">
        <f t="shared" si="76"/>
        <v>311.5357984019588</v>
      </c>
      <c r="M4313" s="199">
        <f t="shared" si="74"/>
        <v>2</v>
      </c>
      <c r="N4313" s="199">
        <f t="shared" si="74"/>
        <v>0</v>
      </c>
      <c r="O4313" s="199">
        <f t="shared" si="74"/>
        <v>0</v>
      </c>
      <c r="P4313" s="199">
        <f t="shared" si="74"/>
        <v>0</v>
      </c>
      <c r="Q4313" s="199">
        <f t="shared" si="74"/>
        <v>0</v>
      </c>
      <c r="R4313" s="199">
        <f t="shared" si="73"/>
        <v>0</v>
      </c>
      <c r="S4313" s="199"/>
    </row>
    <row r="4314" spans="1:19" hidden="1" x14ac:dyDescent="0.25">
      <c r="A4314" s="199" t="str">
        <f t="shared" si="72"/>
        <v>NANACustom7op_primcare</v>
      </c>
      <c r="B4314" s="199" t="s">
        <v>3742</v>
      </c>
      <c r="C4314" s="200" t="s">
        <v>3742</v>
      </c>
      <c r="D4314" s="200" t="s">
        <v>3742</v>
      </c>
      <c r="E4314" s="199" t="str">
        <f>'Custom Utilization'!$J$3</f>
        <v>Custom7</v>
      </c>
      <c r="F4314" s="199">
        <v>1</v>
      </c>
      <c r="G4314" s="199" t="s">
        <v>306</v>
      </c>
      <c r="H4314" s="201">
        <f>'Custom Utilization'!R21</f>
        <v>94.445438325080545</v>
      </c>
      <c r="I4314" s="199">
        <f>'Custom Utilization'!J21</f>
        <v>2</v>
      </c>
      <c r="J4314" s="202" t="s">
        <v>332</v>
      </c>
      <c r="K4314" s="199">
        <f t="shared" si="75"/>
        <v>188.89087665016109</v>
      </c>
      <c r="L4314" s="199">
        <f t="shared" si="76"/>
        <v>188.89087665016109</v>
      </c>
      <c r="M4314" s="199">
        <f t="shared" si="74"/>
        <v>2</v>
      </c>
      <c r="N4314" s="199">
        <f t="shared" si="74"/>
        <v>0</v>
      </c>
      <c r="O4314" s="199">
        <f t="shared" si="74"/>
        <v>0</v>
      </c>
      <c r="P4314" s="199">
        <f t="shared" si="74"/>
        <v>0</v>
      </c>
      <c r="Q4314" s="199">
        <f t="shared" si="74"/>
        <v>0</v>
      </c>
      <c r="R4314" s="199">
        <f t="shared" si="73"/>
        <v>0</v>
      </c>
      <c r="S4314" s="199"/>
    </row>
    <row r="4315" spans="1:19" hidden="1" x14ac:dyDescent="0.25">
      <c r="A4315" s="199" t="str">
        <f t="shared" si="72"/>
        <v>NANACustom7op_rehab</v>
      </c>
      <c r="B4315" s="199" t="s">
        <v>3742</v>
      </c>
      <c r="C4315" s="200" t="s">
        <v>3742</v>
      </c>
      <c r="D4315" s="200" t="s">
        <v>3742</v>
      </c>
      <c r="E4315" s="199" t="str">
        <f>'Custom Utilization'!$J$3</f>
        <v>Custom7</v>
      </c>
      <c r="F4315" s="199">
        <v>1</v>
      </c>
      <c r="G4315" s="199" t="s">
        <v>307</v>
      </c>
      <c r="H4315" s="201">
        <f>'Custom Utilization'!R22</f>
        <v>97.512957142523717</v>
      </c>
      <c r="I4315" s="199">
        <f>'Custom Utilization'!J22</f>
        <v>1</v>
      </c>
      <c r="J4315" s="202" t="s">
        <v>336</v>
      </c>
      <c r="K4315" s="199">
        <f t="shared" si="75"/>
        <v>97.512957142523717</v>
      </c>
      <c r="L4315" s="199">
        <f t="shared" si="76"/>
        <v>97.512957142523717</v>
      </c>
      <c r="M4315" s="199">
        <f t="shared" si="74"/>
        <v>0</v>
      </c>
      <c r="N4315" s="199">
        <f t="shared" si="74"/>
        <v>0</v>
      </c>
      <c r="O4315" s="199">
        <f t="shared" si="74"/>
        <v>0</v>
      </c>
      <c r="P4315" s="199">
        <f t="shared" si="74"/>
        <v>0</v>
      </c>
      <c r="Q4315" s="199">
        <f t="shared" si="74"/>
        <v>1</v>
      </c>
      <c r="R4315" s="199">
        <f t="shared" si="73"/>
        <v>97.512957142523717</v>
      </c>
      <c r="S4315" s="199"/>
    </row>
    <row r="4316" spans="1:19" hidden="1" x14ac:dyDescent="0.25">
      <c r="A4316" s="199" t="str">
        <f t="shared" si="72"/>
        <v>NANACustom7op_speccare</v>
      </c>
      <c r="B4316" s="199" t="s">
        <v>3742</v>
      </c>
      <c r="C4316" s="200" t="s">
        <v>3742</v>
      </c>
      <c r="D4316" s="200" t="s">
        <v>3742</v>
      </c>
      <c r="E4316" s="199" t="str">
        <f>'Custom Utilization'!$J$3</f>
        <v>Custom7</v>
      </c>
      <c r="F4316" s="199">
        <v>1</v>
      </c>
      <c r="G4316" s="199" t="s">
        <v>308</v>
      </c>
      <c r="H4316" s="201">
        <f>'Custom Utilization'!R23</f>
        <v>117.23015813326576</v>
      </c>
      <c r="I4316" s="199">
        <f>'Custom Utilization'!J23</f>
        <v>2</v>
      </c>
      <c r="J4316" s="202" t="s">
        <v>332</v>
      </c>
      <c r="K4316" s="199">
        <f t="shared" si="75"/>
        <v>234.46031626653152</v>
      </c>
      <c r="L4316" s="199">
        <f t="shared" si="76"/>
        <v>234.46031626653152</v>
      </c>
      <c r="M4316" s="199">
        <f t="shared" ref="M4316:Q4350" si="77">IF($J4316=M$3,$I4316,0)</f>
        <v>2</v>
      </c>
      <c r="N4316" s="199">
        <f t="shared" si="77"/>
        <v>0</v>
      </c>
      <c r="O4316" s="199">
        <f t="shared" si="77"/>
        <v>0</v>
      </c>
      <c r="P4316" s="199">
        <f t="shared" si="77"/>
        <v>0</v>
      </c>
      <c r="Q4316" s="199">
        <f t="shared" si="77"/>
        <v>0</v>
      </c>
      <c r="R4316" s="199">
        <f t="shared" si="73"/>
        <v>0</v>
      </c>
      <c r="S4316" s="199"/>
    </row>
    <row r="4317" spans="1:19" hidden="1" x14ac:dyDescent="0.25">
      <c r="A4317" s="199" t="str">
        <f t="shared" si="72"/>
        <v>NANACustom7op_surg</v>
      </c>
      <c r="B4317" s="199" t="s">
        <v>3742</v>
      </c>
      <c r="C4317" s="200" t="s">
        <v>3742</v>
      </c>
      <c r="D4317" s="200" t="s">
        <v>3742</v>
      </c>
      <c r="E4317" s="199" t="str">
        <f>'Custom Utilization'!$J$3</f>
        <v>Custom7</v>
      </c>
      <c r="F4317" s="199">
        <v>1</v>
      </c>
      <c r="G4317" s="199" t="s">
        <v>309</v>
      </c>
      <c r="H4317" s="201">
        <f>'Custom Utilization'!R24</f>
        <v>1318.8165172660365</v>
      </c>
      <c r="I4317" s="199">
        <f>'Custom Utilization'!J24</f>
        <v>0</v>
      </c>
      <c r="J4317" s="202" t="s">
        <v>336</v>
      </c>
      <c r="K4317" s="199">
        <f t="shared" si="75"/>
        <v>0</v>
      </c>
      <c r="L4317" s="199">
        <f t="shared" si="76"/>
        <v>0</v>
      </c>
      <c r="M4317" s="199">
        <f t="shared" si="77"/>
        <v>0</v>
      </c>
      <c r="N4317" s="199">
        <f t="shared" si="77"/>
        <v>0</v>
      </c>
      <c r="O4317" s="199">
        <f t="shared" si="77"/>
        <v>0</v>
      </c>
      <c r="P4317" s="199">
        <f t="shared" si="77"/>
        <v>0</v>
      </c>
      <c r="Q4317" s="199">
        <f t="shared" si="77"/>
        <v>0</v>
      </c>
      <c r="R4317" s="199">
        <f t="shared" si="73"/>
        <v>0</v>
      </c>
      <c r="S4317" s="199"/>
    </row>
    <row r="4318" spans="1:19" hidden="1" x14ac:dyDescent="0.25">
      <c r="A4318" s="199" t="str">
        <f t="shared" si="72"/>
        <v>NANACustom7op_ultrasound</v>
      </c>
      <c r="B4318" s="199" t="s">
        <v>3742</v>
      </c>
      <c r="C4318" s="200" t="s">
        <v>3742</v>
      </c>
      <c r="D4318" s="200" t="s">
        <v>3742</v>
      </c>
      <c r="E4318" s="199" t="str">
        <f>'Custom Utilization'!$J$3</f>
        <v>Custom7</v>
      </c>
      <c r="F4318" s="199">
        <v>1</v>
      </c>
      <c r="G4318" s="199" t="s">
        <v>310</v>
      </c>
      <c r="H4318" s="201">
        <f>'Custom Utilization'!R25</f>
        <v>232.59161292179411</v>
      </c>
      <c r="I4318" s="199">
        <f>'Custom Utilization'!J25</f>
        <v>0</v>
      </c>
      <c r="J4318" s="202" t="s">
        <v>333</v>
      </c>
      <c r="K4318" s="199">
        <f t="shared" si="75"/>
        <v>0</v>
      </c>
      <c r="L4318" s="199">
        <f t="shared" si="76"/>
        <v>0</v>
      </c>
      <c r="M4318" s="199">
        <f t="shared" si="77"/>
        <v>0</v>
      </c>
      <c r="N4318" s="199">
        <f t="shared" si="77"/>
        <v>0</v>
      </c>
      <c r="O4318" s="199">
        <f t="shared" si="77"/>
        <v>0</v>
      </c>
      <c r="P4318" s="199">
        <f t="shared" si="77"/>
        <v>0</v>
      </c>
      <c r="Q4318" s="199">
        <f t="shared" si="77"/>
        <v>0</v>
      </c>
      <c r="R4318" s="199">
        <f t="shared" si="73"/>
        <v>0</v>
      </c>
      <c r="S4318" s="199"/>
    </row>
    <row r="4319" spans="1:19" hidden="1" x14ac:dyDescent="0.25">
      <c r="A4319" s="199" t="str">
        <f t="shared" si="72"/>
        <v>NANACustom7op_xray</v>
      </c>
      <c r="B4319" s="199" t="s">
        <v>3742</v>
      </c>
      <c r="C4319" s="200" t="s">
        <v>3742</v>
      </c>
      <c r="D4319" s="200" t="s">
        <v>3742</v>
      </c>
      <c r="E4319" s="199" t="str">
        <f>'Custom Utilization'!$J$3</f>
        <v>Custom7</v>
      </c>
      <c r="F4319" s="199">
        <v>1</v>
      </c>
      <c r="G4319" s="199" t="s">
        <v>311</v>
      </c>
      <c r="H4319" s="201">
        <f>'Custom Utilization'!R26</f>
        <v>107.43038397650423</v>
      </c>
      <c r="I4319" s="199">
        <f>'Custom Utilization'!J26</f>
        <v>0</v>
      </c>
      <c r="J4319" s="202" t="s">
        <v>333</v>
      </c>
      <c r="K4319" s="199">
        <f t="shared" si="75"/>
        <v>0</v>
      </c>
      <c r="L4319" s="199">
        <f t="shared" si="76"/>
        <v>0</v>
      </c>
      <c r="M4319" s="199">
        <f t="shared" si="77"/>
        <v>0</v>
      </c>
      <c r="N4319" s="199">
        <f t="shared" si="77"/>
        <v>0</v>
      </c>
      <c r="O4319" s="199">
        <f t="shared" si="77"/>
        <v>0</v>
      </c>
      <c r="P4319" s="199">
        <f t="shared" si="77"/>
        <v>0</v>
      </c>
      <c r="Q4319" s="199">
        <f t="shared" si="77"/>
        <v>0</v>
      </c>
      <c r="R4319" s="199">
        <f t="shared" si="73"/>
        <v>0</v>
      </c>
      <c r="S4319" s="199"/>
    </row>
    <row r="4320" spans="1:19" hidden="1" x14ac:dyDescent="0.25">
      <c r="A4320" s="199" t="str">
        <f t="shared" si="72"/>
        <v>NANACustom7rx_generic</v>
      </c>
      <c r="B4320" s="199" t="s">
        <v>3742</v>
      </c>
      <c r="C4320" s="200" t="s">
        <v>3742</v>
      </c>
      <c r="D4320" s="200" t="s">
        <v>3742</v>
      </c>
      <c r="E4320" s="199" t="str">
        <f>'Custom Utilization'!$J$3</f>
        <v>Custom7</v>
      </c>
      <c r="F4320" s="199">
        <v>1</v>
      </c>
      <c r="G4320" s="199" t="s">
        <v>312</v>
      </c>
      <c r="H4320" s="201">
        <f>'Custom Utilization'!R27</f>
        <v>27.886469635862635</v>
      </c>
      <c r="I4320" s="199">
        <f>'Custom Utilization'!J27</f>
        <v>9</v>
      </c>
      <c r="J4320" s="202" t="s">
        <v>334</v>
      </c>
      <c r="K4320" s="199">
        <f t="shared" si="75"/>
        <v>250.97822672276371</v>
      </c>
      <c r="L4320" s="199">
        <f t="shared" si="76"/>
        <v>250.97822672276371</v>
      </c>
      <c r="M4320" s="199">
        <f t="shared" si="77"/>
        <v>0</v>
      </c>
      <c r="N4320" s="199">
        <f t="shared" si="77"/>
        <v>0</v>
      </c>
      <c r="O4320" s="199">
        <f t="shared" si="77"/>
        <v>9</v>
      </c>
      <c r="P4320" s="199">
        <f t="shared" si="77"/>
        <v>0</v>
      </c>
      <c r="Q4320" s="199">
        <f t="shared" si="77"/>
        <v>0</v>
      </c>
      <c r="R4320" s="199">
        <f t="shared" si="73"/>
        <v>0</v>
      </c>
      <c r="S4320" s="199"/>
    </row>
    <row r="4321" spans="1:19" hidden="1" x14ac:dyDescent="0.25">
      <c r="A4321" s="199" t="str">
        <f t="shared" si="72"/>
        <v>NANACustom7rx_pbrand</v>
      </c>
      <c r="B4321" s="199" t="s">
        <v>3742</v>
      </c>
      <c r="C4321" s="200" t="s">
        <v>3742</v>
      </c>
      <c r="D4321" s="200" t="s">
        <v>3742</v>
      </c>
      <c r="E4321" s="199" t="str">
        <f>'Custom Utilization'!$J$3</f>
        <v>Custom7</v>
      </c>
      <c r="F4321" s="199">
        <v>1</v>
      </c>
      <c r="G4321" s="199" t="s">
        <v>2687</v>
      </c>
      <c r="H4321" s="201">
        <f>'Custom Utilization'!R28</f>
        <v>208.86985421011576</v>
      </c>
      <c r="I4321" s="199">
        <f>'Custom Utilization'!J28</f>
        <v>0</v>
      </c>
      <c r="J4321" s="202" t="s">
        <v>334</v>
      </c>
      <c r="K4321" s="199">
        <f t="shared" si="75"/>
        <v>0</v>
      </c>
      <c r="L4321" s="199">
        <f t="shared" si="76"/>
        <v>0</v>
      </c>
      <c r="M4321" s="199">
        <f t="shared" si="77"/>
        <v>0</v>
      </c>
      <c r="N4321" s="199">
        <f t="shared" si="77"/>
        <v>0</v>
      </c>
      <c r="O4321" s="199">
        <f t="shared" si="77"/>
        <v>0</v>
      </c>
      <c r="P4321" s="199">
        <f t="shared" si="77"/>
        <v>0</v>
      </c>
      <c r="Q4321" s="199">
        <f t="shared" si="77"/>
        <v>0</v>
      </c>
      <c r="R4321" s="199">
        <f t="shared" si="73"/>
        <v>0</v>
      </c>
      <c r="S4321" s="199"/>
    </row>
    <row r="4322" spans="1:19" hidden="1" x14ac:dyDescent="0.25">
      <c r="A4322" s="199" t="str">
        <f t="shared" si="72"/>
        <v>NANACustom7rx_npbrand</v>
      </c>
      <c r="B4322" s="199" t="s">
        <v>3742</v>
      </c>
      <c r="C4322" s="200" t="s">
        <v>3742</v>
      </c>
      <c r="D4322" s="200" t="s">
        <v>3742</v>
      </c>
      <c r="E4322" s="199" t="str">
        <f>'Custom Utilization'!$J$3</f>
        <v>Custom7</v>
      </c>
      <c r="F4322" s="199">
        <v>1</v>
      </c>
      <c r="G4322" s="199" t="s">
        <v>2688</v>
      </c>
      <c r="H4322" s="201">
        <f>'Custom Utilization'!R29</f>
        <v>336.5499542675164</v>
      </c>
      <c r="I4322" s="199">
        <f>'Custom Utilization'!J29</f>
        <v>2</v>
      </c>
      <c r="J4322" s="202" t="s">
        <v>334</v>
      </c>
      <c r="K4322" s="199">
        <f t="shared" si="75"/>
        <v>673.0999085350328</v>
      </c>
      <c r="L4322" s="199">
        <f t="shared" si="76"/>
        <v>673.0999085350328</v>
      </c>
      <c r="M4322" s="199">
        <f t="shared" si="77"/>
        <v>0</v>
      </c>
      <c r="N4322" s="199">
        <f t="shared" si="77"/>
        <v>0</v>
      </c>
      <c r="O4322" s="199">
        <f t="shared" si="77"/>
        <v>2</v>
      </c>
      <c r="P4322" s="199">
        <f t="shared" si="77"/>
        <v>0</v>
      </c>
      <c r="Q4322" s="199">
        <f t="shared" si="77"/>
        <v>0</v>
      </c>
      <c r="R4322" s="199">
        <f t="shared" si="73"/>
        <v>0</v>
      </c>
      <c r="S4322" s="199"/>
    </row>
    <row r="4323" spans="1:19" hidden="1" x14ac:dyDescent="0.25">
      <c r="A4323" s="199" t="str">
        <f t="shared" si="72"/>
        <v>NANACustom7rx_specialty</v>
      </c>
      <c r="B4323" s="199" t="s">
        <v>3742</v>
      </c>
      <c r="C4323" s="200" t="s">
        <v>3742</v>
      </c>
      <c r="D4323" s="200" t="s">
        <v>3742</v>
      </c>
      <c r="E4323" s="199" t="str">
        <f>'Custom Utilization'!$J$3</f>
        <v>Custom7</v>
      </c>
      <c r="F4323" s="199">
        <v>1</v>
      </c>
      <c r="G4323" s="199" t="s">
        <v>313</v>
      </c>
      <c r="H4323" s="201">
        <f>'Custom Utilization'!R30</f>
        <v>2771.5545962983433</v>
      </c>
      <c r="I4323" s="199">
        <f>'Custom Utilization'!J30</f>
        <v>0</v>
      </c>
      <c r="J4323" s="203" t="s">
        <v>334</v>
      </c>
      <c r="K4323" s="199">
        <f t="shared" si="75"/>
        <v>0</v>
      </c>
      <c r="L4323" s="199">
        <f t="shared" si="76"/>
        <v>0</v>
      </c>
      <c r="M4323" s="199">
        <f t="shared" si="77"/>
        <v>0</v>
      </c>
      <c r="N4323" s="199">
        <f t="shared" si="77"/>
        <v>0</v>
      </c>
      <c r="O4323" s="199">
        <f t="shared" si="77"/>
        <v>0</v>
      </c>
      <c r="P4323" s="199">
        <f t="shared" si="77"/>
        <v>0</v>
      </c>
      <c r="Q4323" s="199">
        <f t="shared" si="77"/>
        <v>0</v>
      </c>
      <c r="R4323" s="199">
        <f t="shared" si="73"/>
        <v>0</v>
      </c>
      <c r="S4323" s="199"/>
    </row>
    <row r="4324" spans="1:19" hidden="1" x14ac:dyDescent="0.25">
      <c r="A4324" s="199" t="str">
        <f t="shared" si="72"/>
        <v>NANACustom8ip_fac</v>
      </c>
      <c r="B4324" s="199" t="s">
        <v>3742</v>
      </c>
      <c r="C4324" s="200" t="s">
        <v>3742</v>
      </c>
      <c r="D4324" s="200" t="s">
        <v>3742</v>
      </c>
      <c r="E4324" s="199" t="str">
        <f>'Custom Utilization'!$K$3</f>
        <v>Custom8</v>
      </c>
      <c r="F4324" s="199">
        <v>1</v>
      </c>
      <c r="G4324" s="199" t="s">
        <v>289</v>
      </c>
      <c r="H4324" s="201">
        <f>'Custom Utilization'!S4</f>
        <v>4380.8398956386909</v>
      </c>
      <c r="I4324" s="199">
        <f>'Custom Utilization'!K4</f>
        <v>0</v>
      </c>
      <c r="J4324" s="202" t="s">
        <v>335</v>
      </c>
      <c r="K4324" s="199">
        <f t="shared" si="75"/>
        <v>0</v>
      </c>
      <c r="L4324" s="199">
        <f t="shared" si="76"/>
        <v>0</v>
      </c>
      <c r="M4324" s="199">
        <f t="shared" si="77"/>
        <v>0</v>
      </c>
      <c r="N4324" s="199">
        <f t="shared" si="77"/>
        <v>0</v>
      </c>
      <c r="O4324" s="199">
        <f t="shared" si="77"/>
        <v>0</v>
      </c>
      <c r="P4324" s="199">
        <f t="shared" si="77"/>
        <v>0</v>
      </c>
      <c r="Q4324" s="199">
        <f t="shared" si="77"/>
        <v>0</v>
      </c>
      <c r="R4324" s="199">
        <f t="shared" si="73"/>
        <v>0</v>
      </c>
      <c r="S4324" s="199"/>
    </row>
    <row r="4325" spans="1:19" hidden="1" x14ac:dyDescent="0.25">
      <c r="A4325" s="199" t="str">
        <f t="shared" si="72"/>
        <v>NANACustom8ip_prof</v>
      </c>
      <c r="B4325" s="199" t="s">
        <v>3742</v>
      </c>
      <c r="C4325" s="200" t="s">
        <v>3742</v>
      </c>
      <c r="D4325" s="200" t="s">
        <v>3742</v>
      </c>
      <c r="E4325" s="199" t="str">
        <f>'Custom Utilization'!$K$3</f>
        <v>Custom8</v>
      </c>
      <c r="F4325" s="199">
        <v>1</v>
      </c>
      <c r="G4325" s="199" t="s">
        <v>290</v>
      </c>
      <c r="H4325" s="201">
        <f>'Custom Utilization'!S5</f>
        <v>3143.4624999059606</v>
      </c>
      <c r="I4325" s="199">
        <f>'Custom Utilization'!K5</f>
        <v>0</v>
      </c>
      <c r="J4325" s="202" t="s">
        <v>363</v>
      </c>
      <c r="K4325" s="199">
        <f t="shared" si="75"/>
        <v>0</v>
      </c>
      <c r="L4325" s="199">
        <f t="shared" si="76"/>
        <v>0</v>
      </c>
      <c r="M4325" s="199">
        <f t="shared" si="77"/>
        <v>0</v>
      </c>
      <c r="N4325" s="199">
        <f t="shared" si="77"/>
        <v>0</v>
      </c>
      <c r="O4325" s="199">
        <f t="shared" si="77"/>
        <v>0</v>
      </c>
      <c r="P4325" s="199">
        <f t="shared" si="77"/>
        <v>0</v>
      </c>
      <c r="Q4325" s="199">
        <f t="shared" si="77"/>
        <v>0</v>
      </c>
      <c r="R4325" s="199">
        <f t="shared" si="73"/>
        <v>0</v>
      </c>
      <c r="S4325" s="199"/>
    </row>
    <row r="4326" spans="1:19" hidden="1" x14ac:dyDescent="0.25">
      <c r="A4326" s="199" t="str">
        <f t="shared" si="72"/>
        <v>NANACustom8op_ambulance</v>
      </c>
      <c r="B4326" s="199" t="s">
        <v>3742</v>
      </c>
      <c r="C4326" s="200" t="s">
        <v>3742</v>
      </c>
      <c r="D4326" s="200" t="s">
        <v>3742</v>
      </c>
      <c r="E4326" s="199" t="str">
        <f>'Custom Utilization'!$K$3</f>
        <v>Custom8</v>
      </c>
      <c r="F4326" s="199">
        <v>1</v>
      </c>
      <c r="G4326" s="199" t="s">
        <v>291</v>
      </c>
      <c r="H4326" s="201">
        <f>'Custom Utilization'!S6</f>
        <v>1053.8777566589583</v>
      </c>
      <c r="I4326" s="199">
        <f>'Custom Utilization'!K6</f>
        <v>0</v>
      </c>
      <c r="J4326" s="202" t="s">
        <v>336</v>
      </c>
      <c r="K4326" s="199">
        <f t="shared" si="75"/>
        <v>0</v>
      </c>
      <c r="L4326" s="199">
        <f t="shared" si="76"/>
        <v>0</v>
      </c>
      <c r="M4326" s="199">
        <f t="shared" si="77"/>
        <v>0</v>
      </c>
      <c r="N4326" s="199">
        <f t="shared" si="77"/>
        <v>0</v>
      </c>
      <c r="O4326" s="199">
        <f t="shared" si="77"/>
        <v>0</v>
      </c>
      <c r="P4326" s="199">
        <f t="shared" si="77"/>
        <v>0</v>
      </c>
      <c r="Q4326" s="199">
        <f t="shared" si="77"/>
        <v>0</v>
      </c>
      <c r="R4326" s="199">
        <f t="shared" si="73"/>
        <v>0</v>
      </c>
      <c r="S4326" s="199"/>
    </row>
    <row r="4327" spans="1:19" hidden="1" x14ac:dyDescent="0.25">
      <c r="A4327" s="199" t="str">
        <f t="shared" si="72"/>
        <v>NANACustom8op_chiro</v>
      </c>
      <c r="B4327" s="199" t="s">
        <v>3742</v>
      </c>
      <c r="C4327" s="200" t="s">
        <v>3742</v>
      </c>
      <c r="D4327" s="200" t="s">
        <v>3742</v>
      </c>
      <c r="E4327" s="199" t="str">
        <f>'Custom Utilization'!$K$3</f>
        <v>Custom8</v>
      </c>
      <c r="F4327" s="199">
        <v>1</v>
      </c>
      <c r="G4327" s="199" t="s">
        <v>292</v>
      </c>
      <c r="H4327" s="201">
        <f>'Custom Utilization'!S7</f>
        <v>42.242740123747033</v>
      </c>
      <c r="I4327" s="199">
        <f>'Custom Utilization'!K7</f>
        <v>0</v>
      </c>
      <c r="J4327" s="202" t="s">
        <v>332</v>
      </c>
      <c r="K4327" s="199">
        <f t="shared" si="75"/>
        <v>0</v>
      </c>
      <c r="L4327" s="199">
        <f t="shared" si="76"/>
        <v>0</v>
      </c>
      <c r="M4327" s="199">
        <f t="shared" si="77"/>
        <v>0</v>
      </c>
      <c r="N4327" s="199">
        <f t="shared" si="77"/>
        <v>0</v>
      </c>
      <c r="O4327" s="199">
        <f t="shared" si="77"/>
        <v>0</v>
      </c>
      <c r="P4327" s="199">
        <f t="shared" si="77"/>
        <v>0</v>
      </c>
      <c r="Q4327" s="199">
        <f t="shared" si="77"/>
        <v>0</v>
      </c>
      <c r="R4327" s="199">
        <f t="shared" si="73"/>
        <v>0</v>
      </c>
      <c r="S4327" s="199"/>
    </row>
    <row r="4328" spans="1:19" hidden="1" x14ac:dyDescent="0.25">
      <c r="A4328" s="199" t="str">
        <f t="shared" ref="A4328:A4350" si="78">B4328&amp;C4328&amp;E4328&amp;G4328</f>
        <v>NANACustom8op_ct_mri</v>
      </c>
      <c r="B4328" s="199" t="s">
        <v>3742</v>
      </c>
      <c r="C4328" s="200" t="s">
        <v>3742</v>
      </c>
      <c r="D4328" s="200" t="s">
        <v>3742</v>
      </c>
      <c r="E4328" s="199" t="str">
        <f>'Custom Utilization'!$K$3</f>
        <v>Custom8</v>
      </c>
      <c r="F4328" s="199">
        <v>1</v>
      </c>
      <c r="G4328" s="199" t="s">
        <v>293</v>
      </c>
      <c r="H4328" s="201">
        <f>'Custom Utilization'!S8</f>
        <v>908.04298185002915</v>
      </c>
      <c r="I4328" s="199">
        <f>'Custom Utilization'!K8</f>
        <v>0</v>
      </c>
      <c r="J4328" s="202" t="s">
        <v>333</v>
      </c>
      <c r="K4328" s="199">
        <f t="shared" si="75"/>
        <v>0</v>
      </c>
      <c r="L4328" s="199">
        <f t="shared" si="76"/>
        <v>0</v>
      </c>
      <c r="M4328" s="199">
        <f t="shared" si="77"/>
        <v>0</v>
      </c>
      <c r="N4328" s="199">
        <f t="shared" si="77"/>
        <v>0</v>
      </c>
      <c r="O4328" s="199">
        <f t="shared" si="77"/>
        <v>0</v>
      </c>
      <c r="P4328" s="199">
        <f t="shared" si="77"/>
        <v>0</v>
      </c>
      <c r="Q4328" s="199">
        <f t="shared" si="77"/>
        <v>0</v>
      </c>
      <c r="R4328" s="199">
        <f t="shared" ref="R4328:R4350" si="79">IF($J4328=Q$3,$K4328,0)</f>
        <v>0</v>
      </c>
      <c r="S4328" s="199"/>
    </row>
    <row r="4329" spans="1:19" hidden="1" x14ac:dyDescent="0.25">
      <c r="A4329" s="199" t="str">
        <f t="shared" si="78"/>
        <v>NANACustom8op_diagnostic_cardiology</v>
      </c>
      <c r="B4329" s="199" t="s">
        <v>3742</v>
      </c>
      <c r="C4329" s="200" t="s">
        <v>3742</v>
      </c>
      <c r="D4329" s="200" t="s">
        <v>3742</v>
      </c>
      <c r="E4329" s="199" t="str">
        <f>'Custom Utilization'!$K$3</f>
        <v>Custom8</v>
      </c>
      <c r="F4329" s="199">
        <v>1</v>
      </c>
      <c r="G4329" s="199" t="s">
        <v>294</v>
      </c>
      <c r="H4329" s="201">
        <f>'Custom Utilization'!S9</f>
        <v>236.55012012425672</v>
      </c>
      <c r="I4329" s="199">
        <f>'Custom Utilization'!K9</f>
        <v>0</v>
      </c>
      <c r="J4329" s="202" t="s">
        <v>333</v>
      </c>
      <c r="K4329" s="199">
        <f t="shared" si="75"/>
        <v>0</v>
      </c>
      <c r="L4329" s="199">
        <f t="shared" si="76"/>
        <v>0</v>
      </c>
      <c r="M4329" s="199">
        <f t="shared" si="77"/>
        <v>0</v>
      </c>
      <c r="N4329" s="199">
        <f t="shared" si="77"/>
        <v>0</v>
      </c>
      <c r="O4329" s="199">
        <f t="shared" si="77"/>
        <v>0</v>
      </c>
      <c r="P4329" s="199">
        <f t="shared" si="77"/>
        <v>0</v>
      </c>
      <c r="Q4329" s="199">
        <f t="shared" si="77"/>
        <v>0</v>
      </c>
      <c r="R4329" s="199">
        <f t="shared" si="79"/>
        <v>0</v>
      </c>
      <c r="S4329" s="199"/>
    </row>
    <row r="4330" spans="1:19" hidden="1" x14ac:dyDescent="0.25">
      <c r="A4330" s="199" t="str">
        <f t="shared" si="78"/>
        <v>NANACustom8op_dialysis</v>
      </c>
      <c r="B4330" s="199" t="s">
        <v>3742</v>
      </c>
      <c r="C4330" s="200" t="s">
        <v>3742</v>
      </c>
      <c r="D4330" s="200" t="s">
        <v>3742</v>
      </c>
      <c r="E4330" s="199" t="str">
        <f>'Custom Utilization'!$K$3</f>
        <v>Custom8</v>
      </c>
      <c r="F4330" s="199">
        <v>1</v>
      </c>
      <c r="G4330" s="199" t="s">
        <v>295</v>
      </c>
      <c r="H4330" s="201">
        <f>'Custom Utilization'!S10</f>
        <v>0</v>
      </c>
      <c r="I4330" s="199">
        <f>'Custom Utilization'!K10</f>
        <v>0</v>
      </c>
      <c r="J4330" s="202" t="s">
        <v>336</v>
      </c>
      <c r="K4330" s="199">
        <f t="shared" si="75"/>
        <v>0</v>
      </c>
      <c r="L4330" s="199">
        <f t="shared" si="76"/>
        <v>0</v>
      </c>
      <c r="M4330" s="199">
        <f t="shared" si="77"/>
        <v>0</v>
      </c>
      <c r="N4330" s="199">
        <f t="shared" si="77"/>
        <v>0</v>
      </c>
      <c r="O4330" s="199">
        <f t="shared" si="77"/>
        <v>0</v>
      </c>
      <c r="P4330" s="199">
        <f t="shared" si="77"/>
        <v>0</v>
      </c>
      <c r="Q4330" s="199">
        <f t="shared" si="77"/>
        <v>0</v>
      </c>
      <c r="R4330" s="199">
        <f t="shared" si="79"/>
        <v>0</v>
      </c>
      <c r="S4330" s="199"/>
    </row>
    <row r="4331" spans="1:19" hidden="1" x14ac:dyDescent="0.25">
      <c r="A4331" s="199" t="str">
        <f t="shared" si="78"/>
        <v>NANACustom8op_dme</v>
      </c>
      <c r="B4331" s="199" t="s">
        <v>3742</v>
      </c>
      <c r="C4331" s="200" t="s">
        <v>3742</v>
      </c>
      <c r="D4331" s="200" t="s">
        <v>3742</v>
      </c>
      <c r="E4331" s="199" t="str">
        <f>'Custom Utilization'!$K$3</f>
        <v>Custom8</v>
      </c>
      <c r="F4331" s="199">
        <v>1</v>
      </c>
      <c r="G4331" s="199" t="s">
        <v>296</v>
      </c>
      <c r="H4331" s="201">
        <f>'Custom Utilization'!S11</f>
        <v>0</v>
      </c>
      <c r="I4331" s="199">
        <f>'Custom Utilization'!K11</f>
        <v>0</v>
      </c>
      <c r="J4331" s="202" t="s">
        <v>336</v>
      </c>
      <c r="K4331" s="199">
        <f t="shared" si="75"/>
        <v>0</v>
      </c>
      <c r="L4331" s="199">
        <f t="shared" si="76"/>
        <v>0</v>
      </c>
      <c r="M4331" s="199">
        <f t="shared" si="77"/>
        <v>0</v>
      </c>
      <c r="N4331" s="199">
        <f t="shared" si="77"/>
        <v>0</v>
      </c>
      <c r="O4331" s="199">
        <f t="shared" si="77"/>
        <v>0</v>
      </c>
      <c r="P4331" s="199">
        <f t="shared" si="77"/>
        <v>0</v>
      </c>
      <c r="Q4331" s="199">
        <f t="shared" si="77"/>
        <v>0</v>
      </c>
      <c r="R4331" s="199">
        <f t="shared" si="79"/>
        <v>0</v>
      </c>
      <c r="S4331" s="199"/>
    </row>
    <row r="4332" spans="1:19" hidden="1" x14ac:dyDescent="0.25">
      <c r="A4332" s="199" t="str">
        <f t="shared" si="78"/>
        <v>NANACustom8op_er_fac</v>
      </c>
      <c r="B4332" s="199" t="s">
        <v>3742</v>
      </c>
      <c r="C4332" s="200" t="s">
        <v>3742</v>
      </c>
      <c r="D4332" s="200" t="s">
        <v>3742</v>
      </c>
      <c r="E4332" s="199" t="str">
        <f>'Custom Utilization'!$K$3</f>
        <v>Custom8</v>
      </c>
      <c r="F4332" s="199">
        <v>1</v>
      </c>
      <c r="G4332" s="199" t="s">
        <v>297</v>
      </c>
      <c r="H4332" s="201">
        <f>'Custom Utilization'!S12</f>
        <v>0</v>
      </c>
      <c r="I4332" s="199">
        <f>'Custom Utilization'!K12</f>
        <v>0</v>
      </c>
      <c r="J4332" s="202" t="s">
        <v>336</v>
      </c>
      <c r="K4332" s="199">
        <f t="shared" si="75"/>
        <v>0</v>
      </c>
      <c r="L4332" s="199">
        <f t="shared" si="76"/>
        <v>0</v>
      </c>
      <c r="M4332" s="199">
        <f t="shared" si="77"/>
        <v>0</v>
      </c>
      <c r="N4332" s="199">
        <f t="shared" si="77"/>
        <v>0</v>
      </c>
      <c r="O4332" s="199">
        <f t="shared" si="77"/>
        <v>0</v>
      </c>
      <c r="P4332" s="199">
        <f t="shared" si="77"/>
        <v>0</v>
      </c>
      <c r="Q4332" s="199">
        <f t="shared" si="77"/>
        <v>0</v>
      </c>
      <c r="R4332" s="199">
        <f t="shared" si="79"/>
        <v>0</v>
      </c>
      <c r="S4332" s="199"/>
    </row>
    <row r="4333" spans="1:19" hidden="1" x14ac:dyDescent="0.25">
      <c r="A4333" s="199" t="str">
        <f t="shared" si="78"/>
        <v>NANACustom8op_er_prof</v>
      </c>
      <c r="B4333" s="199" t="s">
        <v>3742</v>
      </c>
      <c r="C4333" s="200" t="s">
        <v>3742</v>
      </c>
      <c r="D4333" s="200" t="s">
        <v>3742</v>
      </c>
      <c r="E4333" s="199" t="str">
        <f>'Custom Utilization'!$K$3</f>
        <v>Custom8</v>
      </c>
      <c r="F4333" s="199">
        <v>1</v>
      </c>
      <c r="G4333" s="199" t="s">
        <v>298</v>
      </c>
      <c r="H4333" s="201">
        <f>'Custom Utilization'!S13</f>
        <v>0</v>
      </c>
      <c r="I4333" s="199">
        <f>'Custom Utilization'!K13</f>
        <v>0</v>
      </c>
      <c r="J4333" s="202" t="s">
        <v>336</v>
      </c>
      <c r="K4333" s="199">
        <f t="shared" si="75"/>
        <v>0</v>
      </c>
      <c r="L4333" s="199">
        <f t="shared" si="76"/>
        <v>0</v>
      </c>
      <c r="M4333" s="199">
        <f t="shared" si="77"/>
        <v>0</v>
      </c>
      <c r="N4333" s="199">
        <f t="shared" si="77"/>
        <v>0</v>
      </c>
      <c r="O4333" s="199">
        <f t="shared" si="77"/>
        <v>0</v>
      </c>
      <c r="P4333" s="199">
        <f t="shared" si="77"/>
        <v>0</v>
      </c>
      <c r="Q4333" s="199">
        <f t="shared" si="77"/>
        <v>0</v>
      </c>
      <c r="R4333" s="199">
        <f t="shared" si="79"/>
        <v>0</v>
      </c>
      <c r="S4333" s="199"/>
    </row>
    <row r="4334" spans="1:19" hidden="1" x14ac:dyDescent="0.25">
      <c r="A4334" s="199" t="str">
        <f t="shared" si="78"/>
        <v>NANACustom8op_eye</v>
      </c>
      <c r="B4334" s="199" t="s">
        <v>3742</v>
      </c>
      <c r="C4334" s="200" t="s">
        <v>3742</v>
      </c>
      <c r="D4334" s="200" t="s">
        <v>3742</v>
      </c>
      <c r="E4334" s="199" t="str">
        <f>'Custom Utilization'!$K$3</f>
        <v>Custom8</v>
      </c>
      <c r="F4334" s="199">
        <v>1</v>
      </c>
      <c r="G4334" s="199" t="s">
        <v>299</v>
      </c>
      <c r="H4334" s="201">
        <f>'Custom Utilization'!S14</f>
        <v>0</v>
      </c>
      <c r="I4334" s="199">
        <f>'Custom Utilization'!K14</f>
        <v>1</v>
      </c>
      <c r="J4334" s="202" t="s">
        <v>332</v>
      </c>
      <c r="K4334" s="199">
        <f t="shared" si="75"/>
        <v>0</v>
      </c>
      <c r="L4334" s="199">
        <f t="shared" si="76"/>
        <v>0</v>
      </c>
      <c r="M4334" s="199">
        <f t="shared" si="77"/>
        <v>1</v>
      </c>
      <c r="N4334" s="199">
        <f t="shared" si="77"/>
        <v>0</v>
      </c>
      <c r="O4334" s="199">
        <f t="shared" si="77"/>
        <v>0</v>
      </c>
      <c r="P4334" s="199">
        <f t="shared" si="77"/>
        <v>0</v>
      </c>
      <c r="Q4334" s="199">
        <f t="shared" si="77"/>
        <v>0</v>
      </c>
      <c r="R4334" s="199">
        <f t="shared" si="79"/>
        <v>0</v>
      </c>
      <c r="S4334" s="199"/>
    </row>
    <row r="4335" spans="1:19" hidden="1" x14ac:dyDescent="0.25">
      <c r="A4335" s="199" t="str">
        <f t="shared" si="78"/>
        <v>NANACustom8op_jcode</v>
      </c>
      <c r="B4335" s="199" t="s">
        <v>3742</v>
      </c>
      <c r="C4335" s="200" t="s">
        <v>3742</v>
      </c>
      <c r="D4335" s="200" t="s">
        <v>3742</v>
      </c>
      <c r="E4335" s="199" t="str">
        <f>'Custom Utilization'!$K$3</f>
        <v>Custom8</v>
      </c>
      <c r="F4335" s="199">
        <v>1</v>
      </c>
      <c r="G4335" s="199" t="s">
        <v>300</v>
      </c>
      <c r="H4335" s="201">
        <f>'Custom Utilization'!S15</f>
        <v>0</v>
      </c>
      <c r="I4335" s="199">
        <f>'Custom Utilization'!K15</f>
        <v>0</v>
      </c>
      <c r="J4335" s="202" t="s">
        <v>336</v>
      </c>
      <c r="K4335" s="199">
        <f t="shared" si="75"/>
        <v>0</v>
      </c>
      <c r="L4335" s="199">
        <f t="shared" si="76"/>
        <v>0</v>
      </c>
      <c r="M4335" s="199">
        <f t="shared" si="77"/>
        <v>0</v>
      </c>
      <c r="N4335" s="199">
        <f t="shared" si="77"/>
        <v>0</v>
      </c>
      <c r="O4335" s="199">
        <f t="shared" si="77"/>
        <v>0</v>
      </c>
      <c r="P4335" s="199">
        <f t="shared" si="77"/>
        <v>0</v>
      </c>
      <c r="Q4335" s="199">
        <f t="shared" si="77"/>
        <v>0</v>
      </c>
      <c r="R4335" s="199">
        <f t="shared" si="79"/>
        <v>0</v>
      </c>
      <c r="S4335" s="199"/>
    </row>
    <row r="4336" spans="1:19" hidden="1" x14ac:dyDescent="0.25">
      <c r="A4336" s="199" t="str">
        <f t="shared" si="78"/>
        <v>NANACustom8op_lab</v>
      </c>
      <c r="B4336" s="199" t="s">
        <v>3742</v>
      </c>
      <c r="C4336" s="200" t="s">
        <v>3742</v>
      </c>
      <c r="D4336" s="200" t="s">
        <v>3742</v>
      </c>
      <c r="E4336" s="199" t="str">
        <f>'Custom Utilization'!$K$3</f>
        <v>Custom8</v>
      </c>
      <c r="F4336" s="199">
        <v>1</v>
      </c>
      <c r="G4336" s="199" t="s">
        <v>301</v>
      </c>
      <c r="H4336" s="201">
        <f>'Custom Utilization'!S16</f>
        <v>25</v>
      </c>
      <c r="I4336" s="199">
        <f>'Custom Utilization'!K16</f>
        <v>12</v>
      </c>
      <c r="J4336" s="202" t="s">
        <v>333</v>
      </c>
      <c r="K4336" s="199">
        <f t="shared" si="75"/>
        <v>300</v>
      </c>
      <c r="L4336" s="199">
        <f t="shared" si="76"/>
        <v>300</v>
      </c>
      <c r="M4336" s="199">
        <f t="shared" si="77"/>
        <v>0</v>
      </c>
      <c r="N4336" s="199">
        <f t="shared" si="77"/>
        <v>12</v>
      </c>
      <c r="O4336" s="199">
        <f t="shared" si="77"/>
        <v>0</v>
      </c>
      <c r="P4336" s="199">
        <f t="shared" si="77"/>
        <v>0</v>
      </c>
      <c r="Q4336" s="199">
        <f t="shared" si="77"/>
        <v>0</v>
      </c>
      <c r="R4336" s="199">
        <f t="shared" si="79"/>
        <v>0</v>
      </c>
      <c r="S4336" s="199"/>
    </row>
    <row r="4337" spans="1:19" hidden="1" x14ac:dyDescent="0.25">
      <c r="A4337" s="199" t="str">
        <f t="shared" si="78"/>
        <v>NANACustom8op_mh</v>
      </c>
      <c r="B4337" s="199" t="s">
        <v>3742</v>
      </c>
      <c r="C4337" s="200" t="s">
        <v>3742</v>
      </c>
      <c r="D4337" s="200" t="s">
        <v>3742</v>
      </c>
      <c r="E4337" s="199" t="str">
        <f>'Custom Utilization'!$K$3</f>
        <v>Custom8</v>
      </c>
      <c r="F4337" s="199">
        <v>1</v>
      </c>
      <c r="G4337" s="199" t="s">
        <v>302</v>
      </c>
      <c r="H4337" s="201">
        <f>'Custom Utilization'!S17</f>
        <v>0</v>
      </c>
      <c r="I4337" s="199">
        <f>'Custom Utilization'!K17</f>
        <v>0</v>
      </c>
      <c r="J4337" s="202" t="s">
        <v>332</v>
      </c>
      <c r="K4337" s="199">
        <f t="shared" si="75"/>
        <v>0</v>
      </c>
      <c r="L4337" s="199">
        <f t="shared" si="76"/>
        <v>0</v>
      </c>
      <c r="M4337" s="199">
        <f t="shared" si="77"/>
        <v>0</v>
      </c>
      <c r="N4337" s="199">
        <f t="shared" si="77"/>
        <v>0</v>
      </c>
      <c r="O4337" s="199">
        <f t="shared" si="77"/>
        <v>0</v>
      </c>
      <c r="P4337" s="199">
        <f t="shared" si="77"/>
        <v>0</v>
      </c>
      <c r="Q4337" s="199">
        <f t="shared" si="77"/>
        <v>0</v>
      </c>
      <c r="R4337" s="199">
        <f t="shared" si="79"/>
        <v>0</v>
      </c>
      <c r="S4337" s="199"/>
    </row>
    <row r="4338" spans="1:19" hidden="1" x14ac:dyDescent="0.25">
      <c r="A4338" s="199" t="str">
        <f t="shared" si="78"/>
        <v>NANACustom8op_op_fac</v>
      </c>
      <c r="B4338" s="199" t="s">
        <v>3742</v>
      </c>
      <c r="C4338" s="200" t="s">
        <v>3742</v>
      </c>
      <c r="D4338" s="200" t="s">
        <v>3742</v>
      </c>
      <c r="E4338" s="199" t="str">
        <f>'Custom Utilization'!$K$3</f>
        <v>Custom8</v>
      </c>
      <c r="F4338" s="199">
        <v>1</v>
      </c>
      <c r="G4338" s="199" t="s">
        <v>303</v>
      </c>
      <c r="H4338" s="201">
        <f>'Custom Utilization'!S18</f>
        <v>0</v>
      </c>
      <c r="I4338" s="199">
        <f>'Custom Utilization'!K18</f>
        <v>0</v>
      </c>
      <c r="J4338" s="202" t="s">
        <v>336</v>
      </c>
      <c r="K4338" s="199">
        <f t="shared" si="75"/>
        <v>0</v>
      </c>
      <c r="L4338" s="199">
        <f t="shared" si="76"/>
        <v>0</v>
      </c>
      <c r="M4338" s="199">
        <f t="shared" si="77"/>
        <v>0</v>
      </c>
      <c r="N4338" s="199">
        <f t="shared" si="77"/>
        <v>0</v>
      </c>
      <c r="O4338" s="199">
        <f t="shared" si="77"/>
        <v>0</v>
      </c>
      <c r="P4338" s="199">
        <f t="shared" si="77"/>
        <v>0</v>
      </c>
      <c r="Q4338" s="199">
        <f t="shared" si="77"/>
        <v>0</v>
      </c>
      <c r="R4338" s="199">
        <f t="shared" si="79"/>
        <v>0</v>
      </c>
      <c r="S4338" s="199"/>
    </row>
    <row r="4339" spans="1:19" hidden="1" x14ac:dyDescent="0.25">
      <c r="A4339" s="199" t="str">
        <f t="shared" si="78"/>
        <v>NANACustom8op_other</v>
      </c>
      <c r="B4339" s="199" t="s">
        <v>3742</v>
      </c>
      <c r="C4339" s="200" t="s">
        <v>3742</v>
      </c>
      <c r="D4339" s="200" t="s">
        <v>3742</v>
      </c>
      <c r="E4339" s="199" t="str">
        <f>'Custom Utilization'!$K$3</f>
        <v>Custom8</v>
      </c>
      <c r="F4339" s="199">
        <v>1</v>
      </c>
      <c r="G4339" s="199" t="s">
        <v>304</v>
      </c>
      <c r="H4339" s="201">
        <f>'Custom Utilization'!S19</f>
        <v>0</v>
      </c>
      <c r="I4339" s="199">
        <f>'Custom Utilization'!K19</f>
        <v>0</v>
      </c>
      <c r="J4339" s="202" t="s">
        <v>336</v>
      </c>
      <c r="K4339" s="199">
        <f t="shared" si="75"/>
        <v>0</v>
      </c>
      <c r="L4339" s="199">
        <f t="shared" si="76"/>
        <v>0</v>
      </c>
      <c r="M4339" s="199">
        <f t="shared" si="77"/>
        <v>0</v>
      </c>
      <c r="N4339" s="199">
        <f t="shared" si="77"/>
        <v>0</v>
      </c>
      <c r="O4339" s="199">
        <f t="shared" si="77"/>
        <v>0</v>
      </c>
      <c r="P4339" s="199">
        <f t="shared" si="77"/>
        <v>0</v>
      </c>
      <c r="Q4339" s="199">
        <f t="shared" si="77"/>
        <v>0</v>
      </c>
      <c r="R4339" s="199">
        <f t="shared" si="79"/>
        <v>0</v>
      </c>
      <c r="S4339" s="199"/>
    </row>
    <row r="4340" spans="1:19" hidden="1" x14ac:dyDescent="0.25">
      <c r="A4340" s="199" t="str">
        <f t="shared" si="78"/>
        <v>NANACustom8op_prev</v>
      </c>
      <c r="B4340" s="199" t="s">
        <v>3742</v>
      </c>
      <c r="C4340" s="200" t="s">
        <v>3742</v>
      </c>
      <c r="D4340" s="200" t="s">
        <v>3742</v>
      </c>
      <c r="E4340" s="199" t="str">
        <f>'Custom Utilization'!$K$3</f>
        <v>Custom8</v>
      </c>
      <c r="F4340" s="199">
        <v>1</v>
      </c>
      <c r="G4340" s="199" t="s">
        <v>305</v>
      </c>
      <c r="H4340" s="201">
        <f>'Custom Utilization'!S20</f>
        <v>155.7678992009794</v>
      </c>
      <c r="I4340" s="199">
        <f>'Custom Utilization'!K20</f>
        <v>1</v>
      </c>
      <c r="J4340" s="202" t="s">
        <v>332</v>
      </c>
      <c r="K4340" s="199">
        <f t="shared" si="75"/>
        <v>155.7678992009794</v>
      </c>
      <c r="L4340" s="199">
        <f t="shared" si="76"/>
        <v>155.7678992009794</v>
      </c>
      <c r="M4340" s="199">
        <f t="shared" si="77"/>
        <v>1</v>
      </c>
      <c r="N4340" s="199">
        <f t="shared" si="77"/>
        <v>0</v>
      </c>
      <c r="O4340" s="199">
        <f t="shared" si="77"/>
        <v>0</v>
      </c>
      <c r="P4340" s="199">
        <f t="shared" si="77"/>
        <v>0</v>
      </c>
      <c r="Q4340" s="199">
        <f t="shared" si="77"/>
        <v>0</v>
      </c>
      <c r="R4340" s="199">
        <f t="shared" si="79"/>
        <v>0</v>
      </c>
      <c r="S4340" s="199"/>
    </row>
    <row r="4341" spans="1:19" hidden="1" x14ac:dyDescent="0.25">
      <c r="A4341" s="199" t="str">
        <f t="shared" si="78"/>
        <v>NANACustom8op_primcare</v>
      </c>
      <c r="B4341" s="199" t="s">
        <v>3742</v>
      </c>
      <c r="C4341" s="200" t="s">
        <v>3742</v>
      </c>
      <c r="D4341" s="200" t="s">
        <v>3742</v>
      </c>
      <c r="E4341" s="199" t="str">
        <f>'Custom Utilization'!$K$3</f>
        <v>Custom8</v>
      </c>
      <c r="F4341" s="199">
        <v>1</v>
      </c>
      <c r="G4341" s="199" t="s">
        <v>306</v>
      </c>
      <c r="H4341" s="201">
        <f>'Custom Utilization'!S21</f>
        <v>0</v>
      </c>
      <c r="I4341" s="199">
        <f>'Custom Utilization'!K21</f>
        <v>0</v>
      </c>
      <c r="J4341" s="202" t="s">
        <v>332</v>
      </c>
      <c r="K4341" s="199">
        <f t="shared" si="75"/>
        <v>0</v>
      </c>
      <c r="L4341" s="199">
        <f t="shared" si="76"/>
        <v>0</v>
      </c>
      <c r="M4341" s="199">
        <f t="shared" si="77"/>
        <v>0</v>
      </c>
      <c r="N4341" s="199">
        <f t="shared" si="77"/>
        <v>0</v>
      </c>
      <c r="O4341" s="199">
        <f t="shared" si="77"/>
        <v>0</v>
      </c>
      <c r="P4341" s="199">
        <f t="shared" si="77"/>
        <v>0</v>
      </c>
      <c r="Q4341" s="199">
        <f t="shared" si="77"/>
        <v>0</v>
      </c>
      <c r="R4341" s="199">
        <f t="shared" si="79"/>
        <v>0</v>
      </c>
      <c r="S4341" s="199"/>
    </row>
    <row r="4342" spans="1:19" hidden="1" x14ac:dyDescent="0.25">
      <c r="A4342" s="199" t="str">
        <f t="shared" si="78"/>
        <v>NANACustom8op_rehab</v>
      </c>
      <c r="B4342" s="199" t="s">
        <v>3742</v>
      </c>
      <c r="C4342" s="200" t="s">
        <v>3742</v>
      </c>
      <c r="D4342" s="200" t="s">
        <v>3742</v>
      </c>
      <c r="E4342" s="199" t="str">
        <f>'Custom Utilization'!$K$3</f>
        <v>Custom8</v>
      </c>
      <c r="F4342" s="199">
        <v>1</v>
      </c>
      <c r="G4342" s="199" t="s">
        <v>307</v>
      </c>
      <c r="H4342" s="201">
        <f>'Custom Utilization'!S22</f>
        <v>0</v>
      </c>
      <c r="I4342" s="199">
        <f>'Custom Utilization'!K22</f>
        <v>0</v>
      </c>
      <c r="J4342" s="202" t="s">
        <v>336</v>
      </c>
      <c r="K4342" s="199">
        <f t="shared" si="75"/>
        <v>0</v>
      </c>
      <c r="L4342" s="199">
        <f t="shared" si="76"/>
        <v>0</v>
      </c>
      <c r="M4342" s="199">
        <f t="shared" si="77"/>
        <v>0</v>
      </c>
      <c r="N4342" s="199">
        <f t="shared" si="77"/>
        <v>0</v>
      </c>
      <c r="O4342" s="199">
        <f t="shared" si="77"/>
        <v>0</v>
      </c>
      <c r="P4342" s="199">
        <f t="shared" si="77"/>
        <v>0</v>
      </c>
      <c r="Q4342" s="199">
        <f t="shared" si="77"/>
        <v>0</v>
      </c>
      <c r="R4342" s="199">
        <f t="shared" si="79"/>
        <v>0</v>
      </c>
      <c r="S4342" s="199"/>
    </row>
    <row r="4343" spans="1:19" hidden="1" x14ac:dyDescent="0.25">
      <c r="A4343" s="199" t="str">
        <f t="shared" si="78"/>
        <v>NANACustom8op_speccare</v>
      </c>
      <c r="B4343" s="199" t="s">
        <v>3742</v>
      </c>
      <c r="C4343" s="200" t="s">
        <v>3742</v>
      </c>
      <c r="D4343" s="200" t="s">
        <v>3742</v>
      </c>
      <c r="E4343" s="199" t="str">
        <f>'Custom Utilization'!$K$3</f>
        <v>Custom8</v>
      </c>
      <c r="F4343" s="199">
        <v>1</v>
      </c>
      <c r="G4343" s="199" t="s">
        <v>308</v>
      </c>
      <c r="H4343" s="201">
        <f>'Custom Utilization'!S23</f>
        <v>117.23015813326576</v>
      </c>
      <c r="I4343" s="199">
        <f>'Custom Utilization'!K23</f>
        <v>4</v>
      </c>
      <c r="J4343" s="202" t="s">
        <v>332</v>
      </c>
      <c r="K4343" s="199">
        <f t="shared" si="75"/>
        <v>468.92063253306304</v>
      </c>
      <c r="L4343" s="199">
        <f t="shared" si="76"/>
        <v>468.92063253306304</v>
      </c>
      <c r="M4343" s="199">
        <f t="shared" si="77"/>
        <v>4</v>
      </c>
      <c r="N4343" s="199">
        <f t="shared" si="77"/>
        <v>0</v>
      </c>
      <c r="O4343" s="199">
        <f t="shared" si="77"/>
        <v>0</v>
      </c>
      <c r="P4343" s="199">
        <f t="shared" si="77"/>
        <v>0</v>
      </c>
      <c r="Q4343" s="199">
        <f t="shared" si="77"/>
        <v>0</v>
      </c>
      <c r="R4343" s="199">
        <f t="shared" si="79"/>
        <v>0</v>
      </c>
      <c r="S4343" s="199"/>
    </row>
    <row r="4344" spans="1:19" hidden="1" x14ac:dyDescent="0.25">
      <c r="A4344" s="199" t="str">
        <f t="shared" si="78"/>
        <v>NANACustom8op_surg</v>
      </c>
      <c r="B4344" s="199" t="s">
        <v>3742</v>
      </c>
      <c r="C4344" s="200" t="s">
        <v>3742</v>
      </c>
      <c r="D4344" s="200" t="s">
        <v>3742</v>
      </c>
      <c r="E4344" s="199" t="str">
        <f>'Custom Utilization'!$K$3</f>
        <v>Custom8</v>
      </c>
      <c r="F4344" s="199">
        <v>1</v>
      </c>
      <c r="G4344" s="199" t="s">
        <v>309</v>
      </c>
      <c r="H4344" s="201">
        <f>'Custom Utilization'!S24</f>
        <v>0</v>
      </c>
      <c r="I4344" s="199">
        <f>'Custom Utilization'!K24</f>
        <v>0</v>
      </c>
      <c r="J4344" s="202" t="s">
        <v>336</v>
      </c>
      <c r="K4344" s="199">
        <f t="shared" si="75"/>
        <v>0</v>
      </c>
      <c r="L4344" s="199">
        <f t="shared" si="76"/>
        <v>0</v>
      </c>
      <c r="M4344" s="199">
        <f t="shared" si="77"/>
        <v>0</v>
      </c>
      <c r="N4344" s="199">
        <f t="shared" si="77"/>
        <v>0</v>
      </c>
      <c r="O4344" s="199">
        <f t="shared" si="77"/>
        <v>0</v>
      </c>
      <c r="P4344" s="199">
        <f t="shared" si="77"/>
        <v>0</v>
      </c>
      <c r="Q4344" s="199">
        <f t="shared" si="77"/>
        <v>0</v>
      </c>
      <c r="R4344" s="199">
        <f t="shared" si="79"/>
        <v>0</v>
      </c>
      <c r="S4344" s="199"/>
    </row>
    <row r="4345" spans="1:19" hidden="1" x14ac:dyDescent="0.25">
      <c r="A4345" s="199" t="str">
        <f t="shared" si="78"/>
        <v>NANACustom8op_ultrasound</v>
      </c>
      <c r="B4345" s="199" t="s">
        <v>3742</v>
      </c>
      <c r="C4345" s="200" t="s">
        <v>3742</v>
      </c>
      <c r="D4345" s="200" t="s">
        <v>3742</v>
      </c>
      <c r="E4345" s="199" t="str">
        <f>'Custom Utilization'!$K$3</f>
        <v>Custom8</v>
      </c>
      <c r="F4345" s="199">
        <v>1</v>
      </c>
      <c r="G4345" s="199" t="s">
        <v>310</v>
      </c>
      <c r="H4345" s="201">
        <f>'Custom Utilization'!S25</f>
        <v>0</v>
      </c>
      <c r="I4345" s="199">
        <f>'Custom Utilization'!K25</f>
        <v>0</v>
      </c>
      <c r="J4345" s="202" t="s">
        <v>333</v>
      </c>
      <c r="K4345" s="199">
        <f t="shared" si="75"/>
        <v>0</v>
      </c>
      <c r="L4345" s="199">
        <f t="shared" si="76"/>
        <v>0</v>
      </c>
      <c r="M4345" s="199">
        <f t="shared" si="77"/>
        <v>0</v>
      </c>
      <c r="N4345" s="199">
        <f t="shared" si="77"/>
        <v>0</v>
      </c>
      <c r="O4345" s="199">
        <f t="shared" si="77"/>
        <v>0</v>
      </c>
      <c r="P4345" s="199">
        <f t="shared" si="77"/>
        <v>0</v>
      </c>
      <c r="Q4345" s="199">
        <f t="shared" si="77"/>
        <v>0</v>
      </c>
      <c r="R4345" s="199">
        <f t="shared" si="79"/>
        <v>0</v>
      </c>
      <c r="S4345" s="199"/>
    </row>
    <row r="4346" spans="1:19" hidden="1" x14ac:dyDescent="0.25">
      <c r="A4346" s="199" t="str">
        <f t="shared" si="78"/>
        <v>NANACustom8op_xray</v>
      </c>
      <c r="B4346" s="199" t="s">
        <v>3742</v>
      </c>
      <c r="C4346" s="200" t="s">
        <v>3742</v>
      </c>
      <c r="D4346" s="200" t="s">
        <v>3742</v>
      </c>
      <c r="E4346" s="199" t="str">
        <f>'Custom Utilization'!$K$3</f>
        <v>Custom8</v>
      </c>
      <c r="F4346" s="199">
        <v>1</v>
      </c>
      <c r="G4346" s="199" t="s">
        <v>311</v>
      </c>
      <c r="H4346" s="201">
        <f>'Custom Utilization'!S26</f>
        <v>0</v>
      </c>
      <c r="I4346" s="199">
        <f>'Custom Utilization'!K26</f>
        <v>0</v>
      </c>
      <c r="J4346" s="202" t="s">
        <v>333</v>
      </c>
      <c r="K4346" s="199">
        <f t="shared" si="75"/>
        <v>0</v>
      </c>
      <c r="L4346" s="199">
        <f t="shared" si="76"/>
        <v>0</v>
      </c>
      <c r="M4346" s="199">
        <f t="shared" si="77"/>
        <v>0</v>
      </c>
      <c r="N4346" s="199">
        <f t="shared" si="77"/>
        <v>0</v>
      </c>
      <c r="O4346" s="199">
        <f t="shared" si="77"/>
        <v>0</v>
      </c>
      <c r="P4346" s="199">
        <f t="shared" si="77"/>
        <v>0</v>
      </c>
      <c r="Q4346" s="199">
        <f t="shared" si="77"/>
        <v>0</v>
      </c>
      <c r="R4346" s="199">
        <f t="shared" si="79"/>
        <v>0</v>
      </c>
      <c r="S4346" s="199"/>
    </row>
    <row r="4347" spans="1:19" hidden="1" x14ac:dyDescent="0.25">
      <c r="A4347" s="199" t="str">
        <f t="shared" si="78"/>
        <v>NANACustom8rx_generic</v>
      </c>
      <c r="B4347" s="199" t="s">
        <v>3742</v>
      </c>
      <c r="C4347" s="200" t="s">
        <v>3742</v>
      </c>
      <c r="D4347" s="200" t="s">
        <v>3742</v>
      </c>
      <c r="E4347" s="199" t="str">
        <f>'Custom Utilization'!$K$3</f>
        <v>Custom8</v>
      </c>
      <c r="F4347" s="199">
        <v>1</v>
      </c>
      <c r="G4347" s="199" t="s">
        <v>312</v>
      </c>
      <c r="H4347" s="201">
        <f>'Custom Utilization'!S27</f>
        <v>27.886469635862635</v>
      </c>
      <c r="I4347" s="199">
        <f>'Custom Utilization'!K27</f>
        <v>4</v>
      </c>
      <c r="J4347" s="202" t="s">
        <v>334</v>
      </c>
      <c r="K4347" s="199">
        <f t="shared" si="75"/>
        <v>111.54587854345054</v>
      </c>
      <c r="L4347" s="199">
        <f t="shared" si="76"/>
        <v>111.54587854345054</v>
      </c>
      <c r="M4347" s="199">
        <f t="shared" si="77"/>
        <v>0</v>
      </c>
      <c r="N4347" s="199">
        <f t="shared" si="77"/>
        <v>0</v>
      </c>
      <c r="O4347" s="199">
        <f t="shared" si="77"/>
        <v>4</v>
      </c>
      <c r="P4347" s="199">
        <f t="shared" si="77"/>
        <v>0</v>
      </c>
      <c r="Q4347" s="199">
        <f t="shared" si="77"/>
        <v>0</v>
      </c>
      <c r="R4347" s="199">
        <f t="shared" si="79"/>
        <v>0</v>
      </c>
      <c r="S4347" s="199"/>
    </row>
    <row r="4348" spans="1:19" hidden="1" x14ac:dyDescent="0.25">
      <c r="A4348" s="199" t="str">
        <f t="shared" si="78"/>
        <v>NANACustom8rx_pbrand</v>
      </c>
      <c r="B4348" s="199" t="s">
        <v>3742</v>
      </c>
      <c r="C4348" s="200" t="s">
        <v>3742</v>
      </c>
      <c r="D4348" s="200" t="s">
        <v>3742</v>
      </c>
      <c r="E4348" s="199" t="str">
        <f>'Custom Utilization'!$K$3</f>
        <v>Custom8</v>
      </c>
      <c r="F4348" s="199">
        <v>1</v>
      </c>
      <c r="G4348" s="199" t="s">
        <v>2687</v>
      </c>
      <c r="H4348" s="201">
        <f>'Custom Utilization'!S28</f>
        <v>208.86985421011576</v>
      </c>
      <c r="I4348" s="199">
        <f>'Custom Utilization'!K28</f>
        <v>20</v>
      </c>
      <c r="J4348" s="202" t="s">
        <v>334</v>
      </c>
      <c r="K4348" s="199">
        <f t="shared" si="75"/>
        <v>4177.3970842023155</v>
      </c>
      <c r="L4348" s="199">
        <f t="shared" si="76"/>
        <v>4177.3970842023155</v>
      </c>
      <c r="M4348" s="199">
        <f t="shared" si="77"/>
        <v>0</v>
      </c>
      <c r="N4348" s="199">
        <f t="shared" si="77"/>
        <v>0</v>
      </c>
      <c r="O4348" s="199">
        <f t="shared" si="77"/>
        <v>20</v>
      </c>
      <c r="P4348" s="199">
        <f t="shared" si="77"/>
        <v>0</v>
      </c>
      <c r="Q4348" s="199">
        <f t="shared" si="77"/>
        <v>0</v>
      </c>
      <c r="R4348" s="199">
        <f t="shared" si="79"/>
        <v>0</v>
      </c>
      <c r="S4348" s="199"/>
    </row>
    <row r="4349" spans="1:19" hidden="1" x14ac:dyDescent="0.25">
      <c r="A4349" s="199" t="str">
        <f t="shared" si="78"/>
        <v>NANACustom8rx_npbrand</v>
      </c>
      <c r="B4349" s="199" t="s">
        <v>3742</v>
      </c>
      <c r="C4349" s="200" t="s">
        <v>3742</v>
      </c>
      <c r="D4349" s="200" t="s">
        <v>3742</v>
      </c>
      <c r="E4349" s="199" t="str">
        <f>'Custom Utilization'!$K$3</f>
        <v>Custom8</v>
      </c>
      <c r="F4349" s="199">
        <v>1</v>
      </c>
      <c r="G4349" s="199" t="s">
        <v>2688</v>
      </c>
      <c r="H4349" s="201">
        <f>'Custom Utilization'!S29</f>
        <v>336.5499542675164</v>
      </c>
      <c r="I4349" s="199">
        <f>'Custom Utilization'!K29</f>
        <v>4</v>
      </c>
      <c r="J4349" s="202" t="s">
        <v>334</v>
      </c>
      <c r="K4349" s="199">
        <f t="shared" si="75"/>
        <v>1346.1998170700656</v>
      </c>
      <c r="L4349" s="199">
        <f t="shared" si="76"/>
        <v>1346.1998170700656</v>
      </c>
      <c r="M4349" s="199">
        <f t="shared" si="77"/>
        <v>0</v>
      </c>
      <c r="N4349" s="199">
        <f t="shared" si="77"/>
        <v>0</v>
      </c>
      <c r="O4349" s="199">
        <f t="shared" si="77"/>
        <v>4</v>
      </c>
      <c r="P4349" s="199">
        <f t="shared" si="77"/>
        <v>0</v>
      </c>
      <c r="Q4349" s="199">
        <f t="shared" si="77"/>
        <v>0</v>
      </c>
      <c r="R4349" s="199">
        <f t="shared" si="79"/>
        <v>0</v>
      </c>
      <c r="S4349" s="199"/>
    </row>
    <row r="4350" spans="1:19" hidden="1" x14ac:dyDescent="0.25">
      <c r="A4350" s="199" t="str">
        <f t="shared" si="78"/>
        <v>NANACustom8rx_specialty</v>
      </c>
      <c r="B4350" s="199" t="s">
        <v>3742</v>
      </c>
      <c r="C4350" s="200" t="s">
        <v>3742</v>
      </c>
      <c r="D4350" s="200" t="s">
        <v>3742</v>
      </c>
      <c r="E4350" s="199" t="str">
        <f>'Custom Utilization'!$K$3</f>
        <v>Custom8</v>
      </c>
      <c r="F4350" s="199">
        <v>1</v>
      </c>
      <c r="G4350" s="199" t="s">
        <v>313</v>
      </c>
      <c r="H4350" s="201">
        <f>'Custom Utilization'!S30</f>
        <v>0</v>
      </c>
      <c r="I4350" s="199">
        <f>'Custom Utilization'!K30</f>
        <v>0</v>
      </c>
      <c r="J4350" s="203" t="s">
        <v>334</v>
      </c>
      <c r="K4350" s="199">
        <f t="shared" si="75"/>
        <v>0</v>
      </c>
      <c r="L4350" s="199">
        <f t="shared" si="76"/>
        <v>0</v>
      </c>
      <c r="M4350" s="199">
        <f t="shared" si="77"/>
        <v>0</v>
      </c>
      <c r="N4350" s="199">
        <f t="shared" si="77"/>
        <v>0</v>
      </c>
      <c r="O4350" s="199">
        <f t="shared" si="77"/>
        <v>0</v>
      </c>
      <c r="P4350" s="199">
        <f t="shared" si="77"/>
        <v>0</v>
      </c>
      <c r="Q4350" s="199">
        <f t="shared" si="77"/>
        <v>0</v>
      </c>
      <c r="R4350" s="199">
        <f t="shared" si="79"/>
        <v>0</v>
      </c>
      <c r="S4350" s="199"/>
    </row>
    <row r="4351" spans="1:19" hidden="1" x14ac:dyDescent="0.25">
      <c r="A4351" s="228" t="str">
        <f>B4351&amp;C4351&amp;E4351&amp;G4351</f>
        <v>NANAUser1ip_fac</v>
      </c>
      <c r="B4351" s="228" t="s">
        <v>3742</v>
      </c>
      <c r="C4351" s="229" t="s">
        <v>3742</v>
      </c>
      <c r="D4351" s="229" t="s">
        <v>3742</v>
      </c>
      <c r="E4351" s="228" t="s">
        <v>3752</v>
      </c>
      <c r="F4351" s="228">
        <v>1</v>
      </c>
      <c r="G4351" s="228" t="s">
        <v>289</v>
      </c>
      <c r="H4351" s="230">
        <f>'User Utilization'!L4</f>
        <v>155.90876815543399</v>
      </c>
      <c r="I4351" s="230">
        <f>'User Utilization'!D4</f>
        <v>5.0000000000000001E-3</v>
      </c>
      <c r="J4351" s="231" t="s">
        <v>335</v>
      </c>
      <c r="K4351" s="228">
        <f>H4351*I4351</f>
        <v>0.77954384077716998</v>
      </c>
      <c r="L4351" s="228">
        <f>K4351*F4351</f>
        <v>0.77954384077716998</v>
      </c>
      <c r="M4351" s="228">
        <f>IF($J4351=M$3,$I4351,0)</f>
        <v>0</v>
      </c>
      <c r="N4351" s="228">
        <f>IF($J4351=N$3,$I4351,0)</f>
        <v>0</v>
      </c>
      <c r="O4351" s="228">
        <f>IF($J4351=O$3,$I4351,0)</f>
        <v>0</v>
      </c>
      <c r="P4351" s="228">
        <f>IF($J4351=P$3,$I4351,0)</f>
        <v>5.0000000000000001E-3</v>
      </c>
      <c r="Q4351" s="228">
        <f>IF($J4351=Q$3,$I4351,0)</f>
        <v>0</v>
      </c>
      <c r="R4351" s="228">
        <f>IF($J4351=Q$3,$K4351,0)</f>
        <v>0</v>
      </c>
      <c r="S4351" s="228"/>
    </row>
    <row r="4352" spans="1:19" hidden="1" x14ac:dyDescent="0.25">
      <c r="A4352" s="228" t="str">
        <f t="shared" ref="A4352:A4374" si="80">B4352&amp;C4352&amp;E4352&amp;G4352</f>
        <v>NANAUser1ip_prof</v>
      </c>
      <c r="B4352" s="228" t="s">
        <v>3742</v>
      </c>
      <c r="C4352" s="229" t="s">
        <v>3742</v>
      </c>
      <c r="D4352" s="229" t="s">
        <v>3742</v>
      </c>
      <c r="E4352" s="228" t="s">
        <v>3752</v>
      </c>
      <c r="F4352" s="228">
        <v>1</v>
      </c>
      <c r="G4352" s="228" t="s">
        <v>290</v>
      </c>
      <c r="H4352" s="230">
        <f>'User Utilization'!L5</f>
        <v>629.41696433384504</v>
      </c>
      <c r="I4352" s="230">
        <f>'User Utilization'!D5</f>
        <v>5.0000000000000001E-3</v>
      </c>
      <c r="J4352" s="231" t="s">
        <v>363</v>
      </c>
      <c r="K4352" s="228">
        <f t="shared" ref="K4352:K4415" si="81">H4352*I4352</f>
        <v>3.1470848216692251</v>
      </c>
      <c r="L4352" s="228">
        <f t="shared" ref="L4352:L4415" si="82">K4352*F4352</f>
        <v>3.1470848216692251</v>
      </c>
      <c r="M4352" s="228">
        <f t="shared" ref="M4352:Q4377" si="83">IF($J4352=M$3,$I4352,0)</f>
        <v>0</v>
      </c>
      <c r="N4352" s="228">
        <f t="shared" ref="N4352:Q4366" si="84">IF($J4352=N$3,$I4352,0)</f>
        <v>0</v>
      </c>
      <c r="O4352" s="228">
        <f t="shared" si="84"/>
        <v>0</v>
      </c>
      <c r="P4352" s="228">
        <f t="shared" si="84"/>
        <v>0</v>
      </c>
      <c r="Q4352" s="228">
        <f t="shared" si="84"/>
        <v>0</v>
      </c>
      <c r="R4352" s="228">
        <f t="shared" ref="R4352:R4415" si="85">IF($J4352=Q$3,$K4352,0)</f>
        <v>0</v>
      </c>
      <c r="S4352" s="228"/>
    </row>
    <row r="4353" spans="1:19" hidden="1" x14ac:dyDescent="0.25">
      <c r="A4353" s="228" t="str">
        <f t="shared" si="80"/>
        <v>NANAUser1op_ambulance</v>
      </c>
      <c r="B4353" s="228" t="s">
        <v>3742</v>
      </c>
      <c r="C4353" s="229" t="s">
        <v>3742</v>
      </c>
      <c r="D4353" s="229" t="s">
        <v>3742</v>
      </c>
      <c r="E4353" s="228" t="s">
        <v>3752</v>
      </c>
      <c r="F4353" s="228">
        <v>1</v>
      </c>
      <c r="G4353" s="228" t="s">
        <v>291</v>
      </c>
      <c r="H4353" s="230">
        <f>'User Utilization'!L6</f>
        <v>790.247167519595</v>
      </c>
      <c r="I4353" s="230">
        <f>'User Utilization'!D6</f>
        <v>1.479396495427894E-3</v>
      </c>
      <c r="J4353" s="231" t="s">
        <v>336</v>
      </c>
      <c r="K4353" s="228">
        <f t="shared" si="81"/>
        <v>1.1690888901503087</v>
      </c>
      <c r="L4353" s="228">
        <f t="shared" si="82"/>
        <v>1.1690888901503087</v>
      </c>
      <c r="M4353" s="228">
        <f t="shared" si="83"/>
        <v>0</v>
      </c>
      <c r="N4353" s="228">
        <f t="shared" si="84"/>
        <v>0</v>
      </c>
      <c r="O4353" s="228">
        <f t="shared" si="84"/>
        <v>0</v>
      </c>
      <c r="P4353" s="228">
        <f t="shared" si="84"/>
        <v>0</v>
      </c>
      <c r="Q4353" s="228">
        <f t="shared" si="84"/>
        <v>1.479396495427894E-3</v>
      </c>
      <c r="R4353" s="228">
        <f t="shared" si="85"/>
        <v>1.1690888901503087</v>
      </c>
      <c r="S4353" s="228"/>
    </row>
    <row r="4354" spans="1:19" hidden="1" x14ac:dyDescent="0.25">
      <c r="A4354" s="228" t="str">
        <f t="shared" si="80"/>
        <v>NANAUser1op_chiro</v>
      </c>
      <c r="B4354" s="228" t="s">
        <v>3742</v>
      </c>
      <c r="C4354" s="229" t="s">
        <v>3742</v>
      </c>
      <c r="D4354" s="229" t="s">
        <v>3742</v>
      </c>
      <c r="E4354" s="228" t="s">
        <v>3752</v>
      </c>
      <c r="F4354" s="228">
        <v>1</v>
      </c>
      <c r="G4354" s="228" t="s">
        <v>292</v>
      </c>
      <c r="H4354" s="230">
        <f>'User Utilization'!L7</f>
        <v>48.172864400271003</v>
      </c>
      <c r="I4354" s="230">
        <f>'User Utilization'!D7</f>
        <v>0.63000000000000034</v>
      </c>
      <c r="J4354" s="231" t="s">
        <v>332</v>
      </c>
      <c r="K4354" s="228">
        <f t="shared" si="81"/>
        <v>30.348904572170749</v>
      </c>
      <c r="L4354" s="228">
        <f t="shared" si="82"/>
        <v>30.348904572170749</v>
      </c>
      <c r="M4354" s="228">
        <f t="shared" si="83"/>
        <v>0.63000000000000034</v>
      </c>
      <c r="N4354" s="228">
        <f t="shared" si="84"/>
        <v>0</v>
      </c>
      <c r="O4354" s="228">
        <f t="shared" si="84"/>
        <v>0</v>
      </c>
      <c r="P4354" s="228">
        <f t="shared" si="84"/>
        <v>0</v>
      </c>
      <c r="Q4354" s="228">
        <f t="shared" si="84"/>
        <v>0</v>
      </c>
      <c r="R4354" s="228">
        <f t="shared" si="85"/>
        <v>0</v>
      </c>
      <c r="S4354" s="228"/>
    </row>
    <row r="4355" spans="1:19" hidden="1" x14ac:dyDescent="0.25">
      <c r="A4355" s="228" t="str">
        <f t="shared" si="80"/>
        <v>NANAUser1op_ct_mri</v>
      </c>
      <c r="B4355" s="228" t="s">
        <v>3742</v>
      </c>
      <c r="C4355" s="229" t="s">
        <v>3742</v>
      </c>
      <c r="D4355" s="229" t="s">
        <v>3742</v>
      </c>
      <c r="E4355" s="228" t="s">
        <v>3752</v>
      </c>
      <c r="F4355" s="228">
        <v>1</v>
      </c>
      <c r="G4355" s="228" t="s">
        <v>293</v>
      </c>
      <c r="H4355" s="230">
        <f>'User Utilization'!L8</f>
        <v>791.72303149446304</v>
      </c>
      <c r="I4355" s="230">
        <f>'User Utilization'!D8</f>
        <v>0.13499999999999987</v>
      </c>
      <c r="J4355" s="231" t="s">
        <v>333</v>
      </c>
      <c r="K4355" s="228">
        <f t="shared" si="81"/>
        <v>106.88260925175241</v>
      </c>
      <c r="L4355" s="228">
        <f t="shared" si="82"/>
        <v>106.88260925175241</v>
      </c>
      <c r="M4355" s="228">
        <f t="shared" si="83"/>
        <v>0</v>
      </c>
      <c r="N4355" s="228">
        <f t="shared" si="84"/>
        <v>0.13499999999999987</v>
      </c>
      <c r="O4355" s="228">
        <f t="shared" si="84"/>
        <v>0</v>
      </c>
      <c r="P4355" s="228">
        <f t="shared" si="84"/>
        <v>0</v>
      </c>
      <c r="Q4355" s="228">
        <f t="shared" si="84"/>
        <v>0</v>
      </c>
      <c r="R4355" s="228">
        <f t="shared" si="85"/>
        <v>0</v>
      </c>
      <c r="S4355" s="228"/>
    </row>
    <row r="4356" spans="1:19" hidden="1" x14ac:dyDescent="0.25">
      <c r="A4356" s="228" t="str">
        <f t="shared" si="80"/>
        <v>NANAUser1op_diagnostic_cardiology</v>
      </c>
      <c r="B4356" s="228" t="s">
        <v>3742</v>
      </c>
      <c r="C4356" s="229" t="s">
        <v>3742</v>
      </c>
      <c r="D4356" s="229" t="s">
        <v>3742</v>
      </c>
      <c r="E4356" s="228" t="s">
        <v>3752</v>
      </c>
      <c r="F4356" s="228">
        <v>1</v>
      </c>
      <c r="G4356" s="228" t="s">
        <v>294</v>
      </c>
      <c r="H4356" s="230">
        <f>'User Utilization'!L9</f>
        <v>172.48108369624401</v>
      </c>
      <c r="I4356" s="230">
        <f>'User Utilization'!D9</f>
        <v>0.65000000000000135</v>
      </c>
      <c r="J4356" s="231" t="s">
        <v>333</v>
      </c>
      <c r="K4356" s="228">
        <f t="shared" si="81"/>
        <v>112.11270440255885</v>
      </c>
      <c r="L4356" s="228">
        <f t="shared" si="82"/>
        <v>112.11270440255885</v>
      </c>
      <c r="M4356" s="228">
        <f t="shared" si="83"/>
        <v>0</v>
      </c>
      <c r="N4356" s="228">
        <f t="shared" si="84"/>
        <v>0.65000000000000135</v>
      </c>
      <c r="O4356" s="228">
        <f t="shared" si="84"/>
        <v>0</v>
      </c>
      <c r="P4356" s="228">
        <f t="shared" si="84"/>
        <v>0</v>
      </c>
      <c r="Q4356" s="228">
        <f t="shared" si="84"/>
        <v>0</v>
      </c>
      <c r="R4356" s="228">
        <f t="shared" si="85"/>
        <v>0</v>
      </c>
      <c r="S4356" s="228"/>
    </row>
    <row r="4357" spans="1:19" hidden="1" x14ac:dyDescent="0.25">
      <c r="A4357" s="228" t="str">
        <f t="shared" si="80"/>
        <v>NANAUser1op_dialysis</v>
      </c>
      <c r="B4357" s="228" t="s">
        <v>3742</v>
      </c>
      <c r="C4357" s="229" t="s">
        <v>3742</v>
      </c>
      <c r="D4357" s="229" t="s">
        <v>3742</v>
      </c>
      <c r="E4357" s="228" t="s">
        <v>3752</v>
      </c>
      <c r="F4357" s="228">
        <v>1</v>
      </c>
      <c r="G4357" s="228" t="s">
        <v>295</v>
      </c>
      <c r="H4357" s="230">
        <f>'User Utilization'!L10</f>
        <v>0</v>
      </c>
      <c r="I4357" s="230">
        <f>'User Utilization'!D10</f>
        <v>0</v>
      </c>
      <c r="J4357" s="231" t="s">
        <v>336</v>
      </c>
      <c r="K4357" s="228">
        <f t="shared" si="81"/>
        <v>0</v>
      </c>
      <c r="L4357" s="228">
        <f t="shared" si="82"/>
        <v>0</v>
      </c>
      <c r="M4357" s="228">
        <f t="shared" si="83"/>
        <v>0</v>
      </c>
      <c r="N4357" s="228">
        <f t="shared" si="84"/>
        <v>0</v>
      </c>
      <c r="O4357" s="228">
        <f t="shared" si="84"/>
        <v>0</v>
      </c>
      <c r="P4357" s="228">
        <f t="shared" si="84"/>
        <v>0</v>
      </c>
      <c r="Q4357" s="228">
        <f t="shared" si="84"/>
        <v>0</v>
      </c>
      <c r="R4357" s="228">
        <f t="shared" si="85"/>
        <v>0</v>
      </c>
      <c r="S4357" s="228"/>
    </row>
    <row r="4358" spans="1:19" hidden="1" x14ac:dyDescent="0.25">
      <c r="A4358" s="228" t="str">
        <f t="shared" si="80"/>
        <v>NANAUser1op_dme</v>
      </c>
      <c r="B4358" s="228" t="s">
        <v>3742</v>
      </c>
      <c r="C4358" s="229" t="s">
        <v>3742</v>
      </c>
      <c r="D4358" s="229" t="s">
        <v>3742</v>
      </c>
      <c r="E4358" s="228" t="s">
        <v>3752</v>
      </c>
      <c r="F4358" s="228">
        <v>1</v>
      </c>
      <c r="G4358" s="228" t="s">
        <v>296</v>
      </c>
      <c r="H4358" s="230">
        <f>'User Utilization'!L11</f>
        <v>151.810002065265</v>
      </c>
      <c r="I4358" s="230">
        <f>'User Utilization'!D11</f>
        <v>0.23873101311914077</v>
      </c>
      <c r="J4358" s="231" t="s">
        <v>336</v>
      </c>
      <c r="K4358" s="228">
        <f t="shared" si="81"/>
        <v>36.241755594659566</v>
      </c>
      <c r="L4358" s="228">
        <f t="shared" si="82"/>
        <v>36.241755594659566</v>
      </c>
      <c r="M4358" s="228">
        <f t="shared" si="83"/>
        <v>0</v>
      </c>
      <c r="N4358" s="228">
        <f t="shared" si="84"/>
        <v>0</v>
      </c>
      <c r="O4358" s="228">
        <f t="shared" si="84"/>
        <v>0</v>
      </c>
      <c r="P4358" s="228">
        <f t="shared" si="84"/>
        <v>0</v>
      </c>
      <c r="Q4358" s="228">
        <f t="shared" si="84"/>
        <v>0.23873101311914077</v>
      </c>
      <c r="R4358" s="228">
        <f t="shared" si="85"/>
        <v>36.241755594659566</v>
      </c>
      <c r="S4358" s="228"/>
    </row>
    <row r="4359" spans="1:19" hidden="1" x14ac:dyDescent="0.25">
      <c r="A4359" s="228" t="str">
        <f t="shared" si="80"/>
        <v>NANAUser1op_er_fac</v>
      </c>
      <c r="B4359" s="228" t="s">
        <v>3742</v>
      </c>
      <c r="C4359" s="229" t="s">
        <v>3742</v>
      </c>
      <c r="D4359" s="229" t="s">
        <v>3742</v>
      </c>
      <c r="E4359" s="228" t="s">
        <v>3752</v>
      </c>
      <c r="F4359" s="228">
        <v>1</v>
      </c>
      <c r="G4359" s="228" t="s">
        <v>297</v>
      </c>
      <c r="H4359" s="230">
        <f>'User Utilization'!L12</f>
        <v>1446.90718497749</v>
      </c>
      <c r="I4359" s="230">
        <f>'User Utilization'!D12</f>
        <v>1.5351840908303622E-2</v>
      </c>
      <c r="J4359" s="231" t="s">
        <v>336</v>
      </c>
      <c r="K4359" s="228">
        <f t="shared" si="81"/>
        <v>22.212688912855867</v>
      </c>
      <c r="L4359" s="228">
        <f t="shared" si="82"/>
        <v>22.212688912855867</v>
      </c>
      <c r="M4359" s="228">
        <f t="shared" si="83"/>
        <v>0</v>
      </c>
      <c r="N4359" s="228">
        <f t="shared" si="84"/>
        <v>0</v>
      </c>
      <c r="O4359" s="228">
        <f t="shared" si="84"/>
        <v>0</v>
      </c>
      <c r="P4359" s="228">
        <f t="shared" si="84"/>
        <v>0</v>
      </c>
      <c r="Q4359" s="228">
        <f t="shared" si="84"/>
        <v>1.5351840908303622E-2</v>
      </c>
      <c r="R4359" s="228">
        <f t="shared" si="85"/>
        <v>22.212688912855867</v>
      </c>
      <c r="S4359" s="228"/>
    </row>
    <row r="4360" spans="1:19" hidden="1" x14ac:dyDescent="0.25">
      <c r="A4360" s="228" t="str">
        <f t="shared" si="80"/>
        <v>NANAUser1op_er_prof</v>
      </c>
      <c r="B4360" s="228" t="s">
        <v>3742</v>
      </c>
      <c r="C4360" s="229" t="s">
        <v>3742</v>
      </c>
      <c r="D4360" s="229" t="s">
        <v>3742</v>
      </c>
      <c r="E4360" s="228" t="s">
        <v>3752</v>
      </c>
      <c r="F4360" s="228">
        <v>1</v>
      </c>
      <c r="G4360" s="228" t="s">
        <v>298</v>
      </c>
      <c r="H4360" s="230">
        <f>'User Utilization'!L13</f>
        <v>0</v>
      </c>
      <c r="I4360" s="230">
        <f>'User Utilization'!D13</f>
        <v>0</v>
      </c>
      <c r="J4360" s="231" t="s">
        <v>336</v>
      </c>
      <c r="K4360" s="228">
        <f t="shared" si="81"/>
        <v>0</v>
      </c>
      <c r="L4360" s="228">
        <f t="shared" si="82"/>
        <v>0</v>
      </c>
      <c r="M4360" s="228">
        <f t="shared" si="83"/>
        <v>0</v>
      </c>
      <c r="N4360" s="228">
        <f t="shared" si="84"/>
        <v>0</v>
      </c>
      <c r="O4360" s="228">
        <f t="shared" si="84"/>
        <v>0</v>
      </c>
      <c r="P4360" s="228">
        <f t="shared" si="84"/>
        <v>0</v>
      </c>
      <c r="Q4360" s="228">
        <f t="shared" si="84"/>
        <v>0</v>
      </c>
      <c r="R4360" s="228">
        <f t="shared" si="85"/>
        <v>0</v>
      </c>
      <c r="S4360" s="228"/>
    </row>
    <row r="4361" spans="1:19" hidden="1" x14ac:dyDescent="0.25">
      <c r="A4361" s="228" t="str">
        <f t="shared" si="80"/>
        <v>NANAUser1op_eye</v>
      </c>
      <c r="B4361" s="228" t="s">
        <v>3742</v>
      </c>
      <c r="C4361" s="229" t="s">
        <v>3742</v>
      </c>
      <c r="D4361" s="229" t="s">
        <v>3742</v>
      </c>
      <c r="E4361" s="228" t="s">
        <v>3752</v>
      </c>
      <c r="F4361" s="228">
        <v>1</v>
      </c>
      <c r="G4361" s="228" t="s">
        <v>299</v>
      </c>
      <c r="H4361" s="230">
        <f>'User Utilization'!L14</f>
        <v>130.75734264964399</v>
      </c>
      <c r="I4361" s="230">
        <f>'User Utilization'!D14</f>
        <v>0.18500000000000022</v>
      </c>
      <c r="J4361" s="231" t="s">
        <v>332</v>
      </c>
      <c r="K4361" s="228">
        <f t="shared" si="81"/>
        <v>24.190108390184168</v>
      </c>
      <c r="L4361" s="228">
        <f t="shared" si="82"/>
        <v>24.190108390184168</v>
      </c>
      <c r="M4361" s="228">
        <f t="shared" si="83"/>
        <v>0.18500000000000022</v>
      </c>
      <c r="N4361" s="228">
        <f t="shared" si="84"/>
        <v>0</v>
      </c>
      <c r="O4361" s="228">
        <f t="shared" si="84"/>
        <v>0</v>
      </c>
      <c r="P4361" s="228">
        <f t="shared" si="84"/>
        <v>0</v>
      </c>
      <c r="Q4361" s="228">
        <f t="shared" si="84"/>
        <v>0</v>
      </c>
      <c r="R4361" s="228">
        <f t="shared" si="85"/>
        <v>0</v>
      </c>
      <c r="S4361" s="228"/>
    </row>
    <row r="4362" spans="1:19" hidden="1" x14ac:dyDescent="0.25">
      <c r="A4362" s="228" t="str">
        <f t="shared" si="80"/>
        <v>NANAUser1op_jcode</v>
      </c>
      <c r="B4362" s="228" t="s">
        <v>3742</v>
      </c>
      <c r="C4362" s="229" t="s">
        <v>3742</v>
      </c>
      <c r="D4362" s="229" t="s">
        <v>3742</v>
      </c>
      <c r="E4362" s="228" t="s">
        <v>3752</v>
      </c>
      <c r="F4362" s="228">
        <v>1</v>
      </c>
      <c r="G4362" s="228" t="s">
        <v>300</v>
      </c>
      <c r="H4362" s="230">
        <f>'User Utilization'!L15</f>
        <v>0</v>
      </c>
      <c r="I4362" s="230">
        <f>'User Utilization'!D15</f>
        <v>0</v>
      </c>
      <c r="J4362" s="231" t="s">
        <v>336</v>
      </c>
      <c r="K4362" s="228">
        <f t="shared" si="81"/>
        <v>0</v>
      </c>
      <c r="L4362" s="228">
        <f t="shared" si="82"/>
        <v>0</v>
      </c>
      <c r="M4362" s="228">
        <f t="shared" si="83"/>
        <v>0</v>
      </c>
      <c r="N4362" s="228">
        <f t="shared" si="84"/>
        <v>0</v>
      </c>
      <c r="O4362" s="228">
        <f t="shared" si="84"/>
        <v>0</v>
      </c>
      <c r="P4362" s="228">
        <f t="shared" si="84"/>
        <v>0</v>
      </c>
      <c r="Q4362" s="228">
        <f t="shared" si="84"/>
        <v>0</v>
      </c>
      <c r="R4362" s="228">
        <f t="shared" si="85"/>
        <v>0</v>
      </c>
      <c r="S4362" s="228"/>
    </row>
    <row r="4363" spans="1:19" hidden="1" x14ac:dyDescent="0.25">
      <c r="A4363" s="228" t="str">
        <f t="shared" si="80"/>
        <v>NANAUser1op_lab</v>
      </c>
      <c r="B4363" s="228" t="s">
        <v>3742</v>
      </c>
      <c r="C4363" s="229" t="s">
        <v>3742</v>
      </c>
      <c r="D4363" s="229" t="s">
        <v>3742</v>
      </c>
      <c r="E4363" s="228" t="s">
        <v>3752</v>
      </c>
      <c r="F4363" s="228">
        <v>1</v>
      </c>
      <c r="G4363" s="228" t="s">
        <v>301</v>
      </c>
      <c r="H4363" s="230">
        <f>'User Utilization'!L16</f>
        <v>96.678090127229396</v>
      </c>
      <c r="I4363" s="230">
        <f>'User Utilization'!D16</f>
        <v>2.0699999999999998</v>
      </c>
      <c r="J4363" s="231" t="s">
        <v>333</v>
      </c>
      <c r="K4363" s="228">
        <f t="shared" si="81"/>
        <v>200.12364656336484</v>
      </c>
      <c r="L4363" s="228">
        <f t="shared" si="82"/>
        <v>200.12364656336484</v>
      </c>
      <c r="M4363" s="228">
        <f t="shared" si="83"/>
        <v>0</v>
      </c>
      <c r="N4363" s="228">
        <f t="shared" si="84"/>
        <v>2.0699999999999998</v>
      </c>
      <c r="O4363" s="228">
        <f t="shared" si="84"/>
        <v>0</v>
      </c>
      <c r="P4363" s="228">
        <f t="shared" si="84"/>
        <v>0</v>
      </c>
      <c r="Q4363" s="228">
        <f t="shared" si="84"/>
        <v>0</v>
      </c>
      <c r="R4363" s="228">
        <f t="shared" si="85"/>
        <v>0</v>
      </c>
      <c r="S4363" s="228"/>
    </row>
    <row r="4364" spans="1:19" hidden="1" x14ac:dyDescent="0.25">
      <c r="A4364" s="228" t="str">
        <f t="shared" si="80"/>
        <v>NANAUser1op_mh</v>
      </c>
      <c r="B4364" s="228" t="s">
        <v>3742</v>
      </c>
      <c r="C4364" s="229" t="s">
        <v>3742</v>
      </c>
      <c r="D4364" s="229" t="s">
        <v>3742</v>
      </c>
      <c r="E4364" s="228" t="s">
        <v>3752</v>
      </c>
      <c r="F4364" s="228">
        <v>1</v>
      </c>
      <c r="G4364" s="228" t="s">
        <v>302</v>
      </c>
      <c r="H4364" s="230">
        <f>'User Utilization'!L17</f>
        <v>111.216939119739</v>
      </c>
      <c r="I4364" s="230">
        <f>'User Utilization'!D17</f>
        <v>0.17499999999999985</v>
      </c>
      <c r="J4364" s="231" t="s">
        <v>332</v>
      </c>
      <c r="K4364" s="228">
        <f t="shared" si="81"/>
        <v>19.462964345954308</v>
      </c>
      <c r="L4364" s="228">
        <f t="shared" si="82"/>
        <v>19.462964345954308</v>
      </c>
      <c r="M4364" s="228">
        <f t="shared" si="83"/>
        <v>0.17499999999999985</v>
      </c>
      <c r="N4364" s="228">
        <f t="shared" si="84"/>
        <v>0</v>
      </c>
      <c r="O4364" s="228">
        <f t="shared" si="84"/>
        <v>0</v>
      </c>
      <c r="P4364" s="228">
        <f t="shared" si="84"/>
        <v>0</v>
      </c>
      <c r="Q4364" s="228">
        <f t="shared" si="84"/>
        <v>0</v>
      </c>
      <c r="R4364" s="228">
        <f t="shared" si="85"/>
        <v>0</v>
      </c>
      <c r="S4364" s="228"/>
    </row>
    <row r="4365" spans="1:19" hidden="1" x14ac:dyDescent="0.25">
      <c r="A4365" s="228" t="str">
        <f t="shared" si="80"/>
        <v>NANAUser1op_op_fac</v>
      </c>
      <c r="B4365" s="228" t="s">
        <v>3742</v>
      </c>
      <c r="C4365" s="229" t="s">
        <v>3742</v>
      </c>
      <c r="D4365" s="229" t="s">
        <v>3742</v>
      </c>
      <c r="E4365" s="228" t="s">
        <v>3752</v>
      </c>
      <c r="F4365" s="228">
        <v>1</v>
      </c>
      <c r="G4365" s="228" t="s">
        <v>303</v>
      </c>
      <c r="H4365" s="230">
        <f>'User Utilization'!L18</f>
        <v>407.96540029618598</v>
      </c>
      <c r="I4365" s="230">
        <f>'User Utilization'!D18</f>
        <v>0.15474547601900318</v>
      </c>
      <c r="J4365" s="231" t="s">
        <v>336</v>
      </c>
      <c r="K4365" s="228">
        <f t="shared" si="81"/>
        <v>63.130800068116478</v>
      </c>
      <c r="L4365" s="228">
        <f t="shared" si="82"/>
        <v>63.130800068116478</v>
      </c>
      <c r="M4365" s="228">
        <f t="shared" si="83"/>
        <v>0</v>
      </c>
      <c r="N4365" s="228">
        <f t="shared" si="84"/>
        <v>0</v>
      </c>
      <c r="O4365" s="228">
        <f t="shared" si="84"/>
        <v>0</v>
      </c>
      <c r="P4365" s="228">
        <f t="shared" si="84"/>
        <v>0</v>
      </c>
      <c r="Q4365" s="228">
        <f t="shared" si="84"/>
        <v>0.15474547601900318</v>
      </c>
      <c r="R4365" s="228">
        <f t="shared" si="85"/>
        <v>63.130800068116478</v>
      </c>
      <c r="S4365" s="228"/>
    </row>
    <row r="4366" spans="1:19" hidden="1" x14ac:dyDescent="0.25">
      <c r="A4366" s="228" t="str">
        <f t="shared" si="80"/>
        <v>NANAUser1op_other</v>
      </c>
      <c r="B4366" s="228" t="s">
        <v>3742</v>
      </c>
      <c r="C4366" s="229" t="s">
        <v>3742</v>
      </c>
      <c r="D4366" s="229" t="s">
        <v>3742</v>
      </c>
      <c r="E4366" s="228" t="s">
        <v>3752</v>
      </c>
      <c r="F4366" s="228">
        <v>1</v>
      </c>
      <c r="G4366" s="228" t="s">
        <v>304</v>
      </c>
      <c r="H4366" s="230">
        <f>'User Utilization'!L19</f>
        <v>160.14664617599499</v>
      </c>
      <c r="I4366" s="230">
        <f>'User Utilization'!D19</f>
        <v>1.4600229453016766</v>
      </c>
      <c r="J4366" s="231" t="s">
        <v>336</v>
      </c>
      <c r="K4366" s="228">
        <f t="shared" si="81"/>
        <v>233.8177780300617</v>
      </c>
      <c r="L4366" s="228">
        <f t="shared" si="82"/>
        <v>233.8177780300617</v>
      </c>
      <c r="M4366" s="228">
        <f t="shared" si="83"/>
        <v>0</v>
      </c>
      <c r="N4366" s="228">
        <f t="shared" si="84"/>
        <v>0</v>
      </c>
      <c r="O4366" s="228">
        <f t="shared" si="84"/>
        <v>0</v>
      </c>
      <c r="P4366" s="228">
        <f t="shared" si="84"/>
        <v>0</v>
      </c>
      <c r="Q4366" s="228">
        <f t="shared" si="84"/>
        <v>1.4600229453016766</v>
      </c>
      <c r="R4366" s="228">
        <f t="shared" si="85"/>
        <v>233.8177780300617</v>
      </c>
      <c r="S4366" s="228"/>
    </row>
    <row r="4367" spans="1:19" hidden="1" x14ac:dyDescent="0.25">
      <c r="A4367" s="228" t="str">
        <f t="shared" si="80"/>
        <v>NANAUser1op_prev</v>
      </c>
      <c r="B4367" s="228" t="s">
        <v>3742</v>
      </c>
      <c r="C4367" s="229" t="s">
        <v>3742</v>
      </c>
      <c r="D4367" s="229" t="s">
        <v>3742</v>
      </c>
      <c r="E4367" s="228" t="s">
        <v>3752</v>
      </c>
      <c r="F4367" s="228">
        <v>1</v>
      </c>
      <c r="G4367" s="228" t="s">
        <v>305</v>
      </c>
      <c r="H4367" s="230">
        <f>'User Utilization'!L20</f>
        <v>170.807877411818</v>
      </c>
      <c r="I4367" s="230">
        <f>'User Utilization'!D20</f>
        <v>1.8850000000000011</v>
      </c>
      <c r="J4367" s="231" t="s">
        <v>332</v>
      </c>
      <c r="K4367" s="228">
        <f t="shared" si="81"/>
        <v>321.97284892127709</v>
      </c>
      <c r="L4367" s="228">
        <f t="shared" si="82"/>
        <v>321.97284892127709</v>
      </c>
      <c r="M4367" s="228">
        <f t="shared" si="83"/>
        <v>1.8850000000000011</v>
      </c>
      <c r="N4367" s="228">
        <f t="shared" si="83"/>
        <v>0</v>
      </c>
      <c r="O4367" s="228">
        <f t="shared" si="83"/>
        <v>0</v>
      </c>
      <c r="P4367" s="228">
        <f t="shared" si="83"/>
        <v>0</v>
      </c>
      <c r="Q4367" s="228">
        <f t="shared" si="83"/>
        <v>0</v>
      </c>
      <c r="R4367" s="228">
        <f t="shared" si="85"/>
        <v>0</v>
      </c>
      <c r="S4367" s="228"/>
    </row>
    <row r="4368" spans="1:19" hidden="1" x14ac:dyDescent="0.25">
      <c r="A4368" s="228" t="str">
        <f t="shared" si="80"/>
        <v>NANAUser1op_primcare</v>
      </c>
      <c r="B4368" s="228" t="s">
        <v>3742</v>
      </c>
      <c r="C4368" s="229" t="s">
        <v>3742</v>
      </c>
      <c r="D4368" s="229" t="s">
        <v>3742</v>
      </c>
      <c r="E4368" s="228" t="s">
        <v>3752</v>
      </c>
      <c r="F4368" s="228">
        <v>1</v>
      </c>
      <c r="G4368" s="228" t="s">
        <v>306</v>
      </c>
      <c r="H4368" s="230">
        <f>'User Utilization'!L21</f>
        <v>119.851521114146</v>
      </c>
      <c r="I4368" s="230">
        <f>'User Utilization'!D21</f>
        <v>1.8850000000000011</v>
      </c>
      <c r="J4368" s="231" t="s">
        <v>332</v>
      </c>
      <c r="K4368" s="228">
        <f t="shared" si="81"/>
        <v>225.92011730016534</v>
      </c>
      <c r="L4368" s="228">
        <f t="shared" si="82"/>
        <v>225.92011730016534</v>
      </c>
      <c r="M4368" s="228">
        <f t="shared" si="83"/>
        <v>1.8850000000000011</v>
      </c>
      <c r="N4368" s="228">
        <f t="shared" si="83"/>
        <v>0</v>
      </c>
      <c r="O4368" s="228">
        <f t="shared" si="83"/>
        <v>0</v>
      </c>
      <c r="P4368" s="228">
        <f t="shared" si="83"/>
        <v>0</v>
      </c>
      <c r="Q4368" s="228">
        <f t="shared" si="83"/>
        <v>0</v>
      </c>
      <c r="R4368" s="228">
        <f t="shared" si="85"/>
        <v>0</v>
      </c>
      <c r="S4368" s="228"/>
    </row>
    <row r="4369" spans="1:19" hidden="1" x14ac:dyDescent="0.25">
      <c r="A4369" s="228" t="str">
        <f t="shared" si="80"/>
        <v>NANAUser1op_rehab</v>
      </c>
      <c r="B4369" s="228" t="s">
        <v>3742</v>
      </c>
      <c r="C4369" s="229" t="s">
        <v>3742</v>
      </c>
      <c r="D4369" s="229" t="s">
        <v>3742</v>
      </c>
      <c r="E4369" s="228" t="s">
        <v>3752</v>
      </c>
      <c r="F4369" s="228">
        <v>1</v>
      </c>
      <c r="G4369" s="228" t="s">
        <v>307</v>
      </c>
      <c r="H4369" s="230">
        <f>'User Utilization'!L22</f>
        <v>83.576633025459103</v>
      </c>
      <c r="I4369" s="230">
        <f>'User Utilization'!D22</f>
        <v>2.1961515929660202</v>
      </c>
      <c r="J4369" s="231" t="s">
        <v>336</v>
      </c>
      <c r="K4369" s="228">
        <f t="shared" si="81"/>
        <v>183.5469557535985</v>
      </c>
      <c r="L4369" s="228">
        <f t="shared" si="82"/>
        <v>183.5469557535985</v>
      </c>
      <c r="M4369" s="228">
        <f t="shared" si="83"/>
        <v>0</v>
      </c>
      <c r="N4369" s="228">
        <f t="shared" si="83"/>
        <v>0</v>
      </c>
      <c r="O4369" s="228">
        <f t="shared" si="83"/>
        <v>0</v>
      </c>
      <c r="P4369" s="228">
        <f t="shared" si="83"/>
        <v>0</v>
      </c>
      <c r="Q4369" s="228">
        <f t="shared" si="83"/>
        <v>2.1961515929660202</v>
      </c>
      <c r="R4369" s="228">
        <f t="shared" si="85"/>
        <v>183.5469557535985</v>
      </c>
      <c r="S4369" s="228"/>
    </row>
    <row r="4370" spans="1:19" hidden="1" x14ac:dyDescent="0.25">
      <c r="A4370" s="228" t="str">
        <f t="shared" si="80"/>
        <v>NANAUser1op_speccare</v>
      </c>
      <c r="B4370" s="228" t="s">
        <v>3742</v>
      </c>
      <c r="C4370" s="229" t="s">
        <v>3742</v>
      </c>
      <c r="D4370" s="229" t="s">
        <v>3742</v>
      </c>
      <c r="E4370" s="228" t="s">
        <v>3752</v>
      </c>
      <c r="F4370" s="228">
        <v>1</v>
      </c>
      <c r="G4370" s="228" t="s">
        <v>308</v>
      </c>
      <c r="H4370" s="230">
        <f>'User Utilization'!L23</f>
        <v>166.86058315599701</v>
      </c>
      <c r="I4370" s="230">
        <f>'User Utilization'!D23</f>
        <v>2.0600000000000023</v>
      </c>
      <c r="J4370" s="231" t="s">
        <v>332</v>
      </c>
      <c r="K4370" s="228">
        <f t="shared" si="81"/>
        <v>343.73280130135419</v>
      </c>
      <c r="L4370" s="228">
        <f t="shared" si="82"/>
        <v>343.73280130135419</v>
      </c>
      <c r="M4370" s="228">
        <f t="shared" si="83"/>
        <v>2.0600000000000023</v>
      </c>
      <c r="N4370" s="228">
        <f t="shared" si="83"/>
        <v>0</v>
      </c>
      <c r="O4370" s="228">
        <f t="shared" si="83"/>
        <v>0</v>
      </c>
      <c r="P4370" s="228">
        <f t="shared" si="83"/>
        <v>0</v>
      </c>
      <c r="Q4370" s="228">
        <f t="shared" si="83"/>
        <v>0</v>
      </c>
      <c r="R4370" s="228">
        <f t="shared" si="85"/>
        <v>0</v>
      </c>
      <c r="S4370" s="228"/>
    </row>
    <row r="4371" spans="1:19" hidden="1" x14ac:dyDescent="0.25">
      <c r="A4371" s="228" t="str">
        <f t="shared" si="80"/>
        <v>NANAUser1op_surg</v>
      </c>
      <c r="B4371" s="228" t="s">
        <v>3742</v>
      </c>
      <c r="C4371" s="229" t="s">
        <v>3742</v>
      </c>
      <c r="D4371" s="229" t="s">
        <v>3742</v>
      </c>
      <c r="E4371" s="228" t="s">
        <v>3752</v>
      </c>
      <c r="F4371" s="228">
        <v>1</v>
      </c>
      <c r="G4371" s="228" t="s">
        <v>309</v>
      </c>
      <c r="H4371" s="230">
        <f>'User Utilization'!L24</f>
        <v>888.42006699535102</v>
      </c>
      <c r="I4371" s="230">
        <f>'User Utilization'!D24</f>
        <v>1.5791028594446532E-2</v>
      </c>
      <c r="J4371" s="231" t="s">
        <v>336</v>
      </c>
      <c r="K4371" s="228">
        <f t="shared" si="81"/>
        <v>14.029066681803691</v>
      </c>
      <c r="L4371" s="228">
        <f t="shared" si="82"/>
        <v>14.029066681803691</v>
      </c>
      <c r="M4371" s="228">
        <f t="shared" si="83"/>
        <v>0</v>
      </c>
      <c r="N4371" s="228">
        <f t="shared" si="83"/>
        <v>0</v>
      </c>
      <c r="O4371" s="228">
        <f t="shared" si="83"/>
        <v>0</v>
      </c>
      <c r="P4371" s="228">
        <f t="shared" si="83"/>
        <v>0</v>
      </c>
      <c r="Q4371" s="228">
        <f t="shared" si="83"/>
        <v>1.5791028594446532E-2</v>
      </c>
      <c r="R4371" s="228">
        <f t="shared" si="85"/>
        <v>14.029066681803691</v>
      </c>
      <c r="S4371" s="228"/>
    </row>
    <row r="4372" spans="1:19" hidden="1" x14ac:dyDescent="0.25">
      <c r="A4372" s="228" t="str">
        <f t="shared" si="80"/>
        <v>NANAUser1op_ultrasound</v>
      </c>
      <c r="B4372" s="228" t="s">
        <v>3742</v>
      </c>
      <c r="C4372" s="229" t="s">
        <v>3742</v>
      </c>
      <c r="D4372" s="229" t="s">
        <v>3742</v>
      </c>
      <c r="E4372" s="228" t="s">
        <v>3752</v>
      </c>
      <c r="F4372" s="228">
        <v>1</v>
      </c>
      <c r="G4372" s="228" t="s">
        <v>310</v>
      </c>
      <c r="H4372" s="230">
        <f>'User Utilization'!L25</f>
        <v>206.06419599265899</v>
      </c>
      <c r="I4372" s="230">
        <f>'User Utilization'!D25</f>
        <v>5.4999999999999931E-2</v>
      </c>
      <c r="J4372" s="231" t="s">
        <v>333</v>
      </c>
      <c r="K4372" s="228">
        <f t="shared" si="81"/>
        <v>11.333530779596231</v>
      </c>
      <c r="L4372" s="228">
        <f t="shared" si="82"/>
        <v>11.333530779596231</v>
      </c>
      <c r="M4372" s="228">
        <f t="shared" si="83"/>
        <v>0</v>
      </c>
      <c r="N4372" s="228">
        <f t="shared" si="83"/>
        <v>5.4999999999999931E-2</v>
      </c>
      <c r="O4372" s="228">
        <f t="shared" si="83"/>
        <v>0</v>
      </c>
      <c r="P4372" s="228">
        <f t="shared" si="83"/>
        <v>0</v>
      </c>
      <c r="Q4372" s="228">
        <f t="shared" si="83"/>
        <v>0</v>
      </c>
      <c r="R4372" s="228">
        <f t="shared" si="85"/>
        <v>0</v>
      </c>
      <c r="S4372" s="228"/>
    </row>
    <row r="4373" spans="1:19" hidden="1" x14ac:dyDescent="0.25">
      <c r="A4373" s="228" t="str">
        <f t="shared" si="80"/>
        <v>NANAUser1op_xray</v>
      </c>
      <c r="B4373" s="228" t="s">
        <v>3742</v>
      </c>
      <c r="C4373" s="229" t="s">
        <v>3742</v>
      </c>
      <c r="D4373" s="229" t="s">
        <v>3742</v>
      </c>
      <c r="E4373" s="228" t="s">
        <v>3752</v>
      </c>
      <c r="F4373" s="228">
        <v>1</v>
      </c>
      <c r="G4373" s="228" t="s">
        <v>311</v>
      </c>
      <c r="H4373" s="230">
        <f>'User Utilization'!L26</f>
        <v>112.797082387996</v>
      </c>
      <c r="I4373" s="230">
        <f>'User Utilization'!D26</f>
        <v>0.39500000000000041</v>
      </c>
      <c r="J4373" s="231" t="s">
        <v>333</v>
      </c>
      <c r="K4373" s="228">
        <f t="shared" si="81"/>
        <v>44.554847543258468</v>
      </c>
      <c r="L4373" s="228">
        <f t="shared" si="82"/>
        <v>44.554847543258468</v>
      </c>
      <c r="M4373" s="228">
        <f t="shared" si="83"/>
        <v>0</v>
      </c>
      <c r="N4373" s="228">
        <f t="shared" si="83"/>
        <v>0.39500000000000041</v>
      </c>
      <c r="O4373" s="228">
        <f t="shared" si="83"/>
        <v>0</v>
      </c>
      <c r="P4373" s="228">
        <f t="shared" si="83"/>
        <v>0</v>
      </c>
      <c r="Q4373" s="228">
        <f t="shared" si="83"/>
        <v>0</v>
      </c>
      <c r="R4373" s="228">
        <f t="shared" si="85"/>
        <v>0</v>
      </c>
      <c r="S4373" s="228"/>
    </row>
    <row r="4374" spans="1:19" hidden="1" x14ac:dyDescent="0.25">
      <c r="A4374" s="228" t="str">
        <f t="shared" si="80"/>
        <v>NANAUser1rx_generic</v>
      </c>
      <c r="B4374" s="228" t="s">
        <v>3742</v>
      </c>
      <c r="C4374" s="229" t="s">
        <v>3742</v>
      </c>
      <c r="D4374" s="229" t="s">
        <v>3742</v>
      </c>
      <c r="E4374" s="228" t="s">
        <v>3752</v>
      </c>
      <c r="F4374" s="228">
        <v>1</v>
      </c>
      <c r="G4374" s="228" t="s">
        <v>312</v>
      </c>
      <c r="H4374" s="230">
        <f>'User Utilization'!L27</f>
        <v>27.476786835476801</v>
      </c>
      <c r="I4374" s="230">
        <f>'User Utilization'!D27</f>
        <v>15.754999999999995</v>
      </c>
      <c r="J4374" s="231" t="s">
        <v>334</v>
      </c>
      <c r="K4374" s="228">
        <f t="shared" si="81"/>
        <v>432.89677659293687</v>
      </c>
      <c r="L4374" s="228">
        <f t="shared" si="82"/>
        <v>432.89677659293687</v>
      </c>
      <c r="M4374" s="228">
        <f t="shared" si="83"/>
        <v>0</v>
      </c>
      <c r="N4374" s="228">
        <f t="shared" si="83"/>
        <v>0</v>
      </c>
      <c r="O4374" s="228">
        <f t="shared" si="83"/>
        <v>15.754999999999995</v>
      </c>
      <c r="P4374" s="228">
        <f t="shared" si="83"/>
        <v>0</v>
      </c>
      <c r="Q4374" s="228">
        <f t="shared" si="83"/>
        <v>0</v>
      </c>
      <c r="R4374" s="228">
        <f t="shared" si="85"/>
        <v>0</v>
      </c>
      <c r="S4374" s="228"/>
    </row>
    <row r="4375" spans="1:19" hidden="1" x14ac:dyDescent="0.25">
      <c r="A4375" s="228" t="str">
        <f>B4375&amp;C4375&amp;E4375&amp;G4375</f>
        <v>NANAUser1rx_pbrand</v>
      </c>
      <c r="B4375" s="228" t="s">
        <v>3742</v>
      </c>
      <c r="C4375" s="229" t="s">
        <v>3742</v>
      </c>
      <c r="D4375" s="229" t="s">
        <v>3742</v>
      </c>
      <c r="E4375" s="228" t="s">
        <v>3752</v>
      </c>
      <c r="F4375" s="228">
        <v>1</v>
      </c>
      <c r="G4375" s="228" t="s">
        <v>2687</v>
      </c>
      <c r="H4375" s="230">
        <f>'User Utilization'!L28</f>
        <v>206.53184073333099</v>
      </c>
      <c r="I4375" s="230">
        <f>'User Utilization'!D28</f>
        <v>2.4203967737299985</v>
      </c>
      <c r="J4375" s="231" t="s">
        <v>334</v>
      </c>
      <c r="K4375" s="228">
        <f t="shared" si="81"/>
        <v>499.88900098347222</v>
      </c>
      <c r="L4375" s="228">
        <f t="shared" si="82"/>
        <v>499.88900098347222</v>
      </c>
      <c r="M4375" s="228">
        <f t="shared" si="83"/>
        <v>0</v>
      </c>
      <c r="N4375" s="228">
        <f t="shared" si="83"/>
        <v>0</v>
      </c>
      <c r="O4375" s="228">
        <f t="shared" si="83"/>
        <v>2.4203967737299985</v>
      </c>
      <c r="P4375" s="228">
        <f t="shared" si="83"/>
        <v>0</v>
      </c>
      <c r="Q4375" s="228">
        <f t="shared" si="83"/>
        <v>0</v>
      </c>
      <c r="R4375" s="228">
        <f t="shared" si="85"/>
        <v>0</v>
      </c>
      <c r="S4375" s="228"/>
    </row>
    <row r="4376" spans="1:19" hidden="1" x14ac:dyDescent="0.25">
      <c r="A4376" s="228" t="str">
        <f t="shared" ref="A4376:A4439" si="86">B4376&amp;C4376&amp;E4376&amp;G4376</f>
        <v>NANAUser1rx_npbrand</v>
      </c>
      <c r="B4376" s="228" t="s">
        <v>3742</v>
      </c>
      <c r="C4376" s="229" t="s">
        <v>3742</v>
      </c>
      <c r="D4376" s="229" t="s">
        <v>3742</v>
      </c>
      <c r="E4376" s="228" t="s">
        <v>3752</v>
      </c>
      <c r="F4376" s="228">
        <v>1</v>
      </c>
      <c r="G4376" s="228" t="s">
        <v>2688</v>
      </c>
      <c r="H4376" s="230">
        <f>'User Utilization'!L29</f>
        <v>332.78273600777999</v>
      </c>
      <c r="I4376" s="230">
        <f>'User Utilization'!D29</f>
        <v>0.34960322626999996</v>
      </c>
      <c r="J4376" s="231" t="s">
        <v>334</v>
      </c>
      <c r="K4376" s="228">
        <f t="shared" si="81"/>
        <v>116.34191815527757</v>
      </c>
      <c r="L4376" s="228">
        <f t="shared" si="82"/>
        <v>116.34191815527757</v>
      </c>
      <c r="M4376" s="228">
        <f t="shared" si="83"/>
        <v>0</v>
      </c>
      <c r="N4376" s="228">
        <f t="shared" si="83"/>
        <v>0</v>
      </c>
      <c r="O4376" s="228">
        <f t="shared" si="83"/>
        <v>0.34960322626999996</v>
      </c>
      <c r="P4376" s="228">
        <f t="shared" si="83"/>
        <v>0</v>
      </c>
      <c r="Q4376" s="228">
        <f t="shared" si="83"/>
        <v>0</v>
      </c>
      <c r="R4376" s="228">
        <f t="shared" si="85"/>
        <v>0</v>
      </c>
      <c r="S4376" s="228"/>
    </row>
    <row r="4377" spans="1:19" hidden="1" x14ac:dyDescent="0.25">
      <c r="A4377" s="228" t="str">
        <f t="shared" si="86"/>
        <v>NANAUser1rx_specialty</v>
      </c>
      <c r="B4377" s="228" t="s">
        <v>3742</v>
      </c>
      <c r="C4377" s="229" t="s">
        <v>3742</v>
      </c>
      <c r="D4377" s="229" t="s">
        <v>3742</v>
      </c>
      <c r="E4377" s="228" t="s">
        <v>3752</v>
      </c>
      <c r="F4377" s="228">
        <v>1</v>
      </c>
      <c r="G4377" s="228" t="s">
        <v>313</v>
      </c>
      <c r="H4377" s="230">
        <f>'User Utilization'!L30</f>
        <v>2914.77385099912</v>
      </c>
      <c r="I4377" s="230">
        <f>'User Utilization'!D30</f>
        <v>4.999999999999994E-3</v>
      </c>
      <c r="J4377" s="232" t="s">
        <v>334</v>
      </c>
      <c r="K4377" s="228">
        <f t="shared" si="81"/>
        <v>14.573869254995582</v>
      </c>
      <c r="L4377" s="228">
        <f t="shared" si="82"/>
        <v>14.573869254995582</v>
      </c>
      <c r="M4377" s="228">
        <f t="shared" si="83"/>
        <v>0</v>
      </c>
      <c r="N4377" s="228">
        <f t="shared" si="83"/>
        <v>0</v>
      </c>
      <c r="O4377" s="228">
        <f t="shared" si="83"/>
        <v>4.999999999999994E-3</v>
      </c>
      <c r="P4377" s="228">
        <f t="shared" si="83"/>
        <v>0</v>
      </c>
      <c r="Q4377" s="228">
        <f t="shared" si="83"/>
        <v>0</v>
      </c>
      <c r="R4377" s="228">
        <f t="shared" si="85"/>
        <v>0</v>
      </c>
      <c r="S4377" s="228"/>
    </row>
    <row r="4378" spans="1:19" hidden="1" x14ac:dyDescent="0.25">
      <c r="A4378" s="228" t="str">
        <f t="shared" si="86"/>
        <v>NANAUser2ip_fac</v>
      </c>
      <c r="B4378" s="228" t="s">
        <v>3742</v>
      </c>
      <c r="C4378" s="229" t="s">
        <v>3742</v>
      </c>
      <c r="D4378" s="229" t="s">
        <v>3742</v>
      </c>
      <c r="E4378" s="228" t="s">
        <v>3753</v>
      </c>
      <c r="F4378" s="228">
        <v>1</v>
      </c>
      <c r="G4378" s="228" t="s">
        <v>289</v>
      </c>
      <c r="H4378" s="230">
        <f>'User Utilization'!M4</f>
        <v>1788.0417026566699</v>
      </c>
      <c r="I4378" s="230">
        <f>'User Utilization'!E4</f>
        <v>0</v>
      </c>
      <c r="J4378" s="231" t="s">
        <v>335</v>
      </c>
      <c r="K4378" s="228">
        <f>H4378*I4378</f>
        <v>0</v>
      </c>
      <c r="L4378" s="228">
        <f t="shared" si="82"/>
        <v>0</v>
      </c>
      <c r="M4378" s="228">
        <f>IF($J4378=M$3,$I4378,0)</f>
        <v>0</v>
      </c>
      <c r="N4378" s="228">
        <f>IF($J4378=N$3,$I4378,0)</f>
        <v>0</v>
      </c>
      <c r="O4378" s="228">
        <f>IF($J4378=O$3,$I4378,0)</f>
        <v>0</v>
      </c>
      <c r="P4378" s="228">
        <f>IF($J4378=P$3,$I4378,0)</f>
        <v>0</v>
      </c>
      <c r="Q4378" s="228">
        <f>IF($J4378=Q$3,$I4378,0)</f>
        <v>0</v>
      </c>
      <c r="R4378" s="228">
        <f t="shared" si="85"/>
        <v>0</v>
      </c>
      <c r="S4378" s="228"/>
    </row>
    <row r="4379" spans="1:19" hidden="1" x14ac:dyDescent="0.25">
      <c r="A4379" s="228" t="str">
        <f t="shared" si="86"/>
        <v>NANAUser2ip_prof</v>
      </c>
      <c r="B4379" s="228" t="s">
        <v>3742</v>
      </c>
      <c r="C4379" s="229" t="s">
        <v>3742</v>
      </c>
      <c r="D4379" s="229" t="s">
        <v>3742</v>
      </c>
      <c r="E4379" s="228" t="s">
        <v>3753</v>
      </c>
      <c r="F4379" s="228">
        <v>1</v>
      </c>
      <c r="G4379" s="228" t="s">
        <v>290</v>
      </c>
      <c r="H4379" s="230">
        <f>'User Utilization'!M5</f>
        <v>1063.34623826849</v>
      </c>
      <c r="I4379" s="230">
        <f>'User Utilization'!E5</f>
        <v>0</v>
      </c>
      <c r="J4379" s="231" t="s">
        <v>363</v>
      </c>
      <c r="K4379" s="228">
        <f t="shared" si="81"/>
        <v>0</v>
      </c>
      <c r="L4379" s="228">
        <f t="shared" si="82"/>
        <v>0</v>
      </c>
      <c r="M4379" s="228">
        <f t="shared" ref="M4379:Q4429" si="87">IF($J4379=M$3,$I4379,0)</f>
        <v>0</v>
      </c>
      <c r="N4379" s="228">
        <f t="shared" si="87"/>
        <v>0</v>
      </c>
      <c r="O4379" s="228">
        <f t="shared" si="87"/>
        <v>0</v>
      </c>
      <c r="P4379" s="228">
        <f t="shared" si="87"/>
        <v>0</v>
      </c>
      <c r="Q4379" s="228">
        <f t="shared" si="87"/>
        <v>0</v>
      </c>
      <c r="R4379" s="228">
        <f t="shared" si="85"/>
        <v>0</v>
      </c>
      <c r="S4379" s="228"/>
    </row>
    <row r="4380" spans="1:19" hidden="1" x14ac:dyDescent="0.25">
      <c r="A4380" s="228" t="str">
        <f t="shared" si="86"/>
        <v>NANAUser2op_ambulance</v>
      </c>
      <c r="B4380" s="228" t="s">
        <v>3742</v>
      </c>
      <c r="C4380" s="229" t="s">
        <v>3742</v>
      </c>
      <c r="D4380" s="229" t="s">
        <v>3742</v>
      </c>
      <c r="E4380" s="228" t="s">
        <v>3753</v>
      </c>
      <c r="F4380" s="228">
        <v>1</v>
      </c>
      <c r="G4380" s="228" t="s">
        <v>291</v>
      </c>
      <c r="H4380" s="230">
        <f>'User Utilization'!M6</f>
        <v>626.45890156508699</v>
      </c>
      <c r="I4380" s="230">
        <f>'User Utilization'!E6</f>
        <v>1.8526344437856468E-3</v>
      </c>
      <c r="J4380" s="231" t="s">
        <v>336</v>
      </c>
      <c r="K4380" s="228">
        <f t="shared" si="81"/>
        <v>1.1605993386556022</v>
      </c>
      <c r="L4380" s="228">
        <f t="shared" si="82"/>
        <v>1.1605993386556022</v>
      </c>
      <c r="M4380" s="228">
        <f t="shared" si="87"/>
        <v>0</v>
      </c>
      <c r="N4380" s="228">
        <f t="shared" si="87"/>
        <v>0</v>
      </c>
      <c r="O4380" s="228">
        <f t="shared" si="87"/>
        <v>0</v>
      </c>
      <c r="P4380" s="228">
        <f t="shared" si="87"/>
        <v>0</v>
      </c>
      <c r="Q4380" s="228">
        <f t="shared" si="87"/>
        <v>1.8526344437856468E-3</v>
      </c>
      <c r="R4380" s="228">
        <f t="shared" si="85"/>
        <v>1.1605993386556022</v>
      </c>
      <c r="S4380" s="228"/>
    </row>
    <row r="4381" spans="1:19" hidden="1" x14ac:dyDescent="0.25">
      <c r="A4381" s="228" t="str">
        <f t="shared" si="86"/>
        <v>NANAUser2op_chiro</v>
      </c>
      <c r="B4381" s="228" t="s">
        <v>3742</v>
      </c>
      <c r="C4381" s="229" t="s">
        <v>3742</v>
      </c>
      <c r="D4381" s="229" t="s">
        <v>3742</v>
      </c>
      <c r="E4381" s="228" t="s">
        <v>3753</v>
      </c>
      <c r="F4381" s="228">
        <v>1</v>
      </c>
      <c r="G4381" s="228" t="s">
        <v>292</v>
      </c>
      <c r="H4381" s="230">
        <f>'User Utilization'!M7</f>
        <v>48.843847807868698</v>
      </c>
      <c r="I4381" s="230">
        <f>'User Utilization'!E7</f>
        <v>0.80499999999999983</v>
      </c>
      <c r="J4381" s="231" t="s">
        <v>332</v>
      </c>
      <c r="K4381" s="228">
        <f t="shared" si="81"/>
        <v>39.319297485334296</v>
      </c>
      <c r="L4381" s="228">
        <f t="shared" si="82"/>
        <v>39.319297485334296</v>
      </c>
      <c r="M4381" s="228">
        <f t="shared" si="87"/>
        <v>0.80499999999999983</v>
      </c>
      <c r="N4381" s="228">
        <f t="shared" si="87"/>
        <v>0</v>
      </c>
      <c r="O4381" s="228">
        <f t="shared" si="87"/>
        <v>0</v>
      </c>
      <c r="P4381" s="228">
        <f t="shared" si="87"/>
        <v>0</v>
      </c>
      <c r="Q4381" s="228">
        <f t="shared" si="87"/>
        <v>0</v>
      </c>
      <c r="R4381" s="228">
        <f t="shared" si="85"/>
        <v>0</v>
      </c>
      <c r="S4381" s="228"/>
    </row>
    <row r="4382" spans="1:19" hidden="1" x14ac:dyDescent="0.25">
      <c r="A4382" s="228" t="str">
        <f t="shared" si="86"/>
        <v>NANAUser2op_ct_mri</v>
      </c>
      <c r="B4382" s="228" t="s">
        <v>3742</v>
      </c>
      <c r="C4382" s="229" t="s">
        <v>3742</v>
      </c>
      <c r="D4382" s="229" t="s">
        <v>3742</v>
      </c>
      <c r="E4382" s="228" t="s">
        <v>3753</v>
      </c>
      <c r="F4382" s="228">
        <v>1</v>
      </c>
      <c r="G4382" s="228" t="s">
        <v>293</v>
      </c>
      <c r="H4382" s="230">
        <f>'User Utilization'!M8</f>
        <v>824.98389039783694</v>
      </c>
      <c r="I4382" s="230">
        <f>'User Utilization'!E8</f>
        <v>0.14500000000000018</v>
      </c>
      <c r="J4382" s="231" t="s">
        <v>333</v>
      </c>
      <c r="K4382" s="228">
        <f t="shared" si="81"/>
        <v>119.6226641076865</v>
      </c>
      <c r="L4382" s="228">
        <f t="shared" si="82"/>
        <v>119.6226641076865</v>
      </c>
      <c r="M4382" s="228">
        <f t="shared" si="87"/>
        <v>0</v>
      </c>
      <c r="N4382" s="228">
        <f t="shared" si="87"/>
        <v>0.14500000000000018</v>
      </c>
      <c r="O4382" s="228">
        <f t="shared" si="87"/>
        <v>0</v>
      </c>
      <c r="P4382" s="228">
        <f t="shared" si="87"/>
        <v>0</v>
      </c>
      <c r="Q4382" s="228">
        <f t="shared" si="87"/>
        <v>0</v>
      </c>
      <c r="R4382" s="228">
        <f t="shared" si="85"/>
        <v>0</v>
      </c>
      <c r="S4382" s="228"/>
    </row>
    <row r="4383" spans="1:19" hidden="1" x14ac:dyDescent="0.25">
      <c r="A4383" s="228" t="str">
        <f t="shared" si="86"/>
        <v>NANAUser2op_diagnostic_cardiology</v>
      </c>
      <c r="B4383" s="228" t="s">
        <v>3742</v>
      </c>
      <c r="C4383" s="229" t="s">
        <v>3742</v>
      </c>
      <c r="D4383" s="229" t="s">
        <v>3742</v>
      </c>
      <c r="E4383" s="228" t="s">
        <v>3753</v>
      </c>
      <c r="F4383" s="228">
        <v>1</v>
      </c>
      <c r="G4383" s="228" t="s">
        <v>294</v>
      </c>
      <c r="H4383" s="230">
        <f>'User Utilization'!M9</f>
        <v>165.115689330332</v>
      </c>
      <c r="I4383" s="230">
        <f>'User Utilization'!E9</f>
        <v>0.63000000000000167</v>
      </c>
      <c r="J4383" s="231" t="s">
        <v>333</v>
      </c>
      <c r="K4383" s="228">
        <f t="shared" si="81"/>
        <v>104.02288427810944</v>
      </c>
      <c r="L4383" s="228">
        <f t="shared" si="82"/>
        <v>104.02288427810944</v>
      </c>
      <c r="M4383" s="228">
        <f t="shared" si="87"/>
        <v>0</v>
      </c>
      <c r="N4383" s="228">
        <f t="shared" si="87"/>
        <v>0.63000000000000167</v>
      </c>
      <c r="O4383" s="228">
        <f t="shared" si="87"/>
        <v>0</v>
      </c>
      <c r="P4383" s="228">
        <f t="shared" si="87"/>
        <v>0</v>
      </c>
      <c r="Q4383" s="228">
        <f t="shared" si="87"/>
        <v>0</v>
      </c>
      <c r="R4383" s="228">
        <f t="shared" si="85"/>
        <v>0</v>
      </c>
      <c r="S4383" s="228"/>
    </row>
    <row r="4384" spans="1:19" hidden="1" x14ac:dyDescent="0.25">
      <c r="A4384" s="228" t="str">
        <f t="shared" si="86"/>
        <v>NANAUser2op_dialysis</v>
      </c>
      <c r="B4384" s="228" t="s">
        <v>3742</v>
      </c>
      <c r="C4384" s="229" t="s">
        <v>3742</v>
      </c>
      <c r="D4384" s="229" t="s">
        <v>3742</v>
      </c>
      <c r="E4384" s="228" t="s">
        <v>3753</v>
      </c>
      <c r="F4384" s="228">
        <v>1</v>
      </c>
      <c r="G4384" s="228" t="s">
        <v>295</v>
      </c>
      <c r="H4384" s="230">
        <f>'User Utilization'!M10</f>
        <v>0</v>
      </c>
      <c r="I4384" s="230">
        <f>'User Utilization'!E10</f>
        <v>0</v>
      </c>
      <c r="J4384" s="231" t="s">
        <v>336</v>
      </c>
      <c r="K4384" s="228">
        <f t="shared" si="81"/>
        <v>0</v>
      </c>
      <c r="L4384" s="228">
        <f t="shared" si="82"/>
        <v>0</v>
      </c>
      <c r="M4384" s="228">
        <f t="shared" si="87"/>
        <v>0</v>
      </c>
      <c r="N4384" s="228">
        <f t="shared" si="87"/>
        <v>0</v>
      </c>
      <c r="O4384" s="228">
        <f t="shared" si="87"/>
        <v>0</v>
      </c>
      <c r="P4384" s="228">
        <f t="shared" si="87"/>
        <v>0</v>
      </c>
      <c r="Q4384" s="228">
        <f t="shared" si="87"/>
        <v>0</v>
      </c>
      <c r="R4384" s="228">
        <f t="shared" si="85"/>
        <v>0</v>
      </c>
      <c r="S4384" s="228"/>
    </row>
    <row r="4385" spans="1:19" hidden="1" x14ac:dyDescent="0.25">
      <c r="A4385" s="228" t="str">
        <f t="shared" si="86"/>
        <v>NANAUser2op_dme</v>
      </c>
      <c r="B4385" s="228" t="s">
        <v>3742</v>
      </c>
      <c r="C4385" s="229" t="s">
        <v>3742</v>
      </c>
      <c r="D4385" s="229" t="s">
        <v>3742</v>
      </c>
      <c r="E4385" s="228" t="s">
        <v>3753</v>
      </c>
      <c r="F4385" s="228">
        <v>1</v>
      </c>
      <c r="G4385" s="228" t="s">
        <v>296</v>
      </c>
      <c r="H4385" s="230">
        <f>'User Utilization'!M11</f>
        <v>149.565180024054</v>
      </c>
      <c r="I4385" s="230">
        <f>'User Utilization'!E11</f>
        <v>0.13967681576982724</v>
      </c>
      <c r="J4385" s="231" t="s">
        <v>336</v>
      </c>
      <c r="K4385" s="228">
        <f t="shared" si="81"/>
        <v>20.890788095800836</v>
      </c>
      <c r="L4385" s="228">
        <f t="shared" si="82"/>
        <v>20.890788095800836</v>
      </c>
      <c r="M4385" s="228">
        <f t="shared" si="87"/>
        <v>0</v>
      </c>
      <c r="N4385" s="228">
        <f t="shared" si="87"/>
        <v>0</v>
      </c>
      <c r="O4385" s="228">
        <f t="shared" si="87"/>
        <v>0</v>
      </c>
      <c r="P4385" s="228">
        <f t="shared" si="87"/>
        <v>0</v>
      </c>
      <c r="Q4385" s="228">
        <f t="shared" si="87"/>
        <v>0.13967681576982724</v>
      </c>
      <c r="R4385" s="228">
        <f t="shared" si="85"/>
        <v>20.890788095800836</v>
      </c>
      <c r="S4385" s="228"/>
    </row>
    <row r="4386" spans="1:19" hidden="1" x14ac:dyDescent="0.25">
      <c r="A4386" s="228" t="str">
        <f t="shared" si="86"/>
        <v>NANAUser2op_er_fac</v>
      </c>
      <c r="B4386" s="228" t="s">
        <v>3742</v>
      </c>
      <c r="C4386" s="229" t="s">
        <v>3742</v>
      </c>
      <c r="D4386" s="229" t="s">
        <v>3742</v>
      </c>
      <c r="E4386" s="228" t="s">
        <v>3753</v>
      </c>
      <c r="F4386" s="228">
        <v>1</v>
      </c>
      <c r="G4386" s="228" t="s">
        <v>297</v>
      </c>
      <c r="H4386" s="230">
        <f>'User Utilization'!M12</f>
        <v>1395.6142343295101</v>
      </c>
      <c r="I4386" s="230">
        <f>'User Utilization'!E12</f>
        <v>1.7463698429155732E-2</v>
      </c>
      <c r="J4386" s="231" t="s">
        <v>336</v>
      </c>
      <c r="K4386" s="228">
        <f t="shared" si="81"/>
        <v>24.372586111767642</v>
      </c>
      <c r="L4386" s="228">
        <f t="shared" si="82"/>
        <v>24.372586111767642</v>
      </c>
      <c r="M4386" s="228">
        <f t="shared" si="87"/>
        <v>0</v>
      </c>
      <c r="N4386" s="228">
        <f t="shared" si="87"/>
        <v>0</v>
      </c>
      <c r="O4386" s="228">
        <f t="shared" si="87"/>
        <v>0</v>
      </c>
      <c r="P4386" s="228">
        <f t="shared" si="87"/>
        <v>0</v>
      </c>
      <c r="Q4386" s="228">
        <f t="shared" si="87"/>
        <v>1.7463698429155732E-2</v>
      </c>
      <c r="R4386" s="228">
        <f t="shared" si="85"/>
        <v>24.372586111767642</v>
      </c>
      <c r="S4386" s="228"/>
    </row>
    <row r="4387" spans="1:19" hidden="1" x14ac:dyDescent="0.25">
      <c r="A4387" s="228" t="str">
        <f t="shared" si="86"/>
        <v>NANAUser2op_er_prof</v>
      </c>
      <c r="B4387" s="228" t="s">
        <v>3742</v>
      </c>
      <c r="C4387" s="229" t="s">
        <v>3742</v>
      </c>
      <c r="D4387" s="229" t="s">
        <v>3742</v>
      </c>
      <c r="E4387" s="228" t="s">
        <v>3753</v>
      </c>
      <c r="F4387" s="228">
        <v>1</v>
      </c>
      <c r="G4387" s="228" t="s">
        <v>298</v>
      </c>
      <c r="H4387" s="230">
        <f>'User Utilization'!M13</f>
        <v>0</v>
      </c>
      <c r="I4387" s="230">
        <f>'User Utilization'!E13</f>
        <v>0</v>
      </c>
      <c r="J4387" s="231" t="s">
        <v>336</v>
      </c>
      <c r="K4387" s="228">
        <f t="shared" si="81"/>
        <v>0</v>
      </c>
      <c r="L4387" s="228">
        <f t="shared" si="82"/>
        <v>0</v>
      </c>
      <c r="M4387" s="228">
        <f t="shared" si="87"/>
        <v>0</v>
      </c>
      <c r="N4387" s="228">
        <f t="shared" si="87"/>
        <v>0</v>
      </c>
      <c r="O4387" s="228">
        <f t="shared" si="87"/>
        <v>0</v>
      </c>
      <c r="P4387" s="228">
        <f t="shared" si="87"/>
        <v>0</v>
      </c>
      <c r="Q4387" s="228">
        <f t="shared" si="87"/>
        <v>0</v>
      </c>
      <c r="R4387" s="228">
        <f t="shared" si="85"/>
        <v>0</v>
      </c>
      <c r="S4387" s="228"/>
    </row>
    <row r="4388" spans="1:19" hidden="1" x14ac:dyDescent="0.25">
      <c r="A4388" s="228" t="str">
        <f t="shared" si="86"/>
        <v>NANAUser2op_eye</v>
      </c>
      <c r="B4388" s="228" t="s">
        <v>3742</v>
      </c>
      <c r="C4388" s="229" t="s">
        <v>3742</v>
      </c>
      <c r="D4388" s="229" t="s">
        <v>3742</v>
      </c>
      <c r="E4388" s="228" t="s">
        <v>3753</v>
      </c>
      <c r="F4388" s="228">
        <v>1</v>
      </c>
      <c r="G4388" s="228" t="s">
        <v>299</v>
      </c>
      <c r="H4388" s="230">
        <f>'User Utilization'!M14</f>
        <v>128.10220097120799</v>
      </c>
      <c r="I4388" s="230">
        <f>'User Utilization'!E14</f>
        <v>0.24499999999999991</v>
      </c>
      <c r="J4388" s="231" t="s">
        <v>332</v>
      </c>
      <c r="K4388" s="228">
        <f t="shared" si="81"/>
        <v>31.385039237945946</v>
      </c>
      <c r="L4388" s="228">
        <f t="shared" si="82"/>
        <v>31.385039237945946</v>
      </c>
      <c r="M4388" s="228">
        <f t="shared" si="87"/>
        <v>0.24499999999999991</v>
      </c>
      <c r="N4388" s="228">
        <f t="shared" si="87"/>
        <v>0</v>
      </c>
      <c r="O4388" s="228">
        <f t="shared" si="87"/>
        <v>0</v>
      </c>
      <c r="P4388" s="228">
        <f t="shared" si="87"/>
        <v>0</v>
      </c>
      <c r="Q4388" s="228">
        <f t="shared" si="87"/>
        <v>0</v>
      </c>
      <c r="R4388" s="228">
        <f t="shared" si="85"/>
        <v>0</v>
      </c>
      <c r="S4388" s="228"/>
    </row>
    <row r="4389" spans="1:19" hidden="1" x14ac:dyDescent="0.25">
      <c r="A4389" s="228" t="str">
        <f t="shared" si="86"/>
        <v>NANAUser2op_jcode</v>
      </c>
      <c r="B4389" s="228" t="s">
        <v>3742</v>
      </c>
      <c r="C4389" s="229" t="s">
        <v>3742</v>
      </c>
      <c r="D4389" s="229" t="s">
        <v>3742</v>
      </c>
      <c r="E4389" s="228" t="s">
        <v>3753</v>
      </c>
      <c r="F4389" s="228">
        <v>1</v>
      </c>
      <c r="G4389" s="228" t="s">
        <v>300</v>
      </c>
      <c r="H4389" s="230">
        <f>'User Utilization'!M15</f>
        <v>0</v>
      </c>
      <c r="I4389" s="230">
        <f>'User Utilization'!E15</f>
        <v>0</v>
      </c>
      <c r="J4389" s="231" t="s">
        <v>336</v>
      </c>
      <c r="K4389" s="228">
        <f t="shared" si="81"/>
        <v>0</v>
      </c>
      <c r="L4389" s="228">
        <f t="shared" si="82"/>
        <v>0</v>
      </c>
      <c r="M4389" s="228">
        <f t="shared" si="87"/>
        <v>0</v>
      </c>
      <c r="N4389" s="228">
        <f t="shared" si="87"/>
        <v>0</v>
      </c>
      <c r="O4389" s="228">
        <f t="shared" si="87"/>
        <v>0</v>
      </c>
      <c r="P4389" s="228">
        <f t="shared" si="87"/>
        <v>0</v>
      </c>
      <c r="Q4389" s="228">
        <f t="shared" si="87"/>
        <v>0</v>
      </c>
      <c r="R4389" s="228">
        <f t="shared" si="85"/>
        <v>0</v>
      </c>
      <c r="S4389" s="228"/>
    </row>
    <row r="4390" spans="1:19" hidden="1" x14ac:dyDescent="0.25">
      <c r="A4390" s="228" t="str">
        <f t="shared" si="86"/>
        <v>NANAUser2op_lab</v>
      </c>
      <c r="B4390" s="228" t="s">
        <v>3742</v>
      </c>
      <c r="C4390" s="229" t="s">
        <v>3742</v>
      </c>
      <c r="D4390" s="229" t="s">
        <v>3742</v>
      </c>
      <c r="E4390" s="228" t="s">
        <v>3753</v>
      </c>
      <c r="F4390" s="228">
        <v>1</v>
      </c>
      <c r="G4390" s="228" t="s">
        <v>301</v>
      </c>
      <c r="H4390" s="230">
        <f>'User Utilization'!M16</f>
        <v>89.855244005428901</v>
      </c>
      <c r="I4390" s="230">
        <f>'User Utilization'!E16</f>
        <v>2.1800000000000002</v>
      </c>
      <c r="J4390" s="231" t="s">
        <v>333</v>
      </c>
      <c r="K4390" s="228">
        <f t="shared" si="81"/>
        <v>195.88443193183502</v>
      </c>
      <c r="L4390" s="228">
        <f t="shared" si="82"/>
        <v>195.88443193183502</v>
      </c>
      <c r="M4390" s="228">
        <f t="shared" si="87"/>
        <v>0</v>
      </c>
      <c r="N4390" s="228">
        <f t="shared" si="87"/>
        <v>2.1800000000000002</v>
      </c>
      <c r="O4390" s="228">
        <f t="shared" si="87"/>
        <v>0</v>
      </c>
      <c r="P4390" s="228">
        <f t="shared" si="87"/>
        <v>0</v>
      </c>
      <c r="Q4390" s="228">
        <f t="shared" si="87"/>
        <v>0</v>
      </c>
      <c r="R4390" s="228">
        <f t="shared" si="85"/>
        <v>0</v>
      </c>
      <c r="S4390" s="228"/>
    </row>
    <row r="4391" spans="1:19" hidden="1" x14ac:dyDescent="0.25">
      <c r="A4391" s="228" t="str">
        <f t="shared" si="86"/>
        <v>NANAUser2op_mh</v>
      </c>
      <c r="B4391" s="228" t="s">
        <v>3742</v>
      </c>
      <c r="C4391" s="229" t="s">
        <v>3742</v>
      </c>
      <c r="D4391" s="229" t="s">
        <v>3742</v>
      </c>
      <c r="E4391" s="228" t="s">
        <v>3753</v>
      </c>
      <c r="F4391" s="228">
        <v>1</v>
      </c>
      <c r="G4391" s="228" t="s">
        <v>302</v>
      </c>
      <c r="H4391" s="230">
        <f>'User Utilization'!M17</f>
        <v>106.444023343963</v>
      </c>
      <c r="I4391" s="230">
        <f>'User Utilization'!E17</f>
        <v>0.28500000000000036</v>
      </c>
      <c r="J4391" s="231" t="s">
        <v>332</v>
      </c>
      <c r="K4391" s="228">
        <f t="shared" si="81"/>
        <v>30.336546653029494</v>
      </c>
      <c r="L4391" s="228">
        <f t="shared" si="82"/>
        <v>30.336546653029494</v>
      </c>
      <c r="M4391" s="228">
        <f t="shared" si="87"/>
        <v>0.28500000000000036</v>
      </c>
      <c r="N4391" s="228">
        <f t="shared" si="87"/>
        <v>0</v>
      </c>
      <c r="O4391" s="228">
        <f t="shared" si="87"/>
        <v>0</v>
      </c>
      <c r="P4391" s="228">
        <f t="shared" si="87"/>
        <v>0</v>
      </c>
      <c r="Q4391" s="228">
        <f t="shared" si="87"/>
        <v>0</v>
      </c>
      <c r="R4391" s="228">
        <f t="shared" si="85"/>
        <v>0</v>
      </c>
      <c r="S4391" s="228"/>
    </row>
    <row r="4392" spans="1:19" hidden="1" x14ac:dyDescent="0.25">
      <c r="A4392" s="228" t="str">
        <f t="shared" si="86"/>
        <v>NANAUser2op_op_fac</v>
      </c>
      <c r="B4392" s="228" t="s">
        <v>3742</v>
      </c>
      <c r="C4392" s="229" t="s">
        <v>3742</v>
      </c>
      <c r="D4392" s="229" t="s">
        <v>3742</v>
      </c>
      <c r="E4392" s="228" t="s">
        <v>3753</v>
      </c>
      <c r="F4392" s="228">
        <v>1</v>
      </c>
      <c r="G4392" s="228" t="s">
        <v>303</v>
      </c>
      <c r="H4392" s="230">
        <f>'User Utilization'!M18</f>
        <v>345.91652302588699</v>
      </c>
      <c r="I4392" s="230">
        <f>'User Utilization'!E18</f>
        <v>0.28518713972603021</v>
      </c>
      <c r="J4392" s="231" t="s">
        <v>336</v>
      </c>
      <c r="K4392" s="228">
        <f t="shared" si="81"/>
        <v>98.650943785726184</v>
      </c>
      <c r="L4392" s="228">
        <f t="shared" si="82"/>
        <v>98.650943785726184</v>
      </c>
      <c r="M4392" s="228">
        <f t="shared" si="87"/>
        <v>0</v>
      </c>
      <c r="N4392" s="228">
        <f t="shared" si="87"/>
        <v>0</v>
      </c>
      <c r="O4392" s="228">
        <f t="shared" si="87"/>
        <v>0</v>
      </c>
      <c r="P4392" s="228">
        <f t="shared" si="87"/>
        <v>0</v>
      </c>
      <c r="Q4392" s="228">
        <f t="shared" si="87"/>
        <v>0.28518713972603021</v>
      </c>
      <c r="R4392" s="228">
        <f t="shared" si="85"/>
        <v>98.650943785726184</v>
      </c>
      <c r="S4392" s="228"/>
    </row>
    <row r="4393" spans="1:19" hidden="1" x14ac:dyDescent="0.25">
      <c r="A4393" s="228" t="str">
        <f t="shared" si="86"/>
        <v>NANAUser2op_other</v>
      </c>
      <c r="B4393" s="228" t="s">
        <v>3742</v>
      </c>
      <c r="C4393" s="229" t="s">
        <v>3742</v>
      </c>
      <c r="D4393" s="229" t="s">
        <v>3742</v>
      </c>
      <c r="E4393" s="228" t="s">
        <v>3753</v>
      </c>
      <c r="F4393" s="228">
        <v>1</v>
      </c>
      <c r="G4393" s="228" t="s">
        <v>304</v>
      </c>
      <c r="H4393" s="230">
        <f>'User Utilization'!M19</f>
        <v>178.19272667073901</v>
      </c>
      <c r="I4393" s="230">
        <f>'User Utilization'!E19</f>
        <v>1.3026337947004252</v>
      </c>
      <c r="J4393" s="231" t="s">
        <v>336</v>
      </c>
      <c r="K4393" s="228">
        <f t="shared" si="81"/>
        <v>232.11986773112042</v>
      </c>
      <c r="L4393" s="228">
        <f t="shared" si="82"/>
        <v>232.11986773112042</v>
      </c>
      <c r="M4393" s="228">
        <f t="shared" si="87"/>
        <v>0</v>
      </c>
      <c r="N4393" s="228">
        <f t="shared" si="87"/>
        <v>0</v>
      </c>
      <c r="O4393" s="228">
        <f t="shared" si="87"/>
        <v>0</v>
      </c>
      <c r="P4393" s="228">
        <f t="shared" si="87"/>
        <v>0</v>
      </c>
      <c r="Q4393" s="228">
        <f t="shared" si="87"/>
        <v>1.3026337947004252</v>
      </c>
      <c r="R4393" s="228">
        <f t="shared" si="85"/>
        <v>232.11986773112042</v>
      </c>
      <c r="S4393" s="228"/>
    </row>
    <row r="4394" spans="1:19" hidden="1" x14ac:dyDescent="0.25">
      <c r="A4394" s="228" t="str">
        <f t="shared" si="86"/>
        <v>NANAUser2op_prev</v>
      </c>
      <c r="B4394" s="228" t="s">
        <v>3742</v>
      </c>
      <c r="C4394" s="229" t="s">
        <v>3742</v>
      </c>
      <c r="D4394" s="229" t="s">
        <v>3742</v>
      </c>
      <c r="E4394" s="228" t="s">
        <v>3753</v>
      </c>
      <c r="F4394" s="228">
        <v>1</v>
      </c>
      <c r="G4394" s="228" t="s">
        <v>305</v>
      </c>
      <c r="H4394" s="230">
        <f>'User Utilization'!M20</f>
        <v>190.73956743589801</v>
      </c>
      <c r="I4394" s="230">
        <f>'User Utilization'!E20</f>
        <v>2.9600000000000004</v>
      </c>
      <c r="J4394" s="231" t="s">
        <v>332</v>
      </c>
      <c r="K4394" s="228">
        <f t="shared" si="81"/>
        <v>564.58911961025819</v>
      </c>
      <c r="L4394" s="228">
        <f t="shared" si="82"/>
        <v>564.58911961025819</v>
      </c>
      <c r="M4394" s="228">
        <f t="shared" si="87"/>
        <v>2.9600000000000004</v>
      </c>
      <c r="N4394" s="228">
        <f t="shared" si="87"/>
        <v>0</v>
      </c>
      <c r="O4394" s="228">
        <f t="shared" si="87"/>
        <v>0</v>
      </c>
      <c r="P4394" s="228">
        <f t="shared" si="87"/>
        <v>0</v>
      </c>
      <c r="Q4394" s="228">
        <f t="shared" si="87"/>
        <v>0</v>
      </c>
      <c r="R4394" s="228">
        <f t="shared" si="85"/>
        <v>0</v>
      </c>
      <c r="S4394" s="228"/>
    </row>
    <row r="4395" spans="1:19" hidden="1" x14ac:dyDescent="0.25">
      <c r="A4395" s="228" t="str">
        <f t="shared" si="86"/>
        <v>NANAUser2op_primcare</v>
      </c>
      <c r="B4395" s="228" t="s">
        <v>3742</v>
      </c>
      <c r="C4395" s="229" t="s">
        <v>3742</v>
      </c>
      <c r="D4395" s="229" t="s">
        <v>3742</v>
      </c>
      <c r="E4395" s="228" t="s">
        <v>3753</v>
      </c>
      <c r="F4395" s="228">
        <v>1</v>
      </c>
      <c r="G4395" s="228" t="s">
        <v>306</v>
      </c>
      <c r="H4395" s="230">
        <f>'User Utilization'!M21</f>
        <v>119.616929359171</v>
      </c>
      <c r="I4395" s="230">
        <f>'User Utilization'!E21</f>
        <v>2.1199999999999992</v>
      </c>
      <c r="J4395" s="231" t="s">
        <v>332</v>
      </c>
      <c r="K4395" s="228">
        <f t="shared" si="81"/>
        <v>253.58789024144241</v>
      </c>
      <c r="L4395" s="228">
        <f t="shared" si="82"/>
        <v>253.58789024144241</v>
      </c>
      <c r="M4395" s="228">
        <f t="shared" si="87"/>
        <v>2.1199999999999992</v>
      </c>
      <c r="N4395" s="228">
        <f t="shared" si="87"/>
        <v>0</v>
      </c>
      <c r="O4395" s="228">
        <f t="shared" si="87"/>
        <v>0</v>
      </c>
      <c r="P4395" s="228">
        <f t="shared" si="87"/>
        <v>0</v>
      </c>
      <c r="Q4395" s="228">
        <f t="shared" si="87"/>
        <v>0</v>
      </c>
      <c r="R4395" s="228">
        <f t="shared" si="85"/>
        <v>0</v>
      </c>
      <c r="S4395" s="228"/>
    </row>
    <row r="4396" spans="1:19" hidden="1" x14ac:dyDescent="0.25">
      <c r="A4396" s="228" t="str">
        <f t="shared" si="86"/>
        <v>NANAUser2op_rehab</v>
      </c>
      <c r="B4396" s="228" t="s">
        <v>3742</v>
      </c>
      <c r="C4396" s="229" t="s">
        <v>3742</v>
      </c>
      <c r="D4396" s="229" t="s">
        <v>3742</v>
      </c>
      <c r="E4396" s="228" t="s">
        <v>3753</v>
      </c>
      <c r="F4396" s="228">
        <v>1</v>
      </c>
      <c r="G4396" s="228" t="s">
        <v>307</v>
      </c>
      <c r="H4396" s="230">
        <f>'User Utilization'!M22</f>
        <v>88.310466535878902</v>
      </c>
      <c r="I4396" s="230">
        <f>'User Utilization'!E22</f>
        <v>2.8518709771048929</v>
      </c>
      <c r="J4396" s="231" t="s">
        <v>336</v>
      </c>
      <c r="K4396" s="228">
        <f t="shared" si="81"/>
        <v>251.85005648826592</v>
      </c>
      <c r="L4396" s="228">
        <f t="shared" si="82"/>
        <v>251.85005648826592</v>
      </c>
      <c r="M4396" s="228">
        <f t="shared" si="87"/>
        <v>0</v>
      </c>
      <c r="N4396" s="228">
        <f t="shared" si="87"/>
        <v>0</v>
      </c>
      <c r="O4396" s="228">
        <f t="shared" si="87"/>
        <v>0</v>
      </c>
      <c r="P4396" s="228">
        <f t="shared" si="87"/>
        <v>0</v>
      </c>
      <c r="Q4396" s="228">
        <f t="shared" si="87"/>
        <v>2.8518709771048929</v>
      </c>
      <c r="R4396" s="228">
        <f t="shared" si="85"/>
        <v>251.85005648826592</v>
      </c>
      <c r="S4396" s="228"/>
    </row>
    <row r="4397" spans="1:19" hidden="1" x14ac:dyDescent="0.25">
      <c r="A4397" s="228" t="str">
        <f t="shared" si="86"/>
        <v>NANAUser2op_speccare</v>
      </c>
      <c r="B4397" s="228" t="s">
        <v>3742</v>
      </c>
      <c r="C4397" s="229" t="s">
        <v>3742</v>
      </c>
      <c r="D4397" s="229" t="s">
        <v>3742</v>
      </c>
      <c r="E4397" s="228" t="s">
        <v>3753</v>
      </c>
      <c r="F4397" s="228">
        <v>1</v>
      </c>
      <c r="G4397" s="228" t="s">
        <v>308</v>
      </c>
      <c r="H4397" s="230">
        <f>'User Utilization'!M23</f>
        <v>159.64958677467101</v>
      </c>
      <c r="I4397" s="230">
        <f>'User Utilization'!E23</f>
        <v>2.4999999999999982</v>
      </c>
      <c r="J4397" s="231" t="s">
        <v>332</v>
      </c>
      <c r="K4397" s="228">
        <f t="shared" si="81"/>
        <v>399.12396693667722</v>
      </c>
      <c r="L4397" s="228">
        <f t="shared" si="82"/>
        <v>399.12396693667722</v>
      </c>
      <c r="M4397" s="228">
        <f t="shared" si="87"/>
        <v>2.4999999999999982</v>
      </c>
      <c r="N4397" s="228">
        <f t="shared" si="87"/>
        <v>0</v>
      </c>
      <c r="O4397" s="228">
        <f t="shared" si="87"/>
        <v>0</v>
      </c>
      <c r="P4397" s="228">
        <f t="shared" si="87"/>
        <v>0</v>
      </c>
      <c r="Q4397" s="228">
        <f t="shared" si="87"/>
        <v>0</v>
      </c>
      <c r="R4397" s="228">
        <f t="shared" si="85"/>
        <v>0</v>
      </c>
      <c r="S4397" s="228"/>
    </row>
    <row r="4398" spans="1:19" hidden="1" x14ac:dyDescent="0.25">
      <c r="A4398" s="228" t="str">
        <f t="shared" si="86"/>
        <v>NANAUser2op_surg</v>
      </c>
      <c r="B4398" s="228" t="s">
        <v>3742</v>
      </c>
      <c r="C4398" s="229" t="s">
        <v>3742</v>
      </c>
      <c r="D4398" s="229" t="s">
        <v>3742</v>
      </c>
      <c r="E4398" s="228" t="s">
        <v>3753</v>
      </c>
      <c r="F4398" s="228">
        <v>1</v>
      </c>
      <c r="G4398" s="228" t="s">
        <v>309</v>
      </c>
      <c r="H4398" s="230">
        <f>'User Utilization'!M24</f>
        <v>922.705730632322</v>
      </c>
      <c r="I4398" s="230">
        <f>'User Utilization'!E24</f>
        <v>1.6351682775594446E-2</v>
      </c>
      <c r="J4398" s="231" t="s">
        <v>336</v>
      </c>
      <c r="K4398" s="228">
        <f t="shared" si="81"/>
        <v>15.087791402522829</v>
      </c>
      <c r="L4398" s="228">
        <f t="shared" si="82"/>
        <v>15.087791402522829</v>
      </c>
      <c r="M4398" s="228">
        <f t="shared" si="87"/>
        <v>0</v>
      </c>
      <c r="N4398" s="228">
        <f t="shared" si="87"/>
        <v>0</v>
      </c>
      <c r="O4398" s="228">
        <f t="shared" si="87"/>
        <v>0</v>
      </c>
      <c r="P4398" s="228">
        <f t="shared" si="87"/>
        <v>0</v>
      </c>
      <c r="Q4398" s="228">
        <f t="shared" si="87"/>
        <v>1.6351682775594446E-2</v>
      </c>
      <c r="R4398" s="228">
        <f t="shared" si="85"/>
        <v>15.087791402522829</v>
      </c>
      <c r="S4398" s="228"/>
    </row>
    <row r="4399" spans="1:19" hidden="1" x14ac:dyDescent="0.25">
      <c r="A4399" s="228" t="str">
        <f t="shared" si="86"/>
        <v>NANAUser2op_ultrasound</v>
      </c>
      <c r="B4399" s="228" t="s">
        <v>3742</v>
      </c>
      <c r="C4399" s="229" t="s">
        <v>3742</v>
      </c>
      <c r="D4399" s="229" t="s">
        <v>3742</v>
      </c>
      <c r="E4399" s="228" t="s">
        <v>3753</v>
      </c>
      <c r="F4399" s="228">
        <v>1</v>
      </c>
      <c r="G4399" s="228" t="s">
        <v>310</v>
      </c>
      <c r="H4399" s="230">
        <f>'User Utilization'!M25</f>
        <v>237.150275907044</v>
      </c>
      <c r="I4399" s="230">
        <f>'User Utilization'!E25</f>
        <v>0.19500000000000001</v>
      </c>
      <c r="J4399" s="231" t="s">
        <v>333</v>
      </c>
      <c r="K4399" s="228">
        <f t="shared" si="81"/>
        <v>46.244303801873585</v>
      </c>
      <c r="L4399" s="228">
        <f t="shared" si="82"/>
        <v>46.244303801873585</v>
      </c>
      <c r="M4399" s="228">
        <f t="shared" si="87"/>
        <v>0</v>
      </c>
      <c r="N4399" s="228">
        <f t="shared" si="87"/>
        <v>0.19500000000000001</v>
      </c>
      <c r="O4399" s="228">
        <f t="shared" si="87"/>
        <v>0</v>
      </c>
      <c r="P4399" s="228">
        <f t="shared" si="87"/>
        <v>0</v>
      </c>
      <c r="Q4399" s="228">
        <f t="shared" si="87"/>
        <v>0</v>
      </c>
      <c r="R4399" s="228">
        <f t="shared" si="85"/>
        <v>0</v>
      </c>
      <c r="S4399" s="228"/>
    </row>
    <row r="4400" spans="1:19" hidden="1" x14ac:dyDescent="0.25">
      <c r="A4400" s="228" t="str">
        <f t="shared" si="86"/>
        <v>NANAUser2op_xray</v>
      </c>
      <c r="B4400" s="228" t="s">
        <v>3742</v>
      </c>
      <c r="C4400" s="229" t="s">
        <v>3742</v>
      </c>
      <c r="D4400" s="229" t="s">
        <v>3742</v>
      </c>
      <c r="E4400" s="228" t="s">
        <v>3753</v>
      </c>
      <c r="F4400" s="228">
        <v>1</v>
      </c>
      <c r="G4400" s="228" t="s">
        <v>311</v>
      </c>
      <c r="H4400" s="230">
        <f>'User Utilization'!M26</f>
        <v>132.93509825721301</v>
      </c>
      <c r="I4400" s="230">
        <f>'User Utilization'!E26</f>
        <v>0.5949999999999992</v>
      </c>
      <c r="J4400" s="231" t="s">
        <v>333</v>
      </c>
      <c r="K4400" s="228">
        <f t="shared" si="81"/>
        <v>79.096383463041633</v>
      </c>
      <c r="L4400" s="228">
        <f t="shared" si="82"/>
        <v>79.096383463041633</v>
      </c>
      <c r="M4400" s="228">
        <f t="shared" si="87"/>
        <v>0</v>
      </c>
      <c r="N4400" s="228">
        <f t="shared" si="87"/>
        <v>0.5949999999999992</v>
      </c>
      <c r="O4400" s="228">
        <f t="shared" si="87"/>
        <v>0</v>
      </c>
      <c r="P4400" s="228">
        <f t="shared" si="87"/>
        <v>0</v>
      </c>
      <c r="Q4400" s="228">
        <f t="shared" si="87"/>
        <v>0</v>
      </c>
      <c r="R4400" s="228">
        <f t="shared" si="85"/>
        <v>0</v>
      </c>
      <c r="S4400" s="228"/>
    </row>
    <row r="4401" spans="1:19" hidden="1" x14ac:dyDescent="0.25">
      <c r="A4401" s="228" t="str">
        <f t="shared" si="86"/>
        <v>NANAUser2rx_generic</v>
      </c>
      <c r="B4401" s="228" t="s">
        <v>3742</v>
      </c>
      <c r="C4401" s="229" t="s">
        <v>3742</v>
      </c>
      <c r="D4401" s="229" t="s">
        <v>3742</v>
      </c>
      <c r="E4401" s="228" t="s">
        <v>3753</v>
      </c>
      <c r="F4401" s="228">
        <v>1</v>
      </c>
      <c r="G4401" s="228" t="s">
        <v>312</v>
      </c>
      <c r="H4401" s="230">
        <f>'User Utilization'!M27</f>
        <v>29.462278243626201</v>
      </c>
      <c r="I4401" s="230">
        <f>'User Utilization'!E27</f>
        <v>17.169999999999995</v>
      </c>
      <c r="J4401" s="231" t="s">
        <v>334</v>
      </c>
      <c r="K4401" s="228">
        <f t="shared" si="81"/>
        <v>505.86731744306172</v>
      </c>
      <c r="L4401" s="228">
        <f t="shared" si="82"/>
        <v>505.86731744306172</v>
      </c>
      <c r="M4401" s="228">
        <f t="shared" si="87"/>
        <v>0</v>
      </c>
      <c r="N4401" s="228">
        <f t="shared" si="87"/>
        <v>0</v>
      </c>
      <c r="O4401" s="228">
        <f t="shared" si="87"/>
        <v>17.169999999999995</v>
      </c>
      <c r="P4401" s="228">
        <f t="shared" si="87"/>
        <v>0</v>
      </c>
      <c r="Q4401" s="228">
        <f t="shared" si="87"/>
        <v>0</v>
      </c>
      <c r="R4401" s="228">
        <f t="shared" si="85"/>
        <v>0</v>
      </c>
      <c r="S4401" s="228"/>
    </row>
    <row r="4402" spans="1:19" hidden="1" x14ac:dyDescent="0.25">
      <c r="A4402" s="228" t="str">
        <f t="shared" si="86"/>
        <v>NANAUser2rx_pbrand</v>
      </c>
      <c r="B4402" s="228" t="s">
        <v>3742</v>
      </c>
      <c r="C4402" s="229" t="s">
        <v>3742</v>
      </c>
      <c r="D4402" s="229" t="s">
        <v>3742</v>
      </c>
      <c r="E4402" s="228" t="s">
        <v>3753</v>
      </c>
      <c r="F4402" s="228">
        <v>1</v>
      </c>
      <c r="G4402" s="228" t="s">
        <v>2687</v>
      </c>
      <c r="H4402" s="230">
        <f>'User Utilization'!M28</f>
        <v>176.067789020384</v>
      </c>
      <c r="I4402" s="230">
        <f>'User Utilization'!E28</f>
        <v>3.0014667573149936</v>
      </c>
      <c r="J4402" s="231" t="s">
        <v>334</v>
      </c>
      <c r="K4402" s="228">
        <f t="shared" si="81"/>
        <v>528.46161577863234</v>
      </c>
      <c r="L4402" s="228">
        <f t="shared" si="82"/>
        <v>528.46161577863234</v>
      </c>
      <c r="M4402" s="228">
        <f t="shared" si="87"/>
        <v>0</v>
      </c>
      <c r="N4402" s="228">
        <f t="shared" si="87"/>
        <v>0</v>
      </c>
      <c r="O4402" s="228">
        <f t="shared" si="87"/>
        <v>3.0014667573149936</v>
      </c>
      <c r="P4402" s="228">
        <f t="shared" si="87"/>
        <v>0</v>
      </c>
      <c r="Q4402" s="228">
        <f t="shared" si="87"/>
        <v>0</v>
      </c>
      <c r="R4402" s="228">
        <f t="shared" si="85"/>
        <v>0</v>
      </c>
      <c r="S4402" s="228"/>
    </row>
    <row r="4403" spans="1:19" hidden="1" x14ac:dyDescent="0.25">
      <c r="A4403" s="228" t="str">
        <f t="shared" si="86"/>
        <v>NANAUser2rx_npbrand</v>
      </c>
      <c r="B4403" s="228" t="s">
        <v>3742</v>
      </c>
      <c r="C4403" s="229" t="s">
        <v>3742</v>
      </c>
      <c r="D4403" s="229" t="s">
        <v>3742</v>
      </c>
      <c r="E4403" s="228" t="s">
        <v>3753</v>
      </c>
      <c r="F4403" s="228">
        <v>1</v>
      </c>
      <c r="G4403" s="228" t="s">
        <v>2688</v>
      </c>
      <c r="H4403" s="230">
        <f>'User Utilization'!M29</f>
        <v>283.69630728608502</v>
      </c>
      <c r="I4403" s="230">
        <f>'User Utilization'!E29</f>
        <v>0.43353324268499938</v>
      </c>
      <c r="J4403" s="231" t="s">
        <v>334</v>
      </c>
      <c r="K4403" s="228">
        <f t="shared" si="81"/>
        <v>122.99178003549645</v>
      </c>
      <c r="L4403" s="228">
        <f t="shared" si="82"/>
        <v>122.99178003549645</v>
      </c>
      <c r="M4403" s="228">
        <f t="shared" si="87"/>
        <v>0</v>
      </c>
      <c r="N4403" s="228">
        <f t="shared" si="87"/>
        <v>0</v>
      </c>
      <c r="O4403" s="228">
        <f t="shared" si="87"/>
        <v>0.43353324268499938</v>
      </c>
      <c r="P4403" s="228">
        <f t="shared" si="87"/>
        <v>0</v>
      </c>
      <c r="Q4403" s="228">
        <f t="shared" si="87"/>
        <v>0</v>
      </c>
      <c r="R4403" s="228">
        <f t="shared" si="85"/>
        <v>0</v>
      </c>
      <c r="S4403" s="228"/>
    </row>
    <row r="4404" spans="1:19" hidden="1" x14ac:dyDescent="0.25">
      <c r="A4404" s="228" t="str">
        <f t="shared" si="86"/>
        <v>NANAUser2rx_specialty</v>
      </c>
      <c r="B4404" s="228" t="s">
        <v>3742</v>
      </c>
      <c r="C4404" s="229" t="s">
        <v>3742</v>
      </c>
      <c r="D4404" s="229" t="s">
        <v>3742</v>
      </c>
      <c r="E4404" s="228" t="s">
        <v>3753</v>
      </c>
      <c r="F4404" s="228">
        <v>1</v>
      </c>
      <c r="G4404" s="228" t="s">
        <v>313</v>
      </c>
      <c r="H4404" s="230">
        <f>'User Utilization'!M30</f>
        <v>2765.0179977816001</v>
      </c>
      <c r="I4404" s="230">
        <f>'User Utilization'!E30</f>
        <v>5.000000000000001E-3</v>
      </c>
      <c r="J4404" s="232" t="s">
        <v>334</v>
      </c>
      <c r="K4404" s="228">
        <f t="shared" si="81"/>
        <v>13.825089988908003</v>
      </c>
      <c r="L4404" s="228">
        <f t="shared" si="82"/>
        <v>13.825089988908003</v>
      </c>
      <c r="M4404" s="228">
        <f t="shared" si="87"/>
        <v>0</v>
      </c>
      <c r="N4404" s="228">
        <f t="shared" si="87"/>
        <v>0</v>
      </c>
      <c r="O4404" s="228">
        <f t="shared" si="87"/>
        <v>5.000000000000001E-3</v>
      </c>
      <c r="P4404" s="228">
        <f t="shared" si="87"/>
        <v>0</v>
      </c>
      <c r="Q4404" s="228">
        <f t="shared" si="87"/>
        <v>0</v>
      </c>
      <c r="R4404" s="228">
        <f t="shared" si="85"/>
        <v>0</v>
      </c>
      <c r="S4404" s="228"/>
    </row>
    <row r="4405" spans="1:19" hidden="1" x14ac:dyDescent="0.25">
      <c r="A4405" s="228" t="str">
        <f t="shared" si="86"/>
        <v>NANAUser3ip_fac</v>
      </c>
      <c r="B4405" s="228" t="s">
        <v>3742</v>
      </c>
      <c r="C4405" s="229" t="s">
        <v>3742</v>
      </c>
      <c r="D4405" s="229" t="s">
        <v>3742</v>
      </c>
      <c r="E4405" s="228" t="s">
        <v>3754</v>
      </c>
      <c r="F4405" s="228">
        <v>1</v>
      </c>
      <c r="G4405" s="228" t="s">
        <v>289</v>
      </c>
      <c r="H4405" s="230">
        <f>'User Utilization'!N4</f>
        <v>1717.0259817963999</v>
      </c>
      <c r="I4405" s="230">
        <f>'User Utilization'!F4</f>
        <v>0</v>
      </c>
      <c r="J4405" s="231" t="s">
        <v>335</v>
      </c>
      <c r="K4405" s="228">
        <f t="shared" si="81"/>
        <v>0</v>
      </c>
      <c r="L4405" s="228">
        <f t="shared" si="82"/>
        <v>0</v>
      </c>
      <c r="M4405" s="228">
        <f t="shared" si="87"/>
        <v>0</v>
      </c>
      <c r="N4405" s="228">
        <f t="shared" si="87"/>
        <v>0</v>
      </c>
      <c r="O4405" s="228">
        <f t="shared" si="87"/>
        <v>0</v>
      </c>
      <c r="P4405" s="228">
        <f t="shared" si="87"/>
        <v>0</v>
      </c>
      <c r="Q4405" s="228">
        <f t="shared" si="87"/>
        <v>0</v>
      </c>
      <c r="R4405" s="228">
        <f t="shared" si="85"/>
        <v>0</v>
      </c>
      <c r="S4405" s="228"/>
    </row>
    <row r="4406" spans="1:19" hidden="1" x14ac:dyDescent="0.25">
      <c r="A4406" s="228" t="str">
        <f t="shared" si="86"/>
        <v>NANAUser3ip_prof</v>
      </c>
      <c r="B4406" s="228" t="s">
        <v>3742</v>
      </c>
      <c r="C4406" s="229" t="s">
        <v>3742</v>
      </c>
      <c r="D4406" s="229" t="s">
        <v>3742</v>
      </c>
      <c r="E4406" s="228" t="s">
        <v>3754</v>
      </c>
      <c r="F4406" s="228">
        <v>1</v>
      </c>
      <c r="G4406" s="228" t="s">
        <v>290</v>
      </c>
      <c r="H4406" s="230">
        <f>'User Utilization'!N5</f>
        <v>2167.5844605252701</v>
      </c>
      <c r="I4406" s="230">
        <f>'User Utilization'!F5</f>
        <v>0</v>
      </c>
      <c r="J4406" s="231" t="s">
        <v>363</v>
      </c>
      <c r="K4406" s="228">
        <f t="shared" si="81"/>
        <v>0</v>
      </c>
      <c r="L4406" s="228">
        <f t="shared" si="82"/>
        <v>0</v>
      </c>
      <c r="M4406" s="228">
        <f t="shared" si="87"/>
        <v>0</v>
      </c>
      <c r="N4406" s="228">
        <f t="shared" si="87"/>
        <v>0</v>
      </c>
      <c r="O4406" s="228">
        <f t="shared" si="87"/>
        <v>0</v>
      </c>
      <c r="P4406" s="228">
        <f t="shared" si="87"/>
        <v>0</v>
      </c>
      <c r="Q4406" s="228">
        <f t="shared" si="87"/>
        <v>0</v>
      </c>
      <c r="R4406" s="228">
        <f t="shared" si="85"/>
        <v>0</v>
      </c>
      <c r="S4406" s="228"/>
    </row>
    <row r="4407" spans="1:19" hidden="1" x14ac:dyDescent="0.25">
      <c r="A4407" s="228" t="str">
        <f t="shared" si="86"/>
        <v>NANAUser3op_ambulance</v>
      </c>
      <c r="B4407" s="228" t="s">
        <v>3742</v>
      </c>
      <c r="C4407" s="229" t="s">
        <v>3742</v>
      </c>
      <c r="D4407" s="229" t="s">
        <v>3742</v>
      </c>
      <c r="E4407" s="228" t="s">
        <v>3754</v>
      </c>
      <c r="F4407" s="228">
        <v>1</v>
      </c>
      <c r="G4407" s="228" t="s">
        <v>291</v>
      </c>
      <c r="H4407" s="230">
        <f>'User Utilization'!N6</f>
        <v>0</v>
      </c>
      <c r="I4407" s="230">
        <f>'User Utilization'!F6</f>
        <v>0</v>
      </c>
      <c r="J4407" s="231" t="s">
        <v>336</v>
      </c>
      <c r="K4407" s="228">
        <f t="shared" si="81"/>
        <v>0</v>
      </c>
      <c r="L4407" s="228">
        <f t="shared" si="82"/>
        <v>0</v>
      </c>
      <c r="M4407" s="228">
        <f t="shared" si="87"/>
        <v>0</v>
      </c>
      <c r="N4407" s="228">
        <f t="shared" si="87"/>
        <v>0</v>
      </c>
      <c r="O4407" s="228">
        <f t="shared" si="87"/>
        <v>0</v>
      </c>
      <c r="P4407" s="228">
        <f t="shared" si="87"/>
        <v>0</v>
      </c>
      <c r="Q4407" s="228">
        <f t="shared" si="87"/>
        <v>0</v>
      </c>
      <c r="R4407" s="228">
        <f t="shared" si="85"/>
        <v>0</v>
      </c>
      <c r="S4407" s="228"/>
    </row>
    <row r="4408" spans="1:19" hidden="1" x14ac:dyDescent="0.25">
      <c r="A4408" s="228" t="str">
        <f t="shared" si="86"/>
        <v>NANAUser3op_chiro</v>
      </c>
      <c r="B4408" s="228" t="s">
        <v>3742</v>
      </c>
      <c r="C4408" s="229" t="s">
        <v>3742</v>
      </c>
      <c r="D4408" s="229" t="s">
        <v>3742</v>
      </c>
      <c r="E4408" s="228" t="s">
        <v>3754</v>
      </c>
      <c r="F4408" s="228">
        <v>1</v>
      </c>
      <c r="G4408" s="228" t="s">
        <v>292</v>
      </c>
      <c r="H4408" s="230">
        <f>'User Utilization'!N7</f>
        <v>46.009965566106601</v>
      </c>
      <c r="I4408" s="230">
        <f>'User Utilization'!F7</f>
        <v>6.0000000000000053E-2</v>
      </c>
      <c r="J4408" s="231" t="s">
        <v>332</v>
      </c>
      <c r="K4408" s="228">
        <f t="shared" si="81"/>
        <v>2.7605979339663986</v>
      </c>
      <c r="L4408" s="228">
        <f t="shared" si="82"/>
        <v>2.7605979339663986</v>
      </c>
      <c r="M4408" s="228">
        <f t="shared" si="87"/>
        <v>6.0000000000000053E-2</v>
      </c>
      <c r="N4408" s="228">
        <f t="shared" si="87"/>
        <v>0</v>
      </c>
      <c r="O4408" s="228">
        <f t="shared" si="87"/>
        <v>0</v>
      </c>
      <c r="P4408" s="228">
        <f t="shared" si="87"/>
        <v>0</v>
      </c>
      <c r="Q4408" s="228">
        <f t="shared" si="87"/>
        <v>0</v>
      </c>
      <c r="R4408" s="228">
        <f t="shared" si="85"/>
        <v>0</v>
      </c>
      <c r="S4408" s="228"/>
    </row>
    <row r="4409" spans="1:19" hidden="1" x14ac:dyDescent="0.25">
      <c r="A4409" s="228" t="str">
        <f t="shared" si="86"/>
        <v>NANAUser3op_ct_mri</v>
      </c>
      <c r="B4409" s="228" t="s">
        <v>3742</v>
      </c>
      <c r="C4409" s="229" t="s">
        <v>3742</v>
      </c>
      <c r="D4409" s="229" t="s">
        <v>3742</v>
      </c>
      <c r="E4409" s="228" t="s">
        <v>3754</v>
      </c>
      <c r="F4409" s="228">
        <v>1</v>
      </c>
      <c r="G4409" s="228" t="s">
        <v>293</v>
      </c>
      <c r="H4409" s="230">
        <f>'User Utilization'!N8</f>
        <v>0</v>
      </c>
      <c r="I4409" s="230">
        <f>'User Utilization'!F8</f>
        <v>0</v>
      </c>
      <c r="J4409" s="231" t="s">
        <v>333</v>
      </c>
      <c r="K4409" s="228">
        <f t="shared" si="81"/>
        <v>0</v>
      </c>
      <c r="L4409" s="228">
        <f t="shared" si="82"/>
        <v>0</v>
      </c>
      <c r="M4409" s="228">
        <f t="shared" si="87"/>
        <v>0</v>
      </c>
      <c r="N4409" s="228">
        <f t="shared" si="87"/>
        <v>0</v>
      </c>
      <c r="O4409" s="228">
        <f t="shared" si="87"/>
        <v>0</v>
      </c>
      <c r="P4409" s="228">
        <f t="shared" si="87"/>
        <v>0</v>
      </c>
      <c r="Q4409" s="228">
        <f t="shared" si="87"/>
        <v>0</v>
      </c>
      <c r="R4409" s="228">
        <f t="shared" si="85"/>
        <v>0</v>
      </c>
      <c r="S4409" s="228"/>
    </row>
    <row r="4410" spans="1:19" hidden="1" x14ac:dyDescent="0.25">
      <c r="A4410" s="228" t="str">
        <f t="shared" si="86"/>
        <v>NANAUser3op_diagnostic_cardiology</v>
      </c>
      <c r="B4410" s="228" t="s">
        <v>3742</v>
      </c>
      <c r="C4410" s="229" t="s">
        <v>3742</v>
      </c>
      <c r="D4410" s="229" t="s">
        <v>3742</v>
      </c>
      <c r="E4410" s="228" t="s">
        <v>3754</v>
      </c>
      <c r="F4410" s="228">
        <v>1</v>
      </c>
      <c r="G4410" s="228" t="s">
        <v>294</v>
      </c>
      <c r="H4410" s="230">
        <f>'User Utilization'!N9</f>
        <v>70.313901501941899</v>
      </c>
      <c r="I4410" s="230">
        <f>'User Utilization'!F9</f>
        <v>3.0000000000000006E-2</v>
      </c>
      <c r="J4410" s="231" t="s">
        <v>333</v>
      </c>
      <c r="K4410" s="228">
        <f t="shared" si="81"/>
        <v>2.1094170450582572</v>
      </c>
      <c r="L4410" s="228">
        <f t="shared" si="82"/>
        <v>2.1094170450582572</v>
      </c>
      <c r="M4410" s="228">
        <f t="shared" si="87"/>
        <v>0</v>
      </c>
      <c r="N4410" s="228">
        <f t="shared" si="87"/>
        <v>3.0000000000000006E-2</v>
      </c>
      <c r="O4410" s="228">
        <f t="shared" si="87"/>
        <v>0</v>
      </c>
      <c r="P4410" s="228">
        <f t="shared" si="87"/>
        <v>0</v>
      </c>
      <c r="Q4410" s="228">
        <f t="shared" si="87"/>
        <v>0</v>
      </c>
      <c r="R4410" s="228">
        <f t="shared" si="85"/>
        <v>0</v>
      </c>
      <c r="S4410" s="228"/>
    </row>
    <row r="4411" spans="1:19" hidden="1" x14ac:dyDescent="0.25">
      <c r="A4411" s="228" t="str">
        <f t="shared" si="86"/>
        <v>NANAUser3op_dialysis</v>
      </c>
      <c r="B4411" s="228" t="s">
        <v>3742</v>
      </c>
      <c r="C4411" s="229" t="s">
        <v>3742</v>
      </c>
      <c r="D4411" s="229" t="s">
        <v>3742</v>
      </c>
      <c r="E4411" s="228" t="s">
        <v>3754</v>
      </c>
      <c r="F4411" s="228">
        <v>1</v>
      </c>
      <c r="G4411" s="228" t="s">
        <v>295</v>
      </c>
      <c r="H4411" s="230">
        <f>'User Utilization'!N10</f>
        <v>0</v>
      </c>
      <c r="I4411" s="230">
        <f>'User Utilization'!F10</f>
        <v>0</v>
      </c>
      <c r="J4411" s="231" t="s">
        <v>336</v>
      </c>
      <c r="K4411" s="228">
        <f t="shared" si="81"/>
        <v>0</v>
      </c>
      <c r="L4411" s="228">
        <f t="shared" si="82"/>
        <v>0</v>
      </c>
      <c r="M4411" s="228">
        <f t="shared" si="87"/>
        <v>0</v>
      </c>
      <c r="N4411" s="228">
        <f t="shared" si="87"/>
        <v>0</v>
      </c>
      <c r="O4411" s="228">
        <f t="shared" si="87"/>
        <v>0</v>
      </c>
      <c r="P4411" s="228">
        <f t="shared" si="87"/>
        <v>0</v>
      </c>
      <c r="Q4411" s="228">
        <f t="shared" si="87"/>
        <v>0</v>
      </c>
      <c r="R4411" s="228">
        <f t="shared" si="85"/>
        <v>0</v>
      </c>
      <c r="S4411" s="228"/>
    </row>
    <row r="4412" spans="1:19" hidden="1" x14ac:dyDescent="0.25">
      <c r="A4412" s="228" t="str">
        <f t="shared" si="86"/>
        <v>NANAUser3op_dme</v>
      </c>
      <c r="B4412" s="228" t="s">
        <v>3742</v>
      </c>
      <c r="C4412" s="229" t="s">
        <v>3742</v>
      </c>
      <c r="D4412" s="229" t="s">
        <v>3742</v>
      </c>
      <c r="E4412" s="228" t="s">
        <v>3754</v>
      </c>
      <c r="F4412" s="228">
        <v>1</v>
      </c>
      <c r="G4412" s="228" t="s">
        <v>296</v>
      </c>
      <c r="H4412" s="230">
        <f>'User Utilization'!N11</f>
        <v>57.242428234855602</v>
      </c>
      <c r="I4412" s="230">
        <f>'User Utilization'!F11</f>
        <v>5.3597389355639234E-3</v>
      </c>
      <c r="J4412" s="231" t="s">
        <v>336</v>
      </c>
      <c r="K4412" s="228">
        <f t="shared" si="81"/>
        <v>0.30680447137657924</v>
      </c>
      <c r="L4412" s="228">
        <f t="shared" si="82"/>
        <v>0.30680447137657924</v>
      </c>
      <c r="M4412" s="228">
        <f t="shared" si="87"/>
        <v>0</v>
      </c>
      <c r="N4412" s="228">
        <f t="shared" si="87"/>
        <v>0</v>
      </c>
      <c r="O4412" s="228">
        <f t="shared" si="87"/>
        <v>0</v>
      </c>
      <c r="P4412" s="228">
        <f t="shared" si="87"/>
        <v>0</v>
      </c>
      <c r="Q4412" s="228">
        <f t="shared" si="87"/>
        <v>5.3597389355639234E-3</v>
      </c>
      <c r="R4412" s="228">
        <f t="shared" si="85"/>
        <v>0.30680447137657924</v>
      </c>
      <c r="S4412" s="228"/>
    </row>
    <row r="4413" spans="1:19" hidden="1" x14ac:dyDescent="0.25">
      <c r="A4413" s="228" t="str">
        <f t="shared" si="86"/>
        <v>NANAUser3op_er_fac</v>
      </c>
      <c r="B4413" s="228" t="s">
        <v>3742</v>
      </c>
      <c r="C4413" s="229" t="s">
        <v>3742</v>
      </c>
      <c r="D4413" s="229" t="s">
        <v>3742</v>
      </c>
      <c r="E4413" s="228" t="s">
        <v>3754</v>
      </c>
      <c r="F4413" s="228">
        <v>1</v>
      </c>
      <c r="G4413" s="228" t="s">
        <v>297</v>
      </c>
      <c r="H4413" s="230">
        <f>'User Utilization'!N12</f>
        <v>319.83799402059901</v>
      </c>
      <c r="I4413" s="230">
        <f>'User Utilization'!F12</f>
        <v>1.9184992221832114E-3</v>
      </c>
      <c r="J4413" s="231" t="s">
        <v>336</v>
      </c>
      <c r="K4413" s="228">
        <f t="shared" si="81"/>
        <v>0.6136089427531578</v>
      </c>
      <c r="L4413" s="228">
        <f t="shared" si="82"/>
        <v>0.6136089427531578</v>
      </c>
      <c r="M4413" s="228">
        <f t="shared" si="87"/>
        <v>0</v>
      </c>
      <c r="N4413" s="228">
        <f t="shared" si="87"/>
        <v>0</v>
      </c>
      <c r="O4413" s="228">
        <f t="shared" si="87"/>
        <v>0</v>
      </c>
      <c r="P4413" s="228">
        <f t="shared" si="87"/>
        <v>0</v>
      </c>
      <c r="Q4413" s="228">
        <f t="shared" si="87"/>
        <v>1.9184992221832114E-3</v>
      </c>
      <c r="R4413" s="228">
        <f t="shared" si="85"/>
        <v>0.6136089427531578</v>
      </c>
      <c r="S4413" s="228"/>
    </row>
    <row r="4414" spans="1:19" hidden="1" x14ac:dyDescent="0.25">
      <c r="A4414" s="228" t="str">
        <f t="shared" si="86"/>
        <v>NANAUser3op_er_prof</v>
      </c>
      <c r="B4414" s="228" t="s">
        <v>3742</v>
      </c>
      <c r="C4414" s="229" t="s">
        <v>3742</v>
      </c>
      <c r="D4414" s="229" t="s">
        <v>3742</v>
      </c>
      <c r="E4414" s="228" t="s">
        <v>3754</v>
      </c>
      <c r="F4414" s="228">
        <v>1</v>
      </c>
      <c r="G4414" s="228" t="s">
        <v>298</v>
      </c>
      <c r="H4414" s="230">
        <f>'User Utilization'!N13</f>
        <v>0</v>
      </c>
      <c r="I4414" s="230">
        <f>'User Utilization'!F13</f>
        <v>0</v>
      </c>
      <c r="J4414" s="231" t="s">
        <v>336</v>
      </c>
      <c r="K4414" s="228">
        <f t="shared" si="81"/>
        <v>0</v>
      </c>
      <c r="L4414" s="228">
        <f t="shared" si="82"/>
        <v>0</v>
      </c>
      <c r="M4414" s="228">
        <f t="shared" si="87"/>
        <v>0</v>
      </c>
      <c r="N4414" s="228">
        <f t="shared" si="87"/>
        <v>0</v>
      </c>
      <c r="O4414" s="228">
        <f t="shared" si="87"/>
        <v>0</v>
      </c>
      <c r="P4414" s="228">
        <f t="shared" si="87"/>
        <v>0</v>
      </c>
      <c r="Q4414" s="228">
        <f t="shared" si="87"/>
        <v>0</v>
      </c>
      <c r="R4414" s="228">
        <f t="shared" si="85"/>
        <v>0</v>
      </c>
      <c r="S4414" s="228"/>
    </row>
    <row r="4415" spans="1:19" hidden="1" x14ac:dyDescent="0.25">
      <c r="A4415" s="228" t="str">
        <f t="shared" si="86"/>
        <v>NANAUser3op_eye</v>
      </c>
      <c r="B4415" s="228" t="s">
        <v>3742</v>
      </c>
      <c r="C4415" s="229" t="s">
        <v>3742</v>
      </c>
      <c r="D4415" s="229" t="s">
        <v>3742</v>
      </c>
      <c r="E4415" s="228" t="s">
        <v>3754</v>
      </c>
      <c r="F4415" s="228">
        <v>1</v>
      </c>
      <c r="G4415" s="228" t="s">
        <v>299</v>
      </c>
      <c r="H4415" s="230">
        <f>'User Utilization'!N14</f>
        <v>99.666650477142497</v>
      </c>
      <c r="I4415" s="230">
        <f>'User Utilization'!F14</f>
        <v>2.0000000000000018E-2</v>
      </c>
      <c r="J4415" s="231" t="s">
        <v>332</v>
      </c>
      <c r="K4415" s="228">
        <f t="shared" si="81"/>
        <v>1.9933330095428516</v>
      </c>
      <c r="L4415" s="228">
        <f t="shared" si="82"/>
        <v>1.9933330095428516</v>
      </c>
      <c r="M4415" s="228">
        <f t="shared" si="87"/>
        <v>2.0000000000000018E-2</v>
      </c>
      <c r="N4415" s="228">
        <f t="shared" si="87"/>
        <v>0</v>
      </c>
      <c r="O4415" s="228">
        <f t="shared" si="87"/>
        <v>0</v>
      </c>
      <c r="P4415" s="228">
        <f t="shared" si="87"/>
        <v>0</v>
      </c>
      <c r="Q4415" s="228">
        <f t="shared" si="87"/>
        <v>0</v>
      </c>
      <c r="R4415" s="228">
        <f t="shared" si="85"/>
        <v>0</v>
      </c>
      <c r="S4415" s="228"/>
    </row>
    <row r="4416" spans="1:19" hidden="1" x14ac:dyDescent="0.25">
      <c r="A4416" s="228" t="str">
        <f t="shared" si="86"/>
        <v>NANAUser3op_jcode</v>
      </c>
      <c r="B4416" s="228" t="s">
        <v>3742</v>
      </c>
      <c r="C4416" s="229" t="s">
        <v>3742</v>
      </c>
      <c r="D4416" s="229" t="s">
        <v>3742</v>
      </c>
      <c r="E4416" s="228" t="s">
        <v>3754</v>
      </c>
      <c r="F4416" s="228">
        <v>1</v>
      </c>
      <c r="G4416" s="228" t="s">
        <v>300</v>
      </c>
      <c r="H4416" s="230">
        <f>'User Utilization'!N15</f>
        <v>0</v>
      </c>
      <c r="I4416" s="230">
        <f>'User Utilization'!F15</f>
        <v>0</v>
      </c>
      <c r="J4416" s="231" t="s">
        <v>336</v>
      </c>
      <c r="K4416" s="228">
        <f t="shared" ref="K4416:K4479" si="88">H4416*I4416</f>
        <v>0</v>
      </c>
      <c r="L4416" s="228">
        <f t="shared" ref="L4416:L4479" si="89">K4416*F4416</f>
        <v>0</v>
      </c>
      <c r="M4416" s="228">
        <f t="shared" si="87"/>
        <v>0</v>
      </c>
      <c r="N4416" s="228">
        <f t="shared" si="87"/>
        <v>0</v>
      </c>
      <c r="O4416" s="228">
        <f t="shared" si="87"/>
        <v>0</v>
      </c>
      <c r="P4416" s="228">
        <f t="shared" si="87"/>
        <v>0</v>
      </c>
      <c r="Q4416" s="228">
        <f t="shared" si="87"/>
        <v>0</v>
      </c>
      <c r="R4416" s="228">
        <f t="shared" ref="R4416:R4479" si="90">IF($J4416=Q$3,$K4416,0)</f>
        <v>0</v>
      </c>
      <c r="S4416" s="228"/>
    </row>
    <row r="4417" spans="1:19" hidden="1" x14ac:dyDescent="0.25">
      <c r="A4417" s="228" t="str">
        <f t="shared" si="86"/>
        <v>NANAUser3op_lab</v>
      </c>
      <c r="B4417" s="228" t="s">
        <v>3742</v>
      </c>
      <c r="C4417" s="229" t="s">
        <v>3742</v>
      </c>
      <c r="D4417" s="229" t="s">
        <v>3742</v>
      </c>
      <c r="E4417" s="228" t="s">
        <v>3754</v>
      </c>
      <c r="F4417" s="228">
        <v>1</v>
      </c>
      <c r="G4417" s="228" t="s">
        <v>301</v>
      </c>
      <c r="H4417" s="230">
        <f>'User Utilization'!N16</f>
        <v>36.986563712031398</v>
      </c>
      <c r="I4417" s="230">
        <f>'User Utilization'!F16</f>
        <v>0.53000000000000014</v>
      </c>
      <c r="J4417" s="231" t="s">
        <v>333</v>
      </c>
      <c r="K4417" s="228">
        <f t="shared" si="88"/>
        <v>19.602878767376644</v>
      </c>
      <c r="L4417" s="228">
        <f t="shared" si="89"/>
        <v>19.602878767376644</v>
      </c>
      <c r="M4417" s="228">
        <f t="shared" si="87"/>
        <v>0</v>
      </c>
      <c r="N4417" s="228">
        <f t="shared" si="87"/>
        <v>0.53000000000000014</v>
      </c>
      <c r="O4417" s="228">
        <f t="shared" si="87"/>
        <v>0</v>
      </c>
      <c r="P4417" s="228">
        <f t="shared" si="87"/>
        <v>0</v>
      </c>
      <c r="Q4417" s="228">
        <f t="shared" si="87"/>
        <v>0</v>
      </c>
      <c r="R4417" s="228">
        <f t="shared" si="90"/>
        <v>0</v>
      </c>
      <c r="S4417" s="228"/>
    </row>
    <row r="4418" spans="1:19" hidden="1" x14ac:dyDescent="0.25">
      <c r="A4418" s="228" t="str">
        <f t="shared" si="86"/>
        <v>NANAUser3op_mh</v>
      </c>
      <c r="B4418" s="228" t="s">
        <v>3742</v>
      </c>
      <c r="C4418" s="229" t="s">
        <v>3742</v>
      </c>
      <c r="D4418" s="229" t="s">
        <v>3742</v>
      </c>
      <c r="E4418" s="228" t="s">
        <v>3754</v>
      </c>
      <c r="F4418" s="228">
        <v>1</v>
      </c>
      <c r="G4418" s="228" t="s">
        <v>302</v>
      </c>
      <c r="H4418" s="230">
        <f>'User Utilization'!N17</f>
        <v>103.192397939987</v>
      </c>
      <c r="I4418" s="230">
        <f>'User Utilization'!F17</f>
        <v>2.0000000000000018E-2</v>
      </c>
      <c r="J4418" s="231" t="s">
        <v>332</v>
      </c>
      <c r="K4418" s="228">
        <f t="shared" si="88"/>
        <v>2.0638479587997418</v>
      </c>
      <c r="L4418" s="228">
        <f t="shared" si="89"/>
        <v>2.0638479587997418</v>
      </c>
      <c r="M4418" s="228">
        <f t="shared" si="87"/>
        <v>2.0000000000000018E-2</v>
      </c>
      <c r="N4418" s="228">
        <f t="shared" si="87"/>
        <v>0</v>
      </c>
      <c r="O4418" s="228">
        <f t="shared" si="87"/>
        <v>0</v>
      </c>
      <c r="P4418" s="228">
        <f t="shared" si="87"/>
        <v>0</v>
      </c>
      <c r="Q4418" s="228">
        <f t="shared" si="87"/>
        <v>0</v>
      </c>
      <c r="R4418" s="228">
        <f t="shared" si="90"/>
        <v>0</v>
      </c>
      <c r="S4418" s="228"/>
    </row>
    <row r="4419" spans="1:19" hidden="1" x14ac:dyDescent="0.25">
      <c r="A4419" s="228" t="str">
        <f t="shared" si="86"/>
        <v>NANAUser3op_op_fac</v>
      </c>
      <c r="B4419" s="228" t="s">
        <v>3742</v>
      </c>
      <c r="C4419" s="229" t="s">
        <v>3742</v>
      </c>
      <c r="D4419" s="229" t="s">
        <v>3742</v>
      </c>
      <c r="E4419" s="228" t="s">
        <v>3754</v>
      </c>
      <c r="F4419" s="228">
        <v>1</v>
      </c>
      <c r="G4419" s="228" t="s">
        <v>303</v>
      </c>
      <c r="H4419" s="230">
        <f>'User Utilization'!N18</f>
        <v>126.374917834852</v>
      </c>
      <c r="I4419" s="230">
        <f>'User Utilization'!F18</f>
        <v>4.8554646227744981E-3</v>
      </c>
      <c r="J4419" s="231" t="s">
        <v>336</v>
      </c>
      <c r="K4419" s="228">
        <f t="shared" si="88"/>
        <v>0.6136089427531578</v>
      </c>
      <c r="L4419" s="228">
        <f t="shared" si="89"/>
        <v>0.6136089427531578</v>
      </c>
      <c r="M4419" s="228">
        <f t="shared" si="87"/>
        <v>0</v>
      </c>
      <c r="N4419" s="228">
        <f t="shared" si="87"/>
        <v>0</v>
      </c>
      <c r="O4419" s="228">
        <f t="shared" si="87"/>
        <v>0</v>
      </c>
      <c r="P4419" s="228">
        <f t="shared" si="87"/>
        <v>0</v>
      </c>
      <c r="Q4419" s="228">
        <f t="shared" si="87"/>
        <v>4.8554646227744981E-3</v>
      </c>
      <c r="R4419" s="228">
        <f t="shared" si="90"/>
        <v>0.6136089427531578</v>
      </c>
      <c r="S4419" s="228"/>
    </row>
    <row r="4420" spans="1:19" hidden="1" x14ac:dyDescent="0.25">
      <c r="A4420" s="228" t="str">
        <f t="shared" si="86"/>
        <v>NANAUser3op_other</v>
      </c>
      <c r="B4420" s="228" t="s">
        <v>3742</v>
      </c>
      <c r="C4420" s="229" t="s">
        <v>3742</v>
      </c>
      <c r="D4420" s="229" t="s">
        <v>3742</v>
      </c>
      <c r="E4420" s="228" t="s">
        <v>3754</v>
      </c>
      <c r="F4420" s="228">
        <v>1</v>
      </c>
      <c r="G4420" s="228" t="s">
        <v>304</v>
      </c>
      <c r="H4420" s="230">
        <f>'User Utilization'!N19</f>
        <v>22.153994523095498</v>
      </c>
      <c r="I4420" s="230">
        <f>'User Utilization'!F19</f>
        <v>1.3848720196113444</v>
      </c>
      <c r="J4420" s="231" t="s">
        <v>336</v>
      </c>
      <c r="K4420" s="228">
        <f t="shared" si="88"/>
        <v>30.680447137657925</v>
      </c>
      <c r="L4420" s="228">
        <f t="shared" si="89"/>
        <v>30.680447137657925</v>
      </c>
      <c r="M4420" s="228">
        <f t="shared" si="87"/>
        <v>0</v>
      </c>
      <c r="N4420" s="228">
        <f t="shared" si="87"/>
        <v>0</v>
      </c>
      <c r="O4420" s="228">
        <f t="shared" si="87"/>
        <v>0</v>
      </c>
      <c r="P4420" s="228">
        <f t="shared" si="87"/>
        <v>0</v>
      </c>
      <c r="Q4420" s="228">
        <f t="shared" si="87"/>
        <v>1.3848720196113444</v>
      </c>
      <c r="R4420" s="228">
        <f t="shared" si="90"/>
        <v>30.680447137657925</v>
      </c>
      <c r="S4420" s="228"/>
    </row>
    <row r="4421" spans="1:19" hidden="1" x14ac:dyDescent="0.25">
      <c r="A4421" s="228" t="str">
        <f t="shared" si="86"/>
        <v>NANAUser3op_prev</v>
      </c>
      <c r="B4421" s="228" t="s">
        <v>3742</v>
      </c>
      <c r="C4421" s="229" t="s">
        <v>3742</v>
      </c>
      <c r="D4421" s="229" t="s">
        <v>3742</v>
      </c>
      <c r="E4421" s="228" t="s">
        <v>3754</v>
      </c>
      <c r="F4421" s="228">
        <v>1</v>
      </c>
      <c r="G4421" s="228" t="s">
        <v>305</v>
      </c>
      <c r="H4421" s="230">
        <f>'User Utilization'!N20</f>
        <v>130.57713990722701</v>
      </c>
      <c r="I4421" s="230">
        <f>'User Utilization'!F20</f>
        <v>0.65999999999999925</v>
      </c>
      <c r="J4421" s="231" t="s">
        <v>332</v>
      </c>
      <c r="K4421" s="228">
        <f t="shared" si="88"/>
        <v>86.18091233876973</v>
      </c>
      <c r="L4421" s="228">
        <f t="shared" si="89"/>
        <v>86.18091233876973</v>
      </c>
      <c r="M4421" s="228">
        <f t="shared" si="87"/>
        <v>0.65999999999999925</v>
      </c>
      <c r="N4421" s="228">
        <f t="shared" si="87"/>
        <v>0</v>
      </c>
      <c r="O4421" s="228">
        <f t="shared" si="87"/>
        <v>0</v>
      </c>
      <c r="P4421" s="228">
        <f t="shared" si="87"/>
        <v>0</v>
      </c>
      <c r="Q4421" s="228">
        <f t="shared" si="87"/>
        <v>0</v>
      </c>
      <c r="R4421" s="228">
        <f t="shared" si="90"/>
        <v>0</v>
      </c>
      <c r="S4421" s="228"/>
    </row>
    <row r="4422" spans="1:19" hidden="1" x14ac:dyDescent="0.25">
      <c r="A4422" s="228" t="str">
        <f t="shared" si="86"/>
        <v>NANAUser3op_primcare</v>
      </c>
      <c r="B4422" s="228" t="s">
        <v>3742</v>
      </c>
      <c r="C4422" s="229" t="s">
        <v>3742</v>
      </c>
      <c r="D4422" s="229" t="s">
        <v>3742</v>
      </c>
      <c r="E4422" s="228" t="s">
        <v>3754</v>
      </c>
      <c r="F4422" s="228">
        <v>1</v>
      </c>
      <c r="G4422" s="228" t="s">
        <v>306</v>
      </c>
      <c r="H4422" s="230">
        <f>'User Utilization'!N21</f>
        <v>112.62878296977</v>
      </c>
      <c r="I4422" s="230">
        <f>'User Utilization'!F21</f>
        <v>0.60000000000000064</v>
      </c>
      <c r="J4422" s="231" t="s">
        <v>332</v>
      </c>
      <c r="K4422" s="228">
        <f t="shared" si="88"/>
        <v>67.577269781862071</v>
      </c>
      <c r="L4422" s="228">
        <f t="shared" si="89"/>
        <v>67.577269781862071</v>
      </c>
      <c r="M4422" s="228">
        <f t="shared" si="87"/>
        <v>0.60000000000000064</v>
      </c>
      <c r="N4422" s="228">
        <f t="shared" si="87"/>
        <v>0</v>
      </c>
      <c r="O4422" s="228">
        <f t="shared" si="87"/>
        <v>0</v>
      </c>
      <c r="P4422" s="228">
        <f t="shared" si="87"/>
        <v>0</v>
      </c>
      <c r="Q4422" s="228">
        <f t="shared" si="87"/>
        <v>0</v>
      </c>
      <c r="R4422" s="228">
        <f t="shared" si="90"/>
        <v>0</v>
      </c>
      <c r="S4422" s="228"/>
    </row>
    <row r="4423" spans="1:19" hidden="1" x14ac:dyDescent="0.25">
      <c r="A4423" s="228" t="str">
        <f t="shared" si="86"/>
        <v>NANAUser3op_rehab</v>
      </c>
      <c r="B4423" s="228" t="s">
        <v>3742</v>
      </c>
      <c r="C4423" s="229" t="s">
        <v>3742</v>
      </c>
      <c r="D4423" s="229" t="s">
        <v>3742</v>
      </c>
      <c r="E4423" s="228" t="s">
        <v>3754</v>
      </c>
      <c r="F4423" s="228">
        <v>1</v>
      </c>
      <c r="G4423" s="228" t="s">
        <v>307</v>
      </c>
      <c r="H4423" s="230">
        <f>'User Utilization'!N22</f>
        <v>49.473528870582797</v>
      </c>
      <c r="I4423" s="230">
        <f>'User Utilization'!F22</f>
        <v>1.8604159338167219E-2</v>
      </c>
      <c r="J4423" s="231" t="s">
        <v>336</v>
      </c>
      <c r="K4423" s="228">
        <f t="shared" si="88"/>
        <v>0.92041341412973843</v>
      </c>
      <c r="L4423" s="228">
        <f t="shared" si="89"/>
        <v>0.92041341412973843</v>
      </c>
      <c r="M4423" s="228">
        <f t="shared" si="87"/>
        <v>0</v>
      </c>
      <c r="N4423" s="228">
        <f t="shared" si="87"/>
        <v>0</v>
      </c>
      <c r="O4423" s="228">
        <f t="shared" si="87"/>
        <v>0</v>
      </c>
      <c r="P4423" s="228">
        <f t="shared" si="87"/>
        <v>0</v>
      </c>
      <c r="Q4423" s="228">
        <f t="shared" si="87"/>
        <v>1.8604159338167219E-2</v>
      </c>
      <c r="R4423" s="228">
        <f t="shared" si="90"/>
        <v>0.92041341412973843</v>
      </c>
      <c r="S4423" s="228"/>
    </row>
    <row r="4424" spans="1:19" hidden="1" x14ac:dyDescent="0.25">
      <c r="A4424" s="228" t="str">
        <f t="shared" si="86"/>
        <v>NANAUser3op_speccare</v>
      </c>
      <c r="B4424" s="228" t="s">
        <v>3742</v>
      </c>
      <c r="C4424" s="229" t="s">
        <v>3742</v>
      </c>
      <c r="D4424" s="229" t="s">
        <v>3742</v>
      </c>
      <c r="E4424" s="228" t="s">
        <v>3754</v>
      </c>
      <c r="F4424" s="228">
        <v>1</v>
      </c>
      <c r="G4424" s="228" t="s">
        <v>308</v>
      </c>
      <c r="H4424" s="230">
        <f>'User Utilization'!N23</f>
        <v>109.90792314932401</v>
      </c>
      <c r="I4424" s="230">
        <f>'User Utilization'!F23</f>
        <v>0.40999999999999986</v>
      </c>
      <c r="J4424" s="231" t="s">
        <v>332</v>
      </c>
      <c r="K4424" s="228">
        <f t="shared" si="88"/>
        <v>45.062248491222824</v>
      </c>
      <c r="L4424" s="228">
        <f t="shared" si="89"/>
        <v>45.062248491222824</v>
      </c>
      <c r="M4424" s="228">
        <f t="shared" si="87"/>
        <v>0.40999999999999986</v>
      </c>
      <c r="N4424" s="228">
        <f t="shared" si="87"/>
        <v>0</v>
      </c>
      <c r="O4424" s="228">
        <f t="shared" si="87"/>
        <v>0</v>
      </c>
      <c r="P4424" s="228">
        <f t="shared" si="87"/>
        <v>0</v>
      </c>
      <c r="Q4424" s="228">
        <f t="shared" si="87"/>
        <v>0</v>
      </c>
      <c r="R4424" s="228">
        <f t="shared" si="90"/>
        <v>0</v>
      </c>
      <c r="S4424" s="228"/>
    </row>
    <row r="4425" spans="1:19" hidden="1" x14ac:dyDescent="0.25">
      <c r="A4425" s="228" t="str">
        <f t="shared" si="86"/>
        <v>NANAUser3op_surg</v>
      </c>
      <c r="B4425" s="228" t="s">
        <v>3742</v>
      </c>
      <c r="C4425" s="229" t="s">
        <v>3742</v>
      </c>
      <c r="D4425" s="229" t="s">
        <v>3742</v>
      </c>
      <c r="E4425" s="228" t="s">
        <v>3754</v>
      </c>
      <c r="F4425" s="228">
        <v>1</v>
      </c>
      <c r="G4425" s="228" t="s">
        <v>309</v>
      </c>
      <c r="H4425" s="230">
        <f>'User Utilization'!N24</f>
        <v>0</v>
      </c>
      <c r="I4425" s="230">
        <f>'User Utilization'!F24</f>
        <v>0</v>
      </c>
      <c r="J4425" s="231" t="s">
        <v>336</v>
      </c>
      <c r="K4425" s="228">
        <f t="shared" si="88"/>
        <v>0</v>
      </c>
      <c r="L4425" s="228">
        <f t="shared" si="89"/>
        <v>0</v>
      </c>
      <c r="M4425" s="228">
        <f t="shared" si="87"/>
        <v>0</v>
      </c>
      <c r="N4425" s="228">
        <f t="shared" si="87"/>
        <v>0</v>
      </c>
      <c r="O4425" s="228">
        <f t="shared" si="87"/>
        <v>0</v>
      </c>
      <c r="P4425" s="228">
        <f t="shared" si="87"/>
        <v>0</v>
      </c>
      <c r="Q4425" s="228">
        <f t="shared" si="87"/>
        <v>0</v>
      </c>
      <c r="R4425" s="228">
        <f t="shared" si="90"/>
        <v>0</v>
      </c>
      <c r="S4425" s="228"/>
    </row>
    <row r="4426" spans="1:19" hidden="1" x14ac:dyDescent="0.25">
      <c r="A4426" s="228" t="str">
        <f t="shared" si="86"/>
        <v>NANAUser3op_ultrasound</v>
      </c>
      <c r="B4426" s="228" t="s">
        <v>3742</v>
      </c>
      <c r="C4426" s="229" t="s">
        <v>3742</v>
      </c>
      <c r="D4426" s="229" t="s">
        <v>3742</v>
      </c>
      <c r="E4426" s="228" t="s">
        <v>3754</v>
      </c>
      <c r="F4426" s="228">
        <v>1</v>
      </c>
      <c r="G4426" s="228" t="s">
        <v>310</v>
      </c>
      <c r="H4426" s="230">
        <f>'User Utilization'!N25</f>
        <v>154.23730940001801</v>
      </c>
      <c r="I4426" s="230">
        <f>'User Utilization'!F25</f>
        <v>2.0000000000000004E-2</v>
      </c>
      <c r="J4426" s="231" t="s">
        <v>333</v>
      </c>
      <c r="K4426" s="228">
        <f t="shared" si="88"/>
        <v>3.0847461880003606</v>
      </c>
      <c r="L4426" s="228">
        <f t="shared" si="89"/>
        <v>3.0847461880003606</v>
      </c>
      <c r="M4426" s="228">
        <f t="shared" si="87"/>
        <v>0</v>
      </c>
      <c r="N4426" s="228">
        <f t="shared" si="87"/>
        <v>2.0000000000000004E-2</v>
      </c>
      <c r="O4426" s="228">
        <f t="shared" si="87"/>
        <v>0</v>
      </c>
      <c r="P4426" s="228">
        <f t="shared" si="87"/>
        <v>0</v>
      </c>
      <c r="Q4426" s="228">
        <f t="shared" si="87"/>
        <v>0</v>
      </c>
      <c r="R4426" s="228">
        <f t="shared" si="90"/>
        <v>0</v>
      </c>
      <c r="S4426" s="228"/>
    </row>
    <row r="4427" spans="1:19" hidden="1" x14ac:dyDescent="0.25">
      <c r="A4427" s="228" t="str">
        <f t="shared" si="86"/>
        <v>NANAUser3op_xray</v>
      </c>
      <c r="B4427" s="228" t="s">
        <v>3742</v>
      </c>
      <c r="C4427" s="229" t="s">
        <v>3742</v>
      </c>
      <c r="D4427" s="229" t="s">
        <v>3742</v>
      </c>
      <c r="E4427" s="228" t="s">
        <v>3754</v>
      </c>
      <c r="F4427" s="228">
        <v>1</v>
      </c>
      <c r="G4427" s="228" t="s">
        <v>311</v>
      </c>
      <c r="H4427" s="230">
        <f>'User Utilization'!N26</f>
        <v>74.882924553393394</v>
      </c>
      <c r="I4427" s="230">
        <f>'User Utilization'!F26</f>
        <v>6.0000000000000012E-2</v>
      </c>
      <c r="J4427" s="231" t="s">
        <v>333</v>
      </c>
      <c r="K4427" s="228">
        <f t="shared" si="88"/>
        <v>4.4929754732036047</v>
      </c>
      <c r="L4427" s="228">
        <f t="shared" si="89"/>
        <v>4.4929754732036047</v>
      </c>
      <c r="M4427" s="228">
        <f t="shared" si="87"/>
        <v>0</v>
      </c>
      <c r="N4427" s="228">
        <f t="shared" si="87"/>
        <v>6.0000000000000012E-2</v>
      </c>
      <c r="O4427" s="228">
        <f t="shared" si="87"/>
        <v>0</v>
      </c>
      <c r="P4427" s="228">
        <f t="shared" si="87"/>
        <v>0</v>
      </c>
      <c r="Q4427" s="228">
        <f t="shared" si="87"/>
        <v>0</v>
      </c>
      <c r="R4427" s="228">
        <f t="shared" si="90"/>
        <v>0</v>
      </c>
      <c r="S4427" s="228"/>
    </row>
    <row r="4428" spans="1:19" hidden="1" x14ac:dyDescent="0.25">
      <c r="A4428" s="228" t="str">
        <f t="shared" si="86"/>
        <v>NANAUser3rx_generic</v>
      </c>
      <c r="B4428" s="228" t="s">
        <v>3742</v>
      </c>
      <c r="C4428" s="229" t="s">
        <v>3742</v>
      </c>
      <c r="D4428" s="229" t="s">
        <v>3742</v>
      </c>
      <c r="E4428" s="228" t="s">
        <v>3754</v>
      </c>
      <c r="F4428" s="228">
        <v>1</v>
      </c>
      <c r="G4428" s="228" t="s">
        <v>312</v>
      </c>
      <c r="H4428" s="230">
        <f>'User Utilization'!N27</f>
        <v>21.023009095191799</v>
      </c>
      <c r="I4428" s="230">
        <f>'User Utilization'!F27</f>
        <v>2.8700000000000014</v>
      </c>
      <c r="J4428" s="231" t="s">
        <v>334</v>
      </c>
      <c r="K4428" s="228">
        <f t="shared" si="88"/>
        <v>60.336036103200492</v>
      </c>
      <c r="L4428" s="228">
        <f t="shared" si="89"/>
        <v>60.336036103200492</v>
      </c>
      <c r="M4428" s="228">
        <f t="shared" si="87"/>
        <v>0</v>
      </c>
      <c r="N4428" s="228">
        <f t="shared" si="87"/>
        <v>0</v>
      </c>
      <c r="O4428" s="228">
        <f t="shared" si="87"/>
        <v>2.8700000000000014</v>
      </c>
      <c r="P4428" s="228">
        <f t="shared" si="87"/>
        <v>0</v>
      </c>
      <c r="Q4428" s="228">
        <f t="shared" si="87"/>
        <v>0</v>
      </c>
      <c r="R4428" s="228">
        <f t="shared" si="90"/>
        <v>0</v>
      </c>
      <c r="S4428" s="228"/>
    </row>
    <row r="4429" spans="1:19" hidden="1" x14ac:dyDescent="0.25">
      <c r="A4429" s="228" t="str">
        <f t="shared" si="86"/>
        <v>NANAUser3rx_pbrand</v>
      </c>
      <c r="B4429" s="228" t="s">
        <v>3742</v>
      </c>
      <c r="C4429" s="229" t="s">
        <v>3742</v>
      </c>
      <c r="D4429" s="229" t="s">
        <v>3742</v>
      </c>
      <c r="E4429" s="228" t="s">
        <v>3754</v>
      </c>
      <c r="F4429" s="228">
        <v>1</v>
      </c>
      <c r="G4429" s="228" t="s">
        <v>2687</v>
      </c>
      <c r="H4429" s="230">
        <f>'User Utilization'!N28</f>
        <v>35.859742910148903</v>
      </c>
      <c r="I4429" s="230">
        <f>'User Utilization'!F28</f>
        <v>0.68155577021999991</v>
      </c>
      <c r="J4429" s="231" t="s">
        <v>334</v>
      </c>
      <c r="K4429" s="228">
        <f t="shared" si="88"/>
        <v>24.440414699017715</v>
      </c>
      <c r="L4429" s="228">
        <f t="shared" si="89"/>
        <v>24.440414699017715</v>
      </c>
      <c r="M4429" s="228">
        <f t="shared" si="87"/>
        <v>0</v>
      </c>
      <c r="N4429" s="228">
        <f t="shared" si="87"/>
        <v>0</v>
      </c>
      <c r="O4429" s="228">
        <f t="shared" si="87"/>
        <v>0.68155577021999991</v>
      </c>
      <c r="P4429" s="228">
        <f t="shared" si="87"/>
        <v>0</v>
      </c>
      <c r="Q4429" s="228">
        <f t="shared" si="87"/>
        <v>0</v>
      </c>
      <c r="R4429" s="228">
        <f t="shared" si="90"/>
        <v>0</v>
      </c>
      <c r="S4429" s="228"/>
    </row>
    <row r="4430" spans="1:19" hidden="1" x14ac:dyDescent="0.25">
      <c r="A4430" s="228" t="str">
        <f t="shared" si="86"/>
        <v>NANAUser3rx_npbrand</v>
      </c>
      <c r="B4430" s="228" t="s">
        <v>3742</v>
      </c>
      <c r="C4430" s="229" t="s">
        <v>3742</v>
      </c>
      <c r="D4430" s="229" t="s">
        <v>3742</v>
      </c>
      <c r="E4430" s="228" t="s">
        <v>3754</v>
      </c>
      <c r="F4430" s="228">
        <v>1</v>
      </c>
      <c r="G4430" s="228" t="s">
        <v>2688</v>
      </c>
      <c r="H4430" s="230">
        <f>'User Utilization'!N29</f>
        <v>57.7804532018054</v>
      </c>
      <c r="I4430" s="230">
        <f>'User Utilization'!F29</f>
        <v>9.8444229779999851E-2</v>
      </c>
      <c r="J4430" s="231" t="s">
        <v>334</v>
      </c>
      <c r="K4430" s="228">
        <f t="shared" si="88"/>
        <v>5.688152211791059</v>
      </c>
      <c r="L4430" s="228">
        <f t="shared" si="89"/>
        <v>5.688152211791059</v>
      </c>
      <c r="M4430" s="228">
        <f t="shared" ref="M4430:Q4480" si="91">IF($J4430=M$3,$I4430,0)</f>
        <v>0</v>
      </c>
      <c r="N4430" s="228">
        <f t="shared" si="91"/>
        <v>0</v>
      </c>
      <c r="O4430" s="228">
        <f t="shared" si="91"/>
        <v>9.8444229779999851E-2</v>
      </c>
      <c r="P4430" s="228">
        <f t="shared" si="91"/>
        <v>0</v>
      </c>
      <c r="Q4430" s="228">
        <f t="shared" si="91"/>
        <v>0</v>
      </c>
      <c r="R4430" s="228">
        <f t="shared" si="90"/>
        <v>0</v>
      </c>
      <c r="S4430" s="228"/>
    </row>
    <row r="4431" spans="1:19" hidden="1" x14ac:dyDescent="0.25">
      <c r="A4431" s="228" t="str">
        <f t="shared" si="86"/>
        <v>NANAUser3rx_specialty</v>
      </c>
      <c r="B4431" s="228" t="s">
        <v>3742</v>
      </c>
      <c r="C4431" s="229" t="s">
        <v>3742</v>
      </c>
      <c r="D4431" s="229" t="s">
        <v>3742</v>
      </c>
      <c r="E4431" s="228" t="s">
        <v>3754</v>
      </c>
      <c r="F4431" s="228">
        <v>1</v>
      </c>
      <c r="G4431" s="228" t="s">
        <v>313</v>
      </c>
      <c r="H4431" s="230">
        <f>'User Utilization'!N30</f>
        <v>0</v>
      </c>
      <c r="I4431" s="230">
        <f>'User Utilization'!F30</f>
        <v>0</v>
      </c>
      <c r="J4431" s="232" t="s">
        <v>334</v>
      </c>
      <c r="K4431" s="228">
        <f t="shared" si="88"/>
        <v>0</v>
      </c>
      <c r="L4431" s="228">
        <f t="shared" si="89"/>
        <v>0</v>
      </c>
      <c r="M4431" s="228">
        <f t="shared" si="91"/>
        <v>0</v>
      </c>
      <c r="N4431" s="228">
        <f t="shared" si="91"/>
        <v>0</v>
      </c>
      <c r="O4431" s="228">
        <f t="shared" si="91"/>
        <v>0</v>
      </c>
      <c r="P4431" s="228">
        <f t="shared" si="91"/>
        <v>0</v>
      </c>
      <c r="Q4431" s="228">
        <f t="shared" si="91"/>
        <v>0</v>
      </c>
      <c r="R4431" s="228">
        <f t="shared" si="90"/>
        <v>0</v>
      </c>
      <c r="S4431" s="228"/>
    </row>
    <row r="4432" spans="1:19" hidden="1" x14ac:dyDescent="0.25">
      <c r="A4432" s="228" t="str">
        <f t="shared" si="86"/>
        <v>NANAUser4ip_fac</v>
      </c>
      <c r="B4432" s="228" t="s">
        <v>3742</v>
      </c>
      <c r="C4432" s="229" t="s">
        <v>3742</v>
      </c>
      <c r="D4432" s="229" t="s">
        <v>3742</v>
      </c>
      <c r="E4432" s="228" t="s">
        <v>3755</v>
      </c>
      <c r="F4432" s="228">
        <v>1</v>
      </c>
      <c r="G4432" s="228" t="s">
        <v>289</v>
      </c>
      <c r="H4432" s="230">
        <f>'User Utilization'!O4</f>
        <v>817.12845320158499</v>
      </c>
      <c r="I4432" s="230">
        <f>'User Utilization'!G4</f>
        <v>0</v>
      </c>
      <c r="J4432" s="231" t="s">
        <v>335</v>
      </c>
      <c r="K4432" s="228">
        <f t="shared" si="88"/>
        <v>0</v>
      </c>
      <c r="L4432" s="228">
        <f t="shared" si="89"/>
        <v>0</v>
      </c>
      <c r="M4432" s="228">
        <f t="shared" si="91"/>
        <v>0</v>
      </c>
      <c r="N4432" s="228">
        <f t="shared" si="91"/>
        <v>0</v>
      </c>
      <c r="O4432" s="228">
        <f t="shared" si="91"/>
        <v>0</v>
      </c>
      <c r="P4432" s="228">
        <f t="shared" si="91"/>
        <v>0</v>
      </c>
      <c r="Q4432" s="228">
        <f t="shared" si="91"/>
        <v>0</v>
      </c>
      <c r="R4432" s="228">
        <f t="shared" si="90"/>
        <v>0</v>
      </c>
      <c r="S4432" s="228"/>
    </row>
    <row r="4433" spans="1:19" hidden="1" x14ac:dyDescent="0.25">
      <c r="A4433" s="228" t="str">
        <f t="shared" si="86"/>
        <v>NANAUser4ip_prof</v>
      </c>
      <c r="B4433" s="228" t="s">
        <v>3742</v>
      </c>
      <c r="C4433" s="229" t="s">
        <v>3742</v>
      </c>
      <c r="D4433" s="229" t="s">
        <v>3742</v>
      </c>
      <c r="E4433" s="228" t="s">
        <v>3755</v>
      </c>
      <c r="F4433" s="228">
        <v>1</v>
      </c>
      <c r="G4433" s="228" t="s">
        <v>290</v>
      </c>
      <c r="H4433" s="230">
        <f>'User Utilization'!O5</f>
        <v>1536.20731378236</v>
      </c>
      <c r="I4433" s="230">
        <f>'User Utilization'!G5</f>
        <v>0</v>
      </c>
      <c r="J4433" s="231" t="s">
        <v>363</v>
      </c>
      <c r="K4433" s="228">
        <f t="shared" si="88"/>
        <v>0</v>
      </c>
      <c r="L4433" s="228">
        <f t="shared" si="89"/>
        <v>0</v>
      </c>
      <c r="M4433" s="228">
        <f t="shared" si="91"/>
        <v>0</v>
      </c>
      <c r="N4433" s="228">
        <f t="shared" si="91"/>
        <v>0</v>
      </c>
      <c r="O4433" s="228">
        <f t="shared" si="91"/>
        <v>0</v>
      </c>
      <c r="P4433" s="228">
        <f t="shared" si="91"/>
        <v>0</v>
      </c>
      <c r="Q4433" s="228">
        <f t="shared" si="91"/>
        <v>0</v>
      </c>
      <c r="R4433" s="228">
        <f t="shared" si="90"/>
        <v>0</v>
      </c>
      <c r="S4433" s="228"/>
    </row>
    <row r="4434" spans="1:19" hidden="1" x14ac:dyDescent="0.25">
      <c r="A4434" s="228" t="str">
        <f t="shared" si="86"/>
        <v>NANAUser4op_ambulance</v>
      </c>
      <c r="B4434" s="228" t="s">
        <v>3742</v>
      </c>
      <c r="C4434" s="229" t="s">
        <v>3742</v>
      </c>
      <c r="D4434" s="229" t="s">
        <v>3742</v>
      </c>
      <c r="E4434" s="228" t="s">
        <v>3755</v>
      </c>
      <c r="F4434" s="228">
        <v>1</v>
      </c>
      <c r="G4434" s="228" t="s">
        <v>291</v>
      </c>
      <c r="H4434" s="230">
        <f>'User Utilization'!O6</f>
        <v>0</v>
      </c>
      <c r="I4434" s="230">
        <f>'User Utilization'!G6</f>
        <v>0</v>
      </c>
      <c r="J4434" s="231" t="s">
        <v>336</v>
      </c>
      <c r="K4434" s="228">
        <f t="shared" si="88"/>
        <v>0</v>
      </c>
      <c r="L4434" s="228">
        <f t="shared" si="89"/>
        <v>0</v>
      </c>
      <c r="M4434" s="228">
        <f t="shared" si="91"/>
        <v>0</v>
      </c>
      <c r="N4434" s="228">
        <f t="shared" si="91"/>
        <v>0</v>
      </c>
      <c r="O4434" s="228">
        <f t="shared" si="91"/>
        <v>0</v>
      </c>
      <c r="P4434" s="228">
        <f t="shared" si="91"/>
        <v>0</v>
      </c>
      <c r="Q4434" s="228">
        <f t="shared" si="91"/>
        <v>0</v>
      </c>
      <c r="R4434" s="228">
        <f t="shared" si="90"/>
        <v>0</v>
      </c>
      <c r="S4434" s="228"/>
    </row>
    <row r="4435" spans="1:19" hidden="1" x14ac:dyDescent="0.25">
      <c r="A4435" s="228" t="str">
        <f t="shared" si="86"/>
        <v>NANAUser4op_chiro</v>
      </c>
      <c r="B4435" s="228" t="s">
        <v>3742</v>
      </c>
      <c r="C4435" s="229" t="s">
        <v>3742</v>
      </c>
      <c r="D4435" s="229" t="s">
        <v>3742</v>
      </c>
      <c r="E4435" s="228" t="s">
        <v>3755</v>
      </c>
      <c r="F4435" s="228">
        <v>1</v>
      </c>
      <c r="G4435" s="228" t="s">
        <v>292</v>
      </c>
      <c r="H4435" s="230">
        <f>'User Utilization'!O7</f>
        <v>47.388861368223303</v>
      </c>
      <c r="I4435" s="230">
        <f>'User Utilization'!G7</f>
        <v>0.73999999999999821</v>
      </c>
      <c r="J4435" s="231" t="s">
        <v>332</v>
      </c>
      <c r="K4435" s="228">
        <f t="shared" si="88"/>
        <v>35.067757412485157</v>
      </c>
      <c r="L4435" s="228">
        <f t="shared" si="89"/>
        <v>35.067757412485157</v>
      </c>
      <c r="M4435" s="228">
        <f t="shared" si="91"/>
        <v>0.73999999999999821</v>
      </c>
      <c r="N4435" s="228">
        <f t="shared" si="91"/>
        <v>0</v>
      </c>
      <c r="O4435" s="228">
        <f t="shared" si="91"/>
        <v>0</v>
      </c>
      <c r="P4435" s="228">
        <f t="shared" si="91"/>
        <v>0</v>
      </c>
      <c r="Q4435" s="228">
        <f t="shared" si="91"/>
        <v>0</v>
      </c>
      <c r="R4435" s="228">
        <f t="shared" si="90"/>
        <v>0</v>
      </c>
      <c r="S4435" s="228"/>
    </row>
    <row r="4436" spans="1:19" hidden="1" x14ac:dyDescent="0.25">
      <c r="A4436" s="228" t="str">
        <f t="shared" si="86"/>
        <v>NANAUser4op_ct_mri</v>
      </c>
      <c r="B4436" s="228" t="s">
        <v>3742</v>
      </c>
      <c r="C4436" s="229" t="s">
        <v>3742</v>
      </c>
      <c r="D4436" s="229" t="s">
        <v>3742</v>
      </c>
      <c r="E4436" s="228" t="s">
        <v>3755</v>
      </c>
      <c r="F4436" s="228">
        <v>1</v>
      </c>
      <c r="G4436" s="228" t="s">
        <v>293</v>
      </c>
      <c r="H4436" s="230">
        <f>'User Utilization'!O8</f>
        <v>646.34661259883103</v>
      </c>
      <c r="I4436" s="230">
        <f>'User Utilization'!G8</f>
        <v>6.4999999999999988E-2</v>
      </c>
      <c r="J4436" s="231" t="s">
        <v>333</v>
      </c>
      <c r="K4436" s="228">
        <f t="shared" si="88"/>
        <v>42.012529818924008</v>
      </c>
      <c r="L4436" s="228">
        <f t="shared" si="89"/>
        <v>42.012529818924008</v>
      </c>
      <c r="M4436" s="228">
        <f t="shared" si="91"/>
        <v>0</v>
      </c>
      <c r="N4436" s="228">
        <f t="shared" si="91"/>
        <v>6.4999999999999988E-2</v>
      </c>
      <c r="O4436" s="228">
        <f t="shared" si="91"/>
        <v>0</v>
      </c>
      <c r="P4436" s="228">
        <f t="shared" si="91"/>
        <v>0</v>
      </c>
      <c r="Q4436" s="228">
        <f t="shared" si="91"/>
        <v>0</v>
      </c>
      <c r="R4436" s="228">
        <f t="shared" si="90"/>
        <v>0</v>
      </c>
      <c r="S4436" s="228"/>
    </row>
    <row r="4437" spans="1:19" hidden="1" x14ac:dyDescent="0.25">
      <c r="A4437" s="228" t="str">
        <f t="shared" si="86"/>
        <v>NANAUser4op_diagnostic_cardiology</v>
      </c>
      <c r="B4437" s="228" t="s">
        <v>3742</v>
      </c>
      <c r="C4437" s="229" t="s">
        <v>3742</v>
      </c>
      <c r="D4437" s="229" t="s">
        <v>3742</v>
      </c>
      <c r="E4437" s="228" t="s">
        <v>3755</v>
      </c>
      <c r="F4437" s="228">
        <v>1</v>
      </c>
      <c r="G4437" s="228" t="s">
        <v>294</v>
      </c>
      <c r="H4437" s="230">
        <f>'User Utilization'!O9</f>
        <v>148.71052983373701</v>
      </c>
      <c r="I4437" s="230">
        <f>'User Utilization'!G9</f>
        <v>0.24499999999999988</v>
      </c>
      <c r="J4437" s="231" t="s">
        <v>333</v>
      </c>
      <c r="K4437" s="228">
        <f t="shared" si="88"/>
        <v>36.434079809265548</v>
      </c>
      <c r="L4437" s="228">
        <f t="shared" si="89"/>
        <v>36.434079809265548</v>
      </c>
      <c r="M4437" s="228">
        <f t="shared" si="91"/>
        <v>0</v>
      </c>
      <c r="N4437" s="228">
        <f t="shared" si="91"/>
        <v>0.24499999999999988</v>
      </c>
      <c r="O4437" s="228">
        <f t="shared" si="91"/>
        <v>0</v>
      </c>
      <c r="P4437" s="228">
        <f t="shared" si="91"/>
        <v>0</v>
      </c>
      <c r="Q4437" s="228">
        <f t="shared" si="91"/>
        <v>0</v>
      </c>
      <c r="R4437" s="228">
        <f t="shared" si="90"/>
        <v>0</v>
      </c>
      <c r="S4437" s="228"/>
    </row>
    <row r="4438" spans="1:19" hidden="1" x14ac:dyDescent="0.25">
      <c r="A4438" s="228" t="str">
        <f t="shared" si="86"/>
        <v>NANAUser4op_dialysis</v>
      </c>
      <c r="B4438" s="228" t="s">
        <v>3742</v>
      </c>
      <c r="C4438" s="229" t="s">
        <v>3742</v>
      </c>
      <c r="D4438" s="229" t="s">
        <v>3742</v>
      </c>
      <c r="E4438" s="228" t="s">
        <v>3755</v>
      </c>
      <c r="F4438" s="228">
        <v>1</v>
      </c>
      <c r="G4438" s="228" t="s">
        <v>295</v>
      </c>
      <c r="H4438" s="230">
        <f>'User Utilization'!O10</f>
        <v>0</v>
      </c>
      <c r="I4438" s="230">
        <f>'User Utilization'!G10</f>
        <v>0</v>
      </c>
      <c r="J4438" s="231" t="s">
        <v>336</v>
      </c>
      <c r="K4438" s="228">
        <f t="shared" si="88"/>
        <v>0</v>
      </c>
      <c r="L4438" s="228">
        <f t="shared" si="89"/>
        <v>0</v>
      </c>
      <c r="M4438" s="228">
        <f t="shared" si="91"/>
        <v>0</v>
      </c>
      <c r="N4438" s="228">
        <f t="shared" si="91"/>
        <v>0</v>
      </c>
      <c r="O4438" s="228">
        <f t="shared" si="91"/>
        <v>0</v>
      </c>
      <c r="P4438" s="228">
        <f t="shared" si="91"/>
        <v>0</v>
      </c>
      <c r="Q4438" s="228">
        <f t="shared" si="91"/>
        <v>0</v>
      </c>
      <c r="R4438" s="228">
        <f t="shared" si="90"/>
        <v>0</v>
      </c>
      <c r="S4438" s="228"/>
    </row>
    <row r="4439" spans="1:19" hidden="1" x14ac:dyDescent="0.25">
      <c r="A4439" s="228" t="str">
        <f t="shared" si="86"/>
        <v>NANAUser4op_dme</v>
      </c>
      <c r="B4439" s="228" t="s">
        <v>3742</v>
      </c>
      <c r="C4439" s="229" t="s">
        <v>3742</v>
      </c>
      <c r="D4439" s="229" t="s">
        <v>3742</v>
      </c>
      <c r="E4439" s="228" t="s">
        <v>3755</v>
      </c>
      <c r="F4439" s="228">
        <v>1</v>
      </c>
      <c r="G4439" s="228" t="s">
        <v>296</v>
      </c>
      <c r="H4439" s="230">
        <f>'User Utilization'!O11</f>
        <v>130.918585652025</v>
      </c>
      <c r="I4439" s="230">
        <f>'User Utilization'!G11</f>
        <v>2.8214104297902623E-2</v>
      </c>
      <c r="J4439" s="231" t="s">
        <v>336</v>
      </c>
      <c r="K4439" s="228">
        <f t="shared" si="88"/>
        <v>3.6937506301201313</v>
      </c>
      <c r="L4439" s="228">
        <f t="shared" si="89"/>
        <v>3.6937506301201313</v>
      </c>
      <c r="M4439" s="228">
        <f t="shared" si="91"/>
        <v>0</v>
      </c>
      <c r="N4439" s="228">
        <f t="shared" si="91"/>
        <v>0</v>
      </c>
      <c r="O4439" s="228">
        <f t="shared" si="91"/>
        <v>0</v>
      </c>
      <c r="P4439" s="228">
        <f t="shared" si="91"/>
        <v>0</v>
      </c>
      <c r="Q4439" s="228">
        <f t="shared" si="91"/>
        <v>2.8214104297902623E-2</v>
      </c>
      <c r="R4439" s="228">
        <f t="shared" si="90"/>
        <v>3.6937506301201313</v>
      </c>
      <c r="S4439" s="228"/>
    </row>
    <row r="4440" spans="1:19" hidden="1" x14ac:dyDescent="0.25">
      <c r="A4440" s="228" t="str">
        <f t="shared" ref="A4440:A4503" si="92">B4440&amp;C4440&amp;E4440&amp;G4440</f>
        <v>NANAUser4op_er_fac</v>
      </c>
      <c r="B4440" s="228" t="s">
        <v>3742</v>
      </c>
      <c r="C4440" s="229" t="s">
        <v>3742</v>
      </c>
      <c r="D4440" s="229" t="s">
        <v>3742</v>
      </c>
      <c r="E4440" s="228" t="s">
        <v>3755</v>
      </c>
      <c r="F4440" s="228">
        <v>1</v>
      </c>
      <c r="G4440" s="228" t="s">
        <v>297</v>
      </c>
      <c r="H4440" s="230">
        <f>'User Utilization'!O12</f>
        <v>1077.25181660301</v>
      </c>
      <c r="I4440" s="230">
        <f>'User Utilization'!G12</f>
        <v>1.302968551839457E-2</v>
      </c>
      <c r="J4440" s="231" t="s">
        <v>336</v>
      </c>
      <c r="K4440" s="228">
        <f t="shared" si="88"/>
        <v>14.036252394456481</v>
      </c>
      <c r="L4440" s="228">
        <f t="shared" si="89"/>
        <v>14.036252394456481</v>
      </c>
      <c r="M4440" s="228">
        <f t="shared" si="91"/>
        <v>0</v>
      </c>
      <c r="N4440" s="228">
        <f t="shared" si="91"/>
        <v>0</v>
      </c>
      <c r="O4440" s="228">
        <f t="shared" si="91"/>
        <v>0</v>
      </c>
      <c r="P4440" s="228">
        <f t="shared" si="91"/>
        <v>0</v>
      </c>
      <c r="Q4440" s="228">
        <f t="shared" si="91"/>
        <v>1.302968551839457E-2</v>
      </c>
      <c r="R4440" s="228">
        <f t="shared" si="90"/>
        <v>14.036252394456481</v>
      </c>
      <c r="S4440" s="228"/>
    </row>
    <row r="4441" spans="1:19" hidden="1" x14ac:dyDescent="0.25">
      <c r="A4441" s="228" t="str">
        <f t="shared" si="92"/>
        <v>NANAUser4op_er_prof</v>
      </c>
      <c r="B4441" s="228" t="s">
        <v>3742</v>
      </c>
      <c r="C4441" s="229" t="s">
        <v>3742</v>
      </c>
      <c r="D4441" s="229" t="s">
        <v>3742</v>
      </c>
      <c r="E4441" s="228" t="s">
        <v>3755</v>
      </c>
      <c r="F4441" s="228">
        <v>1</v>
      </c>
      <c r="G4441" s="228" t="s">
        <v>298</v>
      </c>
      <c r="H4441" s="230">
        <f>'User Utilization'!O13</f>
        <v>0</v>
      </c>
      <c r="I4441" s="230">
        <f>'User Utilization'!G13</f>
        <v>0</v>
      </c>
      <c r="J4441" s="231" t="s">
        <v>336</v>
      </c>
      <c r="K4441" s="228">
        <f t="shared" si="88"/>
        <v>0</v>
      </c>
      <c r="L4441" s="228">
        <f t="shared" si="89"/>
        <v>0</v>
      </c>
      <c r="M4441" s="228">
        <f t="shared" si="91"/>
        <v>0</v>
      </c>
      <c r="N4441" s="228">
        <f t="shared" si="91"/>
        <v>0</v>
      </c>
      <c r="O4441" s="228">
        <f t="shared" si="91"/>
        <v>0</v>
      </c>
      <c r="P4441" s="228">
        <f t="shared" si="91"/>
        <v>0</v>
      </c>
      <c r="Q4441" s="228">
        <f t="shared" si="91"/>
        <v>0</v>
      </c>
      <c r="R4441" s="228">
        <f t="shared" si="90"/>
        <v>0</v>
      </c>
      <c r="S4441" s="228"/>
    </row>
    <row r="4442" spans="1:19" hidden="1" x14ac:dyDescent="0.25">
      <c r="A4442" s="228" t="str">
        <f t="shared" si="92"/>
        <v>NANAUser4op_eye</v>
      </c>
      <c r="B4442" s="228" t="s">
        <v>3742</v>
      </c>
      <c r="C4442" s="229" t="s">
        <v>3742</v>
      </c>
      <c r="D4442" s="229" t="s">
        <v>3742</v>
      </c>
      <c r="E4442" s="228" t="s">
        <v>3755</v>
      </c>
      <c r="F4442" s="228">
        <v>1</v>
      </c>
      <c r="G4442" s="228" t="s">
        <v>299</v>
      </c>
      <c r="H4442" s="230">
        <f>'User Utilization'!O14</f>
        <v>131.24569183143399</v>
      </c>
      <c r="I4442" s="230">
        <f>'User Utilization'!G14</f>
        <v>6.0000000000000019E-2</v>
      </c>
      <c r="J4442" s="231" t="s">
        <v>332</v>
      </c>
      <c r="K4442" s="228">
        <f t="shared" si="88"/>
        <v>7.874741509886042</v>
      </c>
      <c r="L4442" s="228">
        <f t="shared" si="89"/>
        <v>7.874741509886042</v>
      </c>
      <c r="M4442" s="228">
        <f t="shared" si="91"/>
        <v>6.0000000000000019E-2</v>
      </c>
      <c r="N4442" s="228">
        <f t="shared" si="91"/>
        <v>0</v>
      </c>
      <c r="O4442" s="228">
        <f t="shared" si="91"/>
        <v>0</v>
      </c>
      <c r="P4442" s="228">
        <f t="shared" si="91"/>
        <v>0</v>
      </c>
      <c r="Q4442" s="228">
        <f t="shared" si="91"/>
        <v>0</v>
      </c>
      <c r="R4442" s="228">
        <f t="shared" si="90"/>
        <v>0</v>
      </c>
      <c r="S4442" s="228"/>
    </row>
    <row r="4443" spans="1:19" hidden="1" x14ac:dyDescent="0.25">
      <c r="A4443" s="228" t="str">
        <f t="shared" si="92"/>
        <v>NANAUser4op_jcode</v>
      </c>
      <c r="B4443" s="228" t="s">
        <v>3742</v>
      </c>
      <c r="C4443" s="229" t="s">
        <v>3742</v>
      </c>
      <c r="D4443" s="229" t="s">
        <v>3742</v>
      </c>
      <c r="E4443" s="228" t="s">
        <v>3755</v>
      </c>
      <c r="F4443" s="228">
        <v>1</v>
      </c>
      <c r="G4443" s="228" t="s">
        <v>300</v>
      </c>
      <c r="H4443" s="230">
        <f>'User Utilization'!O15</f>
        <v>0</v>
      </c>
      <c r="I4443" s="230">
        <f>'User Utilization'!G15</f>
        <v>0</v>
      </c>
      <c r="J4443" s="231" t="s">
        <v>336</v>
      </c>
      <c r="K4443" s="228">
        <f t="shared" si="88"/>
        <v>0</v>
      </c>
      <c r="L4443" s="228">
        <f t="shared" si="89"/>
        <v>0</v>
      </c>
      <c r="M4443" s="228">
        <f t="shared" si="91"/>
        <v>0</v>
      </c>
      <c r="N4443" s="228">
        <f t="shared" si="91"/>
        <v>0</v>
      </c>
      <c r="O4443" s="228">
        <f t="shared" si="91"/>
        <v>0</v>
      </c>
      <c r="P4443" s="228">
        <f t="shared" si="91"/>
        <v>0</v>
      </c>
      <c r="Q4443" s="228">
        <f t="shared" si="91"/>
        <v>0</v>
      </c>
      <c r="R4443" s="228">
        <f t="shared" si="90"/>
        <v>0</v>
      </c>
      <c r="S4443" s="228"/>
    </row>
    <row r="4444" spans="1:19" hidden="1" x14ac:dyDescent="0.25">
      <c r="A4444" s="228" t="str">
        <f t="shared" si="92"/>
        <v>NANAUser4op_lab</v>
      </c>
      <c r="B4444" s="228" t="s">
        <v>3742</v>
      </c>
      <c r="C4444" s="229" t="s">
        <v>3742</v>
      </c>
      <c r="D4444" s="229" t="s">
        <v>3742</v>
      </c>
      <c r="E4444" s="228" t="s">
        <v>3755</v>
      </c>
      <c r="F4444" s="228">
        <v>1</v>
      </c>
      <c r="G4444" s="228" t="s">
        <v>301</v>
      </c>
      <c r="H4444" s="230">
        <f>'User Utilization'!O16</f>
        <v>82.491528484446604</v>
      </c>
      <c r="I4444" s="230">
        <f>'User Utilization'!G16</f>
        <v>1.6500000000000008</v>
      </c>
      <c r="J4444" s="231" t="s">
        <v>333</v>
      </c>
      <c r="K4444" s="228">
        <f t="shared" si="88"/>
        <v>136.11102199933697</v>
      </c>
      <c r="L4444" s="228">
        <f t="shared" si="89"/>
        <v>136.11102199933697</v>
      </c>
      <c r="M4444" s="228">
        <f t="shared" si="91"/>
        <v>0</v>
      </c>
      <c r="N4444" s="228">
        <f t="shared" si="91"/>
        <v>1.6500000000000008</v>
      </c>
      <c r="O4444" s="228">
        <f t="shared" si="91"/>
        <v>0</v>
      </c>
      <c r="P4444" s="228">
        <f t="shared" si="91"/>
        <v>0</v>
      </c>
      <c r="Q4444" s="228">
        <f t="shared" si="91"/>
        <v>0</v>
      </c>
      <c r="R4444" s="228">
        <f t="shared" si="90"/>
        <v>0</v>
      </c>
      <c r="S4444" s="228"/>
    </row>
    <row r="4445" spans="1:19" hidden="1" x14ac:dyDescent="0.25">
      <c r="A4445" s="228" t="str">
        <f t="shared" si="92"/>
        <v>NANAUser4op_mh</v>
      </c>
      <c r="B4445" s="228" t="s">
        <v>3742</v>
      </c>
      <c r="C4445" s="229" t="s">
        <v>3742</v>
      </c>
      <c r="D4445" s="229" t="s">
        <v>3742</v>
      </c>
      <c r="E4445" s="228" t="s">
        <v>3755</v>
      </c>
      <c r="F4445" s="228">
        <v>1</v>
      </c>
      <c r="G4445" s="228" t="s">
        <v>302</v>
      </c>
      <c r="H4445" s="230">
        <f>'User Utilization'!O17</f>
        <v>101.83411510142901</v>
      </c>
      <c r="I4445" s="230">
        <f>'User Utilization'!G17</f>
        <v>0.32999999999999968</v>
      </c>
      <c r="J4445" s="231" t="s">
        <v>332</v>
      </c>
      <c r="K4445" s="228">
        <f t="shared" si="88"/>
        <v>33.605257983471539</v>
      </c>
      <c r="L4445" s="228">
        <f t="shared" si="89"/>
        <v>33.605257983471539</v>
      </c>
      <c r="M4445" s="228">
        <f t="shared" si="91"/>
        <v>0.32999999999999968</v>
      </c>
      <c r="N4445" s="228">
        <f t="shared" si="91"/>
        <v>0</v>
      </c>
      <c r="O4445" s="228">
        <f t="shared" si="91"/>
        <v>0</v>
      </c>
      <c r="P4445" s="228">
        <f t="shared" si="91"/>
        <v>0</v>
      </c>
      <c r="Q4445" s="228">
        <f t="shared" si="91"/>
        <v>0</v>
      </c>
      <c r="R4445" s="228">
        <f t="shared" si="90"/>
        <v>0</v>
      </c>
      <c r="S4445" s="228"/>
    </row>
    <row r="4446" spans="1:19" hidden="1" x14ac:dyDescent="0.25">
      <c r="A4446" s="228" t="str">
        <f t="shared" si="92"/>
        <v>NANAUser4op_op_fac</v>
      </c>
      <c r="B4446" s="228" t="s">
        <v>3742</v>
      </c>
      <c r="C4446" s="229" t="s">
        <v>3742</v>
      </c>
      <c r="D4446" s="229" t="s">
        <v>3742</v>
      </c>
      <c r="E4446" s="228" t="s">
        <v>3755</v>
      </c>
      <c r="F4446" s="228">
        <v>1</v>
      </c>
      <c r="G4446" s="228" t="s">
        <v>303</v>
      </c>
      <c r="H4446" s="230">
        <f>'User Utilization'!O18</f>
        <v>265.18536088766302</v>
      </c>
      <c r="I4446" s="230">
        <f>'User Utilization'!G18</f>
        <v>0.1142172971599891</v>
      </c>
      <c r="J4446" s="231" t="s">
        <v>336</v>
      </c>
      <c r="K4446" s="228">
        <f t="shared" si="88"/>
        <v>30.288755166985158</v>
      </c>
      <c r="L4446" s="228">
        <f t="shared" si="89"/>
        <v>30.288755166985158</v>
      </c>
      <c r="M4446" s="228">
        <f t="shared" si="91"/>
        <v>0</v>
      </c>
      <c r="N4446" s="228">
        <f t="shared" si="91"/>
        <v>0</v>
      </c>
      <c r="O4446" s="228">
        <f t="shared" si="91"/>
        <v>0</v>
      </c>
      <c r="P4446" s="228">
        <f t="shared" si="91"/>
        <v>0</v>
      </c>
      <c r="Q4446" s="228">
        <f t="shared" si="91"/>
        <v>0.1142172971599891</v>
      </c>
      <c r="R4446" s="228">
        <f t="shared" si="90"/>
        <v>30.288755166985158</v>
      </c>
      <c r="S4446" s="228"/>
    </row>
    <row r="4447" spans="1:19" hidden="1" x14ac:dyDescent="0.25">
      <c r="A4447" s="228" t="str">
        <f t="shared" si="92"/>
        <v>NANAUser4op_other</v>
      </c>
      <c r="B4447" s="228" t="s">
        <v>3742</v>
      </c>
      <c r="C4447" s="229" t="s">
        <v>3742</v>
      </c>
      <c r="D4447" s="229" t="s">
        <v>3742</v>
      </c>
      <c r="E4447" s="228" t="s">
        <v>3755</v>
      </c>
      <c r="F4447" s="228">
        <v>1</v>
      </c>
      <c r="G4447" s="228" t="s">
        <v>304</v>
      </c>
      <c r="H4447" s="230">
        <f>'User Utilization'!O19</f>
        <v>84.942014005419594</v>
      </c>
      <c r="I4447" s="230">
        <f>'User Utilization'!G19</f>
        <v>1.7394222038975671</v>
      </c>
      <c r="J4447" s="231" t="s">
        <v>336</v>
      </c>
      <c r="K4447" s="228">
        <f t="shared" si="88"/>
        <v>147.75002520480496</v>
      </c>
      <c r="L4447" s="228">
        <f t="shared" si="89"/>
        <v>147.75002520480496</v>
      </c>
      <c r="M4447" s="228">
        <f t="shared" si="91"/>
        <v>0</v>
      </c>
      <c r="N4447" s="228">
        <f t="shared" si="91"/>
        <v>0</v>
      </c>
      <c r="O4447" s="228">
        <f t="shared" si="91"/>
        <v>0</v>
      </c>
      <c r="P4447" s="228">
        <f t="shared" si="91"/>
        <v>0</v>
      </c>
      <c r="Q4447" s="228">
        <f t="shared" si="91"/>
        <v>1.7394222038975671</v>
      </c>
      <c r="R4447" s="228">
        <f t="shared" si="90"/>
        <v>147.75002520480496</v>
      </c>
      <c r="S4447" s="228"/>
    </row>
    <row r="4448" spans="1:19" hidden="1" x14ac:dyDescent="0.25">
      <c r="A4448" s="228" t="str">
        <f t="shared" si="92"/>
        <v>NANAUser4op_prev</v>
      </c>
      <c r="B4448" s="228" t="s">
        <v>3742</v>
      </c>
      <c r="C4448" s="229" t="s">
        <v>3742</v>
      </c>
      <c r="D4448" s="229" t="s">
        <v>3742</v>
      </c>
      <c r="E4448" s="228" t="s">
        <v>3755</v>
      </c>
      <c r="F4448" s="228">
        <v>1</v>
      </c>
      <c r="G4448" s="228" t="s">
        <v>305</v>
      </c>
      <c r="H4448" s="230">
        <f>'User Utilization'!O20</f>
        <v>172.472300947089</v>
      </c>
      <c r="I4448" s="230">
        <f>'User Utilization'!G20</f>
        <v>2.074999999999998</v>
      </c>
      <c r="J4448" s="231" t="s">
        <v>332</v>
      </c>
      <c r="K4448" s="228">
        <f t="shared" si="88"/>
        <v>357.88002446520932</v>
      </c>
      <c r="L4448" s="228">
        <f t="shared" si="89"/>
        <v>357.88002446520932</v>
      </c>
      <c r="M4448" s="228">
        <f t="shared" si="91"/>
        <v>2.074999999999998</v>
      </c>
      <c r="N4448" s="228">
        <f t="shared" si="91"/>
        <v>0</v>
      </c>
      <c r="O4448" s="228">
        <f t="shared" si="91"/>
        <v>0</v>
      </c>
      <c r="P4448" s="228">
        <f t="shared" si="91"/>
        <v>0</v>
      </c>
      <c r="Q4448" s="228">
        <f t="shared" si="91"/>
        <v>0</v>
      </c>
      <c r="R4448" s="228">
        <f t="shared" si="90"/>
        <v>0</v>
      </c>
      <c r="S4448" s="228"/>
    </row>
    <row r="4449" spans="1:19" hidden="1" x14ac:dyDescent="0.25">
      <c r="A4449" s="228" t="str">
        <f t="shared" si="92"/>
        <v>NANAUser4op_primcare</v>
      </c>
      <c r="B4449" s="228" t="s">
        <v>3742</v>
      </c>
      <c r="C4449" s="229" t="s">
        <v>3742</v>
      </c>
      <c r="D4449" s="229" t="s">
        <v>3742</v>
      </c>
      <c r="E4449" s="228" t="s">
        <v>3755</v>
      </c>
      <c r="F4449" s="228">
        <v>1</v>
      </c>
      <c r="G4449" s="228" t="s">
        <v>306</v>
      </c>
      <c r="H4449" s="230">
        <f>'User Utilization'!O21</f>
        <v>118.927073686062</v>
      </c>
      <c r="I4449" s="230">
        <f>'User Utilization'!G21</f>
        <v>1.620000000000003</v>
      </c>
      <c r="J4449" s="231" t="s">
        <v>332</v>
      </c>
      <c r="K4449" s="228">
        <f t="shared" si="88"/>
        <v>192.6618593714208</v>
      </c>
      <c r="L4449" s="228">
        <f t="shared" si="89"/>
        <v>192.6618593714208</v>
      </c>
      <c r="M4449" s="228">
        <f t="shared" si="91"/>
        <v>1.620000000000003</v>
      </c>
      <c r="N4449" s="228">
        <f t="shared" si="91"/>
        <v>0</v>
      </c>
      <c r="O4449" s="228">
        <f t="shared" si="91"/>
        <v>0</v>
      </c>
      <c r="P4449" s="228">
        <f t="shared" si="91"/>
        <v>0</v>
      </c>
      <c r="Q4449" s="228">
        <f t="shared" si="91"/>
        <v>0</v>
      </c>
      <c r="R4449" s="228">
        <f t="shared" si="90"/>
        <v>0</v>
      </c>
      <c r="S4449" s="228"/>
    </row>
    <row r="4450" spans="1:19" hidden="1" x14ac:dyDescent="0.25">
      <c r="A4450" s="228" t="str">
        <f t="shared" si="92"/>
        <v>NANAUser4op_rehab</v>
      </c>
      <c r="B4450" s="228" t="s">
        <v>3742</v>
      </c>
      <c r="C4450" s="229" t="s">
        <v>3742</v>
      </c>
      <c r="D4450" s="229" t="s">
        <v>3742</v>
      </c>
      <c r="E4450" s="228" t="s">
        <v>3755</v>
      </c>
      <c r="F4450" s="228">
        <v>1</v>
      </c>
      <c r="G4450" s="228" t="s">
        <v>307</v>
      </c>
      <c r="H4450" s="230">
        <f>'User Utilization'!O22</f>
        <v>66.803550805914398</v>
      </c>
      <c r="I4450" s="230">
        <f>'User Utilization'!G22</f>
        <v>1.5150207742599682</v>
      </c>
      <c r="J4450" s="231" t="s">
        <v>336</v>
      </c>
      <c r="K4450" s="228">
        <f t="shared" si="88"/>
        <v>101.20876726529156</v>
      </c>
      <c r="L4450" s="228">
        <f t="shared" si="89"/>
        <v>101.20876726529156</v>
      </c>
      <c r="M4450" s="228">
        <f t="shared" si="91"/>
        <v>0</v>
      </c>
      <c r="N4450" s="228">
        <f t="shared" si="91"/>
        <v>0</v>
      </c>
      <c r="O4450" s="228">
        <f t="shared" si="91"/>
        <v>0</v>
      </c>
      <c r="P4450" s="228">
        <f t="shared" si="91"/>
        <v>0</v>
      </c>
      <c r="Q4450" s="228">
        <f t="shared" si="91"/>
        <v>1.5150207742599682</v>
      </c>
      <c r="R4450" s="228">
        <f t="shared" si="90"/>
        <v>101.20876726529156</v>
      </c>
      <c r="S4450" s="228"/>
    </row>
    <row r="4451" spans="1:19" hidden="1" x14ac:dyDescent="0.25">
      <c r="A4451" s="228" t="str">
        <f t="shared" si="92"/>
        <v>NANAUser4op_speccare</v>
      </c>
      <c r="B4451" s="228" t="s">
        <v>3742</v>
      </c>
      <c r="C4451" s="229" t="s">
        <v>3742</v>
      </c>
      <c r="D4451" s="229" t="s">
        <v>3742</v>
      </c>
      <c r="E4451" s="228" t="s">
        <v>3755</v>
      </c>
      <c r="F4451" s="228">
        <v>1</v>
      </c>
      <c r="G4451" s="228" t="s">
        <v>308</v>
      </c>
      <c r="H4451" s="230">
        <f>'User Utilization'!O23</f>
        <v>144.49265103202501</v>
      </c>
      <c r="I4451" s="230">
        <f>'User Utilization'!G23</f>
        <v>1.6349999999999991</v>
      </c>
      <c r="J4451" s="231" t="s">
        <v>332</v>
      </c>
      <c r="K4451" s="228">
        <f t="shared" si="88"/>
        <v>236.24548443736077</v>
      </c>
      <c r="L4451" s="228">
        <f t="shared" si="89"/>
        <v>236.24548443736077</v>
      </c>
      <c r="M4451" s="228">
        <f t="shared" si="91"/>
        <v>1.6349999999999991</v>
      </c>
      <c r="N4451" s="228">
        <f t="shared" si="91"/>
        <v>0</v>
      </c>
      <c r="O4451" s="228">
        <f t="shared" si="91"/>
        <v>0</v>
      </c>
      <c r="P4451" s="228">
        <f t="shared" si="91"/>
        <v>0</v>
      </c>
      <c r="Q4451" s="228">
        <f t="shared" si="91"/>
        <v>0</v>
      </c>
      <c r="R4451" s="228">
        <f t="shared" si="90"/>
        <v>0</v>
      </c>
      <c r="S4451" s="228"/>
    </row>
    <row r="4452" spans="1:19" hidden="1" x14ac:dyDescent="0.25">
      <c r="A4452" s="228" t="str">
        <f t="shared" si="92"/>
        <v>NANAUser4op_surg</v>
      </c>
      <c r="B4452" s="228" t="s">
        <v>3742</v>
      </c>
      <c r="C4452" s="229" t="s">
        <v>3742</v>
      </c>
      <c r="D4452" s="229" t="s">
        <v>3742</v>
      </c>
      <c r="E4452" s="228" t="s">
        <v>3755</v>
      </c>
      <c r="F4452" s="228">
        <v>1</v>
      </c>
      <c r="G4452" s="228" t="s">
        <v>309</v>
      </c>
      <c r="H4452" s="230">
        <f>'User Utilization'!O24</f>
        <v>567.76456878011402</v>
      </c>
      <c r="I4452" s="230">
        <f>'User Utilization'!G24</f>
        <v>3.903467211477921E-3</v>
      </c>
      <c r="J4452" s="231" t="s">
        <v>336</v>
      </c>
      <c r="K4452" s="228">
        <f t="shared" si="88"/>
        <v>2.2162503780720759</v>
      </c>
      <c r="L4452" s="228">
        <f t="shared" si="89"/>
        <v>2.2162503780720759</v>
      </c>
      <c r="M4452" s="228">
        <f t="shared" si="91"/>
        <v>0</v>
      </c>
      <c r="N4452" s="228">
        <f t="shared" si="91"/>
        <v>0</v>
      </c>
      <c r="O4452" s="228">
        <f t="shared" si="91"/>
        <v>0</v>
      </c>
      <c r="P4452" s="228">
        <f t="shared" si="91"/>
        <v>0</v>
      </c>
      <c r="Q4452" s="228">
        <f t="shared" si="91"/>
        <v>3.903467211477921E-3</v>
      </c>
      <c r="R4452" s="228">
        <f t="shared" si="90"/>
        <v>2.2162503780720759</v>
      </c>
      <c r="S4452" s="228"/>
    </row>
    <row r="4453" spans="1:19" hidden="1" x14ac:dyDescent="0.25">
      <c r="A4453" s="228" t="str">
        <f t="shared" si="92"/>
        <v>NANAUser4op_ultrasound</v>
      </c>
      <c r="B4453" s="228" t="s">
        <v>3742</v>
      </c>
      <c r="C4453" s="229" t="s">
        <v>3742</v>
      </c>
      <c r="D4453" s="229" t="s">
        <v>3742</v>
      </c>
      <c r="E4453" s="228" t="s">
        <v>3755</v>
      </c>
      <c r="F4453" s="228">
        <v>1</v>
      </c>
      <c r="G4453" s="228" t="s">
        <v>310</v>
      </c>
      <c r="H4453" s="230">
        <f>'User Utilization'!O25</f>
        <v>256.56361443572501</v>
      </c>
      <c r="I4453" s="230">
        <f>'User Utilization'!G25</f>
        <v>0.27500000000000058</v>
      </c>
      <c r="J4453" s="231" t="s">
        <v>333</v>
      </c>
      <c r="K4453" s="228">
        <f t="shared" si="88"/>
        <v>70.554993969824523</v>
      </c>
      <c r="L4453" s="228">
        <f t="shared" si="89"/>
        <v>70.554993969824523</v>
      </c>
      <c r="M4453" s="228">
        <f t="shared" si="91"/>
        <v>0</v>
      </c>
      <c r="N4453" s="228">
        <f t="shared" si="91"/>
        <v>0.27500000000000058</v>
      </c>
      <c r="O4453" s="228">
        <f t="shared" si="91"/>
        <v>0</v>
      </c>
      <c r="P4453" s="228">
        <f t="shared" si="91"/>
        <v>0</v>
      </c>
      <c r="Q4453" s="228">
        <f t="shared" si="91"/>
        <v>0</v>
      </c>
      <c r="R4453" s="228">
        <f t="shared" si="90"/>
        <v>0</v>
      </c>
      <c r="S4453" s="228"/>
    </row>
    <row r="4454" spans="1:19" hidden="1" x14ac:dyDescent="0.25">
      <c r="A4454" s="228" t="str">
        <f t="shared" si="92"/>
        <v>NANAUser4op_xray</v>
      </c>
      <c r="B4454" s="228" t="s">
        <v>3742</v>
      </c>
      <c r="C4454" s="229" t="s">
        <v>3742</v>
      </c>
      <c r="D4454" s="229" t="s">
        <v>3742</v>
      </c>
      <c r="E4454" s="228" t="s">
        <v>3755</v>
      </c>
      <c r="F4454" s="228">
        <v>1</v>
      </c>
      <c r="G4454" s="228" t="s">
        <v>311</v>
      </c>
      <c r="H4454" s="230">
        <f>'User Utilization'!O26</f>
        <v>135.82846289544301</v>
      </c>
      <c r="I4454" s="230">
        <f>'User Utilization'!G26</f>
        <v>0.36499999999999894</v>
      </c>
      <c r="J4454" s="231" t="s">
        <v>333</v>
      </c>
      <c r="K4454" s="228">
        <f t="shared" si="88"/>
        <v>49.577388956836558</v>
      </c>
      <c r="L4454" s="228">
        <f t="shared" si="89"/>
        <v>49.577388956836558</v>
      </c>
      <c r="M4454" s="228">
        <f t="shared" si="91"/>
        <v>0</v>
      </c>
      <c r="N4454" s="228">
        <f t="shared" si="91"/>
        <v>0.36499999999999894</v>
      </c>
      <c r="O4454" s="228">
        <f t="shared" si="91"/>
        <v>0</v>
      </c>
      <c r="P4454" s="228">
        <f t="shared" si="91"/>
        <v>0</v>
      </c>
      <c r="Q4454" s="228">
        <f t="shared" si="91"/>
        <v>0</v>
      </c>
      <c r="R4454" s="228">
        <f t="shared" si="90"/>
        <v>0</v>
      </c>
      <c r="S4454" s="228"/>
    </row>
    <row r="4455" spans="1:19" hidden="1" x14ac:dyDescent="0.25">
      <c r="A4455" s="228" t="str">
        <f t="shared" si="92"/>
        <v>NANAUser4rx_generic</v>
      </c>
      <c r="B4455" s="228" t="s">
        <v>3742</v>
      </c>
      <c r="C4455" s="229" t="s">
        <v>3742</v>
      </c>
      <c r="D4455" s="229" t="s">
        <v>3742</v>
      </c>
      <c r="E4455" s="228" t="s">
        <v>3755</v>
      </c>
      <c r="F4455" s="228">
        <v>1</v>
      </c>
      <c r="G4455" s="228" t="s">
        <v>312</v>
      </c>
      <c r="H4455" s="230">
        <f>'User Utilization'!O27</f>
        <v>26.143399835987399</v>
      </c>
      <c r="I4455" s="230">
        <f>'User Utilization'!G27</f>
        <v>9.4249999999999954</v>
      </c>
      <c r="J4455" s="231" t="s">
        <v>334</v>
      </c>
      <c r="K4455" s="228">
        <f t="shared" si="88"/>
        <v>246.40154345418111</v>
      </c>
      <c r="L4455" s="228">
        <f t="shared" si="89"/>
        <v>246.40154345418111</v>
      </c>
      <c r="M4455" s="228">
        <f t="shared" si="91"/>
        <v>0</v>
      </c>
      <c r="N4455" s="228">
        <f t="shared" si="91"/>
        <v>0</v>
      </c>
      <c r="O4455" s="228">
        <f t="shared" si="91"/>
        <v>9.4249999999999954</v>
      </c>
      <c r="P4455" s="228">
        <f t="shared" si="91"/>
        <v>0</v>
      </c>
      <c r="Q4455" s="228">
        <f t="shared" si="91"/>
        <v>0</v>
      </c>
      <c r="R4455" s="228">
        <f t="shared" si="90"/>
        <v>0</v>
      </c>
      <c r="S4455" s="228"/>
    </row>
    <row r="4456" spans="1:19" hidden="1" x14ac:dyDescent="0.25">
      <c r="A4456" s="228" t="str">
        <f t="shared" si="92"/>
        <v>NANAUser4rx_pbrand</v>
      </c>
      <c r="B4456" s="228" t="s">
        <v>3742</v>
      </c>
      <c r="C4456" s="229" t="s">
        <v>3742</v>
      </c>
      <c r="D4456" s="229" t="s">
        <v>3742</v>
      </c>
      <c r="E4456" s="228" t="s">
        <v>3755</v>
      </c>
      <c r="F4456" s="228">
        <v>1</v>
      </c>
      <c r="G4456" s="228" t="s">
        <v>2687</v>
      </c>
      <c r="H4456" s="230">
        <f>'User Utilization'!O28</f>
        <v>112.219606840137</v>
      </c>
      <c r="I4456" s="230">
        <f>'User Utilization'!G28</f>
        <v>1.6514620586099995</v>
      </c>
      <c r="J4456" s="231" t="s">
        <v>334</v>
      </c>
      <c r="K4456" s="228">
        <f t="shared" si="88"/>
        <v>185.32642292861743</v>
      </c>
      <c r="L4456" s="228">
        <f t="shared" si="89"/>
        <v>185.32642292861743</v>
      </c>
      <c r="M4456" s="228">
        <f t="shared" si="91"/>
        <v>0</v>
      </c>
      <c r="N4456" s="228">
        <f t="shared" si="91"/>
        <v>0</v>
      </c>
      <c r="O4456" s="228">
        <f t="shared" si="91"/>
        <v>1.6514620586099995</v>
      </c>
      <c r="P4456" s="228">
        <f t="shared" si="91"/>
        <v>0</v>
      </c>
      <c r="Q4456" s="228">
        <f t="shared" si="91"/>
        <v>0</v>
      </c>
      <c r="R4456" s="228">
        <f t="shared" si="90"/>
        <v>0</v>
      </c>
      <c r="S4456" s="228"/>
    </row>
    <row r="4457" spans="1:19" hidden="1" x14ac:dyDescent="0.25">
      <c r="A4457" s="228" t="str">
        <f t="shared" si="92"/>
        <v>NANAUser4rx_npbrand</v>
      </c>
      <c r="B4457" s="228" t="s">
        <v>3742</v>
      </c>
      <c r="C4457" s="229" t="s">
        <v>3742</v>
      </c>
      <c r="D4457" s="229" t="s">
        <v>3742</v>
      </c>
      <c r="E4457" s="228" t="s">
        <v>3755</v>
      </c>
      <c r="F4457" s="228">
        <v>1</v>
      </c>
      <c r="G4457" s="228" t="s">
        <v>2688</v>
      </c>
      <c r="H4457" s="230">
        <f>'User Utilization'!O29</f>
        <v>180.818355491234</v>
      </c>
      <c r="I4457" s="230">
        <f>'User Utilization'!G29</f>
        <v>0.23853794138999979</v>
      </c>
      <c r="J4457" s="231" t="s">
        <v>334</v>
      </c>
      <c r="K4457" s="228">
        <f t="shared" si="88"/>
        <v>43.132038284404125</v>
      </c>
      <c r="L4457" s="228">
        <f t="shared" si="89"/>
        <v>43.132038284404125</v>
      </c>
      <c r="M4457" s="228">
        <f t="shared" si="91"/>
        <v>0</v>
      </c>
      <c r="N4457" s="228">
        <f t="shared" si="91"/>
        <v>0</v>
      </c>
      <c r="O4457" s="228">
        <f t="shared" si="91"/>
        <v>0.23853794138999979</v>
      </c>
      <c r="P4457" s="228">
        <f t="shared" si="91"/>
        <v>0</v>
      </c>
      <c r="Q4457" s="228">
        <f t="shared" si="91"/>
        <v>0</v>
      </c>
      <c r="R4457" s="228">
        <f t="shared" si="90"/>
        <v>0</v>
      </c>
      <c r="S4457" s="228"/>
    </row>
    <row r="4458" spans="1:19" hidden="1" x14ac:dyDescent="0.25">
      <c r="A4458" s="228" t="str">
        <f t="shared" si="92"/>
        <v>NANAUser4rx_specialty</v>
      </c>
      <c r="B4458" s="228" t="s">
        <v>3742</v>
      </c>
      <c r="C4458" s="229" t="s">
        <v>3742</v>
      </c>
      <c r="D4458" s="229" t="s">
        <v>3742</v>
      </c>
      <c r="E4458" s="228" t="s">
        <v>3755</v>
      </c>
      <c r="F4458" s="228">
        <v>1</v>
      </c>
      <c r="G4458" s="228" t="s">
        <v>313</v>
      </c>
      <c r="H4458" s="230">
        <f>'User Utilization'!O30</f>
        <v>0</v>
      </c>
      <c r="I4458" s="230">
        <f>'User Utilization'!G30</f>
        <v>0</v>
      </c>
      <c r="J4458" s="232" t="s">
        <v>334</v>
      </c>
      <c r="K4458" s="228">
        <f t="shared" si="88"/>
        <v>0</v>
      </c>
      <c r="L4458" s="228">
        <f t="shared" si="89"/>
        <v>0</v>
      </c>
      <c r="M4458" s="228">
        <f t="shared" si="91"/>
        <v>0</v>
      </c>
      <c r="N4458" s="228">
        <f t="shared" si="91"/>
        <v>0</v>
      </c>
      <c r="O4458" s="228">
        <f t="shared" si="91"/>
        <v>0</v>
      </c>
      <c r="P4458" s="228">
        <f t="shared" si="91"/>
        <v>0</v>
      </c>
      <c r="Q4458" s="228">
        <f t="shared" si="91"/>
        <v>0</v>
      </c>
      <c r="R4458" s="228">
        <f t="shared" si="90"/>
        <v>0</v>
      </c>
      <c r="S4458" s="228"/>
    </row>
    <row r="4459" spans="1:19" hidden="1" x14ac:dyDescent="0.25">
      <c r="A4459" s="228" t="str">
        <f t="shared" si="92"/>
        <v>NANAUser5ip_fac</v>
      </c>
      <c r="B4459" s="228" t="s">
        <v>3742</v>
      </c>
      <c r="C4459" s="229" t="s">
        <v>3742</v>
      </c>
      <c r="D4459" s="229" t="s">
        <v>3742</v>
      </c>
      <c r="E4459" s="228" t="s">
        <v>3756</v>
      </c>
      <c r="F4459" s="228">
        <v>1</v>
      </c>
      <c r="G4459" s="228" t="s">
        <v>289</v>
      </c>
      <c r="H4459" s="230">
        <f>'User Utilization'!P4</f>
        <v>1717.0259817963999</v>
      </c>
      <c r="I4459" s="230">
        <f>'User Utilization'!H4</f>
        <v>0</v>
      </c>
      <c r="J4459" s="231" t="s">
        <v>335</v>
      </c>
      <c r="K4459" s="228">
        <f t="shared" si="88"/>
        <v>0</v>
      </c>
      <c r="L4459" s="228">
        <f t="shared" si="89"/>
        <v>0</v>
      </c>
      <c r="M4459" s="228">
        <f t="shared" si="91"/>
        <v>0</v>
      </c>
      <c r="N4459" s="228">
        <f t="shared" si="91"/>
        <v>0</v>
      </c>
      <c r="O4459" s="228">
        <f t="shared" si="91"/>
        <v>0</v>
      </c>
      <c r="P4459" s="228">
        <f t="shared" si="91"/>
        <v>0</v>
      </c>
      <c r="Q4459" s="228">
        <f t="shared" si="91"/>
        <v>0</v>
      </c>
      <c r="R4459" s="228">
        <f t="shared" si="90"/>
        <v>0</v>
      </c>
      <c r="S4459" s="228"/>
    </row>
    <row r="4460" spans="1:19" hidden="1" x14ac:dyDescent="0.25">
      <c r="A4460" s="228" t="str">
        <f t="shared" si="92"/>
        <v>NANAUser5ip_prof</v>
      </c>
      <c r="B4460" s="228" t="s">
        <v>3742</v>
      </c>
      <c r="C4460" s="229" t="s">
        <v>3742</v>
      </c>
      <c r="D4460" s="229" t="s">
        <v>3742</v>
      </c>
      <c r="E4460" s="228" t="s">
        <v>3756</v>
      </c>
      <c r="F4460" s="228">
        <v>1</v>
      </c>
      <c r="G4460" s="228" t="s">
        <v>290</v>
      </c>
      <c r="H4460" s="230">
        <f>'User Utilization'!P5</f>
        <v>2167.5844605252701</v>
      </c>
      <c r="I4460" s="230">
        <f>'User Utilization'!H5</f>
        <v>0</v>
      </c>
      <c r="J4460" s="231" t="s">
        <v>363</v>
      </c>
      <c r="K4460" s="228">
        <f t="shared" si="88"/>
        <v>0</v>
      </c>
      <c r="L4460" s="228">
        <f t="shared" si="89"/>
        <v>0</v>
      </c>
      <c r="M4460" s="228">
        <f t="shared" si="91"/>
        <v>0</v>
      </c>
      <c r="N4460" s="228">
        <f t="shared" si="91"/>
        <v>0</v>
      </c>
      <c r="O4460" s="228">
        <f t="shared" si="91"/>
        <v>0</v>
      </c>
      <c r="P4460" s="228">
        <f t="shared" si="91"/>
        <v>0</v>
      </c>
      <c r="Q4460" s="228">
        <f t="shared" si="91"/>
        <v>0</v>
      </c>
      <c r="R4460" s="228">
        <f t="shared" si="90"/>
        <v>0</v>
      </c>
      <c r="S4460" s="228"/>
    </row>
    <row r="4461" spans="1:19" hidden="1" x14ac:dyDescent="0.25">
      <c r="A4461" s="228" t="str">
        <f t="shared" si="92"/>
        <v>NANAUser5op_ambulance</v>
      </c>
      <c r="B4461" s="228" t="s">
        <v>3742</v>
      </c>
      <c r="C4461" s="229" t="s">
        <v>3742</v>
      </c>
      <c r="D4461" s="229" t="s">
        <v>3742</v>
      </c>
      <c r="E4461" s="228" t="s">
        <v>3756</v>
      </c>
      <c r="F4461" s="228">
        <v>1</v>
      </c>
      <c r="G4461" s="228" t="s">
        <v>291</v>
      </c>
      <c r="H4461" s="230">
        <f>'User Utilization'!P6</f>
        <v>0</v>
      </c>
      <c r="I4461" s="230">
        <f>'User Utilization'!H6</f>
        <v>0</v>
      </c>
      <c r="J4461" s="231" t="s">
        <v>336</v>
      </c>
      <c r="K4461" s="228">
        <f t="shared" si="88"/>
        <v>0</v>
      </c>
      <c r="L4461" s="228">
        <f t="shared" si="89"/>
        <v>0</v>
      </c>
      <c r="M4461" s="228">
        <f t="shared" si="91"/>
        <v>0</v>
      </c>
      <c r="N4461" s="228">
        <f t="shared" si="91"/>
        <v>0</v>
      </c>
      <c r="O4461" s="228">
        <f t="shared" si="91"/>
        <v>0</v>
      </c>
      <c r="P4461" s="228">
        <f t="shared" si="91"/>
        <v>0</v>
      </c>
      <c r="Q4461" s="228">
        <f t="shared" si="91"/>
        <v>0</v>
      </c>
      <c r="R4461" s="228">
        <f t="shared" si="90"/>
        <v>0</v>
      </c>
      <c r="S4461" s="228"/>
    </row>
    <row r="4462" spans="1:19" hidden="1" x14ac:dyDescent="0.25">
      <c r="A4462" s="228" t="str">
        <f t="shared" si="92"/>
        <v>NANAUser5op_chiro</v>
      </c>
      <c r="B4462" s="228" t="s">
        <v>3742</v>
      </c>
      <c r="C4462" s="229" t="s">
        <v>3742</v>
      </c>
      <c r="D4462" s="229" t="s">
        <v>3742</v>
      </c>
      <c r="E4462" s="228" t="s">
        <v>3756</v>
      </c>
      <c r="F4462" s="228">
        <v>1</v>
      </c>
      <c r="G4462" s="228" t="s">
        <v>292</v>
      </c>
      <c r="H4462" s="230">
        <f>'User Utilization'!P7</f>
        <v>46.009965566106601</v>
      </c>
      <c r="I4462" s="230">
        <f>'User Utilization'!H7</f>
        <v>6.0000000000000053E-2</v>
      </c>
      <c r="J4462" s="231" t="s">
        <v>332</v>
      </c>
      <c r="K4462" s="228">
        <f t="shared" si="88"/>
        <v>2.7605979339663986</v>
      </c>
      <c r="L4462" s="228">
        <f t="shared" si="89"/>
        <v>2.7605979339663986</v>
      </c>
      <c r="M4462" s="228">
        <f t="shared" si="91"/>
        <v>6.0000000000000053E-2</v>
      </c>
      <c r="N4462" s="228">
        <f t="shared" si="91"/>
        <v>0</v>
      </c>
      <c r="O4462" s="228">
        <f t="shared" si="91"/>
        <v>0</v>
      </c>
      <c r="P4462" s="228">
        <f t="shared" si="91"/>
        <v>0</v>
      </c>
      <c r="Q4462" s="228">
        <f t="shared" si="91"/>
        <v>0</v>
      </c>
      <c r="R4462" s="228">
        <f t="shared" si="90"/>
        <v>0</v>
      </c>
      <c r="S4462" s="228"/>
    </row>
    <row r="4463" spans="1:19" hidden="1" x14ac:dyDescent="0.25">
      <c r="A4463" s="228" t="str">
        <f t="shared" si="92"/>
        <v>NANAUser5op_ct_mri</v>
      </c>
      <c r="B4463" s="228" t="s">
        <v>3742</v>
      </c>
      <c r="C4463" s="229" t="s">
        <v>3742</v>
      </c>
      <c r="D4463" s="229" t="s">
        <v>3742</v>
      </c>
      <c r="E4463" s="228" t="s">
        <v>3756</v>
      </c>
      <c r="F4463" s="228">
        <v>1</v>
      </c>
      <c r="G4463" s="228" t="s">
        <v>293</v>
      </c>
      <c r="H4463" s="230">
        <f>'User Utilization'!P8</f>
        <v>0</v>
      </c>
      <c r="I4463" s="230">
        <f>'User Utilization'!H8</f>
        <v>0</v>
      </c>
      <c r="J4463" s="231" t="s">
        <v>333</v>
      </c>
      <c r="K4463" s="228">
        <f t="shared" si="88"/>
        <v>0</v>
      </c>
      <c r="L4463" s="228">
        <f t="shared" si="89"/>
        <v>0</v>
      </c>
      <c r="M4463" s="228">
        <f t="shared" si="91"/>
        <v>0</v>
      </c>
      <c r="N4463" s="228">
        <f t="shared" si="91"/>
        <v>0</v>
      </c>
      <c r="O4463" s="228">
        <f t="shared" si="91"/>
        <v>0</v>
      </c>
      <c r="P4463" s="228">
        <f t="shared" si="91"/>
        <v>0</v>
      </c>
      <c r="Q4463" s="228">
        <f t="shared" si="91"/>
        <v>0</v>
      </c>
      <c r="R4463" s="228">
        <f t="shared" si="90"/>
        <v>0</v>
      </c>
      <c r="S4463" s="228"/>
    </row>
    <row r="4464" spans="1:19" hidden="1" x14ac:dyDescent="0.25">
      <c r="A4464" s="228" t="str">
        <f t="shared" si="92"/>
        <v>NANAUser5op_diagnostic_cardiology</v>
      </c>
      <c r="B4464" s="228" t="s">
        <v>3742</v>
      </c>
      <c r="C4464" s="229" t="s">
        <v>3742</v>
      </c>
      <c r="D4464" s="229" t="s">
        <v>3742</v>
      </c>
      <c r="E4464" s="228" t="s">
        <v>3756</v>
      </c>
      <c r="F4464" s="228">
        <v>1</v>
      </c>
      <c r="G4464" s="228" t="s">
        <v>294</v>
      </c>
      <c r="H4464" s="230">
        <f>'User Utilization'!P9</f>
        <v>70.313901501941899</v>
      </c>
      <c r="I4464" s="230">
        <f>'User Utilization'!H9</f>
        <v>3.0000000000000006E-2</v>
      </c>
      <c r="J4464" s="231" t="s">
        <v>333</v>
      </c>
      <c r="K4464" s="228">
        <f t="shared" si="88"/>
        <v>2.1094170450582572</v>
      </c>
      <c r="L4464" s="228">
        <f t="shared" si="89"/>
        <v>2.1094170450582572</v>
      </c>
      <c r="M4464" s="228">
        <f t="shared" si="91"/>
        <v>0</v>
      </c>
      <c r="N4464" s="228">
        <f t="shared" si="91"/>
        <v>3.0000000000000006E-2</v>
      </c>
      <c r="O4464" s="228">
        <f t="shared" si="91"/>
        <v>0</v>
      </c>
      <c r="P4464" s="228">
        <f t="shared" si="91"/>
        <v>0</v>
      </c>
      <c r="Q4464" s="228">
        <f t="shared" si="91"/>
        <v>0</v>
      </c>
      <c r="R4464" s="228">
        <f t="shared" si="90"/>
        <v>0</v>
      </c>
      <c r="S4464" s="228"/>
    </row>
    <row r="4465" spans="1:19" hidden="1" x14ac:dyDescent="0.25">
      <c r="A4465" s="228" t="str">
        <f t="shared" si="92"/>
        <v>NANAUser5op_dialysis</v>
      </c>
      <c r="B4465" s="228" t="s">
        <v>3742</v>
      </c>
      <c r="C4465" s="229" t="s">
        <v>3742</v>
      </c>
      <c r="D4465" s="229" t="s">
        <v>3742</v>
      </c>
      <c r="E4465" s="228" t="s">
        <v>3756</v>
      </c>
      <c r="F4465" s="228">
        <v>1</v>
      </c>
      <c r="G4465" s="228" t="s">
        <v>295</v>
      </c>
      <c r="H4465" s="230">
        <f>'User Utilization'!P10</f>
        <v>0</v>
      </c>
      <c r="I4465" s="230">
        <f>'User Utilization'!H10</f>
        <v>0</v>
      </c>
      <c r="J4465" s="231" t="s">
        <v>336</v>
      </c>
      <c r="K4465" s="228">
        <f t="shared" si="88"/>
        <v>0</v>
      </c>
      <c r="L4465" s="228">
        <f t="shared" si="89"/>
        <v>0</v>
      </c>
      <c r="M4465" s="228">
        <f t="shared" si="91"/>
        <v>0</v>
      </c>
      <c r="N4465" s="228">
        <f t="shared" si="91"/>
        <v>0</v>
      </c>
      <c r="O4465" s="228">
        <f t="shared" si="91"/>
        <v>0</v>
      </c>
      <c r="P4465" s="228">
        <f t="shared" si="91"/>
        <v>0</v>
      </c>
      <c r="Q4465" s="228">
        <f t="shared" si="91"/>
        <v>0</v>
      </c>
      <c r="R4465" s="228">
        <f t="shared" si="90"/>
        <v>0</v>
      </c>
      <c r="S4465" s="228"/>
    </row>
    <row r="4466" spans="1:19" hidden="1" x14ac:dyDescent="0.25">
      <c r="A4466" s="228" t="str">
        <f t="shared" si="92"/>
        <v>NANAUser5op_dme</v>
      </c>
      <c r="B4466" s="228" t="s">
        <v>3742</v>
      </c>
      <c r="C4466" s="229" t="s">
        <v>3742</v>
      </c>
      <c r="D4466" s="229" t="s">
        <v>3742</v>
      </c>
      <c r="E4466" s="228" t="s">
        <v>3756</v>
      </c>
      <c r="F4466" s="228">
        <v>1</v>
      </c>
      <c r="G4466" s="228" t="s">
        <v>296</v>
      </c>
      <c r="H4466" s="230">
        <f>'User Utilization'!P11</f>
        <v>57.242428234855602</v>
      </c>
      <c r="I4466" s="230">
        <f>'User Utilization'!H11</f>
        <v>5.3597389355639234E-3</v>
      </c>
      <c r="J4466" s="231" t="s">
        <v>336</v>
      </c>
      <c r="K4466" s="228">
        <f t="shared" si="88"/>
        <v>0.30680447137657924</v>
      </c>
      <c r="L4466" s="228">
        <f t="shared" si="89"/>
        <v>0.30680447137657924</v>
      </c>
      <c r="M4466" s="228">
        <f t="shared" si="91"/>
        <v>0</v>
      </c>
      <c r="N4466" s="228">
        <f t="shared" si="91"/>
        <v>0</v>
      </c>
      <c r="O4466" s="228">
        <f t="shared" si="91"/>
        <v>0</v>
      </c>
      <c r="P4466" s="228">
        <f t="shared" si="91"/>
        <v>0</v>
      </c>
      <c r="Q4466" s="228">
        <f t="shared" si="91"/>
        <v>5.3597389355639234E-3</v>
      </c>
      <c r="R4466" s="228">
        <f t="shared" si="90"/>
        <v>0.30680447137657924</v>
      </c>
      <c r="S4466" s="228"/>
    </row>
    <row r="4467" spans="1:19" hidden="1" x14ac:dyDescent="0.25">
      <c r="A4467" s="228" t="str">
        <f t="shared" si="92"/>
        <v>NANAUser5op_er_fac</v>
      </c>
      <c r="B4467" s="228" t="s">
        <v>3742</v>
      </c>
      <c r="C4467" s="229" t="s">
        <v>3742</v>
      </c>
      <c r="D4467" s="229" t="s">
        <v>3742</v>
      </c>
      <c r="E4467" s="228" t="s">
        <v>3756</v>
      </c>
      <c r="F4467" s="228">
        <v>1</v>
      </c>
      <c r="G4467" s="228" t="s">
        <v>297</v>
      </c>
      <c r="H4467" s="230">
        <f>'User Utilization'!P12</f>
        <v>319.83799402059901</v>
      </c>
      <c r="I4467" s="230">
        <f>'User Utilization'!H12</f>
        <v>1.9184992221832114E-3</v>
      </c>
      <c r="J4467" s="231" t="s">
        <v>336</v>
      </c>
      <c r="K4467" s="228">
        <f t="shared" si="88"/>
        <v>0.6136089427531578</v>
      </c>
      <c r="L4467" s="228">
        <f t="shared" si="89"/>
        <v>0.6136089427531578</v>
      </c>
      <c r="M4467" s="228">
        <f t="shared" si="91"/>
        <v>0</v>
      </c>
      <c r="N4467" s="228">
        <f t="shared" si="91"/>
        <v>0</v>
      </c>
      <c r="O4467" s="228">
        <f t="shared" si="91"/>
        <v>0</v>
      </c>
      <c r="P4467" s="228">
        <f t="shared" si="91"/>
        <v>0</v>
      </c>
      <c r="Q4467" s="228">
        <f t="shared" si="91"/>
        <v>1.9184992221832114E-3</v>
      </c>
      <c r="R4467" s="228">
        <f t="shared" si="90"/>
        <v>0.6136089427531578</v>
      </c>
      <c r="S4467" s="228"/>
    </row>
    <row r="4468" spans="1:19" hidden="1" x14ac:dyDescent="0.25">
      <c r="A4468" s="228" t="str">
        <f t="shared" si="92"/>
        <v>NANAUser5op_er_prof</v>
      </c>
      <c r="B4468" s="228" t="s">
        <v>3742</v>
      </c>
      <c r="C4468" s="229" t="s">
        <v>3742</v>
      </c>
      <c r="D4468" s="229" t="s">
        <v>3742</v>
      </c>
      <c r="E4468" s="228" t="s">
        <v>3756</v>
      </c>
      <c r="F4468" s="228">
        <v>1</v>
      </c>
      <c r="G4468" s="228" t="s">
        <v>298</v>
      </c>
      <c r="H4468" s="230">
        <f>'User Utilization'!P13</f>
        <v>0</v>
      </c>
      <c r="I4468" s="230">
        <f>'User Utilization'!H13</f>
        <v>0</v>
      </c>
      <c r="J4468" s="231" t="s">
        <v>336</v>
      </c>
      <c r="K4468" s="228">
        <f t="shared" si="88"/>
        <v>0</v>
      </c>
      <c r="L4468" s="228">
        <f t="shared" si="89"/>
        <v>0</v>
      </c>
      <c r="M4468" s="228">
        <f t="shared" si="91"/>
        <v>0</v>
      </c>
      <c r="N4468" s="228">
        <f t="shared" si="91"/>
        <v>0</v>
      </c>
      <c r="O4468" s="228">
        <f t="shared" si="91"/>
        <v>0</v>
      </c>
      <c r="P4468" s="228">
        <f t="shared" si="91"/>
        <v>0</v>
      </c>
      <c r="Q4468" s="228">
        <f t="shared" si="91"/>
        <v>0</v>
      </c>
      <c r="R4468" s="228">
        <f t="shared" si="90"/>
        <v>0</v>
      </c>
      <c r="S4468" s="228"/>
    </row>
    <row r="4469" spans="1:19" hidden="1" x14ac:dyDescent="0.25">
      <c r="A4469" s="228" t="str">
        <f t="shared" si="92"/>
        <v>NANAUser5op_eye</v>
      </c>
      <c r="B4469" s="228" t="s">
        <v>3742</v>
      </c>
      <c r="C4469" s="229" t="s">
        <v>3742</v>
      </c>
      <c r="D4469" s="229" t="s">
        <v>3742</v>
      </c>
      <c r="E4469" s="228" t="s">
        <v>3756</v>
      </c>
      <c r="F4469" s="228">
        <v>1</v>
      </c>
      <c r="G4469" s="228" t="s">
        <v>299</v>
      </c>
      <c r="H4469" s="230">
        <f>'User Utilization'!P14</f>
        <v>99.666650477142497</v>
      </c>
      <c r="I4469" s="230">
        <f>'User Utilization'!H14</f>
        <v>2.0000000000000018E-2</v>
      </c>
      <c r="J4469" s="231" t="s">
        <v>332</v>
      </c>
      <c r="K4469" s="228">
        <f t="shared" si="88"/>
        <v>1.9933330095428516</v>
      </c>
      <c r="L4469" s="228">
        <f t="shared" si="89"/>
        <v>1.9933330095428516</v>
      </c>
      <c r="M4469" s="228">
        <f t="shared" si="91"/>
        <v>2.0000000000000018E-2</v>
      </c>
      <c r="N4469" s="228">
        <f t="shared" si="91"/>
        <v>0</v>
      </c>
      <c r="O4469" s="228">
        <f t="shared" si="91"/>
        <v>0</v>
      </c>
      <c r="P4469" s="228">
        <f t="shared" si="91"/>
        <v>0</v>
      </c>
      <c r="Q4469" s="228">
        <f t="shared" si="91"/>
        <v>0</v>
      </c>
      <c r="R4469" s="228">
        <f t="shared" si="90"/>
        <v>0</v>
      </c>
      <c r="S4469" s="228"/>
    </row>
    <row r="4470" spans="1:19" hidden="1" x14ac:dyDescent="0.25">
      <c r="A4470" s="228" t="str">
        <f t="shared" si="92"/>
        <v>NANAUser5op_jcode</v>
      </c>
      <c r="B4470" s="228" t="s">
        <v>3742</v>
      </c>
      <c r="C4470" s="229" t="s">
        <v>3742</v>
      </c>
      <c r="D4470" s="229" t="s">
        <v>3742</v>
      </c>
      <c r="E4470" s="228" t="s">
        <v>3756</v>
      </c>
      <c r="F4470" s="228">
        <v>1</v>
      </c>
      <c r="G4470" s="228" t="s">
        <v>300</v>
      </c>
      <c r="H4470" s="230">
        <f>'User Utilization'!P15</f>
        <v>0</v>
      </c>
      <c r="I4470" s="230">
        <f>'User Utilization'!H15</f>
        <v>0</v>
      </c>
      <c r="J4470" s="231" t="s">
        <v>336</v>
      </c>
      <c r="K4470" s="228">
        <f t="shared" si="88"/>
        <v>0</v>
      </c>
      <c r="L4470" s="228">
        <f t="shared" si="89"/>
        <v>0</v>
      </c>
      <c r="M4470" s="228">
        <f t="shared" si="91"/>
        <v>0</v>
      </c>
      <c r="N4470" s="228">
        <f t="shared" si="91"/>
        <v>0</v>
      </c>
      <c r="O4470" s="228">
        <f t="shared" si="91"/>
        <v>0</v>
      </c>
      <c r="P4470" s="228">
        <f t="shared" si="91"/>
        <v>0</v>
      </c>
      <c r="Q4470" s="228">
        <f t="shared" si="91"/>
        <v>0</v>
      </c>
      <c r="R4470" s="228">
        <f t="shared" si="90"/>
        <v>0</v>
      </c>
      <c r="S4470" s="228"/>
    </row>
    <row r="4471" spans="1:19" hidden="1" x14ac:dyDescent="0.25">
      <c r="A4471" s="228" t="str">
        <f t="shared" si="92"/>
        <v>NANAUser5op_lab</v>
      </c>
      <c r="B4471" s="228" t="s">
        <v>3742</v>
      </c>
      <c r="C4471" s="229" t="s">
        <v>3742</v>
      </c>
      <c r="D4471" s="229" t="s">
        <v>3742</v>
      </c>
      <c r="E4471" s="228" t="s">
        <v>3756</v>
      </c>
      <c r="F4471" s="228">
        <v>1</v>
      </c>
      <c r="G4471" s="228" t="s">
        <v>301</v>
      </c>
      <c r="H4471" s="230">
        <f>'User Utilization'!P16</f>
        <v>36.986563712031398</v>
      </c>
      <c r="I4471" s="230">
        <f>'User Utilization'!H16</f>
        <v>0.53000000000000014</v>
      </c>
      <c r="J4471" s="231" t="s">
        <v>333</v>
      </c>
      <c r="K4471" s="228">
        <f t="shared" si="88"/>
        <v>19.602878767376644</v>
      </c>
      <c r="L4471" s="228">
        <f t="shared" si="89"/>
        <v>19.602878767376644</v>
      </c>
      <c r="M4471" s="228">
        <f t="shared" si="91"/>
        <v>0</v>
      </c>
      <c r="N4471" s="228">
        <f t="shared" si="91"/>
        <v>0.53000000000000014</v>
      </c>
      <c r="O4471" s="228">
        <f t="shared" si="91"/>
        <v>0</v>
      </c>
      <c r="P4471" s="228">
        <f t="shared" si="91"/>
        <v>0</v>
      </c>
      <c r="Q4471" s="228">
        <f t="shared" si="91"/>
        <v>0</v>
      </c>
      <c r="R4471" s="228">
        <f t="shared" si="90"/>
        <v>0</v>
      </c>
      <c r="S4471" s="228"/>
    </row>
    <row r="4472" spans="1:19" hidden="1" x14ac:dyDescent="0.25">
      <c r="A4472" s="228" t="str">
        <f t="shared" si="92"/>
        <v>NANAUser5op_mh</v>
      </c>
      <c r="B4472" s="228" t="s">
        <v>3742</v>
      </c>
      <c r="C4472" s="229" t="s">
        <v>3742</v>
      </c>
      <c r="D4472" s="229" t="s">
        <v>3742</v>
      </c>
      <c r="E4472" s="228" t="s">
        <v>3756</v>
      </c>
      <c r="F4472" s="228">
        <v>1</v>
      </c>
      <c r="G4472" s="228" t="s">
        <v>302</v>
      </c>
      <c r="H4472" s="230">
        <f>'User Utilization'!P17</f>
        <v>103.192397939987</v>
      </c>
      <c r="I4472" s="230">
        <f>'User Utilization'!H17</f>
        <v>2.0000000000000018E-2</v>
      </c>
      <c r="J4472" s="231" t="s">
        <v>332</v>
      </c>
      <c r="K4472" s="228">
        <f t="shared" si="88"/>
        <v>2.0638479587997418</v>
      </c>
      <c r="L4472" s="228">
        <f t="shared" si="89"/>
        <v>2.0638479587997418</v>
      </c>
      <c r="M4472" s="228">
        <f t="shared" si="91"/>
        <v>2.0000000000000018E-2</v>
      </c>
      <c r="N4472" s="228">
        <f t="shared" si="91"/>
        <v>0</v>
      </c>
      <c r="O4472" s="228">
        <f t="shared" si="91"/>
        <v>0</v>
      </c>
      <c r="P4472" s="228">
        <f t="shared" si="91"/>
        <v>0</v>
      </c>
      <c r="Q4472" s="228">
        <f t="shared" si="91"/>
        <v>0</v>
      </c>
      <c r="R4472" s="228">
        <f t="shared" si="90"/>
        <v>0</v>
      </c>
      <c r="S4472" s="228"/>
    </row>
    <row r="4473" spans="1:19" hidden="1" x14ac:dyDescent="0.25">
      <c r="A4473" s="228" t="str">
        <f t="shared" si="92"/>
        <v>NANAUser5op_op_fac</v>
      </c>
      <c r="B4473" s="228" t="s">
        <v>3742</v>
      </c>
      <c r="C4473" s="229" t="s">
        <v>3742</v>
      </c>
      <c r="D4473" s="229" t="s">
        <v>3742</v>
      </c>
      <c r="E4473" s="228" t="s">
        <v>3756</v>
      </c>
      <c r="F4473" s="228">
        <v>1</v>
      </c>
      <c r="G4473" s="228" t="s">
        <v>303</v>
      </c>
      <c r="H4473" s="230">
        <f>'User Utilization'!P18</f>
        <v>126.374917834852</v>
      </c>
      <c r="I4473" s="230">
        <f>'User Utilization'!H18</f>
        <v>4.8554646227744981E-3</v>
      </c>
      <c r="J4473" s="231" t="s">
        <v>336</v>
      </c>
      <c r="K4473" s="228">
        <f t="shared" si="88"/>
        <v>0.6136089427531578</v>
      </c>
      <c r="L4473" s="228">
        <f t="shared" si="89"/>
        <v>0.6136089427531578</v>
      </c>
      <c r="M4473" s="228">
        <f t="shared" si="91"/>
        <v>0</v>
      </c>
      <c r="N4473" s="228">
        <f t="shared" si="91"/>
        <v>0</v>
      </c>
      <c r="O4473" s="228">
        <f t="shared" si="91"/>
        <v>0</v>
      </c>
      <c r="P4473" s="228">
        <f t="shared" si="91"/>
        <v>0</v>
      </c>
      <c r="Q4473" s="228">
        <f t="shared" si="91"/>
        <v>4.8554646227744981E-3</v>
      </c>
      <c r="R4473" s="228">
        <f t="shared" si="90"/>
        <v>0.6136089427531578</v>
      </c>
      <c r="S4473" s="228"/>
    </row>
    <row r="4474" spans="1:19" hidden="1" x14ac:dyDescent="0.25">
      <c r="A4474" s="228" t="str">
        <f t="shared" si="92"/>
        <v>NANAUser5op_other</v>
      </c>
      <c r="B4474" s="228" t="s">
        <v>3742</v>
      </c>
      <c r="C4474" s="229" t="s">
        <v>3742</v>
      </c>
      <c r="D4474" s="229" t="s">
        <v>3742</v>
      </c>
      <c r="E4474" s="228" t="s">
        <v>3756</v>
      </c>
      <c r="F4474" s="228">
        <v>1</v>
      </c>
      <c r="G4474" s="228" t="s">
        <v>304</v>
      </c>
      <c r="H4474" s="230">
        <f>'User Utilization'!P19</f>
        <v>22.153994523095498</v>
      </c>
      <c r="I4474" s="230">
        <f>'User Utilization'!H19</f>
        <v>1.3848720196113444</v>
      </c>
      <c r="J4474" s="231" t="s">
        <v>336</v>
      </c>
      <c r="K4474" s="228">
        <f t="shared" si="88"/>
        <v>30.680447137657925</v>
      </c>
      <c r="L4474" s="228">
        <f t="shared" si="89"/>
        <v>30.680447137657925</v>
      </c>
      <c r="M4474" s="228">
        <f t="shared" si="91"/>
        <v>0</v>
      </c>
      <c r="N4474" s="228">
        <f t="shared" si="91"/>
        <v>0</v>
      </c>
      <c r="O4474" s="228">
        <f t="shared" si="91"/>
        <v>0</v>
      </c>
      <c r="P4474" s="228">
        <f t="shared" si="91"/>
        <v>0</v>
      </c>
      <c r="Q4474" s="228">
        <f t="shared" si="91"/>
        <v>1.3848720196113444</v>
      </c>
      <c r="R4474" s="228">
        <f t="shared" si="90"/>
        <v>30.680447137657925</v>
      </c>
      <c r="S4474" s="228"/>
    </row>
    <row r="4475" spans="1:19" hidden="1" x14ac:dyDescent="0.25">
      <c r="A4475" s="228" t="str">
        <f t="shared" si="92"/>
        <v>NANAUser5op_prev</v>
      </c>
      <c r="B4475" s="228" t="s">
        <v>3742</v>
      </c>
      <c r="C4475" s="229" t="s">
        <v>3742</v>
      </c>
      <c r="D4475" s="229" t="s">
        <v>3742</v>
      </c>
      <c r="E4475" s="228" t="s">
        <v>3756</v>
      </c>
      <c r="F4475" s="228">
        <v>1</v>
      </c>
      <c r="G4475" s="228" t="s">
        <v>305</v>
      </c>
      <c r="H4475" s="230">
        <f>'User Utilization'!P20</f>
        <v>130.57713990722701</v>
      </c>
      <c r="I4475" s="230">
        <f>'User Utilization'!H20</f>
        <v>0.65999999999999925</v>
      </c>
      <c r="J4475" s="231" t="s">
        <v>332</v>
      </c>
      <c r="K4475" s="228">
        <f t="shared" si="88"/>
        <v>86.18091233876973</v>
      </c>
      <c r="L4475" s="228">
        <f t="shared" si="89"/>
        <v>86.18091233876973</v>
      </c>
      <c r="M4475" s="228">
        <f t="shared" si="91"/>
        <v>0.65999999999999925</v>
      </c>
      <c r="N4475" s="228">
        <f t="shared" si="91"/>
        <v>0</v>
      </c>
      <c r="O4475" s="228">
        <f t="shared" si="91"/>
        <v>0</v>
      </c>
      <c r="P4475" s="228">
        <f t="shared" si="91"/>
        <v>0</v>
      </c>
      <c r="Q4475" s="228">
        <f t="shared" si="91"/>
        <v>0</v>
      </c>
      <c r="R4475" s="228">
        <f t="shared" si="90"/>
        <v>0</v>
      </c>
      <c r="S4475" s="228"/>
    </row>
    <row r="4476" spans="1:19" hidden="1" x14ac:dyDescent="0.25">
      <c r="A4476" s="228" t="str">
        <f t="shared" si="92"/>
        <v>NANAUser5op_primcare</v>
      </c>
      <c r="B4476" s="228" t="s">
        <v>3742</v>
      </c>
      <c r="C4476" s="229" t="s">
        <v>3742</v>
      </c>
      <c r="D4476" s="229" t="s">
        <v>3742</v>
      </c>
      <c r="E4476" s="228" t="s">
        <v>3756</v>
      </c>
      <c r="F4476" s="228">
        <v>1</v>
      </c>
      <c r="G4476" s="228" t="s">
        <v>306</v>
      </c>
      <c r="H4476" s="230">
        <f>'User Utilization'!P21</f>
        <v>112.62878296977</v>
      </c>
      <c r="I4476" s="230">
        <f>'User Utilization'!H21</f>
        <v>0.60000000000000064</v>
      </c>
      <c r="J4476" s="231" t="s">
        <v>332</v>
      </c>
      <c r="K4476" s="228">
        <f t="shared" si="88"/>
        <v>67.577269781862071</v>
      </c>
      <c r="L4476" s="228">
        <f t="shared" si="89"/>
        <v>67.577269781862071</v>
      </c>
      <c r="M4476" s="228">
        <f t="shared" si="91"/>
        <v>0.60000000000000064</v>
      </c>
      <c r="N4476" s="228">
        <f t="shared" si="91"/>
        <v>0</v>
      </c>
      <c r="O4476" s="228">
        <f t="shared" si="91"/>
        <v>0</v>
      </c>
      <c r="P4476" s="228">
        <f t="shared" si="91"/>
        <v>0</v>
      </c>
      <c r="Q4476" s="228">
        <f t="shared" si="91"/>
        <v>0</v>
      </c>
      <c r="R4476" s="228">
        <f t="shared" si="90"/>
        <v>0</v>
      </c>
      <c r="S4476" s="228"/>
    </row>
    <row r="4477" spans="1:19" hidden="1" x14ac:dyDescent="0.25">
      <c r="A4477" s="228" t="str">
        <f t="shared" si="92"/>
        <v>NANAUser5op_rehab</v>
      </c>
      <c r="B4477" s="228" t="s">
        <v>3742</v>
      </c>
      <c r="C4477" s="229" t="s">
        <v>3742</v>
      </c>
      <c r="D4477" s="229" t="s">
        <v>3742</v>
      </c>
      <c r="E4477" s="228" t="s">
        <v>3756</v>
      </c>
      <c r="F4477" s="228">
        <v>1</v>
      </c>
      <c r="G4477" s="228" t="s">
        <v>307</v>
      </c>
      <c r="H4477" s="230">
        <f>'User Utilization'!P22</f>
        <v>49.473528870582797</v>
      </c>
      <c r="I4477" s="230">
        <f>'User Utilization'!H22</f>
        <v>1.8604159338167219E-2</v>
      </c>
      <c r="J4477" s="231" t="s">
        <v>336</v>
      </c>
      <c r="K4477" s="228">
        <f t="shared" si="88"/>
        <v>0.92041341412973843</v>
      </c>
      <c r="L4477" s="228">
        <f t="shared" si="89"/>
        <v>0.92041341412973843</v>
      </c>
      <c r="M4477" s="228">
        <f t="shared" si="91"/>
        <v>0</v>
      </c>
      <c r="N4477" s="228">
        <f t="shared" si="91"/>
        <v>0</v>
      </c>
      <c r="O4477" s="228">
        <f t="shared" si="91"/>
        <v>0</v>
      </c>
      <c r="P4477" s="228">
        <f t="shared" si="91"/>
        <v>0</v>
      </c>
      <c r="Q4477" s="228">
        <f t="shared" si="91"/>
        <v>1.8604159338167219E-2</v>
      </c>
      <c r="R4477" s="228">
        <f t="shared" si="90"/>
        <v>0.92041341412973843</v>
      </c>
      <c r="S4477" s="228"/>
    </row>
    <row r="4478" spans="1:19" hidden="1" x14ac:dyDescent="0.25">
      <c r="A4478" s="228" t="str">
        <f t="shared" si="92"/>
        <v>NANAUser5op_speccare</v>
      </c>
      <c r="B4478" s="228" t="s">
        <v>3742</v>
      </c>
      <c r="C4478" s="229" t="s">
        <v>3742</v>
      </c>
      <c r="D4478" s="229" t="s">
        <v>3742</v>
      </c>
      <c r="E4478" s="228" t="s">
        <v>3756</v>
      </c>
      <c r="F4478" s="228">
        <v>1</v>
      </c>
      <c r="G4478" s="228" t="s">
        <v>308</v>
      </c>
      <c r="H4478" s="230">
        <f>'User Utilization'!P23</f>
        <v>109.90792314932401</v>
      </c>
      <c r="I4478" s="230">
        <f>'User Utilization'!H23</f>
        <v>0.40999999999999986</v>
      </c>
      <c r="J4478" s="231" t="s">
        <v>332</v>
      </c>
      <c r="K4478" s="228">
        <f t="shared" si="88"/>
        <v>45.062248491222824</v>
      </c>
      <c r="L4478" s="228">
        <f t="shared" si="89"/>
        <v>45.062248491222824</v>
      </c>
      <c r="M4478" s="228">
        <f t="shared" si="91"/>
        <v>0.40999999999999986</v>
      </c>
      <c r="N4478" s="228">
        <f t="shared" si="91"/>
        <v>0</v>
      </c>
      <c r="O4478" s="228">
        <f t="shared" si="91"/>
        <v>0</v>
      </c>
      <c r="P4478" s="228">
        <f t="shared" si="91"/>
        <v>0</v>
      </c>
      <c r="Q4478" s="228">
        <f t="shared" si="91"/>
        <v>0</v>
      </c>
      <c r="R4478" s="228">
        <f t="shared" si="90"/>
        <v>0</v>
      </c>
      <c r="S4478" s="228"/>
    </row>
    <row r="4479" spans="1:19" hidden="1" x14ac:dyDescent="0.25">
      <c r="A4479" s="228" t="str">
        <f t="shared" si="92"/>
        <v>NANAUser5op_surg</v>
      </c>
      <c r="B4479" s="228" t="s">
        <v>3742</v>
      </c>
      <c r="C4479" s="229" t="s">
        <v>3742</v>
      </c>
      <c r="D4479" s="229" t="s">
        <v>3742</v>
      </c>
      <c r="E4479" s="228" t="s">
        <v>3756</v>
      </c>
      <c r="F4479" s="228">
        <v>1</v>
      </c>
      <c r="G4479" s="228" t="s">
        <v>309</v>
      </c>
      <c r="H4479" s="230">
        <f>'User Utilization'!P24</f>
        <v>0</v>
      </c>
      <c r="I4479" s="230">
        <f>'User Utilization'!H24</f>
        <v>0</v>
      </c>
      <c r="J4479" s="231" t="s">
        <v>336</v>
      </c>
      <c r="K4479" s="228">
        <f t="shared" si="88"/>
        <v>0</v>
      </c>
      <c r="L4479" s="228">
        <f t="shared" si="89"/>
        <v>0</v>
      </c>
      <c r="M4479" s="228">
        <f t="shared" si="91"/>
        <v>0</v>
      </c>
      <c r="N4479" s="228">
        <f t="shared" si="91"/>
        <v>0</v>
      </c>
      <c r="O4479" s="228">
        <f t="shared" si="91"/>
        <v>0</v>
      </c>
      <c r="P4479" s="228">
        <f t="shared" si="91"/>
        <v>0</v>
      </c>
      <c r="Q4479" s="228">
        <f t="shared" si="91"/>
        <v>0</v>
      </c>
      <c r="R4479" s="228">
        <f t="shared" si="90"/>
        <v>0</v>
      </c>
      <c r="S4479" s="228"/>
    </row>
    <row r="4480" spans="1:19" hidden="1" x14ac:dyDescent="0.25">
      <c r="A4480" s="228" t="str">
        <f t="shared" si="92"/>
        <v>NANAUser5op_ultrasound</v>
      </c>
      <c r="B4480" s="228" t="s">
        <v>3742</v>
      </c>
      <c r="C4480" s="229" t="s">
        <v>3742</v>
      </c>
      <c r="D4480" s="229" t="s">
        <v>3742</v>
      </c>
      <c r="E4480" s="228" t="s">
        <v>3756</v>
      </c>
      <c r="F4480" s="228">
        <v>1</v>
      </c>
      <c r="G4480" s="228" t="s">
        <v>310</v>
      </c>
      <c r="H4480" s="230">
        <f>'User Utilization'!P25</f>
        <v>154.23730940001801</v>
      </c>
      <c r="I4480" s="230">
        <f>'User Utilization'!H25</f>
        <v>2.0000000000000004E-2</v>
      </c>
      <c r="J4480" s="231" t="s">
        <v>333</v>
      </c>
      <c r="K4480" s="228">
        <f t="shared" ref="K4480:K4543" si="93">H4480*I4480</f>
        <v>3.0847461880003606</v>
      </c>
      <c r="L4480" s="228">
        <f t="shared" ref="L4480:L4543" si="94">K4480*F4480</f>
        <v>3.0847461880003606</v>
      </c>
      <c r="M4480" s="228">
        <f t="shared" si="91"/>
        <v>0</v>
      </c>
      <c r="N4480" s="228">
        <f t="shared" si="91"/>
        <v>2.0000000000000004E-2</v>
      </c>
      <c r="O4480" s="228">
        <f t="shared" si="91"/>
        <v>0</v>
      </c>
      <c r="P4480" s="228">
        <f t="shared" si="91"/>
        <v>0</v>
      </c>
      <c r="Q4480" s="228">
        <f t="shared" si="91"/>
        <v>0</v>
      </c>
      <c r="R4480" s="228">
        <f t="shared" ref="R4480:R4543" si="95">IF($J4480=Q$3,$K4480,0)</f>
        <v>0</v>
      </c>
      <c r="S4480" s="228"/>
    </row>
    <row r="4481" spans="1:19" hidden="1" x14ac:dyDescent="0.25">
      <c r="A4481" s="228" t="str">
        <f t="shared" si="92"/>
        <v>NANAUser5op_xray</v>
      </c>
      <c r="B4481" s="228" t="s">
        <v>3742</v>
      </c>
      <c r="C4481" s="229" t="s">
        <v>3742</v>
      </c>
      <c r="D4481" s="229" t="s">
        <v>3742</v>
      </c>
      <c r="E4481" s="228" t="s">
        <v>3756</v>
      </c>
      <c r="F4481" s="228">
        <v>1</v>
      </c>
      <c r="G4481" s="228" t="s">
        <v>311</v>
      </c>
      <c r="H4481" s="230">
        <f>'User Utilization'!P26</f>
        <v>74.882924553393394</v>
      </c>
      <c r="I4481" s="230">
        <f>'User Utilization'!H26</f>
        <v>6.0000000000000012E-2</v>
      </c>
      <c r="J4481" s="231" t="s">
        <v>333</v>
      </c>
      <c r="K4481" s="228">
        <f t="shared" si="93"/>
        <v>4.4929754732036047</v>
      </c>
      <c r="L4481" s="228">
        <f t="shared" si="94"/>
        <v>4.4929754732036047</v>
      </c>
      <c r="M4481" s="228">
        <f t="shared" ref="M4481:Q4531" si="96">IF($J4481=M$3,$I4481,0)</f>
        <v>0</v>
      </c>
      <c r="N4481" s="228">
        <f t="shared" si="96"/>
        <v>6.0000000000000012E-2</v>
      </c>
      <c r="O4481" s="228">
        <f t="shared" si="96"/>
        <v>0</v>
      </c>
      <c r="P4481" s="228">
        <f t="shared" si="96"/>
        <v>0</v>
      </c>
      <c r="Q4481" s="228">
        <f t="shared" si="96"/>
        <v>0</v>
      </c>
      <c r="R4481" s="228">
        <f t="shared" si="95"/>
        <v>0</v>
      </c>
      <c r="S4481" s="228"/>
    </row>
    <row r="4482" spans="1:19" hidden="1" x14ac:dyDescent="0.25">
      <c r="A4482" s="228" t="str">
        <f t="shared" si="92"/>
        <v>NANAUser5rx_generic</v>
      </c>
      <c r="B4482" s="228" t="s">
        <v>3742</v>
      </c>
      <c r="C4482" s="229" t="s">
        <v>3742</v>
      </c>
      <c r="D4482" s="229" t="s">
        <v>3742</v>
      </c>
      <c r="E4482" s="228" t="s">
        <v>3756</v>
      </c>
      <c r="F4482" s="228">
        <v>1</v>
      </c>
      <c r="G4482" s="228" t="s">
        <v>312</v>
      </c>
      <c r="H4482" s="230">
        <f>'User Utilization'!P27</f>
        <v>21.023009095191799</v>
      </c>
      <c r="I4482" s="230">
        <f>'User Utilization'!H27</f>
        <v>2.8700000000000014</v>
      </c>
      <c r="J4482" s="231" t="s">
        <v>334</v>
      </c>
      <c r="K4482" s="228">
        <f t="shared" si="93"/>
        <v>60.336036103200492</v>
      </c>
      <c r="L4482" s="228">
        <f t="shared" si="94"/>
        <v>60.336036103200492</v>
      </c>
      <c r="M4482" s="228">
        <f t="shared" si="96"/>
        <v>0</v>
      </c>
      <c r="N4482" s="228">
        <f t="shared" si="96"/>
        <v>0</v>
      </c>
      <c r="O4482" s="228">
        <f t="shared" si="96"/>
        <v>2.8700000000000014</v>
      </c>
      <c r="P4482" s="228">
        <f t="shared" si="96"/>
        <v>0</v>
      </c>
      <c r="Q4482" s="228">
        <f t="shared" si="96"/>
        <v>0</v>
      </c>
      <c r="R4482" s="228">
        <f t="shared" si="95"/>
        <v>0</v>
      </c>
      <c r="S4482" s="228"/>
    </row>
    <row r="4483" spans="1:19" hidden="1" x14ac:dyDescent="0.25">
      <c r="A4483" s="228" t="str">
        <f t="shared" si="92"/>
        <v>NANAUser5rx_pbrand</v>
      </c>
      <c r="B4483" s="228" t="s">
        <v>3742</v>
      </c>
      <c r="C4483" s="229" t="s">
        <v>3742</v>
      </c>
      <c r="D4483" s="229" t="s">
        <v>3742</v>
      </c>
      <c r="E4483" s="228" t="s">
        <v>3756</v>
      </c>
      <c r="F4483" s="228">
        <v>1</v>
      </c>
      <c r="G4483" s="228" t="s">
        <v>2687</v>
      </c>
      <c r="H4483" s="230">
        <f>'User Utilization'!P28</f>
        <v>35.859742910148903</v>
      </c>
      <c r="I4483" s="230">
        <f>'User Utilization'!H28</f>
        <v>0.68155577021999991</v>
      </c>
      <c r="J4483" s="231" t="s">
        <v>334</v>
      </c>
      <c r="K4483" s="228">
        <f t="shared" si="93"/>
        <v>24.440414699017715</v>
      </c>
      <c r="L4483" s="228">
        <f t="shared" si="94"/>
        <v>24.440414699017715</v>
      </c>
      <c r="M4483" s="228">
        <f t="shared" si="96"/>
        <v>0</v>
      </c>
      <c r="N4483" s="228">
        <f t="shared" si="96"/>
        <v>0</v>
      </c>
      <c r="O4483" s="228">
        <f t="shared" si="96"/>
        <v>0.68155577021999991</v>
      </c>
      <c r="P4483" s="228">
        <f t="shared" si="96"/>
        <v>0</v>
      </c>
      <c r="Q4483" s="228">
        <f t="shared" si="96"/>
        <v>0</v>
      </c>
      <c r="R4483" s="228">
        <f t="shared" si="95"/>
        <v>0</v>
      </c>
      <c r="S4483" s="228"/>
    </row>
    <row r="4484" spans="1:19" hidden="1" x14ac:dyDescent="0.25">
      <c r="A4484" s="228" t="str">
        <f t="shared" si="92"/>
        <v>NANAUser5rx_npbrand</v>
      </c>
      <c r="B4484" s="228" t="s">
        <v>3742</v>
      </c>
      <c r="C4484" s="229" t="s">
        <v>3742</v>
      </c>
      <c r="D4484" s="229" t="s">
        <v>3742</v>
      </c>
      <c r="E4484" s="228" t="s">
        <v>3756</v>
      </c>
      <c r="F4484" s="228">
        <v>1</v>
      </c>
      <c r="G4484" s="228" t="s">
        <v>2688</v>
      </c>
      <c r="H4484" s="230">
        <f>'User Utilization'!P29</f>
        <v>57.7804532018054</v>
      </c>
      <c r="I4484" s="230">
        <f>'User Utilization'!H29</f>
        <v>9.8444229779999851E-2</v>
      </c>
      <c r="J4484" s="231" t="s">
        <v>334</v>
      </c>
      <c r="K4484" s="228">
        <f t="shared" si="93"/>
        <v>5.688152211791059</v>
      </c>
      <c r="L4484" s="228">
        <f t="shared" si="94"/>
        <v>5.688152211791059</v>
      </c>
      <c r="M4484" s="228">
        <f t="shared" si="96"/>
        <v>0</v>
      </c>
      <c r="N4484" s="228">
        <f t="shared" si="96"/>
        <v>0</v>
      </c>
      <c r="O4484" s="228">
        <f t="shared" si="96"/>
        <v>9.8444229779999851E-2</v>
      </c>
      <c r="P4484" s="228">
        <f t="shared" si="96"/>
        <v>0</v>
      </c>
      <c r="Q4484" s="228">
        <f t="shared" si="96"/>
        <v>0</v>
      </c>
      <c r="R4484" s="228">
        <f t="shared" si="95"/>
        <v>0</v>
      </c>
      <c r="S4484" s="228"/>
    </row>
    <row r="4485" spans="1:19" hidden="1" x14ac:dyDescent="0.25">
      <c r="A4485" s="228" t="str">
        <f t="shared" si="92"/>
        <v>NANAUser5rx_specialty</v>
      </c>
      <c r="B4485" s="228" t="s">
        <v>3742</v>
      </c>
      <c r="C4485" s="229" t="s">
        <v>3742</v>
      </c>
      <c r="D4485" s="229" t="s">
        <v>3742</v>
      </c>
      <c r="E4485" s="228" t="s">
        <v>3756</v>
      </c>
      <c r="F4485" s="228">
        <v>1</v>
      </c>
      <c r="G4485" s="228" t="s">
        <v>313</v>
      </c>
      <c r="H4485" s="230">
        <f>'User Utilization'!P30</f>
        <v>0</v>
      </c>
      <c r="I4485" s="230">
        <f>'User Utilization'!H30</f>
        <v>0</v>
      </c>
      <c r="J4485" s="232" t="s">
        <v>334</v>
      </c>
      <c r="K4485" s="228">
        <f t="shared" si="93"/>
        <v>0</v>
      </c>
      <c r="L4485" s="228">
        <f t="shared" si="94"/>
        <v>0</v>
      </c>
      <c r="M4485" s="228">
        <f t="shared" si="96"/>
        <v>0</v>
      </c>
      <c r="N4485" s="228">
        <f t="shared" si="96"/>
        <v>0</v>
      </c>
      <c r="O4485" s="228">
        <f t="shared" si="96"/>
        <v>0</v>
      </c>
      <c r="P4485" s="228">
        <f t="shared" si="96"/>
        <v>0</v>
      </c>
      <c r="Q4485" s="228">
        <f t="shared" si="96"/>
        <v>0</v>
      </c>
      <c r="R4485" s="228">
        <f t="shared" si="95"/>
        <v>0</v>
      </c>
      <c r="S4485" s="228"/>
    </row>
    <row r="4486" spans="1:19" hidden="1" x14ac:dyDescent="0.25">
      <c r="A4486" s="228" t="str">
        <f t="shared" si="92"/>
        <v>NANAUser6ip_fac</v>
      </c>
      <c r="B4486" s="228" t="s">
        <v>3742</v>
      </c>
      <c r="C4486" s="229" t="s">
        <v>3742</v>
      </c>
      <c r="D4486" s="229" t="s">
        <v>3742</v>
      </c>
      <c r="E4486" s="228" t="s">
        <v>3757</v>
      </c>
      <c r="F4486" s="228">
        <v>1</v>
      </c>
      <c r="G4486" s="228" t="s">
        <v>289</v>
      </c>
      <c r="H4486" s="230">
        <f>'User Utilization'!Q4</f>
        <v>3951.59176261827</v>
      </c>
      <c r="I4486" s="230">
        <f>'User Utilization'!I4</f>
        <v>0</v>
      </c>
      <c r="J4486" s="231" t="s">
        <v>335</v>
      </c>
      <c r="K4486" s="228">
        <f t="shared" si="93"/>
        <v>0</v>
      </c>
      <c r="L4486" s="228">
        <f t="shared" si="94"/>
        <v>0</v>
      </c>
      <c r="M4486" s="228">
        <f t="shared" si="96"/>
        <v>0</v>
      </c>
      <c r="N4486" s="228">
        <f t="shared" si="96"/>
        <v>0</v>
      </c>
      <c r="O4486" s="228">
        <f t="shared" si="96"/>
        <v>0</v>
      </c>
      <c r="P4486" s="228">
        <f t="shared" si="96"/>
        <v>0</v>
      </c>
      <c r="Q4486" s="228">
        <f t="shared" si="96"/>
        <v>0</v>
      </c>
      <c r="R4486" s="228">
        <f t="shared" si="95"/>
        <v>0</v>
      </c>
      <c r="S4486" s="228"/>
    </row>
    <row r="4487" spans="1:19" hidden="1" x14ac:dyDescent="0.25">
      <c r="A4487" s="228" t="str">
        <f t="shared" si="92"/>
        <v>NANAUser6ip_prof</v>
      </c>
      <c r="B4487" s="228" t="s">
        <v>3742</v>
      </c>
      <c r="C4487" s="229" t="s">
        <v>3742</v>
      </c>
      <c r="D4487" s="229" t="s">
        <v>3742</v>
      </c>
      <c r="E4487" s="228" t="s">
        <v>3757</v>
      </c>
      <c r="F4487" s="228">
        <v>1</v>
      </c>
      <c r="G4487" s="228" t="s">
        <v>290</v>
      </c>
      <c r="H4487" s="230">
        <f>'User Utilization'!Q5</f>
        <v>2469.8627561365101</v>
      </c>
      <c r="I4487" s="230">
        <f>'User Utilization'!I5</f>
        <v>0</v>
      </c>
      <c r="J4487" s="231" t="s">
        <v>363</v>
      </c>
      <c r="K4487" s="228">
        <f t="shared" si="93"/>
        <v>0</v>
      </c>
      <c r="L4487" s="228">
        <f t="shared" si="94"/>
        <v>0</v>
      </c>
      <c r="M4487" s="228">
        <f t="shared" si="96"/>
        <v>0</v>
      </c>
      <c r="N4487" s="228">
        <f t="shared" si="96"/>
        <v>0</v>
      </c>
      <c r="O4487" s="228">
        <f t="shared" si="96"/>
        <v>0</v>
      </c>
      <c r="P4487" s="228">
        <f t="shared" si="96"/>
        <v>0</v>
      </c>
      <c r="Q4487" s="228">
        <f t="shared" si="96"/>
        <v>0</v>
      </c>
      <c r="R4487" s="228">
        <f t="shared" si="95"/>
        <v>0</v>
      </c>
      <c r="S4487" s="228"/>
    </row>
    <row r="4488" spans="1:19" hidden="1" x14ac:dyDescent="0.25">
      <c r="A4488" s="228" t="str">
        <f t="shared" si="92"/>
        <v>NANAUser6op_ambulance</v>
      </c>
      <c r="B4488" s="228" t="s">
        <v>3742</v>
      </c>
      <c r="C4488" s="229" t="s">
        <v>3742</v>
      </c>
      <c r="D4488" s="229" t="s">
        <v>3742</v>
      </c>
      <c r="E4488" s="228" t="s">
        <v>3757</v>
      </c>
      <c r="F4488" s="228">
        <v>1</v>
      </c>
      <c r="G4488" s="228" t="s">
        <v>291</v>
      </c>
      <c r="H4488" s="230">
        <f>'User Utilization'!Q6</f>
        <v>0</v>
      </c>
      <c r="I4488" s="230">
        <f>'User Utilization'!I6</f>
        <v>0</v>
      </c>
      <c r="J4488" s="231" t="s">
        <v>336</v>
      </c>
      <c r="K4488" s="228">
        <f t="shared" si="93"/>
        <v>0</v>
      </c>
      <c r="L4488" s="228">
        <f t="shared" si="94"/>
        <v>0</v>
      </c>
      <c r="M4488" s="228">
        <f t="shared" si="96"/>
        <v>0</v>
      </c>
      <c r="N4488" s="228">
        <f t="shared" si="96"/>
        <v>0</v>
      </c>
      <c r="O4488" s="228">
        <f t="shared" si="96"/>
        <v>0</v>
      </c>
      <c r="P4488" s="228">
        <f t="shared" si="96"/>
        <v>0</v>
      </c>
      <c r="Q4488" s="228">
        <f t="shared" si="96"/>
        <v>0</v>
      </c>
      <c r="R4488" s="228">
        <f t="shared" si="95"/>
        <v>0</v>
      </c>
      <c r="S4488" s="228"/>
    </row>
    <row r="4489" spans="1:19" hidden="1" x14ac:dyDescent="0.25">
      <c r="A4489" s="228" t="str">
        <f t="shared" si="92"/>
        <v>NANAUser6op_chiro</v>
      </c>
      <c r="B4489" s="228" t="s">
        <v>3742</v>
      </c>
      <c r="C4489" s="229" t="s">
        <v>3742</v>
      </c>
      <c r="D4489" s="229" t="s">
        <v>3742</v>
      </c>
      <c r="E4489" s="228" t="s">
        <v>3757</v>
      </c>
      <c r="F4489" s="228">
        <v>1</v>
      </c>
      <c r="G4489" s="228" t="s">
        <v>292</v>
      </c>
      <c r="H4489" s="230">
        <f>'User Utilization'!Q7</f>
        <v>41.217837879053</v>
      </c>
      <c r="I4489" s="230">
        <f>'User Utilization'!I7</f>
        <v>9.5000000000000043E-2</v>
      </c>
      <c r="J4489" s="231" t="s">
        <v>332</v>
      </c>
      <c r="K4489" s="228">
        <f t="shared" si="93"/>
        <v>3.9156945985100369</v>
      </c>
      <c r="L4489" s="228">
        <f t="shared" si="94"/>
        <v>3.9156945985100369</v>
      </c>
      <c r="M4489" s="228">
        <f t="shared" si="96"/>
        <v>9.5000000000000043E-2</v>
      </c>
      <c r="N4489" s="228">
        <f t="shared" si="96"/>
        <v>0</v>
      </c>
      <c r="O4489" s="228">
        <f t="shared" si="96"/>
        <v>0</v>
      </c>
      <c r="P4489" s="228">
        <f t="shared" si="96"/>
        <v>0</v>
      </c>
      <c r="Q4489" s="228">
        <f t="shared" si="96"/>
        <v>0</v>
      </c>
      <c r="R4489" s="228">
        <f t="shared" si="95"/>
        <v>0</v>
      </c>
      <c r="S4489" s="228"/>
    </row>
    <row r="4490" spans="1:19" hidden="1" x14ac:dyDescent="0.25">
      <c r="A4490" s="228" t="str">
        <f t="shared" si="92"/>
        <v>NANAUser6op_ct_mri</v>
      </c>
      <c r="B4490" s="228" t="s">
        <v>3742</v>
      </c>
      <c r="C4490" s="229" t="s">
        <v>3742</v>
      </c>
      <c r="D4490" s="229" t="s">
        <v>3742</v>
      </c>
      <c r="E4490" s="228" t="s">
        <v>3757</v>
      </c>
      <c r="F4490" s="228">
        <v>1</v>
      </c>
      <c r="G4490" s="228" t="s">
        <v>293</v>
      </c>
      <c r="H4490" s="230">
        <f>'User Utilization'!Q8</f>
        <v>0</v>
      </c>
      <c r="I4490" s="230">
        <f>'User Utilization'!I8</f>
        <v>0</v>
      </c>
      <c r="J4490" s="231" t="s">
        <v>333</v>
      </c>
      <c r="K4490" s="228">
        <f t="shared" si="93"/>
        <v>0</v>
      </c>
      <c r="L4490" s="228">
        <f t="shared" si="94"/>
        <v>0</v>
      </c>
      <c r="M4490" s="228">
        <f t="shared" si="96"/>
        <v>0</v>
      </c>
      <c r="N4490" s="228">
        <f t="shared" si="96"/>
        <v>0</v>
      </c>
      <c r="O4490" s="228">
        <f t="shared" si="96"/>
        <v>0</v>
      </c>
      <c r="P4490" s="228">
        <f t="shared" si="96"/>
        <v>0</v>
      </c>
      <c r="Q4490" s="228">
        <f t="shared" si="96"/>
        <v>0</v>
      </c>
      <c r="R4490" s="228">
        <f t="shared" si="95"/>
        <v>0</v>
      </c>
      <c r="S4490" s="228"/>
    </row>
    <row r="4491" spans="1:19" hidden="1" x14ac:dyDescent="0.25">
      <c r="A4491" s="228" t="str">
        <f t="shared" si="92"/>
        <v>NANAUser6op_diagnostic_cardiology</v>
      </c>
      <c r="B4491" s="228" t="s">
        <v>3742</v>
      </c>
      <c r="C4491" s="229" t="s">
        <v>3742</v>
      </c>
      <c r="D4491" s="229" t="s">
        <v>3742</v>
      </c>
      <c r="E4491" s="228" t="s">
        <v>3757</v>
      </c>
      <c r="F4491" s="228">
        <v>1</v>
      </c>
      <c r="G4491" s="228" t="s">
        <v>294</v>
      </c>
      <c r="H4491" s="230">
        <f>'User Utilization'!Q9</f>
        <v>58.491288502205101</v>
      </c>
      <c r="I4491" s="230">
        <f>'User Utilization'!I9</f>
        <v>4.5000000000000012E-2</v>
      </c>
      <c r="J4491" s="231" t="s">
        <v>333</v>
      </c>
      <c r="K4491" s="228">
        <f t="shared" si="93"/>
        <v>2.6321079825992304</v>
      </c>
      <c r="L4491" s="228">
        <f t="shared" si="94"/>
        <v>2.6321079825992304</v>
      </c>
      <c r="M4491" s="228">
        <f t="shared" si="96"/>
        <v>0</v>
      </c>
      <c r="N4491" s="228">
        <f t="shared" si="96"/>
        <v>4.5000000000000012E-2</v>
      </c>
      <c r="O4491" s="228">
        <f t="shared" si="96"/>
        <v>0</v>
      </c>
      <c r="P4491" s="228">
        <f t="shared" si="96"/>
        <v>0</v>
      </c>
      <c r="Q4491" s="228">
        <f t="shared" si="96"/>
        <v>0</v>
      </c>
      <c r="R4491" s="228">
        <f t="shared" si="95"/>
        <v>0</v>
      </c>
      <c r="S4491" s="228"/>
    </row>
    <row r="4492" spans="1:19" hidden="1" x14ac:dyDescent="0.25">
      <c r="A4492" s="228" t="str">
        <f t="shared" si="92"/>
        <v>NANAUser6op_dialysis</v>
      </c>
      <c r="B4492" s="228" t="s">
        <v>3742</v>
      </c>
      <c r="C4492" s="229" t="s">
        <v>3742</v>
      </c>
      <c r="D4492" s="229" t="s">
        <v>3742</v>
      </c>
      <c r="E4492" s="228" t="s">
        <v>3757</v>
      </c>
      <c r="F4492" s="228">
        <v>1</v>
      </c>
      <c r="G4492" s="228" t="s">
        <v>295</v>
      </c>
      <c r="H4492" s="230">
        <f>'User Utilization'!Q10</f>
        <v>0</v>
      </c>
      <c r="I4492" s="230">
        <f>'User Utilization'!I10</f>
        <v>0</v>
      </c>
      <c r="J4492" s="231" t="s">
        <v>336</v>
      </c>
      <c r="K4492" s="228">
        <f t="shared" si="93"/>
        <v>0</v>
      </c>
      <c r="L4492" s="228">
        <f t="shared" si="94"/>
        <v>0</v>
      </c>
      <c r="M4492" s="228">
        <f t="shared" si="96"/>
        <v>0</v>
      </c>
      <c r="N4492" s="228">
        <f t="shared" si="96"/>
        <v>0</v>
      </c>
      <c r="O4492" s="228">
        <f t="shared" si="96"/>
        <v>0</v>
      </c>
      <c r="P4492" s="228">
        <f t="shared" si="96"/>
        <v>0</v>
      </c>
      <c r="Q4492" s="228">
        <f t="shared" si="96"/>
        <v>0</v>
      </c>
      <c r="R4492" s="228">
        <f t="shared" si="95"/>
        <v>0</v>
      </c>
      <c r="S4492" s="228"/>
    </row>
    <row r="4493" spans="1:19" hidden="1" x14ac:dyDescent="0.25">
      <c r="A4493" s="228" t="str">
        <f t="shared" si="92"/>
        <v>NANAUser6op_dme</v>
      </c>
      <c r="B4493" s="228" t="s">
        <v>3742</v>
      </c>
      <c r="C4493" s="229" t="s">
        <v>3742</v>
      </c>
      <c r="D4493" s="229" t="s">
        <v>3742</v>
      </c>
      <c r="E4493" s="228" t="s">
        <v>3757</v>
      </c>
      <c r="F4493" s="228">
        <v>1</v>
      </c>
      <c r="G4493" s="228" t="s">
        <v>296</v>
      </c>
      <c r="H4493" s="230">
        <f>'User Utilization'!Q11</f>
        <v>89.122902884309696</v>
      </c>
      <c r="I4493" s="230">
        <f>'User Utilization'!I11</f>
        <v>3.882252624581427E-3</v>
      </c>
      <c r="J4493" s="231" t="s">
        <v>336</v>
      </c>
      <c r="K4493" s="228">
        <f t="shared" si="93"/>
        <v>0.34599762363292696</v>
      </c>
      <c r="L4493" s="228">
        <f t="shared" si="94"/>
        <v>0.34599762363292696</v>
      </c>
      <c r="M4493" s="228">
        <f t="shared" si="96"/>
        <v>0</v>
      </c>
      <c r="N4493" s="228">
        <f t="shared" si="96"/>
        <v>0</v>
      </c>
      <c r="O4493" s="228">
        <f t="shared" si="96"/>
        <v>0</v>
      </c>
      <c r="P4493" s="228">
        <f t="shared" si="96"/>
        <v>0</v>
      </c>
      <c r="Q4493" s="228">
        <f t="shared" si="96"/>
        <v>3.882252624581427E-3</v>
      </c>
      <c r="R4493" s="228">
        <f t="shared" si="95"/>
        <v>0.34599762363292696</v>
      </c>
      <c r="S4493" s="228"/>
    </row>
    <row r="4494" spans="1:19" hidden="1" x14ac:dyDescent="0.25">
      <c r="A4494" s="228" t="str">
        <f t="shared" si="92"/>
        <v>NANAUser6op_er_fac</v>
      </c>
      <c r="B4494" s="228" t="s">
        <v>3742</v>
      </c>
      <c r="C4494" s="229" t="s">
        <v>3742</v>
      </c>
      <c r="D4494" s="229" t="s">
        <v>3742</v>
      </c>
      <c r="E4494" s="228" t="s">
        <v>3757</v>
      </c>
      <c r="F4494" s="228">
        <v>1</v>
      </c>
      <c r="G4494" s="228" t="s">
        <v>297</v>
      </c>
      <c r="H4494" s="230">
        <f>'User Utilization'!Q12</f>
        <v>288.15763183569499</v>
      </c>
      <c r="I4494" s="230">
        <f>'User Utilization'!I12</f>
        <v>3.6021703270057272E-3</v>
      </c>
      <c r="J4494" s="231" t="s">
        <v>336</v>
      </c>
      <c r="K4494" s="228">
        <f t="shared" si="93"/>
        <v>1.0379928708987813</v>
      </c>
      <c r="L4494" s="228">
        <f t="shared" si="94"/>
        <v>1.0379928708987813</v>
      </c>
      <c r="M4494" s="228">
        <f t="shared" si="96"/>
        <v>0</v>
      </c>
      <c r="N4494" s="228">
        <f t="shared" si="96"/>
        <v>0</v>
      </c>
      <c r="O4494" s="228">
        <f t="shared" si="96"/>
        <v>0</v>
      </c>
      <c r="P4494" s="228">
        <f t="shared" si="96"/>
        <v>0</v>
      </c>
      <c r="Q4494" s="228">
        <f t="shared" si="96"/>
        <v>3.6021703270057272E-3</v>
      </c>
      <c r="R4494" s="228">
        <f t="shared" si="95"/>
        <v>1.0379928708987813</v>
      </c>
      <c r="S4494" s="228"/>
    </row>
    <row r="4495" spans="1:19" hidden="1" x14ac:dyDescent="0.25">
      <c r="A4495" s="228" t="str">
        <f t="shared" si="92"/>
        <v>NANAUser6op_er_prof</v>
      </c>
      <c r="B4495" s="228" t="s">
        <v>3742</v>
      </c>
      <c r="C4495" s="229" t="s">
        <v>3742</v>
      </c>
      <c r="D4495" s="229" t="s">
        <v>3742</v>
      </c>
      <c r="E4495" s="228" t="s">
        <v>3757</v>
      </c>
      <c r="F4495" s="228">
        <v>1</v>
      </c>
      <c r="G4495" s="228" t="s">
        <v>298</v>
      </c>
      <c r="H4495" s="230">
        <f>'User Utilization'!Q13</f>
        <v>0</v>
      </c>
      <c r="I4495" s="230">
        <f>'User Utilization'!I13</f>
        <v>0</v>
      </c>
      <c r="J4495" s="231" t="s">
        <v>336</v>
      </c>
      <c r="K4495" s="228">
        <f t="shared" si="93"/>
        <v>0</v>
      </c>
      <c r="L4495" s="228">
        <f t="shared" si="94"/>
        <v>0</v>
      </c>
      <c r="M4495" s="228">
        <f t="shared" si="96"/>
        <v>0</v>
      </c>
      <c r="N4495" s="228">
        <f t="shared" si="96"/>
        <v>0</v>
      </c>
      <c r="O4495" s="228">
        <f t="shared" si="96"/>
        <v>0</v>
      </c>
      <c r="P4495" s="228">
        <f t="shared" si="96"/>
        <v>0</v>
      </c>
      <c r="Q4495" s="228">
        <f t="shared" si="96"/>
        <v>0</v>
      </c>
      <c r="R4495" s="228">
        <f t="shared" si="95"/>
        <v>0</v>
      </c>
      <c r="S4495" s="228"/>
    </row>
    <row r="4496" spans="1:19" hidden="1" x14ac:dyDescent="0.25">
      <c r="A4496" s="228" t="str">
        <f t="shared" si="92"/>
        <v>NANAUser6op_eye</v>
      </c>
      <c r="B4496" s="228" t="s">
        <v>3742</v>
      </c>
      <c r="C4496" s="229" t="s">
        <v>3742</v>
      </c>
      <c r="D4496" s="229" t="s">
        <v>3742</v>
      </c>
      <c r="E4496" s="228" t="s">
        <v>3757</v>
      </c>
      <c r="F4496" s="228">
        <v>1</v>
      </c>
      <c r="G4496" s="228" t="s">
        <v>299</v>
      </c>
      <c r="H4496" s="230">
        <f>'User Utilization'!Q14</f>
        <v>151.51769072724801</v>
      </c>
      <c r="I4496" s="230">
        <f>'User Utilization'!I14</f>
        <v>2.0000000000000073E-2</v>
      </c>
      <c r="J4496" s="231" t="s">
        <v>332</v>
      </c>
      <c r="K4496" s="228">
        <f t="shared" si="93"/>
        <v>3.0303538145449713</v>
      </c>
      <c r="L4496" s="228">
        <f t="shared" si="94"/>
        <v>3.0303538145449713</v>
      </c>
      <c r="M4496" s="228">
        <f t="shared" si="96"/>
        <v>2.0000000000000073E-2</v>
      </c>
      <c r="N4496" s="228">
        <f t="shared" si="96"/>
        <v>0</v>
      </c>
      <c r="O4496" s="228">
        <f t="shared" si="96"/>
        <v>0</v>
      </c>
      <c r="P4496" s="228">
        <f t="shared" si="96"/>
        <v>0</v>
      </c>
      <c r="Q4496" s="228">
        <f t="shared" si="96"/>
        <v>0</v>
      </c>
      <c r="R4496" s="228">
        <f t="shared" si="95"/>
        <v>0</v>
      </c>
      <c r="S4496" s="228"/>
    </row>
    <row r="4497" spans="1:19" hidden="1" x14ac:dyDescent="0.25">
      <c r="A4497" s="228" t="str">
        <f t="shared" si="92"/>
        <v>NANAUser6op_jcode</v>
      </c>
      <c r="B4497" s="228" t="s">
        <v>3742</v>
      </c>
      <c r="C4497" s="229" t="s">
        <v>3742</v>
      </c>
      <c r="D4497" s="229" t="s">
        <v>3742</v>
      </c>
      <c r="E4497" s="228" t="s">
        <v>3757</v>
      </c>
      <c r="F4497" s="228">
        <v>1</v>
      </c>
      <c r="G4497" s="228" t="s">
        <v>300</v>
      </c>
      <c r="H4497" s="230">
        <f>'User Utilization'!Q15</f>
        <v>0</v>
      </c>
      <c r="I4497" s="230">
        <f>'User Utilization'!I15</f>
        <v>0</v>
      </c>
      <c r="J4497" s="231" t="s">
        <v>336</v>
      </c>
      <c r="K4497" s="228">
        <f t="shared" si="93"/>
        <v>0</v>
      </c>
      <c r="L4497" s="228">
        <f t="shared" si="94"/>
        <v>0</v>
      </c>
      <c r="M4497" s="228">
        <f t="shared" si="96"/>
        <v>0</v>
      </c>
      <c r="N4497" s="228">
        <f t="shared" si="96"/>
        <v>0</v>
      </c>
      <c r="O4497" s="228">
        <f t="shared" si="96"/>
        <v>0</v>
      </c>
      <c r="P4497" s="228">
        <f t="shared" si="96"/>
        <v>0</v>
      </c>
      <c r="Q4497" s="228">
        <f t="shared" si="96"/>
        <v>0</v>
      </c>
      <c r="R4497" s="228">
        <f t="shared" si="95"/>
        <v>0</v>
      </c>
      <c r="S4497" s="228"/>
    </row>
    <row r="4498" spans="1:19" hidden="1" x14ac:dyDescent="0.25">
      <c r="A4498" s="228" t="str">
        <f t="shared" si="92"/>
        <v>NANAUser6op_lab</v>
      </c>
      <c r="B4498" s="228" t="s">
        <v>3742</v>
      </c>
      <c r="C4498" s="229" t="s">
        <v>3742</v>
      </c>
      <c r="D4498" s="229" t="s">
        <v>3742</v>
      </c>
      <c r="E4498" s="228" t="s">
        <v>3757</v>
      </c>
      <c r="F4498" s="228">
        <v>1</v>
      </c>
      <c r="G4498" s="228" t="s">
        <v>301</v>
      </c>
      <c r="H4498" s="230">
        <f>'User Utilization'!Q16</f>
        <v>42.032933252035903</v>
      </c>
      <c r="I4498" s="230">
        <f>'User Utilization'!I16</f>
        <v>0.38000000000000017</v>
      </c>
      <c r="J4498" s="231" t="s">
        <v>333</v>
      </c>
      <c r="K4498" s="228">
        <f t="shared" si="93"/>
        <v>15.972514635773651</v>
      </c>
      <c r="L4498" s="228">
        <f t="shared" si="94"/>
        <v>15.972514635773651</v>
      </c>
      <c r="M4498" s="228">
        <f t="shared" si="96"/>
        <v>0</v>
      </c>
      <c r="N4498" s="228">
        <f t="shared" si="96"/>
        <v>0.38000000000000017</v>
      </c>
      <c r="O4498" s="228">
        <f t="shared" si="96"/>
        <v>0</v>
      </c>
      <c r="P4498" s="228">
        <f t="shared" si="96"/>
        <v>0</v>
      </c>
      <c r="Q4498" s="228">
        <f t="shared" si="96"/>
        <v>0</v>
      </c>
      <c r="R4498" s="228">
        <f t="shared" si="95"/>
        <v>0</v>
      </c>
      <c r="S4498" s="228"/>
    </row>
    <row r="4499" spans="1:19" hidden="1" x14ac:dyDescent="0.25">
      <c r="A4499" s="228" t="str">
        <f t="shared" si="92"/>
        <v>NANAUser6op_mh</v>
      </c>
      <c r="B4499" s="228" t="s">
        <v>3742</v>
      </c>
      <c r="C4499" s="229" t="s">
        <v>3742</v>
      </c>
      <c r="D4499" s="229" t="s">
        <v>3742</v>
      </c>
      <c r="E4499" s="228" t="s">
        <v>3757</v>
      </c>
      <c r="F4499" s="228">
        <v>1</v>
      </c>
      <c r="G4499" s="228" t="s">
        <v>302</v>
      </c>
      <c r="H4499" s="230">
        <f>'User Utilization'!Q17</f>
        <v>99.613940836245305</v>
      </c>
      <c r="I4499" s="230">
        <f>'User Utilization'!I17</f>
        <v>3.4999999999999969E-2</v>
      </c>
      <c r="J4499" s="231" t="s">
        <v>332</v>
      </c>
      <c r="K4499" s="228">
        <f t="shared" si="93"/>
        <v>3.4864879292685824</v>
      </c>
      <c r="L4499" s="228">
        <f t="shared" si="94"/>
        <v>3.4864879292685824</v>
      </c>
      <c r="M4499" s="228">
        <f t="shared" si="96"/>
        <v>3.4999999999999969E-2</v>
      </c>
      <c r="N4499" s="228">
        <f t="shared" si="96"/>
        <v>0</v>
      </c>
      <c r="O4499" s="228">
        <f t="shared" si="96"/>
        <v>0</v>
      </c>
      <c r="P4499" s="228">
        <f t="shared" si="96"/>
        <v>0</v>
      </c>
      <c r="Q4499" s="228">
        <f t="shared" si="96"/>
        <v>0</v>
      </c>
      <c r="R4499" s="228">
        <f t="shared" si="95"/>
        <v>0</v>
      </c>
      <c r="S4499" s="228"/>
    </row>
    <row r="4500" spans="1:19" hidden="1" x14ac:dyDescent="0.25">
      <c r="A4500" s="228" t="str">
        <f t="shared" si="92"/>
        <v>NANAUser6op_op_fac</v>
      </c>
      <c r="B4500" s="228" t="s">
        <v>3742</v>
      </c>
      <c r="C4500" s="229" t="s">
        <v>3742</v>
      </c>
      <c r="D4500" s="229" t="s">
        <v>3742</v>
      </c>
      <c r="E4500" s="228" t="s">
        <v>3757</v>
      </c>
      <c r="F4500" s="228">
        <v>1</v>
      </c>
      <c r="G4500" s="228" t="s">
        <v>303</v>
      </c>
      <c r="H4500" s="230">
        <f>'User Utilization'!Q18</f>
        <v>147.83037897500401</v>
      </c>
      <c r="I4500" s="230">
        <f>'User Utilization'!I18</f>
        <v>3.5107563076540826E-3</v>
      </c>
      <c r="J4500" s="231" t="s">
        <v>336</v>
      </c>
      <c r="K4500" s="228">
        <f t="shared" si="93"/>
        <v>0.51899643544938878</v>
      </c>
      <c r="L4500" s="228">
        <f t="shared" si="94"/>
        <v>0.51899643544938878</v>
      </c>
      <c r="M4500" s="228">
        <f t="shared" si="96"/>
        <v>0</v>
      </c>
      <c r="N4500" s="228">
        <f t="shared" si="96"/>
        <v>0</v>
      </c>
      <c r="O4500" s="228">
        <f t="shared" si="96"/>
        <v>0</v>
      </c>
      <c r="P4500" s="228">
        <f t="shared" si="96"/>
        <v>0</v>
      </c>
      <c r="Q4500" s="228">
        <f t="shared" si="96"/>
        <v>3.5107563076540826E-3</v>
      </c>
      <c r="R4500" s="228">
        <f t="shared" si="95"/>
        <v>0.51899643544938878</v>
      </c>
      <c r="S4500" s="228"/>
    </row>
    <row r="4501" spans="1:19" hidden="1" x14ac:dyDescent="0.25">
      <c r="A4501" s="228" t="str">
        <f t="shared" si="92"/>
        <v>NANAUser6op_other</v>
      </c>
      <c r="B4501" s="228" t="s">
        <v>3742</v>
      </c>
      <c r="C4501" s="229" t="s">
        <v>3742</v>
      </c>
      <c r="D4501" s="229" t="s">
        <v>3742</v>
      </c>
      <c r="E4501" s="228" t="s">
        <v>3757</v>
      </c>
      <c r="F4501" s="228">
        <v>1</v>
      </c>
      <c r="G4501" s="228" t="s">
        <v>304</v>
      </c>
      <c r="H4501" s="230">
        <f>'User Utilization'!Q19</f>
        <v>23.947119641636</v>
      </c>
      <c r="I4501" s="230">
        <f>'User Utilization'!I19</f>
        <v>1.4448402513985577</v>
      </c>
      <c r="J4501" s="231" t="s">
        <v>336</v>
      </c>
      <c r="K4501" s="228">
        <f t="shared" si="93"/>
        <v>34.599762363292697</v>
      </c>
      <c r="L4501" s="228">
        <f t="shared" si="94"/>
        <v>34.599762363292697</v>
      </c>
      <c r="M4501" s="228">
        <f t="shared" si="96"/>
        <v>0</v>
      </c>
      <c r="N4501" s="228">
        <f t="shared" si="96"/>
        <v>0</v>
      </c>
      <c r="O4501" s="228">
        <f t="shared" si="96"/>
        <v>0</v>
      </c>
      <c r="P4501" s="228">
        <f t="shared" si="96"/>
        <v>0</v>
      </c>
      <c r="Q4501" s="228">
        <f t="shared" si="96"/>
        <v>1.4448402513985577</v>
      </c>
      <c r="R4501" s="228">
        <f t="shared" si="95"/>
        <v>34.599762363292697</v>
      </c>
      <c r="S4501" s="228"/>
    </row>
    <row r="4502" spans="1:19" hidden="1" x14ac:dyDescent="0.25">
      <c r="A4502" s="228" t="str">
        <f t="shared" si="92"/>
        <v>NANAUser6op_prev</v>
      </c>
      <c r="B4502" s="228" t="s">
        <v>3742</v>
      </c>
      <c r="C4502" s="229" t="s">
        <v>3742</v>
      </c>
      <c r="D4502" s="229" t="s">
        <v>3742</v>
      </c>
      <c r="E4502" s="228" t="s">
        <v>3757</v>
      </c>
      <c r="F4502" s="228">
        <v>1</v>
      </c>
      <c r="G4502" s="228" t="s">
        <v>305</v>
      </c>
      <c r="H4502" s="230">
        <f>'User Utilization'!Q20</f>
        <v>119.813924264318</v>
      </c>
      <c r="I4502" s="230">
        <f>'User Utilization'!I20</f>
        <v>0.41999999999999971</v>
      </c>
      <c r="J4502" s="231" t="s">
        <v>332</v>
      </c>
      <c r="K4502" s="228">
        <f t="shared" si="93"/>
        <v>50.32184819101353</v>
      </c>
      <c r="L4502" s="228">
        <f t="shared" si="94"/>
        <v>50.32184819101353</v>
      </c>
      <c r="M4502" s="228">
        <f t="shared" si="96"/>
        <v>0.41999999999999971</v>
      </c>
      <c r="N4502" s="228">
        <f t="shared" si="96"/>
        <v>0</v>
      </c>
      <c r="O4502" s="228">
        <f t="shared" si="96"/>
        <v>0</v>
      </c>
      <c r="P4502" s="228">
        <f t="shared" si="96"/>
        <v>0</v>
      </c>
      <c r="Q4502" s="228">
        <f t="shared" si="96"/>
        <v>0</v>
      </c>
      <c r="R4502" s="228">
        <f t="shared" si="95"/>
        <v>0</v>
      </c>
      <c r="S4502" s="228"/>
    </row>
    <row r="4503" spans="1:19" hidden="1" x14ac:dyDescent="0.25">
      <c r="A4503" s="228" t="str">
        <f t="shared" si="92"/>
        <v>NANAUser6op_primcare</v>
      </c>
      <c r="B4503" s="228" t="s">
        <v>3742</v>
      </c>
      <c r="C4503" s="229" t="s">
        <v>3742</v>
      </c>
      <c r="D4503" s="229" t="s">
        <v>3742</v>
      </c>
      <c r="E4503" s="228" t="s">
        <v>3757</v>
      </c>
      <c r="F4503" s="228">
        <v>1</v>
      </c>
      <c r="G4503" s="228" t="s">
        <v>306</v>
      </c>
      <c r="H4503" s="230">
        <f>'User Utilization'!Q21</f>
        <v>113.839056531994</v>
      </c>
      <c r="I4503" s="230">
        <f>'User Utilization'!I21</f>
        <v>0.66</v>
      </c>
      <c r="J4503" s="231" t="s">
        <v>332</v>
      </c>
      <c r="K4503" s="228">
        <f t="shared" si="93"/>
        <v>75.133777311116049</v>
      </c>
      <c r="L4503" s="228">
        <f t="shared" si="94"/>
        <v>75.133777311116049</v>
      </c>
      <c r="M4503" s="228">
        <f t="shared" si="96"/>
        <v>0.66</v>
      </c>
      <c r="N4503" s="228">
        <f t="shared" si="96"/>
        <v>0</v>
      </c>
      <c r="O4503" s="228">
        <f t="shared" si="96"/>
        <v>0</v>
      </c>
      <c r="P4503" s="228">
        <f t="shared" si="96"/>
        <v>0</v>
      </c>
      <c r="Q4503" s="228">
        <f t="shared" si="96"/>
        <v>0</v>
      </c>
      <c r="R4503" s="228">
        <f t="shared" si="95"/>
        <v>0</v>
      </c>
      <c r="S4503" s="228"/>
    </row>
    <row r="4504" spans="1:19" hidden="1" x14ac:dyDescent="0.25">
      <c r="A4504" s="228" t="str">
        <f t="shared" ref="A4504:A4566" si="97">B4504&amp;C4504&amp;E4504&amp;G4504</f>
        <v>NANAUser6op_rehab</v>
      </c>
      <c r="B4504" s="228" t="s">
        <v>3742</v>
      </c>
      <c r="C4504" s="229" t="s">
        <v>3742</v>
      </c>
      <c r="D4504" s="229" t="s">
        <v>3742</v>
      </c>
      <c r="E4504" s="228" t="s">
        <v>3757</v>
      </c>
      <c r="F4504" s="228">
        <v>1</v>
      </c>
      <c r="G4504" s="228" t="s">
        <v>307</v>
      </c>
      <c r="H4504" s="230">
        <f>'User Utilization'!Q22</f>
        <v>46.941546718658699</v>
      </c>
      <c r="I4504" s="230">
        <f>'User Utilization'!I22</f>
        <v>4.7910320618389034E-2</v>
      </c>
      <c r="J4504" s="231" t="s">
        <v>336</v>
      </c>
      <c r="K4504" s="228">
        <f t="shared" si="93"/>
        <v>2.2489845536140258</v>
      </c>
      <c r="L4504" s="228">
        <f t="shared" si="94"/>
        <v>2.2489845536140258</v>
      </c>
      <c r="M4504" s="228">
        <f t="shared" si="96"/>
        <v>0</v>
      </c>
      <c r="N4504" s="228">
        <f t="shared" si="96"/>
        <v>0</v>
      </c>
      <c r="O4504" s="228">
        <f t="shared" si="96"/>
        <v>0</v>
      </c>
      <c r="P4504" s="228">
        <f t="shared" si="96"/>
        <v>0</v>
      </c>
      <c r="Q4504" s="228">
        <f t="shared" si="96"/>
        <v>4.7910320618389034E-2</v>
      </c>
      <c r="R4504" s="228">
        <f t="shared" si="95"/>
        <v>2.2489845536140258</v>
      </c>
      <c r="S4504" s="228"/>
    </row>
    <row r="4505" spans="1:19" hidden="1" x14ac:dyDescent="0.25">
      <c r="A4505" s="228" t="str">
        <f t="shared" si="97"/>
        <v>NANAUser6op_speccare</v>
      </c>
      <c r="B4505" s="228" t="s">
        <v>3742</v>
      </c>
      <c r="C4505" s="229" t="s">
        <v>3742</v>
      </c>
      <c r="D4505" s="229" t="s">
        <v>3742</v>
      </c>
      <c r="E4505" s="228" t="s">
        <v>3757</v>
      </c>
      <c r="F4505" s="228">
        <v>1</v>
      </c>
      <c r="G4505" s="228" t="s">
        <v>308</v>
      </c>
      <c r="H4505" s="230">
        <f>'User Utilization'!Q23</f>
        <v>121.96643636079099</v>
      </c>
      <c r="I4505" s="230">
        <f>'User Utilization'!I23</f>
        <v>0.37499999999999983</v>
      </c>
      <c r="J4505" s="231" t="s">
        <v>332</v>
      </c>
      <c r="K4505" s="228">
        <f t="shared" si="93"/>
        <v>45.737413635296605</v>
      </c>
      <c r="L4505" s="228">
        <f t="shared" si="94"/>
        <v>45.737413635296605</v>
      </c>
      <c r="M4505" s="228">
        <f t="shared" si="96"/>
        <v>0.37499999999999983</v>
      </c>
      <c r="N4505" s="228">
        <f t="shared" si="96"/>
        <v>0</v>
      </c>
      <c r="O4505" s="228">
        <f t="shared" si="96"/>
        <v>0</v>
      </c>
      <c r="P4505" s="228">
        <f t="shared" si="96"/>
        <v>0</v>
      </c>
      <c r="Q4505" s="228">
        <f t="shared" si="96"/>
        <v>0</v>
      </c>
      <c r="R4505" s="228">
        <f t="shared" si="95"/>
        <v>0</v>
      </c>
      <c r="S4505" s="228"/>
    </row>
    <row r="4506" spans="1:19" hidden="1" x14ac:dyDescent="0.25">
      <c r="A4506" s="228" t="str">
        <f t="shared" si="97"/>
        <v>NANAUser6op_surg</v>
      </c>
      <c r="B4506" s="228" t="s">
        <v>3742</v>
      </c>
      <c r="C4506" s="229" t="s">
        <v>3742</v>
      </c>
      <c r="D4506" s="229" t="s">
        <v>3742</v>
      </c>
      <c r="E4506" s="228" t="s">
        <v>3757</v>
      </c>
      <c r="F4506" s="228">
        <v>1</v>
      </c>
      <c r="G4506" s="228" t="s">
        <v>309</v>
      </c>
      <c r="H4506" s="230">
        <f>'User Utilization'!Q24</f>
        <v>0</v>
      </c>
      <c r="I4506" s="230">
        <f>'User Utilization'!I24</f>
        <v>0</v>
      </c>
      <c r="J4506" s="231" t="s">
        <v>336</v>
      </c>
      <c r="K4506" s="228">
        <f t="shared" si="93"/>
        <v>0</v>
      </c>
      <c r="L4506" s="228">
        <f t="shared" si="94"/>
        <v>0</v>
      </c>
      <c r="M4506" s="228">
        <f t="shared" si="96"/>
        <v>0</v>
      </c>
      <c r="N4506" s="228">
        <f t="shared" si="96"/>
        <v>0</v>
      </c>
      <c r="O4506" s="228">
        <f t="shared" si="96"/>
        <v>0</v>
      </c>
      <c r="P4506" s="228">
        <f t="shared" si="96"/>
        <v>0</v>
      </c>
      <c r="Q4506" s="228">
        <f t="shared" si="96"/>
        <v>0</v>
      </c>
      <c r="R4506" s="228">
        <f t="shared" si="95"/>
        <v>0</v>
      </c>
      <c r="S4506" s="228"/>
    </row>
    <row r="4507" spans="1:19" hidden="1" x14ac:dyDescent="0.25">
      <c r="A4507" s="228" t="str">
        <f t="shared" si="97"/>
        <v>NANAUser6op_ultrasound</v>
      </c>
      <c r="B4507" s="228" t="s">
        <v>3742</v>
      </c>
      <c r="C4507" s="229" t="s">
        <v>3742</v>
      </c>
      <c r="D4507" s="229" t="s">
        <v>3742</v>
      </c>
      <c r="E4507" s="228" t="s">
        <v>3757</v>
      </c>
      <c r="F4507" s="228">
        <v>1</v>
      </c>
      <c r="G4507" s="228" t="s">
        <v>310</v>
      </c>
      <c r="H4507" s="230">
        <f>'User Utilization'!Q25</f>
        <v>106.49562974529699</v>
      </c>
      <c r="I4507" s="230">
        <f>'User Utilization'!I25</f>
        <v>4.9999999999999984E-3</v>
      </c>
      <c r="J4507" s="231" t="s">
        <v>333</v>
      </c>
      <c r="K4507" s="228">
        <f t="shared" si="93"/>
        <v>0.5324781487264848</v>
      </c>
      <c r="L4507" s="228">
        <f t="shared" si="94"/>
        <v>0.5324781487264848</v>
      </c>
      <c r="M4507" s="228">
        <f t="shared" si="96"/>
        <v>0</v>
      </c>
      <c r="N4507" s="228">
        <f t="shared" si="96"/>
        <v>4.9999999999999984E-3</v>
      </c>
      <c r="O4507" s="228">
        <f t="shared" si="96"/>
        <v>0</v>
      </c>
      <c r="P4507" s="228">
        <f t="shared" si="96"/>
        <v>0</v>
      </c>
      <c r="Q4507" s="228">
        <f t="shared" si="96"/>
        <v>0</v>
      </c>
      <c r="R4507" s="228">
        <f t="shared" si="95"/>
        <v>0</v>
      </c>
      <c r="S4507" s="228"/>
    </row>
    <row r="4508" spans="1:19" hidden="1" x14ac:dyDescent="0.25">
      <c r="A4508" s="228" t="str">
        <f t="shared" si="97"/>
        <v>NANAUser6op_xray</v>
      </c>
      <c r="B4508" s="228" t="s">
        <v>3742</v>
      </c>
      <c r="C4508" s="229" t="s">
        <v>3742</v>
      </c>
      <c r="D4508" s="229" t="s">
        <v>3742</v>
      </c>
      <c r="E4508" s="228" t="s">
        <v>3757</v>
      </c>
      <c r="F4508" s="228">
        <v>1</v>
      </c>
      <c r="G4508" s="228" t="s">
        <v>311</v>
      </c>
      <c r="H4508" s="230">
        <f>'User Utilization'!Q26</f>
        <v>71.887520350602003</v>
      </c>
      <c r="I4508" s="230">
        <f>'User Utilization'!I26</f>
        <v>0.10500000000000019</v>
      </c>
      <c r="J4508" s="231" t="s">
        <v>333</v>
      </c>
      <c r="K4508" s="228">
        <f t="shared" si="93"/>
        <v>7.5481896368132242</v>
      </c>
      <c r="L4508" s="228">
        <f t="shared" si="94"/>
        <v>7.5481896368132242</v>
      </c>
      <c r="M4508" s="228">
        <f t="shared" si="96"/>
        <v>0</v>
      </c>
      <c r="N4508" s="228">
        <f t="shared" si="96"/>
        <v>0.10500000000000019</v>
      </c>
      <c r="O4508" s="228">
        <f t="shared" si="96"/>
        <v>0</v>
      </c>
      <c r="P4508" s="228">
        <f t="shared" si="96"/>
        <v>0</v>
      </c>
      <c r="Q4508" s="228">
        <f t="shared" si="96"/>
        <v>0</v>
      </c>
      <c r="R4508" s="228">
        <f t="shared" si="95"/>
        <v>0</v>
      </c>
      <c r="S4508" s="228"/>
    </row>
    <row r="4509" spans="1:19" hidden="1" x14ac:dyDescent="0.25">
      <c r="A4509" s="228" t="str">
        <f t="shared" si="97"/>
        <v>NANAUser6rx_generic</v>
      </c>
      <c r="B4509" s="228" t="s">
        <v>3742</v>
      </c>
      <c r="C4509" s="229" t="s">
        <v>3742</v>
      </c>
      <c r="D4509" s="229" t="s">
        <v>3742</v>
      </c>
      <c r="E4509" s="228" t="s">
        <v>3757</v>
      </c>
      <c r="F4509" s="228">
        <v>1</v>
      </c>
      <c r="G4509" s="228" t="s">
        <v>312</v>
      </c>
      <c r="H4509" s="230">
        <f>'User Utilization'!Q27</f>
        <v>19.4879999214651</v>
      </c>
      <c r="I4509" s="230">
        <f>'User Utilization'!I27</f>
        <v>1.4650000000000007</v>
      </c>
      <c r="J4509" s="231" t="s">
        <v>334</v>
      </c>
      <c r="K4509" s="228">
        <f t="shared" si="93"/>
        <v>28.549919884946387</v>
      </c>
      <c r="L4509" s="228">
        <f t="shared" si="94"/>
        <v>28.549919884946387</v>
      </c>
      <c r="M4509" s="228">
        <f t="shared" si="96"/>
        <v>0</v>
      </c>
      <c r="N4509" s="228">
        <f t="shared" si="96"/>
        <v>0</v>
      </c>
      <c r="O4509" s="228">
        <f t="shared" si="96"/>
        <v>1.4650000000000007</v>
      </c>
      <c r="P4509" s="228">
        <f t="shared" si="96"/>
        <v>0</v>
      </c>
      <c r="Q4509" s="228">
        <f t="shared" si="96"/>
        <v>0</v>
      </c>
      <c r="R4509" s="228">
        <f t="shared" si="95"/>
        <v>0</v>
      </c>
      <c r="S4509" s="228"/>
    </row>
    <row r="4510" spans="1:19" hidden="1" x14ac:dyDescent="0.25">
      <c r="A4510" s="228" t="str">
        <f t="shared" si="97"/>
        <v>NANAUser6rx_pbrand</v>
      </c>
      <c r="B4510" s="228" t="s">
        <v>3742</v>
      </c>
      <c r="C4510" s="229" t="s">
        <v>3742</v>
      </c>
      <c r="D4510" s="229" t="s">
        <v>3742</v>
      </c>
      <c r="E4510" s="228" t="s">
        <v>3757</v>
      </c>
      <c r="F4510" s="228">
        <v>1</v>
      </c>
      <c r="G4510" s="228" t="s">
        <v>2687</v>
      </c>
      <c r="H4510" s="230">
        <f>'User Utilization'!Q28</f>
        <v>82.333903063710395</v>
      </c>
      <c r="I4510" s="230">
        <f>'User Utilization'!I28</f>
        <v>0.13980631184</v>
      </c>
      <c r="J4510" s="231" t="s">
        <v>334</v>
      </c>
      <c r="K4510" s="228">
        <f t="shared" si="93"/>
        <v>11.510799326729426</v>
      </c>
      <c r="L4510" s="228">
        <f t="shared" si="94"/>
        <v>11.510799326729426</v>
      </c>
      <c r="M4510" s="228">
        <f t="shared" si="96"/>
        <v>0</v>
      </c>
      <c r="N4510" s="228">
        <f t="shared" si="96"/>
        <v>0</v>
      </c>
      <c r="O4510" s="228">
        <f t="shared" si="96"/>
        <v>0.13980631184</v>
      </c>
      <c r="P4510" s="228">
        <f t="shared" si="96"/>
        <v>0</v>
      </c>
      <c r="Q4510" s="228">
        <f t="shared" si="96"/>
        <v>0</v>
      </c>
      <c r="R4510" s="228">
        <f t="shared" si="95"/>
        <v>0</v>
      </c>
      <c r="S4510" s="228"/>
    </row>
    <row r="4511" spans="1:19" hidden="1" x14ac:dyDescent="0.25">
      <c r="A4511" s="228" t="str">
        <f t="shared" si="97"/>
        <v>NANAUser6rx_npbrand</v>
      </c>
      <c r="B4511" s="228" t="s">
        <v>3742</v>
      </c>
      <c r="C4511" s="229" t="s">
        <v>3742</v>
      </c>
      <c r="D4511" s="229" t="s">
        <v>3742</v>
      </c>
      <c r="E4511" s="228" t="s">
        <v>3757</v>
      </c>
      <c r="F4511" s="228">
        <v>1</v>
      </c>
      <c r="G4511" s="228" t="s">
        <v>2688</v>
      </c>
      <c r="H4511" s="230">
        <f>'User Utilization'!Q29</f>
        <v>132.66381314597501</v>
      </c>
      <c r="I4511" s="230">
        <f>'User Utilization'!I29</f>
        <v>2.0193688160000063E-2</v>
      </c>
      <c r="J4511" s="231" t="s">
        <v>334</v>
      </c>
      <c r="K4511" s="228">
        <f t="shared" si="93"/>
        <v>2.6789716727863362</v>
      </c>
      <c r="L4511" s="228">
        <f t="shared" si="94"/>
        <v>2.6789716727863362</v>
      </c>
      <c r="M4511" s="228">
        <f t="shared" si="96"/>
        <v>0</v>
      </c>
      <c r="N4511" s="228">
        <f t="shared" si="96"/>
        <v>0</v>
      </c>
      <c r="O4511" s="228">
        <f t="shared" si="96"/>
        <v>2.0193688160000063E-2</v>
      </c>
      <c r="P4511" s="228">
        <f t="shared" si="96"/>
        <v>0</v>
      </c>
      <c r="Q4511" s="228">
        <f t="shared" si="96"/>
        <v>0</v>
      </c>
      <c r="R4511" s="228">
        <f t="shared" si="95"/>
        <v>0</v>
      </c>
      <c r="S4511" s="228"/>
    </row>
    <row r="4512" spans="1:19" hidden="1" x14ac:dyDescent="0.25">
      <c r="A4512" s="228" t="str">
        <f t="shared" si="97"/>
        <v>NANAUser6rx_specialty</v>
      </c>
      <c r="B4512" s="228" t="s">
        <v>3742</v>
      </c>
      <c r="C4512" s="229" t="s">
        <v>3742</v>
      </c>
      <c r="D4512" s="229" t="s">
        <v>3742</v>
      </c>
      <c r="E4512" s="228" t="s">
        <v>3757</v>
      </c>
      <c r="F4512" s="228">
        <v>1</v>
      </c>
      <c r="G4512" s="228" t="s">
        <v>313</v>
      </c>
      <c r="H4512" s="230">
        <f>'User Utilization'!Q30</f>
        <v>0</v>
      </c>
      <c r="I4512" s="230">
        <f>'User Utilization'!I30</f>
        <v>0</v>
      </c>
      <c r="J4512" s="232" t="s">
        <v>334</v>
      </c>
      <c r="K4512" s="228">
        <f t="shared" si="93"/>
        <v>0</v>
      </c>
      <c r="L4512" s="228">
        <f t="shared" si="94"/>
        <v>0</v>
      </c>
      <c r="M4512" s="228">
        <f t="shared" si="96"/>
        <v>0</v>
      </c>
      <c r="N4512" s="228">
        <f t="shared" si="96"/>
        <v>0</v>
      </c>
      <c r="O4512" s="228">
        <f t="shared" si="96"/>
        <v>0</v>
      </c>
      <c r="P4512" s="228">
        <f t="shared" si="96"/>
        <v>0</v>
      </c>
      <c r="Q4512" s="228">
        <f t="shared" si="96"/>
        <v>0</v>
      </c>
      <c r="R4512" s="228">
        <f t="shared" si="95"/>
        <v>0</v>
      </c>
      <c r="S4512" s="228"/>
    </row>
    <row r="4513" spans="1:19" hidden="1" x14ac:dyDescent="0.25">
      <c r="A4513" s="228" t="str">
        <f t="shared" si="97"/>
        <v>NANAUser7ip_fac</v>
      </c>
      <c r="B4513" s="228" t="s">
        <v>3742</v>
      </c>
      <c r="C4513" s="229" t="s">
        <v>3742</v>
      </c>
      <c r="D4513" s="229" t="s">
        <v>3742</v>
      </c>
      <c r="E4513" s="228" t="s">
        <v>3758</v>
      </c>
      <c r="F4513" s="228">
        <v>1</v>
      </c>
      <c r="G4513" s="228" t="s">
        <v>289</v>
      </c>
      <c r="H4513" s="230">
        <f>'User Utilization'!R4</f>
        <v>443.47263841197201</v>
      </c>
      <c r="I4513" s="230">
        <f>'User Utilization'!J4</f>
        <v>0</v>
      </c>
      <c r="J4513" s="231" t="s">
        <v>335</v>
      </c>
      <c r="K4513" s="228">
        <f t="shared" si="93"/>
        <v>0</v>
      </c>
      <c r="L4513" s="228">
        <f t="shared" si="94"/>
        <v>0</v>
      </c>
      <c r="M4513" s="228">
        <f t="shared" si="96"/>
        <v>0</v>
      </c>
      <c r="N4513" s="228">
        <f t="shared" si="96"/>
        <v>0</v>
      </c>
      <c r="O4513" s="228">
        <f t="shared" si="96"/>
        <v>0</v>
      </c>
      <c r="P4513" s="228">
        <f t="shared" si="96"/>
        <v>0</v>
      </c>
      <c r="Q4513" s="228">
        <f t="shared" si="96"/>
        <v>0</v>
      </c>
      <c r="R4513" s="228">
        <f t="shared" si="95"/>
        <v>0</v>
      </c>
      <c r="S4513" s="228"/>
    </row>
    <row r="4514" spans="1:19" hidden="1" x14ac:dyDescent="0.25">
      <c r="A4514" s="228" t="str">
        <f t="shared" si="97"/>
        <v>NANAUser7ip_prof</v>
      </c>
      <c r="B4514" s="228" t="s">
        <v>3742</v>
      </c>
      <c r="C4514" s="229" t="s">
        <v>3742</v>
      </c>
      <c r="D4514" s="229" t="s">
        <v>3742</v>
      </c>
      <c r="E4514" s="228" t="s">
        <v>3758</v>
      </c>
      <c r="F4514" s="228">
        <v>1</v>
      </c>
      <c r="G4514" s="228" t="s">
        <v>290</v>
      </c>
      <c r="H4514" s="230">
        <f>'User Utilization'!R5</f>
        <v>1402.73721315018</v>
      </c>
      <c r="I4514" s="230">
        <f>'User Utilization'!J5</f>
        <v>0</v>
      </c>
      <c r="J4514" s="231" t="s">
        <v>363</v>
      </c>
      <c r="K4514" s="228">
        <f t="shared" si="93"/>
        <v>0</v>
      </c>
      <c r="L4514" s="228">
        <f t="shared" si="94"/>
        <v>0</v>
      </c>
      <c r="M4514" s="228">
        <f t="shared" si="96"/>
        <v>0</v>
      </c>
      <c r="N4514" s="228">
        <f t="shared" si="96"/>
        <v>0</v>
      </c>
      <c r="O4514" s="228">
        <f t="shared" si="96"/>
        <v>0</v>
      </c>
      <c r="P4514" s="228">
        <f t="shared" si="96"/>
        <v>0</v>
      </c>
      <c r="Q4514" s="228">
        <f t="shared" si="96"/>
        <v>0</v>
      </c>
      <c r="R4514" s="228">
        <f t="shared" si="95"/>
        <v>0</v>
      </c>
      <c r="S4514" s="228"/>
    </row>
    <row r="4515" spans="1:19" hidden="1" x14ac:dyDescent="0.25">
      <c r="A4515" s="228" t="str">
        <f t="shared" si="97"/>
        <v>NANAUser7op_ambulance</v>
      </c>
      <c r="B4515" s="228" t="s">
        <v>3742</v>
      </c>
      <c r="C4515" s="229" t="s">
        <v>3742</v>
      </c>
      <c r="D4515" s="229" t="s">
        <v>3742</v>
      </c>
      <c r="E4515" s="228" t="s">
        <v>3758</v>
      </c>
      <c r="F4515" s="228">
        <v>1</v>
      </c>
      <c r="G4515" s="228" t="s">
        <v>291</v>
      </c>
      <c r="H4515" s="230">
        <f>'User Utilization'!R6</f>
        <v>0</v>
      </c>
      <c r="I4515" s="230">
        <f>'User Utilization'!J6</f>
        <v>0</v>
      </c>
      <c r="J4515" s="231" t="s">
        <v>336</v>
      </c>
      <c r="K4515" s="228">
        <f t="shared" si="93"/>
        <v>0</v>
      </c>
      <c r="L4515" s="228">
        <f t="shared" si="94"/>
        <v>0</v>
      </c>
      <c r="M4515" s="228">
        <f t="shared" si="96"/>
        <v>0</v>
      </c>
      <c r="N4515" s="228">
        <f t="shared" si="96"/>
        <v>0</v>
      </c>
      <c r="O4515" s="228">
        <f t="shared" si="96"/>
        <v>0</v>
      </c>
      <c r="P4515" s="228">
        <f t="shared" si="96"/>
        <v>0</v>
      </c>
      <c r="Q4515" s="228">
        <f t="shared" si="96"/>
        <v>0</v>
      </c>
      <c r="R4515" s="228">
        <f t="shared" si="95"/>
        <v>0</v>
      </c>
      <c r="S4515" s="228"/>
    </row>
    <row r="4516" spans="1:19" hidden="1" x14ac:dyDescent="0.25">
      <c r="A4516" s="228" t="str">
        <f t="shared" si="97"/>
        <v>NANAUser7op_chiro</v>
      </c>
      <c r="B4516" s="228" t="s">
        <v>3742</v>
      </c>
      <c r="C4516" s="229" t="s">
        <v>3742</v>
      </c>
      <c r="D4516" s="229" t="s">
        <v>3742</v>
      </c>
      <c r="E4516" s="228" t="s">
        <v>3758</v>
      </c>
      <c r="F4516" s="228">
        <v>1</v>
      </c>
      <c r="G4516" s="228" t="s">
        <v>292</v>
      </c>
      <c r="H4516" s="230">
        <f>'User Utilization'!R7</f>
        <v>44.073191247587403</v>
      </c>
      <c r="I4516" s="230">
        <f>'User Utilization'!J7</f>
        <v>0.1400000000000001</v>
      </c>
      <c r="J4516" s="231" t="s">
        <v>332</v>
      </c>
      <c r="K4516" s="228">
        <f t="shared" si="93"/>
        <v>6.1702467746622407</v>
      </c>
      <c r="L4516" s="228">
        <f t="shared" si="94"/>
        <v>6.1702467746622407</v>
      </c>
      <c r="M4516" s="228">
        <f t="shared" si="96"/>
        <v>0.1400000000000001</v>
      </c>
      <c r="N4516" s="228">
        <f t="shared" si="96"/>
        <v>0</v>
      </c>
      <c r="O4516" s="228">
        <f t="shared" si="96"/>
        <v>0</v>
      </c>
      <c r="P4516" s="228">
        <f t="shared" si="96"/>
        <v>0</v>
      </c>
      <c r="Q4516" s="228">
        <f t="shared" si="96"/>
        <v>0</v>
      </c>
      <c r="R4516" s="228">
        <f t="shared" si="95"/>
        <v>0</v>
      </c>
      <c r="S4516" s="228"/>
    </row>
    <row r="4517" spans="1:19" hidden="1" x14ac:dyDescent="0.25">
      <c r="A4517" s="228" t="str">
        <f t="shared" si="97"/>
        <v>NANAUser7op_ct_mri</v>
      </c>
      <c r="B4517" s="228" t="s">
        <v>3742</v>
      </c>
      <c r="C4517" s="229" t="s">
        <v>3742</v>
      </c>
      <c r="D4517" s="229" t="s">
        <v>3742</v>
      </c>
      <c r="E4517" s="228" t="s">
        <v>3758</v>
      </c>
      <c r="F4517" s="228">
        <v>1</v>
      </c>
      <c r="G4517" s="228" t="s">
        <v>293</v>
      </c>
      <c r="H4517" s="230">
        <f>'User Utilization'!R8</f>
        <v>187.58646173277299</v>
      </c>
      <c r="I4517" s="230">
        <f>'User Utilization'!J8</f>
        <v>1.0000000000000002E-2</v>
      </c>
      <c r="J4517" s="231" t="s">
        <v>333</v>
      </c>
      <c r="K4517" s="228">
        <f t="shared" si="93"/>
        <v>1.8758646173277302</v>
      </c>
      <c r="L4517" s="228">
        <f t="shared" si="94"/>
        <v>1.8758646173277302</v>
      </c>
      <c r="M4517" s="228">
        <f t="shared" si="96"/>
        <v>0</v>
      </c>
      <c r="N4517" s="228">
        <f t="shared" si="96"/>
        <v>1.0000000000000002E-2</v>
      </c>
      <c r="O4517" s="228">
        <f t="shared" si="96"/>
        <v>0</v>
      </c>
      <c r="P4517" s="228">
        <f t="shared" si="96"/>
        <v>0</v>
      </c>
      <c r="Q4517" s="228">
        <f t="shared" si="96"/>
        <v>0</v>
      </c>
      <c r="R4517" s="228">
        <f t="shared" si="95"/>
        <v>0</v>
      </c>
      <c r="S4517" s="228"/>
    </row>
    <row r="4518" spans="1:19" hidden="1" x14ac:dyDescent="0.25">
      <c r="A4518" s="228" t="str">
        <f t="shared" si="97"/>
        <v>NANAUser7op_diagnostic_cardiology</v>
      </c>
      <c r="B4518" s="228" t="s">
        <v>3742</v>
      </c>
      <c r="C4518" s="229" t="s">
        <v>3742</v>
      </c>
      <c r="D4518" s="229" t="s">
        <v>3742</v>
      </c>
      <c r="E4518" s="228" t="s">
        <v>3758</v>
      </c>
      <c r="F4518" s="228">
        <v>1</v>
      </c>
      <c r="G4518" s="228" t="s">
        <v>294</v>
      </c>
      <c r="H4518" s="230">
        <f>'User Utilization'!R9</f>
        <v>81.395529284625596</v>
      </c>
      <c r="I4518" s="230">
        <f>'User Utilization'!J9</f>
        <v>5.9999999999999956E-2</v>
      </c>
      <c r="J4518" s="231" t="s">
        <v>333</v>
      </c>
      <c r="K4518" s="228">
        <f t="shared" si="93"/>
        <v>4.8837317570775323</v>
      </c>
      <c r="L4518" s="228">
        <f t="shared" si="94"/>
        <v>4.8837317570775323</v>
      </c>
      <c r="M4518" s="228">
        <f t="shared" si="96"/>
        <v>0</v>
      </c>
      <c r="N4518" s="228">
        <f t="shared" si="96"/>
        <v>5.9999999999999956E-2</v>
      </c>
      <c r="O4518" s="228">
        <f t="shared" si="96"/>
        <v>0</v>
      </c>
      <c r="P4518" s="228">
        <f t="shared" si="96"/>
        <v>0</v>
      </c>
      <c r="Q4518" s="228">
        <f t="shared" si="96"/>
        <v>0</v>
      </c>
      <c r="R4518" s="228">
        <f t="shared" si="95"/>
        <v>0</v>
      </c>
      <c r="S4518" s="228"/>
    </row>
    <row r="4519" spans="1:19" hidden="1" x14ac:dyDescent="0.25">
      <c r="A4519" s="228" t="str">
        <f t="shared" si="97"/>
        <v>NANAUser7op_dialysis</v>
      </c>
      <c r="B4519" s="228" t="s">
        <v>3742</v>
      </c>
      <c r="C4519" s="229" t="s">
        <v>3742</v>
      </c>
      <c r="D4519" s="229" t="s">
        <v>3742</v>
      </c>
      <c r="E4519" s="228" t="s">
        <v>3758</v>
      </c>
      <c r="F4519" s="228">
        <v>1</v>
      </c>
      <c r="G4519" s="228" t="s">
        <v>295</v>
      </c>
      <c r="H4519" s="230">
        <f>'User Utilization'!R10</f>
        <v>0</v>
      </c>
      <c r="I4519" s="230">
        <f>'User Utilization'!J10</f>
        <v>0</v>
      </c>
      <c r="J4519" s="231" t="s">
        <v>336</v>
      </c>
      <c r="K4519" s="228">
        <f t="shared" si="93"/>
        <v>0</v>
      </c>
      <c r="L4519" s="228">
        <f t="shared" si="94"/>
        <v>0</v>
      </c>
      <c r="M4519" s="228">
        <f t="shared" si="96"/>
        <v>0</v>
      </c>
      <c r="N4519" s="228">
        <f t="shared" si="96"/>
        <v>0</v>
      </c>
      <c r="O4519" s="228">
        <f t="shared" si="96"/>
        <v>0</v>
      </c>
      <c r="P4519" s="228">
        <f t="shared" si="96"/>
        <v>0</v>
      </c>
      <c r="Q4519" s="228">
        <f t="shared" si="96"/>
        <v>0</v>
      </c>
      <c r="R4519" s="228">
        <f t="shared" si="95"/>
        <v>0</v>
      </c>
      <c r="S4519" s="228"/>
    </row>
    <row r="4520" spans="1:19" hidden="1" x14ac:dyDescent="0.25">
      <c r="A4520" s="228" t="str">
        <f t="shared" si="97"/>
        <v>NANAUser7op_dme</v>
      </c>
      <c r="B4520" s="228" t="s">
        <v>3742</v>
      </c>
      <c r="C4520" s="229" t="s">
        <v>3742</v>
      </c>
      <c r="D4520" s="229" t="s">
        <v>3742</v>
      </c>
      <c r="E4520" s="228" t="s">
        <v>3758</v>
      </c>
      <c r="F4520" s="228">
        <v>1</v>
      </c>
      <c r="G4520" s="228" t="s">
        <v>296</v>
      </c>
      <c r="H4520" s="230">
        <f>'User Utilization'!R11</f>
        <v>76.695796737340402</v>
      </c>
      <c r="I4520" s="230">
        <f>'User Utilization'!J11</f>
        <v>6.4205529971328393E-3</v>
      </c>
      <c r="J4520" s="231" t="s">
        <v>336</v>
      </c>
      <c r="K4520" s="228">
        <f t="shared" si="93"/>
        <v>0.49242942760942193</v>
      </c>
      <c r="L4520" s="228">
        <f t="shared" si="94"/>
        <v>0.49242942760942193</v>
      </c>
      <c r="M4520" s="228">
        <f t="shared" si="96"/>
        <v>0</v>
      </c>
      <c r="N4520" s="228">
        <f t="shared" si="96"/>
        <v>0</v>
      </c>
      <c r="O4520" s="228">
        <f t="shared" si="96"/>
        <v>0</v>
      </c>
      <c r="P4520" s="228">
        <f t="shared" si="96"/>
        <v>0</v>
      </c>
      <c r="Q4520" s="228">
        <f t="shared" si="96"/>
        <v>6.4205529971328393E-3</v>
      </c>
      <c r="R4520" s="228">
        <f t="shared" si="95"/>
        <v>0.49242942760942193</v>
      </c>
      <c r="S4520" s="228"/>
    </row>
    <row r="4521" spans="1:19" hidden="1" x14ac:dyDescent="0.25">
      <c r="A4521" s="228" t="str">
        <f t="shared" si="97"/>
        <v>NANAUser7op_er_fac</v>
      </c>
      <c r="B4521" s="228" t="s">
        <v>3742</v>
      </c>
      <c r="C4521" s="229" t="s">
        <v>3742</v>
      </c>
      <c r="D4521" s="229" t="s">
        <v>3742</v>
      </c>
      <c r="E4521" s="228" t="s">
        <v>3758</v>
      </c>
      <c r="F4521" s="228">
        <v>1</v>
      </c>
      <c r="G4521" s="228" t="s">
        <v>297</v>
      </c>
      <c r="H4521" s="230">
        <f>'User Utilization'!R12</f>
        <v>427.75403697293399</v>
      </c>
      <c r="I4521" s="230">
        <f>'User Utilization'!J12</f>
        <v>3.4535928480827851E-3</v>
      </c>
      <c r="J4521" s="231" t="s">
        <v>336</v>
      </c>
      <c r="K4521" s="228">
        <f t="shared" si="93"/>
        <v>1.4772882828282641</v>
      </c>
      <c r="L4521" s="228">
        <f t="shared" si="94"/>
        <v>1.4772882828282641</v>
      </c>
      <c r="M4521" s="228">
        <f t="shared" si="96"/>
        <v>0</v>
      </c>
      <c r="N4521" s="228">
        <f t="shared" si="96"/>
        <v>0</v>
      </c>
      <c r="O4521" s="228">
        <f t="shared" si="96"/>
        <v>0</v>
      </c>
      <c r="P4521" s="228">
        <f t="shared" si="96"/>
        <v>0</v>
      </c>
      <c r="Q4521" s="228">
        <f t="shared" si="96"/>
        <v>3.4535928480827851E-3</v>
      </c>
      <c r="R4521" s="228">
        <f t="shared" si="95"/>
        <v>1.4772882828282641</v>
      </c>
      <c r="S4521" s="228"/>
    </row>
    <row r="4522" spans="1:19" hidden="1" x14ac:dyDescent="0.25">
      <c r="A4522" s="228" t="str">
        <f t="shared" si="97"/>
        <v>NANAUser7op_er_prof</v>
      </c>
      <c r="B4522" s="228" t="s">
        <v>3742</v>
      </c>
      <c r="C4522" s="229" t="s">
        <v>3742</v>
      </c>
      <c r="D4522" s="229" t="s">
        <v>3742</v>
      </c>
      <c r="E4522" s="228" t="s">
        <v>3758</v>
      </c>
      <c r="F4522" s="228">
        <v>1</v>
      </c>
      <c r="G4522" s="228" t="s">
        <v>298</v>
      </c>
      <c r="H4522" s="230">
        <f>'User Utilization'!R13</f>
        <v>0</v>
      </c>
      <c r="I4522" s="230">
        <f>'User Utilization'!J13</f>
        <v>0</v>
      </c>
      <c r="J4522" s="231" t="s">
        <v>336</v>
      </c>
      <c r="K4522" s="228">
        <f t="shared" si="93"/>
        <v>0</v>
      </c>
      <c r="L4522" s="228">
        <f t="shared" si="94"/>
        <v>0</v>
      </c>
      <c r="M4522" s="228">
        <f t="shared" si="96"/>
        <v>0</v>
      </c>
      <c r="N4522" s="228">
        <f t="shared" si="96"/>
        <v>0</v>
      </c>
      <c r="O4522" s="228">
        <f t="shared" si="96"/>
        <v>0</v>
      </c>
      <c r="P4522" s="228">
        <f t="shared" si="96"/>
        <v>0</v>
      </c>
      <c r="Q4522" s="228">
        <f t="shared" si="96"/>
        <v>0</v>
      </c>
      <c r="R4522" s="228">
        <f t="shared" si="95"/>
        <v>0</v>
      </c>
      <c r="S4522" s="228"/>
    </row>
    <row r="4523" spans="1:19" hidden="1" x14ac:dyDescent="0.25">
      <c r="A4523" s="228" t="str">
        <f t="shared" si="97"/>
        <v>NANAUser7op_eye</v>
      </c>
      <c r="B4523" s="228" t="s">
        <v>3742</v>
      </c>
      <c r="C4523" s="229" t="s">
        <v>3742</v>
      </c>
      <c r="D4523" s="229" t="s">
        <v>3742</v>
      </c>
      <c r="E4523" s="228" t="s">
        <v>3758</v>
      </c>
      <c r="F4523" s="228">
        <v>1</v>
      </c>
      <c r="G4523" s="228" t="s">
        <v>299</v>
      </c>
      <c r="H4523" s="230">
        <f>'User Utilization'!R14</f>
        <v>103.968283773051</v>
      </c>
      <c r="I4523" s="230">
        <f>'User Utilization'!J14</f>
        <v>2.9999999999999881E-2</v>
      </c>
      <c r="J4523" s="231" t="s">
        <v>332</v>
      </c>
      <c r="K4523" s="228">
        <f t="shared" si="93"/>
        <v>3.1190485131915175</v>
      </c>
      <c r="L4523" s="228">
        <f t="shared" si="94"/>
        <v>3.1190485131915175</v>
      </c>
      <c r="M4523" s="228">
        <f t="shared" si="96"/>
        <v>2.9999999999999881E-2</v>
      </c>
      <c r="N4523" s="228">
        <f t="shared" si="96"/>
        <v>0</v>
      </c>
      <c r="O4523" s="228">
        <f t="shared" si="96"/>
        <v>0</v>
      </c>
      <c r="P4523" s="228">
        <f t="shared" si="96"/>
        <v>0</v>
      </c>
      <c r="Q4523" s="228">
        <f t="shared" si="96"/>
        <v>0</v>
      </c>
      <c r="R4523" s="228">
        <f t="shared" si="95"/>
        <v>0</v>
      </c>
      <c r="S4523" s="228"/>
    </row>
    <row r="4524" spans="1:19" hidden="1" x14ac:dyDescent="0.25">
      <c r="A4524" s="228" t="str">
        <f t="shared" si="97"/>
        <v>NANAUser7op_jcode</v>
      </c>
      <c r="B4524" s="228" t="s">
        <v>3742</v>
      </c>
      <c r="C4524" s="229" t="s">
        <v>3742</v>
      </c>
      <c r="D4524" s="229" t="s">
        <v>3742</v>
      </c>
      <c r="E4524" s="228" t="s">
        <v>3758</v>
      </c>
      <c r="F4524" s="228">
        <v>1</v>
      </c>
      <c r="G4524" s="228" t="s">
        <v>300</v>
      </c>
      <c r="H4524" s="230">
        <f>'User Utilization'!R15</f>
        <v>0</v>
      </c>
      <c r="I4524" s="230">
        <f>'User Utilization'!J15</f>
        <v>0</v>
      </c>
      <c r="J4524" s="231" t="s">
        <v>336</v>
      </c>
      <c r="K4524" s="228">
        <f t="shared" si="93"/>
        <v>0</v>
      </c>
      <c r="L4524" s="228">
        <f t="shared" si="94"/>
        <v>0</v>
      </c>
      <c r="M4524" s="228">
        <f t="shared" si="96"/>
        <v>0</v>
      </c>
      <c r="N4524" s="228">
        <f t="shared" si="96"/>
        <v>0</v>
      </c>
      <c r="O4524" s="228">
        <f t="shared" si="96"/>
        <v>0</v>
      </c>
      <c r="P4524" s="228">
        <f t="shared" si="96"/>
        <v>0</v>
      </c>
      <c r="Q4524" s="228">
        <f t="shared" si="96"/>
        <v>0</v>
      </c>
      <c r="R4524" s="228">
        <f t="shared" si="95"/>
        <v>0</v>
      </c>
      <c r="S4524" s="228"/>
    </row>
    <row r="4525" spans="1:19" hidden="1" x14ac:dyDescent="0.25">
      <c r="A4525" s="228" t="str">
        <f t="shared" si="97"/>
        <v>NANAUser7op_lab</v>
      </c>
      <c r="B4525" s="228" t="s">
        <v>3742</v>
      </c>
      <c r="C4525" s="229" t="s">
        <v>3742</v>
      </c>
      <c r="D4525" s="229" t="s">
        <v>3742</v>
      </c>
      <c r="E4525" s="228" t="s">
        <v>3758</v>
      </c>
      <c r="F4525" s="228">
        <v>1</v>
      </c>
      <c r="G4525" s="228" t="s">
        <v>301</v>
      </c>
      <c r="H4525" s="230">
        <f>'User Utilization'!R16</f>
        <v>50.108440048348903</v>
      </c>
      <c r="I4525" s="230">
        <f>'User Utilization'!J16</f>
        <v>0.93000000000000016</v>
      </c>
      <c r="J4525" s="231" t="s">
        <v>333</v>
      </c>
      <c r="K4525" s="228">
        <f t="shared" si="93"/>
        <v>46.600849244964486</v>
      </c>
      <c r="L4525" s="228">
        <f t="shared" si="94"/>
        <v>46.600849244964486</v>
      </c>
      <c r="M4525" s="228">
        <f t="shared" si="96"/>
        <v>0</v>
      </c>
      <c r="N4525" s="228">
        <f t="shared" si="96"/>
        <v>0.93000000000000016</v>
      </c>
      <c r="O4525" s="228">
        <f t="shared" si="96"/>
        <v>0</v>
      </c>
      <c r="P4525" s="228">
        <f t="shared" si="96"/>
        <v>0</v>
      </c>
      <c r="Q4525" s="228">
        <f t="shared" si="96"/>
        <v>0</v>
      </c>
      <c r="R4525" s="228">
        <f t="shared" si="95"/>
        <v>0</v>
      </c>
      <c r="S4525" s="228"/>
    </row>
    <row r="4526" spans="1:19" hidden="1" x14ac:dyDescent="0.25">
      <c r="A4526" s="228" t="str">
        <f t="shared" si="97"/>
        <v>NANAUser7op_mh</v>
      </c>
      <c r="B4526" s="228" t="s">
        <v>3742</v>
      </c>
      <c r="C4526" s="229" t="s">
        <v>3742</v>
      </c>
      <c r="D4526" s="229" t="s">
        <v>3742</v>
      </c>
      <c r="E4526" s="228" t="s">
        <v>3758</v>
      </c>
      <c r="F4526" s="228">
        <v>1</v>
      </c>
      <c r="G4526" s="228" t="s">
        <v>302</v>
      </c>
      <c r="H4526" s="230">
        <f>'User Utilization'!R17</f>
        <v>96.614523663343903</v>
      </c>
      <c r="I4526" s="230">
        <f>'User Utilization'!J17</f>
        <v>4.9999999999999899E-2</v>
      </c>
      <c r="J4526" s="231" t="s">
        <v>332</v>
      </c>
      <c r="K4526" s="228">
        <f t="shared" si="93"/>
        <v>4.8307261831671857</v>
      </c>
      <c r="L4526" s="228">
        <f t="shared" si="94"/>
        <v>4.8307261831671857</v>
      </c>
      <c r="M4526" s="228">
        <f t="shared" si="96"/>
        <v>4.9999999999999899E-2</v>
      </c>
      <c r="N4526" s="228">
        <f t="shared" si="96"/>
        <v>0</v>
      </c>
      <c r="O4526" s="228">
        <f t="shared" si="96"/>
        <v>0</v>
      </c>
      <c r="P4526" s="228">
        <f t="shared" si="96"/>
        <v>0</v>
      </c>
      <c r="Q4526" s="228">
        <f t="shared" si="96"/>
        <v>0</v>
      </c>
      <c r="R4526" s="228">
        <f t="shared" si="95"/>
        <v>0</v>
      </c>
      <c r="S4526" s="228"/>
    </row>
    <row r="4527" spans="1:19" hidden="1" x14ac:dyDescent="0.25">
      <c r="A4527" s="228" t="str">
        <f t="shared" si="97"/>
        <v>NANAUser7op_op_fac</v>
      </c>
      <c r="B4527" s="228" t="s">
        <v>3742</v>
      </c>
      <c r="C4527" s="229" t="s">
        <v>3742</v>
      </c>
      <c r="D4527" s="229" t="s">
        <v>3742</v>
      </c>
      <c r="E4527" s="228" t="s">
        <v>3758</v>
      </c>
      <c r="F4527" s="228">
        <v>1</v>
      </c>
      <c r="G4527" s="228" t="s">
        <v>303</v>
      </c>
      <c r="H4527" s="230">
        <f>'User Utilization'!R18</f>
        <v>144.81173926770899</v>
      </c>
      <c r="I4527" s="230">
        <f>'User Utilization'!J18</f>
        <v>1.3601920123314969E-2</v>
      </c>
      <c r="J4527" s="231" t="s">
        <v>336</v>
      </c>
      <c r="K4527" s="228">
        <f t="shared" si="93"/>
        <v>1.9697177104376915</v>
      </c>
      <c r="L4527" s="228">
        <f t="shared" si="94"/>
        <v>1.9697177104376915</v>
      </c>
      <c r="M4527" s="228">
        <f t="shared" si="96"/>
        <v>0</v>
      </c>
      <c r="N4527" s="228">
        <f t="shared" si="96"/>
        <v>0</v>
      </c>
      <c r="O4527" s="228">
        <f t="shared" si="96"/>
        <v>0</v>
      </c>
      <c r="P4527" s="228">
        <f t="shared" si="96"/>
        <v>0</v>
      </c>
      <c r="Q4527" s="228">
        <f t="shared" si="96"/>
        <v>1.3601920123314969E-2</v>
      </c>
      <c r="R4527" s="228">
        <f t="shared" si="95"/>
        <v>1.9697177104376915</v>
      </c>
      <c r="S4527" s="228"/>
    </row>
    <row r="4528" spans="1:19" hidden="1" x14ac:dyDescent="0.25">
      <c r="A4528" s="228" t="str">
        <f t="shared" si="97"/>
        <v>NANAUser7op_other</v>
      </c>
      <c r="B4528" s="228" t="s">
        <v>3742</v>
      </c>
      <c r="C4528" s="229" t="s">
        <v>3742</v>
      </c>
      <c r="D4528" s="229" t="s">
        <v>3742</v>
      </c>
      <c r="E4528" s="228" t="s">
        <v>3758</v>
      </c>
      <c r="F4528" s="228">
        <v>1</v>
      </c>
      <c r="G4528" s="228" t="s">
        <v>304</v>
      </c>
      <c r="H4528" s="230">
        <f>'User Utilization'!R19</f>
        <v>33.700679696312001</v>
      </c>
      <c r="I4528" s="230">
        <f>'User Utilization'!J19</f>
        <v>1.46118544802914</v>
      </c>
      <c r="J4528" s="231" t="s">
        <v>336</v>
      </c>
      <c r="K4528" s="228">
        <f t="shared" si="93"/>
        <v>49.242942760942192</v>
      </c>
      <c r="L4528" s="228">
        <f t="shared" si="94"/>
        <v>49.242942760942192</v>
      </c>
      <c r="M4528" s="228">
        <f t="shared" si="96"/>
        <v>0</v>
      </c>
      <c r="N4528" s="228">
        <f t="shared" si="96"/>
        <v>0</v>
      </c>
      <c r="O4528" s="228">
        <f t="shared" si="96"/>
        <v>0</v>
      </c>
      <c r="P4528" s="228">
        <f t="shared" si="96"/>
        <v>0</v>
      </c>
      <c r="Q4528" s="228">
        <f t="shared" si="96"/>
        <v>1.46118544802914</v>
      </c>
      <c r="R4528" s="228">
        <f t="shared" si="95"/>
        <v>49.242942760942192</v>
      </c>
      <c r="S4528" s="228"/>
    </row>
    <row r="4529" spans="1:19" hidden="1" x14ac:dyDescent="0.25">
      <c r="A4529" s="228" t="str">
        <f t="shared" si="97"/>
        <v>NANAUser7op_prev</v>
      </c>
      <c r="B4529" s="228" t="s">
        <v>3742</v>
      </c>
      <c r="C4529" s="229" t="s">
        <v>3742</v>
      </c>
      <c r="D4529" s="229" t="s">
        <v>3742</v>
      </c>
      <c r="E4529" s="228" t="s">
        <v>3758</v>
      </c>
      <c r="F4529" s="228">
        <v>1</v>
      </c>
      <c r="G4529" s="228" t="s">
        <v>305</v>
      </c>
      <c r="H4529" s="230">
        <f>'User Utilization'!R20</f>
        <v>143.92707404286801</v>
      </c>
      <c r="I4529" s="230">
        <f>'User Utilization'!J20</f>
        <v>1.1799999999999995</v>
      </c>
      <c r="J4529" s="231" t="s">
        <v>332</v>
      </c>
      <c r="K4529" s="228">
        <f t="shared" si="93"/>
        <v>169.83394737058418</v>
      </c>
      <c r="L4529" s="228">
        <f t="shared" si="94"/>
        <v>169.83394737058418</v>
      </c>
      <c r="M4529" s="228">
        <f t="shared" si="96"/>
        <v>1.1799999999999995</v>
      </c>
      <c r="N4529" s="228">
        <f t="shared" si="96"/>
        <v>0</v>
      </c>
      <c r="O4529" s="228">
        <f t="shared" si="96"/>
        <v>0</v>
      </c>
      <c r="P4529" s="228">
        <f t="shared" si="96"/>
        <v>0</v>
      </c>
      <c r="Q4529" s="228">
        <f t="shared" si="96"/>
        <v>0</v>
      </c>
      <c r="R4529" s="228">
        <f t="shared" si="95"/>
        <v>0</v>
      </c>
      <c r="S4529" s="228"/>
    </row>
    <row r="4530" spans="1:19" hidden="1" x14ac:dyDescent="0.25">
      <c r="A4530" s="228" t="str">
        <f t="shared" si="97"/>
        <v>NANAUser7op_primcare</v>
      </c>
      <c r="B4530" s="228" t="s">
        <v>3742</v>
      </c>
      <c r="C4530" s="229" t="s">
        <v>3742</v>
      </c>
      <c r="D4530" s="229" t="s">
        <v>3742</v>
      </c>
      <c r="E4530" s="228" t="s">
        <v>3758</v>
      </c>
      <c r="F4530" s="228">
        <v>1</v>
      </c>
      <c r="G4530" s="228" t="s">
        <v>306</v>
      </c>
      <c r="H4530" s="230">
        <f>'User Utilization'!R21</f>
        <v>114.52286297692</v>
      </c>
      <c r="I4530" s="230">
        <f>'User Utilization'!J21</f>
        <v>0.85000000000000131</v>
      </c>
      <c r="J4530" s="231" t="s">
        <v>332</v>
      </c>
      <c r="K4530" s="228">
        <f t="shared" si="93"/>
        <v>97.344433530382148</v>
      </c>
      <c r="L4530" s="228">
        <f t="shared" si="94"/>
        <v>97.344433530382148</v>
      </c>
      <c r="M4530" s="228">
        <f t="shared" si="96"/>
        <v>0.85000000000000131</v>
      </c>
      <c r="N4530" s="228">
        <f t="shared" si="96"/>
        <v>0</v>
      </c>
      <c r="O4530" s="228">
        <f t="shared" si="96"/>
        <v>0</v>
      </c>
      <c r="P4530" s="228">
        <f t="shared" si="96"/>
        <v>0</v>
      </c>
      <c r="Q4530" s="228">
        <f t="shared" si="96"/>
        <v>0</v>
      </c>
      <c r="R4530" s="228">
        <f t="shared" si="95"/>
        <v>0</v>
      </c>
      <c r="S4530" s="228"/>
    </row>
    <row r="4531" spans="1:19" hidden="1" x14ac:dyDescent="0.25">
      <c r="A4531" s="228" t="str">
        <f t="shared" si="97"/>
        <v>NANAUser7op_rehab</v>
      </c>
      <c r="B4531" s="228" t="s">
        <v>3742</v>
      </c>
      <c r="C4531" s="229" t="s">
        <v>3742</v>
      </c>
      <c r="D4531" s="229" t="s">
        <v>3742</v>
      </c>
      <c r="E4531" s="228" t="s">
        <v>3758</v>
      </c>
      <c r="F4531" s="228">
        <v>1</v>
      </c>
      <c r="G4531" s="228" t="s">
        <v>307</v>
      </c>
      <c r="H4531" s="230">
        <f>'User Utilization'!R22</f>
        <v>50.363565738890003</v>
      </c>
      <c r="I4531" s="230">
        <f>'User Utilization'!J22</f>
        <v>7.8219946564136986E-2</v>
      </c>
      <c r="J4531" s="231" t="s">
        <v>336</v>
      </c>
      <c r="K4531" s="228">
        <f t="shared" si="93"/>
        <v>3.9394354208753763</v>
      </c>
      <c r="L4531" s="228">
        <f t="shared" si="94"/>
        <v>3.9394354208753763</v>
      </c>
      <c r="M4531" s="228">
        <f t="shared" si="96"/>
        <v>0</v>
      </c>
      <c r="N4531" s="228">
        <f t="shared" si="96"/>
        <v>0</v>
      </c>
      <c r="O4531" s="228">
        <f t="shared" si="96"/>
        <v>0</v>
      </c>
      <c r="P4531" s="228">
        <f t="shared" si="96"/>
        <v>0</v>
      </c>
      <c r="Q4531" s="228">
        <f t="shared" si="96"/>
        <v>7.8219946564136986E-2</v>
      </c>
      <c r="R4531" s="228">
        <f t="shared" si="95"/>
        <v>3.9394354208753763</v>
      </c>
      <c r="S4531" s="228"/>
    </row>
    <row r="4532" spans="1:19" hidden="1" x14ac:dyDescent="0.25">
      <c r="A4532" s="228" t="str">
        <f t="shared" si="97"/>
        <v>NANAUser7op_speccare</v>
      </c>
      <c r="B4532" s="228" t="s">
        <v>3742</v>
      </c>
      <c r="C4532" s="229" t="s">
        <v>3742</v>
      </c>
      <c r="D4532" s="229" t="s">
        <v>3742</v>
      </c>
      <c r="E4532" s="228" t="s">
        <v>3758</v>
      </c>
      <c r="F4532" s="228">
        <v>1</v>
      </c>
      <c r="G4532" s="228" t="s">
        <v>308</v>
      </c>
      <c r="H4532" s="230">
        <f>'User Utilization'!R23</f>
        <v>119.589817129514</v>
      </c>
      <c r="I4532" s="230">
        <f>'User Utilization'!J23</f>
        <v>0.64000000000000057</v>
      </c>
      <c r="J4532" s="231" t="s">
        <v>332</v>
      </c>
      <c r="K4532" s="228">
        <f t="shared" si="93"/>
        <v>76.53748296288903</v>
      </c>
      <c r="L4532" s="228">
        <f t="shared" si="94"/>
        <v>76.53748296288903</v>
      </c>
      <c r="M4532" s="228">
        <f t="shared" ref="M4532:Q4566" si="98">IF($J4532=M$3,$I4532,0)</f>
        <v>0.64000000000000057</v>
      </c>
      <c r="N4532" s="228">
        <f t="shared" si="98"/>
        <v>0</v>
      </c>
      <c r="O4532" s="228">
        <f t="shared" si="98"/>
        <v>0</v>
      </c>
      <c r="P4532" s="228">
        <f t="shared" si="98"/>
        <v>0</v>
      </c>
      <c r="Q4532" s="228">
        <f t="shared" si="98"/>
        <v>0</v>
      </c>
      <c r="R4532" s="228">
        <f t="shared" si="95"/>
        <v>0</v>
      </c>
      <c r="S4532" s="228"/>
    </row>
    <row r="4533" spans="1:19" hidden="1" x14ac:dyDescent="0.25">
      <c r="A4533" s="228" t="str">
        <f t="shared" si="97"/>
        <v>NANAUser7op_surg</v>
      </c>
      <c r="B4533" s="228" t="s">
        <v>3742</v>
      </c>
      <c r="C4533" s="229" t="s">
        <v>3742</v>
      </c>
      <c r="D4533" s="229" t="s">
        <v>3742</v>
      </c>
      <c r="E4533" s="228" t="s">
        <v>3758</v>
      </c>
      <c r="F4533" s="228">
        <v>1</v>
      </c>
      <c r="G4533" s="228" t="s">
        <v>309</v>
      </c>
      <c r="H4533" s="230">
        <f>'User Utilization'!R24</f>
        <v>0</v>
      </c>
      <c r="I4533" s="230">
        <f>'User Utilization'!J24</f>
        <v>0</v>
      </c>
      <c r="J4533" s="231" t="s">
        <v>336</v>
      </c>
      <c r="K4533" s="228">
        <f t="shared" si="93"/>
        <v>0</v>
      </c>
      <c r="L4533" s="228">
        <f t="shared" si="94"/>
        <v>0</v>
      </c>
      <c r="M4533" s="228">
        <f t="shared" si="98"/>
        <v>0</v>
      </c>
      <c r="N4533" s="228">
        <f t="shared" si="98"/>
        <v>0</v>
      </c>
      <c r="O4533" s="228">
        <f t="shared" si="98"/>
        <v>0</v>
      </c>
      <c r="P4533" s="228">
        <f t="shared" si="98"/>
        <v>0</v>
      </c>
      <c r="Q4533" s="228">
        <f t="shared" si="98"/>
        <v>0</v>
      </c>
      <c r="R4533" s="228">
        <f t="shared" si="95"/>
        <v>0</v>
      </c>
      <c r="S4533" s="228"/>
    </row>
    <row r="4534" spans="1:19" hidden="1" x14ac:dyDescent="0.25">
      <c r="A4534" s="228" t="str">
        <f t="shared" si="97"/>
        <v>NANAUser7op_ultrasound</v>
      </c>
      <c r="B4534" s="228" t="s">
        <v>3742</v>
      </c>
      <c r="C4534" s="229" t="s">
        <v>3742</v>
      </c>
      <c r="D4534" s="229" t="s">
        <v>3742</v>
      </c>
      <c r="E4534" s="228" t="s">
        <v>3758</v>
      </c>
      <c r="F4534" s="228">
        <v>1</v>
      </c>
      <c r="G4534" s="228" t="s">
        <v>310</v>
      </c>
      <c r="H4534" s="230">
        <f>'User Utilization'!R25</f>
        <v>200.84704447367099</v>
      </c>
      <c r="I4534" s="230">
        <f>'User Utilization'!J25</f>
        <v>7.9999999999999974E-2</v>
      </c>
      <c r="J4534" s="231" t="s">
        <v>333</v>
      </c>
      <c r="K4534" s="228">
        <f t="shared" si="93"/>
        <v>16.067763557893674</v>
      </c>
      <c r="L4534" s="228">
        <f t="shared" si="94"/>
        <v>16.067763557893674</v>
      </c>
      <c r="M4534" s="228">
        <f t="shared" si="98"/>
        <v>0</v>
      </c>
      <c r="N4534" s="228">
        <f t="shared" si="98"/>
        <v>7.9999999999999974E-2</v>
      </c>
      <c r="O4534" s="228">
        <f t="shared" si="98"/>
        <v>0</v>
      </c>
      <c r="P4534" s="228">
        <f t="shared" si="98"/>
        <v>0</v>
      </c>
      <c r="Q4534" s="228">
        <f t="shared" si="98"/>
        <v>0</v>
      </c>
      <c r="R4534" s="228">
        <f t="shared" si="95"/>
        <v>0</v>
      </c>
      <c r="S4534" s="228"/>
    </row>
    <row r="4535" spans="1:19" hidden="1" x14ac:dyDescent="0.25">
      <c r="A4535" s="228" t="str">
        <f t="shared" si="97"/>
        <v>NANAUser7op_xray</v>
      </c>
      <c r="B4535" s="228" t="s">
        <v>3742</v>
      </c>
      <c r="C4535" s="229" t="s">
        <v>3742</v>
      </c>
      <c r="D4535" s="229" t="s">
        <v>3742</v>
      </c>
      <c r="E4535" s="228" t="s">
        <v>3758</v>
      </c>
      <c r="F4535" s="228">
        <v>1</v>
      </c>
      <c r="G4535" s="228" t="s">
        <v>311</v>
      </c>
      <c r="H4535" s="230">
        <f>'User Utilization'!R26</f>
        <v>89.795534303175302</v>
      </c>
      <c r="I4535" s="230">
        <f>'User Utilization'!J26</f>
        <v>0.1</v>
      </c>
      <c r="J4535" s="231" t="s">
        <v>333</v>
      </c>
      <c r="K4535" s="228">
        <f t="shared" si="93"/>
        <v>8.9795534303175302</v>
      </c>
      <c r="L4535" s="228">
        <f t="shared" si="94"/>
        <v>8.9795534303175302</v>
      </c>
      <c r="M4535" s="228">
        <f t="shared" si="98"/>
        <v>0</v>
      </c>
      <c r="N4535" s="228">
        <f t="shared" si="98"/>
        <v>0.1</v>
      </c>
      <c r="O4535" s="228">
        <f t="shared" si="98"/>
        <v>0</v>
      </c>
      <c r="P4535" s="228">
        <f t="shared" si="98"/>
        <v>0</v>
      </c>
      <c r="Q4535" s="228">
        <f t="shared" si="98"/>
        <v>0</v>
      </c>
      <c r="R4535" s="228">
        <f t="shared" si="95"/>
        <v>0</v>
      </c>
      <c r="S4535" s="228"/>
    </row>
    <row r="4536" spans="1:19" hidden="1" x14ac:dyDescent="0.25">
      <c r="A4536" s="228" t="str">
        <f t="shared" si="97"/>
        <v>NANAUser7rx_generic</v>
      </c>
      <c r="B4536" s="228" t="s">
        <v>3742</v>
      </c>
      <c r="C4536" s="229" t="s">
        <v>3742</v>
      </c>
      <c r="D4536" s="229" t="s">
        <v>3742</v>
      </c>
      <c r="E4536" s="228" t="s">
        <v>3758</v>
      </c>
      <c r="F4536" s="228">
        <v>1</v>
      </c>
      <c r="G4536" s="228" t="s">
        <v>312</v>
      </c>
      <c r="H4536" s="230">
        <f>'User Utilization'!R27</f>
        <v>21.912500438710001</v>
      </c>
      <c r="I4536" s="230">
        <f>'User Utilization'!J27</f>
        <v>4.5900000000000016</v>
      </c>
      <c r="J4536" s="231" t="s">
        <v>334</v>
      </c>
      <c r="K4536" s="228">
        <f t="shared" si="93"/>
        <v>100.57837701367895</v>
      </c>
      <c r="L4536" s="228">
        <f t="shared" si="94"/>
        <v>100.57837701367895</v>
      </c>
      <c r="M4536" s="228">
        <f t="shared" si="98"/>
        <v>0</v>
      </c>
      <c r="N4536" s="228">
        <f t="shared" si="98"/>
        <v>0</v>
      </c>
      <c r="O4536" s="228">
        <f t="shared" si="98"/>
        <v>4.5900000000000016</v>
      </c>
      <c r="P4536" s="228">
        <f t="shared" si="98"/>
        <v>0</v>
      </c>
      <c r="Q4536" s="228">
        <f t="shared" si="98"/>
        <v>0</v>
      </c>
      <c r="R4536" s="228">
        <f t="shared" si="95"/>
        <v>0</v>
      </c>
      <c r="S4536" s="228"/>
    </row>
    <row r="4537" spans="1:19" hidden="1" x14ac:dyDescent="0.25">
      <c r="A4537" s="228" t="str">
        <f t="shared" si="97"/>
        <v>NANAUser7rx_pbrand</v>
      </c>
      <c r="B4537" s="228" t="s">
        <v>3742</v>
      </c>
      <c r="C4537" s="229" t="s">
        <v>3742</v>
      </c>
      <c r="D4537" s="229" t="s">
        <v>3742</v>
      </c>
      <c r="E4537" s="228" t="s">
        <v>3758</v>
      </c>
      <c r="F4537" s="228">
        <v>1</v>
      </c>
      <c r="G4537" s="228" t="s">
        <v>2687</v>
      </c>
      <c r="H4537" s="230">
        <f>'User Utilization'!R28</f>
        <v>46.333155871491201</v>
      </c>
      <c r="I4537" s="230">
        <f>'User Utilization'!J28</f>
        <v>0.90874102696000225</v>
      </c>
      <c r="J4537" s="231" t="s">
        <v>334</v>
      </c>
      <c r="K4537" s="228">
        <f t="shared" si="93"/>
        <v>42.104839648956769</v>
      </c>
      <c r="L4537" s="228">
        <f t="shared" si="94"/>
        <v>42.104839648956769</v>
      </c>
      <c r="M4537" s="228">
        <f t="shared" si="98"/>
        <v>0</v>
      </c>
      <c r="N4537" s="228">
        <f t="shared" si="98"/>
        <v>0</v>
      </c>
      <c r="O4537" s="228">
        <f t="shared" si="98"/>
        <v>0.90874102696000225</v>
      </c>
      <c r="P4537" s="228">
        <f t="shared" si="98"/>
        <v>0</v>
      </c>
      <c r="Q4537" s="228">
        <f t="shared" si="98"/>
        <v>0</v>
      </c>
      <c r="R4537" s="228">
        <f t="shared" si="95"/>
        <v>0</v>
      </c>
      <c r="S4537" s="228"/>
    </row>
    <row r="4538" spans="1:19" hidden="1" x14ac:dyDescent="0.25">
      <c r="A4538" s="228" t="str">
        <f t="shared" si="97"/>
        <v>NANAUser7rx_npbrand</v>
      </c>
      <c r="B4538" s="228" t="s">
        <v>3742</v>
      </c>
      <c r="C4538" s="229" t="s">
        <v>3742</v>
      </c>
      <c r="D4538" s="229" t="s">
        <v>3742</v>
      </c>
      <c r="E4538" s="228" t="s">
        <v>3758</v>
      </c>
      <c r="F4538" s="228">
        <v>1</v>
      </c>
      <c r="G4538" s="228" t="s">
        <v>2688</v>
      </c>
      <c r="H4538" s="230">
        <f>'User Utilization'!R29</f>
        <v>74.656161122866706</v>
      </c>
      <c r="I4538" s="230">
        <f>'User Utilization'!J29</f>
        <v>0.13125897303999987</v>
      </c>
      <c r="J4538" s="231" t="s">
        <v>334</v>
      </c>
      <c r="K4538" s="228">
        <f t="shared" si="93"/>
        <v>9.7992910400962465</v>
      </c>
      <c r="L4538" s="228">
        <f t="shared" si="94"/>
        <v>9.7992910400962465</v>
      </c>
      <c r="M4538" s="228">
        <f t="shared" si="98"/>
        <v>0</v>
      </c>
      <c r="N4538" s="228">
        <f t="shared" si="98"/>
        <v>0</v>
      </c>
      <c r="O4538" s="228">
        <f t="shared" si="98"/>
        <v>0.13125897303999987</v>
      </c>
      <c r="P4538" s="228">
        <f t="shared" si="98"/>
        <v>0</v>
      </c>
      <c r="Q4538" s="228">
        <f t="shared" si="98"/>
        <v>0</v>
      </c>
      <c r="R4538" s="228">
        <f t="shared" si="95"/>
        <v>0</v>
      </c>
      <c r="S4538" s="228"/>
    </row>
    <row r="4539" spans="1:19" hidden="1" x14ac:dyDescent="0.25">
      <c r="A4539" s="228" t="str">
        <f t="shared" si="97"/>
        <v>NANAUser7rx_specialty</v>
      </c>
      <c r="B4539" s="228" t="s">
        <v>3742</v>
      </c>
      <c r="C4539" s="229" t="s">
        <v>3742</v>
      </c>
      <c r="D4539" s="229" t="s">
        <v>3742</v>
      </c>
      <c r="E4539" s="228" t="s">
        <v>3758</v>
      </c>
      <c r="F4539" s="228">
        <v>1</v>
      </c>
      <c r="G4539" s="228" t="s">
        <v>313</v>
      </c>
      <c r="H4539" s="230">
        <f>'User Utilization'!R30</f>
        <v>0</v>
      </c>
      <c r="I4539" s="230">
        <f>'User Utilization'!J30</f>
        <v>0</v>
      </c>
      <c r="J4539" s="232" t="s">
        <v>334</v>
      </c>
      <c r="K4539" s="228">
        <f t="shared" si="93"/>
        <v>0</v>
      </c>
      <c r="L4539" s="228">
        <f t="shared" si="94"/>
        <v>0</v>
      </c>
      <c r="M4539" s="228">
        <f t="shared" si="98"/>
        <v>0</v>
      </c>
      <c r="N4539" s="228">
        <f t="shared" si="98"/>
        <v>0</v>
      </c>
      <c r="O4539" s="228">
        <f t="shared" si="98"/>
        <v>0</v>
      </c>
      <c r="P4539" s="228">
        <f t="shared" si="98"/>
        <v>0</v>
      </c>
      <c r="Q4539" s="228">
        <f t="shared" si="98"/>
        <v>0</v>
      </c>
      <c r="R4539" s="228">
        <f t="shared" si="95"/>
        <v>0</v>
      </c>
      <c r="S4539" s="228"/>
    </row>
    <row r="4540" spans="1:19" hidden="1" x14ac:dyDescent="0.25">
      <c r="A4540" s="228" t="str">
        <f t="shared" si="97"/>
        <v>NANAUser8ip_fac</v>
      </c>
      <c r="B4540" s="228" t="s">
        <v>3742</v>
      </c>
      <c r="C4540" s="229" t="s">
        <v>3742</v>
      </c>
      <c r="D4540" s="229" t="s">
        <v>3742</v>
      </c>
      <c r="E4540" s="228" t="s">
        <v>3759</v>
      </c>
      <c r="F4540" s="228">
        <v>1</v>
      </c>
      <c r="G4540" s="228" t="s">
        <v>289</v>
      </c>
      <c r="H4540" s="230">
        <f>'User Utilization'!S4</f>
        <v>4340.3364537163498</v>
      </c>
      <c r="I4540" s="230">
        <f>'User Utilization'!K4</f>
        <v>0</v>
      </c>
      <c r="J4540" s="231" t="s">
        <v>335</v>
      </c>
      <c r="K4540" s="228">
        <f t="shared" si="93"/>
        <v>0</v>
      </c>
      <c r="L4540" s="228">
        <f t="shared" si="94"/>
        <v>0</v>
      </c>
      <c r="M4540" s="228">
        <f t="shared" si="98"/>
        <v>0</v>
      </c>
      <c r="N4540" s="228">
        <f t="shared" si="98"/>
        <v>0</v>
      </c>
      <c r="O4540" s="228">
        <f t="shared" si="98"/>
        <v>0</v>
      </c>
      <c r="P4540" s="228">
        <f t="shared" si="98"/>
        <v>0</v>
      </c>
      <c r="Q4540" s="228">
        <f t="shared" si="98"/>
        <v>0</v>
      </c>
      <c r="R4540" s="228">
        <f t="shared" si="95"/>
        <v>0</v>
      </c>
      <c r="S4540" s="228"/>
    </row>
    <row r="4541" spans="1:19" hidden="1" x14ac:dyDescent="0.25">
      <c r="A4541" s="228" t="str">
        <f t="shared" si="97"/>
        <v>NANAUser8ip_prof</v>
      </c>
      <c r="B4541" s="228" t="s">
        <v>3742</v>
      </c>
      <c r="C4541" s="229" t="s">
        <v>3742</v>
      </c>
      <c r="D4541" s="229" t="s">
        <v>3742</v>
      </c>
      <c r="E4541" s="228" t="s">
        <v>3759</v>
      </c>
      <c r="F4541" s="228">
        <v>1</v>
      </c>
      <c r="G4541" s="228" t="s">
        <v>290</v>
      </c>
      <c r="H4541" s="230">
        <f>'User Utilization'!S5</f>
        <v>3175.2604275148901</v>
      </c>
      <c r="I4541" s="230">
        <f>'User Utilization'!K5</f>
        <v>0</v>
      </c>
      <c r="J4541" s="231" t="s">
        <v>363</v>
      </c>
      <c r="K4541" s="228">
        <f t="shared" si="93"/>
        <v>0</v>
      </c>
      <c r="L4541" s="228">
        <f t="shared" si="94"/>
        <v>0</v>
      </c>
      <c r="M4541" s="228">
        <f t="shared" si="98"/>
        <v>0</v>
      </c>
      <c r="N4541" s="228">
        <f t="shared" si="98"/>
        <v>0</v>
      </c>
      <c r="O4541" s="228">
        <f t="shared" si="98"/>
        <v>0</v>
      </c>
      <c r="P4541" s="228">
        <f t="shared" si="98"/>
        <v>0</v>
      </c>
      <c r="Q4541" s="228">
        <f t="shared" si="98"/>
        <v>0</v>
      </c>
      <c r="R4541" s="228">
        <f t="shared" si="95"/>
        <v>0</v>
      </c>
      <c r="S4541" s="228"/>
    </row>
    <row r="4542" spans="1:19" hidden="1" x14ac:dyDescent="0.25">
      <c r="A4542" s="228" t="str">
        <f t="shared" si="97"/>
        <v>NANAUser8op_ambulance</v>
      </c>
      <c r="B4542" s="228" t="s">
        <v>3742</v>
      </c>
      <c r="C4542" s="229" t="s">
        <v>3742</v>
      </c>
      <c r="D4542" s="229" t="s">
        <v>3742</v>
      </c>
      <c r="E4542" s="228" t="s">
        <v>3759</v>
      </c>
      <c r="F4542" s="228">
        <v>1</v>
      </c>
      <c r="G4542" s="228" t="s">
        <v>291</v>
      </c>
      <c r="H4542" s="230">
        <f>'User Utilization'!S6</f>
        <v>0</v>
      </c>
      <c r="I4542" s="230">
        <f>'User Utilization'!K6</f>
        <v>0</v>
      </c>
      <c r="J4542" s="231" t="s">
        <v>336</v>
      </c>
      <c r="K4542" s="228">
        <f t="shared" si="93"/>
        <v>0</v>
      </c>
      <c r="L4542" s="228">
        <f t="shared" si="94"/>
        <v>0</v>
      </c>
      <c r="M4542" s="228">
        <f t="shared" si="98"/>
        <v>0</v>
      </c>
      <c r="N4542" s="228">
        <f t="shared" si="98"/>
        <v>0</v>
      </c>
      <c r="O4542" s="228">
        <f t="shared" si="98"/>
        <v>0</v>
      </c>
      <c r="P4542" s="228">
        <f t="shared" si="98"/>
        <v>0</v>
      </c>
      <c r="Q4542" s="228">
        <f t="shared" si="98"/>
        <v>0</v>
      </c>
      <c r="R4542" s="228">
        <f t="shared" si="95"/>
        <v>0</v>
      </c>
      <c r="S4542" s="228"/>
    </row>
    <row r="4543" spans="1:19" hidden="1" x14ac:dyDescent="0.25">
      <c r="A4543" s="228" t="str">
        <f t="shared" si="97"/>
        <v>NANAUser8op_chiro</v>
      </c>
      <c r="B4543" s="228" t="s">
        <v>3742</v>
      </c>
      <c r="C4543" s="229" t="s">
        <v>3742</v>
      </c>
      <c r="D4543" s="229" t="s">
        <v>3742</v>
      </c>
      <c r="E4543" s="228" t="s">
        <v>3759</v>
      </c>
      <c r="F4543" s="228">
        <v>1</v>
      </c>
      <c r="G4543" s="228" t="s">
        <v>292</v>
      </c>
      <c r="H4543" s="230">
        <f>'User Utilization'!S7</f>
        <v>42.706199214649601</v>
      </c>
      <c r="I4543" s="230">
        <f>'User Utilization'!K7</f>
        <v>0.10000000000000012</v>
      </c>
      <c r="J4543" s="231" t="s">
        <v>332</v>
      </c>
      <c r="K4543" s="228">
        <f t="shared" si="93"/>
        <v>4.2706199214649647</v>
      </c>
      <c r="L4543" s="228">
        <f t="shared" si="94"/>
        <v>4.2706199214649647</v>
      </c>
      <c r="M4543" s="228">
        <f t="shared" si="98"/>
        <v>0.10000000000000012</v>
      </c>
      <c r="N4543" s="228">
        <f t="shared" si="98"/>
        <v>0</v>
      </c>
      <c r="O4543" s="228">
        <f t="shared" si="98"/>
        <v>0</v>
      </c>
      <c r="P4543" s="228">
        <f t="shared" si="98"/>
        <v>0</v>
      </c>
      <c r="Q4543" s="228">
        <f t="shared" si="98"/>
        <v>0</v>
      </c>
      <c r="R4543" s="228">
        <f t="shared" si="95"/>
        <v>0</v>
      </c>
      <c r="S4543" s="228"/>
    </row>
    <row r="4544" spans="1:19" hidden="1" x14ac:dyDescent="0.25">
      <c r="A4544" s="228" t="str">
        <f t="shared" si="97"/>
        <v>NANAUser8op_ct_mri</v>
      </c>
      <c r="B4544" s="228" t="s">
        <v>3742</v>
      </c>
      <c r="C4544" s="229" t="s">
        <v>3742</v>
      </c>
      <c r="D4544" s="229" t="s">
        <v>3742</v>
      </c>
      <c r="E4544" s="228" t="s">
        <v>3759</v>
      </c>
      <c r="F4544" s="228">
        <v>1</v>
      </c>
      <c r="G4544" s="228" t="s">
        <v>293</v>
      </c>
      <c r="H4544" s="230">
        <f>'User Utilization'!S8</f>
        <v>0</v>
      </c>
      <c r="I4544" s="230">
        <f>'User Utilization'!K8</f>
        <v>0</v>
      </c>
      <c r="J4544" s="231" t="s">
        <v>333</v>
      </c>
      <c r="K4544" s="228">
        <f t="shared" ref="K4544:K4566" si="99">H4544*I4544</f>
        <v>0</v>
      </c>
      <c r="L4544" s="228">
        <f t="shared" ref="L4544:L4566" si="100">K4544*F4544</f>
        <v>0</v>
      </c>
      <c r="M4544" s="228">
        <f t="shared" si="98"/>
        <v>0</v>
      </c>
      <c r="N4544" s="228">
        <f t="shared" si="98"/>
        <v>0</v>
      </c>
      <c r="O4544" s="228">
        <f t="shared" si="98"/>
        <v>0</v>
      </c>
      <c r="P4544" s="228">
        <f t="shared" si="98"/>
        <v>0</v>
      </c>
      <c r="Q4544" s="228">
        <f t="shared" si="98"/>
        <v>0</v>
      </c>
      <c r="R4544" s="228">
        <f t="shared" ref="R4544:R4566" si="101">IF($J4544=Q$3,$K4544,0)</f>
        <v>0</v>
      </c>
      <c r="S4544" s="228"/>
    </row>
    <row r="4545" spans="1:19" hidden="1" x14ac:dyDescent="0.25">
      <c r="A4545" s="228" t="str">
        <f t="shared" si="97"/>
        <v>NANAUser8op_diagnostic_cardiology</v>
      </c>
      <c r="B4545" s="228" t="s">
        <v>3742</v>
      </c>
      <c r="C4545" s="229" t="s">
        <v>3742</v>
      </c>
      <c r="D4545" s="229" t="s">
        <v>3742</v>
      </c>
      <c r="E4545" s="228" t="s">
        <v>3759</v>
      </c>
      <c r="F4545" s="228">
        <v>1</v>
      </c>
      <c r="G4545" s="228" t="s">
        <v>294</v>
      </c>
      <c r="H4545" s="230">
        <f>'User Utilization'!S9</f>
        <v>73.634085680939606</v>
      </c>
      <c r="I4545" s="230">
        <f>'User Utilization'!K9</f>
        <v>0.10500000000000004</v>
      </c>
      <c r="J4545" s="231" t="s">
        <v>333</v>
      </c>
      <c r="K4545" s="228">
        <f t="shared" si="99"/>
        <v>7.7315789964986612</v>
      </c>
      <c r="L4545" s="228">
        <f t="shared" si="100"/>
        <v>7.7315789964986612</v>
      </c>
      <c r="M4545" s="228">
        <f t="shared" si="98"/>
        <v>0</v>
      </c>
      <c r="N4545" s="228">
        <f t="shared" si="98"/>
        <v>0.10500000000000004</v>
      </c>
      <c r="O4545" s="228">
        <f t="shared" si="98"/>
        <v>0</v>
      </c>
      <c r="P4545" s="228">
        <f t="shared" si="98"/>
        <v>0</v>
      </c>
      <c r="Q4545" s="228">
        <f t="shared" si="98"/>
        <v>0</v>
      </c>
      <c r="R4545" s="228">
        <f t="shared" si="101"/>
        <v>0</v>
      </c>
      <c r="S4545" s="228"/>
    </row>
    <row r="4546" spans="1:19" hidden="1" x14ac:dyDescent="0.25">
      <c r="A4546" s="228" t="str">
        <f t="shared" si="97"/>
        <v>NANAUser8op_dialysis</v>
      </c>
      <c r="B4546" s="228" t="s">
        <v>3742</v>
      </c>
      <c r="C4546" s="229" t="s">
        <v>3742</v>
      </c>
      <c r="D4546" s="229" t="s">
        <v>3742</v>
      </c>
      <c r="E4546" s="228" t="s">
        <v>3759</v>
      </c>
      <c r="F4546" s="228">
        <v>1</v>
      </c>
      <c r="G4546" s="228" t="s">
        <v>295</v>
      </c>
      <c r="H4546" s="230">
        <f>'User Utilization'!S10</f>
        <v>0</v>
      </c>
      <c r="I4546" s="230">
        <f>'User Utilization'!K10</f>
        <v>0</v>
      </c>
      <c r="J4546" s="231" t="s">
        <v>336</v>
      </c>
      <c r="K4546" s="228">
        <f t="shared" si="99"/>
        <v>0</v>
      </c>
      <c r="L4546" s="228">
        <f t="shared" si="100"/>
        <v>0</v>
      </c>
      <c r="M4546" s="228">
        <f t="shared" si="98"/>
        <v>0</v>
      </c>
      <c r="N4546" s="228">
        <f t="shared" si="98"/>
        <v>0</v>
      </c>
      <c r="O4546" s="228">
        <f t="shared" si="98"/>
        <v>0</v>
      </c>
      <c r="P4546" s="228">
        <f t="shared" si="98"/>
        <v>0</v>
      </c>
      <c r="Q4546" s="228">
        <f t="shared" si="98"/>
        <v>0</v>
      </c>
      <c r="R4546" s="228">
        <f t="shared" si="101"/>
        <v>0</v>
      </c>
      <c r="S4546" s="228"/>
    </row>
    <row r="4547" spans="1:19" hidden="1" x14ac:dyDescent="0.25">
      <c r="A4547" s="228" t="str">
        <f t="shared" si="97"/>
        <v>NANAUser8op_dme</v>
      </c>
      <c r="B4547" s="228" t="s">
        <v>3742</v>
      </c>
      <c r="C4547" s="229" t="s">
        <v>3742</v>
      </c>
      <c r="D4547" s="229" t="s">
        <v>3742</v>
      </c>
      <c r="E4547" s="228" t="s">
        <v>3759</v>
      </c>
      <c r="F4547" s="228">
        <v>1</v>
      </c>
      <c r="G4547" s="228" t="s">
        <v>296</v>
      </c>
      <c r="H4547" s="230">
        <f>'User Utilization'!S11</f>
        <v>89.165030985490503</v>
      </c>
      <c r="I4547" s="230">
        <f>'User Utilization'!K11</f>
        <v>6.6590241145749341E-3</v>
      </c>
      <c r="J4547" s="231" t="s">
        <v>336</v>
      </c>
      <c r="K4547" s="228">
        <f t="shared" si="99"/>
        <v>0.5937520915092025</v>
      </c>
      <c r="L4547" s="228">
        <f t="shared" si="100"/>
        <v>0.5937520915092025</v>
      </c>
      <c r="M4547" s="228">
        <f t="shared" si="98"/>
        <v>0</v>
      </c>
      <c r="N4547" s="228">
        <f t="shared" si="98"/>
        <v>0</v>
      </c>
      <c r="O4547" s="228">
        <f t="shared" si="98"/>
        <v>0</v>
      </c>
      <c r="P4547" s="228">
        <f t="shared" si="98"/>
        <v>0</v>
      </c>
      <c r="Q4547" s="228">
        <f t="shared" si="98"/>
        <v>6.6590241145749341E-3</v>
      </c>
      <c r="R4547" s="228">
        <f t="shared" si="101"/>
        <v>0.5937520915092025</v>
      </c>
      <c r="S4547" s="228"/>
    </row>
    <row r="4548" spans="1:19" hidden="1" x14ac:dyDescent="0.25">
      <c r="A4548" s="228" t="str">
        <f t="shared" si="97"/>
        <v>NANAUser8op_er_fac</v>
      </c>
      <c r="B4548" s="228" t="s">
        <v>3742</v>
      </c>
      <c r="C4548" s="229" t="s">
        <v>3742</v>
      </c>
      <c r="D4548" s="229" t="s">
        <v>3742</v>
      </c>
      <c r="E4548" s="228" t="s">
        <v>3759</v>
      </c>
      <c r="F4548" s="228">
        <v>1</v>
      </c>
      <c r="G4548" s="228" t="s">
        <v>297</v>
      </c>
      <c r="H4548" s="230">
        <f>'User Utilization'!S12</f>
        <v>536.78257495328398</v>
      </c>
      <c r="I4548" s="230">
        <f>'User Utilization'!K12</f>
        <v>4.4245258263897694E-3</v>
      </c>
      <c r="J4548" s="231" t="s">
        <v>336</v>
      </c>
      <c r="K4548" s="228">
        <f t="shared" si="99"/>
        <v>2.3750083660368073</v>
      </c>
      <c r="L4548" s="228">
        <f t="shared" si="100"/>
        <v>2.3750083660368073</v>
      </c>
      <c r="M4548" s="228">
        <f t="shared" si="98"/>
        <v>0</v>
      </c>
      <c r="N4548" s="228">
        <f t="shared" si="98"/>
        <v>0</v>
      </c>
      <c r="O4548" s="228">
        <f t="shared" si="98"/>
        <v>0</v>
      </c>
      <c r="P4548" s="228">
        <f t="shared" si="98"/>
        <v>0</v>
      </c>
      <c r="Q4548" s="228">
        <f t="shared" si="98"/>
        <v>4.4245258263897694E-3</v>
      </c>
      <c r="R4548" s="228">
        <f t="shared" si="101"/>
        <v>2.3750083660368073</v>
      </c>
      <c r="S4548" s="228"/>
    </row>
    <row r="4549" spans="1:19" hidden="1" x14ac:dyDescent="0.25">
      <c r="A4549" s="228" t="str">
        <f t="shared" si="97"/>
        <v>NANAUser8op_er_prof</v>
      </c>
      <c r="B4549" s="228" t="s">
        <v>3742</v>
      </c>
      <c r="C4549" s="229" t="s">
        <v>3742</v>
      </c>
      <c r="D4549" s="229" t="s">
        <v>3742</v>
      </c>
      <c r="E4549" s="228" t="s">
        <v>3759</v>
      </c>
      <c r="F4549" s="228">
        <v>1</v>
      </c>
      <c r="G4549" s="228" t="s">
        <v>298</v>
      </c>
      <c r="H4549" s="230">
        <f>'User Utilization'!S13</f>
        <v>0</v>
      </c>
      <c r="I4549" s="230">
        <f>'User Utilization'!K13</f>
        <v>0</v>
      </c>
      <c r="J4549" s="231" t="s">
        <v>336</v>
      </c>
      <c r="K4549" s="228">
        <f t="shared" si="99"/>
        <v>0</v>
      </c>
      <c r="L4549" s="228">
        <f t="shared" si="100"/>
        <v>0</v>
      </c>
      <c r="M4549" s="228">
        <f t="shared" si="98"/>
        <v>0</v>
      </c>
      <c r="N4549" s="228">
        <f t="shared" si="98"/>
        <v>0</v>
      </c>
      <c r="O4549" s="228">
        <f t="shared" si="98"/>
        <v>0</v>
      </c>
      <c r="P4549" s="228">
        <f t="shared" si="98"/>
        <v>0</v>
      </c>
      <c r="Q4549" s="228">
        <f t="shared" si="98"/>
        <v>0</v>
      </c>
      <c r="R4549" s="228">
        <f t="shared" si="101"/>
        <v>0</v>
      </c>
      <c r="S4549" s="228"/>
    </row>
    <row r="4550" spans="1:19" hidden="1" x14ac:dyDescent="0.25">
      <c r="A4550" s="228" t="str">
        <f t="shared" si="97"/>
        <v>NANAUser8op_eye</v>
      </c>
      <c r="B4550" s="228" t="s">
        <v>3742</v>
      </c>
      <c r="C4550" s="229" t="s">
        <v>3742</v>
      </c>
      <c r="D4550" s="229" t="s">
        <v>3742</v>
      </c>
      <c r="E4550" s="228" t="s">
        <v>3759</v>
      </c>
      <c r="F4550" s="228">
        <v>1</v>
      </c>
      <c r="G4550" s="228" t="s">
        <v>299</v>
      </c>
      <c r="H4550" s="230">
        <f>'User Utilization'!S14</f>
        <v>152.801589895777</v>
      </c>
      <c r="I4550" s="230">
        <f>'User Utilization'!K14</f>
        <v>3.4999999999999948E-2</v>
      </c>
      <c r="J4550" s="231" t="s">
        <v>332</v>
      </c>
      <c r="K4550" s="228">
        <f t="shared" si="99"/>
        <v>5.3480556463521873</v>
      </c>
      <c r="L4550" s="228">
        <f t="shared" si="100"/>
        <v>5.3480556463521873</v>
      </c>
      <c r="M4550" s="228">
        <f t="shared" si="98"/>
        <v>3.4999999999999948E-2</v>
      </c>
      <c r="N4550" s="228">
        <f t="shared" si="98"/>
        <v>0</v>
      </c>
      <c r="O4550" s="228">
        <f t="shared" si="98"/>
        <v>0</v>
      </c>
      <c r="P4550" s="228">
        <f t="shared" si="98"/>
        <v>0</v>
      </c>
      <c r="Q4550" s="228">
        <f t="shared" si="98"/>
        <v>0</v>
      </c>
      <c r="R4550" s="228">
        <f t="shared" si="101"/>
        <v>0</v>
      </c>
      <c r="S4550" s="228"/>
    </row>
    <row r="4551" spans="1:19" hidden="1" x14ac:dyDescent="0.25">
      <c r="A4551" s="228" t="str">
        <f t="shared" si="97"/>
        <v>NANAUser8op_jcode</v>
      </c>
      <c r="B4551" s="228" t="s">
        <v>3742</v>
      </c>
      <c r="C4551" s="229" t="s">
        <v>3742</v>
      </c>
      <c r="D4551" s="229" t="s">
        <v>3742</v>
      </c>
      <c r="E4551" s="228" t="s">
        <v>3759</v>
      </c>
      <c r="F4551" s="228">
        <v>1</v>
      </c>
      <c r="G4551" s="228" t="s">
        <v>300</v>
      </c>
      <c r="H4551" s="230">
        <f>'User Utilization'!S15</f>
        <v>0</v>
      </c>
      <c r="I4551" s="230">
        <f>'User Utilization'!K15</f>
        <v>0</v>
      </c>
      <c r="J4551" s="231" t="s">
        <v>336</v>
      </c>
      <c r="K4551" s="228">
        <f t="shared" si="99"/>
        <v>0</v>
      </c>
      <c r="L4551" s="228">
        <f t="shared" si="100"/>
        <v>0</v>
      </c>
      <c r="M4551" s="228">
        <f t="shared" si="98"/>
        <v>0</v>
      </c>
      <c r="N4551" s="228">
        <f t="shared" si="98"/>
        <v>0</v>
      </c>
      <c r="O4551" s="228">
        <f t="shared" si="98"/>
        <v>0</v>
      </c>
      <c r="P4551" s="228">
        <f t="shared" si="98"/>
        <v>0</v>
      </c>
      <c r="Q4551" s="228">
        <f t="shared" si="98"/>
        <v>0</v>
      </c>
      <c r="R4551" s="228">
        <f t="shared" si="101"/>
        <v>0</v>
      </c>
      <c r="S4551" s="228"/>
    </row>
    <row r="4552" spans="1:19" hidden="1" x14ac:dyDescent="0.25">
      <c r="A4552" s="228" t="str">
        <f t="shared" si="97"/>
        <v>NANAUser8op_lab</v>
      </c>
      <c r="B4552" s="228" t="s">
        <v>3742</v>
      </c>
      <c r="C4552" s="229" t="s">
        <v>3742</v>
      </c>
      <c r="D4552" s="229" t="s">
        <v>3742</v>
      </c>
      <c r="E4552" s="228" t="s">
        <v>3759</v>
      </c>
      <c r="F4552" s="228">
        <v>1</v>
      </c>
      <c r="G4552" s="228" t="s">
        <v>301</v>
      </c>
      <c r="H4552" s="230">
        <f>'User Utilization'!S16</f>
        <v>34.454550842220698</v>
      </c>
      <c r="I4552" s="230">
        <f>'User Utilization'!K16</f>
        <v>0.81499999999999995</v>
      </c>
      <c r="J4552" s="231" t="s">
        <v>333</v>
      </c>
      <c r="K4552" s="228">
        <f t="shared" si="99"/>
        <v>28.080458936409865</v>
      </c>
      <c r="L4552" s="228">
        <f t="shared" si="100"/>
        <v>28.080458936409865</v>
      </c>
      <c r="M4552" s="228">
        <f t="shared" si="98"/>
        <v>0</v>
      </c>
      <c r="N4552" s="228">
        <f t="shared" si="98"/>
        <v>0.81499999999999995</v>
      </c>
      <c r="O4552" s="228">
        <f t="shared" si="98"/>
        <v>0</v>
      </c>
      <c r="P4552" s="228">
        <f t="shared" si="98"/>
        <v>0</v>
      </c>
      <c r="Q4552" s="228">
        <f t="shared" si="98"/>
        <v>0</v>
      </c>
      <c r="R4552" s="228">
        <f t="shared" si="101"/>
        <v>0</v>
      </c>
      <c r="S4552" s="228"/>
    </row>
    <row r="4553" spans="1:19" hidden="1" x14ac:dyDescent="0.25">
      <c r="A4553" s="228" t="str">
        <f t="shared" si="97"/>
        <v>NANAUser8op_mh</v>
      </c>
      <c r="B4553" s="228" t="s">
        <v>3742</v>
      </c>
      <c r="C4553" s="229" t="s">
        <v>3742</v>
      </c>
      <c r="D4553" s="229" t="s">
        <v>3742</v>
      </c>
      <c r="E4553" s="228" t="s">
        <v>3759</v>
      </c>
      <c r="F4553" s="228">
        <v>1</v>
      </c>
      <c r="G4553" s="228" t="s">
        <v>302</v>
      </c>
      <c r="H4553" s="230">
        <f>'User Utilization'!S17</f>
        <v>106.945223445859</v>
      </c>
      <c r="I4553" s="230">
        <f>'User Utilization'!K17</f>
        <v>8.5000000000000006E-2</v>
      </c>
      <c r="J4553" s="231" t="s">
        <v>332</v>
      </c>
      <c r="K4553" s="228">
        <f t="shared" si="99"/>
        <v>9.0903439928980152</v>
      </c>
      <c r="L4553" s="228">
        <f t="shared" si="100"/>
        <v>9.0903439928980152</v>
      </c>
      <c r="M4553" s="228">
        <f t="shared" si="98"/>
        <v>8.5000000000000006E-2</v>
      </c>
      <c r="N4553" s="228">
        <f t="shared" si="98"/>
        <v>0</v>
      </c>
      <c r="O4553" s="228">
        <f t="shared" si="98"/>
        <v>0</v>
      </c>
      <c r="P4553" s="228">
        <f t="shared" si="98"/>
        <v>0</v>
      </c>
      <c r="Q4553" s="228">
        <f t="shared" si="98"/>
        <v>0</v>
      </c>
      <c r="R4553" s="228">
        <f t="shared" si="101"/>
        <v>0</v>
      </c>
      <c r="S4553" s="228"/>
    </row>
    <row r="4554" spans="1:19" hidden="1" x14ac:dyDescent="0.25">
      <c r="A4554" s="228" t="str">
        <f t="shared" si="97"/>
        <v>NANAUser8op_op_fac</v>
      </c>
      <c r="B4554" s="228" t="s">
        <v>3742</v>
      </c>
      <c r="C4554" s="229" t="s">
        <v>3742</v>
      </c>
      <c r="D4554" s="229" t="s">
        <v>3742</v>
      </c>
      <c r="E4554" s="228" t="s">
        <v>3759</v>
      </c>
      <c r="F4554" s="228">
        <v>1</v>
      </c>
      <c r="G4554" s="228" t="s">
        <v>303</v>
      </c>
      <c r="H4554" s="230">
        <f>'User Utilization'!S18</f>
        <v>141.516188946532</v>
      </c>
      <c r="I4554" s="230">
        <f>'User Utilization'!K18</f>
        <v>1.4684767416025975E-2</v>
      </c>
      <c r="J4554" s="231" t="s">
        <v>336</v>
      </c>
      <c r="K4554" s="228">
        <f t="shared" si="99"/>
        <v>2.0781323202822084</v>
      </c>
      <c r="L4554" s="228">
        <f t="shared" si="100"/>
        <v>2.0781323202822084</v>
      </c>
      <c r="M4554" s="228">
        <f t="shared" si="98"/>
        <v>0</v>
      </c>
      <c r="N4554" s="228">
        <f t="shared" si="98"/>
        <v>0</v>
      </c>
      <c r="O4554" s="228">
        <f t="shared" si="98"/>
        <v>0</v>
      </c>
      <c r="P4554" s="228">
        <f t="shared" si="98"/>
        <v>0</v>
      </c>
      <c r="Q4554" s="228">
        <f t="shared" si="98"/>
        <v>1.4684767416025975E-2</v>
      </c>
      <c r="R4554" s="228">
        <f t="shared" si="101"/>
        <v>2.0781323202822084</v>
      </c>
      <c r="S4554" s="228"/>
    </row>
    <row r="4555" spans="1:19" hidden="1" x14ac:dyDescent="0.25">
      <c r="A4555" s="228" t="str">
        <f t="shared" si="97"/>
        <v>NANAUser8op_other</v>
      </c>
      <c r="B4555" s="228" t="s">
        <v>3742</v>
      </c>
      <c r="C4555" s="229" t="s">
        <v>3742</v>
      </c>
      <c r="D4555" s="229" t="s">
        <v>3742</v>
      </c>
      <c r="E4555" s="228" t="s">
        <v>3759</v>
      </c>
      <c r="F4555" s="228">
        <v>1</v>
      </c>
      <c r="G4555" s="228" t="s">
        <v>304</v>
      </c>
      <c r="H4555" s="230">
        <f>'User Utilization'!S19</f>
        <v>36.807004133411901</v>
      </c>
      <c r="I4555" s="230">
        <f>'User Utilization'!K19</f>
        <v>1.613149740079548</v>
      </c>
      <c r="J4555" s="231" t="s">
        <v>336</v>
      </c>
      <c r="K4555" s="228">
        <f t="shared" si="99"/>
        <v>59.375209150920256</v>
      </c>
      <c r="L4555" s="228">
        <f t="shared" si="100"/>
        <v>59.375209150920256</v>
      </c>
      <c r="M4555" s="228">
        <f t="shared" si="98"/>
        <v>0</v>
      </c>
      <c r="N4555" s="228">
        <f t="shared" si="98"/>
        <v>0</v>
      </c>
      <c r="O4555" s="228">
        <f t="shared" si="98"/>
        <v>0</v>
      </c>
      <c r="P4555" s="228">
        <f t="shared" si="98"/>
        <v>0</v>
      </c>
      <c r="Q4555" s="228">
        <f t="shared" si="98"/>
        <v>1.613149740079548</v>
      </c>
      <c r="R4555" s="228">
        <f t="shared" si="101"/>
        <v>59.375209150920256</v>
      </c>
      <c r="S4555" s="228"/>
    </row>
    <row r="4556" spans="1:19" hidden="1" x14ac:dyDescent="0.25">
      <c r="A4556" s="228" t="str">
        <f t="shared" si="97"/>
        <v>NANAUser8op_prev</v>
      </c>
      <c r="B4556" s="228" t="s">
        <v>3742</v>
      </c>
      <c r="C4556" s="229" t="s">
        <v>3742</v>
      </c>
      <c r="D4556" s="229" t="s">
        <v>3742</v>
      </c>
      <c r="E4556" s="228" t="s">
        <v>3759</v>
      </c>
      <c r="F4556" s="228">
        <v>1</v>
      </c>
      <c r="G4556" s="228" t="s">
        <v>305</v>
      </c>
      <c r="H4556" s="230">
        <f>'User Utilization'!S20</f>
        <v>190.705870337824</v>
      </c>
      <c r="I4556" s="230">
        <f>'User Utilization'!K20</f>
        <v>1.1700000000000006</v>
      </c>
      <c r="J4556" s="231" t="s">
        <v>332</v>
      </c>
      <c r="K4556" s="228">
        <f t="shared" si="99"/>
        <v>223.12586829525418</v>
      </c>
      <c r="L4556" s="228">
        <f t="shared" si="100"/>
        <v>223.12586829525418</v>
      </c>
      <c r="M4556" s="228">
        <f t="shared" si="98"/>
        <v>1.1700000000000006</v>
      </c>
      <c r="N4556" s="228">
        <f t="shared" si="98"/>
        <v>0</v>
      </c>
      <c r="O4556" s="228">
        <f t="shared" si="98"/>
        <v>0</v>
      </c>
      <c r="P4556" s="228">
        <f t="shared" si="98"/>
        <v>0</v>
      </c>
      <c r="Q4556" s="228">
        <f t="shared" si="98"/>
        <v>0</v>
      </c>
      <c r="R4556" s="228">
        <f t="shared" si="101"/>
        <v>0</v>
      </c>
      <c r="S4556" s="228"/>
    </row>
    <row r="4557" spans="1:19" hidden="1" x14ac:dyDescent="0.25">
      <c r="A4557" s="228" t="str">
        <f t="shared" si="97"/>
        <v>NANAUser8op_primcare</v>
      </c>
      <c r="B4557" s="228" t="s">
        <v>3742</v>
      </c>
      <c r="C4557" s="229" t="s">
        <v>3742</v>
      </c>
      <c r="D4557" s="229" t="s">
        <v>3742</v>
      </c>
      <c r="E4557" s="228" t="s">
        <v>3759</v>
      </c>
      <c r="F4557" s="228">
        <v>1</v>
      </c>
      <c r="G4557" s="228" t="s">
        <v>306</v>
      </c>
      <c r="H4557" s="230">
        <f>'User Utilization'!S21</f>
        <v>108.46247139972</v>
      </c>
      <c r="I4557" s="230">
        <f>'User Utilization'!K21</f>
        <v>1.2799999999999987</v>
      </c>
      <c r="J4557" s="231" t="s">
        <v>332</v>
      </c>
      <c r="K4557" s="228">
        <f t="shared" si="99"/>
        <v>138.83196339164147</v>
      </c>
      <c r="L4557" s="228">
        <f t="shared" si="100"/>
        <v>138.83196339164147</v>
      </c>
      <c r="M4557" s="228">
        <f t="shared" si="98"/>
        <v>1.2799999999999987</v>
      </c>
      <c r="N4557" s="228">
        <f t="shared" si="98"/>
        <v>0</v>
      </c>
      <c r="O4557" s="228">
        <f t="shared" si="98"/>
        <v>0</v>
      </c>
      <c r="P4557" s="228">
        <f t="shared" si="98"/>
        <v>0</v>
      </c>
      <c r="Q4557" s="228">
        <f t="shared" si="98"/>
        <v>0</v>
      </c>
      <c r="R4557" s="228">
        <f t="shared" si="101"/>
        <v>0</v>
      </c>
      <c r="S4557" s="228"/>
    </row>
    <row r="4558" spans="1:19" hidden="1" x14ac:dyDescent="0.25">
      <c r="A4558" s="228" t="str">
        <f t="shared" si="97"/>
        <v>NANAUser8op_rehab</v>
      </c>
      <c r="B4558" s="228" t="s">
        <v>3742</v>
      </c>
      <c r="C4558" s="229" t="s">
        <v>3742</v>
      </c>
      <c r="D4558" s="229" t="s">
        <v>3742</v>
      </c>
      <c r="E4558" s="228" t="s">
        <v>3759</v>
      </c>
      <c r="F4558" s="228">
        <v>1</v>
      </c>
      <c r="G4558" s="228" t="s">
        <v>307</v>
      </c>
      <c r="H4558" s="230">
        <f>'User Utilization'!S22</f>
        <v>63.647750211229202</v>
      </c>
      <c r="I4558" s="230">
        <f>'User Utilization'!K22</f>
        <v>6.5301045626450727E-2</v>
      </c>
      <c r="J4558" s="231" t="s">
        <v>336</v>
      </c>
      <c r="K4558" s="228">
        <f t="shared" si="99"/>
        <v>4.1562646405644168</v>
      </c>
      <c r="L4558" s="228">
        <f t="shared" si="100"/>
        <v>4.1562646405644168</v>
      </c>
      <c r="M4558" s="228">
        <f t="shared" si="98"/>
        <v>0</v>
      </c>
      <c r="N4558" s="228">
        <f t="shared" si="98"/>
        <v>0</v>
      </c>
      <c r="O4558" s="228">
        <f t="shared" si="98"/>
        <v>0</v>
      </c>
      <c r="P4558" s="228">
        <f t="shared" si="98"/>
        <v>0</v>
      </c>
      <c r="Q4558" s="228">
        <f t="shared" si="98"/>
        <v>6.5301045626450727E-2</v>
      </c>
      <c r="R4558" s="228">
        <f t="shared" si="101"/>
        <v>4.1562646405644168</v>
      </c>
      <c r="S4558" s="228"/>
    </row>
    <row r="4559" spans="1:19" hidden="1" x14ac:dyDescent="0.25">
      <c r="A4559" s="228" t="str">
        <f t="shared" si="97"/>
        <v>NANAUser8op_speccare</v>
      </c>
      <c r="B4559" s="228" t="s">
        <v>3742</v>
      </c>
      <c r="C4559" s="229" t="s">
        <v>3742</v>
      </c>
      <c r="D4559" s="229" t="s">
        <v>3742</v>
      </c>
      <c r="E4559" s="228" t="s">
        <v>3759</v>
      </c>
      <c r="F4559" s="228">
        <v>1</v>
      </c>
      <c r="G4559" s="228" t="s">
        <v>308</v>
      </c>
      <c r="H4559" s="230">
        <f>'User Utilization'!S23</f>
        <v>121.586166817875</v>
      </c>
      <c r="I4559" s="230">
        <f>'User Utilization'!K23</f>
        <v>0.64000000000000101</v>
      </c>
      <c r="J4559" s="231" t="s">
        <v>332</v>
      </c>
      <c r="K4559" s="228">
        <f t="shared" si="99"/>
        <v>77.815146763440126</v>
      </c>
      <c r="L4559" s="228">
        <f t="shared" si="100"/>
        <v>77.815146763440126</v>
      </c>
      <c r="M4559" s="228">
        <f t="shared" si="98"/>
        <v>0.64000000000000101</v>
      </c>
      <c r="N4559" s="228">
        <f t="shared" si="98"/>
        <v>0</v>
      </c>
      <c r="O4559" s="228">
        <f t="shared" si="98"/>
        <v>0</v>
      </c>
      <c r="P4559" s="228">
        <f t="shared" si="98"/>
        <v>0</v>
      </c>
      <c r="Q4559" s="228">
        <f t="shared" si="98"/>
        <v>0</v>
      </c>
      <c r="R4559" s="228">
        <f t="shared" si="101"/>
        <v>0</v>
      </c>
      <c r="S4559" s="228"/>
    </row>
    <row r="4560" spans="1:19" hidden="1" x14ac:dyDescent="0.25">
      <c r="A4560" s="228" t="str">
        <f t="shared" si="97"/>
        <v>NANAUser8op_surg</v>
      </c>
      <c r="B4560" s="228" t="s">
        <v>3742</v>
      </c>
      <c r="C4560" s="229" t="s">
        <v>3742</v>
      </c>
      <c r="D4560" s="229" t="s">
        <v>3742</v>
      </c>
      <c r="E4560" s="228" t="s">
        <v>3759</v>
      </c>
      <c r="F4560" s="228">
        <v>1</v>
      </c>
      <c r="G4560" s="228" t="s">
        <v>309</v>
      </c>
      <c r="H4560" s="230">
        <f>'User Utilization'!S24</f>
        <v>0</v>
      </c>
      <c r="I4560" s="230">
        <f>'User Utilization'!K24</f>
        <v>0</v>
      </c>
      <c r="J4560" s="231" t="s">
        <v>336</v>
      </c>
      <c r="K4560" s="228">
        <f t="shared" si="99"/>
        <v>0</v>
      </c>
      <c r="L4560" s="228">
        <f t="shared" si="100"/>
        <v>0</v>
      </c>
      <c r="M4560" s="228">
        <f t="shared" si="98"/>
        <v>0</v>
      </c>
      <c r="N4560" s="228">
        <f t="shared" si="98"/>
        <v>0</v>
      </c>
      <c r="O4560" s="228">
        <f t="shared" si="98"/>
        <v>0</v>
      </c>
      <c r="P4560" s="228">
        <f t="shared" si="98"/>
        <v>0</v>
      </c>
      <c r="Q4560" s="228">
        <f t="shared" si="98"/>
        <v>0</v>
      </c>
      <c r="R4560" s="228">
        <f t="shared" si="101"/>
        <v>0</v>
      </c>
      <c r="S4560" s="228"/>
    </row>
    <row r="4561" spans="1:22" hidden="1" x14ac:dyDescent="0.25">
      <c r="A4561" s="228" t="str">
        <f t="shared" si="97"/>
        <v>NANAUser8op_ultrasound</v>
      </c>
      <c r="B4561" s="228" t="s">
        <v>3742</v>
      </c>
      <c r="C4561" s="229" t="s">
        <v>3742</v>
      </c>
      <c r="D4561" s="229" t="s">
        <v>3742</v>
      </c>
      <c r="E4561" s="228" t="s">
        <v>3759</v>
      </c>
      <c r="F4561" s="228">
        <v>1</v>
      </c>
      <c r="G4561" s="228" t="s">
        <v>310</v>
      </c>
      <c r="H4561" s="230">
        <f>'User Utilization'!S25</f>
        <v>149.99954969243601</v>
      </c>
      <c r="I4561" s="230">
        <f>'User Utilization'!K25</f>
        <v>9.9999999999999985E-3</v>
      </c>
      <c r="J4561" s="231" t="s">
        <v>333</v>
      </c>
      <c r="K4561" s="228">
        <f t="shared" si="99"/>
        <v>1.4999954969243599</v>
      </c>
      <c r="L4561" s="228">
        <f t="shared" si="100"/>
        <v>1.4999954969243599</v>
      </c>
      <c r="M4561" s="228">
        <f t="shared" si="98"/>
        <v>0</v>
      </c>
      <c r="N4561" s="228">
        <f t="shared" si="98"/>
        <v>9.9999999999999985E-3</v>
      </c>
      <c r="O4561" s="228">
        <f t="shared" si="98"/>
        <v>0</v>
      </c>
      <c r="P4561" s="228">
        <f t="shared" si="98"/>
        <v>0</v>
      </c>
      <c r="Q4561" s="228">
        <f t="shared" si="98"/>
        <v>0</v>
      </c>
      <c r="R4561" s="228">
        <f t="shared" si="101"/>
        <v>0</v>
      </c>
      <c r="S4561" s="228"/>
    </row>
    <row r="4562" spans="1:22" hidden="1" x14ac:dyDescent="0.25">
      <c r="A4562" s="228" t="str">
        <f t="shared" si="97"/>
        <v>NANAUser8op_xray</v>
      </c>
      <c r="B4562" s="228" t="s">
        <v>3742</v>
      </c>
      <c r="C4562" s="229" t="s">
        <v>3742</v>
      </c>
      <c r="D4562" s="229" t="s">
        <v>3742</v>
      </c>
      <c r="E4562" s="228" t="s">
        <v>3759</v>
      </c>
      <c r="F4562" s="228">
        <v>1</v>
      </c>
      <c r="G4562" s="228" t="s">
        <v>311</v>
      </c>
      <c r="H4562" s="230">
        <f>'User Utilization'!S26</f>
        <v>100.13287287371401</v>
      </c>
      <c r="I4562" s="230">
        <f>'User Utilization'!K26</f>
        <v>0.17000000000000048</v>
      </c>
      <c r="J4562" s="231" t="s">
        <v>333</v>
      </c>
      <c r="K4562" s="228">
        <f t="shared" si="99"/>
        <v>17.022588388531428</v>
      </c>
      <c r="L4562" s="228">
        <f t="shared" si="100"/>
        <v>17.022588388531428</v>
      </c>
      <c r="M4562" s="228">
        <f t="shared" si="98"/>
        <v>0</v>
      </c>
      <c r="N4562" s="228">
        <f t="shared" si="98"/>
        <v>0.17000000000000048</v>
      </c>
      <c r="O4562" s="228">
        <f t="shared" si="98"/>
        <v>0</v>
      </c>
      <c r="P4562" s="228">
        <f t="shared" si="98"/>
        <v>0</v>
      </c>
      <c r="Q4562" s="228">
        <f t="shared" si="98"/>
        <v>0</v>
      </c>
      <c r="R4562" s="228">
        <f t="shared" si="101"/>
        <v>0</v>
      </c>
      <c r="S4562" s="228"/>
    </row>
    <row r="4563" spans="1:22" hidden="1" x14ac:dyDescent="0.25">
      <c r="A4563" s="228" t="str">
        <f t="shared" si="97"/>
        <v>NANAUser8rx_generic</v>
      </c>
      <c r="B4563" s="228" t="s">
        <v>3742</v>
      </c>
      <c r="C4563" s="229" t="s">
        <v>3742</v>
      </c>
      <c r="D4563" s="229" t="s">
        <v>3742</v>
      </c>
      <c r="E4563" s="228" t="s">
        <v>3759</v>
      </c>
      <c r="F4563" s="228">
        <v>1</v>
      </c>
      <c r="G4563" s="228" t="s">
        <v>312</v>
      </c>
      <c r="H4563" s="230">
        <f>'User Utilization'!S27</f>
        <v>27.014252440666802</v>
      </c>
      <c r="I4563" s="230">
        <f>'User Utilization'!K27</f>
        <v>1.9800000000000015</v>
      </c>
      <c r="J4563" s="231" t="s">
        <v>334</v>
      </c>
      <c r="K4563" s="228">
        <f t="shared" si="99"/>
        <v>53.488219832520308</v>
      </c>
      <c r="L4563" s="228">
        <f t="shared" si="100"/>
        <v>53.488219832520308</v>
      </c>
      <c r="M4563" s="228">
        <f t="shared" si="98"/>
        <v>0</v>
      </c>
      <c r="N4563" s="228">
        <f t="shared" si="98"/>
        <v>0</v>
      </c>
      <c r="O4563" s="228">
        <f t="shared" si="98"/>
        <v>1.9800000000000015</v>
      </c>
      <c r="P4563" s="228">
        <f t="shared" si="98"/>
        <v>0</v>
      </c>
      <c r="Q4563" s="228">
        <f t="shared" si="98"/>
        <v>0</v>
      </c>
      <c r="R4563" s="228">
        <f t="shared" si="101"/>
        <v>0</v>
      </c>
      <c r="S4563" s="228"/>
    </row>
    <row r="4564" spans="1:22" hidden="1" x14ac:dyDescent="0.25">
      <c r="A4564" s="228" t="str">
        <f t="shared" si="97"/>
        <v>NANAUser8rx_pbrand</v>
      </c>
      <c r="B4564" s="228" t="s">
        <v>3742</v>
      </c>
      <c r="C4564" s="229" t="s">
        <v>3742</v>
      </c>
      <c r="D4564" s="229" t="s">
        <v>3742</v>
      </c>
      <c r="E4564" s="228" t="s">
        <v>3759</v>
      </c>
      <c r="F4564" s="228">
        <v>1</v>
      </c>
      <c r="G4564" s="228" t="s">
        <v>2687</v>
      </c>
      <c r="H4564" s="230">
        <f>'User Utilization'!S28</f>
        <v>97.240016493116002</v>
      </c>
      <c r="I4564" s="230">
        <f>'User Utilization'!K28</f>
        <v>0.40631209378500061</v>
      </c>
      <c r="J4564" s="231" t="s">
        <v>334</v>
      </c>
      <c r="K4564" s="228">
        <f t="shared" si="99"/>
        <v>39.509794701005951</v>
      </c>
      <c r="L4564" s="228">
        <f t="shared" si="100"/>
        <v>39.509794701005951</v>
      </c>
      <c r="M4564" s="228">
        <f t="shared" si="98"/>
        <v>0</v>
      </c>
      <c r="N4564" s="228">
        <f t="shared" si="98"/>
        <v>0</v>
      </c>
      <c r="O4564" s="228">
        <f t="shared" si="98"/>
        <v>0.40631209378500061</v>
      </c>
      <c r="P4564" s="228">
        <f t="shared" si="98"/>
        <v>0</v>
      </c>
      <c r="Q4564" s="228">
        <f t="shared" si="98"/>
        <v>0</v>
      </c>
      <c r="R4564" s="228">
        <f t="shared" si="101"/>
        <v>0</v>
      </c>
      <c r="S4564" s="228"/>
    </row>
    <row r="4565" spans="1:22" hidden="1" x14ac:dyDescent="0.25">
      <c r="A4565" s="228" t="str">
        <f t="shared" si="97"/>
        <v>NANAUser8rx_npbrand</v>
      </c>
      <c r="B4565" s="228" t="s">
        <v>3742</v>
      </c>
      <c r="C4565" s="229" t="s">
        <v>3742</v>
      </c>
      <c r="D4565" s="229" t="s">
        <v>3742</v>
      </c>
      <c r="E4565" s="228" t="s">
        <v>3759</v>
      </c>
      <c r="F4565" s="228">
        <v>1</v>
      </c>
      <c r="G4565" s="228" t="s">
        <v>2688</v>
      </c>
      <c r="H4565" s="230">
        <f>'User Utilization'!S29</f>
        <v>156.68188799906699</v>
      </c>
      <c r="I4565" s="230">
        <f>'User Utilization'!K29</f>
        <v>5.8687906215000064E-2</v>
      </c>
      <c r="J4565" s="231" t="s">
        <v>334</v>
      </c>
      <c r="K4565" s="228">
        <f t="shared" si="99"/>
        <v>9.1953319484783869</v>
      </c>
      <c r="L4565" s="228">
        <f t="shared" si="100"/>
        <v>9.1953319484783869</v>
      </c>
      <c r="M4565" s="228">
        <f t="shared" si="98"/>
        <v>0</v>
      </c>
      <c r="N4565" s="228">
        <f t="shared" si="98"/>
        <v>0</v>
      </c>
      <c r="O4565" s="228">
        <f t="shared" si="98"/>
        <v>5.8687906215000064E-2</v>
      </c>
      <c r="P4565" s="228">
        <f t="shared" si="98"/>
        <v>0</v>
      </c>
      <c r="Q4565" s="228">
        <f t="shared" si="98"/>
        <v>0</v>
      </c>
      <c r="R4565" s="228">
        <f t="shared" si="101"/>
        <v>0</v>
      </c>
      <c r="S4565" s="228"/>
    </row>
    <row r="4566" spans="1:22" hidden="1" x14ac:dyDescent="0.25">
      <c r="A4566" s="228" t="str">
        <f t="shared" si="97"/>
        <v>NANAUser8rx_specialty</v>
      </c>
      <c r="B4566" s="228" t="s">
        <v>3742</v>
      </c>
      <c r="C4566" s="229" t="s">
        <v>3742</v>
      </c>
      <c r="D4566" s="229" t="s">
        <v>3742</v>
      </c>
      <c r="E4566" s="228" t="s">
        <v>3759</v>
      </c>
      <c r="F4566" s="228">
        <v>1</v>
      </c>
      <c r="G4566" s="228" t="s">
        <v>313</v>
      </c>
      <c r="H4566" s="230">
        <f>'User Utilization'!S30</f>
        <v>0</v>
      </c>
      <c r="I4566" s="230">
        <f>'User Utilization'!K30</f>
        <v>0</v>
      </c>
      <c r="J4566" s="232" t="s">
        <v>334</v>
      </c>
      <c r="K4566" s="228">
        <f t="shared" si="99"/>
        <v>0</v>
      </c>
      <c r="L4566" s="228">
        <f t="shared" si="100"/>
        <v>0</v>
      </c>
      <c r="M4566" s="228">
        <f t="shared" si="98"/>
        <v>0</v>
      </c>
      <c r="N4566" s="228">
        <f t="shared" si="98"/>
        <v>0</v>
      </c>
      <c r="O4566" s="228">
        <f t="shared" si="98"/>
        <v>0</v>
      </c>
      <c r="P4566" s="228">
        <f t="shared" si="98"/>
        <v>0</v>
      </c>
      <c r="Q4566" s="228">
        <f t="shared" si="98"/>
        <v>0</v>
      </c>
      <c r="R4566" s="228">
        <f t="shared" si="101"/>
        <v>0</v>
      </c>
      <c r="S4566" s="228"/>
    </row>
    <row r="4567" spans="1:22" hidden="1" x14ac:dyDescent="0.25">
      <c r="A4567" t="str">
        <f>B4567&amp;C4567&amp;E4567&amp;G4567</f>
        <v>0-5FDepr Lowip_fac</v>
      </c>
      <c r="B4567" t="s">
        <v>271</v>
      </c>
      <c r="C4567" t="s">
        <v>9</v>
      </c>
      <c r="D4567" t="s">
        <v>339</v>
      </c>
      <c r="E4567" t="s">
        <v>4970</v>
      </c>
      <c r="F4567">
        <v>2</v>
      </c>
      <c r="G4567" t="s">
        <v>289</v>
      </c>
      <c r="H4567">
        <v>0</v>
      </c>
      <c r="I4567">
        <v>0</v>
      </c>
      <c r="J4567" t="s">
        <v>335</v>
      </c>
      <c r="K4567">
        <v>0</v>
      </c>
      <c r="L4567">
        <v>0</v>
      </c>
      <c r="M4567">
        <v>0</v>
      </c>
      <c r="N4567">
        <v>0</v>
      </c>
      <c r="O4567">
        <v>0</v>
      </c>
      <c r="P4567">
        <v>0</v>
      </c>
      <c r="Q4567">
        <v>0</v>
      </c>
      <c r="R4567">
        <v>0</v>
      </c>
      <c r="S4567">
        <v>0</v>
      </c>
      <c r="T4567">
        <v>3</v>
      </c>
      <c r="U4567">
        <v>4976.3995784020499</v>
      </c>
      <c r="V4567">
        <v>1</v>
      </c>
    </row>
    <row r="4568" spans="1:22" hidden="1" x14ac:dyDescent="0.25">
      <c r="A4568" t="str">
        <f t="shared" ref="A4568:A4631" si="102">B4568&amp;C4568&amp;E4568&amp;G4568</f>
        <v>0-5FDepr Lowip_prof</v>
      </c>
      <c r="B4568" t="s">
        <v>271</v>
      </c>
      <c r="C4568" t="s">
        <v>9</v>
      </c>
      <c r="D4568" t="s">
        <v>339</v>
      </c>
      <c r="E4568" t="s">
        <v>4970</v>
      </c>
      <c r="F4568">
        <v>2</v>
      </c>
      <c r="G4568" t="s">
        <v>290</v>
      </c>
      <c r="H4568">
        <v>0</v>
      </c>
      <c r="I4568">
        <v>0</v>
      </c>
      <c r="J4568" t="s">
        <v>363</v>
      </c>
      <c r="K4568">
        <v>0</v>
      </c>
      <c r="L4568">
        <v>0</v>
      </c>
      <c r="M4568">
        <v>0</v>
      </c>
      <c r="N4568">
        <v>0</v>
      </c>
      <c r="O4568">
        <v>0</v>
      </c>
      <c r="P4568">
        <v>0</v>
      </c>
      <c r="Q4568">
        <v>0</v>
      </c>
      <c r="R4568">
        <v>0</v>
      </c>
      <c r="S4568">
        <v>0</v>
      </c>
      <c r="T4568">
        <v>3</v>
      </c>
      <c r="U4568">
        <v>1618.7217791691101</v>
      </c>
      <c r="V4568">
        <v>0.40119760479041899</v>
      </c>
    </row>
    <row r="4569" spans="1:22" hidden="1" x14ac:dyDescent="0.25">
      <c r="A4569" t="str">
        <f t="shared" si="102"/>
        <v>0-5FDepr Lowop_ambulance</v>
      </c>
      <c r="B4569" t="s">
        <v>271</v>
      </c>
      <c r="C4569" t="s">
        <v>9</v>
      </c>
      <c r="D4569" t="s">
        <v>339</v>
      </c>
      <c r="E4569" t="s">
        <v>4970</v>
      </c>
      <c r="F4569">
        <v>2</v>
      </c>
      <c r="G4569" t="s">
        <v>291</v>
      </c>
      <c r="H4569">
        <v>0</v>
      </c>
      <c r="I4569">
        <v>0</v>
      </c>
      <c r="J4569" t="s">
        <v>336</v>
      </c>
      <c r="K4569">
        <v>0</v>
      </c>
      <c r="L4569">
        <v>0</v>
      </c>
      <c r="M4569">
        <v>0</v>
      </c>
      <c r="N4569">
        <v>0</v>
      </c>
      <c r="O4569">
        <v>0</v>
      </c>
      <c r="P4569">
        <v>0</v>
      </c>
      <c r="Q4569">
        <v>0</v>
      </c>
      <c r="R4569">
        <v>0</v>
      </c>
      <c r="S4569">
        <v>0</v>
      </c>
      <c r="T4569">
        <v>3</v>
      </c>
      <c r="U4569">
        <v>0</v>
      </c>
      <c r="V4569">
        <v>0</v>
      </c>
    </row>
    <row r="4570" spans="1:22" hidden="1" x14ac:dyDescent="0.25">
      <c r="A4570" t="str">
        <f t="shared" si="102"/>
        <v>0-5FDepr Lowop_chiro</v>
      </c>
      <c r="B4570" t="s">
        <v>271</v>
      </c>
      <c r="C4570" t="s">
        <v>9</v>
      </c>
      <c r="D4570" t="s">
        <v>339</v>
      </c>
      <c r="E4570" t="s">
        <v>4970</v>
      </c>
      <c r="F4570">
        <v>2</v>
      </c>
      <c r="G4570" t="s">
        <v>292</v>
      </c>
      <c r="H4570">
        <v>0</v>
      </c>
      <c r="I4570">
        <v>0</v>
      </c>
      <c r="J4570" t="s">
        <v>332</v>
      </c>
      <c r="K4570">
        <v>0</v>
      </c>
      <c r="L4570">
        <v>0</v>
      </c>
      <c r="M4570">
        <v>0</v>
      </c>
      <c r="N4570">
        <v>0</v>
      </c>
      <c r="O4570">
        <v>0</v>
      </c>
      <c r="P4570">
        <v>0</v>
      </c>
      <c r="Q4570">
        <v>0</v>
      </c>
      <c r="R4570">
        <v>0</v>
      </c>
      <c r="S4570">
        <v>0</v>
      </c>
      <c r="T4570">
        <v>3</v>
      </c>
      <c r="U4570">
        <v>0</v>
      </c>
      <c r="V4570">
        <v>0</v>
      </c>
    </row>
    <row r="4571" spans="1:22" hidden="1" x14ac:dyDescent="0.25">
      <c r="A4571" t="str">
        <f t="shared" si="102"/>
        <v>0-5FDepr Lowop_ct_mri</v>
      </c>
      <c r="B4571" t="s">
        <v>271</v>
      </c>
      <c r="C4571" t="s">
        <v>9</v>
      </c>
      <c r="D4571" t="s">
        <v>339</v>
      </c>
      <c r="E4571" t="s">
        <v>4970</v>
      </c>
      <c r="F4571">
        <v>2</v>
      </c>
      <c r="G4571" t="s">
        <v>293</v>
      </c>
      <c r="H4571">
        <v>0</v>
      </c>
      <c r="I4571">
        <v>0</v>
      </c>
      <c r="J4571" t="s">
        <v>333</v>
      </c>
      <c r="K4571">
        <v>0</v>
      </c>
      <c r="L4571">
        <v>0</v>
      </c>
      <c r="M4571">
        <v>0</v>
      </c>
      <c r="N4571">
        <v>0</v>
      </c>
      <c r="O4571">
        <v>0</v>
      </c>
      <c r="P4571">
        <v>0</v>
      </c>
      <c r="Q4571">
        <v>0</v>
      </c>
      <c r="R4571">
        <v>0</v>
      </c>
      <c r="S4571">
        <v>0</v>
      </c>
      <c r="T4571">
        <v>3</v>
      </c>
      <c r="U4571">
        <v>0</v>
      </c>
      <c r="V4571">
        <v>0</v>
      </c>
    </row>
    <row r="4572" spans="1:22" hidden="1" x14ac:dyDescent="0.25">
      <c r="A4572" t="str">
        <f t="shared" si="102"/>
        <v>0-5FDepr Lowop_diagnostic_cardiology</v>
      </c>
      <c r="B4572" t="s">
        <v>271</v>
      </c>
      <c r="C4572" t="s">
        <v>9</v>
      </c>
      <c r="D4572" t="s">
        <v>339</v>
      </c>
      <c r="E4572" t="s">
        <v>4970</v>
      </c>
      <c r="F4572">
        <v>2</v>
      </c>
      <c r="G4572" t="s">
        <v>294</v>
      </c>
      <c r="H4572">
        <v>159.72258457031299</v>
      </c>
      <c r="I4572">
        <v>0.5</v>
      </c>
      <c r="J4572" t="s">
        <v>333</v>
      </c>
      <c r="K4572">
        <v>79.861292285156296</v>
      </c>
      <c r="L4572">
        <v>159.72258457031299</v>
      </c>
      <c r="M4572">
        <v>0</v>
      </c>
      <c r="N4572">
        <v>0.5</v>
      </c>
      <c r="O4572">
        <v>0</v>
      </c>
      <c r="P4572">
        <v>0</v>
      </c>
      <c r="Q4572">
        <v>0</v>
      </c>
      <c r="R4572">
        <v>0</v>
      </c>
      <c r="S4572">
        <v>1</v>
      </c>
      <c r="T4572">
        <v>3</v>
      </c>
      <c r="U4572">
        <v>159.72258457031299</v>
      </c>
      <c r="V4572">
        <v>0.5</v>
      </c>
    </row>
    <row r="4573" spans="1:22" hidden="1" x14ac:dyDescent="0.25">
      <c r="A4573" t="str">
        <f t="shared" si="102"/>
        <v>0-5FDepr Lowop_dialysis</v>
      </c>
      <c r="B4573" t="s">
        <v>271</v>
      </c>
      <c r="C4573" t="s">
        <v>9</v>
      </c>
      <c r="D4573" t="s">
        <v>339</v>
      </c>
      <c r="E4573" t="s">
        <v>4970</v>
      </c>
      <c r="F4573">
        <v>2</v>
      </c>
      <c r="G4573" t="s">
        <v>295</v>
      </c>
      <c r="H4573">
        <v>0</v>
      </c>
      <c r="I4573">
        <v>0</v>
      </c>
      <c r="J4573" t="s">
        <v>336</v>
      </c>
      <c r="K4573">
        <v>0</v>
      </c>
      <c r="L4573">
        <v>0</v>
      </c>
      <c r="M4573">
        <v>0</v>
      </c>
      <c r="N4573">
        <v>0</v>
      </c>
      <c r="O4573">
        <v>0</v>
      </c>
      <c r="P4573">
        <v>0</v>
      </c>
      <c r="Q4573">
        <v>0</v>
      </c>
      <c r="R4573">
        <v>0</v>
      </c>
      <c r="S4573">
        <v>0</v>
      </c>
      <c r="T4573">
        <v>3</v>
      </c>
      <c r="U4573">
        <v>0</v>
      </c>
      <c r="V4573">
        <v>0</v>
      </c>
    </row>
    <row r="4574" spans="1:22" hidden="1" x14ac:dyDescent="0.25">
      <c r="A4574" t="str">
        <f t="shared" si="102"/>
        <v>0-5FDepr Lowop_dme</v>
      </c>
      <c r="B4574" t="s">
        <v>271</v>
      </c>
      <c r="C4574" t="s">
        <v>9</v>
      </c>
      <c r="D4574" t="s">
        <v>339</v>
      </c>
      <c r="E4574" t="s">
        <v>4970</v>
      </c>
      <c r="F4574">
        <v>2</v>
      </c>
      <c r="G4574" t="s">
        <v>296</v>
      </c>
      <c r="H4574">
        <v>0</v>
      </c>
      <c r="I4574">
        <v>0</v>
      </c>
      <c r="J4574" t="s">
        <v>336</v>
      </c>
      <c r="K4574">
        <v>0</v>
      </c>
      <c r="L4574">
        <v>0</v>
      </c>
      <c r="M4574">
        <v>0</v>
      </c>
      <c r="N4574">
        <v>0</v>
      </c>
      <c r="O4574">
        <v>0</v>
      </c>
      <c r="P4574">
        <v>0</v>
      </c>
      <c r="Q4574">
        <v>0</v>
      </c>
      <c r="R4574">
        <v>0</v>
      </c>
      <c r="S4574">
        <v>0</v>
      </c>
      <c r="T4574">
        <v>3</v>
      </c>
      <c r="U4574">
        <v>0</v>
      </c>
      <c r="V4574">
        <v>0</v>
      </c>
    </row>
    <row r="4575" spans="1:22" hidden="1" x14ac:dyDescent="0.25">
      <c r="A4575" t="str">
        <f t="shared" si="102"/>
        <v>0-5FDepr Lowop_er_fac</v>
      </c>
      <c r="B4575" t="s">
        <v>271</v>
      </c>
      <c r="C4575" t="s">
        <v>9</v>
      </c>
      <c r="D4575" t="s">
        <v>339</v>
      </c>
      <c r="E4575" t="s">
        <v>4970</v>
      </c>
      <c r="F4575">
        <v>2</v>
      </c>
      <c r="G4575" t="s">
        <v>297</v>
      </c>
      <c r="H4575">
        <v>0</v>
      </c>
      <c r="I4575">
        <v>0</v>
      </c>
      <c r="J4575" t="s">
        <v>336</v>
      </c>
      <c r="K4575">
        <v>0</v>
      </c>
      <c r="L4575">
        <v>0</v>
      </c>
      <c r="M4575">
        <v>0</v>
      </c>
      <c r="N4575">
        <v>0</v>
      </c>
      <c r="O4575">
        <v>0</v>
      </c>
      <c r="P4575">
        <v>0</v>
      </c>
      <c r="Q4575">
        <v>0</v>
      </c>
      <c r="R4575">
        <v>0</v>
      </c>
      <c r="S4575">
        <v>0</v>
      </c>
      <c r="T4575">
        <v>3</v>
      </c>
      <c r="U4575">
        <v>0</v>
      </c>
      <c r="V4575">
        <v>0</v>
      </c>
    </row>
    <row r="4576" spans="1:22" hidden="1" x14ac:dyDescent="0.25">
      <c r="A4576" t="str">
        <f t="shared" si="102"/>
        <v>0-5FDepr Lowop_er_prof</v>
      </c>
      <c r="B4576" t="s">
        <v>271</v>
      </c>
      <c r="C4576" t="s">
        <v>9</v>
      </c>
      <c r="D4576" t="s">
        <v>339</v>
      </c>
      <c r="E4576" t="s">
        <v>4970</v>
      </c>
      <c r="F4576">
        <v>2</v>
      </c>
      <c r="G4576" t="s">
        <v>298</v>
      </c>
      <c r="H4576">
        <v>0</v>
      </c>
      <c r="I4576">
        <v>0</v>
      </c>
      <c r="J4576" t="s">
        <v>276</v>
      </c>
      <c r="K4576">
        <v>0</v>
      </c>
      <c r="L4576">
        <v>0</v>
      </c>
      <c r="M4576">
        <v>0</v>
      </c>
      <c r="N4576">
        <v>0</v>
      </c>
      <c r="O4576">
        <v>0</v>
      </c>
      <c r="P4576">
        <v>0</v>
      </c>
      <c r="Q4576">
        <v>0</v>
      </c>
      <c r="R4576">
        <v>0</v>
      </c>
      <c r="S4576">
        <v>0</v>
      </c>
      <c r="T4576">
        <v>3</v>
      </c>
      <c r="U4576">
        <v>0</v>
      </c>
      <c r="V4576">
        <v>0</v>
      </c>
    </row>
    <row r="4577" spans="1:22" hidden="1" x14ac:dyDescent="0.25">
      <c r="A4577" t="str">
        <f t="shared" si="102"/>
        <v>0-5FDepr Lowop_eye</v>
      </c>
      <c r="B4577" t="s">
        <v>271</v>
      </c>
      <c r="C4577" t="s">
        <v>9</v>
      </c>
      <c r="D4577" t="s">
        <v>339</v>
      </c>
      <c r="E4577" t="s">
        <v>4970</v>
      </c>
      <c r="F4577">
        <v>2</v>
      </c>
      <c r="G4577" t="s">
        <v>299</v>
      </c>
      <c r="H4577">
        <v>0</v>
      </c>
      <c r="I4577">
        <v>0</v>
      </c>
      <c r="J4577" t="s">
        <v>332</v>
      </c>
      <c r="K4577">
        <v>0</v>
      </c>
      <c r="L4577">
        <v>0</v>
      </c>
      <c r="M4577">
        <v>0</v>
      </c>
      <c r="N4577">
        <v>0</v>
      </c>
      <c r="O4577">
        <v>0</v>
      </c>
      <c r="P4577">
        <v>0</v>
      </c>
      <c r="Q4577">
        <v>0</v>
      </c>
      <c r="R4577">
        <v>0</v>
      </c>
      <c r="S4577">
        <v>0</v>
      </c>
      <c r="T4577">
        <v>3</v>
      </c>
      <c r="U4577">
        <v>0</v>
      </c>
      <c r="V4577">
        <v>0</v>
      </c>
    </row>
    <row r="4578" spans="1:22" hidden="1" x14ac:dyDescent="0.25">
      <c r="A4578" t="str">
        <f t="shared" si="102"/>
        <v>0-5FDepr Lowop_jcode</v>
      </c>
      <c r="B4578" t="s">
        <v>271</v>
      </c>
      <c r="C4578" t="s">
        <v>9</v>
      </c>
      <c r="D4578" t="s">
        <v>339</v>
      </c>
      <c r="E4578" t="s">
        <v>4970</v>
      </c>
      <c r="F4578">
        <v>2</v>
      </c>
      <c r="G4578" t="s">
        <v>300</v>
      </c>
      <c r="H4578">
        <v>0</v>
      </c>
      <c r="I4578">
        <v>0</v>
      </c>
      <c r="J4578" t="s">
        <v>336</v>
      </c>
      <c r="K4578">
        <v>0</v>
      </c>
      <c r="L4578">
        <v>0</v>
      </c>
      <c r="M4578">
        <v>0</v>
      </c>
      <c r="N4578">
        <v>0</v>
      </c>
      <c r="O4578">
        <v>0</v>
      </c>
      <c r="P4578">
        <v>0</v>
      </c>
      <c r="Q4578">
        <v>0</v>
      </c>
      <c r="R4578">
        <v>0</v>
      </c>
      <c r="S4578">
        <v>0</v>
      </c>
      <c r="T4578">
        <v>3</v>
      </c>
      <c r="U4578">
        <v>0</v>
      </c>
      <c r="V4578">
        <v>0</v>
      </c>
    </row>
    <row r="4579" spans="1:22" hidden="1" x14ac:dyDescent="0.25">
      <c r="A4579" t="str">
        <f t="shared" si="102"/>
        <v>0-5FDepr Lowop_lab</v>
      </c>
      <c r="B4579" t="s">
        <v>271</v>
      </c>
      <c r="C4579" t="s">
        <v>9</v>
      </c>
      <c r="D4579" t="s">
        <v>339</v>
      </c>
      <c r="E4579" t="s">
        <v>4970</v>
      </c>
      <c r="F4579">
        <v>2</v>
      </c>
      <c r="G4579" t="s">
        <v>301</v>
      </c>
      <c r="H4579">
        <v>16.642027496337899</v>
      </c>
      <c r="I4579">
        <v>0.5</v>
      </c>
      <c r="J4579" t="s">
        <v>333</v>
      </c>
      <c r="K4579">
        <v>8.3210137481689408</v>
      </c>
      <c r="L4579">
        <v>16.642027496337899</v>
      </c>
      <c r="M4579">
        <v>0</v>
      </c>
      <c r="N4579">
        <v>0.5</v>
      </c>
      <c r="O4579">
        <v>0</v>
      </c>
      <c r="P4579">
        <v>0</v>
      </c>
      <c r="Q4579">
        <v>0</v>
      </c>
      <c r="R4579">
        <v>0</v>
      </c>
      <c r="S4579">
        <v>1</v>
      </c>
      <c r="T4579">
        <v>3</v>
      </c>
      <c r="U4579">
        <v>16.642027496337899</v>
      </c>
      <c r="V4579">
        <v>0.5</v>
      </c>
    </row>
    <row r="4580" spans="1:22" hidden="1" x14ac:dyDescent="0.25">
      <c r="A4580" t="str">
        <f t="shared" si="102"/>
        <v>0-5FDepr Lowop_mh</v>
      </c>
      <c r="B4580" t="s">
        <v>271</v>
      </c>
      <c r="C4580" t="s">
        <v>9</v>
      </c>
      <c r="D4580" t="s">
        <v>339</v>
      </c>
      <c r="E4580" t="s">
        <v>4970</v>
      </c>
      <c r="F4580">
        <v>2</v>
      </c>
      <c r="G4580" t="s">
        <v>302</v>
      </c>
      <c r="H4580">
        <v>482.46</v>
      </c>
      <c r="I4580">
        <v>1</v>
      </c>
      <c r="J4580" t="s">
        <v>332</v>
      </c>
      <c r="K4580">
        <v>482.46</v>
      </c>
      <c r="L4580">
        <v>964.92</v>
      </c>
      <c r="M4580">
        <v>1</v>
      </c>
      <c r="N4580">
        <v>0</v>
      </c>
      <c r="O4580">
        <v>0</v>
      </c>
      <c r="P4580">
        <v>0</v>
      </c>
      <c r="Q4580">
        <v>0</v>
      </c>
      <c r="R4580">
        <v>0</v>
      </c>
      <c r="S4580">
        <v>2</v>
      </c>
      <c r="T4580">
        <v>3</v>
      </c>
      <c r="U4580">
        <v>482.46</v>
      </c>
      <c r="V4580">
        <v>0.16666666666666699</v>
      </c>
    </row>
    <row r="4581" spans="1:22" hidden="1" x14ac:dyDescent="0.25">
      <c r="A4581" t="str">
        <f t="shared" si="102"/>
        <v>0-5FDepr Lowop_op_fac</v>
      </c>
      <c r="B4581" t="s">
        <v>271</v>
      </c>
      <c r="C4581" t="s">
        <v>9</v>
      </c>
      <c r="D4581" t="s">
        <v>339</v>
      </c>
      <c r="E4581" t="s">
        <v>4970</v>
      </c>
      <c r="F4581">
        <v>2</v>
      </c>
      <c r="G4581" t="s">
        <v>303</v>
      </c>
      <c r="H4581">
        <v>0</v>
      </c>
      <c r="I4581">
        <v>0</v>
      </c>
      <c r="J4581" t="s">
        <v>336</v>
      </c>
      <c r="K4581">
        <v>0</v>
      </c>
      <c r="L4581">
        <v>0</v>
      </c>
      <c r="M4581">
        <v>0</v>
      </c>
      <c r="N4581">
        <v>0</v>
      </c>
      <c r="O4581">
        <v>0</v>
      </c>
      <c r="P4581">
        <v>0</v>
      </c>
      <c r="Q4581">
        <v>0</v>
      </c>
      <c r="R4581">
        <v>0</v>
      </c>
      <c r="S4581">
        <v>0</v>
      </c>
      <c r="T4581">
        <v>3</v>
      </c>
      <c r="U4581">
        <v>0</v>
      </c>
      <c r="V4581">
        <v>0</v>
      </c>
    </row>
    <row r="4582" spans="1:22" hidden="1" x14ac:dyDescent="0.25">
      <c r="A4582" t="str">
        <f t="shared" si="102"/>
        <v>0-5FDepr Lowop_other</v>
      </c>
      <c r="B4582" t="s">
        <v>271</v>
      </c>
      <c r="C4582" t="s">
        <v>9</v>
      </c>
      <c r="D4582" t="s">
        <v>339</v>
      </c>
      <c r="E4582" t="s">
        <v>4970</v>
      </c>
      <c r="F4582">
        <v>2</v>
      </c>
      <c r="G4582" t="s">
        <v>304</v>
      </c>
      <c r="H4582">
        <v>206.12393653564399</v>
      </c>
      <c r="I4582">
        <v>1</v>
      </c>
      <c r="J4582" t="s">
        <v>336</v>
      </c>
      <c r="K4582">
        <v>206.12393653564399</v>
      </c>
      <c r="L4582">
        <v>412.24787307128901</v>
      </c>
      <c r="M4582">
        <v>0</v>
      </c>
      <c r="N4582">
        <v>0</v>
      </c>
      <c r="O4582">
        <v>0</v>
      </c>
      <c r="P4582">
        <v>0</v>
      </c>
      <c r="Q4582">
        <v>1</v>
      </c>
      <c r="R4582">
        <v>206.12393653564399</v>
      </c>
      <c r="S4582">
        <v>2</v>
      </c>
      <c r="T4582">
        <v>3</v>
      </c>
      <c r="U4582">
        <v>206.12393653564399</v>
      </c>
      <c r="V4582">
        <v>1</v>
      </c>
    </row>
    <row r="4583" spans="1:22" hidden="1" x14ac:dyDescent="0.25">
      <c r="A4583" t="str">
        <f t="shared" si="102"/>
        <v>0-5FDepr Lowop_prev</v>
      </c>
      <c r="B4583" t="s">
        <v>271</v>
      </c>
      <c r="C4583" t="s">
        <v>9</v>
      </c>
      <c r="D4583" t="s">
        <v>339</v>
      </c>
      <c r="E4583" t="s">
        <v>4970</v>
      </c>
      <c r="F4583">
        <v>2</v>
      </c>
      <c r="G4583" t="s">
        <v>305</v>
      </c>
      <c r="H4583">
        <v>266.29132067871097</v>
      </c>
      <c r="I4583">
        <v>1.5</v>
      </c>
      <c r="J4583" t="s">
        <v>332</v>
      </c>
      <c r="K4583">
        <v>399.43698101806598</v>
      </c>
      <c r="L4583">
        <v>798.87396203613196</v>
      </c>
      <c r="M4583">
        <v>1.5</v>
      </c>
      <c r="N4583">
        <v>0</v>
      </c>
      <c r="O4583">
        <v>0</v>
      </c>
      <c r="P4583">
        <v>0</v>
      </c>
      <c r="Q4583">
        <v>0</v>
      </c>
      <c r="R4583">
        <v>0</v>
      </c>
      <c r="S4583">
        <v>3</v>
      </c>
      <c r="T4583">
        <v>3</v>
      </c>
      <c r="U4583">
        <v>266.29132067871097</v>
      </c>
      <c r="V4583">
        <v>0.25</v>
      </c>
    </row>
    <row r="4584" spans="1:22" hidden="1" x14ac:dyDescent="0.25">
      <c r="A4584" t="str">
        <f t="shared" si="102"/>
        <v>0-5FDepr Lowop_primcare</v>
      </c>
      <c r="B4584" t="s">
        <v>271</v>
      </c>
      <c r="C4584" t="s">
        <v>9</v>
      </c>
      <c r="D4584" t="s">
        <v>339</v>
      </c>
      <c r="E4584" t="s">
        <v>4970</v>
      </c>
      <c r="F4584">
        <v>2</v>
      </c>
      <c r="G4584" t="s">
        <v>306</v>
      </c>
      <c r="H4584">
        <v>103.08745973772299</v>
      </c>
      <c r="I4584">
        <v>3.5</v>
      </c>
      <c r="J4584" t="s">
        <v>332</v>
      </c>
      <c r="K4584">
        <v>360.80610908203198</v>
      </c>
      <c r="L4584">
        <v>721.61221816406396</v>
      </c>
      <c r="M4584">
        <v>3.5</v>
      </c>
      <c r="N4584">
        <v>0</v>
      </c>
      <c r="O4584">
        <v>0</v>
      </c>
      <c r="P4584">
        <v>0</v>
      </c>
      <c r="Q4584">
        <v>0</v>
      </c>
      <c r="R4584">
        <v>0</v>
      </c>
      <c r="S4584">
        <v>7</v>
      </c>
      <c r="T4584">
        <v>3</v>
      </c>
      <c r="U4584">
        <v>103.08745973772299</v>
      </c>
      <c r="V4584">
        <v>0.58333333333333304</v>
      </c>
    </row>
    <row r="4585" spans="1:22" hidden="1" x14ac:dyDescent="0.25">
      <c r="A4585" t="str">
        <f t="shared" si="102"/>
        <v>0-5FDepr Lowop_rehab</v>
      </c>
      <c r="B4585" t="s">
        <v>271</v>
      </c>
      <c r="C4585" t="s">
        <v>9</v>
      </c>
      <c r="D4585" t="s">
        <v>339</v>
      </c>
      <c r="E4585" t="s">
        <v>4970</v>
      </c>
      <c r="F4585">
        <v>2</v>
      </c>
      <c r="G4585" t="s">
        <v>307</v>
      </c>
      <c r="H4585">
        <v>0</v>
      </c>
      <c r="I4585">
        <v>0</v>
      </c>
      <c r="J4585" t="s">
        <v>336</v>
      </c>
      <c r="K4585">
        <v>0</v>
      </c>
      <c r="L4585">
        <v>0</v>
      </c>
      <c r="M4585">
        <v>0</v>
      </c>
      <c r="N4585">
        <v>0</v>
      </c>
      <c r="O4585">
        <v>0</v>
      </c>
      <c r="P4585">
        <v>0</v>
      </c>
      <c r="Q4585">
        <v>0</v>
      </c>
      <c r="R4585">
        <v>0</v>
      </c>
      <c r="S4585">
        <v>0</v>
      </c>
      <c r="T4585">
        <v>3</v>
      </c>
      <c r="U4585">
        <v>27.165327685546899</v>
      </c>
      <c r="V4585">
        <v>0</v>
      </c>
    </row>
    <row r="4586" spans="1:22" hidden="1" x14ac:dyDescent="0.25">
      <c r="A4586" t="str">
        <f t="shared" si="102"/>
        <v>0-5FDepr Lowop_speccare</v>
      </c>
      <c r="B4586" t="s">
        <v>271</v>
      </c>
      <c r="C4586" t="s">
        <v>9</v>
      </c>
      <c r="D4586" t="s">
        <v>339</v>
      </c>
      <c r="E4586" t="s">
        <v>4970</v>
      </c>
      <c r="F4586">
        <v>2</v>
      </c>
      <c r="G4586" t="s">
        <v>308</v>
      </c>
      <c r="H4586">
        <v>0</v>
      </c>
      <c r="I4586">
        <v>0</v>
      </c>
      <c r="J4586" t="s">
        <v>332</v>
      </c>
      <c r="K4586">
        <v>0</v>
      </c>
      <c r="L4586">
        <v>0</v>
      </c>
      <c r="M4586">
        <v>0</v>
      </c>
      <c r="N4586">
        <v>0</v>
      </c>
      <c r="O4586">
        <v>0</v>
      </c>
      <c r="P4586">
        <v>0</v>
      </c>
      <c r="Q4586">
        <v>0</v>
      </c>
      <c r="R4586">
        <v>0</v>
      </c>
      <c r="S4586">
        <v>0</v>
      </c>
      <c r="T4586">
        <v>3</v>
      </c>
      <c r="U4586">
        <v>0</v>
      </c>
      <c r="V4586">
        <v>0</v>
      </c>
    </row>
    <row r="4587" spans="1:22" hidden="1" x14ac:dyDescent="0.25">
      <c r="A4587" t="str">
        <f t="shared" si="102"/>
        <v>0-5FDepr Lowop_surg</v>
      </c>
      <c r="B4587" t="s">
        <v>271</v>
      </c>
      <c r="C4587" t="s">
        <v>9</v>
      </c>
      <c r="D4587" t="s">
        <v>339</v>
      </c>
      <c r="E4587" t="s">
        <v>4970</v>
      </c>
      <c r="F4587">
        <v>2</v>
      </c>
      <c r="G4587" t="s">
        <v>309</v>
      </c>
      <c r="H4587">
        <v>0</v>
      </c>
      <c r="I4587">
        <v>0</v>
      </c>
      <c r="J4587" t="s">
        <v>336</v>
      </c>
      <c r="K4587">
        <v>0</v>
      </c>
      <c r="L4587">
        <v>0</v>
      </c>
      <c r="M4587">
        <v>0</v>
      </c>
      <c r="N4587">
        <v>0</v>
      </c>
      <c r="O4587">
        <v>0</v>
      </c>
      <c r="P4587">
        <v>0</v>
      </c>
      <c r="Q4587">
        <v>0</v>
      </c>
      <c r="R4587">
        <v>0</v>
      </c>
      <c r="S4587">
        <v>0</v>
      </c>
      <c r="T4587">
        <v>3</v>
      </c>
      <c r="U4587">
        <v>0</v>
      </c>
      <c r="V4587">
        <v>0</v>
      </c>
    </row>
    <row r="4588" spans="1:22" hidden="1" x14ac:dyDescent="0.25">
      <c r="A4588" t="str">
        <f t="shared" si="102"/>
        <v>0-5FDepr Lowop_ultrasound</v>
      </c>
      <c r="B4588" t="s">
        <v>271</v>
      </c>
      <c r="C4588" t="s">
        <v>9</v>
      </c>
      <c r="D4588" t="s">
        <v>339</v>
      </c>
      <c r="E4588" t="s">
        <v>4970</v>
      </c>
      <c r="F4588">
        <v>2</v>
      </c>
      <c r="G4588" t="s">
        <v>310</v>
      </c>
      <c r="H4588">
        <v>0</v>
      </c>
      <c r="I4588">
        <v>0</v>
      </c>
      <c r="J4588" t="s">
        <v>333</v>
      </c>
      <c r="K4588">
        <v>0</v>
      </c>
      <c r="L4588">
        <v>0</v>
      </c>
      <c r="M4588">
        <v>0</v>
      </c>
      <c r="N4588">
        <v>0</v>
      </c>
      <c r="O4588">
        <v>0</v>
      </c>
      <c r="P4588">
        <v>0</v>
      </c>
      <c r="Q4588">
        <v>0</v>
      </c>
      <c r="R4588">
        <v>0</v>
      </c>
      <c r="S4588">
        <v>0</v>
      </c>
      <c r="T4588">
        <v>3</v>
      </c>
      <c r="U4588">
        <v>0</v>
      </c>
      <c r="V4588">
        <v>0</v>
      </c>
    </row>
    <row r="4589" spans="1:22" hidden="1" x14ac:dyDescent="0.25">
      <c r="A4589" t="str">
        <f t="shared" si="102"/>
        <v>0-5FDepr Lowop_xray</v>
      </c>
      <c r="B4589" t="s">
        <v>271</v>
      </c>
      <c r="C4589" t="s">
        <v>9</v>
      </c>
      <c r="D4589" t="s">
        <v>339</v>
      </c>
      <c r="E4589" t="s">
        <v>4970</v>
      </c>
      <c r="F4589">
        <v>2</v>
      </c>
      <c r="G4589" t="s">
        <v>311</v>
      </c>
      <c r="H4589">
        <v>0</v>
      </c>
      <c r="I4589">
        <v>0</v>
      </c>
      <c r="J4589" t="s">
        <v>333</v>
      </c>
      <c r="K4589">
        <v>0</v>
      </c>
      <c r="L4589">
        <v>0</v>
      </c>
      <c r="M4589">
        <v>0</v>
      </c>
      <c r="N4589">
        <v>0</v>
      </c>
      <c r="O4589">
        <v>0</v>
      </c>
      <c r="P4589">
        <v>0</v>
      </c>
      <c r="Q4589">
        <v>0</v>
      </c>
      <c r="R4589">
        <v>0</v>
      </c>
      <c r="S4589">
        <v>0</v>
      </c>
      <c r="T4589">
        <v>3</v>
      </c>
      <c r="U4589">
        <v>0</v>
      </c>
      <c r="V4589">
        <v>0</v>
      </c>
    </row>
    <row r="4590" spans="1:22" hidden="1" x14ac:dyDescent="0.25">
      <c r="A4590" t="str">
        <f t="shared" si="102"/>
        <v>0-5FDepr Lowrx_generic</v>
      </c>
      <c r="B4590" t="s">
        <v>271</v>
      </c>
      <c r="C4590" t="s">
        <v>9</v>
      </c>
      <c r="D4590" t="s">
        <v>339</v>
      </c>
      <c r="E4590" t="s">
        <v>4970</v>
      </c>
      <c r="F4590">
        <v>2</v>
      </c>
      <c r="G4590" t="s">
        <v>312</v>
      </c>
      <c r="H4590">
        <v>43.0316340270994</v>
      </c>
      <c r="I4590">
        <v>3</v>
      </c>
      <c r="J4590" t="s">
        <v>334</v>
      </c>
      <c r="K4590">
        <v>129.09490208129799</v>
      </c>
      <c r="L4590">
        <v>258.189804162597</v>
      </c>
      <c r="M4590">
        <v>0</v>
      </c>
      <c r="N4590">
        <v>0</v>
      </c>
      <c r="O4590">
        <v>3</v>
      </c>
      <c r="P4590">
        <v>0</v>
      </c>
      <c r="Q4590">
        <v>0</v>
      </c>
      <c r="R4590">
        <v>0</v>
      </c>
      <c r="S4590">
        <v>6</v>
      </c>
      <c r="T4590">
        <v>3</v>
      </c>
      <c r="U4590">
        <v>43.0316340270994</v>
      </c>
      <c r="V4590">
        <v>1</v>
      </c>
    </row>
    <row r="4591" spans="1:22" hidden="1" x14ac:dyDescent="0.25">
      <c r="A4591" t="str">
        <f t="shared" si="102"/>
        <v>0-5FDepr Lowrx_npbrand</v>
      </c>
      <c r="B4591" t="s">
        <v>271</v>
      </c>
      <c r="C4591" t="s">
        <v>9</v>
      </c>
      <c r="D4591" t="s">
        <v>339</v>
      </c>
      <c r="E4591" t="s">
        <v>4970</v>
      </c>
      <c r="F4591">
        <v>2</v>
      </c>
      <c r="G4591" t="s">
        <v>2688</v>
      </c>
      <c r="H4591">
        <v>0</v>
      </c>
      <c r="I4591">
        <v>0</v>
      </c>
      <c r="J4591" t="s">
        <v>334</v>
      </c>
      <c r="K4591">
        <v>0</v>
      </c>
      <c r="L4591">
        <v>0</v>
      </c>
      <c r="M4591">
        <v>0</v>
      </c>
      <c r="N4591">
        <v>0</v>
      </c>
      <c r="O4591">
        <v>0</v>
      </c>
      <c r="P4591">
        <v>0</v>
      </c>
      <c r="Q4591">
        <v>0</v>
      </c>
      <c r="R4591">
        <v>0</v>
      </c>
      <c r="S4591">
        <v>0</v>
      </c>
      <c r="T4591">
        <v>3</v>
      </c>
      <c r="U4591">
        <v>0</v>
      </c>
      <c r="V4591">
        <v>0</v>
      </c>
    </row>
    <row r="4592" spans="1:22" hidden="1" x14ac:dyDescent="0.25">
      <c r="A4592" t="str">
        <f t="shared" si="102"/>
        <v>0-5FDepr Lowrx_pbrand</v>
      </c>
      <c r="B4592" t="s">
        <v>271</v>
      </c>
      <c r="C4592" t="s">
        <v>9</v>
      </c>
      <c r="D4592" t="s">
        <v>339</v>
      </c>
      <c r="E4592" t="s">
        <v>4970</v>
      </c>
      <c r="F4592">
        <v>2</v>
      </c>
      <c r="G4592" t="s">
        <v>2687</v>
      </c>
      <c r="H4592">
        <v>0</v>
      </c>
      <c r="I4592">
        <v>0</v>
      </c>
      <c r="J4592" t="s">
        <v>334</v>
      </c>
      <c r="K4592">
        <v>0</v>
      </c>
      <c r="L4592">
        <v>0</v>
      </c>
      <c r="M4592">
        <v>0</v>
      </c>
      <c r="N4592">
        <v>0</v>
      </c>
      <c r="O4592">
        <v>0</v>
      </c>
      <c r="P4592">
        <v>0</v>
      </c>
      <c r="Q4592">
        <v>0</v>
      </c>
      <c r="R4592">
        <v>0</v>
      </c>
      <c r="S4592">
        <v>0</v>
      </c>
      <c r="T4592">
        <v>3</v>
      </c>
      <c r="U4592">
        <v>0</v>
      </c>
      <c r="V4592">
        <v>0</v>
      </c>
    </row>
    <row r="4593" spans="1:22" hidden="1" x14ac:dyDescent="0.25">
      <c r="A4593" t="str">
        <f t="shared" si="102"/>
        <v>0-5FDepr Lowrx_specialty</v>
      </c>
      <c r="B4593" t="s">
        <v>271</v>
      </c>
      <c r="C4593" t="s">
        <v>9</v>
      </c>
      <c r="D4593" t="s">
        <v>339</v>
      </c>
      <c r="E4593" t="s">
        <v>4970</v>
      </c>
      <c r="F4593">
        <v>2</v>
      </c>
      <c r="G4593" t="s">
        <v>313</v>
      </c>
      <c r="H4593">
        <v>0</v>
      </c>
      <c r="I4593">
        <v>0</v>
      </c>
      <c r="J4593" t="s">
        <v>334</v>
      </c>
      <c r="K4593">
        <v>0</v>
      </c>
      <c r="L4593">
        <v>0</v>
      </c>
      <c r="M4593">
        <v>0</v>
      </c>
      <c r="N4593">
        <v>0</v>
      </c>
      <c r="O4593">
        <v>0</v>
      </c>
      <c r="P4593">
        <v>0</v>
      </c>
      <c r="Q4593">
        <v>0</v>
      </c>
      <c r="R4593">
        <v>0</v>
      </c>
      <c r="S4593">
        <v>0</v>
      </c>
      <c r="T4593">
        <v>3</v>
      </c>
      <c r="U4593">
        <v>0</v>
      </c>
      <c r="V4593">
        <v>0</v>
      </c>
    </row>
    <row r="4594" spans="1:22" hidden="1" x14ac:dyDescent="0.25">
      <c r="A4594" t="str">
        <f t="shared" si="102"/>
        <v>0-5FDepr Medip_fac</v>
      </c>
      <c r="B4594" t="s">
        <v>271</v>
      </c>
      <c r="C4594" t="s">
        <v>9</v>
      </c>
      <c r="D4594" t="s">
        <v>339</v>
      </c>
      <c r="E4594" t="s">
        <v>4971</v>
      </c>
      <c r="F4594">
        <v>0</v>
      </c>
      <c r="G4594" t="s">
        <v>289</v>
      </c>
      <c r="H4594">
        <v>0</v>
      </c>
      <c r="I4594">
        <v>0</v>
      </c>
      <c r="J4594" t="s">
        <v>335</v>
      </c>
      <c r="K4594">
        <v>0</v>
      </c>
      <c r="L4594">
        <v>0</v>
      </c>
      <c r="M4594">
        <v>0</v>
      </c>
      <c r="N4594">
        <v>0</v>
      </c>
      <c r="O4594">
        <v>0</v>
      </c>
      <c r="P4594">
        <v>0</v>
      </c>
      <c r="Q4594">
        <v>0</v>
      </c>
      <c r="R4594">
        <v>0</v>
      </c>
      <c r="S4594">
        <v>0</v>
      </c>
      <c r="T4594">
        <v>5.5</v>
      </c>
      <c r="U4594">
        <v>4976.3995784020499</v>
      </c>
      <c r="V4594">
        <v>1</v>
      </c>
    </row>
    <row r="4595" spans="1:22" hidden="1" x14ac:dyDescent="0.25">
      <c r="A4595" t="str">
        <f t="shared" si="102"/>
        <v>0-5FDepr Medip_prof</v>
      </c>
      <c r="B4595" t="s">
        <v>271</v>
      </c>
      <c r="C4595" t="s">
        <v>9</v>
      </c>
      <c r="D4595" t="s">
        <v>339</v>
      </c>
      <c r="E4595" t="s">
        <v>4971</v>
      </c>
      <c r="F4595">
        <v>0</v>
      </c>
      <c r="G4595" t="s">
        <v>290</v>
      </c>
      <c r="H4595">
        <v>0</v>
      </c>
      <c r="I4595">
        <v>0</v>
      </c>
      <c r="J4595" t="s">
        <v>363</v>
      </c>
      <c r="K4595">
        <v>0</v>
      </c>
      <c r="L4595">
        <v>0</v>
      </c>
      <c r="M4595">
        <v>0</v>
      </c>
      <c r="N4595">
        <v>0</v>
      </c>
      <c r="O4595">
        <v>0</v>
      </c>
      <c r="P4595">
        <v>0</v>
      </c>
      <c r="Q4595">
        <v>0</v>
      </c>
      <c r="R4595">
        <v>0</v>
      </c>
      <c r="S4595">
        <v>0</v>
      </c>
      <c r="T4595">
        <v>5.5</v>
      </c>
      <c r="U4595">
        <v>1618.7217791691101</v>
      </c>
      <c r="V4595">
        <v>0.40119760479041899</v>
      </c>
    </row>
    <row r="4596" spans="1:22" hidden="1" x14ac:dyDescent="0.25">
      <c r="A4596" t="str">
        <f t="shared" si="102"/>
        <v>0-5FDepr Medop_ambulance</v>
      </c>
      <c r="B4596" t="s">
        <v>271</v>
      </c>
      <c r="C4596" t="s">
        <v>9</v>
      </c>
      <c r="D4596" t="s">
        <v>339</v>
      </c>
      <c r="E4596" t="s">
        <v>4971</v>
      </c>
      <c r="F4596">
        <v>0</v>
      </c>
      <c r="G4596" t="s">
        <v>291</v>
      </c>
      <c r="H4596">
        <v>0</v>
      </c>
      <c r="I4596">
        <v>0</v>
      </c>
      <c r="J4596" t="s">
        <v>336</v>
      </c>
      <c r="K4596">
        <v>0</v>
      </c>
      <c r="L4596">
        <v>0</v>
      </c>
      <c r="M4596">
        <v>0</v>
      </c>
      <c r="N4596">
        <v>0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5.5</v>
      </c>
      <c r="U4596">
        <v>0</v>
      </c>
      <c r="V4596">
        <v>0</v>
      </c>
    </row>
    <row r="4597" spans="1:22" hidden="1" x14ac:dyDescent="0.25">
      <c r="A4597" t="str">
        <f t="shared" si="102"/>
        <v>0-5FDepr Medop_chiro</v>
      </c>
      <c r="B4597" t="s">
        <v>271</v>
      </c>
      <c r="C4597" t="s">
        <v>9</v>
      </c>
      <c r="D4597" t="s">
        <v>339</v>
      </c>
      <c r="E4597" t="s">
        <v>4971</v>
      </c>
      <c r="F4597">
        <v>0</v>
      </c>
      <c r="G4597" t="s">
        <v>292</v>
      </c>
      <c r="H4597">
        <v>0</v>
      </c>
      <c r="I4597">
        <v>0</v>
      </c>
      <c r="J4597" t="s">
        <v>332</v>
      </c>
      <c r="K4597">
        <v>0</v>
      </c>
      <c r="L4597">
        <v>0</v>
      </c>
      <c r="M4597">
        <v>0</v>
      </c>
      <c r="N4597">
        <v>0</v>
      </c>
      <c r="O4597">
        <v>0</v>
      </c>
      <c r="P4597">
        <v>0</v>
      </c>
      <c r="Q4597">
        <v>0</v>
      </c>
      <c r="R4597">
        <v>0</v>
      </c>
      <c r="S4597">
        <v>0</v>
      </c>
      <c r="T4597">
        <v>5.5</v>
      </c>
      <c r="U4597">
        <v>0</v>
      </c>
      <c r="V4597">
        <v>0</v>
      </c>
    </row>
    <row r="4598" spans="1:22" hidden="1" x14ac:dyDescent="0.25">
      <c r="A4598" t="str">
        <f t="shared" si="102"/>
        <v>0-5FDepr Medop_ct_mri</v>
      </c>
      <c r="B4598" t="s">
        <v>271</v>
      </c>
      <c r="C4598" t="s">
        <v>9</v>
      </c>
      <c r="D4598" t="s">
        <v>339</v>
      </c>
      <c r="E4598" t="s">
        <v>4971</v>
      </c>
      <c r="F4598">
        <v>0</v>
      </c>
      <c r="G4598" t="s">
        <v>293</v>
      </c>
      <c r="H4598">
        <v>0</v>
      </c>
      <c r="I4598">
        <v>0</v>
      </c>
      <c r="J4598" t="s">
        <v>333</v>
      </c>
      <c r="K4598">
        <v>0</v>
      </c>
      <c r="L4598">
        <v>0</v>
      </c>
      <c r="M4598">
        <v>0</v>
      </c>
      <c r="N4598">
        <v>0</v>
      </c>
      <c r="O4598">
        <v>0</v>
      </c>
      <c r="P4598">
        <v>0</v>
      </c>
      <c r="Q4598">
        <v>0</v>
      </c>
      <c r="R4598">
        <v>0</v>
      </c>
      <c r="S4598">
        <v>0</v>
      </c>
      <c r="T4598">
        <v>5.5</v>
      </c>
      <c r="U4598">
        <v>0</v>
      </c>
      <c r="V4598">
        <v>0</v>
      </c>
    </row>
    <row r="4599" spans="1:22" hidden="1" x14ac:dyDescent="0.25">
      <c r="A4599" t="str">
        <f t="shared" si="102"/>
        <v>0-5FDepr Medop_diagnostic_cardiology</v>
      </c>
      <c r="B4599" t="s">
        <v>271</v>
      </c>
      <c r="C4599" t="s">
        <v>9</v>
      </c>
      <c r="D4599" t="s">
        <v>339</v>
      </c>
      <c r="E4599" t="s">
        <v>4971</v>
      </c>
      <c r="F4599">
        <v>0</v>
      </c>
      <c r="G4599" t="s">
        <v>294</v>
      </c>
      <c r="H4599">
        <v>0</v>
      </c>
      <c r="I4599">
        <v>0</v>
      </c>
      <c r="J4599" t="s">
        <v>333</v>
      </c>
      <c r="K4599">
        <v>0</v>
      </c>
      <c r="L4599">
        <v>0</v>
      </c>
      <c r="M4599">
        <v>0</v>
      </c>
      <c r="N4599">
        <v>0</v>
      </c>
      <c r="O4599">
        <v>0</v>
      </c>
      <c r="P4599">
        <v>0</v>
      </c>
      <c r="Q4599">
        <v>0</v>
      </c>
      <c r="R4599">
        <v>0</v>
      </c>
      <c r="S4599">
        <v>0</v>
      </c>
      <c r="T4599">
        <v>5.5</v>
      </c>
      <c r="U4599">
        <v>25.734981921386801</v>
      </c>
      <c r="V4599">
        <v>0</v>
      </c>
    </row>
    <row r="4600" spans="1:22" hidden="1" x14ac:dyDescent="0.25">
      <c r="A4600" t="str">
        <f t="shared" si="102"/>
        <v>0-5FDepr Medop_dialysis</v>
      </c>
      <c r="B4600" t="s">
        <v>271</v>
      </c>
      <c r="C4600" t="s">
        <v>9</v>
      </c>
      <c r="D4600" t="s">
        <v>339</v>
      </c>
      <c r="E4600" t="s">
        <v>4971</v>
      </c>
      <c r="F4600">
        <v>0</v>
      </c>
      <c r="G4600" t="s">
        <v>295</v>
      </c>
      <c r="H4600">
        <v>0</v>
      </c>
      <c r="I4600">
        <v>0</v>
      </c>
      <c r="J4600" t="s">
        <v>336</v>
      </c>
      <c r="K4600">
        <v>0</v>
      </c>
      <c r="L4600">
        <v>0</v>
      </c>
      <c r="M4600">
        <v>0</v>
      </c>
      <c r="N4600">
        <v>0</v>
      </c>
      <c r="O4600">
        <v>0</v>
      </c>
      <c r="P4600">
        <v>0</v>
      </c>
      <c r="Q4600">
        <v>0</v>
      </c>
      <c r="R4600">
        <v>0</v>
      </c>
      <c r="S4600">
        <v>0</v>
      </c>
      <c r="T4600">
        <v>5.5</v>
      </c>
      <c r="U4600">
        <v>0</v>
      </c>
      <c r="V4600">
        <v>0</v>
      </c>
    </row>
    <row r="4601" spans="1:22" hidden="1" x14ac:dyDescent="0.25">
      <c r="A4601" t="str">
        <f t="shared" si="102"/>
        <v>0-5FDepr Medop_dme</v>
      </c>
      <c r="B4601" t="s">
        <v>271</v>
      </c>
      <c r="C4601" t="s">
        <v>9</v>
      </c>
      <c r="D4601" t="s">
        <v>339</v>
      </c>
      <c r="E4601" t="s">
        <v>4971</v>
      </c>
      <c r="F4601">
        <v>0</v>
      </c>
      <c r="G4601" t="s">
        <v>296</v>
      </c>
      <c r="H4601">
        <v>0</v>
      </c>
      <c r="I4601">
        <v>0</v>
      </c>
      <c r="J4601" t="s">
        <v>336</v>
      </c>
      <c r="K4601">
        <v>0</v>
      </c>
      <c r="L4601">
        <v>0</v>
      </c>
      <c r="M4601">
        <v>0</v>
      </c>
      <c r="N4601">
        <v>0</v>
      </c>
      <c r="O4601">
        <v>0</v>
      </c>
      <c r="P4601">
        <v>0</v>
      </c>
      <c r="Q4601">
        <v>0</v>
      </c>
      <c r="R4601">
        <v>0</v>
      </c>
      <c r="S4601">
        <v>0</v>
      </c>
      <c r="T4601">
        <v>5.5</v>
      </c>
      <c r="U4601">
        <v>0</v>
      </c>
      <c r="V4601">
        <v>0</v>
      </c>
    </row>
    <row r="4602" spans="1:22" hidden="1" x14ac:dyDescent="0.25">
      <c r="A4602" t="str">
        <f t="shared" si="102"/>
        <v>0-5FDepr Medop_er_fac</v>
      </c>
      <c r="B4602" t="s">
        <v>271</v>
      </c>
      <c r="C4602" t="s">
        <v>9</v>
      </c>
      <c r="D4602" t="s">
        <v>339</v>
      </c>
      <c r="E4602" t="s">
        <v>4971</v>
      </c>
      <c r="F4602">
        <v>0</v>
      </c>
      <c r="G4602" t="s">
        <v>297</v>
      </c>
      <c r="H4602">
        <v>885.08534923073603</v>
      </c>
      <c r="I4602">
        <v>0.83499999999999996</v>
      </c>
      <c r="J4602" t="s">
        <v>336</v>
      </c>
      <c r="K4602">
        <v>739.04626660766496</v>
      </c>
      <c r="L4602">
        <v>0</v>
      </c>
      <c r="M4602">
        <v>0</v>
      </c>
      <c r="N4602">
        <v>0</v>
      </c>
      <c r="O4602">
        <v>0</v>
      </c>
      <c r="P4602">
        <v>0</v>
      </c>
      <c r="Q4602">
        <v>0.83499999999999996</v>
      </c>
      <c r="R4602">
        <v>739.04626660766496</v>
      </c>
      <c r="S4602">
        <v>0</v>
      </c>
      <c r="T4602">
        <v>5.5</v>
      </c>
      <c r="U4602">
        <v>885.08534923073603</v>
      </c>
      <c r="V4602">
        <v>0.38479262672811099</v>
      </c>
    </row>
    <row r="4603" spans="1:22" hidden="1" x14ac:dyDescent="0.25">
      <c r="A4603" t="str">
        <f t="shared" si="102"/>
        <v>0-5FDepr Medop_er_prof</v>
      </c>
      <c r="B4603" t="s">
        <v>271</v>
      </c>
      <c r="C4603" t="s">
        <v>9</v>
      </c>
      <c r="D4603" t="s">
        <v>339</v>
      </c>
      <c r="E4603" t="s">
        <v>4971</v>
      </c>
      <c r="F4603">
        <v>0</v>
      </c>
      <c r="G4603" t="s">
        <v>298</v>
      </c>
      <c r="H4603">
        <v>0</v>
      </c>
      <c r="I4603">
        <v>0</v>
      </c>
      <c r="J4603" t="s">
        <v>276</v>
      </c>
      <c r="K4603">
        <v>0</v>
      </c>
      <c r="L4603">
        <v>0</v>
      </c>
      <c r="M4603">
        <v>0</v>
      </c>
      <c r="N4603">
        <v>0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5.5</v>
      </c>
      <c r="U4603">
        <v>0</v>
      </c>
      <c r="V4603">
        <v>0</v>
      </c>
    </row>
    <row r="4604" spans="1:22" hidden="1" x14ac:dyDescent="0.25">
      <c r="A4604" t="str">
        <f t="shared" si="102"/>
        <v>0-5FDepr Medop_eye</v>
      </c>
      <c r="B4604" t="s">
        <v>271</v>
      </c>
      <c r="C4604" t="s">
        <v>9</v>
      </c>
      <c r="D4604" t="s">
        <v>339</v>
      </c>
      <c r="E4604" t="s">
        <v>4971</v>
      </c>
      <c r="F4604">
        <v>0</v>
      </c>
      <c r="G4604" t="s">
        <v>299</v>
      </c>
      <c r="H4604">
        <v>0</v>
      </c>
      <c r="I4604">
        <v>0</v>
      </c>
      <c r="J4604" t="s">
        <v>332</v>
      </c>
      <c r="K4604">
        <v>0</v>
      </c>
      <c r="L4604">
        <v>0</v>
      </c>
      <c r="M4604">
        <v>0</v>
      </c>
      <c r="N4604">
        <v>0</v>
      </c>
      <c r="O4604">
        <v>0</v>
      </c>
      <c r="P4604">
        <v>0</v>
      </c>
      <c r="Q4604">
        <v>0</v>
      </c>
      <c r="R4604">
        <v>0</v>
      </c>
      <c r="S4604">
        <v>0</v>
      </c>
      <c r="T4604">
        <v>5.5</v>
      </c>
      <c r="U4604">
        <v>0</v>
      </c>
      <c r="V4604">
        <v>0</v>
      </c>
    </row>
    <row r="4605" spans="1:22" hidden="1" x14ac:dyDescent="0.25">
      <c r="A4605" t="str">
        <f t="shared" si="102"/>
        <v>0-5FDepr Medop_jcode</v>
      </c>
      <c r="B4605" t="s">
        <v>271</v>
      </c>
      <c r="C4605" t="s">
        <v>9</v>
      </c>
      <c r="D4605" t="s">
        <v>339</v>
      </c>
      <c r="E4605" t="s">
        <v>4971</v>
      </c>
      <c r="F4605">
        <v>0</v>
      </c>
      <c r="G4605" t="s">
        <v>300</v>
      </c>
      <c r="H4605">
        <v>0</v>
      </c>
      <c r="I4605">
        <v>0</v>
      </c>
      <c r="J4605" t="s">
        <v>336</v>
      </c>
      <c r="K4605">
        <v>0</v>
      </c>
      <c r="L4605">
        <v>0</v>
      </c>
      <c r="M4605">
        <v>0</v>
      </c>
      <c r="N4605">
        <v>0</v>
      </c>
      <c r="O4605">
        <v>0</v>
      </c>
      <c r="P4605">
        <v>0</v>
      </c>
      <c r="Q4605">
        <v>0</v>
      </c>
      <c r="R4605">
        <v>0</v>
      </c>
      <c r="S4605">
        <v>0</v>
      </c>
      <c r="T4605">
        <v>5.5</v>
      </c>
      <c r="U4605">
        <v>0</v>
      </c>
      <c r="V4605">
        <v>0</v>
      </c>
    </row>
    <row r="4606" spans="1:22" hidden="1" x14ac:dyDescent="0.25">
      <c r="A4606" t="str">
        <f t="shared" si="102"/>
        <v>0-5FDepr Medop_lab</v>
      </c>
      <c r="B4606" t="s">
        <v>271</v>
      </c>
      <c r="C4606" t="s">
        <v>9</v>
      </c>
      <c r="D4606" t="s">
        <v>339</v>
      </c>
      <c r="E4606" t="s">
        <v>4971</v>
      </c>
      <c r="F4606">
        <v>0</v>
      </c>
      <c r="G4606" t="s">
        <v>301</v>
      </c>
      <c r="H4606">
        <v>34.975110543673097</v>
      </c>
      <c r="I4606">
        <v>0.91500000000000004</v>
      </c>
      <c r="J4606" t="s">
        <v>333</v>
      </c>
      <c r="K4606">
        <v>32.002226147460902</v>
      </c>
      <c r="L4606">
        <v>0</v>
      </c>
      <c r="M4606">
        <v>0</v>
      </c>
      <c r="N4606">
        <v>0.91500000000000004</v>
      </c>
      <c r="O4606">
        <v>0</v>
      </c>
      <c r="P4606">
        <v>0</v>
      </c>
      <c r="Q4606">
        <v>0</v>
      </c>
      <c r="R4606">
        <v>0</v>
      </c>
      <c r="S4606">
        <v>0</v>
      </c>
      <c r="T4606">
        <v>5.5</v>
      </c>
      <c r="U4606">
        <v>34.975110543673097</v>
      </c>
      <c r="V4606">
        <v>1</v>
      </c>
    </row>
    <row r="4607" spans="1:22" hidden="1" x14ac:dyDescent="0.25">
      <c r="A4607" t="str">
        <f t="shared" si="102"/>
        <v>0-5FDepr Medop_mh</v>
      </c>
      <c r="B4607" t="s">
        <v>271</v>
      </c>
      <c r="C4607" t="s">
        <v>9</v>
      </c>
      <c r="D4607" t="s">
        <v>339</v>
      </c>
      <c r="E4607" t="s">
        <v>4971</v>
      </c>
      <c r="F4607">
        <v>0</v>
      </c>
      <c r="G4607" t="s">
        <v>302</v>
      </c>
      <c r="H4607">
        <v>218.67346606445301</v>
      </c>
      <c r="I4607">
        <v>3</v>
      </c>
      <c r="J4607" t="s">
        <v>332</v>
      </c>
      <c r="K4607">
        <v>656.02039819335801</v>
      </c>
      <c r="L4607">
        <v>0</v>
      </c>
      <c r="M4607">
        <v>3</v>
      </c>
      <c r="N4607">
        <v>0</v>
      </c>
      <c r="O4607">
        <v>0</v>
      </c>
      <c r="P4607">
        <v>0</v>
      </c>
      <c r="Q4607">
        <v>0</v>
      </c>
      <c r="R4607">
        <v>0</v>
      </c>
      <c r="S4607">
        <v>0</v>
      </c>
      <c r="T4607">
        <v>5.5</v>
      </c>
      <c r="U4607">
        <v>218.67346606445301</v>
      </c>
      <c r="V4607">
        <v>0.22354694485842</v>
      </c>
    </row>
    <row r="4608" spans="1:22" hidden="1" x14ac:dyDescent="0.25">
      <c r="A4608" t="str">
        <f t="shared" si="102"/>
        <v>0-5FDepr Medop_op_fac</v>
      </c>
      <c r="B4608" t="s">
        <v>271</v>
      </c>
      <c r="C4608" t="s">
        <v>9</v>
      </c>
      <c r="D4608" t="s">
        <v>339</v>
      </c>
      <c r="E4608" t="s">
        <v>4971</v>
      </c>
      <c r="F4608">
        <v>0</v>
      </c>
      <c r="G4608" t="s">
        <v>303</v>
      </c>
      <c r="H4608">
        <v>510.50652562383402</v>
      </c>
      <c r="I4608">
        <v>0.33500000000000002</v>
      </c>
      <c r="J4608" t="s">
        <v>336</v>
      </c>
      <c r="K4608">
        <v>171.019686083984</v>
      </c>
      <c r="L4608">
        <v>0</v>
      </c>
      <c r="M4608">
        <v>0</v>
      </c>
      <c r="N4608">
        <v>0</v>
      </c>
      <c r="O4608">
        <v>0</v>
      </c>
      <c r="P4608">
        <v>0</v>
      </c>
      <c r="Q4608">
        <v>0.33500000000000002</v>
      </c>
      <c r="R4608">
        <v>171.019686083984</v>
      </c>
      <c r="S4608">
        <v>0</v>
      </c>
      <c r="T4608">
        <v>5.5</v>
      </c>
      <c r="U4608">
        <v>510.50652562383402</v>
      </c>
      <c r="V4608">
        <v>0.15437788018433199</v>
      </c>
    </row>
    <row r="4609" spans="1:22" hidden="1" x14ac:dyDescent="0.25">
      <c r="A4609" t="str">
        <f t="shared" si="102"/>
        <v>0-5FDepr Medop_other</v>
      </c>
      <c r="B4609" t="s">
        <v>271</v>
      </c>
      <c r="C4609" t="s">
        <v>9</v>
      </c>
      <c r="D4609" t="s">
        <v>339</v>
      </c>
      <c r="E4609" t="s">
        <v>4971</v>
      </c>
      <c r="F4609">
        <v>0</v>
      </c>
      <c r="G4609" t="s">
        <v>304</v>
      </c>
      <c r="H4609">
        <v>299.78360653076197</v>
      </c>
      <c r="I4609">
        <v>1</v>
      </c>
      <c r="J4609" t="s">
        <v>336</v>
      </c>
      <c r="K4609">
        <v>299.78360653076197</v>
      </c>
      <c r="L4609">
        <v>0</v>
      </c>
      <c r="M4609">
        <v>0</v>
      </c>
      <c r="N4609">
        <v>0</v>
      </c>
      <c r="O4609">
        <v>0</v>
      </c>
      <c r="P4609">
        <v>0</v>
      </c>
      <c r="Q4609">
        <v>1</v>
      </c>
      <c r="R4609">
        <v>299.78360653076197</v>
      </c>
      <c r="S4609">
        <v>0</v>
      </c>
      <c r="T4609">
        <v>5.5</v>
      </c>
      <c r="U4609">
        <v>299.78360653076197</v>
      </c>
      <c r="V4609">
        <v>0.460829493087558</v>
      </c>
    </row>
    <row r="4610" spans="1:22" hidden="1" x14ac:dyDescent="0.25">
      <c r="A4610" t="str">
        <f t="shared" si="102"/>
        <v>0-5FDepr Medop_prev</v>
      </c>
      <c r="B4610" t="s">
        <v>271</v>
      </c>
      <c r="C4610" t="s">
        <v>9</v>
      </c>
      <c r="D4610" t="s">
        <v>339</v>
      </c>
      <c r="E4610" t="s">
        <v>4971</v>
      </c>
      <c r="F4610">
        <v>0</v>
      </c>
      <c r="G4610" t="s">
        <v>305</v>
      </c>
      <c r="H4610">
        <v>192.69659388389201</v>
      </c>
      <c r="I4610">
        <v>3.085</v>
      </c>
      <c r="J4610" t="s">
        <v>332</v>
      </c>
      <c r="K4610">
        <v>594.46899213180598</v>
      </c>
      <c r="L4610">
        <v>0</v>
      </c>
      <c r="M4610">
        <v>3.085</v>
      </c>
      <c r="N4610">
        <v>0</v>
      </c>
      <c r="O4610">
        <v>0</v>
      </c>
      <c r="P4610">
        <v>0</v>
      </c>
      <c r="Q4610">
        <v>0</v>
      </c>
      <c r="R4610">
        <v>0</v>
      </c>
      <c r="S4610">
        <v>0</v>
      </c>
      <c r="T4610">
        <v>5.5</v>
      </c>
      <c r="U4610">
        <v>192.69659388389201</v>
      </c>
      <c r="V4610">
        <v>0.22988077496274201</v>
      </c>
    </row>
    <row r="4611" spans="1:22" hidden="1" x14ac:dyDescent="0.25">
      <c r="A4611" t="str">
        <f t="shared" si="102"/>
        <v>0-5FDepr Medop_primcare</v>
      </c>
      <c r="B4611" t="s">
        <v>271</v>
      </c>
      <c r="C4611" t="s">
        <v>9</v>
      </c>
      <c r="D4611" t="s">
        <v>339</v>
      </c>
      <c r="E4611" t="s">
        <v>4971</v>
      </c>
      <c r="F4611">
        <v>0</v>
      </c>
      <c r="G4611" t="s">
        <v>306</v>
      </c>
      <c r="H4611">
        <v>100.413749261153</v>
      </c>
      <c r="I4611">
        <v>4.085</v>
      </c>
      <c r="J4611" t="s">
        <v>332</v>
      </c>
      <c r="K4611">
        <v>410.19016573181102</v>
      </c>
      <c r="L4611">
        <v>0</v>
      </c>
      <c r="M4611">
        <v>4.085</v>
      </c>
      <c r="N4611">
        <v>0</v>
      </c>
      <c r="O4611">
        <v>0</v>
      </c>
      <c r="P4611">
        <v>0</v>
      </c>
      <c r="Q4611">
        <v>0</v>
      </c>
      <c r="R4611">
        <v>0</v>
      </c>
      <c r="S4611">
        <v>0</v>
      </c>
      <c r="T4611">
        <v>5.5</v>
      </c>
      <c r="U4611">
        <v>100.413749261153</v>
      </c>
      <c r="V4611">
        <v>0.304396423248882</v>
      </c>
    </row>
    <row r="4612" spans="1:22" hidden="1" x14ac:dyDescent="0.25">
      <c r="A4612" t="str">
        <f t="shared" si="102"/>
        <v>0-5FDepr Medop_rehab</v>
      </c>
      <c r="B4612" t="s">
        <v>271</v>
      </c>
      <c r="C4612" t="s">
        <v>9</v>
      </c>
      <c r="D4612" t="s">
        <v>339</v>
      </c>
      <c r="E4612" t="s">
        <v>4971</v>
      </c>
      <c r="F4612">
        <v>0</v>
      </c>
      <c r="G4612" t="s">
        <v>307</v>
      </c>
      <c r="H4612">
        <v>0</v>
      </c>
      <c r="I4612">
        <v>0</v>
      </c>
      <c r="J4612" t="s">
        <v>336</v>
      </c>
      <c r="K4612">
        <v>0</v>
      </c>
      <c r="L4612">
        <v>0</v>
      </c>
      <c r="M4612">
        <v>0</v>
      </c>
      <c r="N4612">
        <v>0</v>
      </c>
      <c r="O4612">
        <v>0</v>
      </c>
      <c r="P4612">
        <v>0</v>
      </c>
      <c r="Q4612">
        <v>0</v>
      </c>
      <c r="R4612">
        <v>0</v>
      </c>
      <c r="S4612">
        <v>0</v>
      </c>
      <c r="T4612">
        <v>5.5</v>
      </c>
      <c r="U4612">
        <v>27.165327685546899</v>
      </c>
      <c r="V4612">
        <v>0</v>
      </c>
    </row>
    <row r="4613" spans="1:22" hidden="1" x14ac:dyDescent="0.25">
      <c r="A4613" t="str">
        <f t="shared" si="102"/>
        <v>0-5FDepr Medop_speccare</v>
      </c>
      <c r="B4613" t="s">
        <v>271</v>
      </c>
      <c r="C4613" t="s">
        <v>9</v>
      </c>
      <c r="D4613" t="s">
        <v>339</v>
      </c>
      <c r="E4613" t="s">
        <v>4971</v>
      </c>
      <c r="F4613">
        <v>0</v>
      </c>
      <c r="G4613" t="s">
        <v>308</v>
      </c>
      <c r="H4613">
        <v>118.384165271231</v>
      </c>
      <c r="I4613">
        <v>3.25</v>
      </c>
      <c r="J4613" t="s">
        <v>332</v>
      </c>
      <c r="K4613">
        <v>384.748537131501</v>
      </c>
      <c r="L4613">
        <v>0</v>
      </c>
      <c r="M4613">
        <v>3.25</v>
      </c>
      <c r="N4613">
        <v>0</v>
      </c>
      <c r="O4613">
        <v>0</v>
      </c>
      <c r="P4613">
        <v>0</v>
      </c>
      <c r="Q4613">
        <v>0</v>
      </c>
      <c r="R4613">
        <v>0</v>
      </c>
      <c r="S4613">
        <v>0</v>
      </c>
      <c r="T4613">
        <v>5.5</v>
      </c>
      <c r="U4613">
        <v>118.384165271231</v>
      </c>
      <c r="V4613">
        <v>0.242175856929955</v>
      </c>
    </row>
    <row r="4614" spans="1:22" hidden="1" x14ac:dyDescent="0.25">
      <c r="A4614" t="str">
        <f t="shared" si="102"/>
        <v>0-5FDepr Medop_surg</v>
      </c>
      <c r="B4614" t="s">
        <v>271</v>
      </c>
      <c r="C4614" t="s">
        <v>9</v>
      </c>
      <c r="D4614" t="s">
        <v>339</v>
      </c>
      <c r="E4614" t="s">
        <v>4971</v>
      </c>
      <c r="F4614">
        <v>0</v>
      </c>
      <c r="G4614" t="s">
        <v>309</v>
      </c>
      <c r="H4614">
        <v>0</v>
      </c>
      <c r="I4614">
        <v>0</v>
      </c>
      <c r="J4614" t="s">
        <v>336</v>
      </c>
      <c r="K4614">
        <v>0</v>
      </c>
      <c r="L4614">
        <v>0</v>
      </c>
      <c r="M4614">
        <v>0</v>
      </c>
      <c r="N4614">
        <v>0</v>
      </c>
      <c r="O4614">
        <v>0</v>
      </c>
      <c r="P4614">
        <v>0</v>
      </c>
      <c r="Q4614">
        <v>0</v>
      </c>
      <c r="R4614">
        <v>0</v>
      </c>
      <c r="S4614">
        <v>0</v>
      </c>
      <c r="T4614">
        <v>5.5</v>
      </c>
      <c r="U4614">
        <v>0</v>
      </c>
      <c r="V4614">
        <v>0</v>
      </c>
    </row>
    <row r="4615" spans="1:22" hidden="1" x14ac:dyDescent="0.25">
      <c r="A4615" t="str">
        <f t="shared" si="102"/>
        <v>0-5FDepr Medop_ultrasound</v>
      </c>
      <c r="B4615" t="s">
        <v>271</v>
      </c>
      <c r="C4615" t="s">
        <v>9</v>
      </c>
      <c r="D4615" t="s">
        <v>339</v>
      </c>
      <c r="E4615" t="s">
        <v>4971</v>
      </c>
      <c r="F4615">
        <v>0</v>
      </c>
      <c r="G4615" t="s">
        <v>310</v>
      </c>
      <c r="H4615">
        <v>0</v>
      </c>
      <c r="I4615">
        <v>0</v>
      </c>
      <c r="J4615" t="s">
        <v>333</v>
      </c>
      <c r="K4615">
        <v>0</v>
      </c>
      <c r="L4615">
        <v>0</v>
      </c>
      <c r="M4615">
        <v>0</v>
      </c>
      <c r="N4615">
        <v>0</v>
      </c>
      <c r="O4615">
        <v>0</v>
      </c>
      <c r="P4615">
        <v>0</v>
      </c>
      <c r="Q4615">
        <v>0</v>
      </c>
      <c r="R4615">
        <v>0</v>
      </c>
      <c r="S4615">
        <v>0</v>
      </c>
      <c r="T4615">
        <v>5.5</v>
      </c>
      <c r="U4615">
        <v>0</v>
      </c>
      <c r="V4615">
        <v>0</v>
      </c>
    </row>
    <row r="4616" spans="1:22" hidden="1" x14ac:dyDescent="0.25">
      <c r="A4616" t="str">
        <f t="shared" si="102"/>
        <v>0-5FDepr Medop_xray</v>
      </c>
      <c r="B4616" t="s">
        <v>271</v>
      </c>
      <c r="C4616" t="s">
        <v>9</v>
      </c>
      <c r="D4616" t="s">
        <v>339</v>
      </c>
      <c r="E4616" t="s">
        <v>4971</v>
      </c>
      <c r="F4616">
        <v>0</v>
      </c>
      <c r="G4616" t="s">
        <v>311</v>
      </c>
      <c r="H4616">
        <v>0</v>
      </c>
      <c r="I4616">
        <v>0</v>
      </c>
      <c r="J4616" t="s">
        <v>333</v>
      </c>
      <c r="K4616">
        <v>0</v>
      </c>
      <c r="L4616">
        <v>0</v>
      </c>
      <c r="M4616">
        <v>0</v>
      </c>
      <c r="N4616">
        <v>0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5.5</v>
      </c>
      <c r="U4616">
        <v>0</v>
      </c>
      <c r="V4616">
        <v>0</v>
      </c>
    </row>
    <row r="4617" spans="1:22" hidden="1" x14ac:dyDescent="0.25">
      <c r="A4617" t="str">
        <f t="shared" si="102"/>
        <v>0-5FDepr Medrx_generic</v>
      </c>
      <c r="B4617" t="s">
        <v>271</v>
      </c>
      <c r="C4617" t="s">
        <v>9</v>
      </c>
      <c r="D4617" t="s">
        <v>339</v>
      </c>
      <c r="E4617" t="s">
        <v>4971</v>
      </c>
      <c r="F4617">
        <v>0</v>
      </c>
      <c r="G4617" t="s">
        <v>312</v>
      </c>
      <c r="H4617">
        <v>43.166456759502303</v>
      </c>
      <c r="I4617">
        <v>1.835</v>
      </c>
      <c r="J4617" t="s">
        <v>334</v>
      </c>
      <c r="K4617">
        <v>79.210448153686698</v>
      </c>
      <c r="L4617">
        <v>0</v>
      </c>
      <c r="M4617">
        <v>0</v>
      </c>
      <c r="N4617">
        <v>0</v>
      </c>
      <c r="O4617">
        <v>1.835</v>
      </c>
      <c r="P4617">
        <v>0</v>
      </c>
      <c r="Q4617">
        <v>0</v>
      </c>
      <c r="R4617">
        <v>0</v>
      </c>
      <c r="S4617">
        <v>0</v>
      </c>
      <c r="T4617">
        <v>5.5</v>
      </c>
      <c r="U4617">
        <v>43.166456759502303</v>
      </c>
      <c r="V4617">
        <v>1</v>
      </c>
    </row>
    <row r="4618" spans="1:22" hidden="1" x14ac:dyDescent="0.25">
      <c r="A4618" t="str">
        <f t="shared" si="102"/>
        <v>0-5FDepr Medrx_npbrand</v>
      </c>
      <c r="B4618" t="s">
        <v>271</v>
      </c>
      <c r="C4618" t="s">
        <v>9</v>
      </c>
      <c r="D4618" t="s">
        <v>339</v>
      </c>
      <c r="E4618" t="s">
        <v>4971</v>
      </c>
      <c r="F4618">
        <v>0</v>
      </c>
      <c r="G4618" t="s">
        <v>2688</v>
      </c>
      <c r="H4618">
        <v>0</v>
      </c>
      <c r="I4618">
        <v>0</v>
      </c>
      <c r="J4618" t="s">
        <v>334</v>
      </c>
      <c r="K4618">
        <v>0</v>
      </c>
      <c r="L4618">
        <v>0</v>
      </c>
      <c r="M4618">
        <v>0</v>
      </c>
      <c r="N4618">
        <v>0</v>
      </c>
      <c r="O4618">
        <v>0</v>
      </c>
      <c r="P4618">
        <v>0</v>
      </c>
      <c r="Q4618">
        <v>0</v>
      </c>
      <c r="R4618">
        <v>0</v>
      </c>
      <c r="S4618">
        <v>0</v>
      </c>
      <c r="T4618">
        <v>5.5</v>
      </c>
      <c r="U4618">
        <v>0</v>
      </c>
      <c r="V4618">
        <v>0</v>
      </c>
    </row>
    <row r="4619" spans="1:22" hidden="1" x14ac:dyDescent="0.25">
      <c r="A4619" t="str">
        <f t="shared" si="102"/>
        <v>0-5FDepr Medrx_pbrand</v>
      </c>
      <c r="B4619" t="s">
        <v>271</v>
      </c>
      <c r="C4619" t="s">
        <v>9</v>
      </c>
      <c r="D4619" t="s">
        <v>339</v>
      </c>
      <c r="E4619" t="s">
        <v>4971</v>
      </c>
      <c r="F4619">
        <v>0</v>
      </c>
      <c r="G4619" t="s">
        <v>2687</v>
      </c>
      <c r="H4619">
        <v>0</v>
      </c>
      <c r="I4619">
        <v>0</v>
      </c>
      <c r="J4619" t="s">
        <v>334</v>
      </c>
      <c r="K4619">
        <v>0</v>
      </c>
      <c r="L4619">
        <v>0</v>
      </c>
      <c r="M4619">
        <v>0</v>
      </c>
      <c r="N4619">
        <v>0</v>
      </c>
      <c r="O4619">
        <v>0</v>
      </c>
      <c r="P4619">
        <v>0</v>
      </c>
      <c r="Q4619">
        <v>0</v>
      </c>
      <c r="R4619">
        <v>0</v>
      </c>
      <c r="S4619">
        <v>0</v>
      </c>
      <c r="T4619">
        <v>5.5</v>
      </c>
      <c r="U4619">
        <v>0</v>
      </c>
      <c r="V4619">
        <v>0</v>
      </c>
    </row>
    <row r="4620" spans="1:22" hidden="1" x14ac:dyDescent="0.25">
      <c r="A4620" t="str">
        <f t="shared" si="102"/>
        <v>0-5FDepr Medrx_specialty</v>
      </c>
      <c r="B4620" t="s">
        <v>271</v>
      </c>
      <c r="C4620" t="s">
        <v>9</v>
      </c>
      <c r="D4620" t="s">
        <v>339</v>
      </c>
      <c r="E4620" t="s">
        <v>4971</v>
      </c>
      <c r="F4620">
        <v>0</v>
      </c>
      <c r="G4620" t="s">
        <v>313</v>
      </c>
      <c r="H4620">
        <v>0</v>
      </c>
      <c r="I4620">
        <v>0</v>
      </c>
      <c r="J4620" t="s">
        <v>334</v>
      </c>
      <c r="K4620">
        <v>0</v>
      </c>
      <c r="L4620">
        <v>0</v>
      </c>
      <c r="M4620">
        <v>0</v>
      </c>
      <c r="N4620">
        <v>0</v>
      </c>
      <c r="O4620">
        <v>0</v>
      </c>
      <c r="P4620">
        <v>0</v>
      </c>
      <c r="Q4620">
        <v>0</v>
      </c>
      <c r="R4620">
        <v>0</v>
      </c>
      <c r="S4620">
        <v>0</v>
      </c>
      <c r="T4620">
        <v>5.5</v>
      </c>
      <c r="U4620">
        <v>0</v>
      </c>
      <c r="V4620">
        <v>0</v>
      </c>
    </row>
    <row r="4621" spans="1:22" hidden="1" x14ac:dyDescent="0.25">
      <c r="A4621" t="str">
        <f t="shared" si="102"/>
        <v>0-5FDepr Highip_fac</v>
      </c>
      <c r="B4621" t="s">
        <v>271</v>
      </c>
      <c r="C4621" t="s">
        <v>9</v>
      </c>
      <c r="D4621" t="s">
        <v>339</v>
      </c>
      <c r="E4621" t="s">
        <v>4972</v>
      </c>
      <c r="F4621">
        <v>3</v>
      </c>
      <c r="G4621" t="s">
        <v>289</v>
      </c>
      <c r="H4621">
        <v>4976.3995784020499</v>
      </c>
      <c r="I4621">
        <v>1.67</v>
      </c>
      <c r="J4621" t="s">
        <v>335</v>
      </c>
      <c r="K4621">
        <v>8310.5872959314293</v>
      </c>
      <c r="L4621">
        <v>24931.761887794299</v>
      </c>
      <c r="M4621">
        <v>0</v>
      </c>
      <c r="N4621">
        <v>0</v>
      </c>
      <c r="O4621">
        <v>0</v>
      </c>
      <c r="P4621">
        <v>1.67</v>
      </c>
      <c r="Q4621">
        <v>0</v>
      </c>
      <c r="R4621">
        <v>0</v>
      </c>
      <c r="S4621">
        <v>5.01</v>
      </c>
      <c r="T4621">
        <v>10</v>
      </c>
      <c r="U4621">
        <v>4976.3995784020499</v>
      </c>
      <c r="V4621">
        <v>1</v>
      </c>
    </row>
    <row r="4622" spans="1:22" hidden="1" x14ac:dyDescent="0.25">
      <c r="A4622" t="str">
        <f t="shared" si="102"/>
        <v>0-5FDepr Highip_prof</v>
      </c>
      <c r="B4622" t="s">
        <v>271</v>
      </c>
      <c r="C4622" t="s">
        <v>9</v>
      </c>
      <c r="D4622" t="s">
        <v>339</v>
      </c>
      <c r="E4622" t="s">
        <v>4972</v>
      </c>
      <c r="F4622">
        <v>3</v>
      </c>
      <c r="G4622" t="s">
        <v>290</v>
      </c>
      <c r="H4622">
        <v>1618.7217791691101</v>
      </c>
      <c r="I4622">
        <v>0.67</v>
      </c>
      <c r="J4622" t="s">
        <v>363</v>
      </c>
      <c r="K4622">
        <v>1084.5435920432999</v>
      </c>
      <c r="L4622">
        <v>3253.6307761299099</v>
      </c>
      <c r="M4622">
        <v>0</v>
      </c>
      <c r="N4622">
        <v>0</v>
      </c>
      <c r="O4622">
        <v>0</v>
      </c>
      <c r="P4622">
        <v>0</v>
      </c>
      <c r="Q4622">
        <v>0</v>
      </c>
      <c r="R4622">
        <v>0</v>
      </c>
      <c r="S4622">
        <v>2.0099999999999998</v>
      </c>
      <c r="T4622">
        <v>10</v>
      </c>
      <c r="U4622">
        <v>1618.7217791691101</v>
      </c>
      <c r="V4622">
        <v>0.40119760479041899</v>
      </c>
    </row>
    <row r="4623" spans="1:22" hidden="1" x14ac:dyDescent="0.25">
      <c r="A4623" t="str">
        <f t="shared" si="102"/>
        <v>0-5FDepr Highop_ambulance</v>
      </c>
      <c r="B4623" t="s">
        <v>271</v>
      </c>
      <c r="C4623" t="s">
        <v>9</v>
      </c>
      <c r="D4623" t="s">
        <v>339</v>
      </c>
      <c r="E4623" t="s">
        <v>4972</v>
      </c>
      <c r="F4623">
        <v>3</v>
      </c>
      <c r="G4623" t="s">
        <v>291</v>
      </c>
      <c r="H4623">
        <v>395.6</v>
      </c>
      <c r="I4623">
        <v>0.33</v>
      </c>
      <c r="J4623" t="s">
        <v>336</v>
      </c>
      <c r="K4623">
        <v>130.548</v>
      </c>
      <c r="L4623">
        <v>391.64400000000001</v>
      </c>
      <c r="M4623">
        <v>0</v>
      </c>
      <c r="N4623">
        <v>0</v>
      </c>
      <c r="O4623">
        <v>0</v>
      </c>
      <c r="P4623">
        <v>0</v>
      </c>
      <c r="Q4623">
        <v>0.33</v>
      </c>
      <c r="R4623">
        <v>130.548</v>
      </c>
      <c r="S4623">
        <v>0.99</v>
      </c>
      <c r="T4623">
        <v>10</v>
      </c>
      <c r="U4623">
        <v>395.6</v>
      </c>
      <c r="V4623">
        <v>1.0536398467432999E-2</v>
      </c>
    </row>
    <row r="4624" spans="1:22" hidden="1" x14ac:dyDescent="0.25">
      <c r="A4624" t="str">
        <f t="shared" si="102"/>
        <v>0-5FDepr Highop_chiro</v>
      </c>
      <c r="B4624" t="s">
        <v>271</v>
      </c>
      <c r="C4624" t="s">
        <v>9</v>
      </c>
      <c r="D4624" t="s">
        <v>339</v>
      </c>
      <c r="E4624" t="s">
        <v>4972</v>
      </c>
      <c r="F4624">
        <v>3</v>
      </c>
      <c r="G4624" t="s">
        <v>292</v>
      </c>
      <c r="H4624">
        <v>85.353383458646604</v>
      </c>
      <c r="I4624">
        <v>1.33</v>
      </c>
      <c r="J4624" t="s">
        <v>332</v>
      </c>
      <c r="K4624">
        <v>113.52</v>
      </c>
      <c r="L4624">
        <v>340.56</v>
      </c>
      <c r="M4624">
        <v>1.33</v>
      </c>
      <c r="N4624">
        <v>0</v>
      </c>
      <c r="O4624">
        <v>0</v>
      </c>
      <c r="P4624">
        <v>0</v>
      </c>
      <c r="Q4624">
        <v>0</v>
      </c>
      <c r="R4624">
        <v>0</v>
      </c>
      <c r="S4624">
        <v>3.99</v>
      </c>
      <c r="T4624">
        <v>10</v>
      </c>
      <c r="U4624">
        <v>85.353383458646604</v>
      </c>
      <c r="V4624">
        <v>4.9259259259259301E-2</v>
      </c>
    </row>
    <row r="4625" spans="1:22" hidden="1" x14ac:dyDescent="0.25">
      <c r="A4625" t="str">
        <f t="shared" si="102"/>
        <v>0-5FDepr Highop_ct_mri</v>
      </c>
      <c r="B4625" t="s">
        <v>271</v>
      </c>
      <c r="C4625" t="s">
        <v>9</v>
      </c>
      <c r="D4625" t="s">
        <v>339</v>
      </c>
      <c r="E4625" t="s">
        <v>4972</v>
      </c>
      <c r="F4625">
        <v>3</v>
      </c>
      <c r="G4625" t="s">
        <v>293</v>
      </c>
      <c r="H4625">
        <v>0</v>
      </c>
      <c r="I4625">
        <v>0</v>
      </c>
      <c r="J4625" t="s">
        <v>333</v>
      </c>
      <c r="K4625">
        <v>0</v>
      </c>
      <c r="L4625">
        <v>0</v>
      </c>
      <c r="M4625">
        <v>0</v>
      </c>
      <c r="N4625">
        <v>0</v>
      </c>
      <c r="O4625">
        <v>0</v>
      </c>
      <c r="P4625">
        <v>0</v>
      </c>
      <c r="Q4625">
        <v>0</v>
      </c>
      <c r="R4625">
        <v>0</v>
      </c>
      <c r="S4625">
        <v>0</v>
      </c>
      <c r="T4625">
        <v>10</v>
      </c>
      <c r="U4625">
        <v>0</v>
      </c>
      <c r="V4625">
        <v>0</v>
      </c>
    </row>
    <row r="4626" spans="1:22" hidden="1" x14ac:dyDescent="0.25">
      <c r="A4626" t="str">
        <f t="shared" si="102"/>
        <v>0-5FDepr Highop_diagnostic_cardiology</v>
      </c>
      <c r="B4626" t="s">
        <v>271</v>
      </c>
      <c r="C4626" t="s">
        <v>9</v>
      </c>
      <c r="D4626" t="s">
        <v>339</v>
      </c>
      <c r="E4626" t="s">
        <v>4972</v>
      </c>
      <c r="F4626">
        <v>3</v>
      </c>
      <c r="G4626" t="s">
        <v>294</v>
      </c>
      <c r="H4626">
        <v>263.16866010523501</v>
      </c>
      <c r="I4626">
        <v>0.67</v>
      </c>
      <c r="J4626" t="s">
        <v>333</v>
      </c>
      <c r="K4626">
        <v>176.323002270508</v>
      </c>
      <c r="L4626">
        <v>528.96900681152295</v>
      </c>
      <c r="M4626">
        <v>0</v>
      </c>
      <c r="N4626">
        <v>0.67</v>
      </c>
      <c r="O4626">
        <v>0</v>
      </c>
      <c r="P4626">
        <v>0</v>
      </c>
      <c r="Q4626">
        <v>0</v>
      </c>
      <c r="R4626">
        <v>0</v>
      </c>
      <c r="S4626">
        <v>2.0099999999999998</v>
      </c>
      <c r="T4626">
        <v>10</v>
      </c>
      <c r="U4626">
        <v>263.16866010523501</v>
      </c>
      <c r="V4626">
        <v>0.182561307901907</v>
      </c>
    </row>
    <row r="4627" spans="1:22" hidden="1" x14ac:dyDescent="0.25">
      <c r="A4627" t="str">
        <f t="shared" si="102"/>
        <v>0-5FDepr Highop_dialysis</v>
      </c>
      <c r="B4627" t="s">
        <v>271</v>
      </c>
      <c r="C4627" t="s">
        <v>9</v>
      </c>
      <c r="D4627" t="s">
        <v>339</v>
      </c>
      <c r="E4627" t="s">
        <v>4972</v>
      </c>
      <c r="F4627">
        <v>3</v>
      </c>
      <c r="G4627" t="s">
        <v>295</v>
      </c>
      <c r="H4627">
        <v>0</v>
      </c>
      <c r="I4627">
        <v>0</v>
      </c>
      <c r="J4627" t="s">
        <v>336</v>
      </c>
      <c r="K4627">
        <v>0</v>
      </c>
      <c r="L4627">
        <v>0</v>
      </c>
      <c r="M4627">
        <v>0</v>
      </c>
      <c r="N4627">
        <v>0</v>
      </c>
      <c r="O4627">
        <v>0</v>
      </c>
      <c r="P4627">
        <v>0</v>
      </c>
      <c r="Q4627">
        <v>0</v>
      </c>
      <c r="R4627">
        <v>0</v>
      </c>
      <c r="S4627">
        <v>0</v>
      </c>
      <c r="T4627">
        <v>10</v>
      </c>
      <c r="U4627">
        <v>0</v>
      </c>
      <c r="V4627">
        <v>0</v>
      </c>
    </row>
    <row r="4628" spans="1:22" hidden="1" x14ac:dyDescent="0.25">
      <c r="A4628" t="str">
        <f t="shared" si="102"/>
        <v>0-5FDepr Highop_dme</v>
      </c>
      <c r="B4628" t="s">
        <v>271</v>
      </c>
      <c r="C4628" t="s">
        <v>9</v>
      </c>
      <c r="D4628" t="s">
        <v>339</v>
      </c>
      <c r="E4628" t="s">
        <v>4972</v>
      </c>
      <c r="F4628">
        <v>3</v>
      </c>
      <c r="G4628" t="s">
        <v>296</v>
      </c>
      <c r="H4628">
        <v>245.535342301903</v>
      </c>
      <c r="I4628">
        <v>9.33</v>
      </c>
      <c r="J4628" t="s">
        <v>336</v>
      </c>
      <c r="K4628">
        <v>2290.8447436767601</v>
      </c>
      <c r="L4628">
        <v>6872.5342310302703</v>
      </c>
      <c r="M4628">
        <v>0</v>
      </c>
      <c r="N4628">
        <v>0</v>
      </c>
      <c r="O4628">
        <v>0</v>
      </c>
      <c r="P4628">
        <v>0</v>
      </c>
      <c r="Q4628">
        <v>9.33</v>
      </c>
      <c r="R4628">
        <v>2290.8447436767601</v>
      </c>
      <c r="S4628">
        <v>27.99</v>
      </c>
      <c r="T4628">
        <v>10</v>
      </c>
      <c r="U4628">
        <v>245.535342301903</v>
      </c>
      <c r="V4628">
        <v>0.29789272030651298</v>
      </c>
    </row>
    <row r="4629" spans="1:22" hidden="1" x14ac:dyDescent="0.25">
      <c r="A4629" t="str">
        <f t="shared" si="102"/>
        <v>0-5FDepr Highop_er_fac</v>
      </c>
      <c r="B4629" t="s">
        <v>271</v>
      </c>
      <c r="C4629" t="s">
        <v>9</v>
      </c>
      <c r="D4629" t="s">
        <v>339</v>
      </c>
      <c r="E4629" t="s">
        <v>4972</v>
      </c>
      <c r="F4629">
        <v>3</v>
      </c>
      <c r="G4629" t="s">
        <v>297</v>
      </c>
      <c r="H4629">
        <v>0</v>
      </c>
      <c r="I4629">
        <v>0</v>
      </c>
      <c r="J4629" t="s">
        <v>336</v>
      </c>
      <c r="K4629">
        <v>0</v>
      </c>
      <c r="L4629">
        <v>0</v>
      </c>
      <c r="M4629">
        <v>0</v>
      </c>
      <c r="N4629">
        <v>0</v>
      </c>
      <c r="O4629">
        <v>0</v>
      </c>
      <c r="P4629">
        <v>0</v>
      </c>
      <c r="Q4629">
        <v>0</v>
      </c>
      <c r="R4629">
        <v>0</v>
      </c>
      <c r="S4629">
        <v>0</v>
      </c>
      <c r="T4629">
        <v>10</v>
      </c>
      <c r="U4629">
        <v>0</v>
      </c>
      <c r="V4629">
        <v>0</v>
      </c>
    </row>
    <row r="4630" spans="1:22" hidden="1" x14ac:dyDescent="0.25">
      <c r="A4630" t="str">
        <f t="shared" si="102"/>
        <v>0-5FDepr Highop_er_prof</v>
      </c>
      <c r="B4630" t="s">
        <v>271</v>
      </c>
      <c r="C4630" t="s">
        <v>9</v>
      </c>
      <c r="D4630" t="s">
        <v>339</v>
      </c>
      <c r="E4630" t="s">
        <v>4972</v>
      </c>
      <c r="F4630">
        <v>3</v>
      </c>
      <c r="G4630" t="s">
        <v>298</v>
      </c>
      <c r="H4630">
        <v>0</v>
      </c>
      <c r="I4630">
        <v>0</v>
      </c>
      <c r="J4630" t="s">
        <v>276</v>
      </c>
      <c r="K4630">
        <v>0</v>
      </c>
      <c r="L4630">
        <v>0</v>
      </c>
      <c r="M4630">
        <v>0</v>
      </c>
      <c r="N4630">
        <v>0</v>
      </c>
      <c r="O4630">
        <v>0</v>
      </c>
      <c r="P4630">
        <v>0</v>
      </c>
      <c r="Q4630">
        <v>0</v>
      </c>
      <c r="R4630">
        <v>0</v>
      </c>
      <c r="S4630">
        <v>0</v>
      </c>
      <c r="T4630">
        <v>10</v>
      </c>
      <c r="U4630">
        <v>0</v>
      </c>
      <c r="V4630">
        <v>0</v>
      </c>
    </row>
    <row r="4631" spans="1:22" hidden="1" x14ac:dyDescent="0.25">
      <c r="A4631" t="str">
        <f t="shared" si="102"/>
        <v>0-5FDepr Highop_eye</v>
      </c>
      <c r="B4631" t="s">
        <v>271</v>
      </c>
      <c r="C4631" t="s">
        <v>9</v>
      </c>
      <c r="D4631" t="s">
        <v>339</v>
      </c>
      <c r="E4631" t="s">
        <v>4972</v>
      </c>
      <c r="F4631">
        <v>3</v>
      </c>
      <c r="G4631" t="s">
        <v>299</v>
      </c>
      <c r="H4631">
        <v>0</v>
      </c>
      <c r="I4631">
        <v>0</v>
      </c>
      <c r="J4631" t="s">
        <v>332</v>
      </c>
      <c r="K4631">
        <v>0</v>
      </c>
      <c r="L4631">
        <v>0</v>
      </c>
      <c r="M4631">
        <v>0</v>
      </c>
      <c r="N4631">
        <v>0</v>
      </c>
      <c r="O4631">
        <v>0</v>
      </c>
      <c r="P4631">
        <v>0</v>
      </c>
      <c r="Q4631">
        <v>0</v>
      </c>
      <c r="R4631">
        <v>0</v>
      </c>
      <c r="S4631">
        <v>0</v>
      </c>
      <c r="T4631">
        <v>10</v>
      </c>
      <c r="U4631">
        <v>0</v>
      </c>
      <c r="V4631">
        <v>0</v>
      </c>
    </row>
    <row r="4632" spans="1:22" hidden="1" x14ac:dyDescent="0.25">
      <c r="A4632" t="str">
        <f t="shared" ref="A4632:A4695" si="103">B4632&amp;C4632&amp;E4632&amp;G4632</f>
        <v>0-5FDepr Highop_jcode</v>
      </c>
      <c r="B4632" t="s">
        <v>271</v>
      </c>
      <c r="C4632" t="s">
        <v>9</v>
      </c>
      <c r="D4632" t="s">
        <v>339</v>
      </c>
      <c r="E4632" t="s">
        <v>4972</v>
      </c>
      <c r="F4632">
        <v>3</v>
      </c>
      <c r="G4632" t="s">
        <v>300</v>
      </c>
      <c r="H4632">
        <v>0</v>
      </c>
      <c r="I4632">
        <v>0</v>
      </c>
      <c r="J4632" t="s">
        <v>336</v>
      </c>
      <c r="K4632">
        <v>0</v>
      </c>
      <c r="L4632">
        <v>0</v>
      </c>
      <c r="M4632">
        <v>0</v>
      </c>
      <c r="N4632">
        <v>0</v>
      </c>
      <c r="O4632">
        <v>0</v>
      </c>
      <c r="P4632">
        <v>0</v>
      </c>
      <c r="Q4632">
        <v>0</v>
      </c>
      <c r="R4632">
        <v>0</v>
      </c>
      <c r="S4632">
        <v>0</v>
      </c>
      <c r="T4632">
        <v>10</v>
      </c>
      <c r="U4632">
        <v>0</v>
      </c>
      <c r="V4632">
        <v>0</v>
      </c>
    </row>
    <row r="4633" spans="1:22" hidden="1" x14ac:dyDescent="0.25">
      <c r="A4633" t="str">
        <f t="shared" si="103"/>
        <v>0-5FDepr Highop_lab</v>
      </c>
      <c r="B4633" t="s">
        <v>271</v>
      </c>
      <c r="C4633" t="s">
        <v>9</v>
      </c>
      <c r="D4633" t="s">
        <v>339</v>
      </c>
      <c r="E4633" t="s">
        <v>4972</v>
      </c>
      <c r="F4633">
        <v>3</v>
      </c>
      <c r="G4633" t="s">
        <v>301</v>
      </c>
      <c r="H4633">
        <v>15.132211823526999</v>
      </c>
      <c r="I4633">
        <v>3</v>
      </c>
      <c r="J4633" t="s">
        <v>333</v>
      </c>
      <c r="K4633">
        <v>45.396635470581003</v>
      </c>
      <c r="L4633">
        <v>136.18990641174301</v>
      </c>
      <c r="M4633">
        <v>0</v>
      </c>
      <c r="N4633">
        <v>3</v>
      </c>
      <c r="O4633">
        <v>0</v>
      </c>
      <c r="P4633">
        <v>0</v>
      </c>
      <c r="Q4633">
        <v>0</v>
      </c>
      <c r="R4633">
        <v>0</v>
      </c>
      <c r="S4633">
        <v>9</v>
      </c>
      <c r="T4633">
        <v>10</v>
      </c>
      <c r="U4633">
        <v>15.132211823526999</v>
      </c>
      <c r="V4633">
        <v>0.81743869209809294</v>
      </c>
    </row>
    <row r="4634" spans="1:22" hidden="1" x14ac:dyDescent="0.25">
      <c r="A4634" t="str">
        <f t="shared" si="103"/>
        <v>0-5FDepr Highop_mh</v>
      </c>
      <c r="B4634" t="s">
        <v>271</v>
      </c>
      <c r="C4634" t="s">
        <v>9</v>
      </c>
      <c r="D4634" t="s">
        <v>339</v>
      </c>
      <c r="E4634" t="s">
        <v>4972</v>
      </c>
      <c r="F4634">
        <v>3</v>
      </c>
      <c r="G4634" t="s">
        <v>302</v>
      </c>
      <c r="H4634">
        <v>170.48256959314801</v>
      </c>
      <c r="I4634">
        <v>4.67</v>
      </c>
      <c r="J4634" t="s">
        <v>332</v>
      </c>
      <c r="K4634">
        <v>796.15359999999998</v>
      </c>
      <c r="L4634">
        <v>2388.4607999999998</v>
      </c>
      <c r="M4634">
        <v>4.67</v>
      </c>
      <c r="N4634">
        <v>0</v>
      </c>
      <c r="O4634">
        <v>0</v>
      </c>
      <c r="P4634">
        <v>0</v>
      </c>
      <c r="Q4634">
        <v>0</v>
      </c>
      <c r="R4634">
        <v>0</v>
      </c>
      <c r="S4634">
        <v>14.01</v>
      </c>
      <c r="T4634">
        <v>10</v>
      </c>
      <c r="U4634">
        <v>170.48256959314801</v>
      </c>
      <c r="V4634">
        <v>0.17296296296296301</v>
      </c>
    </row>
    <row r="4635" spans="1:22" hidden="1" x14ac:dyDescent="0.25">
      <c r="A4635" t="str">
        <f t="shared" si="103"/>
        <v>0-5FDepr Highop_op_fac</v>
      </c>
      <c r="B4635" t="s">
        <v>271</v>
      </c>
      <c r="C4635" t="s">
        <v>9</v>
      </c>
      <c r="D4635" t="s">
        <v>339</v>
      </c>
      <c r="E4635" t="s">
        <v>4972</v>
      </c>
      <c r="F4635">
        <v>3</v>
      </c>
      <c r="G4635" t="s">
        <v>303</v>
      </c>
      <c r="H4635">
        <v>46.233067410476202</v>
      </c>
      <c r="I4635">
        <v>1.33</v>
      </c>
      <c r="J4635" t="s">
        <v>336</v>
      </c>
      <c r="K4635">
        <v>61.489979655933404</v>
      </c>
      <c r="L4635">
        <v>184.4699389678</v>
      </c>
      <c r="M4635">
        <v>0</v>
      </c>
      <c r="N4635">
        <v>0</v>
      </c>
      <c r="O4635">
        <v>0</v>
      </c>
      <c r="P4635">
        <v>0</v>
      </c>
      <c r="Q4635">
        <v>1.33</v>
      </c>
      <c r="R4635">
        <v>61.489979655933404</v>
      </c>
      <c r="S4635">
        <v>3.99</v>
      </c>
      <c r="T4635">
        <v>10</v>
      </c>
      <c r="U4635">
        <v>46.233067410476202</v>
      </c>
      <c r="V4635">
        <v>4.2464878671775202E-2</v>
      </c>
    </row>
    <row r="4636" spans="1:22" hidden="1" x14ac:dyDescent="0.25">
      <c r="A4636" t="str">
        <f t="shared" si="103"/>
        <v>0-5FDepr Highop_other</v>
      </c>
      <c r="B4636" t="s">
        <v>271</v>
      </c>
      <c r="C4636" t="s">
        <v>9</v>
      </c>
      <c r="D4636" t="s">
        <v>339</v>
      </c>
      <c r="E4636" t="s">
        <v>4972</v>
      </c>
      <c r="F4636">
        <v>3</v>
      </c>
      <c r="G4636" t="s">
        <v>304</v>
      </c>
      <c r="H4636">
        <v>15230.258414026401</v>
      </c>
      <c r="I4636">
        <v>1</v>
      </c>
      <c r="J4636" t="s">
        <v>336</v>
      </c>
      <c r="K4636">
        <v>15230.258414026401</v>
      </c>
      <c r="L4636">
        <v>45690.7752420791</v>
      </c>
      <c r="M4636">
        <v>0</v>
      </c>
      <c r="N4636">
        <v>0</v>
      </c>
      <c r="O4636">
        <v>0</v>
      </c>
      <c r="P4636">
        <v>0</v>
      </c>
      <c r="Q4636">
        <v>1</v>
      </c>
      <c r="R4636">
        <v>15230.258414026401</v>
      </c>
      <c r="S4636">
        <v>3</v>
      </c>
      <c r="T4636">
        <v>10</v>
      </c>
      <c r="U4636">
        <v>15230.258414026401</v>
      </c>
      <c r="V4636">
        <v>3.1928480204342302E-2</v>
      </c>
    </row>
    <row r="4637" spans="1:22" hidden="1" x14ac:dyDescent="0.25">
      <c r="A4637" t="str">
        <f t="shared" si="103"/>
        <v>0-5FDepr Highop_prev</v>
      </c>
      <c r="B4637" t="s">
        <v>271</v>
      </c>
      <c r="C4637" t="s">
        <v>9</v>
      </c>
      <c r="D4637" t="s">
        <v>339</v>
      </c>
      <c r="E4637" t="s">
        <v>4972</v>
      </c>
      <c r="F4637">
        <v>3</v>
      </c>
      <c r="G4637" t="s">
        <v>305</v>
      </c>
      <c r="H4637">
        <v>318.80725351415902</v>
      </c>
      <c r="I4637">
        <v>5.33</v>
      </c>
      <c r="J4637" t="s">
        <v>332</v>
      </c>
      <c r="K4637">
        <v>1699.24266123047</v>
      </c>
      <c r="L4637">
        <v>5097.7279836914004</v>
      </c>
      <c r="M4637">
        <v>5.33</v>
      </c>
      <c r="N4637">
        <v>0</v>
      </c>
      <c r="O4637">
        <v>0</v>
      </c>
      <c r="P4637">
        <v>0</v>
      </c>
      <c r="Q4637">
        <v>0</v>
      </c>
      <c r="R4637">
        <v>0</v>
      </c>
      <c r="S4637">
        <v>15.99</v>
      </c>
      <c r="T4637">
        <v>10</v>
      </c>
      <c r="U4637">
        <v>318.80725351415902</v>
      </c>
      <c r="V4637">
        <v>0.197407407407407</v>
      </c>
    </row>
    <row r="4638" spans="1:22" hidden="1" x14ac:dyDescent="0.25">
      <c r="A4638" t="str">
        <f t="shared" si="103"/>
        <v>0-5FDepr Highop_primcare</v>
      </c>
      <c r="B4638" t="s">
        <v>271</v>
      </c>
      <c r="C4638" t="s">
        <v>9</v>
      </c>
      <c r="D4638" t="s">
        <v>339</v>
      </c>
      <c r="E4638" t="s">
        <v>4972</v>
      </c>
      <c r="F4638">
        <v>3</v>
      </c>
      <c r="G4638" t="s">
        <v>306</v>
      </c>
      <c r="H4638">
        <v>123.485742008464</v>
      </c>
      <c r="I4638">
        <v>6</v>
      </c>
      <c r="J4638" t="s">
        <v>332</v>
      </c>
      <c r="K4638">
        <v>740.91445205078105</v>
      </c>
      <c r="L4638">
        <v>2222.7433561523399</v>
      </c>
      <c r="M4638">
        <v>6</v>
      </c>
      <c r="N4638">
        <v>0</v>
      </c>
      <c r="O4638">
        <v>0</v>
      </c>
      <c r="P4638">
        <v>0</v>
      </c>
      <c r="Q4638">
        <v>0</v>
      </c>
      <c r="R4638">
        <v>0</v>
      </c>
      <c r="S4638">
        <v>18</v>
      </c>
      <c r="T4638">
        <v>10</v>
      </c>
      <c r="U4638">
        <v>123.485742008464</v>
      </c>
      <c r="V4638">
        <v>0.22222222222222199</v>
      </c>
    </row>
    <row r="4639" spans="1:22" hidden="1" x14ac:dyDescent="0.25">
      <c r="A4639" t="str">
        <f t="shared" si="103"/>
        <v>0-5FDepr Highop_rehab</v>
      </c>
      <c r="B4639" t="s">
        <v>271</v>
      </c>
      <c r="C4639" t="s">
        <v>9</v>
      </c>
      <c r="D4639" t="s">
        <v>339</v>
      </c>
      <c r="E4639" t="s">
        <v>4972</v>
      </c>
      <c r="F4639">
        <v>3</v>
      </c>
      <c r="G4639" t="s">
        <v>307</v>
      </c>
      <c r="H4639">
        <v>174.27727727050799</v>
      </c>
      <c r="I4639">
        <v>19</v>
      </c>
      <c r="J4639" t="s">
        <v>336</v>
      </c>
      <c r="K4639">
        <v>3311.26826813965</v>
      </c>
      <c r="L4639">
        <v>9933.80480441894</v>
      </c>
      <c r="M4639">
        <v>0</v>
      </c>
      <c r="N4639">
        <v>0</v>
      </c>
      <c r="O4639">
        <v>0</v>
      </c>
      <c r="P4639">
        <v>0</v>
      </c>
      <c r="Q4639">
        <v>19</v>
      </c>
      <c r="R4639">
        <v>3311.26826813965</v>
      </c>
      <c r="S4639">
        <v>57</v>
      </c>
      <c r="T4639">
        <v>10</v>
      </c>
      <c r="U4639">
        <v>174.27727727050799</v>
      </c>
      <c r="V4639">
        <v>0.60664112388250302</v>
      </c>
    </row>
    <row r="4640" spans="1:22" hidden="1" x14ac:dyDescent="0.25">
      <c r="A4640" t="str">
        <f t="shared" si="103"/>
        <v>0-5FDepr Highop_speccare</v>
      </c>
      <c r="B4640" t="s">
        <v>271</v>
      </c>
      <c r="C4640" t="s">
        <v>9</v>
      </c>
      <c r="D4640" t="s">
        <v>339</v>
      </c>
      <c r="E4640" t="s">
        <v>4972</v>
      </c>
      <c r="F4640">
        <v>3</v>
      </c>
      <c r="G4640" t="s">
        <v>308</v>
      </c>
      <c r="H4640">
        <v>207.99942705472</v>
      </c>
      <c r="I4640">
        <v>9.67</v>
      </c>
      <c r="J4640" t="s">
        <v>332</v>
      </c>
      <c r="K4640">
        <v>2011.35445961914</v>
      </c>
      <c r="L4640">
        <v>6034.0633788574196</v>
      </c>
      <c r="M4640">
        <v>9.67</v>
      </c>
      <c r="N4640">
        <v>0</v>
      </c>
      <c r="O4640">
        <v>0</v>
      </c>
      <c r="P4640">
        <v>0</v>
      </c>
      <c r="Q4640">
        <v>0</v>
      </c>
      <c r="R4640">
        <v>0</v>
      </c>
      <c r="S4640">
        <v>29.01</v>
      </c>
      <c r="T4640">
        <v>10</v>
      </c>
      <c r="U4640">
        <v>207.99942705472</v>
      </c>
      <c r="V4640">
        <v>0.35814814814814799</v>
      </c>
    </row>
    <row r="4641" spans="1:22" hidden="1" x14ac:dyDescent="0.25">
      <c r="A4641" t="str">
        <f t="shared" si="103"/>
        <v>0-5FDepr Highop_surg</v>
      </c>
      <c r="B4641" t="s">
        <v>271</v>
      </c>
      <c r="C4641" t="s">
        <v>9</v>
      </c>
      <c r="D4641" t="s">
        <v>339</v>
      </c>
      <c r="E4641" t="s">
        <v>4972</v>
      </c>
      <c r="F4641">
        <v>3</v>
      </c>
      <c r="G4641" t="s">
        <v>309</v>
      </c>
      <c r="H4641">
        <v>5294.1370442708403</v>
      </c>
      <c r="I4641">
        <v>0.33</v>
      </c>
      <c r="J4641" t="s">
        <v>336</v>
      </c>
      <c r="K4641">
        <v>1747.06522460938</v>
      </c>
      <c r="L4641">
        <v>5241.1956738281397</v>
      </c>
      <c r="M4641">
        <v>0</v>
      </c>
      <c r="N4641">
        <v>0</v>
      </c>
      <c r="O4641">
        <v>0</v>
      </c>
      <c r="P4641">
        <v>0</v>
      </c>
      <c r="Q4641">
        <v>0.33</v>
      </c>
      <c r="R4641">
        <v>1747.06522460938</v>
      </c>
      <c r="S4641">
        <v>0.99</v>
      </c>
      <c r="T4641">
        <v>10</v>
      </c>
      <c r="U4641">
        <v>5294.1370442708403</v>
      </c>
      <c r="V4641">
        <v>1.0536398467432999E-2</v>
      </c>
    </row>
    <row r="4642" spans="1:22" hidden="1" x14ac:dyDescent="0.25">
      <c r="A4642" t="str">
        <f t="shared" si="103"/>
        <v>0-5FDepr Highop_ultrasound</v>
      </c>
      <c r="B4642" t="s">
        <v>271</v>
      </c>
      <c r="C4642" t="s">
        <v>9</v>
      </c>
      <c r="D4642" t="s">
        <v>339</v>
      </c>
      <c r="E4642" t="s">
        <v>4972</v>
      </c>
      <c r="F4642">
        <v>3</v>
      </c>
      <c r="G4642" t="s">
        <v>310</v>
      </c>
      <c r="H4642">
        <v>0</v>
      </c>
      <c r="I4642">
        <v>0</v>
      </c>
      <c r="J4642" t="s">
        <v>333</v>
      </c>
      <c r="K4642">
        <v>0</v>
      </c>
      <c r="L4642">
        <v>0</v>
      </c>
      <c r="M4642">
        <v>0</v>
      </c>
      <c r="N4642">
        <v>0</v>
      </c>
      <c r="O4642">
        <v>0</v>
      </c>
      <c r="P4642">
        <v>0</v>
      </c>
      <c r="Q4642">
        <v>0</v>
      </c>
      <c r="R4642">
        <v>0</v>
      </c>
      <c r="S4642">
        <v>0</v>
      </c>
      <c r="T4642">
        <v>10</v>
      </c>
      <c r="U4642">
        <v>0</v>
      </c>
      <c r="V4642">
        <v>0</v>
      </c>
    </row>
    <row r="4643" spans="1:22" hidden="1" x14ac:dyDescent="0.25">
      <c r="A4643" t="str">
        <f t="shared" si="103"/>
        <v>0-5FDepr Highop_xray</v>
      </c>
      <c r="B4643" t="s">
        <v>271</v>
      </c>
      <c r="C4643" t="s">
        <v>9</v>
      </c>
      <c r="D4643" t="s">
        <v>339</v>
      </c>
      <c r="E4643" t="s">
        <v>4972</v>
      </c>
      <c r="F4643">
        <v>3</v>
      </c>
      <c r="G4643" t="s">
        <v>311</v>
      </c>
      <c r="H4643">
        <v>0</v>
      </c>
      <c r="I4643">
        <v>0</v>
      </c>
      <c r="J4643" t="s">
        <v>333</v>
      </c>
      <c r="K4643">
        <v>0</v>
      </c>
      <c r="L4643">
        <v>0</v>
      </c>
      <c r="M4643">
        <v>0</v>
      </c>
      <c r="N4643">
        <v>0</v>
      </c>
      <c r="O4643">
        <v>0</v>
      </c>
      <c r="P4643">
        <v>0</v>
      </c>
      <c r="Q4643">
        <v>0</v>
      </c>
      <c r="R4643">
        <v>0</v>
      </c>
      <c r="S4643">
        <v>0</v>
      </c>
      <c r="T4643">
        <v>10</v>
      </c>
      <c r="U4643">
        <v>0</v>
      </c>
      <c r="V4643">
        <v>0</v>
      </c>
    </row>
    <row r="4644" spans="1:22" hidden="1" x14ac:dyDescent="0.25">
      <c r="A4644" t="str">
        <f t="shared" si="103"/>
        <v>0-5FDepr Highrx_generic</v>
      </c>
      <c r="B4644" t="s">
        <v>271</v>
      </c>
      <c r="C4644" t="s">
        <v>9</v>
      </c>
      <c r="D4644" t="s">
        <v>339</v>
      </c>
      <c r="E4644" t="s">
        <v>4972</v>
      </c>
      <c r="F4644">
        <v>3</v>
      </c>
      <c r="G4644" t="s">
        <v>312</v>
      </c>
      <c r="H4644">
        <v>163.515758163812</v>
      </c>
      <c r="I4644">
        <v>4.67</v>
      </c>
      <c r="J4644" t="s">
        <v>334</v>
      </c>
      <c r="K4644">
        <v>763.61859062500002</v>
      </c>
      <c r="L4644">
        <v>2290.8557718749998</v>
      </c>
      <c r="M4644">
        <v>0</v>
      </c>
      <c r="N4644">
        <v>0</v>
      </c>
      <c r="O4644">
        <v>4.67</v>
      </c>
      <c r="P4644">
        <v>0</v>
      </c>
      <c r="Q4644">
        <v>0</v>
      </c>
      <c r="R4644">
        <v>0</v>
      </c>
      <c r="S4644">
        <v>14.01</v>
      </c>
      <c r="T4644">
        <v>10</v>
      </c>
      <c r="U4644">
        <v>163.515758163812</v>
      </c>
      <c r="V4644">
        <v>0.63623978201634901</v>
      </c>
    </row>
    <row r="4645" spans="1:22" hidden="1" x14ac:dyDescent="0.25">
      <c r="A4645" t="str">
        <f t="shared" si="103"/>
        <v>0-5FDepr Highrx_npbrand</v>
      </c>
      <c r="B4645" t="s">
        <v>271</v>
      </c>
      <c r="C4645" t="s">
        <v>9</v>
      </c>
      <c r="D4645" t="s">
        <v>339</v>
      </c>
      <c r="E4645" t="s">
        <v>4972</v>
      </c>
      <c r="F4645">
        <v>3</v>
      </c>
      <c r="G4645" t="s">
        <v>2688</v>
      </c>
      <c r="H4645">
        <v>367.83132972772103</v>
      </c>
      <c r="I4645">
        <v>0.33698217117000001</v>
      </c>
      <c r="J4645" t="s">
        <v>334</v>
      </c>
      <c r="K4645">
        <v>123.95260011599601</v>
      </c>
      <c r="L4645">
        <v>371.85780034798699</v>
      </c>
      <c r="M4645">
        <v>0</v>
      </c>
      <c r="N4645">
        <v>0</v>
      </c>
      <c r="O4645">
        <v>0.33698217117000001</v>
      </c>
      <c r="P4645">
        <v>0</v>
      </c>
      <c r="Q4645">
        <v>0</v>
      </c>
      <c r="R4645">
        <v>0</v>
      </c>
      <c r="S4645">
        <v>1.01094651351</v>
      </c>
      <c r="T4645">
        <v>10</v>
      </c>
      <c r="U4645">
        <v>367.83132972772103</v>
      </c>
      <c r="V4645">
        <v>4.5910377543596698E-2</v>
      </c>
    </row>
    <row r="4646" spans="1:22" hidden="1" x14ac:dyDescent="0.25">
      <c r="A4646" t="str">
        <f t="shared" si="103"/>
        <v>0-5FDepr Highrx_pbrand</v>
      </c>
      <c r="B4646" t="s">
        <v>271</v>
      </c>
      <c r="C4646" t="s">
        <v>9</v>
      </c>
      <c r="D4646" t="s">
        <v>339</v>
      </c>
      <c r="E4646" t="s">
        <v>4972</v>
      </c>
      <c r="F4646">
        <v>3</v>
      </c>
      <c r="G4646" t="s">
        <v>2687</v>
      </c>
      <c r="H4646">
        <v>228.28372204464</v>
      </c>
      <c r="I4646">
        <v>2.3330178288300001</v>
      </c>
      <c r="J4646" t="s">
        <v>334</v>
      </c>
      <c r="K4646">
        <v>532.58999356181801</v>
      </c>
      <c r="L4646">
        <v>1597.76998068545</v>
      </c>
      <c r="M4646">
        <v>0</v>
      </c>
      <c r="N4646">
        <v>0</v>
      </c>
      <c r="O4646">
        <v>2.3330178288300001</v>
      </c>
      <c r="P4646">
        <v>0</v>
      </c>
      <c r="Q4646">
        <v>0</v>
      </c>
      <c r="R4646">
        <v>0</v>
      </c>
      <c r="S4646">
        <v>6.9990534864900003</v>
      </c>
      <c r="T4646">
        <v>10</v>
      </c>
      <c r="U4646">
        <v>228.28372204464</v>
      </c>
      <c r="V4646">
        <v>0.31784984044005399</v>
      </c>
    </row>
    <row r="4647" spans="1:22" hidden="1" x14ac:dyDescent="0.25">
      <c r="A4647" t="str">
        <f t="shared" si="103"/>
        <v>0-5FDepr Highrx_specialty</v>
      </c>
      <c r="B4647" t="s">
        <v>271</v>
      </c>
      <c r="C4647" t="s">
        <v>9</v>
      </c>
      <c r="D4647" t="s">
        <v>339</v>
      </c>
      <c r="E4647" t="s">
        <v>4972</v>
      </c>
      <c r="F4647">
        <v>3</v>
      </c>
      <c r="G4647" t="s">
        <v>313</v>
      </c>
      <c r="H4647">
        <v>0</v>
      </c>
      <c r="I4647">
        <v>0</v>
      </c>
      <c r="J4647" t="s">
        <v>334</v>
      </c>
      <c r="K4647">
        <v>0</v>
      </c>
      <c r="L4647">
        <v>0</v>
      </c>
      <c r="M4647">
        <v>0</v>
      </c>
      <c r="N4647">
        <v>0</v>
      </c>
      <c r="O4647">
        <v>0</v>
      </c>
      <c r="P4647">
        <v>0</v>
      </c>
      <c r="Q4647">
        <v>0</v>
      </c>
      <c r="R4647">
        <v>0</v>
      </c>
      <c r="S4647">
        <v>0</v>
      </c>
      <c r="T4647">
        <v>10</v>
      </c>
      <c r="U4647">
        <v>0</v>
      </c>
      <c r="V4647">
        <v>0</v>
      </c>
    </row>
    <row r="4648" spans="1:22" hidden="1" x14ac:dyDescent="0.25">
      <c r="A4648" t="str">
        <f t="shared" si="103"/>
        <v>0-5MDepr Lowip_fac</v>
      </c>
      <c r="B4648" t="s">
        <v>271</v>
      </c>
      <c r="C4648" t="s">
        <v>5</v>
      </c>
      <c r="D4648" t="s">
        <v>591</v>
      </c>
      <c r="E4648" t="s">
        <v>4970</v>
      </c>
      <c r="F4648">
        <v>3</v>
      </c>
      <c r="G4648" t="s">
        <v>289</v>
      </c>
      <c r="H4648">
        <v>0</v>
      </c>
      <c r="I4648">
        <v>0</v>
      </c>
      <c r="J4648" t="s">
        <v>335</v>
      </c>
      <c r="K4648">
        <v>0</v>
      </c>
      <c r="L4648">
        <v>0</v>
      </c>
      <c r="M4648">
        <v>0</v>
      </c>
      <c r="N4648">
        <v>0</v>
      </c>
      <c r="O4648">
        <v>0</v>
      </c>
      <c r="P4648">
        <v>0</v>
      </c>
      <c r="Q4648">
        <v>0</v>
      </c>
      <c r="R4648">
        <v>0</v>
      </c>
      <c r="S4648">
        <v>0</v>
      </c>
      <c r="T4648">
        <v>3</v>
      </c>
      <c r="U4648">
        <v>1389.34857599459</v>
      </c>
      <c r="V4648">
        <v>1</v>
      </c>
    </row>
    <row r="4649" spans="1:22" hidden="1" x14ac:dyDescent="0.25">
      <c r="A4649" t="str">
        <f t="shared" si="103"/>
        <v>0-5MDepr Lowip_prof</v>
      </c>
      <c r="B4649" t="s">
        <v>271</v>
      </c>
      <c r="C4649" t="s">
        <v>5</v>
      </c>
      <c r="D4649" t="s">
        <v>591</v>
      </c>
      <c r="E4649" t="s">
        <v>4970</v>
      </c>
      <c r="F4649">
        <v>3</v>
      </c>
      <c r="G4649" t="s">
        <v>290</v>
      </c>
      <c r="H4649">
        <v>0</v>
      </c>
      <c r="I4649">
        <v>0</v>
      </c>
      <c r="J4649" t="s">
        <v>363</v>
      </c>
      <c r="K4649">
        <v>0</v>
      </c>
      <c r="L4649">
        <v>0</v>
      </c>
      <c r="M4649">
        <v>0</v>
      </c>
      <c r="N4649">
        <v>0</v>
      </c>
      <c r="O4649">
        <v>0</v>
      </c>
      <c r="P4649">
        <v>0</v>
      </c>
      <c r="Q4649">
        <v>0</v>
      </c>
      <c r="R4649">
        <v>0</v>
      </c>
      <c r="S4649">
        <v>0</v>
      </c>
      <c r="T4649">
        <v>3</v>
      </c>
      <c r="U4649">
        <v>430.60406399188099</v>
      </c>
      <c r="V4649">
        <v>0.5</v>
      </c>
    </row>
    <row r="4650" spans="1:22" hidden="1" x14ac:dyDescent="0.25">
      <c r="A4650" t="str">
        <f t="shared" si="103"/>
        <v>0-5MDepr Lowop_ambulance</v>
      </c>
      <c r="B4650" t="s">
        <v>271</v>
      </c>
      <c r="C4650" t="s">
        <v>5</v>
      </c>
      <c r="D4650" t="s">
        <v>591</v>
      </c>
      <c r="E4650" t="s">
        <v>4970</v>
      </c>
      <c r="F4650">
        <v>3</v>
      </c>
      <c r="G4650" t="s">
        <v>291</v>
      </c>
      <c r="H4650">
        <v>0</v>
      </c>
      <c r="I4650">
        <v>0</v>
      </c>
      <c r="J4650" t="s">
        <v>336</v>
      </c>
      <c r="K4650">
        <v>0</v>
      </c>
      <c r="L4650">
        <v>0</v>
      </c>
      <c r="M4650">
        <v>0</v>
      </c>
      <c r="N4650">
        <v>0</v>
      </c>
      <c r="O4650">
        <v>0</v>
      </c>
      <c r="P4650">
        <v>0</v>
      </c>
      <c r="Q4650">
        <v>0</v>
      </c>
      <c r="R4650">
        <v>0</v>
      </c>
      <c r="S4650">
        <v>0</v>
      </c>
      <c r="T4650">
        <v>3</v>
      </c>
      <c r="U4650">
        <v>0</v>
      </c>
      <c r="V4650">
        <v>0</v>
      </c>
    </row>
    <row r="4651" spans="1:22" hidden="1" x14ac:dyDescent="0.25">
      <c r="A4651" t="str">
        <f t="shared" si="103"/>
        <v>0-5MDepr Lowop_chiro</v>
      </c>
      <c r="B4651" t="s">
        <v>271</v>
      </c>
      <c r="C4651" t="s">
        <v>5</v>
      </c>
      <c r="D4651" t="s">
        <v>591</v>
      </c>
      <c r="E4651" t="s">
        <v>4970</v>
      </c>
      <c r="F4651">
        <v>3</v>
      </c>
      <c r="G4651" t="s">
        <v>292</v>
      </c>
      <c r="H4651">
        <v>0</v>
      </c>
      <c r="I4651">
        <v>0</v>
      </c>
      <c r="J4651" t="s">
        <v>332</v>
      </c>
      <c r="K4651">
        <v>0</v>
      </c>
      <c r="L4651">
        <v>0</v>
      </c>
      <c r="M4651">
        <v>0</v>
      </c>
      <c r="N4651">
        <v>0</v>
      </c>
      <c r="O4651">
        <v>0</v>
      </c>
      <c r="P4651">
        <v>0</v>
      </c>
      <c r="Q4651">
        <v>0</v>
      </c>
      <c r="R4651">
        <v>0</v>
      </c>
      <c r="S4651">
        <v>0</v>
      </c>
      <c r="T4651">
        <v>3</v>
      </c>
      <c r="U4651">
        <v>0</v>
      </c>
      <c r="V4651">
        <v>0</v>
      </c>
    </row>
    <row r="4652" spans="1:22" hidden="1" x14ac:dyDescent="0.25">
      <c r="A4652" t="str">
        <f t="shared" si="103"/>
        <v>0-5MDepr Lowop_ct_mri</v>
      </c>
      <c r="B4652" t="s">
        <v>271</v>
      </c>
      <c r="C4652" t="s">
        <v>5</v>
      </c>
      <c r="D4652" t="s">
        <v>591</v>
      </c>
      <c r="E4652" t="s">
        <v>4970</v>
      </c>
      <c r="F4652">
        <v>3</v>
      </c>
      <c r="G4652" t="s">
        <v>293</v>
      </c>
      <c r="H4652">
        <v>0</v>
      </c>
      <c r="I4652">
        <v>0</v>
      </c>
      <c r="J4652" t="s">
        <v>333</v>
      </c>
      <c r="K4652">
        <v>0</v>
      </c>
      <c r="L4652">
        <v>0</v>
      </c>
      <c r="M4652">
        <v>0</v>
      </c>
      <c r="N4652">
        <v>0</v>
      </c>
      <c r="O4652">
        <v>0</v>
      </c>
      <c r="P4652">
        <v>0</v>
      </c>
      <c r="Q4652">
        <v>0</v>
      </c>
      <c r="R4652">
        <v>0</v>
      </c>
      <c r="S4652">
        <v>0</v>
      </c>
      <c r="T4652">
        <v>3</v>
      </c>
      <c r="U4652">
        <v>0</v>
      </c>
      <c r="V4652">
        <v>0</v>
      </c>
    </row>
    <row r="4653" spans="1:22" hidden="1" x14ac:dyDescent="0.25">
      <c r="A4653" t="str">
        <f t="shared" si="103"/>
        <v>0-5MDepr Lowop_diagnostic_cardiology</v>
      </c>
      <c r="B4653" t="s">
        <v>271</v>
      </c>
      <c r="C4653" t="s">
        <v>5</v>
      </c>
      <c r="D4653" t="s">
        <v>591</v>
      </c>
      <c r="E4653" t="s">
        <v>4970</v>
      </c>
      <c r="F4653">
        <v>3</v>
      </c>
      <c r="G4653" t="s">
        <v>294</v>
      </c>
      <c r="H4653">
        <v>0</v>
      </c>
      <c r="I4653">
        <v>0</v>
      </c>
      <c r="J4653" t="s">
        <v>333</v>
      </c>
      <c r="K4653">
        <v>0</v>
      </c>
      <c r="L4653">
        <v>0</v>
      </c>
      <c r="M4653">
        <v>0</v>
      </c>
      <c r="N4653">
        <v>0</v>
      </c>
      <c r="O4653">
        <v>0</v>
      </c>
      <c r="P4653">
        <v>0</v>
      </c>
      <c r="Q4653">
        <v>0</v>
      </c>
      <c r="R4653">
        <v>0</v>
      </c>
      <c r="S4653">
        <v>0</v>
      </c>
      <c r="T4653">
        <v>3</v>
      </c>
      <c r="U4653">
        <v>0</v>
      </c>
      <c r="V4653">
        <v>0</v>
      </c>
    </row>
    <row r="4654" spans="1:22" hidden="1" x14ac:dyDescent="0.25">
      <c r="A4654" t="str">
        <f t="shared" si="103"/>
        <v>0-5MDepr Lowop_dialysis</v>
      </c>
      <c r="B4654" t="s">
        <v>271</v>
      </c>
      <c r="C4654" t="s">
        <v>5</v>
      </c>
      <c r="D4654" t="s">
        <v>591</v>
      </c>
      <c r="E4654" t="s">
        <v>4970</v>
      </c>
      <c r="F4654">
        <v>3</v>
      </c>
      <c r="G4654" t="s">
        <v>295</v>
      </c>
      <c r="H4654">
        <v>0</v>
      </c>
      <c r="I4654">
        <v>0</v>
      </c>
      <c r="J4654" t="s">
        <v>336</v>
      </c>
      <c r="K4654">
        <v>0</v>
      </c>
      <c r="L4654">
        <v>0</v>
      </c>
      <c r="M4654">
        <v>0</v>
      </c>
      <c r="N4654">
        <v>0</v>
      </c>
      <c r="O4654">
        <v>0</v>
      </c>
      <c r="P4654">
        <v>0</v>
      </c>
      <c r="Q4654">
        <v>0</v>
      </c>
      <c r="R4654">
        <v>0</v>
      </c>
      <c r="S4654">
        <v>0</v>
      </c>
      <c r="T4654">
        <v>3</v>
      </c>
      <c r="U4654">
        <v>0</v>
      </c>
      <c r="V4654">
        <v>0</v>
      </c>
    </row>
    <row r="4655" spans="1:22" hidden="1" x14ac:dyDescent="0.25">
      <c r="A4655" t="str">
        <f t="shared" si="103"/>
        <v>0-5MDepr Lowop_dme</v>
      </c>
      <c r="B4655" t="s">
        <v>271</v>
      </c>
      <c r="C4655" t="s">
        <v>5</v>
      </c>
      <c r="D4655" t="s">
        <v>591</v>
      </c>
      <c r="E4655" t="s">
        <v>4970</v>
      </c>
      <c r="F4655">
        <v>3</v>
      </c>
      <c r="G4655" t="s">
        <v>296</v>
      </c>
      <c r="H4655">
        <v>0</v>
      </c>
      <c r="I4655">
        <v>0</v>
      </c>
      <c r="J4655" t="s">
        <v>336</v>
      </c>
      <c r="K4655">
        <v>0</v>
      </c>
      <c r="L4655">
        <v>0</v>
      </c>
      <c r="M4655">
        <v>0</v>
      </c>
      <c r="N4655">
        <v>0</v>
      </c>
      <c r="O4655">
        <v>0</v>
      </c>
      <c r="P4655">
        <v>0</v>
      </c>
      <c r="Q4655">
        <v>0</v>
      </c>
      <c r="R4655">
        <v>0</v>
      </c>
      <c r="S4655">
        <v>0</v>
      </c>
      <c r="T4655">
        <v>3</v>
      </c>
      <c r="U4655">
        <v>0</v>
      </c>
      <c r="V4655">
        <v>0</v>
      </c>
    </row>
    <row r="4656" spans="1:22" hidden="1" x14ac:dyDescent="0.25">
      <c r="A4656" t="str">
        <f t="shared" si="103"/>
        <v>0-5MDepr Lowop_er_fac</v>
      </c>
      <c r="B4656" t="s">
        <v>271</v>
      </c>
      <c r="C4656" t="s">
        <v>5</v>
      </c>
      <c r="D4656" t="s">
        <v>591</v>
      </c>
      <c r="E4656" t="s">
        <v>4970</v>
      </c>
      <c r="F4656">
        <v>3</v>
      </c>
      <c r="G4656" t="s">
        <v>297</v>
      </c>
      <c r="H4656">
        <v>0</v>
      </c>
      <c r="I4656">
        <v>0</v>
      </c>
      <c r="J4656" t="s">
        <v>336</v>
      </c>
      <c r="K4656">
        <v>0</v>
      </c>
      <c r="L4656">
        <v>0</v>
      </c>
      <c r="M4656">
        <v>0</v>
      </c>
      <c r="N4656">
        <v>0</v>
      </c>
      <c r="O4656">
        <v>0</v>
      </c>
      <c r="P4656">
        <v>0</v>
      </c>
      <c r="Q4656">
        <v>0</v>
      </c>
      <c r="R4656">
        <v>0</v>
      </c>
      <c r="S4656">
        <v>0</v>
      </c>
      <c r="T4656">
        <v>3</v>
      </c>
      <c r="U4656">
        <v>0</v>
      </c>
      <c r="V4656">
        <v>0</v>
      </c>
    </row>
    <row r="4657" spans="1:22" hidden="1" x14ac:dyDescent="0.25">
      <c r="A4657" t="str">
        <f t="shared" si="103"/>
        <v>0-5MDepr Lowop_er_prof</v>
      </c>
      <c r="B4657" t="s">
        <v>271</v>
      </c>
      <c r="C4657" t="s">
        <v>5</v>
      </c>
      <c r="D4657" t="s">
        <v>591</v>
      </c>
      <c r="E4657" t="s">
        <v>4970</v>
      </c>
      <c r="F4657">
        <v>3</v>
      </c>
      <c r="G4657" t="s">
        <v>298</v>
      </c>
      <c r="H4657">
        <v>0</v>
      </c>
      <c r="I4657">
        <v>0</v>
      </c>
      <c r="J4657" t="s">
        <v>276</v>
      </c>
      <c r="K4657">
        <v>0</v>
      </c>
      <c r="L4657">
        <v>0</v>
      </c>
      <c r="M4657">
        <v>0</v>
      </c>
      <c r="N4657">
        <v>0</v>
      </c>
      <c r="O4657">
        <v>0</v>
      </c>
      <c r="P4657">
        <v>0</v>
      </c>
      <c r="Q4657">
        <v>0</v>
      </c>
      <c r="R4657">
        <v>0</v>
      </c>
      <c r="S4657">
        <v>0</v>
      </c>
      <c r="T4657">
        <v>3</v>
      </c>
      <c r="U4657">
        <v>0</v>
      </c>
      <c r="V4657">
        <v>0</v>
      </c>
    </row>
    <row r="4658" spans="1:22" hidden="1" x14ac:dyDescent="0.25">
      <c r="A4658" t="str">
        <f t="shared" si="103"/>
        <v>0-5MDepr Lowop_eye</v>
      </c>
      <c r="B4658" t="s">
        <v>271</v>
      </c>
      <c r="C4658" t="s">
        <v>5</v>
      </c>
      <c r="D4658" t="s">
        <v>591</v>
      </c>
      <c r="E4658" t="s">
        <v>4970</v>
      </c>
      <c r="F4658">
        <v>3</v>
      </c>
      <c r="G4658" t="s">
        <v>299</v>
      </c>
      <c r="H4658">
        <v>0</v>
      </c>
      <c r="I4658">
        <v>0</v>
      </c>
      <c r="J4658" t="s">
        <v>332</v>
      </c>
      <c r="K4658">
        <v>0</v>
      </c>
      <c r="L4658">
        <v>0</v>
      </c>
      <c r="M4658">
        <v>0</v>
      </c>
      <c r="N4658">
        <v>0</v>
      </c>
      <c r="O4658">
        <v>0</v>
      </c>
      <c r="P4658">
        <v>0</v>
      </c>
      <c r="Q4658">
        <v>0</v>
      </c>
      <c r="R4658">
        <v>0</v>
      </c>
      <c r="S4658">
        <v>0</v>
      </c>
      <c r="T4658">
        <v>3</v>
      </c>
      <c r="U4658">
        <v>0</v>
      </c>
      <c r="V4658">
        <v>0</v>
      </c>
    </row>
    <row r="4659" spans="1:22" hidden="1" x14ac:dyDescent="0.25">
      <c r="A4659" t="str">
        <f t="shared" si="103"/>
        <v>0-5MDepr Lowop_jcode</v>
      </c>
      <c r="B4659" t="s">
        <v>271</v>
      </c>
      <c r="C4659" t="s">
        <v>5</v>
      </c>
      <c r="D4659" t="s">
        <v>591</v>
      </c>
      <c r="E4659" t="s">
        <v>4970</v>
      </c>
      <c r="F4659">
        <v>3</v>
      </c>
      <c r="G4659" t="s">
        <v>300</v>
      </c>
      <c r="H4659">
        <v>0</v>
      </c>
      <c r="I4659">
        <v>0</v>
      </c>
      <c r="J4659" t="s">
        <v>336</v>
      </c>
      <c r="K4659">
        <v>0</v>
      </c>
      <c r="L4659">
        <v>0</v>
      </c>
      <c r="M4659">
        <v>0</v>
      </c>
      <c r="N4659">
        <v>0</v>
      </c>
      <c r="O4659">
        <v>0</v>
      </c>
      <c r="P4659">
        <v>0</v>
      </c>
      <c r="Q4659">
        <v>0</v>
      </c>
      <c r="R4659">
        <v>0</v>
      </c>
      <c r="S4659">
        <v>0</v>
      </c>
      <c r="T4659">
        <v>3</v>
      </c>
      <c r="U4659">
        <v>0</v>
      </c>
      <c r="V4659">
        <v>0</v>
      </c>
    </row>
    <row r="4660" spans="1:22" hidden="1" x14ac:dyDescent="0.25">
      <c r="A4660" t="str">
        <f t="shared" si="103"/>
        <v>0-5MDepr Lowop_lab</v>
      </c>
      <c r="B4660" t="s">
        <v>271</v>
      </c>
      <c r="C4660" t="s">
        <v>5</v>
      </c>
      <c r="D4660" t="s">
        <v>591</v>
      </c>
      <c r="E4660" t="s">
        <v>4970</v>
      </c>
      <c r="F4660">
        <v>3</v>
      </c>
      <c r="G4660" t="s">
        <v>301</v>
      </c>
      <c r="H4660">
        <v>17.9244658500442</v>
      </c>
      <c r="I4660">
        <v>2.33</v>
      </c>
      <c r="J4660" t="s">
        <v>333</v>
      </c>
      <c r="K4660">
        <v>41.764005430603099</v>
      </c>
      <c r="L4660">
        <v>125.29201629180901</v>
      </c>
      <c r="M4660">
        <v>0</v>
      </c>
      <c r="N4660">
        <v>2.33</v>
      </c>
      <c r="O4660">
        <v>0</v>
      </c>
      <c r="P4660">
        <v>0</v>
      </c>
      <c r="Q4660">
        <v>0</v>
      </c>
      <c r="R4660">
        <v>0</v>
      </c>
      <c r="S4660">
        <v>6.99</v>
      </c>
      <c r="T4660">
        <v>3</v>
      </c>
      <c r="U4660">
        <v>17.9244658500442</v>
      </c>
      <c r="V4660">
        <v>1</v>
      </c>
    </row>
    <row r="4661" spans="1:22" hidden="1" x14ac:dyDescent="0.25">
      <c r="A4661" t="str">
        <f t="shared" si="103"/>
        <v>0-5MDepr Lowop_mh</v>
      </c>
      <c r="B4661" t="s">
        <v>271</v>
      </c>
      <c r="C4661" t="s">
        <v>5</v>
      </c>
      <c r="D4661" t="s">
        <v>591</v>
      </c>
      <c r="E4661" t="s">
        <v>4970</v>
      </c>
      <c r="F4661">
        <v>3</v>
      </c>
      <c r="G4661" t="s">
        <v>302</v>
      </c>
      <c r="H4661">
        <v>169.51560151367201</v>
      </c>
      <c r="I4661">
        <v>2</v>
      </c>
      <c r="J4661" t="s">
        <v>332</v>
      </c>
      <c r="K4661">
        <v>339.03120302734402</v>
      </c>
      <c r="L4661">
        <v>1017.09360908203</v>
      </c>
      <c r="M4661">
        <v>2</v>
      </c>
      <c r="N4661">
        <v>0</v>
      </c>
      <c r="O4661">
        <v>0</v>
      </c>
      <c r="P4661">
        <v>0</v>
      </c>
      <c r="Q4661">
        <v>0</v>
      </c>
      <c r="R4661">
        <v>0</v>
      </c>
      <c r="S4661">
        <v>6</v>
      </c>
      <c r="T4661">
        <v>3</v>
      </c>
      <c r="U4661">
        <v>169.51560151367201</v>
      </c>
      <c r="V4661">
        <v>0.27247956403269802</v>
      </c>
    </row>
    <row r="4662" spans="1:22" hidden="1" x14ac:dyDescent="0.25">
      <c r="A4662" t="str">
        <f t="shared" si="103"/>
        <v>0-5MDepr Lowop_op_fac</v>
      </c>
      <c r="B4662" t="s">
        <v>271</v>
      </c>
      <c r="C4662" t="s">
        <v>5</v>
      </c>
      <c r="D4662" t="s">
        <v>591</v>
      </c>
      <c r="E4662" t="s">
        <v>4970</v>
      </c>
      <c r="F4662">
        <v>3</v>
      </c>
      <c r="G4662" t="s">
        <v>303</v>
      </c>
      <c r="H4662">
        <v>0</v>
      </c>
      <c r="I4662">
        <v>0</v>
      </c>
      <c r="J4662" t="s">
        <v>336</v>
      </c>
      <c r="K4662">
        <v>0</v>
      </c>
      <c r="L4662">
        <v>0</v>
      </c>
      <c r="M4662">
        <v>0</v>
      </c>
      <c r="N4662">
        <v>0</v>
      </c>
      <c r="O4662">
        <v>0</v>
      </c>
      <c r="P4662">
        <v>0</v>
      </c>
      <c r="Q4662">
        <v>0</v>
      </c>
      <c r="R4662">
        <v>0</v>
      </c>
      <c r="S4662">
        <v>0</v>
      </c>
      <c r="T4662">
        <v>3</v>
      </c>
      <c r="U4662">
        <v>0</v>
      </c>
      <c r="V4662">
        <v>0</v>
      </c>
    </row>
    <row r="4663" spans="1:22" hidden="1" x14ac:dyDescent="0.25">
      <c r="A4663" t="str">
        <f t="shared" si="103"/>
        <v>0-5MDepr Lowop_other</v>
      </c>
      <c r="B4663" t="s">
        <v>271</v>
      </c>
      <c r="C4663" t="s">
        <v>5</v>
      </c>
      <c r="D4663" t="s">
        <v>591</v>
      </c>
      <c r="E4663" t="s">
        <v>4970</v>
      </c>
      <c r="F4663">
        <v>3</v>
      </c>
      <c r="G4663" t="s">
        <v>304</v>
      </c>
      <c r="H4663">
        <v>71.0635153808594</v>
      </c>
      <c r="I4663">
        <v>1</v>
      </c>
      <c r="J4663" t="s">
        <v>336</v>
      </c>
      <c r="K4663">
        <v>71.0635153808594</v>
      </c>
      <c r="L4663">
        <v>213.190546142578</v>
      </c>
      <c r="M4663">
        <v>0</v>
      </c>
      <c r="N4663">
        <v>0</v>
      </c>
      <c r="O4663">
        <v>0</v>
      </c>
      <c r="P4663">
        <v>0</v>
      </c>
      <c r="Q4663">
        <v>1</v>
      </c>
      <c r="R4663">
        <v>71.0635153808594</v>
      </c>
      <c r="S4663">
        <v>3</v>
      </c>
      <c r="T4663">
        <v>3</v>
      </c>
      <c r="U4663">
        <v>71.0635153808594</v>
      </c>
      <c r="V4663">
        <v>1</v>
      </c>
    </row>
    <row r="4664" spans="1:22" hidden="1" x14ac:dyDescent="0.25">
      <c r="A4664" t="str">
        <f t="shared" si="103"/>
        <v>0-5MDepr Lowop_prev</v>
      </c>
      <c r="B4664" t="s">
        <v>271</v>
      </c>
      <c r="C4664" t="s">
        <v>5</v>
      </c>
      <c r="D4664" t="s">
        <v>591</v>
      </c>
      <c r="E4664" t="s">
        <v>4970</v>
      </c>
      <c r="F4664">
        <v>3</v>
      </c>
      <c r="G4664" t="s">
        <v>305</v>
      </c>
      <c r="H4664">
        <v>18.112365667997899</v>
      </c>
      <c r="I4664">
        <v>0.67</v>
      </c>
      <c r="J4664" t="s">
        <v>332</v>
      </c>
      <c r="K4664">
        <v>12.1352849975586</v>
      </c>
      <c r="L4664">
        <v>36.4058549926757</v>
      </c>
      <c r="M4664">
        <v>0.67</v>
      </c>
      <c r="N4664">
        <v>0</v>
      </c>
      <c r="O4664">
        <v>0</v>
      </c>
      <c r="P4664">
        <v>0</v>
      </c>
      <c r="Q4664">
        <v>0</v>
      </c>
      <c r="R4664">
        <v>0</v>
      </c>
      <c r="S4664">
        <v>2.0099999999999998</v>
      </c>
      <c r="T4664">
        <v>3</v>
      </c>
      <c r="U4664">
        <v>18.112365667997899</v>
      </c>
      <c r="V4664">
        <v>9.1280653950953694E-2</v>
      </c>
    </row>
    <row r="4665" spans="1:22" hidden="1" x14ac:dyDescent="0.25">
      <c r="A4665" t="str">
        <f t="shared" si="103"/>
        <v>0-5MDepr Lowop_primcare</v>
      </c>
      <c r="B4665" t="s">
        <v>271</v>
      </c>
      <c r="C4665" t="s">
        <v>5</v>
      </c>
      <c r="D4665" t="s">
        <v>591</v>
      </c>
      <c r="E4665" t="s">
        <v>4970</v>
      </c>
      <c r="F4665">
        <v>3</v>
      </c>
      <c r="G4665" t="s">
        <v>306</v>
      </c>
      <c r="H4665">
        <v>112.317771109183</v>
      </c>
      <c r="I4665">
        <v>3.67</v>
      </c>
      <c r="J4665" t="s">
        <v>332</v>
      </c>
      <c r="K4665">
        <v>412.20621997070299</v>
      </c>
      <c r="L4665">
        <v>1236.6186599121099</v>
      </c>
      <c r="M4665">
        <v>3.67</v>
      </c>
      <c r="N4665">
        <v>0</v>
      </c>
      <c r="O4665">
        <v>0</v>
      </c>
      <c r="P4665">
        <v>0</v>
      </c>
      <c r="Q4665">
        <v>0</v>
      </c>
      <c r="R4665">
        <v>0</v>
      </c>
      <c r="S4665">
        <v>11.01</v>
      </c>
      <c r="T4665">
        <v>3</v>
      </c>
      <c r="U4665">
        <v>112.317771109183</v>
      </c>
      <c r="V4665">
        <v>0.5</v>
      </c>
    </row>
    <row r="4666" spans="1:22" hidden="1" x14ac:dyDescent="0.25">
      <c r="A4666" t="str">
        <f t="shared" si="103"/>
        <v>0-5MDepr Lowop_rehab</v>
      </c>
      <c r="B4666" t="s">
        <v>271</v>
      </c>
      <c r="C4666" t="s">
        <v>5</v>
      </c>
      <c r="D4666" t="s">
        <v>591</v>
      </c>
      <c r="E4666" t="s">
        <v>4970</v>
      </c>
      <c r="F4666">
        <v>3</v>
      </c>
      <c r="G4666" t="s">
        <v>307</v>
      </c>
      <c r="H4666">
        <v>0</v>
      </c>
      <c r="I4666">
        <v>0</v>
      </c>
      <c r="J4666" t="s">
        <v>336</v>
      </c>
      <c r="K4666">
        <v>0</v>
      </c>
      <c r="L4666">
        <v>0</v>
      </c>
      <c r="M4666">
        <v>0</v>
      </c>
      <c r="N4666">
        <v>0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3</v>
      </c>
      <c r="U4666">
        <v>0</v>
      </c>
      <c r="V4666">
        <v>0</v>
      </c>
    </row>
    <row r="4667" spans="1:22" hidden="1" x14ac:dyDescent="0.25">
      <c r="A4667" t="str">
        <f t="shared" si="103"/>
        <v>0-5MDepr Lowop_speccare</v>
      </c>
      <c r="B4667" t="s">
        <v>271</v>
      </c>
      <c r="C4667" t="s">
        <v>5</v>
      </c>
      <c r="D4667" t="s">
        <v>591</v>
      </c>
      <c r="E4667" t="s">
        <v>4970</v>
      </c>
      <c r="F4667">
        <v>3</v>
      </c>
      <c r="G4667" t="s">
        <v>308</v>
      </c>
      <c r="H4667">
        <v>183.30071074218799</v>
      </c>
      <c r="I4667">
        <v>1</v>
      </c>
      <c r="J4667" t="s">
        <v>332</v>
      </c>
      <c r="K4667">
        <v>183.30071074218799</v>
      </c>
      <c r="L4667">
        <v>549.90213222656303</v>
      </c>
      <c r="M4667">
        <v>1</v>
      </c>
      <c r="N4667">
        <v>0</v>
      </c>
      <c r="O4667">
        <v>0</v>
      </c>
      <c r="P4667">
        <v>0</v>
      </c>
      <c r="Q4667">
        <v>0</v>
      </c>
      <c r="R4667">
        <v>0</v>
      </c>
      <c r="S4667">
        <v>3</v>
      </c>
      <c r="T4667">
        <v>3</v>
      </c>
      <c r="U4667">
        <v>183.30071074218799</v>
      </c>
      <c r="V4667">
        <v>0.13623978201634901</v>
      </c>
    </row>
    <row r="4668" spans="1:22" hidden="1" x14ac:dyDescent="0.25">
      <c r="A4668" t="str">
        <f t="shared" si="103"/>
        <v>0-5MDepr Lowop_surg</v>
      </c>
      <c r="B4668" t="s">
        <v>271</v>
      </c>
      <c r="C4668" t="s">
        <v>5</v>
      </c>
      <c r="D4668" t="s">
        <v>591</v>
      </c>
      <c r="E4668" t="s">
        <v>4970</v>
      </c>
      <c r="F4668">
        <v>3</v>
      </c>
      <c r="G4668" t="s">
        <v>309</v>
      </c>
      <c r="H4668">
        <v>0</v>
      </c>
      <c r="I4668">
        <v>0</v>
      </c>
      <c r="J4668" t="s">
        <v>336</v>
      </c>
      <c r="K4668">
        <v>0</v>
      </c>
      <c r="L4668">
        <v>0</v>
      </c>
      <c r="M4668">
        <v>0</v>
      </c>
      <c r="N4668">
        <v>0</v>
      </c>
      <c r="O4668">
        <v>0</v>
      </c>
      <c r="P4668">
        <v>0</v>
      </c>
      <c r="Q4668">
        <v>0</v>
      </c>
      <c r="R4668">
        <v>0</v>
      </c>
      <c r="S4668">
        <v>0</v>
      </c>
      <c r="T4668">
        <v>3</v>
      </c>
      <c r="U4668">
        <v>0</v>
      </c>
      <c r="V4668">
        <v>0</v>
      </c>
    </row>
    <row r="4669" spans="1:22" hidden="1" x14ac:dyDescent="0.25">
      <c r="A4669" t="str">
        <f t="shared" si="103"/>
        <v>0-5MDepr Lowop_ultrasound</v>
      </c>
      <c r="B4669" t="s">
        <v>271</v>
      </c>
      <c r="C4669" t="s">
        <v>5</v>
      </c>
      <c r="D4669" t="s">
        <v>591</v>
      </c>
      <c r="E4669" t="s">
        <v>4970</v>
      </c>
      <c r="F4669">
        <v>3</v>
      </c>
      <c r="G4669" t="s">
        <v>310</v>
      </c>
      <c r="H4669">
        <v>0</v>
      </c>
      <c r="I4669">
        <v>0</v>
      </c>
      <c r="J4669" t="s">
        <v>333</v>
      </c>
      <c r="K4669">
        <v>0</v>
      </c>
      <c r="L4669">
        <v>0</v>
      </c>
      <c r="M4669">
        <v>0</v>
      </c>
      <c r="N4669">
        <v>0</v>
      </c>
      <c r="O4669">
        <v>0</v>
      </c>
      <c r="P4669">
        <v>0</v>
      </c>
      <c r="Q4669">
        <v>0</v>
      </c>
      <c r="R4669">
        <v>0</v>
      </c>
      <c r="S4669">
        <v>0</v>
      </c>
      <c r="T4669">
        <v>3</v>
      </c>
      <c r="U4669">
        <v>0</v>
      </c>
      <c r="V4669">
        <v>0</v>
      </c>
    </row>
    <row r="4670" spans="1:22" hidden="1" x14ac:dyDescent="0.25">
      <c r="A4670" t="str">
        <f t="shared" si="103"/>
        <v>0-5MDepr Lowop_xray</v>
      </c>
      <c r="B4670" t="s">
        <v>271</v>
      </c>
      <c r="C4670" t="s">
        <v>5</v>
      </c>
      <c r="D4670" t="s">
        <v>591</v>
      </c>
      <c r="E4670" t="s">
        <v>4970</v>
      </c>
      <c r="F4670">
        <v>3</v>
      </c>
      <c r="G4670" t="s">
        <v>311</v>
      </c>
      <c r="H4670">
        <v>0</v>
      </c>
      <c r="I4670">
        <v>0</v>
      </c>
      <c r="J4670" t="s">
        <v>333</v>
      </c>
      <c r="K4670">
        <v>0</v>
      </c>
      <c r="L4670">
        <v>0</v>
      </c>
      <c r="M4670">
        <v>0</v>
      </c>
      <c r="N4670">
        <v>0</v>
      </c>
      <c r="O4670">
        <v>0</v>
      </c>
      <c r="P4670">
        <v>0</v>
      </c>
      <c r="Q4670">
        <v>0</v>
      </c>
      <c r="R4670">
        <v>0</v>
      </c>
      <c r="S4670">
        <v>0</v>
      </c>
      <c r="T4670">
        <v>3</v>
      </c>
      <c r="U4670">
        <v>0</v>
      </c>
      <c r="V4670">
        <v>0</v>
      </c>
    </row>
    <row r="4671" spans="1:22" hidden="1" x14ac:dyDescent="0.25">
      <c r="A4671" t="str">
        <f t="shared" si="103"/>
        <v>0-5MDepr Lowrx_generic</v>
      </c>
      <c r="B4671" t="s">
        <v>271</v>
      </c>
      <c r="C4671" t="s">
        <v>5</v>
      </c>
      <c r="D4671" t="s">
        <v>591</v>
      </c>
      <c r="E4671" t="s">
        <v>4970</v>
      </c>
      <c r="F4671">
        <v>3</v>
      </c>
      <c r="G4671" t="s">
        <v>312</v>
      </c>
      <c r="H4671">
        <v>25.409583299361401</v>
      </c>
      <c r="I4671">
        <v>5.33</v>
      </c>
      <c r="J4671" t="s">
        <v>334</v>
      </c>
      <c r="K4671">
        <v>135.43307898559601</v>
      </c>
      <c r="L4671">
        <v>406.29923695678798</v>
      </c>
      <c r="M4671">
        <v>0</v>
      </c>
      <c r="N4671">
        <v>0</v>
      </c>
      <c r="O4671">
        <v>5.33</v>
      </c>
      <c r="P4671">
        <v>0</v>
      </c>
      <c r="Q4671">
        <v>0</v>
      </c>
      <c r="R4671">
        <v>0</v>
      </c>
      <c r="S4671">
        <v>15.99</v>
      </c>
      <c r="T4671">
        <v>3</v>
      </c>
      <c r="U4671">
        <v>25.409583299361401</v>
      </c>
      <c r="V4671">
        <v>0.84202211690363304</v>
      </c>
    </row>
    <row r="4672" spans="1:22" hidden="1" x14ac:dyDescent="0.25">
      <c r="A4672" t="str">
        <f t="shared" si="103"/>
        <v>0-5MDepr Lowrx_npbrand</v>
      </c>
      <c r="B4672" t="s">
        <v>271</v>
      </c>
      <c r="C4672" t="s">
        <v>5</v>
      </c>
      <c r="D4672" t="s">
        <v>591</v>
      </c>
      <c r="E4672" t="s">
        <v>4970</v>
      </c>
      <c r="F4672">
        <v>3</v>
      </c>
      <c r="G4672" t="s">
        <v>2688</v>
      </c>
      <c r="H4672">
        <v>260.44123321577598</v>
      </c>
      <c r="I4672">
        <v>0.126210551</v>
      </c>
      <c r="J4672" t="s">
        <v>334</v>
      </c>
      <c r="K4672">
        <v>32.8704315472826</v>
      </c>
      <c r="L4672">
        <v>98.611294641847905</v>
      </c>
      <c r="M4672">
        <v>0</v>
      </c>
      <c r="N4672">
        <v>0</v>
      </c>
      <c r="O4672">
        <v>0.126210551</v>
      </c>
      <c r="P4672">
        <v>0</v>
      </c>
      <c r="Q4672">
        <v>0</v>
      </c>
      <c r="R4672">
        <v>0</v>
      </c>
      <c r="S4672">
        <v>0.37863165300000001</v>
      </c>
      <c r="T4672">
        <v>3</v>
      </c>
      <c r="U4672">
        <v>260.44123321577598</v>
      </c>
      <c r="V4672">
        <v>1.9938475671406001E-2</v>
      </c>
    </row>
    <row r="4673" spans="1:22" hidden="1" x14ac:dyDescent="0.25">
      <c r="A4673" t="str">
        <f t="shared" si="103"/>
        <v>0-5MDepr Lowrx_pbrand</v>
      </c>
      <c r="B4673" t="s">
        <v>271</v>
      </c>
      <c r="C4673" t="s">
        <v>5</v>
      </c>
      <c r="D4673" t="s">
        <v>591</v>
      </c>
      <c r="E4673" t="s">
        <v>4970</v>
      </c>
      <c r="F4673">
        <v>3</v>
      </c>
      <c r="G4673" t="s">
        <v>2687</v>
      </c>
      <c r="H4673">
        <v>161.63520963916699</v>
      </c>
      <c r="I4673">
        <v>0.873789449</v>
      </c>
      <c r="J4673" t="s">
        <v>334</v>
      </c>
      <c r="K4673">
        <v>141.235140769607</v>
      </c>
      <c r="L4673">
        <v>423.70542230882103</v>
      </c>
      <c r="M4673">
        <v>0</v>
      </c>
      <c r="N4673">
        <v>0</v>
      </c>
      <c r="O4673">
        <v>0.873789449</v>
      </c>
      <c r="P4673">
        <v>0</v>
      </c>
      <c r="Q4673">
        <v>0</v>
      </c>
      <c r="R4673">
        <v>0</v>
      </c>
      <c r="S4673">
        <v>2.6213683470000002</v>
      </c>
      <c r="T4673">
        <v>3</v>
      </c>
      <c r="U4673">
        <v>161.63520963916699</v>
      </c>
      <c r="V4673">
        <v>0.13803940742496101</v>
      </c>
    </row>
    <row r="4674" spans="1:22" hidden="1" x14ac:dyDescent="0.25">
      <c r="A4674" t="str">
        <f t="shared" si="103"/>
        <v>0-5MDepr Lowrx_specialty</v>
      </c>
      <c r="B4674" t="s">
        <v>271</v>
      </c>
      <c r="C4674" t="s">
        <v>5</v>
      </c>
      <c r="D4674" t="s">
        <v>591</v>
      </c>
      <c r="E4674" t="s">
        <v>4970</v>
      </c>
      <c r="F4674">
        <v>3</v>
      </c>
      <c r="G4674" t="s">
        <v>313</v>
      </c>
      <c r="H4674">
        <v>0</v>
      </c>
      <c r="I4674">
        <v>0</v>
      </c>
      <c r="J4674" t="s">
        <v>334</v>
      </c>
      <c r="K4674">
        <v>0</v>
      </c>
      <c r="L4674">
        <v>0</v>
      </c>
      <c r="M4674">
        <v>0</v>
      </c>
      <c r="N4674">
        <v>0</v>
      </c>
      <c r="O4674">
        <v>0</v>
      </c>
      <c r="P4674">
        <v>0</v>
      </c>
      <c r="Q4674">
        <v>0</v>
      </c>
      <c r="R4674">
        <v>0</v>
      </c>
      <c r="S4674">
        <v>0</v>
      </c>
      <c r="T4674">
        <v>3</v>
      </c>
      <c r="U4674">
        <v>0</v>
      </c>
      <c r="V4674">
        <v>0</v>
      </c>
    </row>
    <row r="4675" spans="1:22" hidden="1" x14ac:dyDescent="0.25">
      <c r="A4675" t="str">
        <f t="shared" si="103"/>
        <v>0-5MDepr Medip_fac</v>
      </c>
      <c r="B4675" t="s">
        <v>271</v>
      </c>
      <c r="C4675" t="s">
        <v>5</v>
      </c>
      <c r="D4675" t="s">
        <v>591</v>
      </c>
      <c r="E4675" t="s">
        <v>4971</v>
      </c>
      <c r="F4675">
        <v>0</v>
      </c>
      <c r="G4675" t="s">
        <v>289</v>
      </c>
      <c r="H4675">
        <v>0</v>
      </c>
      <c r="I4675">
        <v>0</v>
      </c>
      <c r="J4675" t="s">
        <v>335</v>
      </c>
      <c r="K4675">
        <v>0</v>
      </c>
      <c r="L4675">
        <v>0</v>
      </c>
      <c r="M4675">
        <v>0</v>
      </c>
      <c r="N4675">
        <v>0</v>
      </c>
      <c r="O4675">
        <v>0</v>
      </c>
      <c r="P4675">
        <v>0</v>
      </c>
      <c r="Q4675">
        <v>0</v>
      </c>
      <c r="R4675">
        <v>0</v>
      </c>
      <c r="S4675">
        <v>0</v>
      </c>
      <c r="T4675">
        <v>5.5</v>
      </c>
      <c r="U4675">
        <v>1389.34857599459</v>
      </c>
      <c r="V4675">
        <v>1</v>
      </c>
    </row>
    <row r="4676" spans="1:22" hidden="1" x14ac:dyDescent="0.25">
      <c r="A4676" t="str">
        <f t="shared" si="103"/>
        <v>0-5MDepr Medip_prof</v>
      </c>
      <c r="B4676" t="s">
        <v>271</v>
      </c>
      <c r="C4676" t="s">
        <v>5</v>
      </c>
      <c r="D4676" t="s">
        <v>591</v>
      </c>
      <c r="E4676" t="s">
        <v>4971</v>
      </c>
      <c r="F4676">
        <v>0</v>
      </c>
      <c r="G4676" t="s">
        <v>290</v>
      </c>
      <c r="H4676">
        <v>0</v>
      </c>
      <c r="I4676">
        <v>0</v>
      </c>
      <c r="J4676" t="s">
        <v>363</v>
      </c>
      <c r="K4676">
        <v>0</v>
      </c>
      <c r="L4676">
        <v>0</v>
      </c>
      <c r="M4676">
        <v>0</v>
      </c>
      <c r="N4676">
        <v>0</v>
      </c>
      <c r="O4676">
        <v>0</v>
      </c>
      <c r="P4676">
        <v>0</v>
      </c>
      <c r="Q4676">
        <v>0</v>
      </c>
      <c r="R4676">
        <v>0</v>
      </c>
      <c r="S4676">
        <v>0</v>
      </c>
      <c r="T4676">
        <v>5.5</v>
      </c>
      <c r="U4676">
        <v>430.60406399188099</v>
      </c>
      <c r="V4676">
        <v>0.5</v>
      </c>
    </row>
    <row r="4677" spans="1:22" hidden="1" x14ac:dyDescent="0.25">
      <c r="A4677" t="str">
        <f t="shared" si="103"/>
        <v>0-5MDepr Medop_ambulance</v>
      </c>
      <c r="B4677" t="s">
        <v>271</v>
      </c>
      <c r="C4677" t="s">
        <v>5</v>
      </c>
      <c r="D4677" t="s">
        <v>591</v>
      </c>
      <c r="E4677" t="s">
        <v>4971</v>
      </c>
      <c r="F4677">
        <v>0</v>
      </c>
      <c r="G4677" t="s">
        <v>291</v>
      </c>
      <c r="H4677">
        <v>108.875944010417</v>
      </c>
      <c r="I4677">
        <v>0.16500000000000001</v>
      </c>
      <c r="J4677" t="s">
        <v>336</v>
      </c>
      <c r="K4677">
        <v>17.964530761718699</v>
      </c>
      <c r="L4677">
        <v>0</v>
      </c>
      <c r="M4677">
        <v>0</v>
      </c>
      <c r="N4677">
        <v>0</v>
      </c>
      <c r="O4677">
        <v>0</v>
      </c>
      <c r="P4677">
        <v>0</v>
      </c>
      <c r="Q4677">
        <v>0.16500000000000001</v>
      </c>
      <c r="R4677">
        <v>17.964530761718699</v>
      </c>
      <c r="S4677">
        <v>0</v>
      </c>
      <c r="T4677">
        <v>5.5</v>
      </c>
      <c r="U4677">
        <v>108.875944010417</v>
      </c>
      <c r="V4677">
        <v>6.19136960600375E-2</v>
      </c>
    </row>
    <row r="4678" spans="1:22" hidden="1" x14ac:dyDescent="0.25">
      <c r="A4678" t="str">
        <f t="shared" si="103"/>
        <v>0-5MDepr Medop_chiro</v>
      </c>
      <c r="B4678" t="s">
        <v>271</v>
      </c>
      <c r="C4678" t="s">
        <v>5</v>
      </c>
      <c r="D4678" t="s">
        <v>591</v>
      </c>
      <c r="E4678" t="s">
        <v>4971</v>
      </c>
      <c r="F4678">
        <v>0</v>
      </c>
      <c r="G4678" t="s">
        <v>292</v>
      </c>
      <c r="H4678">
        <v>0</v>
      </c>
      <c r="I4678">
        <v>0</v>
      </c>
      <c r="J4678" t="s">
        <v>332</v>
      </c>
      <c r="K4678">
        <v>0</v>
      </c>
      <c r="L4678">
        <v>0</v>
      </c>
      <c r="M4678">
        <v>0</v>
      </c>
      <c r="N4678">
        <v>0</v>
      </c>
      <c r="O4678">
        <v>0</v>
      </c>
      <c r="P4678">
        <v>0</v>
      </c>
      <c r="Q4678">
        <v>0</v>
      </c>
      <c r="R4678">
        <v>0</v>
      </c>
      <c r="S4678">
        <v>0</v>
      </c>
      <c r="T4678">
        <v>5.5</v>
      </c>
      <c r="U4678">
        <v>0</v>
      </c>
      <c r="V4678">
        <v>0</v>
      </c>
    </row>
    <row r="4679" spans="1:22" hidden="1" x14ac:dyDescent="0.25">
      <c r="A4679" t="str">
        <f t="shared" si="103"/>
        <v>0-5MDepr Medop_ct_mri</v>
      </c>
      <c r="B4679" t="s">
        <v>271</v>
      </c>
      <c r="C4679" t="s">
        <v>5</v>
      </c>
      <c r="D4679" t="s">
        <v>591</v>
      </c>
      <c r="E4679" t="s">
        <v>4971</v>
      </c>
      <c r="F4679">
        <v>0</v>
      </c>
      <c r="G4679" t="s">
        <v>293</v>
      </c>
      <c r="H4679">
        <v>0</v>
      </c>
      <c r="I4679">
        <v>0</v>
      </c>
      <c r="J4679" t="s">
        <v>333</v>
      </c>
      <c r="K4679">
        <v>0</v>
      </c>
      <c r="L4679">
        <v>0</v>
      </c>
      <c r="M4679">
        <v>0</v>
      </c>
      <c r="N4679">
        <v>0</v>
      </c>
      <c r="O4679">
        <v>0</v>
      </c>
      <c r="P4679">
        <v>0</v>
      </c>
      <c r="Q4679">
        <v>0</v>
      </c>
      <c r="R4679">
        <v>0</v>
      </c>
      <c r="S4679">
        <v>0</v>
      </c>
      <c r="T4679">
        <v>5.5</v>
      </c>
      <c r="U4679">
        <v>0</v>
      </c>
      <c r="V4679">
        <v>0</v>
      </c>
    </row>
    <row r="4680" spans="1:22" hidden="1" x14ac:dyDescent="0.25">
      <c r="A4680" t="str">
        <f t="shared" si="103"/>
        <v>0-5MDepr Medop_diagnostic_cardiology</v>
      </c>
      <c r="B4680" t="s">
        <v>271</v>
      </c>
      <c r="C4680" t="s">
        <v>5</v>
      </c>
      <c r="D4680" t="s">
        <v>591</v>
      </c>
      <c r="E4680" t="s">
        <v>4971</v>
      </c>
      <c r="F4680">
        <v>0</v>
      </c>
      <c r="G4680" t="s">
        <v>294</v>
      </c>
      <c r="H4680">
        <v>22.6893083454001</v>
      </c>
      <c r="I4680">
        <v>0.28999999999999998</v>
      </c>
      <c r="J4680" t="s">
        <v>333</v>
      </c>
      <c r="K4680">
        <v>6.5798994201660204</v>
      </c>
      <c r="L4680">
        <v>0</v>
      </c>
      <c r="M4680">
        <v>0</v>
      </c>
      <c r="N4680">
        <v>0.28999999999999998</v>
      </c>
      <c r="O4680">
        <v>0</v>
      </c>
      <c r="P4680">
        <v>0</v>
      </c>
      <c r="Q4680">
        <v>0</v>
      </c>
      <c r="R4680">
        <v>0</v>
      </c>
      <c r="S4680">
        <v>0</v>
      </c>
      <c r="T4680">
        <v>5.5</v>
      </c>
      <c r="U4680">
        <v>22.6893083454001</v>
      </c>
      <c r="V4680">
        <v>0.28999999999999998</v>
      </c>
    </row>
    <row r="4681" spans="1:22" hidden="1" x14ac:dyDescent="0.25">
      <c r="A4681" t="str">
        <f t="shared" si="103"/>
        <v>0-5MDepr Medop_dialysis</v>
      </c>
      <c r="B4681" t="s">
        <v>271</v>
      </c>
      <c r="C4681" t="s">
        <v>5</v>
      </c>
      <c r="D4681" t="s">
        <v>591</v>
      </c>
      <c r="E4681" t="s">
        <v>4971</v>
      </c>
      <c r="F4681">
        <v>0</v>
      </c>
      <c r="G4681" t="s">
        <v>295</v>
      </c>
      <c r="H4681">
        <v>0</v>
      </c>
      <c r="I4681">
        <v>0</v>
      </c>
      <c r="J4681" t="s">
        <v>336</v>
      </c>
      <c r="K4681">
        <v>0</v>
      </c>
      <c r="L4681">
        <v>0</v>
      </c>
      <c r="M4681">
        <v>0</v>
      </c>
      <c r="N4681">
        <v>0</v>
      </c>
      <c r="O4681">
        <v>0</v>
      </c>
      <c r="P4681">
        <v>0</v>
      </c>
      <c r="Q4681">
        <v>0</v>
      </c>
      <c r="R4681">
        <v>0</v>
      </c>
      <c r="S4681">
        <v>0</v>
      </c>
      <c r="T4681">
        <v>5.5</v>
      </c>
      <c r="U4681">
        <v>0</v>
      </c>
      <c r="V4681">
        <v>0</v>
      </c>
    </row>
    <row r="4682" spans="1:22" hidden="1" x14ac:dyDescent="0.25">
      <c r="A4682" t="str">
        <f t="shared" si="103"/>
        <v>0-5MDepr Medop_dme</v>
      </c>
      <c r="B4682" t="s">
        <v>271</v>
      </c>
      <c r="C4682" t="s">
        <v>5</v>
      </c>
      <c r="D4682" t="s">
        <v>591</v>
      </c>
      <c r="E4682" t="s">
        <v>4971</v>
      </c>
      <c r="F4682">
        <v>0</v>
      </c>
      <c r="G4682" t="s">
        <v>296</v>
      </c>
      <c r="H4682">
        <v>0</v>
      </c>
      <c r="I4682">
        <v>0</v>
      </c>
      <c r="J4682" t="s">
        <v>336</v>
      </c>
      <c r="K4682">
        <v>0</v>
      </c>
      <c r="L4682">
        <v>0</v>
      </c>
      <c r="M4682">
        <v>0</v>
      </c>
      <c r="N4682">
        <v>0</v>
      </c>
      <c r="O4682">
        <v>0</v>
      </c>
      <c r="P4682">
        <v>0</v>
      </c>
      <c r="Q4682">
        <v>0</v>
      </c>
      <c r="R4682">
        <v>0</v>
      </c>
      <c r="S4682">
        <v>0</v>
      </c>
      <c r="T4682">
        <v>5.5</v>
      </c>
      <c r="U4682">
        <v>0</v>
      </c>
      <c r="V4682">
        <v>0</v>
      </c>
    </row>
    <row r="4683" spans="1:22" hidden="1" x14ac:dyDescent="0.25">
      <c r="A4683" t="str">
        <f t="shared" si="103"/>
        <v>0-5MDepr Medop_er_fac</v>
      </c>
      <c r="B4683" t="s">
        <v>271</v>
      </c>
      <c r="C4683" t="s">
        <v>5</v>
      </c>
      <c r="D4683" t="s">
        <v>591</v>
      </c>
      <c r="E4683" t="s">
        <v>4971</v>
      </c>
      <c r="F4683">
        <v>0</v>
      </c>
      <c r="G4683" t="s">
        <v>297</v>
      </c>
      <c r="H4683">
        <v>845.91897083551203</v>
      </c>
      <c r="I4683">
        <v>0.71</v>
      </c>
      <c r="J4683" t="s">
        <v>336</v>
      </c>
      <c r="K4683">
        <v>600.60246929321295</v>
      </c>
      <c r="L4683">
        <v>0</v>
      </c>
      <c r="M4683">
        <v>0</v>
      </c>
      <c r="N4683">
        <v>0</v>
      </c>
      <c r="O4683">
        <v>0</v>
      </c>
      <c r="P4683">
        <v>0</v>
      </c>
      <c r="Q4683">
        <v>0.71</v>
      </c>
      <c r="R4683">
        <v>600.60246929321295</v>
      </c>
      <c r="S4683">
        <v>0</v>
      </c>
      <c r="T4683">
        <v>5.5</v>
      </c>
      <c r="U4683">
        <v>845.91897083551203</v>
      </c>
      <c r="V4683">
        <v>0.26641651031894897</v>
      </c>
    </row>
    <row r="4684" spans="1:22" hidden="1" x14ac:dyDescent="0.25">
      <c r="A4684" t="str">
        <f t="shared" si="103"/>
        <v>0-5MDepr Medop_er_prof</v>
      </c>
      <c r="B4684" t="s">
        <v>271</v>
      </c>
      <c r="C4684" t="s">
        <v>5</v>
      </c>
      <c r="D4684" t="s">
        <v>591</v>
      </c>
      <c r="E4684" t="s">
        <v>4971</v>
      </c>
      <c r="F4684">
        <v>0</v>
      </c>
      <c r="G4684" t="s">
        <v>298</v>
      </c>
      <c r="H4684">
        <v>0</v>
      </c>
      <c r="I4684">
        <v>0</v>
      </c>
      <c r="J4684" t="s">
        <v>276</v>
      </c>
      <c r="K4684">
        <v>0</v>
      </c>
      <c r="L4684">
        <v>0</v>
      </c>
      <c r="M4684">
        <v>0</v>
      </c>
      <c r="N4684">
        <v>0</v>
      </c>
      <c r="O4684">
        <v>0</v>
      </c>
      <c r="P4684">
        <v>0</v>
      </c>
      <c r="Q4684">
        <v>0</v>
      </c>
      <c r="R4684">
        <v>0</v>
      </c>
      <c r="S4684">
        <v>0</v>
      </c>
      <c r="T4684">
        <v>5.5</v>
      </c>
      <c r="U4684">
        <v>0</v>
      </c>
      <c r="V4684">
        <v>0</v>
      </c>
    </row>
    <row r="4685" spans="1:22" hidden="1" x14ac:dyDescent="0.25">
      <c r="A4685" t="str">
        <f t="shared" si="103"/>
        <v>0-5MDepr Medop_eye</v>
      </c>
      <c r="B4685" t="s">
        <v>271</v>
      </c>
      <c r="C4685" t="s">
        <v>5</v>
      </c>
      <c r="D4685" t="s">
        <v>591</v>
      </c>
      <c r="E4685" t="s">
        <v>4971</v>
      </c>
      <c r="F4685">
        <v>0</v>
      </c>
      <c r="G4685" t="s">
        <v>299</v>
      </c>
      <c r="H4685">
        <v>0</v>
      </c>
      <c r="I4685">
        <v>0</v>
      </c>
      <c r="J4685" t="s">
        <v>332</v>
      </c>
      <c r="K4685">
        <v>0</v>
      </c>
      <c r="L4685">
        <v>0</v>
      </c>
      <c r="M4685">
        <v>0</v>
      </c>
      <c r="N4685">
        <v>0</v>
      </c>
      <c r="O4685">
        <v>0</v>
      </c>
      <c r="P4685">
        <v>0</v>
      </c>
      <c r="Q4685">
        <v>0</v>
      </c>
      <c r="R4685">
        <v>0</v>
      </c>
      <c r="S4685">
        <v>0</v>
      </c>
      <c r="T4685">
        <v>5.5</v>
      </c>
      <c r="U4685">
        <v>0</v>
      </c>
      <c r="V4685">
        <v>0</v>
      </c>
    </row>
    <row r="4686" spans="1:22" hidden="1" x14ac:dyDescent="0.25">
      <c r="A4686" t="str">
        <f t="shared" si="103"/>
        <v>0-5MDepr Medop_jcode</v>
      </c>
      <c r="B4686" t="s">
        <v>271</v>
      </c>
      <c r="C4686" t="s">
        <v>5</v>
      </c>
      <c r="D4686" t="s">
        <v>591</v>
      </c>
      <c r="E4686" t="s">
        <v>4971</v>
      </c>
      <c r="F4686">
        <v>0</v>
      </c>
      <c r="G4686" t="s">
        <v>300</v>
      </c>
      <c r="H4686">
        <v>0</v>
      </c>
      <c r="I4686">
        <v>0</v>
      </c>
      <c r="J4686" t="s">
        <v>336</v>
      </c>
      <c r="K4686">
        <v>0</v>
      </c>
      <c r="L4686">
        <v>0</v>
      </c>
      <c r="M4686">
        <v>0</v>
      </c>
      <c r="N4686">
        <v>0</v>
      </c>
      <c r="O4686">
        <v>0</v>
      </c>
      <c r="P4686">
        <v>0</v>
      </c>
      <c r="Q4686">
        <v>0</v>
      </c>
      <c r="R4686">
        <v>0</v>
      </c>
      <c r="S4686">
        <v>0</v>
      </c>
      <c r="T4686">
        <v>5.5</v>
      </c>
      <c r="U4686">
        <v>0</v>
      </c>
      <c r="V4686">
        <v>0</v>
      </c>
    </row>
    <row r="4687" spans="1:22" hidden="1" x14ac:dyDescent="0.25">
      <c r="A4687" t="str">
        <f t="shared" si="103"/>
        <v>0-5MDepr Medop_lab</v>
      </c>
      <c r="B4687" t="s">
        <v>271</v>
      </c>
      <c r="C4687" t="s">
        <v>5</v>
      </c>
      <c r="D4687" t="s">
        <v>591</v>
      </c>
      <c r="E4687" t="s">
        <v>4971</v>
      </c>
      <c r="F4687">
        <v>0</v>
      </c>
      <c r="G4687" t="s">
        <v>301</v>
      </c>
      <c r="H4687">
        <v>98.441996454185201</v>
      </c>
      <c r="I4687">
        <v>0.71</v>
      </c>
      <c r="J4687" t="s">
        <v>333</v>
      </c>
      <c r="K4687">
        <v>69.893817482471505</v>
      </c>
      <c r="L4687">
        <v>0</v>
      </c>
      <c r="M4687">
        <v>0</v>
      </c>
      <c r="N4687">
        <v>0.71</v>
      </c>
      <c r="O4687">
        <v>0</v>
      </c>
      <c r="P4687">
        <v>0</v>
      </c>
      <c r="Q4687">
        <v>0</v>
      </c>
      <c r="R4687">
        <v>0</v>
      </c>
      <c r="S4687">
        <v>0</v>
      </c>
      <c r="T4687">
        <v>5.5</v>
      </c>
      <c r="U4687">
        <v>98.441996454185201</v>
      </c>
      <c r="V4687">
        <v>0.71</v>
      </c>
    </row>
    <row r="4688" spans="1:22" hidden="1" x14ac:dyDescent="0.25">
      <c r="A4688" t="str">
        <f t="shared" si="103"/>
        <v>0-5MDepr Medop_mh</v>
      </c>
      <c r="B4688" t="s">
        <v>271</v>
      </c>
      <c r="C4688" t="s">
        <v>5</v>
      </c>
      <c r="D4688" t="s">
        <v>591</v>
      </c>
      <c r="E4688" t="s">
        <v>4971</v>
      </c>
      <c r="F4688">
        <v>0</v>
      </c>
      <c r="G4688" t="s">
        <v>302</v>
      </c>
      <c r="H4688">
        <v>123.983891370892</v>
      </c>
      <c r="I4688">
        <v>3.625</v>
      </c>
      <c r="J4688" t="s">
        <v>332</v>
      </c>
      <c r="K4688">
        <v>449.44160621948299</v>
      </c>
      <c r="L4688">
        <v>0</v>
      </c>
      <c r="M4688">
        <v>3.625</v>
      </c>
      <c r="N4688">
        <v>0</v>
      </c>
      <c r="O4688">
        <v>0</v>
      </c>
      <c r="P4688">
        <v>0</v>
      </c>
      <c r="Q4688">
        <v>0</v>
      </c>
      <c r="R4688">
        <v>0</v>
      </c>
      <c r="S4688">
        <v>0</v>
      </c>
      <c r="T4688">
        <v>5.5</v>
      </c>
      <c r="U4688">
        <v>123.983891370892</v>
      </c>
      <c r="V4688">
        <v>0.38339502908514</v>
      </c>
    </row>
    <row r="4689" spans="1:22" hidden="1" x14ac:dyDescent="0.25">
      <c r="A4689" t="str">
        <f t="shared" si="103"/>
        <v>0-5MDepr Medop_op_fac</v>
      </c>
      <c r="B4689" t="s">
        <v>271</v>
      </c>
      <c r="C4689" t="s">
        <v>5</v>
      </c>
      <c r="D4689" t="s">
        <v>591</v>
      </c>
      <c r="E4689" t="s">
        <v>4971</v>
      </c>
      <c r="F4689">
        <v>0</v>
      </c>
      <c r="G4689" t="s">
        <v>303</v>
      </c>
      <c r="H4689">
        <v>0</v>
      </c>
      <c r="I4689">
        <v>0</v>
      </c>
      <c r="J4689" t="s">
        <v>336</v>
      </c>
      <c r="K4689">
        <v>0</v>
      </c>
      <c r="L4689">
        <v>0</v>
      </c>
      <c r="M4689">
        <v>0</v>
      </c>
      <c r="N4689">
        <v>0</v>
      </c>
      <c r="O4689">
        <v>0</v>
      </c>
      <c r="P4689">
        <v>0</v>
      </c>
      <c r="Q4689">
        <v>0</v>
      </c>
      <c r="R4689">
        <v>0</v>
      </c>
      <c r="S4689">
        <v>0</v>
      </c>
      <c r="T4689">
        <v>5.5</v>
      </c>
      <c r="U4689">
        <v>0</v>
      </c>
      <c r="V4689">
        <v>0</v>
      </c>
    </row>
    <row r="4690" spans="1:22" hidden="1" x14ac:dyDescent="0.25">
      <c r="A4690" t="str">
        <f t="shared" si="103"/>
        <v>0-5MDepr Medop_other</v>
      </c>
      <c r="B4690" t="s">
        <v>271</v>
      </c>
      <c r="C4690" t="s">
        <v>5</v>
      </c>
      <c r="D4690" t="s">
        <v>591</v>
      </c>
      <c r="E4690" t="s">
        <v>4971</v>
      </c>
      <c r="F4690">
        <v>0</v>
      </c>
      <c r="G4690" t="s">
        <v>304</v>
      </c>
      <c r="H4690">
        <v>594.47792566931298</v>
      </c>
      <c r="I4690">
        <v>1</v>
      </c>
      <c r="J4690" t="s">
        <v>336</v>
      </c>
      <c r="K4690">
        <v>594.47792566931298</v>
      </c>
      <c r="L4690">
        <v>0</v>
      </c>
      <c r="M4690">
        <v>0</v>
      </c>
      <c r="N4690">
        <v>0</v>
      </c>
      <c r="O4690">
        <v>0</v>
      </c>
      <c r="P4690">
        <v>0</v>
      </c>
      <c r="Q4690">
        <v>1</v>
      </c>
      <c r="R4690">
        <v>594.47792566931298</v>
      </c>
      <c r="S4690">
        <v>0</v>
      </c>
      <c r="T4690">
        <v>5.5</v>
      </c>
      <c r="U4690">
        <v>594.47792566931298</v>
      </c>
      <c r="V4690">
        <v>0.37523452157598502</v>
      </c>
    </row>
    <row r="4691" spans="1:22" hidden="1" x14ac:dyDescent="0.25">
      <c r="A4691" t="str">
        <f t="shared" si="103"/>
        <v>0-5MDepr Medop_prev</v>
      </c>
      <c r="B4691" t="s">
        <v>271</v>
      </c>
      <c r="C4691" t="s">
        <v>5</v>
      </c>
      <c r="D4691" t="s">
        <v>591</v>
      </c>
      <c r="E4691" t="s">
        <v>4971</v>
      </c>
      <c r="F4691">
        <v>0</v>
      </c>
      <c r="G4691" t="s">
        <v>305</v>
      </c>
      <c r="H4691">
        <v>159.59826298200201</v>
      </c>
      <c r="I4691">
        <v>1.04</v>
      </c>
      <c r="J4691" t="s">
        <v>332</v>
      </c>
      <c r="K4691">
        <v>165.98219350128201</v>
      </c>
      <c r="L4691">
        <v>0</v>
      </c>
      <c r="M4691">
        <v>1.04</v>
      </c>
      <c r="N4691">
        <v>0</v>
      </c>
      <c r="O4691">
        <v>0</v>
      </c>
      <c r="P4691">
        <v>0</v>
      </c>
      <c r="Q4691">
        <v>0</v>
      </c>
      <c r="R4691">
        <v>0</v>
      </c>
      <c r="S4691">
        <v>0</v>
      </c>
      <c r="T4691">
        <v>5.5</v>
      </c>
      <c r="U4691">
        <v>159.59826298200201</v>
      </c>
      <c r="V4691">
        <v>0.109994711792702</v>
      </c>
    </row>
    <row r="4692" spans="1:22" hidden="1" x14ac:dyDescent="0.25">
      <c r="A4692" t="str">
        <f t="shared" si="103"/>
        <v>0-5MDepr Medop_primcare</v>
      </c>
      <c r="B4692" t="s">
        <v>271</v>
      </c>
      <c r="C4692" t="s">
        <v>5</v>
      </c>
      <c r="D4692" t="s">
        <v>591</v>
      </c>
      <c r="E4692" t="s">
        <v>4971</v>
      </c>
      <c r="F4692">
        <v>0</v>
      </c>
      <c r="G4692" t="s">
        <v>306</v>
      </c>
      <c r="H4692">
        <v>84.337341831752198</v>
      </c>
      <c r="I4692">
        <v>2.415</v>
      </c>
      <c r="J4692" t="s">
        <v>332</v>
      </c>
      <c r="K4692">
        <v>203.67468052368201</v>
      </c>
      <c r="L4692">
        <v>0</v>
      </c>
      <c r="M4692">
        <v>2.415</v>
      </c>
      <c r="N4692">
        <v>0</v>
      </c>
      <c r="O4692">
        <v>0</v>
      </c>
      <c r="P4692">
        <v>0</v>
      </c>
      <c r="Q4692">
        <v>0</v>
      </c>
      <c r="R4692">
        <v>0</v>
      </c>
      <c r="S4692">
        <v>0</v>
      </c>
      <c r="T4692">
        <v>5.5</v>
      </c>
      <c r="U4692">
        <v>84.337341831752198</v>
      </c>
      <c r="V4692">
        <v>0.255420412480169</v>
      </c>
    </row>
    <row r="4693" spans="1:22" hidden="1" x14ac:dyDescent="0.25">
      <c r="A4693" t="str">
        <f t="shared" si="103"/>
        <v>0-5MDepr Medop_rehab</v>
      </c>
      <c r="B4693" t="s">
        <v>271</v>
      </c>
      <c r="C4693" t="s">
        <v>5</v>
      </c>
      <c r="D4693" t="s">
        <v>591</v>
      </c>
      <c r="E4693" t="s">
        <v>4971</v>
      </c>
      <c r="F4693">
        <v>0</v>
      </c>
      <c r="G4693" t="s">
        <v>307</v>
      </c>
      <c r="H4693">
        <v>61.754873071289097</v>
      </c>
      <c r="I4693">
        <v>0.625</v>
      </c>
      <c r="J4693" t="s">
        <v>336</v>
      </c>
      <c r="K4693">
        <v>38.596795669555704</v>
      </c>
      <c r="L4693">
        <v>0</v>
      </c>
      <c r="M4693">
        <v>0</v>
      </c>
      <c r="N4693">
        <v>0</v>
      </c>
      <c r="O4693">
        <v>0</v>
      </c>
      <c r="P4693">
        <v>0</v>
      </c>
      <c r="Q4693">
        <v>0.625</v>
      </c>
      <c r="R4693">
        <v>38.596795669555704</v>
      </c>
      <c r="S4693">
        <v>0</v>
      </c>
      <c r="T4693">
        <v>5.5</v>
      </c>
      <c r="U4693">
        <v>61.754873071289097</v>
      </c>
      <c r="V4693">
        <v>0.23452157598499099</v>
      </c>
    </row>
    <row r="4694" spans="1:22" hidden="1" x14ac:dyDescent="0.25">
      <c r="A4694" t="str">
        <f t="shared" si="103"/>
        <v>0-5MDepr Medop_speccare</v>
      </c>
      <c r="B4694" t="s">
        <v>271</v>
      </c>
      <c r="C4694" t="s">
        <v>5</v>
      </c>
      <c r="D4694" t="s">
        <v>591</v>
      </c>
      <c r="E4694" t="s">
        <v>4971</v>
      </c>
      <c r="F4694">
        <v>0</v>
      </c>
      <c r="G4694" t="s">
        <v>308</v>
      </c>
      <c r="H4694">
        <v>98.365759256784699</v>
      </c>
      <c r="I4694">
        <v>2.375</v>
      </c>
      <c r="J4694" t="s">
        <v>332</v>
      </c>
      <c r="K4694">
        <v>233.61867823486401</v>
      </c>
      <c r="L4694">
        <v>0</v>
      </c>
      <c r="M4694">
        <v>2.375</v>
      </c>
      <c r="N4694">
        <v>0</v>
      </c>
      <c r="O4694">
        <v>0</v>
      </c>
      <c r="P4694">
        <v>0</v>
      </c>
      <c r="Q4694">
        <v>0</v>
      </c>
      <c r="R4694">
        <v>0</v>
      </c>
      <c r="S4694">
        <v>0</v>
      </c>
      <c r="T4694">
        <v>5.5</v>
      </c>
      <c r="U4694">
        <v>98.365759256784699</v>
      </c>
      <c r="V4694">
        <v>0.25118984664198801</v>
      </c>
    </row>
    <row r="4695" spans="1:22" hidden="1" x14ac:dyDescent="0.25">
      <c r="A4695" t="str">
        <f t="shared" si="103"/>
        <v>0-5MDepr Medop_surg</v>
      </c>
      <c r="B4695" t="s">
        <v>271</v>
      </c>
      <c r="C4695" t="s">
        <v>5</v>
      </c>
      <c r="D4695" t="s">
        <v>591</v>
      </c>
      <c r="E4695" t="s">
        <v>4971</v>
      </c>
      <c r="F4695">
        <v>0</v>
      </c>
      <c r="G4695" t="s">
        <v>309</v>
      </c>
      <c r="H4695">
        <v>1528.51786458333</v>
      </c>
      <c r="I4695">
        <v>0.16500000000000001</v>
      </c>
      <c r="J4695" t="s">
        <v>336</v>
      </c>
      <c r="K4695">
        <v>252.20544765624999</v>
      </c>
      <c r="L4695">
        <v>0</v>
      </c>
      <c r="M4695">
        <v>0</v>
      </c>
      <c r="N4695">
        <v>0</v>
      </c>
      <c r="O4695">
        <v>0</v>
      </c>
      <c r="P4695">
        <v>0</v>
      </c>
      <c r="Q4695">
        <v>0.16500000000000001</v>
      </c>
      <c r="R4695">
        <v>252.20544765624999</v>
      </c>
      <c r="S4695">
        <v>0</v>
      </c>
      <c r="T4695">
        <v>5.5</v>
      </c>
      <c r="U4695">
        <v>1528.51786458333</v>
      </c>
      <c r="V4695">
        <v>6.19136960600375E-2</v>
      </c>
    </row>
    <row r="4696" spans="1:22" hidden="1" x14ac:dyDescent="0.25">
      <c r="A4696" t="str">
        <f t="shared" ref="A4696:A4759" si="104">B4696&amp;C4696&amp;E4696&amp;G4696</f>
        <v>0-5MDepr Medop_ultrasound</v>
      </c>
      <c r="B4696" t="s">
        <v>271</v>
      </c>
      <c r="C4696" t="s">
        <v>5</v>
      </c>
      <c r="D4696" t="s">
        <v>591</v>
      </c>
      <c r="E4696" t="s">
        <v>4971</v>
      </c>
      <c r="F4696">
        <v>0</v>
      </c>
      <c r="G4696" t="s">
        <v>310</v>
      </c>
      <c r="H4696">
        <v>0</v>
      </c>
      <c r="I4696">
        <v>0</v>
      </c>
      <c r="J4696" t="s">
        <v>333</v>
      </c>
      <c r="K4696">
        <v>0</v>
      </c>
      <c r="L4696">
        <v>0</v>
      </c>
      <c r="M4696">
        <v>0</v>
      </c>
      <c r="N4696">
        <v>0</v>
      </c>
      <c r="O4696">
        <v>0</v>
      </c>
      <c r="P4696">
        <v>0</v>
      </c>
      <c r="Q4696">
        <v>0</v>
      </c>
      <c r="R4696">
        <v>0</v>
      </c>
      <c r="S4696">
        <v>0</v>
      </c>
      <c r="T4696">
        <v>5.5</v>
      </c>
      <c r="U4696">
        <v>0</v>
      </c>
      <c r="V4696">
        <v>0</v>
      </c>
    </row>
    <row r="4697" spans="1:22" hidden="1" x14ac:dyDescent="0.25">
      <c r="A4697" t="str">
        <f t="shared" si="104"/>
        <v>0-5MDepr Medop_xray</v>
      </c>
      <c r="B4697" t="s">
        <v>271</v>
      </c>
      <c r="C4697" t="s">
        <v>5</v>
      </c>
      <c r="D4697" t="s">
        <v>591</v>
      </c>
      <c r="E4697" t="s">
        <v>4971</v>
      </c>
      <c r="F4697">
        <v>0</v>
      </c>
      <c r="G4697" t="s">
        <v>311</v>
      </c>
      <c r="H4697">
        <v>0</v>
      </c>
      <c r="I4697">
        <v>0</v>
      </c>
      <c r="J4697" t="s">
        <v>333</v>
      </c>
      <c r="K4697">
        <v>0</v>
      </c>
      <c r="L4697">
        <v>0</v>
      </c>
      <c r="M4697">
        <v>0</v>
      </c>
      <c r="N4697">
        <v>0</v>
      </c>
      <c r="O4697">
        <v>0</v>
      </c>
      <c r="P4697">
        <v>0</v>
      </c>
      <c r="Q4697">
        <v>0</v>
      </c>
      <c r="R4697">
        <v>0</v>
      </c>
      <c r="S4697">
        <v>0</v>
      </c>
      <c r="T4697">
        <v>5.5</v>
      </c>
      <c r="U4697">
        <v>0</v>
      </c>
      <c r="V4697">
        <v>0</v>
      </c>
    </row>
    <row r="4698" spans="1:22" hidden="1" x14ac:dyDescent="0.25">
      <c r="A4698" t="str">
        <f t="shared" si="104"/>
        <v>0-5MDepr Medrx_generic</v>
      </c>
      <c r="B4698" t="s">
        <v>271</v>
      </c>
      <c r="C4698" t="s">
        <v>5</v>
      </c>
      <c r="D4698" t="s">
        <v>591</v>
      </c>
      <c r="E4698" t="s">
        <v>4971</v>
      </c>
      <c r="F4698">
        <v>0</v>
      </c>
      <c r="G4698" t="s">
        <v>312</v>
      </c>
      <c r="H4698">
        <v>42.124304110477397</v>
      </c>
      <c r="I4698">
        <v>7.585</v>
      </c>
      <c r="J4698" t="s">
        <v>334</v>
      </c>
      <c r="K4698">
        <v>319.51284667797103</v>
      </c>
      <c r="L4698">
        <v>0</v>
      </c>
      <c r="M4698">
        <v>0</v>
      </c>
      <c r="N4698">
        <v>0</v>
      </c>
      <c r="O4698">
        <v>7.585</v>
      </c>
      <c r="P4698">
        <v>0</v>
      </c>
      <c r="Q4698">
        <v>0</v>
      </c>
      <c r="R4698">
        <v>0</v>
      </c>
      <c r="S4698">
        <v>0</v>
      </c>
      <c r="T4698">
        <v>5.5</v>
      </c>
      <c r="U4698">
        <v>42.124304110477397</v>
      </c>
      <c r="V4698">
        <v>0.78115345005149295</v>
      </c>
    </row>
    <row r="4699" spans="1:22" hidden="1" x14ac:dyDescent="0.25">
      <c r="A4699" t="str">
        <f t="shared" si="104"/>
        <v>0-5MDepr Medrx_npbrand</v>
      </c>
      <c r="B4699" t="s">
        <v>271</v>
      </c>
      <c r="C4699" t="s">
        <v>5</v>
      </c>
      <c r="D4699" t="s">
        <v>591</v>
      </c>
      <c r="E4699" t="s">
        <v>4971</v>
      </c>
      <c r="F4699">
        <v>0</v>
      </c>
      <c r="G4699" t="s">
        <v>2688</v>
      </c>
      <c r="H4699">
        <v>210.92394830624301</v>
      </c>
      <c r="I4699">
        <v>0.26819742087499998</v>
      </c>
      <c r="J4699" t="s">
        <v>334</v>
      </c>
      <c r="K4699">
        <v>56.569258936506202</v>
      </c>
      <c r="L4699">
        <v>0</v>
      </c>
      <c r="M4699">
        <v>0</v>
      </c>
      <c r="N4699">
        <v>0</v>
      </c>
      <c r="O4699">
        <v>0.26819742087499998</v>
      </c>
      <c r="P4699">
        <v>0</v>
      </c>
      <c r="Q4699">
        <v>0</v>
      </c>
      <c r="R4699">
        <v>0</v>
      </c>
      <c r="S4699">
        <v>0</v>
      </c>
      <c r="T4699">
        <v>5.5</v>
      </c>
      <c r="U4699">
        <v>210.92394830624301</v>
      </c>
      <c r="V4699">
        <v>2.7620743653450099E-2</v>
      </c>
    </row>
    <row r="4700" spans="1:22" hidden="1" x14ac:dyDescent="0.25">
      <c r="A4700" t="str">
        <f t="shared" si="104"/>
        <v>0-5MDepr Medrx_pbrand</v>
      </c>
      <c r="B4700" t="s">
        <v>271</v>
      </c>
      <c r="C4700" t="s">
        <v>5</v>
      </c>
      <c r="D4700" t="s">
        <v>591</v>
      </c>
      <c r="E4700" t="s">
        <v>4971</v>
      </c>
      <c r="F4700">
        <v>0</v>
      </c>
      <c r="G4700" t="s">
        <v>2687</v>
      </c>
      <c r="H4700">
        <v>130.90375967523701</v>
      </c>
      <c r="I4700">
        <v>1.856802579125</v>
      </c>
      <c r="J4700" t="s">
        <v>334</v>
      </c>
      <c r="K4700">
        <v>243.06243858213901</v>
      </c>
      <c r="L4700">
        <v>0</v>
      </c>
      <c r="M4700">
        <v>0</v>
      </c>
      <c r="N4700">
        <v>0</v>
      </c>
      <c r="O4700">
        <v>1.856802579125</v>
      </c>
      <c r="P4700">
        <v>0</v>
      </c>
      <c r="Q4700">
        <v>0</v>
      </c>
      <c r="R4700">
        <v>0</v>
      </c>
      <c r="S4700">
        <v>0</v>
      </c>
      <c r="T4700">
        <v>5.5</v>
      </c>
      <c r="U4700">
        <v>130.90375967523701</v>
      </c>
      <c r="V4700">
        <v>0.191225806295057</v>
      </c>
    </row>
    <row r="4701" spans="1:22" hidden="1" x14ac:dyDescent="0.25">
      <c r="A4701" t="str">
        <f t="shared" si="104"/>
        <v>0-5MDepr Medrx_specialty</v>
      </c>
      <c r="B4701" t="s">
        <v>271</v>
      </c>
      <c r="C4701" t="s">
        <v>5</v>
      </c>
      <c r="D4701" t="s">
        <v>591</v>
      </c>
      <c r="E4701" t="s">
        <v>4971</v>
      </c>
      <c r="F4701">
        <v>0</v>
      </c>
      <c r="G4701" t="s">
        <v>313</v>
      </c>
      <c r="H4701">
        <v>0</v>
      </c>
      <c r="I4701">
        <v>0</v>
      </c>
      <c r="J4701" t="s">
        <v>334</v>
      </c>
      <c r="K4701">
        <v>0</v>
      </c>
      <c r="L4701">
        <v>0</v>
      </c>
      <c r="M4701">
        <v>0</v>
      </c>
      <c r="N4701">
        <v>0</v>
      </c>
      <c r="O4701">
        <v>0</v>
      </c>
      <c r="P4701">
        <v>0</v>
      </c>
      <c r="Q4701">
        <v>0</v>
      </c>
      <c r="R4701">
        <v>0</v>
      </c>
      <c r="S4701">
        <v>0</v>
      </c>
      <c r="T4701">
        <v>5.5</v>
      </c>
      <c r="U4701">
        <v>0</v>
      </c>
      <c r="V4701">
        <v>0</v>
      </c>
    </row>
    <row r="4702" spans="1:22" hidden="1" x14ac:dyDescent="0.25">
      <c r="A4702" t="str">
        <f t="shared" si="104"/>
        <v>0-5MDepr Highip_fac</v>
      </c>
      <c r="B4702" t="s">
        <v>271</v>
      </c>
      <c r="C4702" t="s">
        <v>5</v>
      </c>
      <c r="D4702" t="s">
        <v>591</v>
      </c>
      <c r="E4702" t="s">
        <v>4972</v>
      </c>
      <c r="F4702">
        <v>4</v>
      </c>
      <c r="G4702" t="s">
        <v>289</v>
      </c>
      <c r="H4702">
        <v>5192.3666897064604</v>
      </c>
      <c r="I4702">
        <v>24.5</v>
      </c>
      <c r="J4702" t="s">
        <v>335</v>
      </c>
      <c r="K4702">
        <v>127212.98389780799</v>
      </c>
      <c r="L4702">
        <v>508851.93559123302</v>
      </c>
      <c r="M4702">
        <v>0</v>
      </c>
      <c r="N4702">
        <v>0</v>
      </c>
      <c r="O4702">
        <v>0</v>
      </c>
      <c r="P4702">
        <v>24.5</v>
      </c>
      <c r="Q4702">
        <v>0</v>
      </c>
      <c r="R4702">
        <v>0</v>
      </c>
      <c r="S4702">
        <v>98</v>
      </c>
      <c r="T4702">
        <v>10</v>
      </c>
      <c r="U4702">
        <v>5192.3666897064604</v>
      </c>
      <c r="V4702">
        <v>1</v>
      </c>
    </row>
    <row r="4703" spans="1:22" hidden="1" x14ac:dyDescent="0.25">
      <c r="A4703" t="str">
        <f t="shared" si="104"/>
        <v>0-5MDepr Highip_prof</v>
      </c>
      <c r="B4703" t="s">
        <v>271</v>
      </c>
      <c r="C4703" t="s">
        <v>5</v>
      </c>
      <c r="D4703" t="s">
        <v>591</v>
      </c>
      <c r="E4703" t="s">
        <v>4972</v>
      </c>
      <c r="F4703">
        <v>4</v>
      </c>
      <c r="G4703" t="s">
        <v>290</v>
      </c>
      <c r="H4703">
        <v>6702.6499053531597</v>
      </c>
      <c r="I4703">
        <v>1.25</v>
      </c>
      <c r="J4703" t="s">
        <v>363</v>
      </c>
      <c r="K4703">
        <v>8378.3123816914504</v>
      </c>
      <c r="L4703">
        <v>33513.249526765801</v>
      </c>
      <c r="M4703">
        <v>0</v>
      </c>
      <c r="N4703">
        <v>0</v>
      </c>
      <c r="O4703">
        <v>0</v>
      </c>
      <c r="P4703">
        <v>0</v>
      </c>
      <c r="Q4703">
        <v>0</v>
      </c>
      <c r="R4703">
        <v>0</v>
      </c>
      <c r="S4703">
        <v>5</v>
      </c>
      <c r="T4703">
        <v>10</v>
      </c>
      <c r="U4703">
        <v>6702.6499053531597</v>
      </c>
      <c r="V4703">
        <v>5.10204081632653E-2</v>
      </c>
    </row>
    <row r="4704" spans="1:22" hidden="1" x14ac:dyDescent="0.25">
      <c r="A4704" t="str">
        <f t="shared" si="104"/>
        <v>0-5MDepr Highop_ambulance</v>
      </c>
      <c r="B4704" t="s">
        <v>271</v>
      </c>
      <c r="C4704" t="s">
        <v>5</v>
      </c>
      <c r="D4704" t="s">
        <v>591</v>
      </c>
      <c r="E4704" t="s">
        <v>4972</v>
      </c>
      <c r="F4704">
        <v>4</v>
      </c>
      <c r="G4704" t="s">
        <v>291</v>
      </c>
      <c r="H4704">
        <v>1938.0471966796899</v>
      </c>
      <c r="I4704">
        <v>0.5</v>
      </c>
      <c r="J4704" t="s">
        <v>336</v>
      </c>
      <c r="K4704">
        <v>969.02359833984406</v>
      </c>
      <c r="L4704">
        <v>3876.0943933593799</v>
      </c>
      <c r="M4704">
        <v>0</v>
      </c>
      <c r="N4704">
        <v>0</v>
      </c>
      <c r="O4704">
        <v>0</v>
      </c>
      <c r="P4704">
        <v>0</v>
      </c>
      <c r="Q4704">
        <v>0.5</v>
      </c>
      <c r="R4704">
        <v>969.02359833984406</v>
      </c>
      <c r="S4704">
        <v>2</v>
      </c>
      <c r="T4704">
        <v>10</v>
      </c>
      <c r="U4704">
        <v>1938.0471966796899</v>
      </c>
      <c r="V4704">
        <v>9.8039215686274508E-3</v>
      </c>
    </row>
    <row r="4705" spans="1:22" hidden="1" x14ac:dyDescent="0.25">
      <c r="A4705" t="str">
        <f t="shared" si="104"/>
        <v>0-5MDepr Highop_chiro</v>
      </c>
      <c r="B4705" t="s">
        <v>271</v>
      </c>
      <c r="C4705" t="s">
        <v>5</v>
      </c>
      <c r="D4705" t="s">
        <v>591</v>
      </c>
      <c r="E4705" t="s">
        <v>4972</v>
      </c>
      <c r="F4705">
        <v>4</v>
      </c>
      <c r="G4705" t="s">
        <v>292</v>
      </c>
      <c r="H4705">
        <v>0</v>
      </c>
      <c r="I4705">
        <v>0</v>
      </c>
      <c r="J4705" t="s">
        <v>332</v>
      </c>
      <c r="K4705">
        <v>0</v>
      </c>
      <c r="L4705">
        <v>0</v>
      </c>
      <c r="M4705">
        <v>0</v>
      </c>
      <c r="N4705">
        <v>0</v>
      </c>
      <c r="O4705">
        <v>0</v>
      </c>
      <c r="P4705">
        <v>0</v>
      </c>
      <c r="Q4705">
        <v>0</v>
      </c>
      <c r="R4705">
        <v>0</v>
      </c>
      <c r="S4705">
        <v>0</v>
      </c>
      <c r="T4705">
        <v>10</v>
      </c>
      <c r="U4705">
        <v>0</v>
      </c>
      <c r="V4705">
        <v>0</v>
      </c>
    </row>
    <row r="4706" spans="1:22" hidden="1" x14ac:dyDescent="0.25">
      <c r="A4706" t="str">
        <f t="shared" si="104"/>
        <v>0-5MDepr Highop_ct_mri</v>
      </c>
      <c r="B4706" t="s">
        <v>271</v>
      </c>
      <c r="C4706" t="s">
        <v>5</v>
      </c>
      <c r="D4706" t="s">
        <v>591</v>
      </c>
      <c r="E4706" t="s">
        <v>4972</v>
      </c>
      <c r="F4706">
        <v>4</v>
      </c>
      <c r="G4706" t="s">
        <v>293</v>
      </c>
      <c r="H4706">
        <v>611.78937832031397</v>
      </c>
      <c r="I4706">
        <v>0.5</v>
      </c>
      <c r="J4706" t="s">
        <v>333</v>
      </c>
      <c r="K4706">
        <v>305.89468916015699</v>
      </c>
      <c r="L4706">
        <v>1223.57875664063</v>
      </c>
      <c r="M4706">
        <v>0</v>
      </c>
      <c r="N4706">
        <v>0.5</v>
      </c>
      <c r="O4706">
        <v>0</v>
      </c>
      <c r="P4706">
        <v>0</v>
      </c>
      <c r="Q4706">
        <v>0</v>
      </c>
      <c r="R4706">
        <v>0</v>
      </c>
      <c r="S4706">
        <v>2</v>
      </c>
      <c r="T4706">
        <v>10</v>
      </c>
      <c r="U4706">
        <v>611.78937832031397</v>
      </c>
      <c r="V4706">
        <v>4.5454545454545497E-2</v>
      </c>
    </row>
    <row r="4707" spans="1:22" hidden="1" x14ac:dyDescent="0.25">
      <c r="A4707" t="str">
        <f t="shared" si="104"/>
        <v>0-5MDepr Highop_diagnostic_cardiology</v>
      </c>
      <c r="B4707" t="s">
        <v>271</v>
      </c>
      <c r="C4707" t="s">
        <v>5</v>
      </c>
      <c r="D4707" t="s">
        <v>591</v>
      </c>
      <c r="E4707" t="s">
        <v>4972</v>
      </c>
      <c r="F4707">
        <v>4</v>
      </c>
      <c r="G4707" t="s">
        <v>294</v>
      </c>
      <c r="H4707">
        <v>223.10060716029599</v>
      </c>
      <c r="I4707">
        <v>1.75</v>
      </c>
      <c r="J4707" t="s">
        <v>333</v>
      </c>
      <c r="K4707">
        <v>390.42606253051798</v>
      </c>
      <c r="L4707">
        <v>1561.7042501220701</v>
      </c>
      <c r="M4707">
        <v>0</v>
      </c>
      <c r="N4707">
        <v>1.75</v>
      </c>
      <c r="O4707">
        <v>0</v>
      </c>
      <c r="P4707">
        <v>0</v>
      </c>
      <c r="Q4707">
        <v>0</v>
      </c>
      <c r="R4707">
        <v>0</v>
      </c>
      <c r="S4707">
        <v>7</v>
      </c>
      <c r="T4707">
        <v>10</v>
      </c>
      <c r="U4707">
        <v>223.10060716029599</v>
      </c>
      <c r="V4707">
        <v>0.15909090909090901</v>
      </c>
    </row>
    <row r="4708" spans="1:22" hidden="1" x14ac:dyDescent="0.25">
      <c r="A4708" t="str">
        <f t="shared" si="104"/>
        <v>0-5MDepr Highop_dialysis</v>
      </c>
      <c r="B4708" t="s">
        <v>271</v>
      </c>
      <c r="C4708" t="s">
        <v>5</v>
      </c>
      <c r="D4708" t="s">
        <v>591</v>
      </c>
      <c r="E4708" t="s">
        <v>4972</v>
      </c>
      <c r="F4708">
        <v>4</v>
      </c>
      <c r="G4708" t="s">
        <v>295</v>
      </c>
      <c r="H4708">
        <v>0</v>
      </c>
      <c r="I4708">
        <v>0</v>
      </c>
      <c r="J4708" t="s">
        <v>336</v>
      </c>
      <c r="K4708">
        <v>0</v>
      </c>
      <c r="L4708">
        <v>0</v>
      </c>
      <c r="M4708">
        <v>0</v>
      </c>
      <c r="N4708">
        <v>0</v>
      </c>
      <c r="O4708">
        <v>0</v>
      </c>
      <c r="P4708">
        <v>0</v>
      </c>
      <c r="Q4708">
        <v>0</v>
      </c>
      <c r="R4708">
        <v>0</v>
      </c>
      <c r="S4708">
        <v>0</v>
      </c>
      <c r="T4708">
        <v>10</v>
      </c>
      <c r="U4708">
        <v>0</v>
      </c>
      <c r="V4708">
        <v>0</v>
      </c>
    </row>
    <row r="4709" spans="1:22" hidden="1" x14ac:dyDescent="0.25">
      <c r="A4709" t="str">
        <f t="shared" si="104"/>
        <v>0-5MDepr Highop_dme</v>
      </c>
      <c r="B4709" t="s">
        <v>271</v>
      </c>
      <c r="C4709" t="s">
        <v>5</v>
      </c>
      <c r="D4709" t="s">
        <v>591</v>
      </c>
      <c r="E4709" t="s">
        <v>4972</v>
      </c>
      <c r="F4709">
        <v>4</v>
      </c>
      <c r="G4709" t="s">
        <v>296</v>
      </c>
      <c r="H4709">
        <v>77.744940624999998</v>
      </c>
      <c r="I4709">
        <v>1.5</v>
      </c>
      <c r="J4709" t="s">
        <v>336</v>
      </c>
      <c r="K4709">
        <v>116.6174109375</v>
      </c>
      <c r="L4709">
        <v>466.46964374999999</v>
      </c>
      <c r="M4709">
        <v>0</v>
      </c>
      <c r="N4709">
        <v>0</v>
      </c>
      <c r="O4709">
        <v>0</v>
      </c>
      <c r="P4709">
        <v>0</v>
      </c>
      <c r="Q4709">
        <v>1.5</v>
      </c>
      <c r="R4709">
        <v>116.6174109375</v>
      </c>
      <c r="S4709">
        <v>6</v>
      </c>
      <c r="T4709">
        <v>10</v>
      </c>
      <c r="U4709">
        <v>77.744940624999998</v>
      </c>
      <c r="V4709">
        <v>2.9411764705882401E-2</v>
      </c>
    </row>
    <row r="4710" spans="1:22" hidden="1" x14ac:dyDescent="0.25">
      <c r="A4710" t="str">
        <f t="shared" si="104"/>
        <v>0-5MDepr Highop_er_fac</v>
      </c>
      <c r="B4710" t="s">
        <v>271</v>
      </c>
      <c r="C4710" t="s">
        <v>5</v>
      </c>
      <c r="D4710" t="s">
        <v>591</v>
      </c>
      <c r="E4710" t="s">
        <v>4972</v>
      </c>
      <c r="F4710">
        <v>4</v>
      </c>
      <c r="G4710" t="s">
        <v>297</v>
      </c>
      <c r="H4710">
        <v>1689.89277028381</v>
      </c>
      <c r="I4710">
        <v>1.25</v>
      </c>
      <c r="J4710" t="s">
        <v>336</v>
      </c>
      <c r="K4710">
        <v>2112.3659628547698</v>
      </c>
      <c r="L4710">
        <v>8449.4638514190701</v>
      </c>
      <c r="M4710">
        <v>0</v>
      </c>
      <c r="N4710">
        <v>0</v>
      </c>
      <c r="O4710">
        <v>0</v>
      </c>
      <c r="P4710">
        <v>0</v>
      </c>
      <c r="Q4710">
        <v>1.25</v>
      </c>
      <c r="R4710">
        <v>2112.3659628547698</v>
      </c>
      <c r="S4710">
        <v>5</v>
      </c>
      <c r="T4710">
        <v>10</v>
      </c>
      <c r="U4710">
        <v>1689.89277028381</v>
      </c>
      <c r="V4710">
        <v>2.4509803921568599E-2</v>
      </c>
    </row>
    <row r="4711" spans="1:22" hidden="1" x14ac:dyDescent="0.25">
      <c r="A4711" t="str">
        <f t="shared" si="104"/>
        <v>0-5MDepr Highop_er_prof</v>
      </c>
      <c r="B4711" t="s">
        <v>271</v>
      </c>
      <c r="C4711" t="s">
        <v>5</v>
      </c>
      <c r="D4711" t="s">
        <v>591</v>
      </c>
      <c r="E4711" t="s">
        <v>4972</v>
      </c>
      <c r="F4711">
        <v>4</v>
      </c>
      <c r="G4711" t="s">
        <v>298</v>
      </c>
      <c r="H4711">
        <v>0</v>
      </c>
      <c r="I4711">
        <v>0</v>
      </c>
      <c r="J4711" t="s">
        <v>276</v>
      </c>
      <c r="K4711">
        <v>0</v>
      </c>
      <c r="L4711">
        <v>0</v>
      </c>
      <c r="M4711">
        <v>0</v>
      </c>
      <c r="N4711">
        <v>0</v>
      </c>
      <c r="O4711">
        <v>0</v>
      </c>
      <c r="P4711">
        <v>0</v>
      </c>
      <c r="Q4711">
        <v>0</v>
      </c>
      <c r="R4711">
        <v>0</v>
      </c>
      <c r="S4711">
        <v>0</v>
      </c>
      <c r="T4711">
        <v>10</v>
      </c>
      <c r="U4711">
        <v>0</v>
      </c>
      <c r="V4711">
        <v>0</v>
      </c>
    </row>
    <row r="4712" spans="1:22" hidden="1" x14ac:dyDescent="0.25">
      <c r="A4712" t="str">
        <f t="shared" si="104"/>
        <v>0-5MDepr Highop_eye</v>
      </c>
      <c r="B4712" t="s">
        <v>271</v>
      </c>
      <c r="C4712" t="s">
        <v>5</v>
      </c>
      <c r="D4712" t="s">
        <v>591</v>
      </c>
      <c r="E4712" t="s">
        <v>4972</v>
      </c>
      <c r="F4712">
        <v>4</v>
      </c>
      <c r="G4712" t="s">
        <v>299</v>
      </c>
      <c r="H4712">
        <v>0</v>
      </c>
      <c r="I4712">
        <v>0</v>
      </c>
      <c r="J4712" t="s">
        <v>332</v>
      </c>
      <c r="K4712">
        <v>0</v>
      </c>
      <c r="L4712">
        <v>0</v>
      </c>
      <c r="M4712">
        <v>0</v>
      </c>
      <c r="N4712">
        <v>0</v>
      </c>
      <c r="O4712">
        <v>0</v>
      </c>
      <c r="P4712">
        <v>0</v>
      </c>
      <c r="Q4712">
        <v>0</v>
      </c>
      <c r="R4712">
        <v>0</v>
      </c>
      <c r="S4712">
        <v>0</v>
      </c>
      <c r="T4712">
        <v>10</v>
      </c>
      <c r="U4712">
        <v>0</v>
      </c>
      <c r="V4712">
        <v>0</v>
      </c>
    </row>
    <row r="4713" spans="1:22" hidden="1" x14ac:dyDescent="0.25">
      <c r="A4713" t="str">
        <f t="shared" si="104"/>
        <v>0-5MDepr Highop_jcode</v>
      </c>
      <c r="B4713" t="s">
        <v>271</v>
      </c>
      <c r="C4713" t="s">
        <v>5</v>
      </c>
      <c r="D4713" t="s">
        <v>591</v>
      </c>
      <c r="E4713" t="s">
        <v>4972</v>
      </c>
      <c r="F4713">
        <v>4</v>
      </c>
      <c r="G4713" t="s">
        <v>300</v>
      </c>
      <c r="H4713">
        <v>92.808681276292006</v>
      </c>
      <c r="I4713">
        <v>3.25</v>
      </c>
      <c r="J4713" t="s">
        <v>336</v>
      </c>
      <c r="K4713">
        <v>301.628214147949</v>
      </c>
      <c r="L4713">
        <v>1206.5128565918001</v>
      </c>
      <c r="M4713">
        <v>0</v>
      </c>
      <c r="N4713">
        <v>0</v>
      </c>
      <c r="O4713">
        <v>0</v>
      </c>
      <c r="P4713">
        <v>0</v>
      </c>
      <c r="Q4713">
        <v>3.25</v>
      </c>
      <c r="R4713">
        <v>301.628214147949</v>
      </c>
      <c r="S4713">
        <v>13</v>
      </c>
      <c r="T4713">
        <v>10</v>
      </c>
      <c r="U4713">
        <v>92.808681276292006</v>
      </c>
      <c r="V4713">
        <v>6.3725490196078399E-2</v>
      </c>
    </row>
    <row r="4714" spans="1:22" hidden="1" x14ac:dyDescent="0.25">
      <c r="A4714" t="str">
        <f t="shared" si="104"/>
        <v>0-5MDepr Highop_lab</v>
      </c>
      <c r="B4714" t="s">
        <v>271</v>
      </c>
      <c r="C4714" t="s">
        <v>5</v>
      </c>
      <c r="D4714" t="s">
        <v>591</v>
      </c>
      <c r="E4714" t="s">
        <v>4972</v>
      </c>
      <c r="F4714">
        <v>4</v>
      </c>
      <c r="G4714" t="s">
        <v>301</v>
      </c>
      <c r="H4714">
        <v>251.89962550636201</v>
      </c>
      <c r="I4714">
        <v>7.5</v>
      </c>
      <c r="J4714" t="s">
        <v>333</v>
      </c>
      <c r="K4714">
        <v>1889.2471912977201</v>
      </c>
      <c r="L4714">
        <v>7556.9887651908703</v>
      </c>
      <c r="M4714">
        <v>0</v>
      </c>
      <c r="N4714">
        <v>7.5</v>
      </c>
      <c r="O4714">
        <v>0</v>
      </c>
      <c r="P4714">
        <v>0</v>
      </c>
      <c r="Q4714">
        <v>0</v>
      </c>
      <c r="R4714">
        <v>0</v>
      </c>
      <c r="S4714">
        <v>30</v>
      </c>
      <c r="T4714">
        <v>10</v>
      </c>
      <c r="U4714">
        <v>251.89962550636201</v>
      </c>
      <c r="V4714">
        <v>0.68181818181818199</v>
      </c>
    </row>
    <row r="4715" spans="1:22" hidden="1" x14ac:dyDescent="0.25">
      <c r="A4715" t="str">
        <f t="shared" si="104"/>
        <v>0-5MDepr Highop_mh</v>
      </c>
      <c r="B4715" t="s">
        <v>271</v>
      </c>
      <c r="C4715" t="s">
        <v>5</v>
      </c>
      <c r="D4715" t="s">
        <v>591</v>
      </c>
      <c r="E4715" t="s">
        <v>4972</v>
      </c>
      <c r="F4715">
        <v>4</v>
      </c>
      <c r="G4715" t="s">
        <v>302</v>
      </c>
      <c r="H4715">
        <v>120.89879999999999</v>
      </c>
      <c r="I4715">
        <v>0.5</v>
      </c>
      <c r="J4715" t="s">
        <v>332</v>
      </c>
      <c r="K4715">
        <v>60.449399999999997</v>
      </c>
      <c r="L4715">
        <v>241.79759999999999</v>
      </c>
      <c r="M4715">
        <v>0.5</v>
      </c>
      <c r="N4715">
        <v>0</v>
      </c>
      <c r="O4715">
        <v>0</v>
      </c>
      <c r="P4715">
        <v>0</v>
      </c>
      <c r="Q4715">
        <v>0</v>
      </c>
      <c r="R4715">
        <v>0</v>
      </c>
      <c r="S4715">
        <v>2</v>
      </c>
      <c r="T4715">
        <v>10</v>
      </c>
      <c r="U4715">
        <v>120.89879999999999</v>
      </c>
      <c r="V4715">
        <v>2.6315789473684199E-2</v>
      </c>
    </row>
    <row r="4716" spans="1:22" hidden="1" x14ac:dyDescent="0.25">
      <c r="A4716" t="str">
        <f t="shared" si="104"/>
        <v>0-5MDepr Highop_op_fac</v>
      </c>
      <c r="B4716" t="s">
        <v>271</v>
      </c>
      <c r="C4716" t="s">
        <v>5</v>
      </c>
      <c r="D4716" t="s">
        <v>591</v>
      </c>
      <c r="E4716" t="s">
        <v>4972</v>
      </c>
      <c r="F4716">
        <v>4</v>
      </c>
      <c r="G4716" t="s">
        <v>303</v>
      </c>
      <c r="H4716">
        <v>1567.60195979479</v>
      </c>
      <c r="I4716">
        <v>6.5</v>
      </c>
      <c r="J4716" t="s">
        <v>336</v>
      </c>
      <c r="K4716">
        <v>10189.4127386662</v>
      </c>
      <c r="L4716">
        <v>40757.650954664598</v>
      </c>
      <c r="M4716">
        <v>0</v>
      </c>
      <c r="N4716">
        <v>0</v>
      </c>
      <c r="O4716">
        <v>0</v>
      </c>
      <c r="P4716">
        <v>0</v>
      </c>
      <c r="Q4716">
        <v>6.5</v>
      </c>
      <c r="R4716">
        <v>10189.4127386662</v>
      </c>
      <c r="S4716">
        <v>26</v>
      </c>
      <c r="T4716">
        <v>10</v>
      </c>
      <c r="U4716">
        <v>1567.60195979479</v>
      </c>
      <c r="V4716">
        <v>0.12745098039215699</v>
      </c>
    </row>
    <row r="4717" spans="1:22" hidden="1" x14ac:dyDescent="0.25">
      <c r="A4717" t="str">
        <f t="shared" si="104"/>
        <v>0-5MDepr Highop_other</v>
      </c>
      <c r="B4717" t="s">
        <v>271</v>
      </c>
      <c r="C4717" t="s">
        <v>5</v>
      </c>
      <c r="D4717" t="s">
        <v>591</v>
      </c>
      <c r="E4717" t="s">
        <v>4972</v>
      </c>
      <c r="F4717">
        <v>4</v>
      </c>
      <c r="G4717" t="s">
        <v>304</v>
      </c>
      <c r="H4717">
        <v>4916.8584347408296</v>
      </c>
      <c r="I4717">
        <v>1</v>
      </c>
      <c r="J4717" t="s">
        <v>336</v>
      </c>
      <c r="K4717">
        <v>4916.8584347408296</v>
      </c>
      <c r="L4717">
        <v>19667.4337389633</v>
      </c>
      <c r="M4717">
        <v>0</v>
      </c>
      <c r="N4717">
        <v>0</v>
      </c>
      <c r="O4717">
        <v>0</v>
      </c>
      <c r="P4717">
        <v>0</v>
      </c>
      <c r="Q4717">
        <v>1</v>
      </c>
      <c r="R4717">
        <v>4916.8584347408296</v>
      </c>
      <c r="S4717">
        <v>4</v>
      </c>
      <c r="T4717">
        <v>10</v>
      </c>
      <c r="U4717">
        <v>4916.8584347408296</v>
      </c>
      <c r="V4717">
        <v>1.9607843137254902E-2</v>
      </c>
    </row>
    <row r="4718" spans="1:22" hidden="1" x14ac:dyDescent="0.25">
      <c r="A4718" t="str">
        <f t="shared" si="104"/>
        <v>0-5MDepr Highop_prev</v>
      </c>
      <c r="B4718" t="s">
        <v>271</v>
      </c>
      <c r="C4718" t="s">
        <v>5</v>
      </c>
      <c r="D4718" t="s">
        <v>591</v>
      </c>
      <c r="E4718" t="s">
        <v>4972</v>
      </c>
      <c r="F4718">
        <v>4</v>
      </c>
      <c r="G4718" t="s">
        <v>305</v>
      </c>
      <c r="H4718">
        <v>121.057266475677</v>
      </c>
      <c r="I4718">
        <v>3</v>
      </c>
      <c r="J4718" t="s">
        <v>332</v>
      </c>
      <c r="K4718">
        <v>363.171799427032</v>
      </c>
      <c r="L4718">
        <v>1452.68719770813</v>
      </c>
      <c r="M4718">
        <v>3</v>
      </c>
      <c r="N4718">
        <v>0</v>
      </c>
      <c r="O4718">
        <v>0</v>
      </c>
      <c r="P4718">
        <v>0</v>
      </c>
      <c r="Q4718">
        <v>0</v>
      </c>
      <c r="R4718">
        <v>0</v>
      </c>
      <c r="S4718">
        <v>12</v>
      </c>
      <c r="T4718">
        <v>10</v>
      </c>
      <c r="U4718">
        <v>121.057266475677</v>
      </c>
      <c r="V4718">
        <v>0.157894736842105</v>
      </c>
    </row>
    <row r="4719" spans="1:22" hidden="1" x14ac:dyDescent="0.25">
      <c r="A4719" t="str">
        <f t="shared" si="104"/>
        <v>0-5MDepr Highop_primcare</v>
      </c>
      <c r="B4719" t="s">
        <v>271</v>
      </c>
      <c r="C4719" t="s">
        <v>5</v>
      </c>
      <c r="D4719" t="s">
        <v>591</v>
      </c>
      <c r="E4719" t="s">
        <v>4972</v>
      </c>
      <c r="F4719">
        <v>4</v>
      </c>
      <c r="G4719" t="s">
        <v>306</v>
      </c>
      <c r="H4719">
        <v>92.973786506347693</v>
      </c>
      <c r="I4719">
        <v>7.5</v>
      </c>
      <c r="J4719" t="s">
        <v>332</v>
      </c>
      <c r="K4719">
        <v>697.30339879760697</v>
      </c>
      <c r="L4719">
        <v>2789.2135951904302</v>
      </c>
      <c r="M4719">
        <v>7.5</v>
      </c>
      <c r="N4719">
        <v>0</v>
      </c>
      <c r="O4719">
        <v>0</v>
      </c>
      <c r="P4719">
        <v>0</v>
      </c>
      <c r="Q4719">
        <v>0</v>
      </c>
      <c r="R4719">
        <v>0</v>
      </c>
      <c r="S4719">
        <v>30</v>
      </c>
      <c r="T4719">
        <v>10</v>
      </c>
      <c r="U4719">
        <v>92.973786506347693</v>
      </c>
      <c r="V4719">
        <v>0.394736842105263</v>
      </c>
    </row>
    <row r="4720" spans="1:22" hidden="1" x14ac:dyDescent="0.25">
      <c r="A4720" t="str">
        <f t="shared" si="104"/>
        <v>0-5MDepr Highop_rehab</v>
      </c>
      <c r="B4720" t="s">
        <v>271</v>
      </c>
      <c r="C4720" t="s">
        <v>5</v>
      </c>
      <c r="D4720" t="s">
        <v>591</v>
      </c>
      <c r="E4720" t="s">
        <v>4972</v>
      </c>
      <c r="F4720">
        <v>4</v>
      </c>
      <c r="G4720" t="s">
        <v>307</v>
      </c>
      <c r="H4720">
        <v>68.789632976189694</v>
      </c>
      <c r="I4720">
        <v>31.75</v>
      </c>
      <c r="J4720" t="s">
        <v>336</v>
      </c>
      <c r="K4720">
        <v>2184.07084699402</v>
      </c>
      <c r="L4720">
        <v>8736.2833879760892</v>
      </c>
      <c r="M4720">
        <v>0</v>
      </c>
      <c r="N4720">
        <v>0</v>
      </c>
      <c r="O4720">
        <v>0</v>
      </c>
      <c r="P4720">
        <v>0</v>
      </c>
      <c r="Q4720">
        <v>31.75</v>
      </c>
      <c r="R4720">
        <v>2184.07084699402</v>
      </c>
      <c r="S4720">
        <v>127</v>
      </c>
      <c r="T4720">
        <v>10</v>
      </c>
      <c r="U4720">
        <v>68.789632976189694</v>
      </c>
      <c r="V4720">
        <v>0.62254901960784303</v>
      </c>
    </row>
    <row r="4721" spans="1:22" hidden="1" x14ac:dyDescent="0.25">
      <c r="A4721" t="str">
        <f t="shared" si="104"/>
        <v>0-5MDepr Highop_speccare</v>
      </c>
      <c r="B4721" t="s">
        <v>271</v>
      </c>
      <c r="C4721" t="s">
        <v>5</v>
      </c>
      <c r="D4721" t="s">
        <v>591</v>
      </c>
      <c r="E4721" t="s">
        <v>4972</v>
      </c>
      <c r="F4721">
        <v>4</v>
      </c>
      <c r="G4721" t="s">
        <v>308</v>
      </c>
      <c r="H4721">
        <v>212.647524120713</v>
      </c>
      <c r="I4721">
        <v>8</v>
      </c>
      <c r="J4721" t="s">
        <v>332</v>
      </c>
      <c r="K4721">
        <v>1701.1801929656999</v>
      </c>
      <c r="L4721">
        <v>6804.7207718628097</v>
      </c>
      <c r="M4721">
        <v>8</v>
      </c>
      <c r="N4721">
        <v>0</v>
      </c>
      <c r="O4721">
        <v>0</v>
      </c>
      <c r="P4721">
        <v>0</v>
      </c>
      <c r="Q4721">
        <v>0</v>
      </c>
      <c r="R4721">
        <v>0</v>
      </c>
      <c r="S4721">
        <v>32</v>
      </c>
      <c r="T4721">
        <v>10</v>
      </c>
      <c r="U4721">
        <v>212.647524120713</v>
      </c>
      <c r="V4721">
        <v>0.42105263157894701</v>
      </c>
    </row>
    <row r="4722" spans="1:22" hidden="1" x14ac:dyDescent="0.25">
      <c r="A4722" t="str">
        <f t="shared" si="104"/>
        <v>0-5MDepr Highop_surg</v>
      </c>
      <c r="B4722" t="s">
        <v>271</v>
      </c>
      <c r="C4722" t="s">
        <v>5</v>
      </c>
      <c r="D4722" t="s">
        <v>591</v>
      </c>
      <c r="E4722" t="s">
        <v>4972</v>
      </c>
      <c r="F4722">
        <v>4</v>
      </c>
      <c r="G4722" t="s">
        <v>309</v>
      </c>
      <c r="H4722">
        <v>78.446100666878905</v>
      </c>
      <c r="I4722">
        <v>5.25</v>
      </c>
      <c r="J4722" t="s">
        <v>336</v>
      </c>
      <c r="K4722">
        <v>411.84202850111501</v>
      </c>
      <c r="L4722">
        <v>1647.36811400446</v>
      </c>
      <c r="M4722">
        <v>0</v>
      </c>
      <c r="N4722">
        <v>0</v>
      </c>
      <c r="O4722">
        <v>0</v>
      </c>
      <c r="P4722">
        <v>0</v>
      </c>
      <c r="Q4722">
        <v>5.25</v>
      </c>
      <c r="R4722">
        <v>411.84202850111501</v>
      </c>
      <c r="S4722">
        <v>21</v>
      </c>
      <c r="T4722">
        <v>10</v>
      </c>
      <c r="U4722">
        <v>78.446100666878905</v>
      </c>
      <c r="V4722">
        <v>0.10294117647058799</v>
      </c>
    </row>
    <row r="4723" spans="1:22" hidden="1" x14ac:dyDescent="0.25">
      <c r="A4723" t="str">
        <f t="shared" si="104"/>
        <v>0-5MDepr Highop_ultrasound</v>
      </c>
      <c r="B4723" t="s">
        <v>271</v>
      </c>
      <c r="C4723" t="s">
        <v>5</v>
      </c>
      <c r="D4723" t="s">
        <v>591</v>
      </c>
      <c r="E4723" t="s">
        <v>4972</v>
      </c>
      <c r="F4723">
        <v>4</v>
      </c>
      <c r="G4723" t="s">
        <v>310</v>
      </c>
      <c r="H4723">
        <v>167.79383994140599</v>
      </c>
      <c r="I4723">
        <v>0.25</v>
      </c>
      <c r="J4723" t="s">
        <v>333</v>
      </c>
      <c r="K4723">
        <v>41.948459985351597</v>
      </c>
      <c r="L4723">
        <v>167.79383994140599</v>
      </c>
      <c r="M4723">
        <v>0</v>
      </c>
      <c r="N4723">
        <v>0.25</v>
      </c>
      <c r="O4723">
        <v>0</v>
      </c>
      <c r="P4723">
        <v>0</v>
      </c>
      <c r="Q4723">
        <v>0</v>
      </c>
      <c r="R4723">
        <v>0</v>
      </c>
      <c r="S4723">
        <v>1</v>
      </c>
      <c r="T4723">
        <v>10</v>
      </c>
      <c r="U4723">
        <v>167.79383994140599</v>
      </c>
      <c r="V4723">
        <v>2.27272727272727E-2</v>
      </c>
    </row>
    <row r="4724" spans="1:22" hidden="1" x14ac:dyDescent="0.25">
      <c r="A4724" t="str">
        <f t="shared" si="104"/>
        <v>0-5MDepr Highop_xray</v>
      </c>
      <c r="B4724" t="s">
        <v>271</v>
      </c>
      <c r="C4724" t="s">
        <v>5</v>
      </c>
      <c r="D4724" t="s">
        <v>591</v>
      </c>
      <c r="E4724" t="s">
        <v>4972</v>
      </c>
      <c r="F4724">
        <v>4</v>
      </c>
      <c r="G4724" t="s">
        <v>311</v>
      </c>
      <c r="H4724">
        <v>170.69746349487301</v>
      </c>
      <c r="I4724">
        <v>1</v>
      </c>
      <c r="J4724" t="s">
        <v>333</v>
      </c>
      <c r="K4724">
        <v>170.69746349487301</v>
      </c>
      <c r="L4724">
        <v>682.78985397949305</v>
      </c>
      <c r="M4724">
        <v>0</v>
      </c>
      <c r="N4724">
        <v>1</v>
      </c>
      <c r="O4724">
        <v>0</v>
      </c>
      <c r="P4724">
        <v>0</v>
      </c>
      <c r="Q4724">
        <v>0</v>
      </c>
      <c r="R4724">
        <v>0</v>
      </c>
      <c r="S4724">
        <v>4</v>
      </c>
      <c r="T4724">
        <v>10</v>
      </c>
      <c r="U4724">
        <v>170.69746349487301</v>
      </c>
      <c r="V4724">
        <v>9.0909090909090898E-2</v>
      </c>
    </row>
    <row r="4725" spans="1:22" hidden="1" x14ac:dyDescent="0.25">
      <c r="A4725" t="str">
        <f t="shared" si="104"/>
        <v>0-5MDepr Highrx_generic</v>
      </c>
      <c r="B4725" t="s">
        <v>271</v>
      </c>
      <c r="C4725" t="s">
        <v>5</v>
      </c>
      <c r="D4725" t="s">
        <v>591</v>
      </c>
      <c r="E4725" t="s">
        <v>4972</v>
      </c>
      <c r="F4725">
        <v>4</v>
      </c>
      <c r="G4725" t="s">
        <v>312</v>
      </c>
      <c r="H4725">
        <v>81.632189515793897</v>
      </c>
      <c r="I4725">
        <v>21.25</v>
      </c>
      <c r="J4725" t="s">
        <v>334</v>
      </c>
      <c r="K4725">
        <v>1734.6840272106199</v>
      </c>
      <c r="L4725">
        <v>6938.7361088424796</v>
      </c>
      <c r="M4725">
        <v>0</v>
      </c>
      <c r="N4725">
        <v>0</v>
      </c>
      <c r="O4725">
        <v>21.25</v>
      </c>
      <c r="P4725">
        <v>0</v>
      </c>
      <c r="Q4725">
        <v>0</v>
      </c>
      <c r="R4725">
        <v>0</v>
      </c>
      <c r="S4725">
        <v>85</v>
      </c>
      <c r="T4725">
        <v>10</v>
      </c>
      <c r="U4725">
        <v>81.632189515793897</v>
      </c>
      <c r="V4725">
        <v>0.95505617977528101</v>
      </c>
    </row>
    <row r="4726" spans="1:22" hidden="1" x14ac:dyDescent="0.25">
      <c r="A4726" t="str">
        <f t="shared" si="104"/>
        <v>0-5MDepr Highrx_npbrand</v>
      </c>
      <c r="B4726" t="s">
        <v>271</v>
      </c>
      <c r="C4726" t="s">
        <v>5</v>
      </c>
      <c r="D4726" t="s">
        <v>591</v>
      </c>
      <c r="E4726" t="s">
        <v>4972</v>
      </c>
      <c r="F4726">
        <v>4</v>
      </c>
      <c r="G4726" t="s">
        <v>2688</v>
      </c>
      <c r="H4726">
        <v>205.396546081157</v>
      </c>
      <c r="I4726">
        <v>0.126210551</v>
      </c>
      <c r="J4726" t="s">
        <v>334</v>
      </c>
      <c r="K4726">
        <v>25.923211254399799</v>
      </c>
      <c r="L4726">
        <v>103.692845017599</v>
      </c>
      <c r="M4726">
        <v>0</v>
      </c>
      <c r="N4726">
        <v>0</v>
      </c>
      <c r="O4726">
        <v>0.126210551</v>
      </c>
      <c r="P4726">
        <v>0</v>
      </c>
      <c r="Q4726">
        <v>0</v>
      </c>
      <c r="R4726">
        <v>0</v>
      </c>
      <c r="S4726">
        <v>0.50484220400000002</v>
      </c>
      <c r="T4726">
        <v>10</v>
      </c>
      <c r="U4726">
        <v>205.396546081157</v>
      </c>
      <c r="V4726">
        <v>5.6723843146067399E-3</v>
      </c>
    </row>
    <row r="4727" spans="1:22" hidden="1" x14ac:dyDescent="0.25">
      <c r="A4727" t="str">
        <f t="shared" si="104"/>
        <v>0-5MDepr Highrx_pbrand</v>
      </c>
      <c r="B4727" t="s">
        <v>271</v>
      </c>
      <c r="C4727" t="s">
        <v>5</v>
      </c>
      <c r="D4727" t="s">
        <v>591</v>
      </c>
      <c r="E4727" t="s">
        <v>4972</v>
      </c>
      <c r="F4727">
        <v>4</v>
      </c>
      <c r="G4727" t="s">
        <v>2687</v>
      </c>
      <c r="H4727">
        <v>127.47333966692899</v>
      </c>
      <c r="I4727">
        <v>0.873789449</v>
      </c>
      <c r="J4727" t="s">
        <v>334</v>
      </c>
      <c r="K4727">
        <v>111.384859229756</v>
      </c>
      <c r="L4727">
        <v>445.53943691902401</v>
      </c>
      <c r="M4727">
        <v>0</v>
      </c>
      <c r="N4727">
        <v>0</v>
      </c>
      <c r="O4727">
        <v>0.873789449</v>
      </c>
      <c r="P4727">
        <v>0</v>
      </c>
      <c r="Q4727">
        <v>0</v>
      </c>
      <c r="R4727">
        <v>0</v>
      </c>
      <c r="S4727">
        <v>3.495157796</v>
      </c>
      <c r="T4727">
        <v>10</v>
      </c>
      <c r="U4727">
        <v>127.47333966692899</v>
      </c>
      <c r="V4727">
        <v>3.9271435910112402E-2</v>
      </c>
    </row>
    <row r="4728" spans="1:22" hidden="1" x14ac:dyDescent="0.25">
      <c r="A4728" t="str">
        <f t="shared" si="104"/>
        <v>0-5MDepr Highrx_specialty</v>
      </c>
      <c r="B4728" t="s">
        <v>271</v>
      </c>
      <c r="C4728" t="s">
        <v>5</v>
      </c>
      <c r="D4728" t="s">
        <v>591</v>
      </c>
      <c r="E4728" t="s">
        <v>4972</v>
      </c>
      <c r="F4728">
        <v>4</v>
      </c>
      <c r="G4728" t="s">
        <v>313</v>
      </c>
      <c r="H4728">
        <v>0</v>
      </c>
      <c r="I4728">
        <v>0</v>
      </c>
      <c r="J4728" t="s">
        <v>334</v>
      </c>
      <c r="K4728">
        <v>0</v>
      </c>
      <c r="L4728">
        <v>0</v>
      </c>
      <c r="M4728">
        <v>0</v>
      </c>
      <c r="N4728">
        <v>0</v>
      </c>
      <c r="O4728">
        <v>0</v>
      </c>
      <c r="P4728">
        <v>0</v>
      </c>
      <c r="Q4728">
        <v>0</v>
      </c>
      <c r="R4728">
        <v>0</v>
      </c>
      <c r="S4728">
        <v>0</v>
      </c>
      <c r="T4728">
        <v>10</v>
      </c>
      <c r="U4728">
        <v>0</v>
      </c>
      <c r="V4728">
        <v>0</v>
      </c>
    </row>
    <row r="4729" spans="1:22" hidden="1" x14ac:dyDescent="0.25">
      <c r="A4729" t="str">
        <f t="shared" si="104"/>
        <v>18-25FDepr Lowip_fac</v>
      </c>
      <c r="B4729" t="s">
        <v>3782</v>
      </c>
      <c r="C4729" t="s">
        <v>9</v>
      </c>
      <c r="D4729" t="s">
        <v>339</v>
      </c>
      <c r="E4729" t="s">
        <v>4970</v>
      </c>
      <c r="F4729">
        <v>557</v>
      </c>
      <c r="G4729" t="s">
        <v>289</v>
      </c>
      <c r="H4729">
        <v>147.67994111298501</v>
      </c>
      <c r="I4729">
        <v>0.01</v>
      </c>
      <c r="J4729" t="s">
        <v>335</v>
      </c>
      <c r="K4729">
        <v>1.4767994111298499</v>
      </c>
      <c r="L4729">
        <v>822.57727199932503</v>
      </c>
      <c r="M4729">
        <v>0</v>
      </c>
      <c r="N4729">
        <v>0</v>
      </c>
      <c r="O4729">
        <v>0</v>
      </c>
      <c r="P4729">
        <v>0.01</v>
      </c>
      <c r="Q4729">
        <v>0</v>
      </c>
      <c r="R4729">
        <v>0</v>
      </c>
      <c r="S4729">
        <v>5.57</v>
      </c>
      <c r="T4729">
        <v>3</v>
      </c>
      <c r="U4729">
        <v>147.67994111298501</v>
      </c>
      <c r="V4729">
        <v>1</v>
      </c>
    </row>
    <row r="4730" spans="1:22" hidden="1" x14ac:dyDescent="0.25">
      <c r="A4730" t="str">
        <f t="shared" si="104"/>
        <v>18-25FDepr Lowip_prof</v>
      </c>
      <c r="B4730" t="s">
        <v>3782</v>
      </c>
      <c r="C4730" t="s">
        <v>9</v>
      </c>
      <c r="D4730" t="s">
        <v>339</v>
      </c>
      <c r="E4730" t="s">
        <v>4970</v>
      </c>
      <c r="F4730">
        <v>557</v>
      </c>
      <c r="G4730" t="s">
        <v>290</v>
      </c>
      <c r="H4730">
        <v>0</v>
      </c>
      <c r="I4730">
        <v>0</v>
      </c>
      <c r="J4730" t="s">
        <v>363</v>
      </c>
      <c r="K4730">
        <v>0</v>
      </c>
      <c r="L4730">
        <v>0</v>
      </c>
      <c r="M4730">
        <v>0</v>
      </c>
      <c r="N4730">
        <v>0</v>
      </c>
      <c r="O4730">
        <v>0</v>
      </c>
      <c r="P4730">
        <v>0</v>
      </c>
      <c r="Q4730">
        <v>0</v>
      </c>
      <c r="R4730">
        <v>0</v>
      </c>
      <c r="S4730">
        <v>0</v>
      </c>
      <c r="T4730">
        <v>3</v>
      </c>
      <c r="U4730">
        <v>363.91821759337398</v>
      </c>
      <c r="V4730">
        <v>1</v>
      </c>
    </row>
    <row r="4731" spans="1:22" hidden="1" x14ac:dyDescent="0.25">
      <c r="A4731" t="str">
        <f t="shared" si="104"/>
        <v>18-25FDepr Lowop_ambulance</v>
      </c>
      <c r="B4731" t="s">
        <v>3782</v>
      </c>
      <c r="C4731" t="s">
        <v>9</v>
      </c>
      <c r="D4731" t="s">
        <v>339</v>
      </c>
      <c r="E4731" t="s">
        <v>4970</v>
      </c>
      <c r="F4731">
        <v>557</v>
      </c>
      <c r="G4731" t="s">
        <v>291</v>
      </c>
      <c r="H4731">
        <v>0</v>
      </c>
      <c r="I4731">
        <v>0</v>
      </c>
      <c r="J4731" t="s">
        <v>336</v>
      </c>
      <c r="K4731">
        <v>0</v>
      </c>
      <c r="L4731">
        <v>0</v>
      </c>
      <c r="M4731">
        <v>0</v>
      </c>
      <c r="N4731">
        <v>0</v>
      </c>
      <c r="O4731">
        <v>0</v>
      </c>
      <c r="P4731">
        <v>0</v>
      </c>
      <c r="Q4731">
        <v>0</v>
      </c>
      <c r="R4731">
        <v>0</v>
      </c>
      <c r="S4731">
        <v>0</v>
      </c>
      <c r="T4731">
        <v>3</v>
      </c>
      <c r="U4731">
        <v>0</v>
      </c>
      <c r="V4731">
        <v>0</v>
      </c>
    </row>
    <row r="4732" spans="1:22" hidden="1" x14ac:dyDescent="0.25">
      <c r="A4732" t="str">
        <f t="shared" si="104"/>
        <v>18-25FDepr Lowop_chiro</v>
      </c>
      <c r="B4732" t="s">
        <v>3782</v>
      </c>
      <c r="C4732" t="s">
        <v>9</v>
      </c>
      <c r="D4732" t="s">
        <v>339</v>
      </c>
      <c r="E4732" t="s">
        <v>4970</v>
      </c>
      <c r="F4732">
        <v>557</v>
      </c>
      <c r="G4732" t="s">
        <v>292</v>
      </c>
      <c r="H4732">
        <v>40.444055497232803</v>
      </c>
      <c r="I4732">
        <v>0.34</v>
      </c>
      <c r="J4732" t="s">
        <v>332</v>
      </c>
      <c r="K4732">
        <v>13.7509788690591</v>
      </c>
      <c r="L4732">
        <v>7659.2952300659399</v>
      </c>
      <c r="M4732">
        <v>0.34</v>
      </c>
      <c r="N4732">
        <v>0</v>
      </c>
      <c r="O4732">
        <v>0</v>
      </c>
      <c r="P4732">
        <v>0</v>
      </c>
      <c r="Q4732">
        <v>0</v>
      </c>
      <c r="R4732">
        <v>0</v>
      </c>
      <c r="S4732">
        <v>189.38</v>
      </c>
      <c r="T4732">
        <v>3</v>
      </c>
      <c r="U4732">
        <v>40.444055497232803</v>
      </c>
      <c r="V4732">
        <v>4.0284360189573501E-2</v>
      </c>
    </row>
    <row r="4733" spans="1:22" hidden="1" x14ac:dyDescent="0.25">
      <c r="A4733" t="str">
        <f t="shared" si="104"/>
        <v>18-25FDepr Lowop_ct_mri</v>
      </c>
      <c r="B4733" t="s">
        <v>3782</v>
      </c>
      <c r="C4733" t="s">
        <v>9</v>
      </c>
      <c r="D4733" t="s">
        <v>339</v>
      </c>
      <c r="E4733" t="s">
        <v>4970</v>
      </c>
      <c r="F4733">
        <v>557</v>
      </c>
      <c r="G4733" t="s">
        <v>293</v>
      </c>
      <c r="H4733">
        <v>557.76990379675999</v>
      </c>
      <c r="I4733">
        <v>0.04</v>
      </c>
      <c r="J4733" t="s">
        <v>333</v>
      </c>
      <c r="K4733">
        <v>22.310796151870399</v>
      </c>
      <c r="L4733">
        <v>12427.1134565918</v>
      </c>
      <c r="M4733">
        <v>0</v>
      </c>
      <c r="N4733">
        <v>0.04</v>
      </c>
      <c r="O4733">
        <v>0</v>
      </c>
      <c r="P4733">
        <v>0</v>
      </c>
      <c r="Q4733">
        <v>0</v>
      </c>
      <c r="R4733">
        <v>0</v>
      </c>
      <c r="S4733">
        <v>22.28</v>
      </c>
      <c r="T4733">
        <v>3</v>
      </c>
      <c r="U4733">
        <v>557.76990379675999</v>
      </c>
      <c r="V4733">
        <v>2.0725388601036301E-2</v>
      </c>
    </row>
    <row r="4734" spans="1:22" hidden="1" x14ac:dyDescent="0.25">
      <c r="A4734" t="str">
        <f t="shared" si="104"/>
        <v>18-25FDepr Lowop_diagnostic_cardiology</v>
      </c>
      <c r="B4734" t="s">
        <v>3782</v>
      </c>
      <c r="C4734" t="s">
        <v>9</v>
      </c>
      <c r="D4734" t="s">
        <v>339</v>
      </c>
      <c r="E4734" t="s">
        <v>4970</v>
      </c>
      <c r="F4734">
        <v>557</v>
      </c>
      <c r="G4734" t="s">
        <v>294</v>
      </c>
      <c r="H4734">
        <v>78.485253375160198</v>
      </c>
      <c r="I4734">
        <v>0.09</v>
      </c>
      <c r="J4734" t="s">
        <v>333</v>
      </c>
      <c r="K4734">
        <v>7.0636728037644199</v>
      </c>
      <c r="L4734">
        <v>3934.46575169678</v>
      </c>
      <c r="M4734">
        <v>0</v>
      </c>
      <c r="N4734">
        <v>0.09</v>
      </c>
      <c r="O4734">
        <v>0</v>
      </c>
      <c r="P4734">
        <v>0</v>
      </c>
      <c r="Q4734">
        <v>0</v>
      </c>
      <c r="R4734">
        <v>0</v>
      </c>
      <c r="S4734">
        <v>50.13</v>
      </c>
      <c r="T4734">
        <v>3</v>
      </c>
      <c r="U4734">
        <v>78.485253375160198</v>
      </c>
      <c r="V4734">
        <v>4.6632124352331598E-2</v>
      </c>
    </row>
    <row r="4735" spans="1:22" hidden="1" x14ac:dyDescent="0.25">
      <c r="A4735" t="str">
        <f t="shared" si="104"/>
        <v>18-25FDepr Lowop_dialysis</v>
      </c>
      <c r="B4735" t="s">
        <v>3782</v>
      </c>
      <c r="C4735" t="s">
        <v>9</v>
      </c>
      <c r="D4735" t="s">
        <v>339</v>
      </c>
      <c r="E4735" t="s">
        <v>4970</v>
      </c>
      <c r="F4735">
        <v>557</v>
      </c>
      <c r="G4735" t="s">
        <v>295</v>
      </c>
      <c r="H4735">
        <v>0</v>
      </c>
      <c r="I4735">
        <v>0</v>
      </c>
      <c r="J4735" t="s">
        <v>336</v>
      </c>
      <c r="K4735">
        <v>0</v>
      </c>
      <c r="L4735">
        <v>0</v>
      </c>
      <c r="M4735">
        <v>0</v>
      </c>
      <c r="N4735">
        <v>0</v>
      </c>
      <c r="O4735">
        <v>0</v>
      </c>
      <c r="P4735">
        <v>0</v>
      </c>
      <c r="Q4735">
        <v>0</v>
      </c>
      <c r="R4735">
        <v>0</v>
      </c>
      <c r="S4735">
        <v>0</v>
      </c>
      <c r="T4735">
        <v>3</v>
      </c>
      <c r="U4735">
        <v>0</v>
      </c>
      <c r="V4735">
        <v>0</v>
      </c>
    </row>
    <row r="4736" spans="1:22" hidden="1" x14ac:dyDescent="0.25">
      <c r="A4736" t="str">
        <f t="shared" si="104"/>
        <v>18-25FDepr Lowop_dme</v>
      </c>
      <c r="B4736" t="s">
        <v>3782</v>
      </c>
      <c r="C4736" t="s">
        <v>9</v>
      </c>
      <c r="D4736" t="s">
        <v>339</v>
      </c>
      <c r="E4736" t="s">
        <v>4970</v>
      </c>
      <c r="F4736">
        <v>557</v>
      </c>
      <c r="G4736" t="s">
        <v>296</v>
      </c>
      <c r="H4736">
        <v>106.592626291272</v>
      </c>
      <c r="I4736">
        <v>0.01</v>
      </c>
      <c r="J4736" t="s">
        <v>336</v>
      </c>
      <c r="K4736">
        <v>1.06592626291272</v>
      </c>
      <c r="L4736">
        <v>593.72092844238296</v>
      </c>
      <c r="M4736">
        <v>0</v>
      </c>
      <c r="N4736">
        <v>0</v>
      </c>
      <c r="O4736">
        <v>0</v>
      </c>
      <c r="P4736">
        <v>0</v>
      </c>
      <c r="Q4736">
        <v>0.01</v>
      </c>
      <c r="R4736">
        <v>1.06592626291272</v>
      </c>
      <c r="S4736">
        <v>5.57</v>
      </c>
      <c r="T4736">
        <v>3</v>
      </c>
      <c r="U4736">
        <v>106.592626291272</v>
      </c>
      <c r="V4736">
        <v>5.78034682080925E-3</v>
      </c>
    </row>
    <row r="4737" spans="1:22" hidden="1" x14ac:dyDescent="0.25">
      <c r="A4737" t="str">
        <f t="shared" si="104"/>
        <v>18-25FDepr Lowop_er_fac</v>
      </c>
      <c r="B4737" t="s">
        <v>3782</v>
      </c>
      <c r="C4737" t="s">
        <v>9</v>
      </c>
      <c r="D4737" t="s">
        <v>339</v>
      </c>
      <c r="E4737" t="s">
        <v>4970</v>
      </c>
      <c r="F4737">
        <v>557</v>
      </c>
      <c r="G4737" t="s">
        <v>297</v>
      </c>
      <c r="H4737">
        <v>725.96846747833899</v>
      </c>
      <c r="I4737">
        <v>0.16</v>
      </c>
      <c r="J4737" t="s">
        <v>336</v>
      </c>
      <c r="K4737">
        <v>116.154954796534</v>
      </c>
      <c r="L4737">
        <v>64698.309821669602</v>
      </c>
      <c r="M4737">
        <v>0</v>
      </c>
      <c r="N4737">
        <v>0</v>
      </c>
      <c r="O4737">
        <v>0</v>
      </c>
      <c r="P4737">
        <v>0</v>
      </c>
      <c r="Q4737">
        <v>0.16</v>
      </c>
      <c r="R4737">
        <v>116.154954796534</v>
      </c>
      <c r="S4737">
        <v>89.12</v>
      </c>
      <c r="T4737">
        <v>3</v>
      </c>
      <c r="U4737">
        <v>725.96846747833899</v>
      </c>
      <c r="V4737">
        <v>9.2485549132948E-2</v>
      </c>
    </row>
    <row r="4738" spans="1:22" hidden="1" x14ac:dyDescent="0.25">
      <c r="A4738" t="str">
        <f t="shared" si="104"/>
        <v>18-25FDepr Lowop_er_prof</v>
      </c>
      <c r="B4738" t="s">
        <v>3782</v>
      </c>
      <c r="C4738" t="s">
        <v>9</v>
      </c>
      <c r="D4738" t="s">
        <v>339</v>
      </c>
      <c r="E4738" t="s">
        <v>4970</v>
      </c>
      <c r="F4738">
        <v>557</v>
      </c>
      <c r="G4738" t="s">
        <v>298</v>
      </c>
      <c r="H4738">
        <v>0</v>
      </c>
      <c r="I4738">
        <v>0</v>
      </c>
      <c r="J4738" t="s">
        <v>276</v>
      </c>
      <c r="K4738">
        <v>0</v>
      </c>
      <c r="L4738">
        <v>0</v>
      </c>
      <c r="M4738">
        <v>0</v>
      </c>
      <c r="N4738">
        <v>0</v>
      </c>
      <c r="O4738">
        <v>0</v>
      </c>
      <c r="P4738">
        <v>0</v>
      </c>
      <c r="Q4738">
        <v>0</v>
      </c>
      <c r="R4738">
        <v>0</v>
      </c>
      <c r="S4738">
        <v>0</v>
      </c>
      <c r="T4738">
        <v>3</v>
      </c>
      <c r="U4738">
        <v>0</v>
      </c>
      <c r="V4738">
        <v>0</v>
      </c>
    </row>
    <row r="4739" spans="1:22" hidden="1" x14ac:dyDescent="0.25">
      <c r="A4739" t="str">
        <f t="shared" si="104"/>
        <v>18-25FDepr Lowop_eye</v>
      </c>
      <c r="B4739" t="s">
        <v>3782</v>
      </c>
      <c r="C4739" t="s">
        <v>9</v>
      </c>
      <c r="D4739" t="s">
        <v>339</v>
      </c>
      <c r="E4739" t="s">
        <v>4970</v>
      </c>
      <c r="F4739">
        <v>557</v>
      </c>
      <c r="G4739" t="s">
        <v>299</v>
      </c>
      <c r="H4739">
        <v>73.951245156635594</v>
      </c>
      <c r="I4739">
        <v>0.04</v>
      </c>
      <c r="J4739" t="s">
        <v>332</v>
      </c>
      <c r="K4739">
        <v>2.9580498062654201</v>
      </c>
      <c r="L4739">
        <v>1647.6337420898401</v>
      </c>
      <c r="M4739">
        <v>0.04</v>
      </c>
      <c r="N4739">
        <v>0</v>
      </c>
      <c r="O4739">
        <v>0</v>
      </c>
      <c r="P4739">
        <v>0</v>
      </c>
      <c r="Q4739">
        <v>0</v>
      </c>
      <c r="R4739">
        <v>0</v>
      </c>
      <c r="S4739">
        <v>22.28</v>
      </c>
      <c r="T4739">
        <v>3</v>
      </c>
      <c r="U4739">
        <v>73.951245156635594</v>
      </c>
      <c r="V4739">
        <v>4.739336492891E-3</v>
      </c>
    </row>
    <row r="4740" spans="1:22" hidden="1" x14ac:dyDescent="0.25">
      <c r="A4740" t="str">
        <f t="shared" si="104"/>
        <v>18-25FDepr Lowop_jcode</v>
      </c>
      <c r="B4740" t="s">
        <v>3782</v>
      </c>
      <c r="C4740" t="s">
        <v>9</v>
      </c>
      <c r="D4740" t="s">
        <v>339</v>
      </c>
      <c r="E4740" t="s">
        <v>4970</v>
      </c>
      <c r="F4740">
        <v>557</v>
      </c>
      <c r="G4740" t="s">
        <v>300</v>
      </c>
      <c r="H4740">
        <v>0</v>
      </c>
      <c r="I4740">
        <v>0</v>
      </c>
      <c r="J4740" t="s">
        <v>336</v>
      </c>
      <c r="K4740">
        <v>0</v>
      </c>
      <c r="L4740">
        <v>0</v>
      </c>
      <c r="M4740">
        <v>0</v>
      </c>
      <c r="N4740">
        <v>0</v>
      </c>
      <c r="O4740">
        <v>0</v>
      </c>
      <c r="P4740">
        <v>0</v>
      </c>
      <c r="Q4740">
        <v>0</v>
      </c>
      <c r="R4740">
        <v>0</v>
      </c>
      <c r="S4740">
        <v>0</v>
      </c>
      <c r="T4740">
        <v>3</v>
      </c>
      <c r="U4740">
        <v>0</v>
      </c>
      <c r="V4740">
        <v>0</v>
      </c>
    </row>
    <row r="4741" spans="1:22" hidden="1" x14ac:dyDescent="0.25">
      <c r="A4741" t="str">
        <f t="shared" si="104"/>
        <v>18-25FDepr Lowop_lab</v>
      </c>
      <c r="B4741" t="s">
        <v>3782</v>
      </c>
      <c r="C4741" t="s">
        <v>9</v>
      </c>
      <c r="D4741" t="s">
        <v>339</v>
      </c>
      <c r="E4741" t="s">
        <v>4970</v>
      </c>
      <c r="F4741">
        <v>557</v>
      </c>
      <c r="G4741" t="s">
        <v>301</v>
      </c>
      <c r="H4741">
        <v>63.391023342036803</v>
      </c>
      <c r="I4741">
        <v>1.52</v>
      </c>
      <c r="J4741" t="s">
        <v>333</v>
      </c>
      <c r="K4741">
        <v>96.354355479895901</v>
      </c>
      <c r="L4741">
        <v>53669.376002302</v>
      </c>
      <c r="M4741">
        <v>0</v>
      </c>
      <c r="N4741">
        <v>1.52</v>
      </c>
      <c r="O4741">
        <v>0</v>
      </c>
      <c r="P4741">
        <v>0</v>
      </c>
      <c r="Q4741">
        <v>0</v>
      </c>
      <c r="R4741">
        <v>0</v>
      </c>
      <c r="S4741">
        <v>846.64</v>
      </c>
      <c r="T4741">
        <v>3</v>
      </c>
      <c r="U4741">
        <v>63.391023342036803</v>
      </c>
      <c r="V4741">
        <v>0.78756476683937804</v>
      </c>
    </row>
    <row r="4742" spans="1:22" hidden="1" x14ac:dyDescent="0.25">
      <c r="A4742" t="str">
        <f t="shared" si="104"/>
        <v>18-25FDepr Lowop_mh</v>
      </c>
      <c r="B4742" t="s">
        <v>3782</v>
      </c>
      <c r="C4742" t="s">
        <v>9</v>
      </c>
      <c r="D4742" t="s">
        <v>339</v>
      </c>
      <c r="E4742" t="s">
        <v>4970</v>
      </c>
      <c r="F4742">
        <v>557</v>
      </c>
      <c r="G4742" t="s">
        <v>302</v>
      </c>
      <c r="H4742">
        <v>97.0770653699674</v>
      </c>
      <c r="I4742">
        <v>2.15</v>
      </c>
      <c r="J4742" t="s">
        <v>332</v>
      </c>
      <c r="K4742">
        <v>208.71569054542999</v>
      </c>
      <c r="L4742">
        <v>116254.63963380401</v>
      </c>
      <c r="M4742">
        <v>2.15</v>
      </c>
      <c r="N4742">
        <v>0</v>
      </c>
      <c r="O4742">
        <v>0</v>
      </c>
      <c r="P4742">
        <v>0</v>
      </c>
      <c r="Q4742">
        <v>0</v>
      </c>
      <c r="R4742">
        <v>0</v>
      </c>
      <c r="S4742">
        <v>1197.55</v>
      </c>
      <c r="T4742">
        <v>3</v>
      </c>
      <c r="U4742">
        <v>97.0770653699674</v>
      </c>
      <c r="V4742">
        <v>0.25473933649289099</v>
      </c>
    </row>
    <row r="4743" spans="1:22" hidden="1" x14ac:dyDescent="0.25">
      <c r="A4743" t="str">
        <f t="shared" si="104"/>
        <v>18-25FDepr Lowop_op_fac</v>
      </c>
      <c r="B4743" t="s">
        <v>3782</v>
      </c>
      <c r="C4743" t="s">
        <v>9</v>
      </c>
      <c r="D4743" t="s">
        <v>339</v>
      </c>
      <c r="E4743" t="s">
        <v>4970</v>
      </c>
      <c r="F4743">
        <v>557</v>
      </c>
      <c r="G4743" t="s">
        <v>303</v>
      </c>
      <c r="H4743">
        <v>186.860544074091</v>
      </c>
      <c r="I4743">
        <v>0.16</v>
      </c>
      <c r="J4743" t="s">
        <v>336</v>
      </c>
      <c r="K4743">
        <v>29.8976870518546</v>
      </c>
      <c r="L4743">
        <v>16653.011687883001</v>
      </c>
      <c r="M4743">
        <v>0</v>
      </c>
      <c r="N4743">
        <v>0</v>
      </c>
      <c r="O4743">
        <v>0</v>
      </c>
      <c r="P4743">
        <v>0</v>
      </c>
      <c r="Q4743">
        <v>0.16</v>
      </c>
      <c r="R4743">
        <v>29.8976870518546</v>
      </c>
      <c r="S4743">
        <v>89.12</v>
      </c>
      <c r="T4743">
        <v>3</v>
      </c>
      <c r="U4743">
        <v>186.860544074091</v>
      </c>
      <c r="V4743">
        <v>9.2485549132948E-2</v>
      </c>
    </row>
    <row r="4744" spans="1:22" hidden="1" x14ac:dyDescent="0.25">
      <c r="A4744" t="str">
        <f t="shared" si="104"/>
        <v>18-25FDepr Lowop_other</v>
      </c>
      <c r="B4744" t="s">
        <v>3782</v>
      </c>
      <c r="C4744" t="s">
        <v>9</v>
      </c>
      <c r="D4744" t="s">
        <v>339</v>
      </c>
      <c r="E4744" t="s">
        <v>4970</v>
      </c>
      <c r="F4744">
        <v>557</v>
      </c>
      <c r="G4744" t="s">
        <v>304</v>
      </c>
      <c r="H4744">
        <v>88.7215960716903</v>
      </c>
      <c r="I4744">
        <v>1</v>
      </c>
      <c r="J4744" t="s">
        <v>336</v>
      </c>
      <c r="K4744">
        <v>88.7215960716903</v>
      </c>
      <c r="L4744">
        <v>49417.929011931497</v>
      </c>
      <c r="M4744">
        <v>0</v>
      </c>
      <c r="N4744">
        <v>0</v>
      </c>
      <c r="O4744">
        <v>0</v>
      </c>
      <c r="P4744">
        <v>0</v>
      </c>
      <c r="Q4744">
        <v>1</v>
      </c>
      <c r="R4744">
        <v>88.7215960716903</v>
      </c>
      <c r="S4744">
        <v>557</v>
      </c>
      <c r="T4744">
        <v>3</v>
      </c>
      <c r="U4744">
        <v>88.7215960716903</v>
      </c>
      <c r="V4744">
        <v>0.57803468208092501</v>
      </c>
    </row>
    <row r="4745" spans="1:22" hidden="1" x14ac:dyDescent="0.25">
      <c r="A4745" t="str">
        <f t="shared" si="104"/>
        <v>18-25FDepr Lowop_prev</v>
      </c>
      <c r="B4745" t="s">
        <v>3782</v>
      </c>
      <c r="C4745" t="s">
        <v>9</v>
      </c>
      <c r="D4745" t="s">
        <v>339</v>
      </c>
      <c r="E4745" t="s">
        <v>4970</v>
      </c>
      <c r="F4745">
        <v>557</v>
      </c>
      <c r="G4745" t="s">
        <v>305</v>
      </c>
      <c r="H4745">
        <v>154.44272887434499</v>
      </c>
      <c r="I4745">
        <v>1.54</v>
      </c>
      <c r="J4745" t="s">
        <v>332</v>
      </c>
      <c r="K4745">
        <v>237.841802466491</v>
      </c>
      <c r="L4745">
        <v>132477.88397383501</v>
      </c>
      <c r="M4745">
        <v>1.54</v>
      </c>
      <c r="N4745">
        <v>0</v>
      </c>
      <c r="O4745">
        <v>0</v>
      </c>
      <c r="P4745">
        <v>0</v>
      </c>
      <c r="Q4745">
        <v>0</v>
      </c>
      <c r="R4745">
        <v>0</v>
      </c>
      <c r="S4745">
        <v>857.78</v>
      </c>
      <c r="T4745">
        <v>3</v>
      </c>
      <c r="U4745">
        <v>154.44272887434499</v>
      </c>
      <c r="V4745">
        <v>0.18246445497630301</v>
      </c>
    </row>
    <row r="4746" spans="1:22" hidden="1" x14ac:dyDescent="0.25">
      <c r="A4746" t="str">
        <f t="shared" si="104"/>
        <v>18-25FDepr Lowop_primcare</v>
      </c>
      <c r="B4746" t="s">
        <v>3782</v>
      </c>
      <c r="C4746" t="s">
        <v>9</v>
      </c>
      <c r="D4746" t="s">
        <v>339</v>
      </c>
      <c r="E4746" t="s">
        <v>4970</v>
      </c>
      <c r="F4746">
        <v>557</v>
      </c>
      <c r="G4746" t="s">
        <v>306</v>
      </c>
      <c r="H4746">
        <v>113.24859915634001</v>
      </c>
      <c r="I4746">
        <v>2.3199999999999998</v>
      </c>
      <c r="J4746" t="s">
        <v>332</v>
      </c>
      <c r="K4746">
        <v>262.73675004270899</v>
      </c>
      <c r="L4746">
        <v>146344.36977378899</v>
      </c>
      <c r="M4746">
        <v>2.3199999999999998</v>
      </c>
      <c r="N4746">
        <v>0</v>
      </c>
      <c r="O4746">
        <v>0</v>
      </c>
      <c r="P4746">
        <v>0</v>
      </c>
      <c r="Q4746">
        <v>0</v>
      </c>
      <c r="R4746">
        <v>0</v>
      </c>
      <c r="S4746">
        <v>1292.24</v>
      </c>
      <c r="T4746">
        <v>3</v>
      </c>
      <c r="U4746">
        <v>113.24859915634001</v>
      </c>
      <c r="V4746">
        <v>0.27488151658767801</v>
      </c>
    </row>
    <row r="4747" spans="1:22" hidden="1" x14ac:dyDescent="0.25">
      <c r="A4747" t="str">
        <f t="shared" si="104"/>
        <v>18-25FDepr Lowop_rehab</v>
      </c>
      <c r="B4747" t="s">
        <v>3782</v>
      </c>
      <c r="C4747" t="s">
        <v>9</v>
      </c>
      <c r="D4747" t="s">
        <v>339</v>
      </c>
      <c r="E4747" t="s">
        <v>4970</v>
      </c>
      <c r="F4747">
        <v>557</v>
      </c>
      <c r="G4747" t="s">
        <v>307</v>
      </c>
      <c r="H4747">
        <v>52.702991050811399</v>
      </c>
      <c r="I4747">
        <v>0.34</v>
      </c>
      <c r="J4747" t="s">
        <v>336</v>
      </c>
      <c r="K4747">
        <v>17.9190169572759</v>
      </c>
      <c r="L4747">
        <v>9980.8924452026604</v>
      </c>
      <c r="M4747">
        <v>0</v>
      </c>
      <c r="N4747">
        <v>0</v>
      </c>
      <c r="O4747">
        <v>0</v>
      </c>
      <c r="P4747">
        <v>0</v>
      </c>
      <c r="Q4747">
        <v>0.34</v>
      </c>
      <c r="R4747">
        <v>17.9190169572759</v>
      </c>
      <c r="S4747">
        <v>189.38</v>
      </c>
      <c r="T4747">
        <v>3</v>
      </c>
      <c r="U4747">
        <v>52.702991050811399</v>
      </c>
      <c r="V4747">
        <v>0.19653179190751399</v>
      </c>
    </row>
    <row r="4748" spans="1:22" hidden="1" x14ac:dyDescent="0.25">
      <c r="A4748" t="str">
        <f t="shared" si="104"/>
        <v>18-25FDepr Lowop_speccare</v>
      </c>
      <c r="B4748" t="s">
        <v>3782</v>
      </c>
      <c r="C4748" t="s">
        <v>9</v>
      </c>
      <c r="D4748" t="s">
        <v>339</v>
      </c>
      <c r="E4748" t="s">
        <v>4970</v>
      </c>
      <c r="F4748">
        <v>557</v>
      </c>
      <c r="G4748" t="s">
        <v>308</v>
      </c>
      <c r="H4748">
        <v>99.951764131118395</v>
      </c>
      <c r="I4748">
        <v>2.0499999999999998</v>
      </c>
      <c r="J4748" t="s">
        <v>332</v>
      </c>
      <c r="K4748">
        <v>204.90111646879299</v>
      </c>
      <c r="L4748">
        <v>114129.921873118</v>
      </c>
      <c r="M4748">
        <v>2.0499999999999998</v>
      </c>
      <c r="N4748">
        <v>0</v>
      </c>
      <c r="O4748">
        <v>0</v>
      </c>
      <c r="P4748">
        <v>0</v>
      </c>
      <c r="Q4748">
        <v>0</v>
      </c>
      <c r="R4748">
        <v>0</v>
      </c>
      <c r="S4748">
        <v>1141.8499999999999</v>
      </c>
      <c r="T4748">
        <v>3</v>
      </c>
      <c r="U4748">
        <v>99.951764131118395</v>
      </c>
      <c r="V4748">
        <v>0.24289099526066299</v>
      </c>
    </row>
    <row r="4749" spans="1:22" hidden="1" x14ac:dyDescent="0.25">
      <c r="A4749" t="str">
        <f t="shared" si="104"/>
        <v>18-25FDepr Lowop_surg</v>
      </c>
      <c r="B4749" t="s">
        <v>3782</v>
      </c>
      <c r="C4749" t="s">
        <v>9</v>
      </c>
      <c r="D4749" t="s">
        <v>339</v>
      </c>
      <c r="E4749" t="s">
        <v>4970</v>
      </c>
      <c r="F4749">
        <v>557</v>
      </c>
      <c r="G4749" t="s">
        <v>309</v>
      </c>
      <c r="H4749">
        <v>9.8275366799921304</v>
      </c>
      <c r="I4749">
        <v>0.06</v>
      </c>
      <c r="J4749" t="s">
        <v>336</v>
      </c>
      <c r="K4749">
        <v>0.58965220079952796</v>
      </c>
      <c r="L4749">
        <v>328.43627584533698</v>
      </c>
      <c r="M4749">
        <v>0</v>
      </c>
      <c r="N4749">
        <v>0</v>
      </c>
      <c r="O4749">
        <v>0</v>
      </c>
      <c r="P4749">
        <v>0</v>
      </c>
      <c r="Q4749">
        <v>0.06</v>
      </c>
      <c r="R4749">
        <v>0.58965220079952796</v>
      </c>
      <c r="S4749">
        <v>33.42</v>
      </c>
      <c r="T4749">
        <v>3</v>
      </c>
      <c r="U4749">
        <v>9.8275366799921304</v>
      </c>
      <c r="V4749">
        <v>3.4682080924855502E-2</v>
      </c>
    </row>
    <row r="4750" spans="1:22" hidden="1" x14ac:dyDescent="0.25">
      <c r="A4750" t="str">
        <f t="shared" si="104"/>
        <v>18-25FDepr Lowop_ultrasound</v>
      </c>
      <c r="B4750" t="s">
        <v>3782</v>
      </c>
      <c r="C4750" t="s">
        <v>9</v>
      </c>
      <c r="D4750" t="s">
        <v>339</v>
      </c>
      <c r="E4750" t="s">
        <v>4970</v>
      </c>
      <c r="F4750">
        <v>557</v>
      </c>
      <c r="G4750" t="s">
        <v>310</v>
      </c>
      <c r="H4750">
        <v>188.92827294615</v>
      </c>
      <c r="I4750">
        <v>0.11</v>
      </c>
      <c r="J4750" t="s">
        <v>333</v>
      </c>
      <c r="K4750">
        <v>20.782110024076498</v>
      </c>
      <c r="L4750">
        <v>11575.6352834106</v>
      </c>
      <c r="M4750">
        <v>0</v>
      </c>
      <c r="N4750">
        <v>0.11</v>
      </c>
      <c r="O4750">
        <v>0</v>
      </c>
      <c r="P4750">
        <v>0</v>
      </c>
      <c r="Q4750">
        <v>0</v>
      </c>
      <c r="R4750">
        <v>0</v>
      </c>
      <c r="S4750">
        <v>61.27</v>
      </c>
      <c r="T4750">
        <v>3</v>
      </c>
      <c r="U4750">
        <v>188.92827294615</v>
      </c>
      <c r="V4750">
        <v>5.6994818652849701E-2</v>
      </c>
    </row>
    <row r="4751" spans="1:22" hidden="1" x14ac:dyDescent="0.25">
      <c r="A4751" t="str">
        <f t="shared" si="104"/>
        <v>18-25FDepr Lowop_xray</v>
      </c>
      <c r="B4751" t="s">
        <v>3782</v>
      </c>
      <c r="C4751" t="s">
        <v>9</v>
      </c>
      <c r="D4751" t="s">
        <v>339</v>
      </c>
      <c r="E4751" t="s">
        <v>4970</v>
      </c>
      <c r="F4751">
        <v>557</v>
      </c>
      <c r="G4751" t="s">
        <v>311</v>
      </c>
      <c r="H4751">
        <v>109.37342846171801</v>
      </c>
      <c r="I4751">
        <v>0.17</v>
      </c>
      <c r="J4751" t="s">
        <v>333</v>
      </c>
      <c r="K4751">
        <v>18.593482838492001</v>
      </c>
      <c r="L4751">
        <v>10356.569941039999</v>
      </c>
      <c r="M4751">
        <v>0</v>
      </c>
      <c r="N4751">
        <v>0.17</v>
      </c>
      <c r="O4751">
        <v>0</v>
      </c>
      <c r="P4751">
        <v>0</v>
      </c>
      <c r="Q4751">
        <v>0</v>
      </c>
      <c r="R4751">
        <v>0</v>
      </c>
      <c r="S4751">
        <v>94.69</v>
      </c>
      <c r="T4751">
        <v>3</v>
      </c>
      <c r="U4751">
        <v>109.37342846171801</v>
      </c>
      <c r="V4751">
        <v>8.8082901554404097E-2</v>
      </c>
    </row>
    <row r="4752" spans="1:22" hidden="1" x14ac:dyDescent="0.25">
      <c r="A4752" t="str">
        <f t="shared" si="104"/>
        <v>18-25FDepr Lowrx_generic</v>
      </c>
      <c r="B4752" t="s">
        <v>3782</v>
      </c>
      <c r="C4752" t="s">
        <v>9</v>
      </c>
      <c r="D4752" t="s">
        <v>339</v>
      </c>
      <c r="E4752" t="s">
        <v>4970</v>
      </c>
      <c r="F4752">
        <v>557</v>
      </c>
      <c r="G4752" t="s">
        <v>312</v>
      </c>
      <c r="H4752">
        <v>25.521376170072699</v>
      </c>
      <c r="I4752">
        <v>11.47</v>
      </c>
      <c r="J4752" t="s">
        <v>334</v>
      </c>
      <c r="K4752">
        <v>292.73018467073399</v>
      </c>
      <c r="L4752">
        <v>163050.71286159899</v>
      </c>
      <c r="M4752">
        <v>0</v>
      </c>
      <c r="N4752">
        <v>0</v>
      </c>
      <c r="O4752">
        <v>11.47</v>
      </c>
      <c r="P4752">
        <v>0</v>
      </c>
      <c r="Q4752">
        <v>0</v>
      </c>
      <c r="R4752">
        <v>0</v>
      </c>
      <c r="S4752">
        <v>6388.79</v>
      </c>
      <c r="T4752">
        <v>3</v>
      </c>
      <c r="U4752">
        <v>25.521376170072699</v>
      </c>
      <c r="V4752">
        <v>0.84090909090909105</v>
      </c>
    </row>
    <row r="4753" spans="1:22" hidden="1" x14ac:dyDescent="0.25">
      <c r="A4753" t="str">
        <f t="shared" si="104"/>
        <v>18-25FDepr Lowrx_npbrand</v>
      </c>
      <c r="B4753" t="s">
        <v>3782</v>
      </c>
      <c r="C4753" t="s">
        <v>9</v>
      </c>
      <c r="D4753" t="s">
        <v>339</v>
      </c>
      <c r="E4753" t="s">
        <v>4970</v>
      </c>
      <c r="F4753">
        <v>557</v>
      </c>
      <c r="G4753" t="s">
        <v>2688</v>
      </c>
      <c r="H4753">
        <v>159.44028129951599</v>
      </c>
      <c r="I4753">
        <v>0.27387689567000001</v>
      </c>
      <c r="J4753" t="s">
        <v>334</v>
      </c>
      <c r="K4753">
        <v>43.667009287063102</v>
      </c>
      <c r="L4753">
        <v>24322.524172894198</v>
      </c>
      <c r="M4753">
        <v>0</v>
      </c>
      <c r="N4753">
        <v>0</v>
      </c>
      <c r="O4753">
        <v>0.27387689567000001</v>
      </c>
      <c r="P4753">
        <v>0</v>
      </c>
      <c r="Q4753">
        <v>0</v>
      </c>
      <c r="R4753">
        <v>0</v>
      </c>
      <c r="S4753">
        <v>152.54943088818999</v>
      </c>
      <c r="T4753">
        <v>3</v>
      </c>
      <c r="U4753">
        <v>159.44028129951599</v>
      </c>
      <c r="V4753">
        <v>2.0078951295454499E-2</v>
      </c>
    </row>
    <row r="4754" spans="1:22" hidden="1" x14ac:dyDescent="0.25">
      <c r="A4754" t="str">
        <f t="shared" si="104"/>
        <v>18-25FDepr Lowrx_pbrand</v>
      </c>
      <c r="B4754" t="s">
        <v>3782</v>
      </c>
      <c r="C4754" t="s">
        <v>9</v>
      </c>
      <c r="D4754" t="s">
        <v>339</v>
      </c>
      <c r="E4754" t="s">
        <v>4970</v>
      </c>
      <c r="F4754">
        <v>557</v>
      </c>
      <c r="G4754" t="s">
        <v>2687</v>
      </c>
      <c r="H4754">
        <v>98.951932359433897</v>
      </c>
      <c r="I4754">
        <v>1.89612310433</v>
      </c>
      <c r="J4754" t="s">
        <v>334</v>
      </c>
      <c r="K4754">
        <v>187.62504516482201</v>
      </c>
      <c r="L4754">
        <v>104507.150156806</v>
      </c>
      <c r="M4754">
        <v>0</v>
      </c>
      <c r="N4754">
        <v>0</v>
      </c>
      <c r="O4754">
        <v>1.89612310433</v>
      </c>
      <c r="P4754">
        <v>0</v>
      </c>
      <c r="Q4754">
        <v>0</v>
      </c>
      <c r="R4754">
        <v>0</v>
      </c>
      <c r="S4754">
        <v>1056.14056911181</v>
      </c>
      <c r="T4754">
        <v>3</v>
      </c>
      <c r="U4754">
        <v>98.951932359433897</v>
      </c>
      <c r="V4754">
        <v>0.139011957795455</v>
      </c>
    </row>
    <row r="4755" spans="1:22" hidden="1" x14ac:dyDescent="0.25">
      <c r="A4755" t="str">
        <f t="shared" si="104"/>
        <v>18-25FDepr Lowrx_specialty</v>
      </c>
      <c r="B4755" t="s">
        <v>3782</v>
      </c>
      <c r="C4755" t="s">
        <v>9</v>
      </c>
      <c r="D4755" t="s">
        <v>339</v>
      </c>
      <c r="E4755" t="s">
        <v>4970</v>
      </c>
      <c r="F4755">
        <v>557</v>
      </c>
      <c r="G4755" t="s">
        <v>313</v>
      </c>
      <c r="H4755">
        <v>0</v>
      </c>
      <c r="I4755">
        <v>0</v>
      </c>
      <c r="J4755" t="s">
        <v>334</v>
      </c>
      <c r="K4755">
        <v>0</v>
      </c>
      <c r="L4755">
        <v>0</v>
      </c>
      <c r="M4755">
        <v>0</v>
      </c>
      <c r="N4755">
        <v>0</v>
      </c>
      <c r="O4755">
        <v>0</v>
      </c>
      <c r="P4755">
        <v>0</v>
      </c>
      <c r="Q4755">
        <v>0</v>
      </c>
      <c r="R4755">
        <v>0</v>
      </c>
      <c r="S4755">
        <v>0</v>
      </c>
      <c r="T4755">
        <v>3</v>
      </c>
      <c r="U4755">
        <v>0</v>
      </c>
      <c r="V4755">
        <v>0</v>
      </c>
    </row>
    <row r="4756" spans="1:22" hidden="1" x14ac:dyDescent="0.25">
      <c r="A4756" t="str">
        <f t="shared" si="104"/>
        <v>18-25FDepr Medip_fac</v>
      </c>
      <c r="B4756" t="s">
        <v>3782</v>
      </c>
      <c r="C4756" t="s">
        <v>9</v>
      </c>
      <c r="D4756" t="s">
        <v>339</v>
      </c>
      <c r="E4756" t="s">
        <v>4971</v>
      </c>
      <c r="F4756">
        <v>0</v>
      </c>
      <c r="G4756" t="s">
        <v>289</v>
      </c>
      <c r="H4756">
        <v>792.13405837284802</v>
      </c>
      <c r="I4756">
        <v>3.5000000000000003E-2</v>
      </c>
      <c r="J4756" t="s">
        <v>335</v>
      </c>
      <c r="K4756">
        <v>27.7246920430497</v>
      </c>
      <c r="L4756">
        <v>0</v>
      </c>
      <c r="M4756">
        <v>0</v>
      </c>
      <c r="N4756">
        <v>0</v>
      </c>
      <c r="O4756">
        <v>0</v>
      </c>
      <c r="P4756">
        <v>3.5000000000000003E-2</v>
      </c>
      <c r="Q4756">
        <v>0</v>
      </c>
      <c r="R4756">
        <v>0</v>
      </c>
      <c r="S4756">
        <v>0</v>
      </c>
      <c r="T4756">
        <v>5.5</v>
      </c>
      <c r="U4756">
        <v>792.13405837284802</v>
      </c>
      <c r="V4756">
        <v>1</v>
      </c>
    </row>
    <row r="4757" spans="1:22" hidden="1" x14ac:dyDescent="0.25">
      <c r="A4757" t="str">
        <f t="shared" si="104"/>
        <v>18-25FDepr Medip_prof</v>
      </c>
      <c r="B4757" t="s">
        <v>3782</v>
      </c>
      <c r="C4757" t="s">
        <v>9</v>
      </c>
      <c r="D4757" t="s">
        <v>339</v>
      </c>
      <c r="E4757" t="s">
        <v>4971</v>
      </c>
      <c r="F4757">
        <v>0</v>
      </c>
      <c r="G4757" t="s">
        <v>290</v>
      </c>
      <c r="H4757">
        <v>868.31590663513703</v>
      </c>
      <c r="I4757">
        <v>1.4999999999999999E-2</v>
      </c>
      <c r="J4757" t="s">
        <v>363</v>
      </c>
      <c r="K4757">
        <v>13.024738599527099</v>
      </c>
      <c r="L4757">
        <v>0</v>
      </c>
      <c r="M4757">
        <v>0</v>
      </c>
      <c r="N4757">
        <v>0</v>
      </c>
      <c r="O4757">
        <v>0</v>
      </c>
      <c r="P4757">
        <v>0</v>
      </c>
      <c r="Q4757">
        <v>0</v>
      </c>
      <c r="R4757">
        <v>0</v>
      </c>
      <c r="S4757">
        <v>0</v>
      </c>
      <c r="T4757">
        <v>5.5</v>
      </c>
      <c r="U4757">
        <v>868.31590663513703</v>
      </c>
      <c r="V4757">
        <v>0.42857142857142799</v>
      </c>
    </row>
    <row r="4758" spans="1:22" hidden="1" x14ac:dyDescent="0.25">
      <c r="A4758" t="str">
        <f t="shared" si="104"/>
        <v>18-25FDepr Medop_ambulance</v>
      </c>
      <c r="B4758" t="s">
        <v>3782</v>
      </c>
      <c r="C4758" t="s">
        <v>9</v>
      </c>
      <c r="D4758" t="s">
        <v>339</v>
      </c>
      <c r="E4758" t="s">
        <v>4971</v>
      </c>
      <c r="F4758">
        <v>0</v>
      </c>
      <c r="G4758" t="s">
        <v>291</v>
      </c>
      <c r="H4758">
        <v>734.55494925008998</v>
      </c>
      <c r="I4758">
        <v>2.5000000000000001E-2</v>
      </c>
      <c r="J4758" t="s">
        <v>336</v>
      </c>
      <c r="K4758">
        <v>18.363873731252198</v>
      </c>
      <c r="L4758">
        <v>0</v>
      </c>
      <c r="M4758">
        <v>0</v>
      </c>
      <c r="N4758">
        <v>0</v>
      </c>
      <c r="O4758">
        <v>0</v>
      </c>
      <c r="P4758">
        <v>0</v>
      </c>
      <c r="Q4758">
        <v>2.5000000000000001E-2</v>
      </c>
      <c r="R4758">
        <v>18.363873731252198</v>
      </c>
      <c r="S4758">
        <v>0</v>
      </c>
      <c r="T4758">
        <v>5.5</v>
      </c>
      <c r="U4758">
        <v>734.55494925008998</v>
      </c>
      <c r="V4758">
        <v>8.7108013937282208E-3</v>
      </c>
    </row>
    <row r="4759" spans="1:22" hidden="1" x14ac:dyDescent="0.25">
      <c r="A4759" t="str">
        <f t="shared" si="104"/>
        <v>18-25FDepr Medop_chiro</v>
      </c>
      <c r="B4759" t="s">
        <v>3782</v>
      </c>
      <c r="C4759" t="s">
        <v>9</v>
      </c>
      <c r="D4759" t="s">
        <v>339</v>
      </c>
      <c r="E4759" t="s">
        <v>4971</v>
      </c>
      <c r="F4759">
        <v>0</v>
      </c>
      <c r="G4759" t="s">
        <v>292</v>
      </c>
      <c r="H4759">
        <v>46.350827761638101</v>
      </c>
      <c r="I4759">
        <v>0.58499999999999996</v>
      </c>
      <c r="J4759" t="s">
        <v>332</v>
      </c>
      <c r="K4759">
        <v>27.115234240558301</v>
      </c>
      <c r="L4759">
        <v>0</v>
      </c>
      <c r="M4759">
        <v>0.58499999999999996</v>
      </c>
      <c r="N4759">
        <v>0</v>
      </c>
      <c r="O4759">
        <v>0</v>
      </c>
      <c r="P4759">
        <v>0</v>
      </c>
      <c r="Q4759">
        <v>0</v>
      </c>
      <c r="R4759">
        <v>0</v>
      </c>
      <c r="S4759">
        <v>0</v>
      </c>
      <c r="T4759">
        <v>5.5</v>
      </c>
      <c r="U4759">
        <v>46.350827761638101</v>
      </c>
      <c r="V4759">
        <v>4.3125691116844798E-2</v>
      </c>
    </row>
    <row r="4760" spans="1:22" hidden="1" x14ac:dyDescent="0.25">
      <c r="A4760" t="str">
        <f t="shared" ref="A4760:A4823" si="105">B4760&amp;C4760&amp;E4760&amp;G4760</f>
        <v>18-25FDepr Medop_ct_mri</v>
      </c>
      <c r="B4760" t="s">
        <v>3782</v>
      </c>
      <c r="C4760" t="s">
        <v>9</v>
      </c>
      <c r="D4760" t="s">
        <v>339</v>
      </c>
      <c r="E4760" t="s">
        <v>4971</v>
      </c>
      <c r="F4760">
        <v>0</v>
      </c>
      <c r="G4760" t="s">
        <v>293</v>
      </c>
      <c r="H4760">
        <v>788.89094987797398</v>
      </c>
      <c r="I4760">
        <v>0.11</v>
      </c>
      <c r="J4760" t="s">
        <v>333</v>
      </c>
      <c r="K4760">
        <v>86.778004486577203</v>
      </c>
      <c r="L4760">
        <v>0</v>
      </c>
      <c r="M4760">
        <v>0</v>
      </c>
      <c r="N4760">
        <v>0.11</v>
      </c>
      <c r="O4760">
        <v>0</v>
      </c>
      <c r="P4760">
        <v>0</v>
      </c>
      <c r="Q4760">
        <v>0</v>
      </c>
      <c r="R4760">
        <v>0</v>
      </c>
      <c r="S4760">
        <v>0</v>
      </c>
      <c r="T4760">
        <v>5.5</v>
      </c>
      <c r="U4760">
        <v>788.89094987797398</v>
      </c>
      <c r="V4760">
        <v>3.5772357723577203E-2</v>
      </c>
    </row>
    <row r="4761" spans="1:22" hidden="1" x14ac:dyDescent="0.25">
      <c r="A4761" t="str">
        <f t="shared" si="105"/>
        <v>18-25FDepr Medop_diagnostic_cardiology</v>
      </c>
      <c r="B4761" t="s">
        <v>3782</v>
      </c>
      <c r="C4761" t="s">
        <v>9</v>
      </c>
      <c r="D4761" t="s">
        <v>339</v>
      </c>
      <c r="E4761" t="s">
        <v>4971</v>
      </c>
      <c r="F4761">
        <v>0</v>
      </c>
      <c r="G4761" t="s">
        <v>294</v>
      </c>
      <c r="H4761">
        <v>184.874097674317</v>
      </c>
      <c r="I4761">
        <v>0.24</v>
      </c>
      <c r="J4761" t="s">
        <v>333</v>
      </c>
      <c r="K4761">
        <v>44.369783441835999</v>
      </c>
      <c r="L4761">
        <v>0</v>
      </c>
      <c r="M4761">
        <v>0</v>
      </c>
      <c r="N4761">
        <v>0.24</v>
      </c>
      <c r="O4761">
        <v>0</v>
      </c>
      <c r="P4761">
        <v>0</v>
      </c>
      <c r="Q4761">
        <v>0</v>
      </c>
      <c r="R4761">
        <v>0</v>
      </c>
      <c r="S4761">
        <v>0</v>
      </c>
      <c r="T4761">
        <v>5.5</v>
      </c>
      <c r="U4761">
        <v>184.874097674317</v>
      </c>
      <c r="V4761">
        <v>7.8048780487804906E-2</v>
      </c>
    </row>
    <row r="4762" spans="1:22" hidden="1" x14ac:dyDescent="0.25">
      <c r="A4762" t="str">
        <f t="shared" si="105"/>
        <v>18-25FDepr Medop_dialysis</v>
      </c>
      <c r="B4762" t="s">
        <v>3782</v>
      </c>
      <c r="C4762" t="s">
        <v>9</v>
      </c>
      <c r="D4762" t="s">
        <v>339</v>
      </c>
      <c r="E4762" t="s">
        <v>4971</v>
      </c>
      <c r="F4762">
        <v>0</v>
      </c>
      <c r="G4762" t="s">
        <v>295</v>
      </c>
      <c r="H4762">
        <v>0</v>
      </c>
      <c r="I4762">
        <v>0</v>
      </c>
      <c r="J4762" t="s">
        <v>336</v>
      </c>
      <c r="K4762">
        <v>0</v>
      </c>
      <c r="L4762">
        <v>0</v>
      </c>
      <c r="M4762">
        <v>0</v>
      </c>
      <c r="N4762">
        <v>0</v>
      </c>
      <c r="O4762">
        <v>0</v>
      </c>
      <c r="P4762">
        <v>0</v>
      </c>
      <c r="Q4762">
        <v>0</v>
      </c>
      <c r="R4762">
        <v>0</v>
      </c>
      <c r="S4762">
        <v>0</v>
      </c>
      <c r="T4762">
        <v>5.5</v>
      </c>
      <c r="U4762">
        <v>0</v>
      </c>
      <c r="V4762">
        <v>0</v>
      </c>
    </row>
    <row r="4763" spans="1:22" hidden="1" x14ac:dyDescent="0.25">
      <c r="A4763" t="str">
        <f t="shared" si="105"/>
        <v>18-25FDepr Medop_dme</v>
      </c>
      <c r="B4763" t="s">
        <v>3782</v>
      </c>
      <c r="C4763" t="s">
        <v>9</v>
      </c>
      <c r="D4763" t="s">
        <v>339</v>
      </c>
      <c r="E4763" t="s">
        <v>4971</v>
      </c>
      <c r="F4763">
        <v>0</v>
      </c>
      <c r="G4763" t="s">
        <v>296</v>
      </c>
      <c r="H4763">
        <v>148.254947165846</v>
      </c>
      <c r="I4763">
        <v>3.5000000000000003E-2</v>
      </c>
      <c r="J4763" t="s">
        <v>336</v>
      </c>
      <c r="K4763">
        <v>5.1889231508046203</v>
      </c>
      <c r="L4763">
        <v>0</v>
      </c>
      <c r="M4763">
        <v>0</v>
      </c>
      <c r="N4763">
        <v>0</v>
      </c>
      <c r="O4763">
        <v>0</v>
      </c>
      <c r="P4763">
        <v>0</v>
      </c>
      <c r="Q4763">
        <v>3.5000000000000003E-2</v>
      </c>
      <c r="R4763">
        <v>5.1889231508046203</v>
      </c>
      <c r="S4763">
        <v>0</v>
      </c>
      <c r="T4763">
        <v>5.5</v>
      </c>
      <c r="U4763">
        <v>148.254947165846</v>
      </c>
      <c r="V4763">
        <v>1.21951219512195E-2</v>
      </c>
    </row>
    <row r="4764" spans="1:22" hidden="1" x14ac:dyDescent="0.25">
      <c r="A4764" t="str">
        <f t="shared" si="105"/>
        <v>18-25FDepr Medop_er_fac</v>
      </c>
      <c r="B4764" t="s">
        <v>3782</v>
      </c>
      <c r="C4764" t="s">
        <v>9</v>
      </c>
      <c r="D4764" t="s">
        <v>339</v>
      </c>
      <c r="E4764" t="s">
        <v>4971</v>
      </c>
      <c r="F4764">
        <v>0</v>
      </c>
      <c r="G4764" t="s">
        <v>297</v>
      </c>
      <c r="H4764">
        <v>1287.85892890543</v>
      </c>
      <c r="I4764">
        <v>0.47</v>
      </c>
      <c r="J4764" t="s">
        <v>336</v>
      </c>
      <c r="K4764">
        <v>605.29369658555197</v>
      </c>
      <c r="L4764">
        <v>0</v>
      </c>
      <c r="M4764">
        <v>0</v>
      </c>
      <c r="N4764">
        <v>0</v>
      </c>
      <c r="O4764">
        <v>0</v>
      </c>
      <c r="P4764">
        <v>0</v>
      </c>
      <c r="Q4764">
        <v>0.47</v>
      </c>
      <c r="R4764">
        <v>605.29369658555197</v>
      </c>
      <c r="S4764">
        <v>0</v>
      </c>
      <c r="T4764">
        <v>5.5</v>
      </c>
      <c r="U4764">
        <v>1287.85892890543</v>
      </c>
      <c r="V4764">
        <v>0.163763066202091</v>
      </c>
    </row>
    <row r="4765" spans="1:22" hidden="1" x14ac:dyDescent="0.25">
      <c r="A4765" t="str">
        <f t="shared" si="105"/>
        <v>18-25FDepr Medop_er_prof</v>
      </c>
      <c r="B4765" t="s">
        <v>3782</v>
      </c>
      <c r="C4765" t="s">
        <v>9</v>
      </c>
      <c r="D4765" t="s">
        <v>339</v>
      </c>
      <c r="E4765" t="s">
        <v>4971</v>
      </c>
      <c r="F4765">
        <v>0</v>
      </c>
      <c r="G4765" t="s">
        <v>298</v>
      </c>
      <c r="H4765">
        <v>0</v>
      </c>
      <c r="I4765">
        <v>0</v>
      </c>
      <c r="J4765" t="s">
        <v>276</v>
      </c>
      <c r="K4765">
        <v>0</v>
      </c>
      <c r="L4765">
        <v>0</v>
      </c>
      <c r="M4765">
        <v>0</v>
      </c>
      <c r="N4765">
        <v>0</v>
      </c>
      <c r="O4765">
        <v>0</v>
      </c>
      <c r="P4765">
        <v>0</v>
      </c>
      <c r="Q4765">
        <v>0</v>
      </c>
      <c r="R4765">
        <v>0</v>
      </c>
      <c r="S4765">
        <v>0</v>
      </c>
      <c r="T4765">
        <v>5.5</v>
      </c>
      <c r="U4765">
        <v>0</v>
      </c>
      <c r="V4765">
        <v>0</v>
      </c>
    </row>
    <row r="4766" spans="1:22" hidden="1" x14ac:dyDescent="0.25">
      <c r="A4766" t="str">
        <f t="shared" si="105"/>
        <v>18-25FDepr Medop_eye</v>
      </c>
      <c r="B4766" t="s">
        <v>3782</v>
      </c>
      <c r="C4766" t="s">
        <v>9</v>
      </c>
      <c r="D4766" t="s">
        <v>339</v>
      </c>
      <c r="E4766" t="s">
        <v>4971</v>
      </c>
      <c r="F4766">
        <v>0</v>
      </c>
      <c r="G4766" t="s">
        <v>299</v>
      </c>
      <c r="H4766">
        <v>136.945235270913</v>
      </c>
      <c r="I4766">
        <v>0.05</v>
      </c>
      <c r="J4766" t="s">
        <v>332</v>
      </c>
      <c r="K4766">
        <v>6.8472617635456396</v>
      </c>
      <c r="L4766">
        <v>0</v>
      </c>
      <c r="M4766">
        <v>0.05</v>
      </c>
      <c r="N4766">
        <v>0</v>
      </c>
      <c r="O4766">
        <v>0</v>
      </c>
      <c r="P4766">
        <v>0</v>
      </c>
      <c r="Q4766">
        <v>0</v>
      </c>
      <c r="R4766">
        <v>0</v>
      </c>
      <c r="S4766">
        <v>0</v>
      </c>
      <c r="T4766">
        <v>5.5</v>
      </c>
      <c r="U4766">
        <v>136.945235270913</v>
      </c>
      <c r="V4766">
        <v>3.6859565057132302E-3</v>
      </c>
    </row>
    <row r="4767" spans="1:22" hidden="1" x14ac:dyDescent="0.25">
      <c r="A4767" t="str">
        <f t="shared" si="105"/>
        <v>18-25FDepr Medop_jcode</v>
      </c>
      <c r="B4767" t="s">
        <v>3782</v>
      </c>
      <c r="C4767" t="s">
        <v>9</v>
      </c>
      <c r="D4767" t="s">
        <v>339</v>
      </c>
      <c r="E4767" t="s">
        <v>4971</v>
      </c>
      <c r="F4767">
        <v>0</v>
      </c>
      <c r="G4767" t="s">
        <v>300</v>
      </c>
      <c r="H4767">
        <v>0</v>
      </c>
      <c r="I4767">
        <v>0</v>
      </c>
      <c r="J4767" t="s">
        <v>336</v>
      </c>
      <c r="K4767">
        <v>0</v>
      </c>
      <c r="L4767">
        <v>0</v>
      </c>
      <c r="M4767">
        <v>0</v>
      </c>
      <c r="N4767">
        <v>0</v>
      </c>
      <c r="O4767">
        <v>0</v>
      </c>
      <c r="P4767">
        <v>0</v>
      </c>
      <c r="Q4767">
        <v>0</v>
      </c>
      <c r="R4767">
        <v>0</v>
      </c>
      <c r="S4767">
        <v>0</v>
      </c>
      <c r="T4767">
        <v>5.5</v>
      </c>
      <c r="U4767">
        <v>0</v>
      </c>
      <c r="V4767">
        <v>0</v>
      </c>
    </row>
    <row r="4768" spans="1:22" hidden="1" x14ac:dyDescent="0.25">
      <c r="A4768" t="str">
        <f t="shared" si="105"/>
        <v>18-25FDepr Medop_lab</v>
      </c>
      <c r="B4768" t="s">
        <v>3782</v>
      </c>
      <c r="C4768" t="s">
        <v>9</v>
      </c>
      <c r="D4768" t="s">
        <v>339</v>
      </c>
      <c r="E4768" t="s">
        <v>4971</v>
      </c>
      <c r="F4768">
        <v>0</v>
      </c>
      <c r="G4768" t="s">
        <v>301</v>
      </c>
      <c r="H4768">
        <v>85.667600006535096</v>
      </c>
      <c r="I4768">
        <v>2.1949999999999998</v>
      </c>
      <c r="J4768" t="s">
        <v>333</v>
      </c>
      <c r="K4768">
        <v>188.040382014345</v>
      </c>
      <c r="L4768">
        <v>0</v>
      </c>
      <c r="M4768">
        <v>0</v>
      </c>
      <c r="N4768">
        <v>2.1949999999999998</v>
      </c>
      <c r="O4768">
        <v>0</v>
      </c>
      <c r="P4768">
        <v>0</v>
      </c>
      <c r="Q4768">
        <v>0</v>
      </c>
      <c r="R4768">
        <v>0</v>
      </c>
      <c r="S4768">
        <v>0</v>
      </c>
      <c r="T4768">
        <v>5.5</v>
      </c>
      <c r="U4768">
        <v>85.667600006535096</v>
      </c>
      <c r="V4768">
        <v>0.71382113821138204</v>
      </c>
    </row>
    <row r="4769" spans="1:22" hidden="1" x14ac:dyDescent="0.25">
      <c r="A4769" t="str">
        <f t="shared" si="105"/>
        <v>18-25FDepr Medop_mh</v>
      </c>
      <c r="B4769" t="s">
        <v>3782</v>
      </c>
      <c r="C4769" t="s">
        <v>9</v>
      </c>
      <c r="D4769" t="s">
        <v>339</v>
      </c>
      <c r="E4769" t="s">
        <v>4971</v>
      </c>
      <c r="F4769">
        <v>0</v>
      </c>
      <c r="G4769" t="s">
        <v>302</v>
      </c>
      <c r="H4769">
        <v>102.93355748616401</v>
      </c>
      <c r="I4769">
        <v>4.55</v>
      </c>
      <c r="J4769" t="s">
        <v>332</v>
      </c>
      <c r="K4769">
        <v>468.34768656204699</v>
      </c>
      <c r="L4769">
        <v>0</v>
      </c>
      <c r="M4769">
        <v>4.55</v>
      </c>
      <c r="N4769">
        <v>0</v>
      </c>
      <c r="O4769">
        <v>0</v>
      </c>
      <c r="P4769">
        <v>0</v>
      </c>
      <c r="Q4769">
        <v>0</v>
      </c>
      <c r="R4769">
        <v>0</v>
      </c>
      <c r="S4769">
        <v>0</v>
      </c>
      <c r="T4769">
        <v>5.5</v>
      </c>
      <c r="U4769">
        <v>102.93355748616401</v>
      </c>
      <c r="V4769">
        <v>0.335422042019904</v>
      </c>
    </row>
    <row r="4770" spans="1:22" hidden="1" x14ac:dyDescent="0.25">
      <c r="A4770" t="str">
        <f t="shared" si="105"/>
        <v>18-25FDepr Medop_op_fac</v>
      </c>
      <c r="B4770" t="s">
        <v>3782</v>
      </c>
      <c r="C4770" t="s">
        <v>9</v>
      </c>
      <c r="D4770" t="s">
        <v>339</v>
      </c>
      <c r="E4770" t="s">
        <v>4971</v>
      </c>
      <c r="F4770">
        <v>0</v>
      </c>
      <c r="G4770" t="s">
        <v>303</v>
      </c>
      <c r="H4770">
        <v>340.30410255177298</v>
      </c>
      <c r="I4770">
        <v>0.41499999999999998</v>
      </c>
      <c r="J4770" t="s">
        <v>336</v>
      </c>
      <c r="K4770">
        <v>141.22620255898599</v>
      </c>
      <c r="L4770">
        <v>0</v>
      </c>
      <c r="M4770">
        <v>0</v>
      </c>
      <c r="N4770">
        <v>0</v>
      </c>
      <c r="O4770">
        <v>0</v>
      </c>
      <c r="P4770">
        <v>0</v>
      </c>
      <c r="Q4770">
        <v>0.41499999999999998</v>
      </c>
      <c r="R4770">
        <v>141.22620255898599</v>
      </c>
      <c r="S4770">
        <v>0</v>
      </c>
      <c r="T4770">
        <v>5.5</v>
      </c>
      <c r="U4770">
        <v>340.30410255177298</v>
      </c>
      <c r="V4770">
        <v>0.14459930313588801</v>
      </c>
    </row>
    <row r="4771" spans="1:22" hidden="1" x14ac:dyDescent="0.25">
      <c r="A4771" t="str">
        <f t="shared" si="105"/>
        <v>18-25FDepr Medop_other</v>
      </c>
      <c r="B4771" t="s">
        <v>3782</v>
      </c>
      <c r="C4771" t="s">
        <v>9</v>
      </c>
      <c r="D4771" t="s">
        <v>339</v>
      </c>
      <c r="E4771" t="s">
        <v>4971</v>
      </c>
      <c r="F4771">
        <v>0</v>
      </c>
      <c r="G4771" t="s">
        <v>304</v>
      </c>
      <c r="H4771">
        <v>212.151728924335</v>
      </c>
      <c r="I4771">
        <v>1</v>
      </c>
      <c r="J4771" t="s">
        <v>336</v>
      </c>
      <c r="K4771">
        <v>212.151728924335</v>
      </c>
      <c r="L4771">
        <v>0</v>
      </c>
      <c r="M4771">
        <v>0</v>
      </c>
      <c r="N4771">
        <v>0</v>
      </c>
      <c r="O4771">
        <v>0</v>
      </c>
      <c r="P4771">
        <v>0</v>
      </c>
      <c r="Q4771">
        <v>1</v>
      </c>
      <c r="R4771">
        <v>212.151728924335</v>
      </c>
      <c r="S4771">
        <v>0</v>
      </c>
      <c r="T4771">
        <v>5.5</v>
      </c>
      <c r="U4771">
        <v>212.151728924335</v>
      </c>
      <c r="V4771">
        <v>0.348432055749129</v>
      </c>
    </row>
    <row r="4772" spans="1:22" hidden="1" x14ac:dyDescent="0.25">
      <c r="A4772" t="str">
        <f t="shared" si="105"/>
        <v>18-25FDepr Medop_prev</v>
      </c>
      <c r="B4772" t="s">
        <v>3782</v>
      </c>
      <c r="C4772" t="s">
        <v>9</v>
      </c>
      <c r="D4772" t="s">
        <v>339</v>
      </c>
      <c r="E4772" t="s">
        <v>4971</v>
      </c>
      <c r="F4772">
        <v>0</v>
      </c>
      <c r="G4772" t="s">
        <v>305</v>
      </c>
      <c r="H4772">
        <v>157.36330728188599</v>
      </c>
      <c r="I4772">
        <v>2.0499999999999998</v>
      </c>
      <c r="J4772" t="s">
        <v>332</v>
      </c>
      <c r="K4772">
        <v>322.59477992786702</v>
      </c>
      <c r="L4772">
        <v>0</v>
      </c>
      <c r="M4772">
        <v>2.0499999999999998</v>
      </c>
      <c r="N4772">
        <v>0</v>
      </c>
      <c r="O4772">
        <v>0</v>
      </c>
      <c r="P4772">
        <v>0</v>
      </c>
      <c r="Q4772">
        <v>0</v>
      </c>
      <c r="R4772">
        <v>0</v>
      </c>
      <c r="S4772">
        <v>0</v>
      </c>
      <c r="T4772">
        <v>5.5</v>
      </c>
      <c r="U4772">
        <v>157.36330728188599</v>
      </c>
      <c r="V4772">
        <v>0.15112421673424301</v>
      </c>
    </row>
    <row r="4773" spans="1:22" hidden="1" x14ac:dyDescent="0.25">
      <c r="A4773" t="str">
        <f t="shared" si="105"/>
        <v>18-25FDepr Medop_primcare</v>
      </c>
      <c r="B4773" t="s">
        <v>3782</v>
      </c>
      <c r="C4773" t="s">
        <v>9</v>
      </c>
      <c r="D4773" t="s">
        <v>339</v>
      </c>
      <c r="E4773" t="s">
        <v>4971</v>
      </c>
      <c r="F4773">
        <v>0</v>
      </c>
      <c r="G4773" t="s">
        <v>306</v>
      </c>
      <c r="H4773">
        <v>115.29497807358599</v>
      </c>
      <c r="I4773">
        <v>2.8</v>
      </c>
      <c r="J4773" t="s">
        <v>332</v>
      </c>
      <c r="K4773">
        <v>322.82593860603998</v>
      </c>
      <c r="L4773">
        <v>0</v>
      </c>
      <c r="M4773">
        <v>2.8</v>
      </c>
      <c r="N4773">
        <v>0</v>
      </c>
      <c r="O4773">
        <v>0</v>
      </c>
      <c r="P4773">
        <v>0</v>
      </c>
      <c r="Q4773">
        <v>0</v>
      </c>
      <c r="R4773">
        <v>0</v>
      </c>
      <c r="S4773">
        <v>0</v>
      </c>
      <c r="T4773">
        <v>5.5</v>
      </c>
      <c r="U4773">
        <v>115.29497807358599</v>
      </c>
      <c r="V4773">
        <v>0.20641356431994101</v>
      </c>
    </row>
    <row r="4774" spans="1:22" hidden="1" x14ac:dyDescent="0.25">
      <c r="A4774" t="str">
        <f t="shared" si="105"/>
        <v>18-25FDepr Medop_rehab</v>
      </c>
      <c r="B4774" t="s">
        <v>3782</v>
      </c>
      <c r="C4774" t="s">
        <v>9</v>
      </c>
      <c r="D4774" t="s">
        <v>339</v>
      </c>
      <c r="E4774" t="s">
        <v>4971</v>
      </c>
      <c r="F4774">
        <v>0</v>
      </c>
      <c r="G4774" t="s">
        <v>307</v>
      </c>
      <c r="H4774">
        <v>86.770205070874695</v>
      </c>
      <c r="I4774">
        <v>0.74</v>
      </c>
      <c r="J4774" t="s">
        <v>336</v>
      </c>
      <c r="K4774">
        <v>64.209951752447296</v>
      </c>
      <c r="L4774">
        <v>0</v>
      </c>
      <c r="M4774">
        <v>0</v>
      </c>
      <c r="N4774">
        <v>0</v>
      </c>
      <c r="O4774">
        <v>0</v>
      </c>
      <c r="P4774">
        <v>0</v>
      </c>
      <c r="Q4774">
        <v>0.74</v>
      </c>
      <c r="R4774">
        <v>64.209951752447296</v>
      </c>
      <c r="S4774">
        <v>0</v>
      </c>
      <c r="T4774">
        <v>5.5</v>
      </c>
      <c r="U4774">
        <v>86.770205070874695</v>
      </c>
      <c r="V4774">
        <v>0.257839721254355</v>
      </c>
    </row>
    <row r="4775" spans="1:22" hidden="1" x14ac:dyDescent="0.25">
      <c r="A4775" t="str">
        <f t="shared" si="105"/>
        <v>18-25FDepr Medop_speccare</v>
      </c>
      <c r="B4775" t="s">
        <v>3782</v>
      </c>
      <c r="C4775" t="s">
        <v>9</v>
      </c>
      <c r="D4775" t="s">
        <v>339</v>
      </c>
      <c r="E4775" t="s">
        <v>4971</v>
      </c>
      <c r="F4775">
        <v>0</v>
      </c>
      <c r="G4775" t="s">
        <v>308</v>
      </c>
      <c r="H4775">
        <v>110.773811356538</v>
      </c>
      <c r="I4775">
        <v>3.53</v>
      </c>
      <c r="J4775" t="s">
        <v>332</v>
      </c>
      <c r="K4775">
        <v>391.03155408857901</v>
      </c>
      <c r="L4775">
        <v>0</v>
      </c>
      <c r="M4775">
        <v>3.53</v>
      </c>
      <c r="N4775">
        <v>0</v>
      </c>
      <c r="O4775">
        <v>0</v>
      </c>
      <c r="P4775">
        <v>0</v>
      </c>
      <c r="Q4775">
        <v>0</v>
      </c>
      <c r="R4775">
        <v>0</v>
      </c>
      <c r="S4775">
        <v>0</v>
      </c>
      <c r="T4775">
        <v>5.5</v>
      </c>
      <c r="U4775">
        <v>110.773811356538</v>
      </c>
      <c r="V4775">
        <v>0.26022852930335399</v>
      </c>
    </row>
    <row r="4776" spans="1:22" hidden="1" x14ac:dyDescent="0.25">
      <c r="A4776" t="str">
        <f t="shared" si="105"/>
        <v>18-25FDepr Medop_surg</v>
      </c>
      <c r="B4776" t="s">
        <v>3782</v>
      </c>
      <c r="C4776" t="s">
        <v>9</v>
      </c>
      <c r="D4776" t="s">
        <v>339</v>
      </c>
      <c r="E4776" t="s">
        <v>4971</v>
      </c>
      <c r="F4776">
        <v>0</v>
      </c>
      <c r="G4776" t="s">
        <v>309</v>
      </c>
      <c r="H4776">
        <v>305.95815850825301</v>
      </c>
      <c r="I4776">
        <v>0.185</v>
      </c>
      <c r="J4776" t="s">
        <v>336</v>
      </c>
      <c r="K4776">
        <v>56.602259324026903</v>
      </c>
      <c r="L4776">
        <v>0</v>
      </c>
      <c r="M4776">
        <v>0</v>
      </c>
      <c r="N4776">
        <v>0</v>
      </c>
      <c r="O4776">
        <v>0</v>
      </c>
      <c r="P4776">
        <v>0</v>
      </c>
      <c r="Q4776">
        <v>0.185</v>
      </c>
      <c r="R4776">
        <v>56.602259324026903</v>
      </c>
      <c r="S4776">
        <v>0</v>
      </c>
      <c r="T4776">
        <v>5.5</v>
      </c>
      <c r="U4776">
        <v>305.95815850825301</v>
      </c>
      <c r="V4776">
        <v>6.4459930313588806E-2</v>
      </c>
    </row>
    <row r="4777" spans="1:22" hidden="1" x14ac:dyDescent="0.25">
      <c r="A4777" t="str">
        <f t="shared" si="105"/>
        <v>18-25FDepr Medop_ultrasound</v>
      </c>
      <c r="B4777" t="s">
        <v>3782</v>
      </c>
      <c r="C4777" t="s">
        <v>9</v>
      </c>
      <c r="D4777" t="s">
        <v>339</v>
      </c>
      <c r="E4777" t="s">
        <v>4971</v>
      </c>
      <c r="F4777">
        <v>0</v>
      </c>
      <c r="G4777" t="s">
        <v>310</v>
      </c>
      <c r="H4777">
        <v>255.84654126371001</v>
      </c>
      <c r="I4777">
        <v>0.215</v>
      </c>
      <c r="J4777" t="s">
        <v>333</v>
      </c>
      <c r="K4777">
        <v>55.007006371697798</v>
      </c>
      <c r="L4777">
        <v>0</v>
      </c>
      <c r="M4777">
        <v>0</v>
      </c>
      <c r="N4777">
        <v>0.215</v>
      </c>
      <c r="O4777">
        <v>0</v>
      </c>
      <c r="P4777">
        <v>0</v>
      </c>
      <c r="Q4777">
        <v>0</v>
      </c>
      <c r="R4777">
        <v>0</v>
      </c>
      <c r="S4777">
        <v>0</v>
      </c>
      <c r="T4777">
        <v>5.5</v>
      </c>
      <c r="U4777">
        <v>255.84654126371001</v>
      </c>
      <c r="V4777">
        <v>6.9918699186991895E-2</v>
      </c>
    </row>
    <row r="4778" spans="1:22" hidden="1" x14ac:dyDescent="0.25">
      <c r="A4778" t="str">
        <f t="shared" si="105"/>
        <v>18-25FDepr Medop_xray</v>
      </c>
      <c r="B4778" t="s">
        <v>3782</v>
      </c>
      <c r="C4778" t="s">
        <v>9</v>
      </c>
      <c r="D4778" t="s">
        <v>339</v>
      </c>
      <c r="E4778" t="s">
        <v>4971</v>
      </c>
      <c r="F4778">
        <v>0</v>
      </c>
      <c r="G4778" t="s">
        <v>311</v>
      </c>
      <c r="H4778">
        <v>109.03002444437899</v>
      </c>
      <c r="I4778">
        <v>0.315</v>
      </c>
      <c r="J4778" t="s">
        <v>333</v>
      </c>
      <c r="K4778">
        <v>34.344457699979401</v>
      </c>
      <c r="L4778">
        <v>0</v>
      </c>
      <c r="M4778">
        <v>0</v>
      </c>
      <c r="N4778">
        <v>0.315</v>
      </c>
      <c r="O4778">
        <v>0</v>
      </c>
      <c r="P4778">
        <v>0</v>
      </c>
      <c r="Q4778">
        <v>0</v>
      </c>
      <c r="R4778">
        <v>0</v>
      </c>
      <c r="S4778">
        <v>0</v>
      </c>
      <c r="T4778">
        <v>5.5</v>
      </c>
      <c r="U4778">
        <v>109.03002444437899</v>
      </c>
      <c r="V4778">
        <v>0.10243902439024399</v>
      </c>
    </row>
    <row r="4779" spans="1:22" hidden="1" x14ac:dyDescent="0.25">
      <c r="A4779" t="str">
        <f t="shared" si="105"/>
        <v>18-25FDepr Medrx_generic</v>
      </c>
      <c r="B4779" t="s">
        <v>3782</v>
      </c>
      <c r="C4779" t="s">
        <v>9</v>
      </c>
      <c r="D4779" t="s">
        <v>339</v>
      </c>
      <c r="E4779" t="s">
        <v>4971</v>
      </c>
      <c r="F4779">
        <v>0</v>
      </c>
      <c r="G4779" t="s">
        <v>312</v>
      </c>
      <c r="H4779">
        <v>34.605990236533003</v>
      </c>
      <c r="I4779">
        <v>15.44</v>
      </c>
      <c r="J4779" t="s">
        <v>334</v>
      </c>
      <c r="K4779">
        <v>534.316489252069</v>
      </c>
      <c r="L4779">
        <v>0</v>
      </c>
      <c r="M4779">
        <v>0</v>
      </c>
      <c r="N4779">
        <v>0</v>
      </c>
      <c r="O4779">
        <v>15.44</v>
      </c>
      <c r="P4779">
        <v>0</v>
      </c>
      <c r="Q4779">
        <v>0</v>
      </c>
      <c r="R4779">
        <v>0</v>
      </c>
      <c r="S4779">
        <v>0</v>
      </c>
      <c r="T4779">
        <v>5.5</v>
      </c>
      <c r="U4779">
        <v>34.605990236533003</v>
      </c>
      <c r="V4779">
        <v>0.81563655573164295</v>
      </c>
    </row>
    <row r="4780" spans="1:22" hidden="1" x14ac:dyDescent="0.25">
      <c r="A4780" t="str">
        <f t="shared" si="105"/>
        <v>18-25FDepr Medrx_npbrand</v>
      </c>
      <c r="B4780" t="s">
        <v>3782</v>
      </c>
      <c r="C4780" t="s">
        <v>9</v>
      </c>
      <c r="D4780" t="s">
        <v>339</v>
      </c>
      <c r="E4780" t="s">
        <v>4971</v>
      </c>
      <c r="F4780">
        <v>0</v>
      </c>
      <c r="G4780" t="s">
        <v>2688</v>
      </c>
      <c r="H4780">
        <v>252.752449165575</v>
      </c>
      <c r="I4780">
        <v>0.43984377023499999</v>
      </c>
      <c r="J4780" t="s">
        <v>334</v>
      </c>
      <c r="K4780">
        <v>111.171590177117</v>
      </c>
      <c r="L4780">
        <v>0</v>
      </c>
      <c r="M4780">
        <v>0</v>
      </c>
      <c r="N4780">
        <v>0</v>
      </c>
      <c r="O4780">
        <v>0.43984377023499999</v>
      </c>
      <c r="P4780">
        <v>0</v>
      </c>
      <c r="Q4780">
        <v>0</v>
      </c>
      <c r="R4780">
        <v>0</v>
      </c>
      <c r="S4780">
        <v>0</v>
      </c>
      <c r="T4780">
        <v>5.5</v>
      </c>
      <c r="U4780">
        <v>252.752449165575</v>
      </c>
      <c r="V4780">
        <v>2.32352757651875E-2</v>
      </c>
    </row>
    <row r="4781" spans="1:22" hidden="1" x14ac:dyDescent="0.25">
      <c r="A4781" t="str">
        <f t="shared" si="105"/>
        <v>18-25FDepr Medrx_pbrand</v>
      </c>
      <c r="B4781" t="s">
        <v>3782</v>
      </c>
      <c r="C4781" t="s">
        <v>9</v>
      </c>
      <c r="D4781" t="s">
        <v>339</v>
      </c>
      <c r="E4781" t="s">
        <v>4971</v>
      </c>
      <c r="F4781">
        <v>0</v>
      </c>
      <c r="G4781" t="s">
        <v>2687</v>
      </c>
      <c r="H4781">
        <v>156.86339141945001</v>
      </c>
      <c r="I4781">
        <v>3.0451562297649999</v>
      </c>
      <c r="J4781" t="s">
        <v>334</v>
      </c>
      <c r="K4781">
        <v>477.67353360300399</v>
      </c>
      <c r="L4781">
        <v>0</v>
      </c>
      <c r="M4781">
        <v>0</v>
      </c>
      <c r="N4781">
        <v>0</v>
      </c>
      <c r="O4781">
        <v>3.0451562297649999</v>
      </c>
      <c r="P4781">
        <v>0</v>
      </c>
      <c r="Q4781">
        <v>0</v>
      </c>
      <c r="R4781">
        <v>0</v>
      </c>
      <c r="S4781">
        <v>0</v>
      </c>
      <c r="T4781">
        <v>5.5</v>
      </c>
      <c r="U4781">
        <v>156.86339141945001</v>
      </c>
      <c r="V4781">
        <v>0.16086403749418901</v>
      </c>
    </row>
    <row r="4782" spans="1:22" hidden="1" x14ac:dyDescent="0.25">
      <c r="A4782" t="str">
        <f t="shared" si="105"/>
        <v>18-25FDepr Medrx_specialty</v>
      </c>
      <c r="B4782" t="s">
        <v>3782</v>
      </c>
      <c r="C4782" t="s">
        <v>9</v>
      </c>
      <c r="D4782" t="s">
        <v>339</v>
      </c>
      <c r="E4782" t="s">
        <v>4971</v>
      </c>
      <c r="F4782">
        <v>0</v>
      </c>
      <c r="G4782" t="s">
        <v>313</v>
      </c>
      <c r="H4782">
        <v>1295.2709860300699</v>
      </c>
      <c r="I4782">
        <v>5.0000000000000001E-3</v>
      </c>
      <c r="J4782" t="s">
        <v>334</v>
      </c>
      <c r="K4782">
        <v>6.4763549301503396</v>
      </c>
      <c r="L4782">
        <v>0</v>
      </c>
      <c r="M4782">
        <v>0</v>
      </c>
      <c r="N4782">
        <v>0</v>
      </c>
      <c r="O4782">
        <v>5.0000000000000001E-3</v>
      </c>
      <c r="P4782">
        <v>0</v>
      </c>
      <c r="Q4782">
        <v>0</v>
      </c>
      <c r="R4782">
        <v>0</v>
      </c>
      <c r="S4782">
        <v>0</v>
      </c>
      <c r="T4782">
        <v>5.5</v>
      </c>
      <c r="U4782">
        <v>1295.2709860300699</v>
      </c>
      <c r="V4782">
        <v>2.6413100898045399E-4</v>
      </c>
    </row>
    <row r="4783" spans="1:22" hidden="1" x14ac:dyDescent="0.25">
      <c r="A4783" t="str">
        <f t="shared" si="105"/>
        <v>18-25FDepr Highip_fac</v>
      </c>
      <c r="B4783" t="s">
        <v>3782</v>
      </c>
      <c r="C4783" t="s">
        <v>9</v>
      </c>
      <c r="D4783" t="s">
        <v>339</v>
      </c>
      <c r="E4783" t="s">
        <v>4972</v>
      </c>
      <c r="F4783">
        <v>557</v>
      </c>
      <c r="G4783" t="s">
        <v>289</v>
      </c>
      <c r="H4783">
        <v>2848.3714762436198</v>
      </c>
      <c r="I4783">
        <v>8.1</v>
      </c>
      <c r="J4783" t="s">
        <v>335</v>
      </c>
      <c r="K4783">
        <v>23071.808957573299</v>
      </c>
      <c r="L4783">
        <v>12850997.589368301</v>
      </c>
      <c r="M4783">
        <v>0</v>
      </c>
      <c r="N4783">
        <v>0</v>
      </c>
      <c r="O4783">
        <v>0</v>
      </c>
      <c r="P4783">
        <v>8.1</v>
      </c>
      <c r="Q4783">
        <v>0</v>
      </c>
      <c r="R4783">
        <v>0</v>
      </c>
      <c r="S4783">
        <v>4511.7</v>
      </c>
      <c r="T4783">
        <v>10</v>
      </c>
      <c r="U4783">
        <v>2848.3714762436198</v>
      </c>
      <c r="V4783">
        <v>1</v>
      </c>
    </row>
    <row r="4784" spans="1:22" hidden="1" x14ac:dyDescent="0.25">
      <c r="A4784" t="str">
        <f t="shared" si="105"/>
        <v>18-25FDepr Highip_prof</v>
      </c>
      <c r="B4784" t="s">
        <v>3782</v>
      </c>
      <c r="C4784" t="s">
        <v>9</v>
      </c>
      <c r="D4784" t="s">
        <v>339</v>
      </c>
      <c r="E4784" t="s">
        <v>4972</v>
      </c>
      <c r="F4784">
        <v>557</v>
      </c>
      <c r="G4784" t="s">
        <v>290</v>
      </c>
      <c r="H4784">
        <v>2463.2683772691298</v>
      </c>
      <c r="I4784">
        <v>1.23</v>
      </c>
      <c r="J4784" t="s">
        <v>363</v>
      </c>
      <c r="K4784">
        <v>3029.8201040410299</v>
      </c>
      <c r="L4784">
        <v>1687609.7979508601</v>
      </c>
      <c r="M4784">
        <v>0</v>
      </c>
      <c r="N4784">
        <v>0</v>
      </c>
      <c r="O4784">
        <v>0</v>
      </c>
      <c r="P4784">
        <v>0</v>
      </c>
      <c r="Q4784">
        <v>0</v>
      </c>
      <c r="R4784">
        <v>0</v>
      </c>
      <c r="S4784">
        <v>685.11</v>
      </c>
      <c r="T4784">
        <v>10</v>
      </c>
      <c r="U4784">
        <v>2463.2683772691298</v>
      </c>
      <c r="V4784">
        <v>0.15185185185185199</v>
      </c>
    </row>
    <row r="4785" spans="1:22" hidden="1" x14ac:dyDescent="0.25">
      <c r="A4785" t="str">
        <f t="shared" si="105"/>
        <v>18-25FDepr Highop_ambulance</v>
      </c>
      <c r="B4785" t="s">
        <v>3782</v>
      </c>
      <c r="C4785" t="s">
        <v>9</v>
      </c>
      <c r="D4785" t="s">
        <v>339</v>
      </c>
      <c r="E4785" t="s">
        <v>4972</v>
      </c>
      <c r="F4785">
        <v>557</v>
      </c>
      <c r="G4785" t="s">
        <v>291</v>
      </c>
      <c r="H4785">
        <v>1161.9057185403001</v>
      </c>
      <c r="I4785">
        <v>0.74</v>
      </c>
      <c r="J4785" t="s">
        <v>336</v>
      </c>
      <c r="K4785">
        <v>859.81023171982599</v>
      </c>
      <c r="L4785">
        <v>478914.29906794301</v>
      </c>
      <c r="M4785">
        <v>0</v>
      </c>
      <c r="N4785">
        <v>0</v>
      </c>
      <c r="O4785">
        <v>0</v>
      </c>
      <c r="P4785">
        <v>0</v>
      </c>
      <c r="Q4785">
        <v>0.74</v>
      </c>
      <c r="R4785">
        <v>859.81023171982599</v>
      </c>
      <c r="S4785">
        <v>412.18</v>
      </c>
      <c r="T4785">
        <v>10</v>
      </c>
      <c r="U4785">
        <v>1161.9057185403001</v>
      </c>
      <c r="V4785">
        <v>4.8239895697522801E-2</v>
      </c>
    </row>
    <row r="4786" spans="1:22" hidden="1" x14ac:dyDescent="0.25">
      <c r="A4786" t="str">
        <f t="shared" si="105"/>
        <v>18-25FDepr Highop_chiro</v>
      </c>
      <c r="B4786" t="s">
        <v>3782</v>
      </c>
      <c r="C4786" t="s">
        <v>9</v>
      </c>
      <c r="D4786" t="s">
        <v>339</v>
      </c>
      <c r="E4786" t="s">
        <v>4972</v>
      </c>
      <c r="F4786">
        <v>557</v>
      </c>
      <c r="G4786" t="s">
        <v>292</v>
      </c>
      <c r="H4786">
        <v>49.221184722731302</v>
      </c>
      <c r="I4786">
        <v>1.1499999999999999</v>
      </c>
      <c r="J4786" t="s">
        <v>332</v>
      </c>
      <c r="K4786">
        <v>56.604362431140999</v>
      </c>
      <c r="L4786">
        <v>31528.629874145499</v>
      </c>
      <c r="M4786">
        <v>1.1499999999999999</v>
      </c>
      <c r="N4786">
        <v>0</v>
      </c>
      <c r="O4786">
        <v>0</v>
      </c>
      <c r="P4786">
        <v>0</v>
      </c>
      <c r="Q4786">
        <v>0</v>
      </c>
      <c r="R4786">
        <v>0</v>
      </c>
      <c r="S4786">
        <v>640.54999999999995</v>
      </c>
      <c r="T4786">
        <v>10</v>
      </c>
      <c r="U4786">
        <v>49.221184722731302</v>
      </c>
      <c r="V4786">
        <v>4.2498152254249799E-2</v>
      </c>
    </row>
    <row r="4787" spans="1:22" hidden="1" x14ac:dyDescent="0.25">
      <c r="A4787" t="str">
        <f t="shared" si="105"/>
        <v>18-25FDepr Highop_ct_mri</v>
      </c>
      <c r="B4787" t="s">
        <v>3782</v>
      </c>
      <c r="C4787" t="s">
        <v>9</v>
      </c>
      <c r="D4787" t="s">
        <v>339</v>
      </c>
      <c r="E4787" t="s">
        <v>4972</v>
      </c>
      <c r="F4787">
        <v>557</v>
      </c>
      <c r="G4787" t="s">
        <v>293</v>
      </c>
      <c r="H4787">
        <v>1043.7667746161801</v>
      </c>
      <c r="I4787">
        <v>0.8</v>
      </c>
      <c r="J4787" t="s">
        <v>333</v>
      </c>
      <c r="K4787">
        <v>835.01341969294401</v>
      </c>
      <c r="L4787">
        <v>465102.47476896999</v>
      </c>
      <c r="M4787">
        <v>0</v>
      </c>
      <c r="N4787">
        <v>0.8</v>
      </c>
      <c r="O4787">
        <v>0</v>
      </c>
      <c r="P4787">
        <v>0</v>
      </c>
      <c r="Q4787">
        <v>0</v>
      </c>
      <c r="R4787">
        <v>0</v>
      </c>
      <c r="S4787">
        <v>445.6</v>
      </c>
      <c r="T4787">
        <v>10</v>
      </c>
      <c r="U4787">
        <v>1043.7667746161801</v>
      </c>
      <c r="V4787">
        <v>5.78452639190166E-2</v>
      </c>
    </row>
    <row r="4788" spans="1:22" hidden="1" x14ac:dyDescent="0.25">
      <c r="A4788" t="str">
        <f t="shared" si="105"/>
        <v>18-25FDepr Highop_diagnostic_cardiology</v>
      </c>
      <c r="B4788" t="s">
        <v>3782</v>
      </c>
      <c r="C4788" t="s">
        <v>9</v>
      </c>
      <c r="D4788" t="s">
        <v>339</v>
      </c>
      <c r="E4788" t="s">
        <v>4972</v>
      </c>
      <c r="F4788">
        <v>557</v>
      </c>
      <c r="G4788" t="s">
        <v>294</v>
      </c>
      <c r="H4788">
        <v>320.35330884262902</v>
      </c>
      <c r="I4788">
        <v>1.1599999999999999</v>
      </c>
      <c r="J4788" t="s">
        <v>333</v>
      </c>
      <c r="K4788">
        <v>371.60983825744898</v>
      </c>
      <c r="L4788">
        <v>206986.67990939901</v>
      </c>
      <c r="M4788">
        <v>0</v>
      </c>
      <c r="N4788">
        <v>1.1599999999999999</v>
      </c>
      <c r="O4788">
        <v>0</v>
      </c>
      <c r="P4788">
        <v>0</v>
      </c>
      <c r="Q4788">
        <v>0</v>
      </c>
      <c r="R4788">
        <v>0</v>
      </c>
      <c r="S4788">
        <v>646.12</v>
      </c>
      <c r="T4788">
        <v>10</v>
      </c>
      <c r="U4788">
        <v>320.35330884262902</v>
      </c>
      <c r="V4788">
        <v>8.38756326825741E-2</v>
      </c>
    </row>
    <row r="4789" spans="1:22" hidden="1" x14ac:dyDescent="0.25">
      <c r="A4789" t="str">
        <f t="shared" si="105"/>
        <v>18-25FDepr Highop_dialysis</v>
      </c>
      <c r="B4789" t="s">
        <v>3782</v>
      </c>
      <c r="C4789" t="s">
        <v>9</v>
      </c>
      <c r="D4789" t="s">
        <v>339</v>
      </c>
      <c r="E4789" t="s">
        <v>4972</v>
      </c>
      <c r="F4789">
        <v>557</v>
      </c>
      <c r="G4789" t="s">
        <v>295</v>
      </c>
      <c r="H4789">
        <v>71.816934742131394</v>
      </c>
      <c r="I4789">
        <v>0.01</v>
      </c>
      <c r="J4789" t="s">
        <v>336</v>
      </c>
      <c r="K4789">
        <v>0.718169347421314</v>
      </c>
      <c r="L4789">
        <v>400.02032651367199</v>
      </c>
      <c r="M4789">
        <v>0</v>
      </c>
      <c r="N4789">
        <v>0</v>
      </c>
      <c r="O4789">
        <v>0</v>
      </c>
      <c r="P4789">
        <v>0</v>
      </c>
      <c r="Q4789">
        <v>0.01</v>
      </c>
      <c r="R4789">
        <v>0.718169347421314</v>
      </c>
      <c r="S4789">
        <v>5.57</v>
      </c>
      <c r="T4789">
        <v>10</v>
      </c>
      <c r="U4789">
        <v>71.816934742131394</v>
      </c>
      <c r="V4789">
        <v>6.5189048239895696E-4</v>
      </c>
    </row>
    <row r="4790" spans="1:22" hidden="1" x14ac:dyDescent="0.25">
      <c r="A4790" t="str">
        <f t="shared" si="105"/>
        <v>18-25FDepr Highop_dme</v>
      </c>
      <c r="B4790" t="s">
        <v>3782</v>
      </c>
      <c r="C4790" t="s">
        <v>9</v>
      </c>
      <c r="D4790" t="s">
        <v>339</v>
      </c>
      <c r="E4790" t="s">
        <v>4972</v>
      </c>
      <c r="F4790">
        <v>557</v>
      </c>
      <c r="G4790" t="s">
        <v>296</v>
      </c>
      <c r="H4790">
        <v>346.08701773131202</v>
      </c>
      <c r="I4790">
        <v>0.49</v>
      </c>
      <c r="J4790" t="s">
        <v>336</v>
      </c>
      <c r="K4790">
        <v>169.582638688343</v>
      </c>
      <c r="L4790">
        <v>94457.529749406996</v>
      </c>
      <c r="M4790">
        <v>0</v>
      </c>
      <c r="N4790">
        <v>0</v>
      </c>
      <c r="O4790">
        <v>0</v>
      </c>
      <c r="P4790">
        <v>0</v>
      </c>
      <c r="Q4790">
        <v>0.49</v>
      </c>
      <c r="R4790">
        <v>169.582638688343</v>
      </c>
      <c r="S4790">
        <v>272.93</v>
      </c>
      <c r="T4790">
        <v>10</v>
      </c>
      <c r="U4790">
        <v>346.08701773131202</v>
      </c>
      <c r="V4790">
        <v>3.1942633637548901E-2</v>
      </c>
    </row>
    <row r="4791" spans="1:22" hidden="1" x14ac:dyDescent="0.25">
      <c r="A4791" t="str">
        <f t="shared" si="105"/>
        <v>18-25FDepr Highop_er_fac</v>
      </c>
      <c r="B4791" t="s">
        <v>3782</v>
      </c>
      <c r="C4791" t="s">
        <v>9</v>
      </c>
      <c r="D4791" t="s">
        <v>339</v>
      </c>
      <c r="E4791" t="s">
        <v>4972</v>
      </c>
      <c r="F4791">
        <v>557</v>
      </c>
      <c r="G4791" t="s">
        <v>297</v>
      </c>
      <c r="H4791">
        <v>2519.3262676091099</v>
      </c>
      <c r="I4791">
        <v>2.4500000000000002</v>
      </c>
      <c r="J4791" t="s">
        <v>336</v>
      </c>
      <c r="K4791">
        <v>6172.34935564233</v>
      </c>
      <c r="L4791">
        <v>3437998.5910927802</v>
      </c>
      <c r="M4791">
        <v>0</v>
      </c>
      <c r="N4791">
        <v>0</v>
      </c>
      <c r="O4791">
        <v>0</v>
      </c>
      <c r="P4791">
        <v>0</v>
      </c>
      <c r="Q4791">
        <v>2.4500000000000002</v>
      </c>
      <c r="R4791">
        <v>6172.34935564233</v>
      </c>
      <c r="S4791">
        <v>1364.65</v>
      </c>
      <c r="T4791">
        <v>10</v>
      </c>
      <c r="U4791">
        <v>2519.3262676091099</v>
      </c>
      <c r="V4791">
        <v>0.159713168187744</v>
      </c>
    </row>
    <row r="4792" spans="1:22" hidden="1" x14ac:dyDescent="0.25">
      <c r="A4792" t="str">
        <f t="shared" si="105"/>
        <v>18-25FDepr Highop_er_prof</v>
      </c>
      <c r="B4792" t="s">
        <v>3782</v>
      </c>
      <c r="C4792" t="s">
        <v>9</v>
      </c>
      <c r="D4792" t="s">
        <v>339</v>
      </c>
      <c r="E4792" t="s">
        <v>4972</v>
      </c>
      <c r="F4792">
        <v>557</v>
      </c>
      <c r="G4792" t="s">
        <v>298</v>
      </c>
      <c r="H4792">
        <v>0</v>
      </c>
      <c r="I4792">
        <v>0</v>
      </c>
      <c r="J4792" t="s">
        <v>276</v>
      </c>
      <c r="K4792">
        <v>0</v>
      </c>
      <c r="L4792">
        <v>0</v>
      </c>
      <c r="M4792">
        <v>0</v>
      </c>
      <c r="N4792">
        <v>0</v>
      </c>
      <c r="O4792">
        <v>0</v>
      </c>
      <c r="P4792">
        <v>0</v>
      </c>
      <c r="Q4792">
        <v>0</v>
      </c>
      <c r="R4792">
        <v>0</v>
      </c>
      <c r="S4792">
        <v>0</v>
      </c>
      <c r="T4792">
        <v>10</v>
      </c>
      <c r="U4792">
        <v>0</v>
      </c>
      <c r="V4792">
        <v>0</v>
      </c>
    </row>
    <row r="4793" spans="1:22" hidden="1" x14ac:dyDescent="0.25">
      <c r="A4793" t="str">
        <f t="shared" si="105"/>
        <v>18-25FDepr Highop_eye</v>
      </c>
      <c r="B4793" t="s">
        <v>3782</v>
      </c>
      <c r="C4793" t="s">
        <v>9</v>
      </c>
      <c r="D4793" t="s">
        <v>339</v>
      </c>
      <c r="E4793" t="s">
        <v>4972</v>
      </c>
      <c r="F4793">
        <v>557</v>
      </c>
      <c r="G4793" t="s">
        <v>299</v>
      </c>
      <c r="H4793">
        <v>125.04112061110401</v>
      </c>
      <c r="I4793">
        <v>7.0000000000000007E-2</v>
      </c>
      <c r="J4793" t="s">
        <v>332</v>
      </c>
      <c r="K4793">
        <v>8.7528784427773001</v>
      </c>
      <c r="L4793">
        <v>4875.35329262695</v>
      </c>
      <c r="M4793">
        <v>7.0000000000000007E-2</v>
      </c>
      <c r="N4793">
        <v>0</v>
      </c>
      <c r="O4793">
        <v>0</v>
      </c>
      <c r="P4793">
        <v>0</v>
      </c>
      <c r="Q4793">
        <v>0</v>
      </c>
      <c r="R4793">
        <v>0</v>
      </c>
      <c r="S4793">
        <v>38.99</v>
      </c>
      <c r="T4793">
        <v>10</v>
      </c>
      <c r="U4793">
        <v>125.04112061110401</v>
      </c>
      <c r="V4793">
        <v>2.5868440502586801E-3</v>
      </c>
    </row>
    <row r="4794" spans="1:22" hidden="1" x14ac:dyDescent="0.25">
      <c r="A4794" t="str">
        <f t="shared" si="105"/>
        <v>18-25FDepr Highop_jcode</v>
      </c>
      <c r="B4794" t="s">
        <v>3782</v>
      </c>
      <c r="C4794" t="s">
        <v>9</v>
      </c>
      <c r="D4794" t="s">
        <v>339</v>
      </c>
      <c r="E4794" t="s">
        <v>4972</v>
      </c>
      <c r="F4794">
        <v>557</v>
      </c>
      <c r="G4794" t="s">
        <v>300</v>
      </c>
      <c r="H4794">
        <v>708.52159635533405</v>
      </c>
      <c r="I4794">
        <v>0.04</v>
      </c>
      <c r="J4794" t="s">
        <v>336</v>
      </c>
      <c r="K4794">
        <v>28.340863854213399</v>
      </c>
      <c r="L4794">
        <v>15785.8611667968</v>
      </c>
      <c r="M4794">
        <v>0</v>
      </c>
      <c r="N4794">
        <v>0</v>
      </c>
      <c r="O4794">
        <v>0</v>
      </c>
      <c r="P4794">
        <v>0</v>
      </c>
      <c r="Q4794">
        <v>0.04</v>
      </c>
      <c r="R4794">
        <v>28.340863854213399</v>
      </c>
      <c r="S4794">
        <v>22.28</v>
      </c>
      <c r="T4794">
        <v>10</v>
      </c>
      <c r="U4794">
        <v>708.52159635533405</v>
      </c>
      <c r="V4794">
        <v>2.60756192959583E-3</v>
      </c>
    </row>
    <row r="4795" spans="1:22" hidden="1" x14ac:dyDescent="0.25">
      <c r="A4795" t="str">
        <f t="shared" si="105"/>
        <v>18-25FDepr Highop_lab</v>
      </c>
      <c r="B4795" t="s">
        <v>3782</v>
      </c>
      <c r="C4795" t="s">
        <v>9</v>
      </c>
      <c r="D4795" t="s">
        <v>339</v>
      </c>
      <c r="E4795" t="s">
        <v>4972</v>
      </c>
      <c r="F4795">
        <v>557</v>
      </c>
      <c r="G4795" t="s">
        <v>301</v>
      </c>
      <c r="H4795">
        <v>539.08312628264105</v>
      </c>
      <c r="I4795">
        <v>9.15</v>
      </c>
      <c r="J4795" t="s">
        <v>333</v>
      </c>
      <c r="K4795">
        <v>4932.6106054861602</v>
      </c>
      <c r="L4795">
        <v>2747464.1072557899</v>
      </c>
      <c r="M4795">
        <v>0</v>
      </c>
      <c r="N4795">
        <v>9.15</v>
      </c>
      <c r="O4795">
        <v>0</v>
      </c>
      <c r="P4795">
        <v>0</v>
      </c>
      <c r="Q4795">
        <v>0</v>
      </c>
      <c r="R4795">
        <v>0</v>
      </c>
      <c r="S4795">
        <v>5096.55</v>
      </c>
      <c r="T4795">
        <v>10</v>
      </c>
      <c r="U4795">
        <v>539.08312628264105</v>
      </c>
      <c r="V4795">
        <v>0.66160520607375295</v>
      </c>
    </row>
    <row r="4796" spans="1:22" hidden="1" x14ac:dyDescent="0.25">
      <c r="A4796" t="str">
        <f t="shared" si="105"/>
        <v>18-25FDepr Highop_mh</v>
      </c>
      <c r="B4796" t="s">
        <v>3782</v>
      </c>
      <c r="C4796" t="s">
        <v>9</v>
      </c>
      <c r="D4796" t="s">
        <v>339</v>
      </c>
      <c r="E4796" t="s">
        <v>4972</v>
      </c>
      <c r="F4796">
        <v>557</v>
      </c>
      <c r="G4796" t="s">
        <v>302</v>
      </c>
      <c r="H4796">
        <v>129.921636174257</v>
      </c>
      <c r="I4796">
        <v>7.92</v>
      </c>
      <c r="J4796" t="s">
        <v>332</v>
      </c>
      <c r="K4796">
        <v>1028.97935850012</v>
      </c>
      <c r="L4796">
        <v>573141.50268456596</v>
      </c>
      <c r="M4796">
        <v>7.92</v>
      </c>
      <c r="N4796">
        <v>0</v>
      </c>
      <c r="O4796">
        <v>0</v>
      </c>
      <c r="P4796">
        <v>0</v>
      </c>
      <c r="Q4796">
        <v>0</v>
      </c>
      <c r="R4796">
        <v>0</v>
      </c>
      <c r="S4796">
        <v>4411.4399999999996</v>
      </c>
      <c r="T4796">
        <v>10</v>
      </c>
      <c r="U4796">
        <v>129.921636174257</v>
      </c>
      <c r="V4796">
        <v>0.292682926829268</v>
      </c>
    </row>
    <row r="4797" spans="1:22" hidden="1" x14ac:dyDescent="0.25">
      <c r="A4797" t="str">
        <f t="shared" si="105"/>
        <v>18-25FDepr Highop_op_fac</v>
      </c>
      <c r="B4797" t="s">
        <v>3782</v>
      </c>
      <c r="C4797" t="s">
        <v>9</v>
      </c>
      <c r="D4797" t="s">
        <v>339</v>
      </c>
      <c r="E4797" t="s">
        <v>4972</v>
      </c>
      <c r="F4797">
        <v>557</v>
      </c>
      <c r="G4797" t="s">
        <v>303</v>
      </c>
      <c r="H4797">
        <v>1345.83014982484</v>
      </c>
      <c r="I4797">
        <v>6.53</v>
      </c>
      <c r="J4797" t="s">
        <v>336</v>
      </c>
      <c r="K4797">
        <v>8788.2708783562302</v>
      </c>
      <c r="L4797">
        <v>4895066.8792444197</v>
      </c>
      <c r="M4797">
        <v>0</v>
      </c>
      <c r="N4797">
        <v>0</v>
      </c>
      <c r="O4797">
        <v>0</v>
      </c>
      <c r="P4797">
        <v>0</v>
      </c>
      <c r="Q4797">
        <v>6.53</v>
      </c>
      <c r="R4797">
        <v>8788.2708783562302</v>
      </c>
      <c r="S4797">
        <v>3637.21</v>
      </c>
      <c r="T4797">
        <v>10</v>
      </c>
      <c r="U4797">
        <v>1345.83014982484</v>
      </c>
      <c r="V4797">
        <v>0.42568448500651901</v>
      </c>
    </row>
    <row r="4798" spans="1:22" hidden="1" x14ac:dyDescent="0.25">
      <c r="A4798" t="str">
        <f t="shared" si="105"/>
        <v>18-25FDepr Highop_other</v>
      </c>
      <c r="B4798" t="s">
        <v>3782</v>
      </c>
      <c r="C4798" t="s">
        <v>9</v>
      </c>
      <c r="D4798" t="s">
        <v>339</v>
      </c>
      <c r="E4798" t="s">
        <v>4972</v>
      </c>
      <c r="F4798">
        <v>557</v>
      </c>
      <c r="G4798" t="s">
        <v>304</v>
      </c>
      <c r="H4798">
        <v>8216.8353073480794</v>
      </c>
      <c r="I4798">
        <v>1</v>
      </c>
      <c r="J4798" t="s">
        <v>336</v>
      </c>
      <c r="K4798">
        <v>8216.8353073480794</v>
      </c>
      <c r="L4798">
        <v>4576777.2661928805</v>
      </c>
      <c r="M4798">
        <v>0</v>
      </c>
      <c r="N4798">
        <v>0</v>
      </c>
      <c r="O4798">
        <v>0</v>
      </c>
      <c r="P4798">
        <v>0</v>
      </c>
      <c r="Q4798">
        <v>1</v>
      </c>
      <c r="R4798">
        <v>8216.8353073480794</v>
      </c>
      <c r="S4798">
        <v>557</v>
      </c>
      <c r="T4798">
        <v>10</v>
      </c>
      <c r="U4798">
        <v>8216.8353073480794</v>
      </c>
      <c r="V4798">
        <v>6.51890482398957E-2</v>
      </c>
    </row>
    <row r="4799" spans="1:22" hidden="1" x14ac:dyDescent="0.25">
      <c r="A4799" t="str">
        <f t="shared" si="105"/>
        <v>18-25FDepr Highop_prev</v>
      </c>
      <c r="B4799" t="s">
        <v>3782</v>
      </c>
      <c r="C4799" t="s">
        <v>9</v>
      </c>
      <c r="D4799" t="s">
        <v>339</v>
      </c>
      <c r="E4799" t="s">
        <v>4972</v>
      </c>
      <c r="F4799">
        <v>557</v>
      </c>
      <c r="G4799" t="s">
        <v>305</v>
      </c>
      <c r="H4799">
        <v>191.48650160831099</v>
      </c>
      <c r="I4799">
        <v>4.92</v>
      </c>
      <c r="J4799" t="s">
        <v>332</v>
      </c>
      <c r="K4799">
        <v>942.11358791289194</v>
      </c>
      <c r="L4799">
        <v>524757.26846748102</v>
      </c>
      <c r="M4799">
        <v>4.92</v>
      </c>
      <c r="N4799">
        <v>0</v>
      </c>
      <c r="O4799">
        <v>0</v>
      </c>
      <c r="P4799">
        <v>0</v>
      </c>
      <c r="Q4799">
        <v>0</v>
      </c>
      <c r="R4799">
        <v>0</v>
      </c>
      <c r="S4799">
        <v>2740.44</v>
      </c>
      <c r="T4799">
        <v>10</v>
      </c>
      <c r="U4799">
        <v>191.48650160831099</v>
      </c>
      <c r="V4799">
        <v>0.18181818181818199</v>
      </c>
    </row>
    <row r="4800" spans="1:22" hidden="1" x14ac:dyDescent="0.25">
      <c r="A4800" t="str">
        <f t="shared" si="105"/>
        <v>18-25FDepr Highop_primcare</v>
      </c>
      <c r="B4800" t="s">
        <v>3782</v>
      </c>
      <c r="C4800" t="s">
        <v>9</v>
      </c>
      <c r="D4800" t="s">
        <v>339</v>
      </c>
      <c r="E4800" t="s">
        <v>4972</v>
      </c>
      <c r="F4800">
        <v>557</v>
      </c>
      <c r="G4800" t="s">
        <v>306</v>
      </c>
      <c r="H4800">
        <v>130.809033338082</v>
      </c>
      <c r="I4800">
        <v>4.25</v>
      </c>
      <c r="J4800" t="s">
        <v>332</v>
      </c>
      <c r="K4800">
        <v>555.93839168684804</v>
      </c>
      <c r="L4800">
        <v>309657.684169574</v>
      </c>
      <c r="M4800">
        <v>4.25</v>
      </c>
      <c r="N4800">
        <v>0</v>
      </c>
      <c r="O4800">
        <v>0</v>
      </c>
      <c r="P4800">
        <v>0</v>
      </c>
      <c r="Q4800">
        <v>0</v>
      </c>
      <c r="R4800">
        <v>0</v>
      </c>
      <c r="S4800">
        <v>2367.25</v>
      </c>
      <c r="T4800">
        <v>10</v>
      </c>
      <c r="U4800">
        <v>130.809033338082</v>
      </c>
      <c r="V4800">
        <v>0.15705838876570599</v>
      </c>
    </row>
    <row r="4801" spans="1:22" hidden="1" x14ac:dyDescent="0.25">
      <c r="A4801" t="str">
        <f t="shared" si="105"/>
        <v>18-25FDepr Highop_rehab</v>
      </c>
      <c r="B4801" t="s">
        <v>3782</v>
      </c>
      <c r="C4801" t="s">
        <v>9</v>
      </c>
      <c r="D4801" t="s">
        <v>339</v>
      </c>
      <c r="E4801" t="s">
        <v>4972</v>
      </c>
      <c r="F4801">
        <v>557</v>
      </c>
      <c r="G4801" t="s">
        <v>307</v>
      </c>
      <c r="H4801">
        <v>141.69169285647399</v>
      </c>
      <c r="I4801">
        <v>2.57</v>
      </c>
      <c r="J4801" t="s">
        <v>336</v>
      </c>
      <c r="K4801">
        <v>364.147650641138</v>
      </c>
      <c r="L4801">
        <v>202830.24140711399</v>
      </c>
      <c r="M4801">
        <v>0</v>
      </c>
      <c r="N4801">
        <v>0</v>
      </c>
      <c r="O4801">
        <v>0</v>
      </c>
      <c r="P4801">
        <v>0</v>
      </c>
      <c r="Q4801">
        <v>2.57</v>
      </c>
      <c r="R4801">
        <v>364.147650641138</v>
      </c>
      <c r="S4801">
        <v>1431.49</v>
      </c>
      <c r="T4801">
        <v>10</v>
      </c>
      <c r="U4801">
        <v>141.69169285647399</v>
      </c>
      <c r="V4801">
        <v>0.16753585397653201</v>
      </c>
    </row>
    <row r="4802" spans="1:22" hidden="1" x14ac:dyDescent="0.25">
      <c r="A4802" t="str">
        <f t="shared" si="105"/>
        <v>18-25FDepr Highop_speccare</v>
      </c>
      <c r="B4802" t="s">
        <v>3782</v>
      </c>
      <c r="C4802" t="s">
        <v>9</v>
      </c>
      <c r="D4802" t="s">
        <v>339</v>
      </c>
      <c r="E4802" t="s">
        <v>4972</v>
      </c>
      <c r="F4802">
        <v>557</v>
      </c>
      <c r="G4802" t="s">
        <v>308</v>
      </c>
      <c r="H4802">
        <v>143.67046619606299</v>
      </c>
      <c r="I4802">
        <v>8.75</v>
      </c>
      <c r="J4802" t="s">
        <v>332</v>
      </c>
      <c r="K4802">
        <v>1257.11657921555</v>
      </c>
      <c r="L4802">
        <v>700213.93462306401</v>
      </c>
      <c r="M4802">
        <v>8.75</v>
      </c>
      <c r="N4802">
        <v>0</v>
      </c>
      <c r="O4802">
        <v>0</v>
      </c>
      <c r="P4802">
        <v>0</v>
      </c>
      <c r="Q4802">
        <v>0</v>
      </c>
      <c r="R4802">
        <v>0</v>
      </c>
      <c r="S4802">
        <v>4873.75</v>
      </c>
      <c r="T4802">
        <v>10</v>
      </c>
      <c r="U4802">
        <v>143.67046619606299</v>
      </c>
      <c r="V4802">
        <v>0.323355506282336</v>
      </c>
    </row>
    <row r="4803" spans="1:22" hidden="1" x14ac:dyDescent="0.25">
      <c r="A4803" t="str">
        <f t="shared" si="105"/>
        <v>18-25FDepr Highop_surg</v>
      </c>
      <c r="B4803" t="s">
        <v>3782</v>
      </c>
      <c r="C4803" t="s">
        <v>9</v>
      </c>
      <c r="D4803" t="s">
        <v>339</v>
      </c>
      <c r="E4803" t="s">
        <v>4972</v>
      </c>
      <c r="F4803">
        <v>557</v>
      </c>
      <c r="G4803" t="s">
        <v>309</v>
      </c>
      <c r="H4803">
        <v>1871.7019196382801</v>
      </c>
      <c r="I4803">
        <v>1.51</v>
      </c>
      <c r="J4803" t="s">
        <v>336</v>
      </c>
      <c r="K4803">
        <v>2826.2698986537998</v>
      </c>
      <c r="L4803">
        <v>1574232.3335501701</v>
      </c>
      <c r="M4803">
        <v>0</v>
      </c>
      <c r="N4803">
        <v>0</v>
      </c>
      <c r="O4803">
        <v>0</v>
      </c>
      <c r="P4803">
        <v>0</v>
      </c>
      <c r="Q4803">
        <v>1.51</v>
      </c>
      <c r="R4803">
        <v>2826.2698986537998</v>
      </c>
      <c r="S4803">
        <v>841.07</v>
      </c>
      <c r="T4803">
        <v>10</v>
      </c>
      <c r="U4803">
        <v>1871.7019196382801</v>
      </c>
      <c r="V4803">
        <v>9.8435462842242499E-2</v>
      </c>
    </row>
    <row r="4804" spans="1:22" hidden="1" x14ac:dyDescent="0.25">
      <c r="A4804" t="str">
        <f t="shared" si="105"/>
        <v>18-25FDepr Highop_ultrasound</v>
      </c>
      <c r="B4804" t="s">
        <v>3782</v>
      </c>
      <c r="C4804" t="s">
        <v>9</v>
      </c>
      <c r="D4804" t="s">
        <v>339</v>
      </c>
      <c r="E4804" t="s">
        <v>4972</v>
      </c>
      <c r="F4804">
        <v>557</v>
      </c>
      <c r="G4804" t="s">
        <v>310</v>
      </c>
      <c r="H4804">
        <v>371.773743746778</v>
      </c>
      <c r="I4804">
        <v>1.37</v>
      </c>
      <c r="J4804" t="s">
        <v>333</v>
      </c>
      <c r="K4804">
        <v>509.33002893308498</v>
      </c>
      <c r="L4804">
        <v>283696.826115729</v>
      </c>
      <c r="M4804">
        <v>0</v>
      </c>
      <c r="N4804">
        <v>1.37</v>
      </c>
      <c r="O4804">
        <v>0</v>
      </c>
      <c r="P4804">
        <v>0</v>
      </c>
      <c r="Q4804">
        <v>0</v>
      </c>
      <c r="R4804">
        <v>0</v>
      </c>
      <c r="S4804">
        <v>763.09</v>
      </c>
      <c r="T4804">
        <v>10</v>
      </c>
      <c r="U4804">
        <v>371.773743746778</v>
      </c>
      <c r="V4804">
        <v>9.9060014461316001E-2</v>
      </c>
    </row>
    <row r="4805" spans="1:22" hidden="1" x14ac:dyDescent="0.25">
      <c r="A4805" t="str">
        <f t="shared" si="105"/>
        <v>18-25FDepr Highop_xray</v>
      </c>
      <c r="B4805" t="s">
        <v>3782</v>
      </c>
      <c r="C4805" t="s">
        <v>9</v>
      </c>
      <c r="D4805" t="s">
        <v>339</v>
      </c>
      <c r="E4805" t="s">
        <v>4972</v>
      </c>
      <c r="F4805">
        <v>557</v>
      </c>
      <c r="G4805" t="s">
        <v>311</v>
      </c>
      <c r="H4805">
        <v>144.979675508707</v>
      </c>
      <c r="I4805">
        <v>1.35</v>
      </c>
      <c r="J4805" t="s">
        <v>333</v>
      </c>
      <c r="K4805">
        <v>195.722561936754</v>
      </c>
      <c r="L4805">
        <v>109017.466998772</v>
      </c>
      <c r="M4805">
        <v>0</v>
      </c>
      <c r="N4805">
        <v>1.35</v>
      </c>
      <c r="O4805">
        <v>0</v>
      </c>
      <c r="P4805">
        <v>0</v>
      </c>
      <c r="Q4805">
        <v>0</v>
      </c>
      <c r="R4805">
        <v>0</v>
      </c>
      <c r="S4805">
        <v>751.95</v>
      </c>
      <c r="T4805">
        <v>10</v>
      </c>
      <c r="U4805">
        <v>144.979675508707</v>
      </c>
      <c r="V4805">
        <v>9.7613882863340606E-2</v>
      </c>
    </row>
    <row r="4806" spans="1:22" hidden="1" x14ac:dyDescent="0.25">
      <c r="A4806" t="str">
        <f t="shared" si="105"/>
        <v>18-25FDepr Highrx_generic</v>
      </c>
      <c r="B4806" t="s">
        <v>3782</v>
      </c>
      <c r="C4806" t="s">
        <v>9</v>
      </c>
      <c r="D4806" t="s">
        <v>339</v>
      </c>
      <c r="E4806" t="s">
        <v>4972</v>
      </c>
      <c r="F4806">
        <v>557</v>
      </c>
      <c r="G4806" t="s">
        <v>312</v>
      </c>
      <c r="H4806">
        <v>42.165171228427297</v>
      </c>
      <c r="I4806">
        <v>33.299999999999997</v>
      </c>
      <c r="J4806" t="s">
        <v>334</v>
      </c>
      <c r="K4806">
        <v>1404.10020190663</v>
      </c>
      <c r="L4806">
        <v>782083.81246199203</v>
      </c>
      <c r="M4806">
        <v>0</v>
      </c>
      <c r="N4806">
        <v>0</v>
      </c>
      <c r="O4806">
        <v>33.299999999999997</v>
      </c>
      <c r="P4806">
        <v>0</v>
      </c>
      <c r="Q4806">
        <v>0</v>
      </c>
      <c r="R4806">
        <v>0</v>
      </c>
      <c r="S4806">
        <v>18548.099999999999</v>
      </c>
      <c r="T4806">
        <v>10</v>
      </c>
      <c r="U4806">
        <v>42.165171228427297</v>
      </c>
      <c r="V4806">
        <v>0.82959641255605399</v>
      </c>
    </row>
    <row r="4807" spans="1:22" hidden="1" x14ac:dyDescent="0.25">
      <c r="A4807" t="str">
        <f t="shared" si="105"/>
        <v>18-25FDepr Highrx_npbrand</v>
      </c>
      <c r="B4807" t="s">
        <v>3782</v>
      </c>
      <c r="C4807" t="s">
        <v>9</v>
      </c>
      <c r="D4807" t="s">
        <v>339</v>
      </c>
      <c r="E4807" t="s">
        <v>4972</v>
      </c>
      <c r="F4807">
        <v>557</v>
      </c>
      <c r="G4807" t="s">
        <v>2688</v>
      </c>
      <c r="H4807">
        <v>559.83166067865398</v>
      </c>
      <c r="I4807">
        <v>0.79512647130000003</v>
      </c>
      <c r="J4807" t="s">
        <v>334</v>
      </c>
      <c r="K4807">
        <v>445.13697287743702</v>
      </c>
      <c r="L4807">
        <v>247941.29389273201</v>
      </c>
      <c r="M4807">
        <v>0</v>
      </c>
      <c r="N4807">
        <v>0</v>
      </c>
      <c r="O4807">
        <v>0.79512647130000003</v>
      </c>
      <c r="P4807">
        <v>0</v>
      </c>
      <c r="Q4807">
        <v>0</v>
      </c>
      <c r="R4807">
        <v>0</v>
      </c>
      <c r="S4807">
        <v>442.88544451410002</v>
      </c>
      <c r="T4807">
        <v>10</v>
      </c>
      <c r="U4807">
        <v>559.83166067865398</v>
      </c>
      <c r="V4807">
        <v>1.9808830874439499E-2</v>
      </c>
    </row>
    <row r="4808" spans="1:22" hidden="1" x14ac:dyDescent="0.25">
      <c r="A4808" t="str">
        <f t="shared" si="105"/>
        <v>18-25FDepr Highrx_pbrand</v>
      </c>
      <c r="B4808" t="s">
        <v>3782</v>
      </c>
      <c r="C4808" t="s">
        <v>9</v>
      </c>
      <c r="D4808" t="s">
        <v>339</v>
      </c>
      <c r="E4808" t="s">
        <v>4972</v>
      </c>
      <c r="F4808">
        <v>557</v>
      </c>
      <c r="G4808" t="s">
        <v>2687</v>
      </c>
      <c r="H4808">
        <v>347.44309385705799</v>
      </c>
      <c r="I4808">
        <v>5.5048735287000001</v>
      </c>
      <c r="J4808" t="s">
        <v>334</v>
      </c>
      <c r="K4808">
        <v>1912.63029010335</v>
      </c>
      <c r="L4808">
        <v>1065335.07158757</v>
      </c>
      <c r="M4808">
        <v>0</v>
      </c>
      <c r="N4808">
        <v>0</v>
      </c>
      <c r="O4808">
        <v>5.5048735287000001</v>
      </c>
      <c r="P4808">
        <v>0</v>
      </c>
      <c r="Q4808">
        <v>0</v>
      </c>
      <c r="R4808">
        <v>0</v>
      </c>
      <c r="S4808">
        <v>3066.2145554858998</v>
      </c>
      <c r="T4808">
        <v>10</v>
      </c>
      <c r="U4808">
        <v>347.44309385705799</v>
      </c>
      <c r="V4808">
        <v>0.13714184177130001</v>
      </c>
    </row>
    <row r="4809" spans="1:22" hidden="1" x14ac:dyDescent="0.25">
      <c r="A4809" t="str">
        <f t="shared" si="105"/>
        <v>18-25FDepr Highrx_specialty</v>
      </c>
      <c r="B4809" t="s">
        <v>3782</v>
      </c>
      <c r="C4809" t="s">
        <v>9</v>
      </c>
      <c r="D4809" t="s">
        <v>339</v>
      </c>
      <c r="E4809" t="s">
        <v>4972</v>
      </c>
      <c r="F4809">
        <v>557</v>
      </c>
      <c r="G4809" t="s">
        <v>313</v>
      </c>
      <c r="H4809">
        <v>2824.7246056808599</v>
      </c>
      <c r="I4809">
        <v>0.54</v>
      </c>
      <c r="J4809" t="s">
        <v>334</v>
      </c>
      <c r="K4809">
        <v>1525.35128706767</v>
      </c>
      <c r="L4809">
        <v>849620.66689669003</v>
      </c>
      <c r="M4809">
        <v>0</v>
      </c>
      <c r="N4809">
        <v>0</v>
      </c>
      <c r="O4809">
        <v>0.54</v>
      </c>
      <c r="P4809">
        <v>0</v>
      </c>
      <c r="Q4809">
        <v>0</v>
      </c>
      <c r="R4809">
        <v>0</v>
      </c>
      <c r="S4809">
        <v>300.77999999999997</v>
      </c>
      <c r="T4809">
        <v>10</v>
      </c>
      <c r="U4809">
        <v>2824.7246056808599</v>
      </c>
      <c r="V4809">
        <v>1.34529147982063E-2</v>
      </c>
    </row>
    <row r="4810" spans="1:22" hidden="1" x14ac:dyDescent="0.25">
      <c r="A4810" t="str">
        <f t="shared" si="105"/>
        <v>18-25MDepr Lowip_fac</v>
      </c>
      <c r="B4810" t="s">
        <v>3782</v>
      </c>
      <c r="C4810" t="s">
        <v>5</v>
      </c>
      <c r="D4810" t="s">
        <v>591</v>
      </c>
      <c r="E4810" t="s">
        <v>4970</v>
      </c>
      <c r="F4810">
        <v>312</v>
      </c>
      <c r="G4810" t="s">
        <v>289</v>
      </c>
      <c r="H4810">
        <v>82.471794871794899</v>
      </c>
      <c r="I4810">
        <v>0.03</v>
      </c>
      <c r="J4810" t="s">
        <v>335</v>
      </c>
      <c r="K4810">
        <v>2.4741538461538499</v>
      </c>
      <c r="L4810">
        <v>771.93600000000004</v>
      </c>
      <c r="M4810">
        <v>0</v>
      </c>
      <c r="N4810">
        <v>0</v>
      </c>
      <c r="O4810">
        <v>0</v>
      </c>
      <c r="P4810">
        <v>0.03</v>
      </c>
      <c r="Q4810">
        <v>0</v>
      </c>
      <c r="R4810">
        <v>0</v>
      </c>
      <c r="S4810">
        <v>9.36</v>
      </c>
      <c r="T4810">
        <v>4</v>
      </c>
      <c r="U4810">
        <v>82.471794871794899</v>
      </c>
      <c r="V4810">
        <v>1</v>
      </c>
    </row>
    <row r="4811" spans="1:22" hidden="1" x14ac:dyDescent="0.25">
      <c r="A4811" t="str">
        <f t="shared" si="105"/>
        <v>18-25MDepr Lowip_prof</v>
      </c>
      <c r="B4811" t="s">
        <v>3782</v>
      </c>
      <c r="C4811" t="s">
        <v>5</v>
      </c>
      <c r="D4811" t="s">
        <v>591</v>
      </c>
      <c r="E4811" t="s">
        <v>4970</v>
      </c>
      <c r="F4811">
        <v>312</v>
      </c>
      <c r="G4811" t="s">
        <v>290</v>
      </c>
      <c r="H4811">
        <v>484.359276918577</v>
      </c>
      <c r="I4811">
        <v>0.01</v>
      </c>
      <c r="J4811" t="s">
        <v>363</v>
      </c>
      <c r="K4811">
        <v>4.8435927691857703</v>
      </c>
      <c r="L4811">
        <v>1511.2009439859601</v>
      </c>
      <c r="M4811">
        <v>0</v>
      </c>
      <c r="N4811">
        <v>0</v>
      </c>
      <c r="O4811">
        <v>0</v>
      </c>
      <c r="P4811">
        <v>0</v>
      </c>
      <c r="Q4811">
        <v>0</v>
      </c>
      <c r="R4811">
        <v>0</v>
      </c>
      <c r="S4811">
        <v>3.12</v>
      </c>
      <c r="T4811">
        <v>4</v>
      </c>
      <c r="U4811">
        <v>484.359276918577</v>
      </c>
      <c r="V4811">
        <v>0.33333333333333298</v>
      </c>
    </row>
    <row r="4812" spans="1:22" hidden="1" x14ac:dyDescent="0.25">
      <c r="A4812" t="str">
        <f t="shared" si="105"/>
        <v>18-25MDepr Lowop_ambulance</v>
      </c>
      <c r="B4812" t="s">
        <v>3782</v>
      </c>
      <c r="C4812" t="s">
        <v>5</v>
      </c>
      <c r="D4812" t="s">
        <v>591</v>
      </c>
      <c r="E4812" t="s">
        <v>4970</v>
      </c>
      <c r="F4812">
        <v>312</v>
      </c>
      <c r="G4812" t="s">
        <v>291</v>
      </c>
      <c r="H4812">
        <v>0</v>
      </c>
      <c r="I4812">
        <v>0</v>
      </c>
      <c r="J4812" t="s">
        <v>336</v>
      </c>
      <c r="K4812">
        <v>0</v>
      </c>
      <c r="L4812">
        <v>0</v>
      </c>
      <c r="M4812">
        <v>0</v>
      </c>
      <c r="N4812">
        <v>0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4</v>
      </c>
      <c r="U4812">
        <v>0</v>
      </c>
      <c r="V4812">
        <v>0</v>
      </c>
    </row>
    <row r="4813" spans="1:22" hidden="1" x14ac:dyDescent="0.25">
      <c r="A4813" t="str">
        <f t="shared" si="105"/>
        <v>18-25MDepr Lowop_chiro</v>
      </c>
      <c r="B4813" t="s">
        <v>3782</v>
      </c>
      <c r="C4813" t="s">
        <v>5</v>
      </c>
      <c r="D4813" t="s">
        <v>591</v>
      </c>
      <c r="E4813" t="s">
        <v>4970</v>
      </c>
      <c r="F4813">
        <v>312</v>
      </c>
      <c r="G4813" t="s">
        <v>292</v>
      </c>
      <c r="H4813">
        <v>46.972536231225597</v>
      </c>
      <c r="I4813">
        <v>0.28999999999999998</v>
      </c>
      <c r="J4813" t="s">
        <v>332</v>
      </c>
      <c r="K4813">
        <v>13.622035507055401</v>
      </c>
      <c r="L4813">
        <v>4250.0750782012901</v>
      </c>
      <c r="M4813">
        <v>0.28999999999999998</v>
      </c>
      <c r="N4813">
        <v>0</v>
      </c>
      <c r="O4813">
        <v>0</v>
      </c>
      <c r="P4813">
        <v>0</v>
      </c>
      <c r="Q4813">
        <v>0</v>
      </c>
      <c r="R4813">
        <v>0</v>
      </c>
      <c r="S4813">
        <v>90.48</v>
      </c>
      <c r="T4813">
        <v>4</v>
      </c>
      <c r="U4813">
        <v>46.972536231225597</v>
      </c>
      <c r="V4813">
        <v>3.4278959810874698E-2</v>
      </c>
    </row>
    <row r="4814" spans="1:22" hidden="1" x14ac:dyDescent="0.25">
      <c r="A4814" t="str">
        <f t="shared" si="105"/>
        <v>18-25MDepr Lowop_ct_mri</v>
      </c>
      <c r="B4814" t="s">
        <v>3782</v>
      </c>
      <c r="C4814" t="s">
        <v>5</v>
      </c>
      <c r="D4814" t="s">
        <v>591</v>
      </c>
      <c r="E4814" t="s">
        <v>4970</v>
      </c>
      <c r="F4814">
        <v>312</v>
      </c>
      <c r="G4814" t="s">
        <v>293</v>
      </c>
      <c r="H4814">
        <v>558.24099928635906</v>
      </c>
      <c r="I4814">
        <v>0.05</v>
      </c>
      <c r="J4814" t="s">
        <v>333</v>
      </c>
      <c r="K4814">
        <v>27.912049964318001</v>
      </c>
      <c r="L4814">
        <v>8708.5595888671996</v>
      </c>
      <c r="M4814">
        <v>0</v>
      </c>
      <c r="N4814">
        <v>0.05</v>
      </c>
      <c r="O4814">
        <v>0</v>
      </c>
      <c r="P4814">
        <v>0</v>
      </c>
      <c r="Q4814">
        <v>0</v>
      </c>
      <c r="R4814">
        <v>0</v>
      </c>
      <c r="S4814">
        <v>15.6</v>
      </c>
      <c r="T4814">
        <v>4</v>
      </c>
      <c r="U4814">
        <v>558.24099928635906</v>
      </c>
      <c r="V4814">
        <v>3.8461538461538498E-2</v>
      </c>
    </row>
    <row r="4815" spans="1:22" hidden="1" x14ac:dyDescent="0.25">
      <c r="A4815" t="str">
        <f t="shared" si="105"/>
        <v>18-25MDepr Lowop_diagnostic_cardiology</v>
      </c>
      <c r="B4815" t="s">
        <v>3782</v>
      </c>
      <c r="C4815" t="s">
        <v>5</v>
      </c>
      <c r="D4815" t="s">
        <v>591</v>
      </c>
      <c r="E4815" t="s">
        <v>4970</v>
      </c>
      <c r="F4815">
        <v>312</v>
      </c>
      <c r="G4815" t="s">
        <v>294</v>
      </c>
      <c r="H4815">
        <v>169.803849067914</v>
      </c>
      <c r="I4815">
        <v>0.13</v>
      </c>
      <c r="J4815" t="s">
        <v>333</v>
      </c>
      <c r="K4815">
        <v>22.074500378828802</v>
      </c>
      <c r="L4815">
        <v>6887.2441181945896</v>
      </c>
      <c r="M4815">
        <v>0</v>
      </c>
      <c r="N4815">
        <v>0.13</v>
      </c>
      <c r="O4815">
        <v>0</v>
      </c>
      <c r="P4815">
        <v>0</v>
      </c>
      <c r="Q4815">
        <v>0</v>
      </c>
      <c r="R4815">
        <v>0</v>
      </c>
      <c r="S4815">
        <v>40.56</v>
      </c>
      <c r="T4815">
        <v>4</v>
      </c>
      <c r="U4815">
        <v>169.803849067914</v>
      </c>
      <c r="V4815">
        <v>0.1</v>
      </c>
    </row>
    <row r="4816" spans="1:22" hidden="1" x14ac:dyDescent="0.25">
      <c r="A4816" t="str">
        <f t="shared" si="105"/>
        <v>18-25MDepr Lowop_dialysis</v>
      </c>
      <c r="B4816" t="s">
        <v>3782</v>
      </c>
      <c r="C4816" t="s">
        <v>5</v>
      </c>
      <c r="D4816" t="s">
        <v>591</v>
      </c>
      <c r="E4816" t="s">
        <v>4970</v>
      </c>
      <c r="F4816">
        <v>312</v>
      </c>
      <c r="G4816" t="s">
        <v>295</v>
      </c>
      <c r="H4816">
        <v>0</v>
      </c>
      <c r="I4816">
        <v>0</v>
      </c>
      <c r="J4816" t="s">
        <v>336</v>
      </c>
      <c r="K4816">
        <v>0</v>
      </c>
      <c r="L4816">
        <v>0</v>
      </c>
      <c r="M4816">
        <v>0</v>
      </c>
      <c r="N4816">
        <v>0</v>
      </c>
      <c r="O4816">
        <v>0</v>
      </c>
      <c r="P4816">
        <v>0</v>
      </c>
      <c r="Q4816">
        <v>0</v>
      </c>
      <c r="R4816">
        <v>0</v>
      </c>
      <c r="S4816">
        <v>0</v>
      </c>
      <c r="T4816">
        <v>4</v>
      </c>
      <c r="U4816">
        <v>0</v>
      </c>
      <c r="V4816">
        <v>0</v>
      </c>
    </row>
    <row r="4817" spans="1:22" hidden="1" x14ac:dyDescent="0.25">
      <c r="A4817" t="str">
        <f t="shared" si="105"/>
        <v>18-25MDepr Lowop_dme</v>
      </c>
      <c r="B4817" t="s">
        <v>3782</v>
      </c>
      <c r="C4817" t="s">
        <v>5</v>
      </c>
      <c r="D4817" t="s">
        <v>591</v>
      </c>
      <c r="E4817" t="s">
        <v>4970</v>
      </c>
      <c r="F4817">
        <v>312</v>
      </c>
      <c r="G4817" t="s">
        <v>296</v>
      </c>
      <c r="H4817">
        <v>50.104787157498798</v>
      </c>
      <c r="I4817">
        <v>0.04</v>
      </c>
      <c r="J4817" t="s">
        <v>336</v>
      </c>
      <c r="K4817">
        <v>2.0041914862999501</v>
      </c>
      <c r="L4817">
        <v>625.30774372558506</v>
      </c>
      <c r="M4817">
        <v>0</v>
      </c>
      <c r="N4817">
        <v>0</v>
      </c>
      <c r="O4817">
        <v>0</v>
      </c>
      <c r="P4817">
        <v>0</v>
      </c>
      <c r="Q4817">
        <v>0.04</v>
      </c>
      <c r="R4817">
        <v>2.0041914862999501</v>
      </c>
      <c r="S4817">
        <v>12.48</v>
      </c>
      <c r="T4817">
        <v>4</v>
      </c>
      <c r="U4817">
        <v>50.104787157498798</v>
      </c>
      <c r="V4817">
        <v>2.09424083769633E-2</v>
      </c>
    </row>
    <row r="4818" spans="1:22" hidden="1" x14ac:dyDescent="0.25">
      <c r="A4818" t="str">
        <f t="shared" si="105"/>
        <v>18-25MDepr Lowop_er_fac</v>
      </c>
      <c r="B4818" t="s">
        <v>3782</v>
      </c>
      <c r="C4818" t="s">
        <v>5</v>
      </c>
      <c r="D4818" t="s">
        <v>591</v>
      </c>
      <c r="E4818" t="s">
        <v>4970</v>
      </c>
      <c r="F4818">
        <v>312</v>
      </c>
      <c r="G4818" t="s">
        <v>297</v>
      </c>
      <c r="H4818">
        <v>760.92800733288902</v>
      </c>
      <c r="I4818">
        <v>0.23</v>
      </c>
      <c r="J4818" t="s">
        <v>336</v>
      </c>
      <c r="K4818">
        <v>175.01344168656399</v>
      </c>
      <c r="L4818">
        <v>54604.193806208103</v>
      </c>
      <c r="M4818">
        <v>0</v>
      </c>
      <c r="N4818">
        <v>0</v>
      </c>
      <c r="O4818">
        <v>0</v>
      </c>
      <c r="P4818">
        <v>0</v>
      </c>
      <c r="Q4818">
        <v>0.23</v>
      </c>
      <c r="R4818">
        <v>175.01344168656399</v>
      </c>
      <c r="S4818">
        <v>71.760000000000005</v>
      </c>
      <c r="T4818">
        <v>4</v>
      </c>
      <c r="U4818">
        <v>760.92800733288902</v>
      </c>
      <c r="V4818">
        <v>0.12041884816753901</v>
      </c>
    </row>
    <row r="4819" spans="1:22" hidden="1" x14ac:dyDescent="0.25">
      <c r="A4819" t="str">
        <f t="shared" si="105"/>
        <v>18-25MDepr Lowop_er_prof</v>
      </c>
      <c r="B4819" t="s">
        <v>3782</v>
      </c>
      <c r="C4819" t="s">
        <v>5</v>
      </c>
      <c r="D4819" t="s">
        <v>591</v>
      </c>
      <c r="E4819" t="s">
        <v>4970</v>
      </c>
      <c r="F4819">
        <v>312</v>
      </c>
      <c r="G4819" t="s">
        <v>298</v>
      </c>
      <c r="H4819">
        <v>0</v>
      </c>
      <c r="I4819">
        <v>0</v>
      </c>
      <c r="J4819" t="s">
        <v>276</v>
      </c>
      <c r="K4819">
        <v>0</v>
      </c>
      <c r="L4819">
        <v>0</v>
      </c>
      <c r="M4819">
        <v>0</v>
      </c>
      <c r="N4819">
        <v>0</v>
      </c>
      <c r="O4819">
        <v>0</v>
      </c>
      <c r="P4819">
        <v>0</v>
      </c>
      <c r="Q4819">
        <v>0</v>
      </c>
      <c r="R4819">
        <v>0</v>
      </c>
      <c r="S4819">
        <v>0</v>
      </c>
      <c r="T4819">
        <v>4</v>
      </c>
      <c r="U4819">
        <v>0</v>
      </c>
      <c r="V4819">
        <v>0</v>
      </c>
    </row>
    <row r="4820" spans="1:22" hidden="1" x14ac:dyDescent="0.25">
      <c r="A4820" t="str">
        <f t="shared" si="105"/>
        <v>18-25MDepr Lowop_eye</v>
      </c>
      <c r="B4820" t="s">
        <v>3782</v>
      </c>
      <c r="C4820" t="s">
        <v>5</v>
      </c>
      <c r="D4820" t="s">
        <v>591</v>
      </c>
      <c r="E4820" t="s">
        <v>4970</v>
      </c>
      <c r="F4820">
        <v>312</v>
      </c>
      <c r="G4820" t="s">
        <v>299</v>
      </c>
      <c r="H4820">
        <v>120.32211206289401</v>
      </c>
      <c r="I4820">
        <v>0.04</v>
      </c>
      <c r="J4820" t="s">
        <v>332</v>
      </c>
      <c r="K4820">
        <v>4.8128844825157797</v>
      </c>
      <c r="L4820">
        <v>1501.6199585449201</v>
      </c>
      <c r="M4820">
        <v>0.04</v>
      </c>
      <c r="N4820">
        <v>0</v>
      </c>
      <c r="O4820">
        <v>0</v>
      </c>
      <c r="P4820">
        <v>0</v>
      </c>
      <c r="Q4820">
        <v>0</v>
      </c>
      <c r="R4820">
        <v>0</v>
      </c>
      <c r="S4820">
        <v>12.48</v>
      </c>
      <c r="T4820">
        <v>4</v>
      </c>
      <c r="U4820">
        <v>120.32211206289401</v>
      </c>
      <c r="V4820">
        <v>4.72813238770686E-3</v>
      </c>
    </row>
    <row r="4821" spans="1:22" hidden="1" x14ac:dyDescent="0.25">
      <c r="A4821" t="str">
        <f t="shared" si="105"/>
        <v>18-25MDepr Lowop_jcode</v>
      </c>
      <c r="B4821" t="s">
        <v>3782</v>
      </c>
      <c r="C4821" t="s">
        <v>5</v>
      </c>
      <c r="D4821" t="s">
        <v>591</v>
      </c>
      <c r="E4821" t="s">
        <v>4970</v>
      </c>
      <c r="F4821">
        <v>312</v>
      </c>
      <c r="G4821" t="s">
        <v>300</v>
      </c>
      <c r="H4821">
        <v>0</v>
      </c>
      <c r="I4821">
        <v>0</v>
      </c>
      <c r="J4821" t="s">
        <v>336</v>
      </c>
      <c r="K4821">
        <v>0</v>
      </c>
      <c r="L4821">
        <v>0</v>
      </c>
      <c r="M4821">
        <v>0</v>
      </c>
      <c r="N4821">
        <v>0</v>
      </c>
      <c r="O4821">
        <v>0</v>
      </c>
      <c r="P4821">
        <v>0</v>
      </c>
      <c r="Q4821">
        <v>0</v>
      </c>
      <c r="R4821">
        <v>0</v>
      </c>
      <c r="S4821">
        <v>0</v>
      </c>
      <c r="T4821">
        <v>4</v>
      </c>
      <c r="U4821">
        <v>0</v>
      </c>
      <c r="V4821">
        <v>0</v>
      </c>
    </row>
    <row r="4822" spans="1:22" hidden="1" x14ac:dyDescent="0.25">
      <c r="A4822" t="str">
        <f t="shared" si="105"/>
        <v>18-25MDepr Lowop_lab</v>
      </c>
      <c r="B4822" t="s">
        <v>3782</v>
      </c>
      <c r="C4822" t="s">
        <v>5</v>
      </c>
      <c r="D4822" t="s">
        <v>591</v>
      </c>
      <c r="E4822" t="s">
        <v>4970</v>
      </c>
      <c r="F4822">
        <v>312</v>
      </c>
      <c r="G4822" t="s">
        <v>301</v>
      </c>
      <c r="H4822">
        <v>79.796708056074493</v>
      </c>
      <c r="I4822">
        <v>0.92</v>
      </c>
      <c r="J4822" t="s">
        <v>333</v>
      </c>
      <c r="K4822">
        <v>73.412971411588501</v>
      </c>
      <c r="L4822">
        <v>22904.847080415599</v>
      </c>
      <c r="M4822">
        <v>0</v>
      </c>
      <c r="N4822">
        <v>0.92</v>
      </c>
      <c r="O4822">
        <v>0</v>
      </c>
      <c r="P4822">
        <v>0</v>
      </c>
      <c r="Q4822">
        <v>0</v>
      </c>
      <c r="R4822">
        <v>0</v>
      </c>
      <c r="S4822">
        <v>287.04000000000002</v>
      </c>
      <c r="T4822">
        <v>4</v>
      </c>
      <c r="U4822">
        <v>79.796708056074493</v>
      </c>
      <c r="V4822">
        <v>0.70769230769230795</v>
      </c>
    </row>
    <row r="4823" spans="1:22" hidden="1" x14ac:dyDescent="0.25">
      <c r="A4823" t="str">
        <f t="shared" si="105"/>
        <v>18-25MDepr Lowop_mh</v>
      </c>
      <c r="B4823" t="s">
        <v>3782</v>
      </c>
      <c r="C4823" t="s">
        <v>5</v>
      </c>
      <c r="D4823" t="s">
        <v>591</v>
      </c>
      <c r="E4823" t="s">
        <v>4970</v>
      </c>
      <c r="F4823">
        <v>312</v>
      </c>
      <c r="G4823" t="s">
        <v>302</v>
      </c>
      <c r="H4823">
        <v>103.39812629468101</v>
      </c>
      <c r="I4823">
        <v>3.37</v>
      </c>
      <c r="J4823" t="s">
        <v>332</v>
      </c>
      <c r="K4823">
        <v>348.45168561307503</v>
      </c>
      <c r="L4823">
        <v>108716.925911279</v>
      </c>
      <c r="M4823">
        <v>3.37</v>
      </c>
      <c r="N4823">
        <v>0</v>
      </c>
      <c r="O4823">
        <v>0</v>
      </c>
      <c r="P4823">
        <v>0</v>
      </c>
      <c r="Q4823">
        <v>0</v>
      </c>
      <c r="R4823">
        <v>0</v>
      </c>
      <c r="S4823">
        <v>1051.44</v>
      </c>
      <c r="T4823">
        <v>4</v>
      </c>
      <c r="U4823">
        <v>103.39812629468101</v>
      </c>
      <c r="V4823">
        <v>0.39834515366430301</v>
      </c>
    </row>
    <row r="4824" spans="1:22" hidden="1" x14ac:dyDescent="0.25">
      <c r="A4824" t="str">
        <f t="shared" ref="A4824:A4887" si="106">B4824&amp;C4824&amp;E4824&amp;G4824</f>
        <v>18-25MDepr Lowop_op_fac</v>
      </c>
      <c r="B4824" t="s">
        <v>3782</v>
      </c>
      <c r="C4824" t="s">
        <v>5</v>
      </c>
      <c r="D4824" t="s">
        <v>591</v>
      </c>
      <c r="E4824" t="s">
        <v>4970</v>
      </c>
      <c r="F4824">
        <v>312</v>
      </c>
      <c r="G4824" t="s">
        <v>303</v>
      </c>
      <c r="H4824">
        <v>227.96570168637101</v>
      </c>
      <c r="I4824">
        <v>0.23</v>
      </c>
      <c r="J4824" t="s">
        <v>336</v>
      </c>
      <c r="K4824">
        <v>52.432111387865397</v>
      </c>
      <c r="L4824">
        <v>16358.818753014</v>
      </c>
      <c r="M4824">
        <v>0</v>
      </c>
      <c r="N4824">
        <v>0</v>
      </c>
      <c r="O4824">
        <v>0</v>
      </c>
      <c r="P4824">
        <v>0</v>
      </c>
      <c r="Q4824">
        <v>0.23</v>
      </c>
      <c r="R4824">
        <v>52.432111387865397</v>
      </c>
      <c r="S4824">
        <v>71.760000000000005</v>
      </c>
      <c r="T4824">
        <v>4</v>
      </c>
      <c r="U4824">
        <v>227.96570168637101</v>
      </c>
      <c r="V4824">
        <v>0.12041884816753901</v>
      </c>
    </row>
    <row r="4825" spans="1:22" hidden="1" x14ac:dyDescent="0.25">
      <c r="A4825" t="str">
        <f t="shared" si="106"/>
        <v>18-25MDepr Lowop_other</v>
      </c>
      <c r="B4825" t="s">
        <v>3782</v>
      </c>
      <c r="C4825" t="s">
        <v>5</v>
      </c>
      <c r="D4825" t="s">
        <v>591</v>
      </c>
      <c r="E4825" t="s">
        <v>4970</v>
      </c>
      <c r="F4825">
        <v>312</v>
      </c>
      <c r="G4825" t="s">
        <v>304</v>
      </c>
      <c r="H4825">
        <v>134.095636722698</v>
      </c>
      <c r="I4825">
        <v>1</v>
      </c>
      <c r="J4825" t="s">
        <v>336</v>
      </c>
      <c r="K4825">
        <v>134.095636722698</v>
      </c>
      <c r="L4825">
        <v>41837.838657481698</v>
      </c>
      <c r="M4825">
        <v>0</v>
      </c>
      <c r="N4825">
        <v>0</v>
      </c>
      <c r="O4825">
        <v>0</v>
      </c>
      <c r="P4825">
        <v>0</v>
      </c>
      <c r="Q4825">
        <v>1</v>
      </c>
      <c r="R4825">
        <v>134.095636722698</v>
      </c>
      <c r="S4825">
        <v>312</v>
      </c>
      <c r="T4825">
        <v>4</v>
      </c>
      <c r="U4825">
        <v>134.095636722698</v>
      </c>
      <c r="V4825">
        <v>0.52356020942408399</v>
      </c>
    </row>
    <row r="4826" spans="1:22" hidden="1" x14ac:dyDescent="0.25">
      <c r="A4826" t="str">
        <f t="shared" si="106"/>
        <v>18-25MDepr Lowop_prev</v>
      </c>
      <c r="B4826" t="s">
        <v>3782</v>
      </c>
      <c r="C4826" t="s">
        <v>5</v>
      </c>
      <c r="D4826" t="s">
        <v>591</v>
      </c>
      <c r="E4826" t="s">
        <v>4970</v>
      </c>
      <c r="F4826">
        <v>312</v>
      </c>
      <c r="G4826" t="s">
        <v>305</v>
      </c>
      <c r="H4826">
        <v>119.633411285519</v>
      </c>
      <c r="I4826">
        <v>0.84</v>
      </c>
      <c r="J4826" t="s">
        <v>332</v>
      </c>
      <c r="K4826">
        <v>100.492065479836</v>
      </c>
      <c r="L4826">
        <v>31353.524429708901</v>
      </c>
      <c r="M4826">
        <v>0.84</v>
      </c>
      <c r="N4826">
        <v>0</v>
      </c>
      <c r="O4826">
        <v>0</v>
      </c>
      <c r="P4826">
        <v>0</v>
      </c>
      <c r="Q4826">
        <v>0</v>
      </c>
      <c r="R4826">
        <v>0</v>
      </c>
      <c r="S4826">
        <v>262.08</v>
      </c>
      <c r="T4826">
        <v>4</v>
      </c>
      <c r="U4826">
        <v>119.633411285519</v>
      </c>
      <c r="V4826">
        <v>9.9290780141844004E-2</v>
      </c>
    </row>
    <row r="4827" spans="1:22" hidden="1" x14ac:dyDescent="0.25">
      <c r="A4827" t="str">
        <f t="shared" si="106"/>
        <v>18-25MDepr Lowop_primcare</v>
      </c>
      <c r="B4827" t="s">
        <v>3782</v>
      </c>
      <c r="C4827" t="s">
        <v>5</v>
      </c>
      <c r="D4827" t="s">
        <v>591</v>
      </c>
      <c r="E4827" t="s">
        <v>4970</v>
      </c>
      <c r="F4827">
        <v>312</v>
      </c>
      <c r="G4827" t="s">
        <v>306</v>
      </c>
      <c r="H4827">
        <v>114.83826602619099</v>
      </c>
      <c r="I4827">
        <v>2.02</v>
      </c>
      <c r="J4827" t="s">
        <v>332</v>
      </c>
      <c r="K4827">
        <v>231.97329737290599</v>
      </c>
      <c r="L4827">
        <v>72375.668780346707</v>
      </c>
      <c r="M4827">
        <v>2.02</v>
      </c>
      <c r="N4827">
        <v>0</v>
      </c>
      <c r="O4827">
        <v>0</v>
      </c>
      <c r="P4827">
        <v>0</v>
      </c>
      <c r="Q4827">
        <v>0</v>
      </c>
      <c r="R4827">
        <v>0</v>
      </c>
      <c r="S4827">
        <v>630.24</v>
      </c>
      <c r="T4827">
        <v>4</v>
      </c>
      <c r="U4827">
        <v>114.83826602619099</v>
      </c>
      <c r="V4827">
        <v>0.23877068557919601</v>
      </c>
    </row>
    <row r="4828" spans="1:22" hidden="1" x14ac:dyDescent="0.25">
      <c r="A4828" t="str">
        <f t="shared" si="106"/>
        <v>18-25MDepr Lowop_rehab</v>
      </c>
      <c r="B4828" t="s">
        <v>3782</v>
      </c>
      <c r="C4828" t="s">
        <v>5</v>
      </c>
      <c r="D4828" t="s">
        <v>591</v>
      </c>
      <c r="E4828" t="s">
        <v>4970</v>
      </c>
      <c r="F4828">
        <v>312</v>
      </c>
      <c r="G4828" t="s">
        <v>307</v>
      </c>
      <c r="H4828">
        <v>66.094460222753398</v>
      </c>
      <c r="I4828">
        <v>0.34</v>
      </c>
      <c r="J4828" t="s">
        <v>336</v>
      </c>
      <c r="K4828">
        <v>22.4721164757362</v>
      </c>
      <c r="L4828">
        <v>7011.3003404296796</v>
      </c>
      <c r="M4828">
        <v>0</v>
      </c>
      <c r="N4828">
        <v>0</v>
      </c>
      <c r="O4828">
        <v>0</v>
      </c>
      <c r="P4828">
        <v>0</v>
      </c>
      <c r="Q4828">
        <v>0.34</v>
      </c>
      <c r="R4828">
        <v>22.4721164757362</v>
      </c>
      <c r="S4828">
        <v>106.08</v>
      </c>
      <c r="T4828">
        <v>4</v>
      </c>
      <c r="U4828">
        <v>66.094460222753398</v>
      </c>
      <c r="V4828">
        <v>0.178010471204188</v>
      </c>
    </row>
    <row r="4829" spans="1:22" hidden="1" x14ac:dyDescent="0.25">
      <c r="A4829" t="str">
        <f t="shared" si="106"/>
        <v>18-25MDepr Lowop_speccare</v>
      </c>
      <c r="B4829" t="s">
        <v>3782</v>
      </c>
      <c r="C4829" t="s">
        <v>5</v>
      </c>
      <c r="D4829" t="s">
        <v>591</v>
      </c>
      <c r="E4829" t="s">
        <v>4970</v>
      </c>
      <c r="F4829">
        <v>312</v>
      </c>
      <c r="G4829" t="s">
        <v>308</v>
      </c>
      <c r="H4829">
        <v>101.527037891638</v>
      </c>
      <c r="I4829">
        <v>1.9</v>
      </c>
      <c r="J4829" t="s">
        <v>332</v>
      </c>
      <c r="K4829">
        <v>192.901371994112</v>
      </c>
      <c r="L4829">
        <v>60185.228062162903</v>
      </c>
      <c r="M4829">
        <v>1.9</v>
      </c>
      <c r="N4829">
        <v>0</v>
      </c>
      <c r="O4829">
        <v>0</v>
      </c>
      <c r="P4829">
        <v>0</v>
      </c>
      <c r="Q4829">
        <v>0</v>
      </c>
      <c r="R4829">
        <v>0</v>
      </c>
      <c r="S4829">
        <v>592.79999999999995</v>
      </c>
      <c r="T4829">
        <v>4</v>
      </c>
      <c r="U4829">
        <v>101.527037891638</v>
      </c>
      <c r="V4829">
        <v>0.224586288416076</v>
      </c>
    </row>
    <row r="4830" spans="1:22" hidden="1" x14ac:dyDescent="0.25">
      <c r="A4830" t="str">
        <f t="shared" si="106"/>
        <v>18-25MDepr Lowop_surg</v>
      </c>
      <c r="B4830" t="s">
        <v>3782</v>
      </c>
      <c r="C4830" t="s">
        <v>5</v>
      </c>
      <c r="D4830" t="s">
        <v>591</v>
      </c>
      <c r="E4830" t="s">
        <v>4970</v>
      </c>
      <c r="F4830">
        <v>312</v>
      </c>
      <c r="G4830" t="s">
        <v>309</v>
      </c>
      <c r="H4830">
        <v>53.709401038872002</v>
      </c>
      <c r="I4830">
        <v>7.0000000000000007E-2</v>
      </c>
      <c r="J4830" t="s">
        <v>336</v>
      </c>
      <c r="K4830">
        <v>3.7596580727210398</v>
      </c>
      <c r="L4830">
        <v>1173.01331868897</v>
      </c>
      <c r="M4830">
        <v>0</v>
      </c>
      <c r="N4830">
        <v>0</v>
      </c>
      <c r="O4830">
        <v>0</v>
      </c>
      <c r="P4830">
        <v>0</v>
      </c>
      <c r="Q4830">
        <v>7.0000000000000007E-2</v>
      </c>
      <c r="R4830">
        <v>3.7596580727210398</v>
      </c>
      <c r="S4830">
        <v>21.84</v>
      </c>
      <c r="T4830">
        <v>4</v>
      </c>
      <c r="U4830">
        <v>53.709401038872002</v>
      </c>
      <c r="V4830">
        <v>3.6649214659685903E-2</v>
      </c>
    </row>
    <row r="4831" spans="1:22" hidden="1" x14ac:dyDescent="0.25">
      <c r="A4831" t="str">
        <f t="shared" si="106"/>
        <v>18-25MDepr Lowop_ultrasound</v>
      </c>
      <c r="B4831" t="s">
        <v>3782</v>
      </c>
      <c r="C4831" t="s">
        <v>5</v>
      </c>
      <c r="D4831" t="s">
        <v>591</v>
      </c>
      <c r="E4831" t="s">
        <v>4970</v>
      </c>
      <c r="F4831">
        <v>312</v>
      </c>
      <c r="G4831" t="s">
        <v>310</v>
      </c>
      <c r="H4831">
        <v>146.81191197321999</v>
      </c>
      <c r="I4831">
        <v>0.01</v>
      </c>
      <c r="J4831" t="s">
        <v>333</v>
      </c>
      <c r="K4831">
        <v>1.4681191197322001</v>
      </c>
      <c r="L4831">
        <v>458.05316535644499</v>
      </c>
      <c r="M4831">
        <v>0</v>
      </c>
      <c r="N4831">
        <v>0.01</v>
      </c>
      <c r="O4831">
        <v>0</v>
      </c>
      <c r="P4831">
        <v>0</v>
      </c>
      <c r="Q4831">
        <v>0</v>
      </c>
      <c r="R4831">
        <v>0</v>
      </c>
      <c r="S4831">
        <v>3.12</v>
      </c>
      <c r="T4831">
        <v>4</v>
      </c>
      <c r="U4831">
        <v>146.81191197321999</v>
      </c>
      <c r="V4831">
        <v>7.6923076923076901E-3</v>
      </c>
    </row>
    <row r="4832" spans="1:22" hidden="1" x14ac:dyDescent="0.25">
      <c r="A4832" t="str">
        <f t="shared" si="106"/>
        <v>18-25MDepr Lowop_xray</v>
      </c>
      <c r="B4832" t="s">
        <v>3782</v>
      </c>
      <c r="C4832" t="s">
        <v>5</v>
      </c>
      <c r="D4832" t="s">
        <v>591</v>
      </c>
      <c r="E4832" t="s">
        <v>4970</v>
      </c>
      <c r="F4832">
        <v>312</v>
      </c>
      <c r="G4832" t="s">
        <v>311</v>
      </c>
      <c r="H4832">
        <v>92.6400281827366</v>
      </c>
      <c r="I4832">
        <v>0.19</v>
      </c>
      <c r="J4832" t="s">
        <v>333</v>
      </c>
      <c r="K4832">
        <v>17.601605354719901</v>
      </c>
      <c r="L4832">
        <v>5491.7008706726201</v>
      </c>
      <c r="M4832">
        <v>0</v>
      </c>
      <c r="N4832">
        <v>0.19</v>
      </c>
      <c r="O4832">
        <v>0</v>
      </c>
      <c r="P4832">
        <v>0</v>
      </c>
      <c r="Q4832">
        <v>0</v>
      </c>
      <c r="R4832">
        <v>0</v>
      </c>
      <c r="S4832">
        <v>59.28</v>
      </c>
      <c r="T4832">
        <v>4</v>
      </c>
      <c r="U4832">
        <v>92.6400281827366</v>
      </c>
      <c r="V4832">
        <v>0.146153846153846</v>
      </c>
    </row>
    <row r="4833" spans="1:22" hidden="1" x14ac:dyDescent="0.25">
      <c r="A4833" t="str">
        <f t="shared" si="106"/>
        <v>18-25MDepr Lowrx_generic</v>
      </c>
      <c r="B4833" t="s">
        <v>3782</v>
      </c>
      <c r="C4833" t="s">
        <v>5</v>
      </c>
      <c r="D4833" t="s">
        <v>591</v>
      </c>
      <c r="E4833" t="s">
        <v>4970</v>
      </c>
      <c r="F4833">
        <v>312</v>
      </c>
      <c r="G4833" t="s">
        <v>312</v>
      </c>
      <c r="H4833">
        <v>30.096193901477999</v>
      </c>
      <c r="I4833">
        <v>8.32</v>
      </c>
      <c r="J4833" t="s">
        <v>334</v>
      </c>
      <c r="K4833">
        <v>250.400333260297</v>
      </c>
      <c r="L4833">
        <v>78124.903977212598</v>
      </c>
      <c r="M4833">
        <v>0</v>
      </c>
      <c r="N4833">
        <v>0</v>
      </c>
      <c r="O4833">
        <v>8.32</v>
      </c>
      <c r="P4833">
        <v>0</v>
      </c>
      <c r="Q4833">
        <v>0</v>
      </c>
      <c r="R4833">
        <v>0</v>
      </c>
      <c r="S4833">
        <v>2595.84</v>
      </c>
      <c r="T4833">
        <v>4</v>
      </c>
      <c r="U4833">
        <v>30.096193901477999</v>
      </c>
      <c r="V4833">
        <v>0.91629955947136599</v>
      </c>
    </row>
    <row r="4834" spans="1:22" hidden="1" x14ac:dyDescent="0.25">
      <c r="A4834" t="str">
        <f t="shared" si="106"/>
        <v>18-25MDepr Lowrx_npbrand</v>
      </c>
      <c r="B4834" t="s">
        <v>3782</v>
      </c>
      <c r="C4834" t="s">
        <v>5</v>
      </c>
      <c r="D4834" t="s">
        <v>591</v>
      </c>
      <c r="E4834" t="s">
        <v>4970</v>
      </c>
      <c r="F4834">
        <v>312</v>
      </c>
      <c r="G4834" t="s">
        <v>2688</v>
      </c>
      <c r="H4834">
        <v>316.106078486169</v>
      </c>
      <c r="I4834">
        <v>9.4657913250000003E-2</v>
      </c>
      <c r="J4834" t="s">
        <v>334</v>
      </c>
      <c r="K4834">
        <v>29.9219417551415</v>
      </c>
      <c r="L4834">
        <v>9335.6458276041503</v>
      </c>
      <c r="M4834">
        <v>0</v>
      </c>
      <c r="N4834">
        <v>0</v>
      </c>
      <c r="O4834">
        <v>9.4657913250000003E-2</v>
      </c>
      <c r="P4834">
        <v>0</v>
      </c>
      <c r="Q4834">
        <v>0</v>
      </c>
      <c r="R4834">
        <v>0</v>
      </c>
      <c r="S4834">
        <v>29.533268933999999</v>
      </c>
      <c r="T4834">
        <v>4</v>
      </c>
      <c r="U4834">
        <v>316.106078486169</v>
      </c>
      <c r="V4834">
        <v>1.04248803138767E-2</v>
      </c>
    </row>
    <row r="4835" spans="1:22" hidden="1" x14ac:dyDescent="0.25">
      <c r="A4835" t="str">
        <f t="shared" si="106"/>
        <v>18-25MDepr Lowrx_pbrand</v>
      </c>
      <c r="B4835" t="s">
        <v>3782</v>
      </c>
      <c r="C4835" t="s">
        <v>5</v>
      </c>
      <c r="D4835" t="s">
        <v>591</v>
      </c>
      <c r="E4835" t="s">
        <v>4970</v>
      </c>
      <c r="F4835">
        <v>312</v>
      </c>
      <c r="G4835" t="s">
        <v>2687</v>
      </c>
      <c r="H4835">
        <v>196.181962561955</v>
      </c>
      <c r="I4835">
        <v>0.65534208675000005</v>
      </c>
      <c r="J4835" t="s">
        <v>334</v>
      </c>
      <c r="K4835">
        <v>128.56629672806201</v>
      </c>
      <c r="L4835">
        <v>40112.684579155299</v>
      </c>
      <c r="M4835">
        <v>0</v>
      </c>
      <c r="N4835">
        <v>0</v>
      </c>
      <c r="O4835">
        <v>0.65534208675000005</v>
      </c>
      <c r="P4835">
        <v>0</v>
      </c>
      <c r="Q4835">
        <v>0</v>
      </c>
      <c r="R4835">
        <v>0</v>
      </c>
      <c r="S4835">
        <v>204.46673106599999</v>
      </c>
      <c r="T4835">
        <v>4</v>
      </c>
      <c r="U4835">
        <v>196.181962561955</v>
      </c>
      <c r="V4835">
        <v>7.2174238628854595E-2</v>
      </c>
    </row>
    <row r="4836" spans="1:22" hidden="1" x14ac:dyDescent="0.25">
      <c r="A4836" t="str">
        <f t="shared" si="106"/>
        <v>18-25MDepr Lowrx_specialty</v>
      </c>
      <c r="B4836" t="s">
        <v>3782</v>
      </c>
      <c r="C4836" t="s">
        <v>5</v>
      </c>
      <c r="D4836" t="s">
        <v>591</v>
      </c>
      <c r="E4836" t="s">
        <v>4970</v>
      </c>
      <c r="F4836">
        <v>312</v>
      </c>
      <c r="G4836" t="s">
        <v>313</v>
      </c>
      <c r="H4836">
        <v>875.81713266225904</v>
      </c>
      <c r="I4836">
        <v>0.01</v>
      </c>
      <c r="J4836" t="s">
        <v>334</v>
      </c>
      <c r="K4836">
        <v>8.7581713266225893</v>
      </c>
      <c r="L4836">
        <v>2732.5494539062502</v>
      </c>
      <c r="M4836">
        <v>0</v>
      </c>
      <c r="N4836">
        <v>0</v>
      </c>
      <c r="O4836">
        <v>0.01</v>
      </c>
      <c r="P4836">
        <v>0</v>
      </c>
      <c r="Q4836">
        <v>0</v>
      </c>
      <c r="R4836">
        <v>0</v>
      </c>
      <c r="S4836">
        <v>3.12</v>
      </c>
      <c r="T4836">
        <v>4</v>
      </c>
      <c r="U4836">
        <v>875.81713266225904</v>
      </c>
      <c r="V4836">
        <v>1.1013215859030799E-3</v>
      </c>
    </row>
    <row r="4837" spans="1:22" hidden="1" x14ac:dyDescent="0.25">
      <c r="A4837" t="str">
        <f t="shared" si="106"/>
        <v>18-25MDepr Medip_fac</v>
      </c>
      <c r="B4837" t="s">
        <v>3782</v>
      </c>
      <c r="C4837" t="s">
        <v>5</v>
      </c>
      <c r="D4837" t="s">
        <v>591</v>
      </c>
      <c r="E4837" t="s">
        <v>4971</v>
      </c>
      <c r="F4837">
        <v>0</v>
      </c>
      <c r="G4837" t="s">
        <v>289</v>
      </c>
      <c r="H4837">
        <v>868.31202403615805</v>
      </c>
      <c r="I4837">
        <v>0.04</v>
      </c>
      <c r="J4837" t="s">
        <v>335</v>
      </c>
      <c r="K4837">
        <v>34.732480961446299</v>
      </c>
      <c r="L4837">
        <v>0</v>
      </c>
      <c r="M4837">
        <v>0</v>
      </c>
      <c r="N4837">
        <v>0</v>
      </c>
      <c r="O4837">
        <v>0</v>
      </c>
      <c r="P4837">
        <v>0.04</v>
      </c>
      <c r="Q4837">
        <v>0</v>
      </c>
      <c r="R4837">
        <v>0</v>
      </c>
      <c r="S4837">
        <v>0</v>
      </c>
      <c r="T4837">
        <v>5.5</v>
      </c>
      <c r="U4837">
        <v>868.31202403615805</v>
      </c>
      <c r="V4837">
        <v>1</v>
      </c>
    </row>
    <row r="4838" spans="1:22" hidden="1" x14ac:dyDescent="0.25">
      <c r="A4838" t="str">
        <f t="shared" si="106"/>
        <v>18-25MDepr Medip_prof</v>
      </c>
      <c r="B4838" t="s">
        <v>3782</v>
      </c>
      <c r="C4838" t="s">
        <v>5</v>
      </c>
      <c r="D4838" t="s">
        <v>591</v>
      </c>
      <c r="E4838" t="s">
        <v>4971</v>
      </c>
      <c r="F4838">
        <v>0</v>
      </c>
      <c r="G4838" t="s">
        <v>290</v>
      </c>
      <c r="H4838">
        <v>263.86850769322899</v>
      </c>
      <c r="I4838">
        <v>0.02</v>
      </c>
      <c r="J4838" t="s">
        <v>363</v>
      </c>
      <c r="K4838">
        <v>5.2773701538645899</v>
      </c>
      <c r="L4838">
        <v>0</v>
      </c>
      <c r="M4838">
        <v>0</v>
      </c>
      <c r="N4838">
        <v>0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5.5</v>
      </c>
      <c r="U4838">
        <v>263.86850769322899</v>
      </c>
      <c r="V4838">
        <v>0.5</v>
      </c>
    </row>
    <row r="4839" spans="1:22" hidden="1" x14ac:dyDescent="0.25">
      <c r="A4839" t="str">
        <f t="shared" si="106"/>
        <v>18-25MDepr Medop_ambulance</v>
      </c>
      <c r="B4839" t="s">
        <v>3782</v>
      </c>
      <c r="C4839" t="s">
        <v>5</v>
      </c>
      <c r="D4839" t="s">
        <v>591</v>
      </c>
      <c r="E4839" t="s">
        <v>4971</v>
      </c>
      <c r="F4839">
        <v>0</v>
      </c>
      <c r="G4839" t="s">
        <v>291</v>
      </c>
      <c r="H4839">
        <v>660.13525030934898</v>
      </c>
      <c r="I4839">
        <v>4.4999999999999998E-2</v>
      </c>
      <c r="J4839" t="s">
        <v>336</v>
      </c>
      <c r="K4839">
        <v>29.7060862639207</v>
      </c>
      <c r="L4839">
        <v>0</v>
      </c>
      <c r="M4839">
        <v>0</v>
      </c>
      <c r="N4839">
        <v>0</v>
      </c>
      <c r="O4839">
        <v>0</v>
      </c>
      <c r="P4839">
        <v>0</v>
      </c>
      <c r="Q4839">
        <v>4.4999999999999998E-2</v>
      </c>
      <c r="R4839">
        <v>29.7060862639207</v>
      </c>
      <c r="S4839">
        <v>0</v>
      </c>
      <c r="T4839">
        <v>5.5</v>
      </c>
      <c r="U4839">
        <v>660.13525030934898</v>
      </c>
      <c r="V4839">
        <v>1.83299389002037E-2</v>
      </c>
    </row>
    <row r="4840" spans="1:22" hidden="1" x14ac:dyDescent="0.25">
      <c r="A4840" t="str">
        <f t="shared" si="106"/>
        <v>18-25MDepr Medop_chiro</v>
      </c>
      <c r="B4840" t="s">
        <v>3782</v>
      </c>
      <c r="C4840" t="s">
        <v>5</v>
      </c>
      <c r="D4840" t="s">
        <v>591</v>
      </c>
      <c r="E4840" t="s">
        <v>4971</v>
      </c>
      <c r="F4840">
        <v>0</v>
      </c>
      <c r="G4840" t="s">
        <v>292</v>
      </c>
      <c r="H4840">
        <v>40.599499474389603</v>
      </c>
      <c r="I4840">
        <v>0.30499999999999999</v>
      </c>
      <c r="J4840" t="s">
        <v>332</v>
      </c>
      <c r="K4840">
        <v>12.3828473396888</v>
      </c>
      <c r="L4840">
        <v>0</v>
      </c>
      <c r="M4840">
        <v>0.30499999999999999</v>
      </c>
      <c r="N4840">
        <v>0</v>
      </c>
      <c r="O4840">
        <v>0</v>
      </c>
      <c r="P4840">
        <v>0</v>
      </c>
      <c r="Q4840">
        <v>0</v>
      </c>
      <c r="R4840">
        <v>0</v>
      </c>
      <c r="S4840">
        <v>0</v>
      </c>
      <c r="T4840">
        <v>5.5</v>
      </c>
      <c r="U4840">
        <v>40.599499474389603</v>
      </c>
      <c r="V4840">
        <v>2.68959435626102E-2</v>
      </c>
    </row>
    <row r="4841" spans="1:22" hidden="1" x14ac:dyDescent="0.25">
      <c r="A4841" t="str">
        <f t="shared" si="106"/>
        <v>18-25MDepr Medop_ct_mri</v>
      </c>
      <c r="B4841" t="s">
        <v>3782</v>
      </c>
      <c r="C4841" t="s">
        <v>5</v>
      </c>
      <c r="D4841" t="s">
        <v>591</v>
      </c>
      <c r="E4841" t="s">
        <v>4971</v>
      </c>
      <c r="F4841">
        <v>0</v>
      </c>
      <c r="G4841" t="s">
        <v>293</v>
      </c>
      <c r="H4841">
        <v>797.75060924354</v>
      </c>
      <c r="I4841">
        <v>7.4999999999999997E-2</v>
      </c>
      <c r="J4841" t="s">
        <v>333</v>
      </c>
      <c r="K4841">
        <v>59.831295693265503</v>
      </c>
      <c r="L4841">
        <v>0</v>
      </c>
      <c r="M4841">
        <v>0</v>
      </c>
      <c r="N4841">
        <v>7.4999999999999997E-2</v>
      </c>
      <c r="O4841">
        <v>0</v>
      </c>
      <c r="P4841">
        <v>0</v>
      </c>
      <c r="Q4841">
        <v>0</v>
      </c>
      <c r="R4841">
        <v>0</v>
      </c>
      <c r="S4841">
        <v>0</v>
      </c>
      <c r="T4841">
        <v>5.5</v>
      </c>
      <c r="U4841">
        <v>797.75060924354</v>
      </c>
      <c r="V4841">
        <v>4.3478260869565202E-2</v>
      </c>
    </row>
    <row r="4842" spans="1:22" hidden="1" x14ac:dyDescent="0.25">
      <c r="A4842" t="str">
        <f t="shared" si="106"/>
        <v>18-25MDepr Medop_diagnostic_cardiology</v>
      </c>
      <c r="B4842" t="s">
        <v>3782</v>
      </c>
      <c r="C4842" t="s">
        <v>5</v>
      </c>
      <c r="D4842" t="s">
        <v>591</v>
      </c>
      <c r="E4842" t="s">
        <v>4971</v>
      </c>
      <c r="F4842">
        <v>0</v>
      </c>
      <c r="G4842" t="s">
        <v>294</v>
      </c>
      <c r="H4842">
        <v>183.98930433860201</v>
      </c>
      <c r="I4842">
        <v>0.22</v>
      </c>
      <c r="J4842" t="s">
        <v>333</v>
      </c>
      <c r="K4842">
        <v>40.4776469544924</v>
      </c>
      <c r="L4842">
        <v>0</v>
      </c>
      <c r="M4842">
        <v>0</v>
      </c>
      <c r="N4842">
        <v>0.22</v>
      </c>
      <c r="O4842">
        <v>0</v>
      </c>
      <c r="P4842">
        <v>0</v>
      </c>
      <c r="Q4842">
        <v>0</v>
      </c>
      <c r="R4842">
        <v>0</v>
      </c>
      <c r="S4842">
        <v>0</v>
      </c>
      <c r="T4842">
        <v>5.5</v>
      </c>
      <c r="U4842">
        <v>183.98930433860201</v>
      </c>
      <c r="V4842">
        <v>0.12753623188405799</v>
      </c>
    </row>
    <row r="4843" spans="1:22" hidden="1" x14ac:dyDescent="0.25">
      <c r="A4843" t="str">
        <f t="shared" si="106"/>
        <v>18-25MDepr Medop_dialysis</v>
      </c>
      <c r="B4843" t="s">
        <v>3782</v>
      </c>
      <c r="C4843" t="s">
        <v>5</v>
      </c>
      <c r="D4843" t="s">
        <v>591</v>
      </c>
      <c r="E4843" t="s">
        <v>4971</v>
      </c>
      <c r="F4843">
        <v>0</v>
      </c>
      <c r="G4843" t="s">
        <v>295</v>
      </c>
      <c r="H4843">
        <v>0</v>
      </c>
      <c r="I4843">
        <v>0</v>
      </c>
      <c r="J4843" t="s">
        <v>336</v>
      </c>
      <c r="K4843">
        <v>0</v>
      </c>
      <c r="L4843">
        <v>0</v>
      </c>
      <c r="M4843">
        <v>0</v>
      </c>
      <c r="N4843">
        <v>0</v>
      </c>
      <c r="O4843">
        <v>0</v>
      </c>
      <c r="P4843">
        <v>0</v>
      </c>
      <c r="Q4843">
        <v>0</v>
      </c>
      <c r="R4843">
        <v>0</v>
      </c>
      <c r="S4843">
        <v>0</v>
      </c>
      <c r="T4843">
        <v>5.5</v>
      </c>
      <c r="U4843">
        <v>0</v>
      </c>
      <c r="V4843">
        <v>0</v>
      </c>
    </row>
    <row r="4844" spans="1:22" hidden="1" x14ac:dyDescent="0.25">
      <c r="A4844" t="str">
        <f t="shared" si="106"/>
        <v>18-25MDepr Medop_dme</v>
      </c>
      <c r="B4844" t="s">
        <v>3782</v>
      </c>
      <c r="C4844" t="s">
        <v>5</v>
      </c>
      <c r="D4844" t="s">
        <v>591</v>
      </c>
      <c r="E4844" t="s">
        <v>4971</v>
      </c>
      <c r="F4844">
        <v>0</v>
      </c>
      <c r="G4844" t="s">
        <v>296</v>
      </c>
      <c r="H4844">
        <v>70.395607607914897</v>
      </c>
      <c r="I4844">
        <v>5.5E-2</v>
      </c>
      <c r="J4844" t="s">
        <v>336</v>
      </c>
      <c r="K4844">
        <v>3.87175841843532</v>
      </c>
      <c r="L4844">
        <v>0</v>
      </c>
      <c r="M4844">
        <v>0</v>
      </c>
      <c r="N4844">
        <v>0</v>
      </c>
      <c r="O4844">
        <v>0</v>
      </c>
      <c r="P4844">
        <v>0</v>
      </c>
      <c r="Q4844">
        <v>5.5E-2</v>
      </c>
      <c r="R4844">
        <v>3.87175841843532</v>
      </c>
      <c r="S4844">
        <v>0</v>
      </c>
      <c r="T4844">
        <v>5.5</v>
      </c>
      <c r="U4844">
        <v>70.395607607914897</v>
      </c>
      <c r="V4844">
        <v>2.24032586558045E-2</v>
      </c>
    </row>
    <row r="4845" spans="1:22" hidden="1" x14ac:dyDescent="0.25">
      <c r="A4845" t="str">
        <f t="shared" si="106"/>
        <v>18-25MDepr Medop_er_fac</v>
      </c>
      <c r="B4845" t="s">
        <v>3782</v>
      </c>
      <c r="C4845" t="s">
        <v>5</v>
      </c>
      <c r="D4845" t="s">
        <v>591</v>
      </c>
      <c r="E4845" t="s">
        <v>4971</v>
      </c>
      <c r="F4845">
        <v>0</v>
      </c>
      <c r="G4845" t="s">
        <v>297</v>
      </c>
      <c r="H4845">
        <v>1116.43287959544</v>
      </c>
      <c r="I4845">
        <v>0.41</v>
      </c>
      <c r="J4845" t="s">
        <v>336</v>
      </c>
      <c r="K4845">
        <v>457.737480634132</v>
      </c>
      <c r="L4845">
        <v>0</v>
      </c>
      <c r="M4845">
        <v>0</v>
      </c>
      <c r="N4845">
        <v>0</v>
      </c>
      <c r="O4845">
        <v>0</v>
      </c>
      <c r="P4845">
        <v>0</v>
      </c>
      <c r="Q4845">
        <v>0.41</v>
      </c>
      <c r="R4845">
        <v>457.737480634132</v>
      </c>
      <c r="S4845">
        <v>0</v>
      </c>
      <c r="T4845">
        <v>5.5</v>
      </c>
      <c r="U4845">
        <v>1116.43287959544</v>
      </c>
      <c r="V4845">
        <v>0.167006109979633</v>
      </c>
    </row>
    <row r="4846" spans="1:22" hidden="1" x14ac:dyDescent="0.25">
      <c r="A4846" t="str">
        <f t="shared" si="106"/>
        <v>18-25MDepr Medop_er_prof</v>
      </c>
      <c r="B4846" t="s">
        <v>3782</v>
      </c>
      <c r="C4846" t="s">
        <v>5</v>
      </c>
      <c r="D4846" t="s">
        <v>591</v>
      </c>
      <c r="E4846" t="s">
        <v>4971</v>
      </c>
      <c r="F4846">
        <v>0</v>
      </c>
      <c r="G4846" t="s">
        <v>298</v>
      </c>
      <c r="H4846">
        <v>0</v>
      </c>
      <c r="I4846">
        <v>0</v>
      </c>
      <c r="J4846" t="s">
        <v>276</v>
      </c>
      <c r="K4846">
        <v>0</v>
      </c>
      <c r="L4846">
        <v>0</v>
      </c>
      <c r="M4846">
        <v>0</v>
      </c>
      <c r="N4846">
        <v>0</v>
      </c>
      <c r="O4846">
        <v>0</v>
      </c>
      <c r="P4846">
        <v>0</v>
      </c>
      <c r="Q4846">
        <v>0</v>
      </c>
      <c r="R4846">
        <v>0</v>
      </c>
      <c r="S4846">
        <v>0</v>
      </c>
      <c r="T4846">
        <v>5.5</v>
      </c>
      <c r="U4846">
        <v>0</v>
      </c>
      <c r="V4846">
        <v>0</v>
      </c>
    </row>
    <row r="4847" spans="1:22" hidden="1" x14ac:dyDescent="0.25">
      <c r="A4847" t="str">
        <f t="shared" si="106"/>
        <v>18-25MDepr Medop_eye</v>
      </c>
      <c r="B4847" t="s">
        <v>3782</v>
      </c>
      <c r="C4847" t="s">
        <v>5</v>
      </c>
      <c r="D4847" t="s">
        <v>591</v>
      </c>
      <c r="E4847" t="s">
        <v>4971</v>
      </c>
      <c r="F4847">
        <v>0</v>
      </c>
      <c r="G4847" t="s">
        <v>299</v>
      </c>
      <c r="H4847">
        <v>122.370381302048</v>
      </c>
      <c r="I4847">
        <v>3.5000000000000003E-2</v>
      </c>
      <c r="J4847" t="s">
        <v>332</v>
      </c>
      <c r="K4847">
        <v>4.2829633455716696</v>
      </c>
      <c r="L4847">
        <v>0</v>
      </c>
      <c r="M4847">
        <v>3.5000000000000003E-2</v>
      </c>
      <c r="N4847">
        <v>0</v>
      </c>
      <c r="O4847">
        <v>0</v>
      </c>
      <c r="P4847">
        <v>0</v>
      </c>
      <c r="Q4847">
        <v>0</v>
      </c>
      <c r="R4847">
        <v>0</v>
      </c>
      <c r="S4847">
        <v>0</v>
      </c>
      <c r="T4847">
        <v>5.5</v>
      </c>
      <c r="U4847">
        <v>122.370381302048</v>
      </c>
      <c r="V4847">
        <v>3.08641975308642E-3</v>
      </c>
    </row>
    <row r="4848" spans="1:22" hidden="1" x14ac:dyDescent="0.25">
      <c r="A4848" t="str">
        <f t="shared" si="106"/>
        <v>18-25MDepr Medop_jcode</v>
      </c>
      <c r="B4848" t="s">
        <v>3782</v>
      </c>
      <c r="C4848" t="s">
        <v>5</v>
      </c>
      <c r="D4848" t="s">
        <v>591</v>
      </c>
      <c r="E4848" t="s">
        <v>4971</v>
      </c>
      <c r="F4848">
        <v>0</v>
      </c>
      <c r="G4848" t="s">
        <v>300</v>
      </c>
      <c r="H4848">
        <v>0</v>
      </c>
      <c r="I4848">
        <v>0</v>
      </c>
      <c r="J4848" t="s">
        <v>336</v>
      </c>
      <c r="K4848">
        <v>0</v>
      </c>
      <c r="L4848">
        <v>0</v>
      </c>
      <c r="M4848">
        <v>0</v>
      </c>
      <c r="N4848">
        <v>0</v>
      </c>
      <c r="O4848">
        <v>0</v>
      </c>
      <c r="P4848">
        <v>0</v>
      </c>
      <c r="Q4848">
        <v>0</v>
      </c>
      <c r="R4848">
        <v>0</v>
      </c>
      <c r="S4848">
        <v>0</v>
      </c>
      <c r="T4848">
        <v>5.5</v>
      </c>
      <c r="U4848">
        <v>0</v>
      </c>
      <c r="V4848">
        <v>0</v>
      </c>
    </row>
    <row r="4849" spans="1:22" hidden="1" x14ac:dyDescent="0.25">
      <c r="A4849" t="str">
        <f t="shared" si="106"/>
        <v>18-25MDepr Medop_lab</v>
      </c>
      <c r="B4849" t="s">
        <v>3782</v>
      </c>
      <c r="C4849" t="s">
        <v>5</v>
      </c>
      <c r="D4849" t="s">
        <v>591</v>
      </c>
      <c r="E4849" t="s">
        <v>4971</v>
      </c>
      <c r="F4849">
        <v>0</v>
      </c>
      <c r="G4849" t="s">
        <v>301</v>
      </c>
      <c r="H4849">
        <v>108.719277390052</v>
      </c>
      <c r="I4849">
        <v>1.1100000000000001</v>
      </c>
      <c r="J4849" t="s">
        <v>333</v>
      </c>
      <c r="K4849">
        <v>120.678397902958</v>
      </c>
      <c r="L4849">
        <v>0</v>
      </c>
      <c r="M4849">
        <v>0</v>
      </c>
      <c r="N4849">
        <v>1.1100000000000001</v>
      </c>
      <c r="O4849">
        <v>0</v>
      </c>
      <c r="P4849">
        <v>0</v>
      </c>
      <c r="Q4849">
        <v>0</v>
      </c>
      <c r="R4849">
        <v>0</v>
      </c>
      <c r="S4849">
        <v>0</v>
      </c>
      <c r="T4849">
        <v>5.5</v>
      </c>
      <c r="U4849">
        <v>108.719277390052</v>
      </c>
      <c r="V4849">
        <v>0.64347826086956506</v>
      </c>
    </row>
    <row r="4850" spans="1:22" hidden="1" x14ac:dyDescent="0.25">
      <c r="A4850" t="str">
        <f t="shared" si="106"/>
        <v>18-25MDepr Medop_mh</v>
      </c>
      <c r="B4850" t="s">
        <v>3782</v>
      </c>
      <c r="C4850" t="s">
        <v>5</v>
      </c>
      <c r="D4850" t="s">
        <v>591</v>
      </c>
      <c r="E4850" t="s">
        <v>4971</v>
      </c>
      <c r="F4850">
        <v>0</v>
      </c>
      <c r="G4850" t="s">
        <v>302</v>
      </c>
      <c r="H4850">
        <v>105.282582887969</v>
      </c>
      <c r="I4850">
        <v>4.8650000000000002</v>
      </c>
      <c r="J4850" t="s">
        <v>332</v>
      </c>
      <c r="K4850">
        <v>512.19976574996804</v>
      </c>
      <c r="L4850">
        <v>0</v>
      </c>
      <c r="M4850">
        <v>4.8650000000000002</v>
      </c>
      <c r="N4850">
        <v>0</v>
      </c>
      <c r="O4850">
        <v>0</v>
      </c>
      <c r="P4850">
        <v>0</v>
      </c>
      <c r="Q4850">
        <v>0</v>
      </c>
      <c r="R4850">
        <v>0</v>
      </c>
      <c r="S4850">
        <v>0</v>
      </c>
      <c r="T4850">
        <v>5.5</v>
      </c>
      <c r="U4850">
        <v>105.282582887969</v>
      </c>
      <c r="V4850">
        <v>0.42901234567901197</v>
      </c>
    </row>
    <row r="4851" spans="1:22" hidden="1" x14ac:dyDescent="0.25">
      <c r="A4851" t="str">
        <f t="shared" si="106"/>
        <v>18-25MDepr Medop_op_fac</v>
      </c>
      <c r="B4851" t="s">
        <v>3782</v>
      </c>
      <c r="C4851" t="s">
        <v>5</v>
      </c>
      <c r="D4851" t="s">
        <v>591</v>
      </c>
      <c r="E4851" t="s">
        <v>4971</v>
      </c>
      <c r="F4851">
        <v>0</v>
      </c>
      <c r="G4851" t="s">
        <v>303</v>
      </c>
      <c r="H4851">
        <v>313.40681409913202</v>
      </c>
      <c r="I4851">
        <v>0.42499999999999999</v>
      </c>
      <c r="J4851" t="s">
        <v>336</v>
      </c>
      <c r="K4851">
        <v>133.19789599213101</v>
      </c>
      <c r="L4851">
        <v>0</v>
      </c>
      <c r="M4851">
        <v>0</v>
      </c>
      <c r="N4851">
        <v>0</v>
      </c>
      <c r="O4851">
        <v>0</v>
      </c>
      <c r="P4851">
        <v>0</v>
      </c>
      <c r="Q4851">
        <v>0.42499999999999999</v>
      </c>
      <c r="R4851">
        <v>133.19789599213101</v>
      </c>
      <c r="S4851">
        <v>0</v>
      </c>
      <c r="T4851">
        <v>5.5</v>
      </c>
      <c r="U4851">
        <v>313.40681409913202</v>
      </c>
      <c r="V4851">
        <v>0.17311608961303501</v>
      </c>
    </row>
    <row r="4852" spans="1:22" hidden="1" x14ac:dyDescent="0.25">
      <c r="A4852" t="str">
        <f t="shared" si="106"/>
        <v>18-25MDepr Medop_other</v>
      </c>
      <c r="B4852" t="s">
        <v>3782</v>
      </c>
      <c r="C4852" t="s">
        <v>5</v>
      </c>
      <c r="D4852" t="s">
        <v>591</v>
      </c>
      <c r="E4852" t="s">
        <v>4971</v>
      </c>
      <c r="F4852">
        <v>0</v>
      </c>
      <c r="G4852" t="s">
        <v>304</v>
      </c>
      <c r="H4852">
        <v>201.00666325812</v>
      </c>
      <c r="I4852">
        <v>1</v>
      </c>
      <c r="J4852" t="s">
        <v>336</v>
      </c>
      <c r="K4852">
        <v>201.00666325812</v>
      </c>
      <c r="L4852">
        <v>0</v>
      </c>
      <c r="M4852">
        <v>0</v>
      </c>
      <c r="N4852">
        <v>0</v>
      </c>
      <c r="O4852">
        <v>0</v>
      </c>
      <c r="P4852">
        <v>0</v>
      </c>
      <c r="Q4852">
        <v>1</v>
      </c>
      <c r="R4852">
        <v>201.00666325812</v>
      </c>
      <c r="S4852">
        <v>0</v>
      </c>
      <c r="T4852">
        <v>5.5</v>
      </c>
      <c r="U4852">
        <v>201.00666325812</v>
      </c>
      <c r="V4852">
        <v>0.40733197556008099</v>
      </c>
    </row>
    <row r="4853" spans="1:22" hidden="1" x14ac:dyDescent="0.25">
      <c r="A4853" t="str">
        <f t="shared" si="106"/>
        <v>18-25MDepr Medop_prev</v>
      </c>
      <c r="B4853" t="s">
        <v>3782</v>
      </c>
      <c r="C4853" t="s">
        <v>5</v>
      </c>
      <c r="D4853" t="s">
        <v>591</v>
      </c>
      <c r="E4853" t="s">
        <v>4971</v>
      </c>
      <c r="F4853">
        <v>0</v>
      </c>
      <c r="G4853" t="s">
        <v>305</v>
      </c>
      <c r="H4853">
        <v>114.545833716394</v>
      </c>
      <c r="I4853">
        <v>0.96499999999999997</v>
      </c>
      <c r="J4853" t="s">
        <v>332</v>
      </c>
      <c r="K4853">
        <v>110.53672953632</v>
      </c>
      <c r="L4853">
        <v>0</v>
      </c>
      <c r="M4853">
        <v>0.96499999999999997</v>
      </c>
      <c r="N4853">
        <v>0</v>
      </c>
      <c r="O4853">
        <v>0</v>
      </c>
      <c r="P4853">
        <v>0</v>
      </c>
      <c r="Q4853">
        <v>0</v>
      </c>
      <c r="R4853">
        <v>0</v>
      </c>
      <c r="S4853">
        <v>0</v>
      </c>
      <c r="T4853">
        <v>5.5</v>
      </c>
      <c r="U4853">
        <v>114.545833716394</v>
      </c>
      <c r="V4853">
        <v>8.5097001763668398E-2</v>
      </c>
    </row>
    <row r="4854" spans="1:22" hidden="1" x14ac:dyDescent="0.25">
      <c r="A4854" t="str">
        <f t="shared" si="106"/>
        <v>18-25MDepr Medop_primcare</v>
      </c>
      <c r="B4854" t="s">
        <v>3782</v>
      </c>
      <c r="C4854" t="s">
        <v>5</v>
      </c>
      <c r="D4854" t="s">
        <v>591</v>
      </c>
      <c r="E4854" t="s">
        <v>4971</v>
      </c>
      <c r="F4854">
        <v>0</v>
      </c>
      <c r="G4854" t="s">
        <v>306</v>
      </c>
      <c r="H4854">
        <v>115.474123652594</v>
      </c>
      <c r="I4854">
        <v>2.335</v>
      </c>
      <c r="J4854" t="s">
        <v>332</v>
      </c>
      <c r="K4854">
        <v>269.63207872880798</v>
      </c>
      <c r="L4854">
        <v>0</v>
      </c>
      <c r="M4854">
        <v>2.335</v>
      </c>
      <c r="N4854">
        <v>0</v>
      </c>
      <c r="O4854">
        <v>0</v>
      </c>
      <c r="P4854">
        <v>0</v>
      </c>
      <c r="Q4854">
        <v>0</v>
      </c>
      <c r="R4854">
        <v>0</v>
      </c>
      <c r="S4854">
        <v>0</v>
      </c>
      <c r="T4854">
        <v>5.5</v>
      </c>
      <c r="U4854">
        <v>115.474123652594</v>
      </c>
      <c r="V4854">
        <v>0.20590828924162299</v>
      </c>
    </row>
    <row r="4855" spans="1:22" hidden="1" x14ac:dyDescent="0.25">
      <c r="A4855" t="str">
        <f t="shared" si="106"/>
        <v>18-25MDepr Medop_rehab</v>
      </c>
      <c r="B4855" t="s">
        <v>3782</v>
      </c>
      <c r="C4855" t="s">
        <v>5</v>
      </c>
      <c r="D4855" t="s">
        <v>591</v>
      </c>
      <c r="E4855" t="s">
        <v>4971</v>
      </c>
      <c r="F4855">
        <v>0</v>
      </c>
      <c r="G4855" t="s">
        <v>307</v>
      </c>
      <c r="H4855">
        <v>71.987777063671999</v>
      </c>
      <c r="I4855">
        <v>0.41499999999999998</v>
      </c>
      <c r="J4855" t="s">
        <v>336</v>
      </c>
      <c r="K4855">
        <v>29.874927481423899</v>
      </c>
      <c r="L4855">
        <v>0</v>
      </c>
      <c r="M4855">
        <v>0</v>
      </c>
      <c r="N4855">
        <v>0</v>
      </c>
      <c r="O4855">
        <v>0</v>
      </c>
      <c r="P4855">
        <v>0</v>
      </c>
      <c r="Q4855">
        <v>0.41499999999999998</v>
      </c>
      <c r="R4855">
        <v>29.874927481423899</v>
      </c>
      <c r="S4855">
        <v>0</v>
      </c>
      <c r="T4855">
        <v>5.5</v>
      </c>
      <c r="U4855">
        <v>71.987777063671999</v>
      </c>
      <c r="V4855">
        <v>0.16904276985743399</v>
      </c>
    </row>
    <row r="4856" spans="1:22" hidden="1" x14ac:dyDescent="0.25">
      <c r="A4856" t="str">
        <f t="shared" si="106"/>
        <v>18-25MDepr Medop_speccare</v>
      </c>
      <c r="B4856" t="s">
        <v>3782</v>
      </c>
      <c r="C4856" t="s">
        <v>5</v>
      </c>
      <c r="D4856" t="s">
        <v>591</v>
      </c>
      <c r="E4856" t="s">
        <v>4971</v>
      </c>
      <c r="F4856">
        <v>0</v>
      </c>
      <c r="G4856" t="s">
        <v>308</v>
      </c>
      <c r="H4856">
        <v>111.59268323305901</v>
      </c>
      <c r="I4856">
        <v>2.835</v>
      </c>
      <c r="J4856" t="s">
        <v>332</v>
      </c>
      <c r="K4856">
        <v>316.36525696572102</v>
      </c>
      <c r="L4856">
        <v>0</v>
      </c>
      <c r="M4856">
        <v>2.835</v>
      </c>
      <c r="N4856">
        <v>0</v>
      </c>
      <c r="O4856">
        <v>0</v>
      </c>
      <c r="P4856">
        <v>0</v>
      </c>
      <c r="Q4856">
        <v>0</v>
      </c>
      <c r="R4856">
        <v>0</v>
      </c>
      <c r="S4856">
        <v>0</v>
      </c>
      <c r="T4856">
        <v>5.5</v>
      </c>
      <c r="U4856">
        <v>111.59268323305901</v>
      </c>
      <c r="V4856">
        <v>0.25</v>
      </c>
    </row>
    <row r="4857" spans="1:22" hidden="1" x14ac:dyDescent="0.25">
      <c r="A4857" t="str">
        <f t="shared" si="106"/>
        <v>18-25MDepr Medop_surg</v>
      </c>
      <c r="B4857" t="s">
        <v>3782</v>
      </c>
      <c r="C4857" t="s">
        <v>5</v>
      </c>
      <c r="D4857" t="s">
        <v>591</v>
      </c>
      <c r="E4857" t="s">
        <v>4971</v>
      </c>
      <c r="F4857">
        <v>0</v>
      </c>
      <c r="G4857" t="s">
        <v>309</v>
      </c>
      <c r="H4857">
        <v>282.15444974113302</v>
      </c>
      <c r="I4857">
        <v>0.105</v>
      </c>
      <c r="J4857" t="s">
        <v>336</v>
      </c>
      <c r="K4857">
        <v>29.626217222818902</v>
      </c>
      <c r="L4857">
        <v>0</v>
      </c>
      <c r="M4857">
        <v>0</v>
      </c>
      <c r="N4857">
        <v>0</v>
      </c>
      <c r="O4857">
        <v>0</v>
      </c>
      <c r="P4857">
        <v>0</v>
      </c>
      <c r="Q4857">
        <v>0.105</v>
      </c>
      <c r="R4857">
        <v>29.626217222818902</v>
      </c>
      <c r="S4857">
        <v>0</v>
      </c>
      <c r="T4857">
        <v>5.5</v>
      </c>
      <c r="U4857">
        <v>282.15444974113302</v>
      </c>
      <c r="V4857">
        <v>4.2769857433808602E-2</v>
      </c>
    </row>
    <row r="4858" spans="1:22" hidden="1" x14ac:dyDescent="0.25">
      <c r="A4858" t="str">
        <f t="shared" si="106"/>
        <v>18-25MDepr Medop_ultrasound</v>
      </c>
      <c r="B4858" t="s">
        <v>3782</v>
      </c>
      <c r="C4858" t="s">
        <v>5</v>
      </c>
      <c r="D4858" t="s">
        <v>591</v>
      </c>
      <c r="E4858" t="s">
        <v>4971</v>
      </c>
      <c r="F4858">
        <v>0</v>
      </c>
      <c r="G4858" t="s">
        <v>310</v>
      </c>
      <c r="H4858">
        <v>181.85266833965599</v>
      </c>
      <c r="I4858">
        <v>1.4999999999999999E-2</v>
      </c>
      <c r="J4858" t="s">
        <v>333</v>
      </c>
      <c r="K4858">
        <v>2.7277900250948401</v>
      </c>
      <c r="L4858">
        <v>0</v>
      </c>
      <c r="M4858">
        <v>0</v>
      </c>
      <c r="N4858">
        <v>1.4999999999999999E-2</v>
      </c>
      <c r="O4858">
        <v>0</v>
      </c>
      <c r="P4858">
        <v>0</v>
      </c>
      <c r="Q4858">
        <v>0</v>
      </c>
      <c r="R4858">
        <v>0</v>
      </c>
      <c r="S4858">
        <v>0</v>
      </c>
      <c r="T4858">
        <v>5.5</v>
      </c>
      <c r="U4858">
        <v>181.85266833965599</v>
      </c>
      <c r="V4858">
        <v>8.6956521739130401E-3</v>
      </c>
    </row>
    <row r="4859" spans="1:22" hidden="1" x14ac:dyDescent="0.25">
      <c r="A4859" t="str">
        <f t="shared" si="106"/>
        <v>18-25MDepr Medop_xray</v>
      </c>
      <c r="B4859" t="s">
        <v>3782</v>
      </c>
      <c r="C4859" t="s">
        <v>5</v>
      </c>
      <c r="D4859" t="s">
        <v>591</v>
      </c>
      <c r="E4859" t="s">
        <v>4971</v>
      </c>
      <c r="F4859">
        <v>0</v>
      </c>
      <c r="G4859" t="s">
        <v>311</v>
      </c>
      <c r="H4859">
        <v>92.1452218705858</v>
      </c>
      <c r="I4859">
        <v>0.30499999999999999</v>
      </c>
      <c r="J4859" t="s">
        <v>333</v>
      </c>
      <c r="K4859">
        <v>28.1042926705287</v>
      </c>
      <c r="L4859">
        <v>0</v>
      </c>
      <c r="M4859">
        <v>0</v>
      </c>
      <c r="N4859">
        <v>0.30499999999999999</v>
      </c>
      <c r="O4859">
        <v>0</v>
      </c>
      <c r="P4859">
        <v>0</v>
      </c>
      <c r="Q4859">
        <v>0</v>
      </c>
      <c r="R4859">
        <v>0</v>
      </c>
      <c r="S4859">
        <v>0</v>
      </c>
      <c r="T4859">
        <v>5.5</v>
      </c>
      <c r="U4859">
        <v>92.1452218705858</v>
      </c>
      <c r="V4859">
        <v>0.17681159420289899</v>
      </c>
    </row>
    <row r="4860" spans="1:22" hidden="1" x14ac:dyDescent="0.25">
      <c r="A4860" t="str">
        <f t="shared" si="106"/>
        <v>18-25MDepr Medrx_generic</v>
      </c>
      <c r="B4860" t="s">
        <v>3782</v>
      </c>
      <c r="C4860" t="s">
        <v>5</v>
      </c>
      <c r="D4860" t="s">
        <v>591</v>
      </c>
      <c r="E4860" t="s">
        <v>4971</v>
      </c>
      <c r="F4860">
        <v>0</v>
      </c>
      <c r="G4860" t="s">
        <v>312</v>
      </c>
      <c r="H4860">
        <v>43.265350668665</v>
      </c>
      <c r="I4860">
        <v>11.095000000000001</v>
      </c>
      <c r="J4860" t="s">
        <v>334</v>
      </c>
      <c r="K4860">
        <v>480.02906566883797</v>
      </c>
      <c r="L4860">
        <v>0</v>
      </c>
      <c r="M4860">
        <v>0</v>
      </c>
      <c r="N4860">
        <v>0</v>
      </c>
      <c r="O4860">
        <v>11.095000000000001</v>
      </c>
      <c r="P4860">
        <v>0</v>
      </c>
      <c r="Q4860">
        <v>0</v>
      </c>
      <c r="R4860">
        <v>0</v>
      </c>
      <c r="S4860">
        <v>0</v>
      </c>
      <c r="T4860">
        <v>5.5</v>
      </c>
      <c r="U4860">
        <v>43.265350668665</v>
      </c>
      <c r="V4860">
        <v>0.84889058913542503</v>
      </c>
    </row>
    <row r="4861" spans="1:22" hidden="1" x14ac:dyDescent="0.25">
      <c r="A4861" t="str">
        <f t="shared" si="106"/>
        <v>18-25MDepr Medrx_npbrand</v>
      </c>
      <c r="B4861" t="s">
        <v>3782</v>
      </c>
      <c r="C4861" t="s">
        <v>5</v>
      </c>
      <c r="D4861" t="s">
        <v>591</v>
      </c>
      <c r="E4861" t="s">
        <v>4971</v>
      </c>
      <c r="F4861">
        <v>0</v>
      </c>
      <c r="G4861" t="s">
        <v>2688</v>
      </c>
      <c r="H4861">
        <v>366.21048561426198</v>
      </c>
      <c r="I4861">
        <v>0.24863478547000001</v>
      </c>
      <c r="J4861" t="s">
        <v>334</v>
      </c>
      <c r="K4861">
        <v>91.052665527566603</v>
      </c>
      <c r="L4861">
        <v>0</v>
      </c>
      <c r="M4861">
        <v>0</v>
      </c>
      <c r="N4861">
        <v>0</v>
      </c>
      <c r="O4861">
        <v>0.24863478547000001</v>
      </c>
      <c r="P4861">
        <v>0</v>
      </c>
      <c r="Q4861">
        <v>0</v>
      </c>
      <c r="R4861">
        <v>0</v>
      </c>
      <c r="S4861">
        <v>0</v>
      </c>
      <c r="T4861">
        <v>5.5</v>
      </c>
      <c r="U4861">
        <v>366.21048561426198</v>
      </c>
      <c r="V4861">
        <v>1.9023319469778099E-2</v>
      </c>
    </row>
    <row r="4862" spans="1:22" hidden="1" x14ac:dyDescent="0.25">
      <c r="A4862" t="str">
        <f t="shared" si="106"/>
        <v>18-25MDepr Medrx_pbrand</v>
      </c>
      <c r="B4862" t="s">
        <v>3782</v>
      </c>
      <c r="C4862" t="s">
        <v>5</v>
      </c>
      <c r="D4862" t="s">
        <v>591</v>
      </c>
      <c r="E4862" t="s">
        <v>4971</v>
      </c>
      <c r="F4862">
        <v>0</v>
      </c>
      <c r="G4862" t="s">
        <v>2687</v>
      </c>
      <c r="H4862">
        <v>227.27779270374299</v>
      </c>
      <c r="I4862">
        <v>1.72136521453</v>
      </c>
      <c r="J4862" t="s">
        <v>334</v>
      </c>
      <c r="K4862">
        <v>391.228086395383</v>
      </c>
      <c r="L4862">
        <v>0</v>
      </c>
      <c r="M4862">
        <v>0</v>
      </c>
      <c r="N4862">
        <v>0</v>
      </c>
      <c r="O4862">
        <v>1.72136521453</v>
      </c>
      <c r="P4862">
        <v>0</v>
      </c>
      <c r="Q4862">
        <v>0</v>
      </c>
      <c r="R4862">
        <v>0</v>
      </c>
      <c r="S4862">
        <v>0</v>
      </c>
      <c r="T4862">
        <v>5.5</v>
      </c>
      <c r="U4862">
        <v>227.27779270374299</v>
      </c>
      <c r="V4862">
        <v>0.13170353592425399</v>
      </c>
    </row>
    <row r="4863" spans="1:22" hidden="1" x14ac:dyDescent="0.25">
      <c r="A4863" t="str">
        <f t="shared" si="106"/>
        <v>18-25MDepr Medrx_specialty</v>
      </c>
      <c r="B4863" t="s">
        <v>3782</v>
      </c>
      <c r="C4863" t="s">
        <v>5</v>
      </c>
      <c r="D4863" t="s">
        <v>591</v>
      </c>
      <c r="E4863" t="s">
        <v>4971</v>
      </c>
      <c r="F4863">
        <v>0</v>
      </c>
      <c r="G4863" t="s">
        <v>313</v>
      </c>
      <c r="H4863">
        <v>1705.2229169170701</v>
      </c>
      <c r="I4863">
        <v>5.0000000000000001E-3</v>
      </c>
      <c r="J4863" t="s">
        <v>334</v>
      </c>
      <c r="K4863">
        <v>8.5261145845853399</v>
      </c>
      <c r="L4863">
        <v>0</v>
      </c>
      <c r="M4863">
        <v>0</v>
      </c>
      <c r="N4863">
        <v>0</v>
      </c>
      <c r="O4863">
        <v>5.0000000000000001E-3</v>
      </c>
      <c r="P4863">
        <v>0</v>
      </c>
      <c r="Q4863">
        <v>0</v>
      </c>
      <c r="R4863">
        <v>0</v>
      </c>
      <c r="S4863">
        <v>0</v>
      </c>
      <c r="T4863">
        <v>5.5</v>
      </c>
      <c r="U4863">
        <v>1705.2229169170701</v>
      </c>
      <c r="V4863">
        <v>3.8255547054322897E-4</v>
      </c>
    </row>
    <row r="4864" spans="1:22" hidden="1" x14ac:dyDescent="0.25">
      <c r="A4864" t="str">
        <f t="shared" si="106"/>
        <v>18-25MDepr Highip_fac</v>
      </c>
      <c r="B4864" t="s">
        <v>3782</v>
      </c>
      <c r="C4864" t="s">
        <v>5</v>
      </c>
      <c r="D4864" t="s">
        <v>591</v>
      </c>
      <c r="E4864" t="s">
        <v>4972</v>
      </c>
      <c r="F4864">
        <v>312</v>
      </c>
      <c r="G4864" t="s">
        <v>289</v>
      </c>
      <c r="H4864">
        <v>2800.2998433213402</v>
      </c>
      <c r="I4864">
        <v>10.88</v>
      </c>
      <c r="J4864" t="s">
        <v>335</v>
      </c>
      <c r="K4864">
        <v>30467.262295336099</v>
      </c>
      <c r="L4864">
        <v>9505785.8361448701</v>
      </c>
      <c r="M4864">
        <v>0</v>
      </c>
      <c r="N4864">
        <v>0</v>
      </c>
      <c r="O4864">
        <v>0</v>
      </c>
      <c r="P4864">
        <v>10.88</v>
      </c>
      <c r="Q4864">
        <v>0</v>
      </c>
      <c r="R4864">
        <v>0</v>
      </c>
      <c r="S4864">
        <v>3394.56</v>
      </c>
      <c r="T4864">
        <v>10</v>
      </c>
      <c r="U4864">
        <v>2800.2998433213402</v>
      </c>
      <c r="V4864">
        <v>1</v>
      </c>
    </row>
    <row r="4865" spans="1:22" hidden="1" x14ac:dyDescent="0.25">
      <c r="A4865" t="str">
        <f t="shared" si="106"/>
        <v>18-25MDepr Highip_prof</v>
      </c>
      <c r="B4865" t="s">
        <v>3782</v>
      </c>
      <c r="C4865" t="s">
        <v>5</v>
      </c>
      <c r="D4865" t="s">
        <v>591</v>
      </c>
      <c r="E4865" t="s">
        <v>4972</v>
      </c>
      <c r="F4865">
        <v>312</v>
      </c>
      <c r="G4865" t="s">
        <v>290</v>
      </c>
      <c r="H4865">
        <v>1563.7900322190601</v>
      </c>
      <c r="I4865">
        <v>1.63</v>
      </c>
      <c r="J4865" t="s">
        <v>363</v>
      </c>
      <c r="K4865">
        <v>2548.9777525170598</v>
      </c>
      <c r="L4865">
        <v>795281.05878532305</v>
      </c>
      <c r="M4865">
        <v>0</v>
      </c>
      <c r="N4865">
        <v>0</v>
      </c>
      <c r="O4865">
        <v>0</v>
      </c>
      <c r="P4865">
        <v>0</v>
      </c>
      <c r="Q4865">
        <v>0</v>
      </c>
      <c r="R4865">
        <v>0</v>
      </c>
      <c r="S4865">
        <v>508.56</v>
      </c>
      <c r="T4865">
        <v>10</v>
      </c>
      <c r="U4865">
        <v>1563.7900322190601</v>
      </c>
      <c r="V4865">
        <v>0.14981617647058801</v>
      </c>
    </row>
    <row r="4866" spans="1:22" hidden="1" x14ac:dyDescent="0.25">
      <c r="A4866" t="str">
        <f t="shared" si="106"/>
        <v>18-25MDepr Highop_ambulance</v>
      </c>
      <c r="B4866" t="s">
        <v>3782</v>
      </c>
      <c r="C4866" t="s">
        <v>5</v>
      </c>
      <c r="D4866" t="s">
        <v>591</v>
      </c>
      <c r="E4866" t="s">
        <v>4972</v>
      </c>
      <c r="F4866">
        <v>312</v>
      </c>
      <c r="G4866" t="s">
        <v>291</v>
      </c>
      <c r="H4866">
        <v>1115.7520502238201</v>
      </c>
      <c r="I4866">
        <v>0.75</v>
      </c>
      <c r="J4866" t="s">
        <v>336</v>
      </c>
      <c r="K4866">
        <v>836.81403766786195</v>
      </c>
      <c r="L4866">
        <v>261085.97975237301</v>
      </c>
      <c r="M4866">
        <v>0</v>
      </c>
      <c r="N4866">
        <v>0</v>
      </c>
      <c r="O4866">
        <v>0</v>
      </c>
      <c r="P4866">
        <v>0</v>
      </c>
      <c r="Q4866">
        <v>0.75</v>
      </c>
      <c r="R4866">
        <v>836.81403766786195</v>
      </c>
      <c r="S4866">
        <v>234</v>
      </c>
      <c r="T4866">
        <v>10</v>
      </c>
      <c r="U4866">
        <v>1115.7520502238201</v>
      </c>
      <c r="V4866">
        <v>4.6612802983219397E-2</v>
      </c>
    </row>
    <row r="4867" spans="1:22" hidden="1" x14ac:dyDescent="0.25">
      <c r="A4867" t="str">
        <f t="shared" si="106"/>
        <v>18-25MDepr Highop_chiro</v>
      </c>
      <c r="B4867" t="s">
        <v>3782</v>
      </c>
      <c r="C4867" t="s">
        <v>5</v>
      </c>
      <c r="D4867" t="s">
        <v>591</v>
      </c>
      <c r="E4867" t="s">
        <v>4972</v>
      </c>
      <c r="F4867">
        <v>312</v>
      </c>
      <c r="G4867" t="s">
        <v>292</v>
      </c>
      <c r="H4867">
        <v>57.8207552365769</v>
      </c>
      <c r="I4867">
        <v>0.48</v>
      </c>
      <c r="J4867" t="s">
        <v>332</v>
      </c>
      <c r="K4867">
        <v>27.7539625135569</v>
      </c>
      <c r="L4867">
        <v>8659.2363042297493</v>
      </c>
      <c r="M4867">
        <v>0.48</v>
      </c>
      <c r="N4867">
        <v>0</v>
      </c>
      <c r="O4867">
        <v>0</v>
      </c>
      <c r="P4867">
        <v>0</v>
      </c>
      <c r="Q4867">
        <v>0</v>
      </c>
      <c r="R4867">
        <v>0</v>
      </c>
      <c r="S4867">
        <v>149.76</v>
      </c>
      <c r="T4867">
        <v>10</v>
      </c>
      <c r="U4867">
        <v>57.8207552365769</v>
      </c>
      <c r="V4867">
        <v>2.0951549541684902E-2</v>
      </c>
    </row>
    <row r="4868" spans="1:22" hidden="1" x14ac:dyDescent="0.25">
      <c r="A4868" t="str">
        <f t="shared" si="106"/>
        <v>18-25MDepr Highop_ct_mri</v>
      </c>
      <c r="B4868" t="s">
        <v>3782</v>
      </c>
      <c r="C4868" t="s">
        <v>5</v>
      </c>
      <c r="D4868" t="s">
        <v>591</v>
      </c>
      <c r="E4868" t="s">
        <v>4972</v>
      </c>
      <c r="F4868">
        <v>312</v>
      </c>
      <c r="G4868" t="s">
        <v>293</v>
      </c>
      <c r="H4868">
        <v>879.00547468510695</v>
      </c>
      <c r="I4868">
        <v>0.69</v>
      </c>
      <c r="J4868" t="s">
        <v>333</v>
      </c>
      <c r="K4868">
        <v>606.51377753272402</v>
      </c>
      <c r="L4868">
        <v>189232.29859021</v>
      </c>
      <c r="M4868">
        <v>0</v>
      </c>
      <c r="N4868">
        <v>0.69</v>
      </c>
      <c r="O4868">
        <v>0</v>
      </c>
      <c r="P4868">
        <v>0</v>
      </c>
      <c r="Q4868">
        <v>0</v>
      </c>
      <c r="R4868">
        <v>0</v>
      </c>
      <c r="S4868">
        <v>215.28</v>
      </c>
      <c r="T4868">
        <v>10</v>
      </c>
      <c r="U4868">
        <v>879.00547468510695</v>
      </c>
      <c r="V4868">
        <v>5.6143205858421502E-2</v>
      </c>
    </row>
    <row r="4869" spans="1:22" hidden="1" x14ac:dyDescent="0.25">
      <c r="A4869" t="str">
        <f t="shared" si="106"/>
        <v>18-25MDepr Highop_diagnostic_cardiology</v>
      </c>
      <c r="B4869" t="s">
        <v>3782</v>
      </c>
      <c r="C4869" t="s">
        <v>5</v>
      </c>
      <c r="D4869" t="s">
        <v>591</v>
      </c>
      <c r="E4869" t="s">
        <v>4972</v>
      </c>
      <c r="F4869">
        <v>312</v>
      </c>
      <c r="G4869" t="s">
        <v>294</v>
      </c>
      <c r="H4869">
        <v>279.75474829111897</v>
      </c>
      <c r="I4869">
        <v>0.97</v>
      </c>
      <c r="J4869" t="s">
        <v>333</v>
      </c>
      <c r="K4869">
        <v>271.36210584238501</v>
      </c>
      <c r="L4869">
        <v>84664.977022824096</v>
      </c>
      <c r="M4869">
        <v>0</v>
      </c>
      <c r="N4869">
        <v>0.97</v>
      </c>
      <c r="O4869">
        <v>0</v>
      </c>
      <c r="P4869">
        <v>0</v>
      </c>
      <c r="Q4869">
        <v>0</v>
      </c>
      <c r="R4869">
        <v>0</v>
      </c>
      <c r="S4869">
        <v>302.64</v>
      </c>
      <c r="T4869">
        <v>10</v>
      </c>
      <c r="U4869">
        <v>279.75474829111897</v>
      </c>
      <c r="V4869">
        <v>7.8925956061838901E-2</v>
      </c>
    </row>
    <row r="4870" spans="1:22" hidden="1" x14ac:dyDescent="0.25">
      <c r="A4870" t="str">
        <f t="shared" si="106"/>
        <v>18-25MDepr Highop_dialysis</v>
      </c>
      <c r="B4870" t="s">
        <v>3782</v>
      </c>
      <c r="C4870" t="s">
        <v>5</v>
      </c>
      <c r="D4870" t="s">
        <v>591</v>
      </c>
      <c r="E4870" t="s">
        <v>4972</v>
      </c>
      <c r="F4870">
        <v>312</v>
      </c>
      <c r="G4870" t="s">
        <v>295</v>
      </c>
      <c r="H4870">
        <v>847.23255293013699</v>
      </c>
      <c r="I4870">
        <v>1.36</v>
      </c>
      <c r="J4870" t="s">
        <v>336</v>
      </c>
      <c r="K4870">
        <v>1152.23627198499</v>
      </c>
      <c r="L4870">
        <v>359497.71685931599</v>
      </c>
      <c r="M4870">
        <v>0</v>
      </c>
      <c r="N4870">
        <v>0</v>
      </c>
      <c r="O4870">
        <v>0</v>
      </c>
      <c r="P4870">
        <v>0</v>
      </c>
      <c r="Q4870">
        <v>1.36</v>
      </c>
      <c r="R4870">
        <v>1152.23627198499</v>
      </c>
      <c r="S4870">
        <v>424.32</v>
      </c>
      <c r="T4870">
        <v>10</v>
      </c>
      <c r="U4870">
        <v>847.23255293013699</v>
      </c>
      <c r="V4870">
        <v>8.4524549409571201E-2</v>
      </c>
    </row>
    <row r="4871" spans="1:22" hidden="1" x14ac:dyDescent="0.25">
      <c r="A4871" t="str">
        <f t="shared" si="106"/>
        <v>18-25MDepr Highop_dme</v>
      </c>
      <c r="B4871" t="s">
        <v>3782</v>
      </c>
      <c r="C4871" t="s">
        <v>5</v>
      </c>
      <c r="D4871" t="s">
        <v>591</v>
      </c>
      <c r="E4871" t="s">
        <v>4972</v>
      </c>
      <c r="F4871">
        <v>312</v>
      </c>
      <c r="G4871" t="s">
        <v>296</v>
      </c>
      <c r="H4871">
        <v>517.40609903648999</v>
      </c>
      <c r="I4871">
        <v>0.51</v>
      </c>
      <c r="J4871" t="s">
        <v>336</v>
      </c>
      <c r="K4871">
        <v>263.87711050860997</v>
      </c>
      <c r="L4871">
        <v>82329.658478686397</v>
      </c>
      <c r="M4871">
        <v>0</v>
      </c>
      <c r="N4871">
        <v>0</v>
      </c>
      <c r="O4871">
        <v>0</v>
      </c>
      <c r="P4871">
        <v>0</v>
      </c>
      <c r="Q4871">
        <v>0.51</v>
      </c>
      <c r="R4871">
        <v>263.87711050860997</v>
      </c>
      <c r="S4871">
        <v>159.12</v>
      </c>
      <c r="T4871">
        <v>10</v>
      </c>
      <c r="U4871">
        <v>517.40609903648999</v>
      </c>
      <c r="V4871">
        <v>3.1696706028589199E-2</v>
      </c>
    </row>
    <row r="4872" spans="1:22" hidden="1" x14ac:dyDescent="0.25">
      <c r="A4872" t="str">
        <f t="shared" si="106"/>
        <v>18-25MDepr Highop_er_fac</v>
      </c>
      <c r="B4872" t="s">
        <v>3782</v>
      </c>
      <c r="C4872" t="s">
        <v>5</v>
      </c>
      <c r="D4872" t="s">
        <v>591</v>
      </c>
      <c r="E4872" t="s">
        <v>4972</v>
      </c>
      <c r="F4872">
        <v>312</v>
      </c>
      <c r="G4872" t="s">
        <v>297</v>
      </c>
      <c r="H4872">
        <v>2177.48067082032</v>
      </c>
      <c r="I4872">
        <v>1.62</v>
      </c>
      <c r="J4872" t="s">
        <v>336</v>
      </c>
      <c r="K4872">
        <v>3527.5186867289199</v>
      </c>
      <c r="L4872">
        <v>1100585.83025942</v>
      </c>
      <c r="M4872">
        <v>0</v>
      </c>
      <c r="N4872">
        <v>0</v>
      </c>
      <c r="O4872">
        <v>0</v>
      </c>
      <c r="P4872">
        <v>0</v>
      </c>
      <c r="Q4872">
        <v>1.62</v>
      </c>
      <c r="R4872">
        <v>3527.5186867289199</v>
      </c>
      <c r="S4872">
        <v>505.44</v>
      </c>
      <c r="T4872">
        <v>10</v>
      </c>
      <c r="U4872">
        <v>2177.48067082032</v>
      </c>
      <c r="V4872">
        <v>0.100683654443754</v>
      </c>
    </row>
    <row r="4873" spans="1:22" hidden="1" x14ac:dyDescent="0.25">
      <c r="A4873" t="str">
        <f t="shared" si="106"/>
        <v>18-25MDepr Highop_er_prof</v>
      </c>
      <c r="B4873" t="s">
        <v>3782</v>
      </c>
      <c r="C4873" t="s">
        <v>5</v>
      </c>
      <c r="D4873" t="s">
        <v>591</v>
      </c>
      <c r="E4873" t="s">
        <v>4972</v>
      </c>
      <c r="F4873">
        <v>312</v>
      </c>
      <c r="G4873" t="s">
        <v>298</v>
      </c>
      <c r="H4873">
        <v>0</v>
      </c>
      <c r="I4873">
        <v>0</v>
      </c>
      <c r="J4873" t="s">
        <v>276</v>
      </c>
      <c r="K4873">
        <v>0</v>
      </c>
      <c r="L4873">
        <v>0</v>
      </c>
      <c r="M4873">
        <v>0</v>
      </c>
      <c r="N4873">
        <v>0</v>
      </c>
      <c r="O4873">
        <v>0</v>
      </c>
      <c r="P4873">
        <v>0</v>
      </c>
      <c r="Q4873">
        <v>0</v>
      </c>
      <c r="R4873">
        <v>0</v>
      </c>
      <c r="S4873">
        <v>0</v>
      </c>
      <c r="T4873">
        <v>10</v>
      </c>
      <c r="U4873">
        <v>0</v>
      </c>
      <c r="V4873">
        <v>0</v>
      </c>
    </row>
    <row r="4874" spans="1:22" hidden="1" x14ac:dyDescent="0.25">
      <c r="A4874" t="str">
        <f t="shared" si="106"/>
        <v>18-25MDepr Highop_eye</v>
      </c>
      <c r="B4874" t="s">
        <v>3782</v>
      </c>
      <c r="C4874" t="s">
        <v>5</v>
      </c>
      <c r="D4874" t="s">
        <v>591</v>
      </c>
      <c r="E4874" t="s">
        <v>4972</v>
      </c>
      <c r="F4874">
        <v>312</v>
      </c>
      <c r="G4874" t="s">
        <v>299</v>
      </c>
      <c r="H4874">
        <v>121.451201398801</v>
      </c>
      <c r="I4874">
        <v>0.06</v>
      </c>
      <c r="J4874" t="s">
        <v>332</v>
      </c>
      <c r="K4874">
        <v>7.2870720839280398</v>
      </c>
      <c r="L4874">
        <v>2273.5664901855498</v>
      </c>
      <c r="M4874">
        <v>0.06</v>
      </c>
      <c r="N4874">
        <v>0</v>
      </c>
      <c r="O4874">
        <v>0</v>
      </c>
      <c r="P4874">
        <v>0</v>
      </c>
      <c r="Q4874">
        <v>0</v>
      </c>
      <c r="R4874">
        <v>0</v>
      </c>
      <c r="S4874">
        <v>18.72</v>
      </c>
      <c r="T4874">
        <v>10</v>
      </c>
      <c r="U4874">
        <v>121.451201398801</v>
      </c>
      <c r="V4874">
        <v>2.6189436927106101E-3</v>
      </c>
    </row>
    <row r="4875" spans="1:22" hidden="1" x14ac:dyDescent="0.25">
      <c r="A4875" t="str">
        <f t="shared" si="106"/>
        <v>18-25MDepr Highop_jcode</v>
      </c>
      <c r="B4875" t="s">
        <v>3782</v>
      </c>
      <c r="C4875" t="s">
        <v>5</v>
      </c>
      <c r="D4875" t="s">
        <v>591</v>
      </c>
      <c r="E4875" t="s">
        <v>4972</v>
      </c>
      <c r="F4875">
        <v>312</v>
      </c>
      <c r="G4875" t="s">
        <v>300</v>
      </c>
      <c r="H4875">
        <v>1873.4169418804499</v>
      </c>
      <c r="I4875">
        <v>0.04</v>
      </c>
      <c r="J4875" t="s">
        <v>336</v>
      </c>
      <c r="K4875">
        <v>74.936677675217794</v>
      </c>
      <c r="L4875">
        <v>23380.243434667998</v>
      </c>
      <c r="M4875">
        <v>0</v>
      </c>
      <c r="N4875">
        <v>0</v>
      </c>
      <c r="O4875">
        <v>0</v>
      </c>
      <c r="P4875">
        <v>0</v>
      </c>
      <c r="Q4875">
        <v>0.04</v>
      </c>
      <c r="R4875">
        <v>74.936677675217794</v>
      </c>
      <c r="S4875">
        <v>12.48</v>
      </c>
      <c r="T4875">
        <v>10</v>
      </c>
      <c r="U4875">
        <v>1873.4169418804499</v>
      </c>
      <c r="V4875">
        <v>2.4860161591050301E-3</v>
      </c>
    </row>
    <row r="4876" spans="1:22" hidden="1" x14ac:dyDescent="0.25">
      <c r="A4876" t="str">
        <f t="shared" si="106"/>
        <v>18-25MDepr Highop_lab</v>
      </c>
      <c r="B4876" t="s">
        <v>3782</v>
      </c>
      <c r="C4876" t="s">
        <v>5</v>
      </c>
      <c r="D4876" t="s">
        <v>591</v>
      </c>
      <c r="E4876" t="s">
        <v>4972</v>
      </c>
      <c r="F4876">
        <v>312</v>
      </c>
      <c r="G4876" t="s">
        <v>301</v>
      </c>
      <c r="H4876">
        <v>658.640684244667</v>
      </c>
      <c r="I4876">
        <v>9.3000000000000007</v>
      </c>
      <c r="J4876" t="s">
        <v>333</v>
      </c>
      <c r="K4876">
        <v>6125.3583634754104</v>
      </c>
      <c r="L4876">
        <v>1911111.8094043301</v>
      </c>
      <c r="M4876">
        <v>0</v>
      </c>
      <c r="N4876">
        <v>9.3000000000000007</v>
      </c>
      <c r="O4876">
        <v>0</v>
      </c>
      <c r="P4876">
        <v>0</v>
      </c>
      <c r="Q4876">
        <v>0</v>
      </c>
      <c r="R4876">
        <v>0</v>
      </c>
      <c r="S4876">
        <v>2901.6</v>
      </c>
      <c r="T4876">
        <v>10</v>
      </c>
      <c r="U4876">
        <v>658.640684244667</v>
      </c>
      <c r="V4876">
        <v>0.75671277461350706</v>
      </c>
    </row>
    <row r="4877" spans="1:22" hidden="1" x14ac:dyDescent="0.25">
      <c r="A4877" t="str">
        <f t="shared" si="106"/>
        <v>18-25MDepr Highop_mh</v>
      </c>
      <c r="B4877" t="s">
        <v>3782</v>
      </c>
      <c r="C4877" t="s">
        <v>5</v>
      </c>
      <c r="D4877" t="s">
        <v>591</v>
      </c>
      <c r="E4877" t="s">
        <v>4972</v>
      </c>
      <c r="F4877">
        <v>312</v>
      </c>
      <c r="G4877" t="s">
        <v>302</v>
      </c>
      <c r="H4877">
        <v>163.89716972514</v>
      </c>
      <c r="I4877">
        <v>8.0500000000000007</v>
      </c>
      <c r="J4877" t="s">
        <v>332</v>
      </c>
      <c r="K4877">
        <v>1319.3722162873701</v>
      </c>
      <c r="L4877">
        <v>411644.131481661</v>
      </c>
      <c r="M4877">
        <v>8.0500000000000007</v>
      </c>
      <c r="N4877">
        <v>0</v>
      </c>
      <c r="O4877">
        <v>0</v>
      </c>
      <c r="P4877">
        <v>0</v>
      </c>
      <c r="Q4877">
        <v>0</v>
      </c>
      <c r="R4877">
        <v>0</v>
      </c>
      <c r="S4877">
        <v>2511.6</v>
      </c>
      <c r="T4877">
        <v>10</v>
      </c>
      <c r="U4877">
        <v>163.89716972514</v>
      </c>
      <c r="V4877">
        <v>0.35137494543867298</v>
      </c>
    </row>
    <row r="4878" spans="1:22" hidden="1" x14ac:dyDescent="0.25">
      <c r="A4878" t="str">
        <f t="shared" si="106"/>
        <v>18-25MDepr Highop_op_fac</v>
      </c>
      <c r="B4878" t="s">
        <v>3782</v>
      </c>
      <c r="C4878" t="s">
        <v>5</v>
      </c>
      <c r="D4878" t="s">
        <v>591</v>
      </c>
      <c r="E4878" t="s">
        <v>4972</v>
      </c>
      <c r="F4878">
        <v>312</v>
      </c>
      <c r="G4878" t="s">
        <v>303</v>
      </c>
      <c r="H4878">
        <v>1361.01477111952</v>
      </c>
      <c r="I4878">
        <v>7.39</v>
      </c>
      <c r="J4878" t="s">
        <v>336</v>
      </c>
      <c r="K4878">
        <v>10057.8991585733</v>
      </c>
      <c r="L4878">
        <v>3138064.53747486</v>
      </c>
      <c r="M4878">
        <v>0</v>
      </c>
      <c r="N4878">
        <v>0</v>
      </c>
      <c r="O4878">
        <v>0</v>
      </c>
      <c r="P4878">
        <v>0</v>
      </c>
      <c r="Q4878">
        <v>7.39</v>
      </c>
      <c r="R4878">
        <v>10057.8991585733</v>
      </c>
      <c r="S4878">
        <v>2305.6799999999998</v>
      </c>
      <c r="T4878">
        <v>10</v>
      </c>
      <c r="U4878">
        <v>1361.01477111952</v>
      </c>
      <c r="V4878">
        <v>0.45929148539465497</v>
      </c>
    </row>
    <row r="4879" spans="1:22" hidden="1" x14ac:dyDescent="0.25">
      <c r="A4879" t="str">
        <f t="shared" si="106"/>
        <v>18-25MDepr Highop_other</v>
      </c>
      <c r="B4879" t="s">
        <v>3782</v>
      </c>
      <c r="C4879" t="s">
        <v>5</v>
      </c>
      <c r="D4879" t="s">
        <v>591</v>
      </c>
      <c r="E4879" t="s">
        <v>4972</v>
      </c>
      <c r="F4879">
        <v>312</v>
      </c>
      <c r="G4879" t="s">
        <v>304</v>
      </c>
      <c r="H4879">
        <v>6075.5856975654997</v>
      </c>
      <c r="I4879">
        <v>1</v>
      </c>
      <c r="J4879" t="s">
        <v>336</v>
      </c>
      <c r="K4879">
        <v>6075.5856975654997</v>
      </c>
      <c r="L4879">
        <v>1895582.73764044</v>
      </c>
      <c r="M4879">
        <v>0</v>
      </c>
      <c r="N4879">
        <v>0</v>
      </c>
      <c r="O4879">
        <v>0</v>
      </c>
      <c r="P4879">
        <v>0</v>
      </c>
      <c r="Q4879">
        <v>1</v>
      </c>
      <c r="R4879">
        <v>6075.5856975654997</v>
      </c>
      <c r="S4879">
        <v>312</v>
      </c>
      <c r="T4879">
        <v>10</v>
      </c>
      <c r="U4879">
        <v>6075.5856975654997</v>
      </c>
      <c r="V4879">
        <v>6.2150403977625897E-2</v>
      </c>
    </row>
    <row r="4880" spans="1:22" hidden="1" x14ac:dyDescent="0.25">
      <c r="A4880" t="str">
        <f t="shared" si="106"/>
        <v>18-25MDepr Highop_prev</v>
      </c>
      <c r="B4880" t="s">
        <v>3782</v>
      </c>
      <c r="C4880" t="s">
        <v>5</v>
      </c>
      <c r="D4880" t="s">
        <v>591</v>
      </c>
      <c r="E4880" t="s">
        <v>4972</v>
      </c>
      <c r="F4880">
        <v>312</v>
      </c>
      <c r="G4880" t="s">
        <v>305</v>
      </c>
      <c r="H4880">
        <v>234.361278182619</v>
      </c>
      <c r="I4880">
        <v>3.81</v>
      </c>
      <c r="J4880" t="s">
        <v>332</v>
      </c>
      <c r="K4880">
        <v>892.91646987577803</v>
      </c>
      <c r="L4880">
        <v>278589.93860124302</v>
      </c>
      <c r="M4880">
        <v>3.81</v>
      </c>
      <c r="N4880">
        <v>0</v>
      </c>
      <c r="O4880">
        <v>0</v>
      </c>
      <c r="P4880">
        <v>0</v>
      </c>
      <c r="Q4880">
        <v>0</v>
      </c>
      <c r="R4880">
        <v>0</v>
      </c>
      <c r="S4880">
        <v>1188.72</v>
      </c>
      <c r="T4880">
        <v>10</v>
      </c>
      <c r="U4880">
        <v>234.361278182619</v>
      </c>
      <c r="V4880">
        <v>0.166302924487124</v>
      </c>
    </row>
    <row r="4881" spans="1:22" hidden="1" x14ac:dyDescent="0.25">
      <c r="A4881" t="str">
        <f t="shared" si="106"/>
        <v>18-25MDepr Highop_primcare</v>
      </c>
      <c r="B4881" t="s">
        <v>3782</v>
      </c>
      <c r="C4881" t="s">
        <v>5</v>
      </c>
      <c r="D4881" t="s">
        <v>591</v>
      </c>
      <c r="E4881" t="s">
        <v>4972</v>
      </c>
      <c r="F4881">
        <v>312</v>
      </c>
      <c r="G4881" t="s">
        <v>306</v>
      </c>
      <c r="H4881">
        <v>123.529278532966</v>
      </c>
      <c r="I4881">
        <v>3.34</v>
      </c>
      <c r="J4881" t="s">
        <v>332</v>
      </c>
      <c r="K4881">
        <v>412.58779030010498</v>
      </c>
      <c r="L4881">
        <v>128727.39057363301</v>
      </c>
      <c r="M4881">
        <v>3.34</v>
      </c>
      <c r="N4881">
        <v>0</v>
      </c>
      <c r="O4881">
        <v>0</v>
      </c>
      <c r="P4881">
        <v>0</v>
      </c>
      <c r="Q4881">
        <v>0</v>
      </c>
      <c r="R4881">
        <v>0</v>
      </c>
      <c r="S4881">
        <v>1042.08</v>
      </c>
      <c r="T4881">
        <v>10</v>
      </c>
      <c r="U4881">
        <v>123.529278532966</v>
      </c>
      <c r="V4881">
        <v>0.14578786556088999</v>
      </c>
    </row>
    <row r="4882" spans="1:22" hidden="1" x14ac:dyDescent="0.25">
      <c r="A4882" t="str">
        <f t="shared" si="106"/>
        <v>18-25MDepr Highop_rehab</v>
      </c>
      <c r="B4882" t="s">
        <v>3782</v>
      </c>
      <c r="C4882" t="s">
        <v>5</v>
      </c>
      <c r="D4882" t="s">
        <v>591</v>
      </c>
      <c r="E4882" t="s">
        <v>4972</v>
      </c>
      <c r="F4882">
        <v>312</v>
      </c>
      <c r="G4882" t="s">
        <v>307</v>
      </c>
      <c r="H4882">
        <v>153.25949606901901</v>
      </c>
      <c r="I4882">
        <v>2.63</v>
      </c>
      <c r="J4882" t="s">
        <v>336</v>
      </c>
      <c r="K4882">
        <v>403.07247466151898</v>
      </c>
      <c r="L4882">
        <v>125758.612094394</v>
      </c>
      <c r="M4882">
        <v>0</v>
      </c>
      <c r="N4882">
        <v>0</v>
      </c>
      <c r="O4882">
        <v>0</v>
      </c>
      <c r="P4882">
        <v>0</v>
      </c>
      <c r="Q4882">
        <v>2.63</v>
      </c>
      <c r="R4882">
        <v>403.07247466151898</v>
      </c>
      <c r="S4882">
        <v>820.56</v>
      </c>
      <c r="T4882">
        <v>10</v>
      </c>
      <c r="U4882">
        <v>153.25949606901901</v>
      </c>
      <c r="V4882">
        <v>0.163455562461156</v>
      </c>
    </row>
    <row r="4883" spans="1:22" hidden="1" x14ac:dyDescent="0.25">
      <c r="A4883" t="str">
        <f t="shared" si="106"/>
        <v>18-25MDepr Highop_speccare</v>
      </c>
      <c r="B4883" t="s">
        <v>3782</v>
      </c>
      <c r="C4883" t="s">
        <v>5</v>
      </c>
      <c r="D4883" t="s">
        <v>591</v>
      </c>
      <c r="E4883" t="s">
        <v>4972</v>
      </c>
      <c r="F4883">
        <v>312</v>
      </c>
      <c r="G4883" t="s">
        <v>308</v>
      </c>
      <c r="H4883">
        <v>168.70901405507999</v>
      </c>
      <c r="I4883">
        <v>7.17</v>
      </c>
      <c r="J4883" t="s">
        <v>332</v>
      </c>
      <c r="K4883">
        <v>1209.64363077493</v>
      </c>
      <c r="L4883">
        <v>377408.81280177698</v>
      </c>
      <c r="M4883">
        <v>7.17</v>
      </c>
      <c r="N4883">
        <v>0</v>
      </c>
      <c r="O4883">
        <v>0</v>
      </c>
      <c r="P4883">
        <v>0</v>
      </c>
      <c r="Q4883">
        <v>0</v>
      </c>
      <c r="R4883">
        <v>0</v>
      </c>
      <c r="S4883">
        <v>2237.04</v>
      </c>
      <c r="T4883">
        <v>10</v>
      </c>
      <c r="U4883">
        <v>168.70901405507999</v>
      </c>
      <c r="V4883">
        <v>0.312963771278917</v>
      </c>
    </row>
    <row r="4884" spans="1:22" hidden="1" x14ac:dyDescent="0.25">
      <c r="A4884" t="str">
        <f t="shared" si="106"/>
        <v>18-25MDepr Highop_surg</v>
      </c>
      <c r="B4884" t="s">
        <v>3782</v>
      </c>
      <c r="C4884" t="s">
        <v>5</v>
      </c>
      <c r="D4884" t="s">
        <v>591</v>
      </c>
      <c r="E4884" t="s">
        <v>4972</v>
      </c>
      <c r="F4884">
        <v>312</v>
      </c>
      <c r="G4884" t="s">
        <v>309</v>
      </c>
      <c r="H4884">
        <v>2232.24099972667</v>
      </c>
      <c r="I4884">
        <v>0.79</v>
      </c>
      <c r="J4884" t="s">
        <v>336</v>
      </c>
      <c r="K4884">
        <v>1763.47038978407</v>
      </c>
      <c r="L4884">
        <v>550202.76161262905</v>
      </c>
      <c r="M4884">
        <v>0</v>
      </c>
      <c r="N4884">
        <v>0</v>
      </c>
      <c r="O4884">
        <v>0</v>
      </c>
      <c r="P4884">
        <v>0</v>
      </c>
      <c r="Q4884">
        <v>0.79</v>
      </c>
      <c r="R4884">
        <v>1763.47038978407</v>
      </c>
      <c r="S4884">
        <v>246.48</v>
      </c>
      <c r="T4884">
        <v>10</v>
      </c>
      <c r="U4884">
        <v>2232.24099972667</v>
      </c>
      <c r="V4884">
        <v>4.9098819142324397E-2</v>
      </c>
    </row>
    <row r="4885" spans="1:22" hidden="1" x14ac:dyDescent="0.25">
      <c r="A4885" t="str">
        <f t="shared" si="106"/>
        <v>18-25MDepr Highop_ultrasound</v>
      </c>
      <c r="B4885" t="s">
        <v>3782</v>
      </c>
      <c r="C4885" t="s">
        <v>5</v>
      </c>
      <c r="D4885" t="s">
        <v>591</v>
      </c>
      <c r="E4885" t="s">
        <v>4972</v>
      </c>
      <c r="F4885">
        <v>312</v>
      </c>
      <c r="G4885" t="s">
        <v>310</v>
      </c>
      <c r="H4885">
        <v>306.53665932288601</v>
      </c>
      <c r="I4885">
        <v>0.11</v>
      </c>
      <c r="J4885" t="s">
        <v>333</v>
      </c>
      <c r="K4885">
        <v>33.719032525517399</v>
      </c>
      <c r="L4885">
        <v>10520.3381479614</v>
      </c>
      <c r="M4885">
        <v>0</v>
      </c>
      <c r="N4885">
        <v>0.11</v>
      </c>
      <c r="O4885">
        <v>0</v>
      </c>
      <c r="P4885">
        <v>0</v>
      </c>
      <c r="Q4885">
        <v>0</v>
      </c>
      <c r="R4885">
        <v>0</v>
      </c>
      <c r="S4885">
        <v>34.32</v>
      </c>
      <c r="T4885">
        <v>10</v>
      </c>
      <c r="U4885">
        <v>306.53665932288601</v>
      </c>
      <c r="V4885">
        <v>8.9503661513425491E-3</v>
      </c>
    </row>
    <row r="4886" spans="1:22" hidden="1" x14ac:dyDescent="0.25">
      <c r="A4886" t="str">
        <f t="shared" si="106"/>
        <v>18-25MDepr Highop_xray</v>
      </c>
      <c r="B4886" t="s">
        <v>3782</v>
      </c>
      <c r="C4886" t="s">
        <v>5</v>
      </c>
      <c r="D4886" t="s">
        <v>591</v>
      </c>
      <c r="E4886" t="s">
        <v>4972</v>
      </c>
      <c r="F4886">
        <v>312</v>
      </c>
      <c r="G4886" t="s">
        <v>311</v>
      </c>
      <c r="H4886">
        <v>139.15895517649901</v>
      </c>
      <c r="I4886">
        <v>1.22</v>
      </c>
      <c r="J4886" t="s">
        <v>333</v>
      </c>
      <c r="K4886">
        <v>169.773925315329</v>
      </c>
      <c r="L4886">
        <v>52969.464698382602</v>
      </c>
      <c r="M4886">
        <v>0</v>
      </c>
      <c r="N4886">
        <v>1.22</v>
      </c>
      <c r="O4886">
        <v>0</v>
      </c>
      <c r="P4886">
        <v>0</v>
      </c>
      <c r="Q4886">
        <v>0</v>
      </c>
      <c r="R4886">
        <v>0</v>
      </c>
      <c r="S4886">
        <v>380.64</v>
      </c>
      <c r="T4886">
        <v>10</v>
      </c>
      <c r="U4886">
        <v>139.15895517649901</v>
      </c>
      <c r="V4886">
        <v>9.9267697314890102E-2</v>
      </c>
    </row>
    <row r="4887" spans="1:22" hidden="1" x14ac:dyDescent="0.25">
      <c r="A4887" t="str">
        <f t="shared" si="106"/>
        <v>18-25MDepr Highrx_generic</v>
      </c>
      <c r="B4887" t="s">
        <v>3782</v>
      </c>
      <c r="C4887" t="s">
        <v>5</v>
      </c>
      <c r="D4887" t="s">
        <v>591</v>
      </c>
      <c r="E4887" t="s">
        <v>4972</v>
      </c>
      <c r="F4887">
        <v>312</v>
      </c>
      <c r="G4887" t="s">
        <v>312</v>
      </c>
      <c r="H4887">
        <v>55.728974391544803</v>
      </c>
      <c r="I4887">
        <v>26.78</v>
      </c>
      <c r="J4887" t="s">
        <v>334</v>
      </c>
      <c r="K4887">
        <v>1492.4219342055701</v>
      </c>
      <c r="L4887">
        <v>465635.64347213798</v>
      </c>
      <c r="M4887">
        <v>0</v>
      </c>
      <c r="N4887">
        <v>0</v>
      </c>
      <c r="O4887">
        <v>26.78</v>
      </c>
      <c r="P4887">
        <v>0</v>
      </c>
      <c r="Q4887">
        <v>0</v>
      </c>
      <c r="R4887">
        <v>0</v>
      </c>
      <c r="S4887">
        <v>8355.36</v>
      </c>
      <c r="T4887">
        <v>10</v>
      </c>
      <c r="U4887">
        <v>55.728974391544803</v>
      </c>
      <c r="V4887">
        <v>0.80979739945569995</v>
      </c>
    </row>
    <row r="4888" spans="1:22" hidden="1" x14ac:dyDescent="0.25">
      <c r="A4888" t="str">
        <f t="shared" ref="A4888:A4951" si="107">B4888&amp;C4888&amp;E4888&amp;G4888</f>
        <v>18-25MDepr Highrx_npbrand</v>
      </c>
      <c r="B4888" t="s">
        <v>3782</v>
      </c>
      <c r="C4888" t="s">
        <v>5</v>
      </c>
      <c r="D4888" t="s">
        <v>591</v>
      </c>
      <c r="E4888" t="s">
        <v>4972</v>
      </c>
      <c r="F4888">
        <v>312</v>
      </c>
      <c r="G4888" t="s">
        <v>2688</v>
      </c>
      <c r="H4888">
        <v>718.74759629705795</v>
      </c>
      <c r="I4888">
        <v>0.62600433296000002</v>
      </c>
      <c r="J4888" t="s">
        <v>334</v>
      </c>
      <c r="K4888">
        <v>449.939109586543</v>
      </c>
      <c r="L4888">
        <v>140381.002191001</v>
      </c>
      <c r="M4888">
        <v>0</v>
      </c>
      <c r="N4888">
        <v>0</v>
      </c>
      <c r="O4888">
        <v>0.62600433296000002</v>
      </c>
      <c r="P4888">
        <v>0</v>
      </c>
      <c r="Q4888">
        <v>0</v>
      </c>
      <c r="R4888">
        <v>0</v>
      </c>
      <c r="S4888">
        <v>195.31335188352</v>
      </c>
      <c r="T4888">
        <v>10</v>
      </c>
      <c r="U4888">
        <v>718.74759629705795</v>
      </c>
      <c r="V4888">
        <v>1.89296744166919E-2</v>
      </c>
    </row>
    <row r="4889" spans="1:22" hidden="1" x14ac:dyDescent="0.25">
      <c r="A4889" t="str">
        <f t="shared" si="107"/>
        <v>18-25MDepr Highrx_pbrand</v>
      </c>
      <c r="B4889" t="s">
        <v>3782</v>
      </c>
      <c r="C4889" t="s">
        <v>5</v>
      </c>
      <c r="D4889" t="s">
        <v>591</v>
      </c>
      <c r="E4889" t="s">
        <v>4972</v>
      </c>
      <c r="F4889">
        <v>312</v>
      </c>
      <c r="G4889" t="s">
        <v>2687</v>
      </c>
      <c r="H4889">
        <v>446.06960645463801</v>
      </c>
      <c r="I4889">
        <v>4.3339956670399999</v>
      </c>
      <c r="J4889" t="s">
        <v>334</v>
      </c>
      <c r="K4889">
        <v>1933.2637415726399</v>
      </c>
      <c r="L4889">
        <v>603178.28737066395</v>
      </c>
      <c r="M4889">
        <v>0</v>
      </c>
      <c r="N4889">
        <v>0</v>
      </c>
      <c r="O4889">
        <v>4.3339956670399999</v>
      </c>
      <c r="P4889">
        <v>0</v>
      </c>
      <c r="Q4889">
        <v>0</v>
      </c>
      <c r="R4889">
        <v>0</v>
      </c>
      <c r="S4889">
        <v>1352.20664811648</v>
      </c>
      <c r="T4889">
        <v>10</v>
      </c>
      <c r="U4889">
        <v>446.06960645463801</v>
      </c>
      <c r="V4889">
        <v>0.13105520613970401</v>
      </c>
    </row>
    <row r="4890" spans="1:22" hidden="1" x14ac:dyDescent="0.25">
      <c r="A4890" t="str">
        <f t="shared" si="107"/>
        <v>18-25MDepr Highrx_specialty</v>
      </c>
      <c r="B4890" t="s">
        <v>3782</v>
      </c>
      <c r="C4890" t="s">
        <v>5</v>
      </c>
      <c r="D4890" t="s">
        <v>591</v>
      </c>
      <c r="E4890" t="s">
        <v>4972</v>
      </c>
      <c r="F4890">
        <v>312</v>
      </c>
      <c r="G4890" t="s">
        <v>313</v>
      </c>
      <c r="H4890">
        <v>3628.7799797551402</v>
      </c>
      <c r="I4890">
        <v>1.33</v>
      </c>
      <c r="J4890" t="s">
        <v>334</v>
      </c>
      <c r="K4890">
        <v>4826.2773730743402</v>
      </c>
      <c r="L4890">
        <v>1505798.54039919</v>
      </c>
      <c r="M4890">
        <v>0</v>
      </c>
      <c r="N4890">
        <v>0</v>
      </c>
      <c r="O4890">
        <v>1.33</v>
      </c>
      <c r="P4890">
        <v>0</v>
      </c>
      <c r="Q4890">
        <v>0</v>
      </c>
      <c r="R4890">
        <v>0</v>
      </c>
      <c r="S4890">
        <v>414.96</v>
      </c>
      <c r="T4890">
        <v>10</v>
      </c>
      <c r="U4890">
        <v>3628.7799797551402</v>
      </c>
      <c r="V4890">
        <v>4.0217719987904403E-2</v>
      </c>
    </row>
    <row r="4891" spans="1:22" hidden="1" x14ac:dyDescent="0.25">
      <c r="A4891" t="str">
        <f t="shared" si="107"/>
        <v>26-34FDepr Lowip_fac</v>
      </c>
      <c r="B4891" t="s">
        <v>3783</v>
      </c>
      <c r="C4891" t="s">
        <v>9</v>
      </c>
      <c r="D4891" t="s">
        <v>339</v>
      </c>
      <c r="E4891" t="s">
        <v>4970</v>
      </c>
      <c r="F4891">
        <v>615</v>
      </c>
      <c r="G4891" t="s">
        <v>289</v>
      </c>
      <c r="H4891">
        <v>0</v>
      </c>
      <c r="I4891">
        <v>0.01</v>
      </c>
      <c r="J4891" t="s">
        <v>335</v>
      </c>
      <c r="K4891">
        <v>0</v>
      </c>
      <c r="L4891">
        <v>0</v>
      </c>
      <c r="M4891">
        <v>0</v>
      </c>
      <c r="N4891">
        <v>0</v>
      </c>
      <c r="O4891">
        <v>0</v>
      </c>
      <c r="P4891">
        <v>0.01</v>
      </c>
      <c r="Q4891">
        <v>0</v>
      </c>
      <c r="R4891">
        <v>0</v>
      </c>
      <c r="S4891">
        <v>6.15</v>
      </c>
      <c r="T4891">
        <v>3</v>
      </c>
      <c r="U4891">
        <v>0</v>
      </c>
      <c r="V4891">
        <v>1</v>
      </c>
    </row>
    <row r="4892" spans="1:22" hidden="1" x14ac:dyDescent="0.25">
      <c r="A4892" t="str">
        <f t="shared" si="107"/>
        <v>26-34FDepr Lowip_prof</v>
      </c>
      <c r="B4892" t="s">
        <v>3783</v>
      </c>
      <c r="C4892" t="s">
        <v>9</v>
      </c>
      <c r="D4892" t="s">
        <v>339</v>
      </c>
      <c r="E4892" t="s">
        <v>4970</v>
      </c>
      <c r="F4892">
        <v>615</v>
      </c>
      <c r="G4892" t="s">
        <v>290</v>
      </c>
      <c r="H4892">
        <v>187.128952193967</v>
      </c>
      <c r="I4892">
        <v>0.01</v>
      </c>
      <c r="J4892" t="s">
        <v>363</v>
      </c>
      <c r="K4892">
        <v>1.8712895219396699</v>
      </c>
      <c r="L4892">
        <v>1150.8430559929</v>
      </c>
      <c r="M4892">
        <v>0</v>
      </c>
      <c r="N4892">
        <v>0</v>
      </c>
      <c r="O4892">
        <v>0</v>
      </c>
      <c r="P4892">
        <v>0</v>
      </c>
      <c r="Q4892">
        <v>0</v>
      </c>
      <c r="R4892">
        <v>0</v>
      </c>
      <c r="S4892">
        <v>6.15</v>
      </c>
      <c r="T4892">
        <v>3</v>
      </c>
      <c r="U4892">
        <v>187.128952193967</v>
      </c>
      <c r="V4892">
        <v>1</v>
      </c>
    </row>
    <row r="4893" spans="1:22" hidden="1" x14ac:dyDescent="0.25">
      <c r="A4893" t="str">
        <f t="shared" si="107"/>
        <v>26-34FDepr Lowop_ambulance</v>
      </c>
      <c r="B4893" t="s">
        <v>3783</v>
      </c>
      <c r="C4893" t="s">
        <v>9</v>
      </c>
      <c r="D4893" t="s">
        <v>339</v>
      </c>
      <c r="E4893" t="s">
        <v>4970</v>
      </c>
      <c r="F4893">
        <v>615</v>
      </c>
      <c r="G4893" t="s">
        <v>291</v>
      </c>
      <c r="H4893">
        <v>0</v>
      </c>
      <c r="I4893">
        <v>0</v>
      </c>
      <c r="J4893" t="s">
        <v>336</v>
      </c>
      <c r="K4893">
        <v>0</v>
      </c>
      <c r="L4893">
        <v>0</v>
      </c>
      <c r="M4893">
        <v>0</v>
      </c>
      <c r="N4893">
        <v>0</v>
      </c>
      <c r="O4893">
        <v>0</v>
      </c>
      <c r="P4893">
        <v>0</v>
      </c>
      <c r="Q4893">
        <v>0</v>
      </c>
      <c r="R4893">
        <v>0</v>
      </c>
      <c r="S4893">
        <v>0</v>
      </c>
      <c r="T4893">
        <v>3</v>
      </c>
      <c r="U4893">
        <v>0</v>
      </c>
      <c r="V4893">
        <v>0</v>
      </c>
    </row>
    <row r="4894" spans="1:22" hidden="1" x14ac:dyDescent="0.25">
      <c r="A4894" t="str">
        <f t="shared" si="107"/>
        <v>26-34FDepr Lowop_chiro</v>
      </c>
      <c r="B4894" t="s">
        <v>3783</v>
      </c>
      <c r="C4894" t="s">
        <v>9</v>
      </c>
      <c r="D4894" t="s">
        <v>339</v>
      </c>
      <c r="E4894" t="s">
        <v>4970</v>
      </c>
      <c r="F4894">
        <v>615</v>
      </c>
      <c r="G4894" t="s">
        <v>292</v>
      </c>
      <c r="H4894">
        <v>44.990417905597099</v>
      </c>
      <c r="I4894">
        <v>0.71</v>
      </c>
      <c r="J4894" t="s">
        <v>332</v>
      </c>
      <c r="K4894">
        <v>31.943196712973901</v>
      </c>
      <c r="L4894">
        <v>19645.065978479</v>
      </c>
      <c r="M4894">
        <v>0.71</v>
      </c>
      <c r="N4894">
        <v>0</v>
      </c>
      <c r="O4894">
        <v>0</v>
      </c>
      <c r="P4894">
        <v>0</v>
      </c>
      <c r="Q4894">
        <v>0</v>
      </c>
      <c r="R4894">
        <v>0</v>
      </c>
      <c r="S4894">
        <v>436.65</v>
      </c>
      <c r="T4894">
        <v>3</v>
      </c>
      <c r="U4894">
        <v>44.990417905597099</v>
      </c>
      <c r="V4894">
        <v>7.5612353567625107E-2</v>
      </c>
    </row>
    <row r="4895" spans="1:22" hidden="1" x14ac:dyDescent="0.25">
      <c r="A4895" t="str">
        <f t="shared" si="107"/>
        <v>26-34FDepr Lowop_ct_mri</v>
      </c>
      <c r="B4895" t="s">
        <v>3783</v>
      </c>
      <c r="C4895" t="s">
        <v>9</v>
      </c>
      <c r="D4895" t="s">
        <v>339</v>
      </c>
      <c r="E4895" t="s">
        <v>4970</v>
      </c>
      <c r="F4895">
        <v>615</v>
      </c>
      <c r="G4895" t="s">
        <v>293</v>
      </c>
      <c r="H4895">
        <v>729.27625277337802</v>
      </c>
      <c r="I4895">
        <v>0.04</v>
      </c>
      <c r="J4895" t="s">
        <v>333</v>
      </c>
      <c r="K4895">
        <v>29.171050110935099</v>
      </c>
      <c r="L4895">
        <v>17940.1958182251</v>
      </c>
      <c r="M4895">
        <v>0</v>
      </c>
      <c r="N4895">
        <v>0.04</v>
      </c>
      <c r="O4895">
        <v>0</v>
      </c>
      <c r="P4895">
        <v>0</v>
      </c>
      <c r="Q4895">
        <v>0</v>
      </c>
      <c r="R4895">
        <v>0</v>
      </c>
      <c r="S4895">
        <v>24.6</v>
      </c>
      <c r="T4895">
        <v>3</v>
      </c>
      <c r="U4895">
        <v>729.27625277337802</v>
      </c>
      <c r="V4895">
        <v>1.7543859649122799E-2</v>
      </c>
    </row>
    <row r="4896" spans="1:22" hidden="1" x14ac:dyDescent="0.25">
      <c r="A4896" t="str">
        <f t="shared" si="107"/>
        <v>26-34FDepr Lowop_diagnostic_cardiology</v>
      </c>
      <c r="B4896" t="s">
        <v>3783</v>
      </c>
      <c r="C4896" t="s">
        <v>9</v>
      </c>
      <c r="D4896" t="s">
        <v>339</v>
      </c>
      <c r="E4896" t="s">
        <v>4970</v>
      </c>
      <c r="F4896">
        <v>615</v>
      </c>
      <c r="G4896" t="s">
        <v>294</v>
      </c>
      <c r="H4896">
        <v>103.91395468341599</v>
      </c>
      <c r="I4896">
        <v>0.14000000000000001</v>
      </c>
      <c r="J4896" t="s">
        <v>333</v>
      </c>
      <c r="K4896">
        <v>14.547953655678301</v>
      </c>
      <c r="L4896">
        <v>8946.9914982421506</v>
      </c>
      <c r="M4896">
        <v>0</v>
      </c>
      <c r="N4896">
        <v>0.14000000000000001</v>
      </c>
      <c r="O4896">
        <v>0</v>
      </c>
      <c r="P4896">
        <v>0</v>
      </c>
      <c r="Q4896">
        <v>0</v>
      </c>
      <c r="R4896">
        <v>0</v>
      </c>
      <c r="S4896">
        <v>86.1</v>
      </c>
      <c r="T4896">
        <v>3</v>
      </c>
      <c r="U4896">
        <v>103.91395468341599</v>
      </c>
      <c r="V4896">
        <v>6.14035087719298E-2</v>
      </c>
    </row>
    <row r="4897" spans="1:22" hidden="1" x14ac:dyDescent="0.25">
      <c r="A4897" t="str">
        <f t="shared" si="107"/>
        <v>26-34FDepr Lowop_dialysis</v>
      </c>
      <c r="B4897" t="s">
        <v>3783</v>
      </c>
      <c r="C4897" t="s">
        <v>9</v>
      </c>
      <c r="D4897" t="s">
        <v>339</v>
      </c>
      <c r="E4897" t="s">
        <v>4970</v>
      </c>
      <c r="F4897">
        <v>615</v>
      </c>
      <c r="G4897" t="s">
        <v>295</v>
      </c>
      <c r="H4897">
        <v>0</v>
      </c>
      <c r="I4897">
        <v>0</v>
      </c>
      <c r="J4897" t="s">
        <v>336</v>
      </c>
      <c r="K4897">
        <v>0</v>
      </c>
      <c r="L4897">
        <v>0</v>
      </c>
      <c r="M4897">
        <v>0</v>
      </c>
      <c r="N4897">
        <v>0</v>
      </c>
      <c r="O4897">
        <v>0</v>
      </c>
      <c r="P4897">
        <v>0</v>
      </c>
      <c r="Q4897">
        <v>0</v>
      </c>
      <c r="R4897">
        <v>0</v>
      </c>
      <c r="S4897">
        <v>0</v>
      </c>
      <c r="T4897">
        <v>3</v>
      </c>
      <c r="U4897">
        <v>0</v>
      </c>
      <c r="V4897">
        <v>0</v>
      </c>
    </row>
    <row r="4898" spans="1:22" hidden="1" x14ac:dyDescent="0.25">
      <c r="A4898" t="str">
        <f t="shared" si="107"/>
        <v>26-34FDepr Lowop_dme</v>
      </c>
      <c r="B4898" t="s">
        <v>3783</v>
      </c>
      <c r="C4898" t="s">
        <v>9</v>
      </c>
      <c r="D4898" t="s">
        <v>339</v>
      </c>
      <c r="E4898" t="s">
        <v>4970</v>
      </c>
      <c r="F4898">
        <v>615</v>
      </c>
      <c r="G4898" t="s">
        <v>296</v>
      </c>
      <c r="H4898">
        <v>73.805985778808704</v>
      </c>
      <c r="I4898">
        <v>0.04</v>
      </c>
      <c r="J4898" t="s">
        <v>336</v>
      </c>
      <c r="K4898">
        <v>2.9522394311523499</v>
      </c>
      <c r="L4898">
        <v>1815.62725015869</v>
      </c>
      <c r="M4898">
        <v>0</v>
      </c>
      <c r="N4898">
        <v>0</v>
      </c>
      <c r="O4898">
        <v>0</v>
      </c>
      <c r="P4898">
        <v>0</v>
      </c>
      <c r="Q4898">
        <v>0.04</v>
      </c>
      <c r="R4898">
        <v>2.9522394311523499</v>
      </c>
      <c r="S4898">
        <v>24.6</v>
      </c>
      <c r="T4898">
        <v>3</v>
      </c>
      <c r="U4898">
        <v>73.805985778808704</v>
      </c>
      <c r="V4898">
        <v>1.99004975124378E-2</v>
      </c>
    </row>
    <row r="4899" spans="1:22" hidden="1" x14ac:dyDescent="0.25">
      <c r="A4899" t="str">
        <f t="shared" si="107"/>
        <v>26-34FDepr Lowop_er_fac</v>
      </c>
      <c r="B4899" t="s">
        <v>3783</v>
      </c>
      <c r="C4899" t="s">
        <v>9</v>
      </c>
      <c r="D4899" t="s">
        <v>339</v>
      </c>
      <c r="E4899" t="s">
        <v>4970</v>
      </c>
      <c r="F4899">
        <v>615</v>
      </c>
      <c r="G4899" t="s">
        <v>297</v>
      </c>
      <c r="H4899">
        <v>871.27179536896199</v>
      </c>
      <c r="I4899">
        <v>0.09</v>
      </c>
      <c r="J4899" t="s">
        <v>336</v>
      </c>
      <c r="K4899">
        <v>78.414461583206503</v>
      </c>
      <c r="L4899">
        <v>48224.893873672001</v>
      </c>
      <c r="M4899">
        <v>0</v>
      </c>
      <c r="N4899">
        <v>0</v>
      </c>
      <c r="O4899">
        <v>0</v>
      </c>
      <c r="P4899">
        <v>0</v>
      </c>
      <c r="Q4899">
        <v>0.09</v>
      </c>
      <c r="R4899">
        <v>78.414461583206503</v>
      </c>
      <c r="S4899">
        <v>55.35</v>
      </c>
      <c r="T4899">
        <v>3</v>
      </c>
      <c r="U4899">
        <v>871.27179536896199</v>
      </c>
      <c r="V4899">
        <v>4.47761194029851E-2</v>
      </c>
    </row>
    <row r="4900" spans="1:22" hidden="1" x14ac:dyDescent="0.25">
      <c r="A4900" t="str">
        <f t="shared" si="107"/>
        <v>26-34FDepr Lowop_er_prof</v>
      </c>
      <c r="B4900" t="s">
        <v>3783</v>
      </c>
      <c r="C4900" t="s">
        <v>9</v>
      </c>
      <c r="D4900" t="s">
        <v>339</v>
      </c>
      <c r="E4900" t="s">
        <v>4970</v>
      </c>
      <c r="F4900">
        <v>615</v>
      </c>
      <c r="G4900" t="s">
        <v>298</v>
      </c>
      <c r="H4900">
        <v>0</v>
      </c>
      <c r="I4900">
        <v>0</v>
      </c>
      <c r="J4900" t="s">
        <v>276</v>
      </c>
      <c r="K4900">
        <v>0</v>
      </c>
      <c r="L4900">
        <v>0</v>
      </c>
      <c r="M4900">
        <v>0</v>
      </c>
      <c r="N4900">
        <v>0</v>
      </c>
      <c r="O4900">
        <v>0</v>
      </c>
      <c r="P4900">
        <v>0</v>
      </c>
      <c r="Q4900">
        <v>0</v>
      </c>
      <c r="R4900">
        <v>0</v>
      </c>
      <c r="S4900">
        <v>0</v>
      </c>
      <c r="T4900">
        <v>3</v>
      </c>
      <c r="U4900">
        <v>0</v>
      </c>
      <c r="V4900">
        <v>0</v>
      </c>
    </row>
    <row r="4901" spans="1:22" hidden="1" x14ac:dyDescent="0.25">
      <c r="A4901" t="str">
        <f t="shared" si="107"/>
        <v>26-34FDepr Lowop_eye</v>
      </c>
      <c r="B4901" t="s">
        <v>3783</v>
      </c>
      <c r="C4901" t="s">
        <v>9</v>
      </c>
      <c r="D4901" t="s">
        <v>339</v>
      </c>
      <c r="E4901" t="s">
        <v>4970</v>
      </c>
      <c r="F4901">
        <v>615</v>
      </c>
      <c r="G4901" t="s">
        <v>299</v>
      </c>
      <c r="H4901">
        <v>120.249952696265</v>
      </c>
      <c r="I4901">
        <v>0.02</v>
      </c>
      <c r="J4901" t="s">
        <v>332</v>
      </c>
      <c r="K4901">
        <v>2.4049990539252999</v>
      </c>
      <c r="L4901">
        <v>1479.07441816406</v>
      </c>
      <c r="M4901">
        <v>0.02</v>
      </c>
      <c r="N4901">
        <v>0</v>
      </c>
      <c r="O4901">
        <v>0</v>
      </c>
      <c r="P4901">
        <v>0</v>
      </c>
      <c r="Q4901">
        <v>0</v>
      </c>
      <c r="R4901">
        <v>0</v>
      </c>
      <c r="S4901">
        <v>12.3</v>
      </c>
      <c r="T4901">
        <v>3</v>
      </c>
      <c r="U4901">
        <v>120.249952696265</v>
      </c>
      <c r="V4901">
        <v>2.1299254526091602E-3</v>
      </c>
    </row>
    <row r="4902" spans="1:22" hidden="1" x14ac:dyDescent="0.25">
      <c r="A4902" t="str">
        <f t="shared" si="107"/>
        <v>26-34FDepr Lowop_jcode</v>
      </c>
      <c r="B4902" t="s">
        <v>3783</v>
      </c>
      <c r="C4902" t="s">
        <v>9</v>
      </c>
      <c r="D4902" t="s">
        <v>339</v>
      </c>
      <c r="E4902" t="s">
        <v>4970</v>
      </c>
      <c r="F4902">
        <v>615</v>
      </c>
      <c r="G4902" t="s">
        <v>300</v>
      </c>
      <c r="H4902">
        <v>0</v>
      </c>
      <c r="I4902">
        <v>0</v>
      </c>
      <c r="J4902" t="s">
        <v>336</v>
      </c>
      <c r="K4902">
        <v>0</v>
      </c>
      <c r="L4902">
        <v>0</v>
      </c>
      <c r="M4902">
        <v>0</v>
      </c>
      <c r="N4902">
        <v>0</v>
      </c>
      <c r="O4902">
        <v>0</v>
      </c>
      <c r="P4902">
        <v>0</v>
      </c>
      <c r="Q4902">
        <v>0</v>
      </c>
      <c r="R4902">
        <v>0</v>
      </c>
      <c r="S4902">
        <v>0</v>
      </c>
      <c r="T4902">
        <v>3</v>
      </c>
      <c r="U4902">
        <v>0</v>
      </c>
      <c r="V4902">
        <v>0</v>
      </c>
    </row>
    <row r="4903" spans="1:22" hidden="1" x14ac:dyDescent="0.25">
      <c r="A4903" t="str">
        <f t="shared" si="107"/>
        <v>26-34FDepr Lowop_lab</v>
      </c>
      <c r="B4903" t="s">
        <v>3783</v>
      </c>
      <c r="C4903" t="s">
        <v>9</v>
      </c>
      <c r="D4903" t="s">
        <v>339</v>
      </c>
      <c r="E4903" t="s">
        <v>4970</v>
      </c>
      <c r="F4903">
        <v>615</v>
      </c>
      <c r="G4903" t="s">
        <v>301</v>
      </c>
      <c r="H4903">
        <v>62.946574897214198</v>
      </c>
      <c r="I4903">
        <v>1.7</v>
      </c>
      <c r="J4903" t="s">
        <v>333</v>
      </c>
      <c r="K4903">
        <v>107.00917732526401</v>
      </c>
      <c r="L4903">
        <v>65810.644055037497</v>
      </c>
      <c r="M4903">
        <v>0</v>
      </c>
      <c r="N4903">
        <v>1.7</v>
      </c>
      <c r="O4903">
        <v>0</v>
      </c>
      <c r="P4903">
        <v>0</v>
      </c>
      <c r="Q4903">
        <v>0</v>
      </c>
      <c r="R4903">
        <v>0</v>
      </c>
      <c r="S4903">
        <v>1045.5</v>
      </c>
      <c r="T4903">
        <v>3</v>
      </c>
      <c r="U4903">
        <v>62.946574897214198</v>
      </c>
      <c r="V4903">
        <v>0.74561403508771895</v>
      </c>
    </row>
    <row r="4904" spans="1:22" hidden="1" x14ac:dyDescent="0.25">
      <c r="A4904" t="str">
        <f t="shared" si="107"/>
        <v>26-34FDepr Lowop_mh</v>
      </c>
      <c r="B4904" t="s">
        <v>3783</v>
      </c>
      <c r="C4904" t="s">
        <v>9</v>
      </c>
      <c r="D4904" t="s">
        <v>339</v>
      </c>
      <c r="E4904" t="s">
        <v>4970</v>
      </c>
      <c r="F4904">
        <v>615</v>
      </c>
      <c r="G4904" t="s">
        <v>302</v>
      </c>
      <c r="H4904">
        <v>98.049515201550506</v>
      </c>
      <c r="I4904">
        <v>2.08</v>
      </c>
      <c r="J4904" t="s">
        <v>332</v>
      </c>
      <c r="K4904">
        <v>203.94299161922501</v>
      </c>
      <c r="L4904">
        <v>125424.939845823</v>
      </c>
      <c r="M4904">
        <v>2.08</v>
      </c>
      <c r="N4904">
        <v>0</v>
      </c>
      <c r="O4904">
        <v>0</v>
      </c>
      <c r="P4904">
        <v>0</v>
      </c>
      <c r="Q4904">
        <v>0</v>
      </c>
      <c r="R4904">
        <v>0</v>
      </c>
      <c r="S4904">
        <v>1279.2</v>
      </c>
      <c r="T4904">
        <v>3</v>
      </c>
      <c r="U4904">
        <v>98.049515201550506</v>
      </c>
      <c r="V4904">
        <v>0.221512247071353</v>
      </c>
    </row>
    <row r="4905" spans="1:22" hidden="1" x14ac:dyDescent="0.25">
      <c r="A4905" t="str">
        <f t="shared" si="107"/>
        <v>26-34FDepr Lowop_op_fac</v>
      </c>
      <c r="B4905" t="s">
        <v>3783</v>
      </c>
      <c r="C4905" t="s">
        <v>9</v>
      </c>
      <c r="D4905" t="s">
        <v>339</v>
      </c>
      <c r="E4905" t="s">
        <v>4970</v>
      </c>
      <c r="F4905">
        <v>615</v>
      </c>
      <c r="G4905" t="s">
        <v>303</v>
      </c>
      <c r="H4905">
        <v>197.98891223829301</v>
      </c>
      <c r="I4905">
        <v>0.15</v>
      </c>
      <c r="J4905" t="s">
        <v>336</v>
      </c>
      <c r="K4905">
        <v>29.698336835744001</v>
      </c>
      <c r="L4905">
        <v>18264.4771539826</v>
      </c>
      <c r="M4905">
        <v>0</v>
      </c>
      <c r="N4905">
        <v>0</v>
      </c>
      <c r="O4905">
        <v>0</v>
      </c>
      <c r="P4905">
        <v>0</v>
      </c>
      <c r="Q4905">
        <v>0.15</v>
      </c>
      <c r="R4905">
        <v>29.698336835744001</v>
      </c>
      <c r="S4905">
        <v>92.25</v>
      </c>
      <c r="T4905">
        <v>3</v>
      </c>
      <c r="U4905">
        <v>197.98891223829301</v>
      </c>
      <c r="V4905">
        <v>7.4626865671641798E-2</v>
      </c>
    </row>
    <row r="4906" spans="1:22" hidden="1" x14ac:dyDescent="0.25">
      <c r="A4906" t="str">
        <f t="shared" si="107"/>
        <v>26-34FDepr Lowop_other</v>
      </c>
      <c r="B4906" t="s">
        <v>3783</v>
      </c>
      <c r="C4906" t="s">
        <v>9</v>
      </c>
      <c r="D4906" t="s">
        <v>339</v>
      </c>
      <c r="E4906" t="s">
        <v>4970</v>
      </c>
      <c r="F4906">
        <v>615</v>
      </c>
      <c r="G4906" t="s">
        <v>304</v>
      </c>
      <c r="H4906">
        <v>106.84421076576299</v>
      </c>
      <c r="I4906">
        <v>1</v>
      </c>
      <c r="J4906" t="s">
        <v>336</v>
      </c>
      <c r="K4906">
        <v>106.84421076576299</v>
      </c>
      <c r="L4906">
        <v>65709.189620944104</v>
      </c>
      <c r="M4906">
        <v>0</v>
      </c>
      <c r="N4906">
        <v>0</v>
      </c>
      <c r="O4906">
        <v>0</v>
      </c>
      <c r="P4906">
        <v>0</v>
      </c>
      <c r="Q4906">
        <v>1</v>
      </c>
      <c r="R4906">
        <v>106.84421076576299</v>
      </c>
      <c r="S4906">
        <v>615</v>
      </c>
      <c r="T4906">
        <v>3</v>
      </c>
      <c r="U4906">
        <v>106.84421076576299</v>
      </c>
      <c r="V4906">
        <v>0.49751243781094501</v>
      </c>
    </row>
    <row r="4907" spans="1:22" hidden="1" x14ac:dyDescent="0.25">
      <c r="A4907" t="str">
        <f t="shared" si="107"/>
        <v>26-34FDepr Lowop_prev</v>
      </c>
      <c r="B4907" t="s">
        <v>3783</v>
      </c>
      <c r="C4907" t="s">
        <v>9</v>
      </c>
      <c r="D4907" t="s">
        <v>339</v>
      </c>
      <c r="E4907" t="s">
        <v>4970</v>
      </c>
      <c r="F4907">
        <v>615</v>
      </c>
      <c r="G4907" t="s">
        <v>305</v>
      </c>
      <c r="H4907">
        <v>131.397997047274</v>
      </c>
      <c r="I4907">
        <v>1.88</v>
      </c>
      <c r="J4907" t="s">
        <v>332</v>
      </c>
      <c r="K4907">
        <v>247.028234448875</v>
      </c>
      <c r="L4907">
        <v>151922.364186058</v>
      </c>
      <c r="M4907">
        <v>1.88</v>
      </c>
      <c r="N4907">
        <v>0</v>
      </c>
      <c r="O4907">
        <v>0</v>
      </c>
      <c r="P4907">
        <v>0</v>
      </c>
      <c r="Q4907">
        <v>0</v>
      </c>
      <c r="R4907">
        <v>0</v>
      </c>
      <c r="S4907">
        <v>1156.2</v>
      </c>
      <c r="T4907">
        <v>3</v>
      </c>
      <c r="U4907">
        <v>131.397997047274</v>
      </c>
      <c r="V4907">
        <v>0.20021299254526101</v>
      </c>
    </row>
    <row r="4908" spans="1:22" hidden="1" x14ac:dyDescent="0.25">
      <c r="A4908" t="str">
        <f t="shared" si="107"/>
        <v>26-34FDepr Lowop_primcare</v>
      </c>
      <c r="B4908" t="s">
        <v>3783</v>
      </c>
      <c r="C4908" t="s">
        <v>9</v>
      </c>
      <c r="D4908" t="s">
        <v>339</v>
      </c>
      <c r="E4908" t="s">
        <v>4970</v>
      </c>
      <c r="F4908">
        <v>615</v>
      </c>
      <c r="G4908" t="s">
        <v>306</v>
      </c>
      <c r="H4908">
        <v>112.86848597355301</v>
      </c>
      <c r="I4908">
        <v>2.42</v>
      </c>
      <c r="J4908" t="s">
        <v>332</v>
      </c>
      <c r="K4908">
        <v>273.14173605599802</v>
      </c>
      <c r="L4908">
        <v>167982.167674439</v>
      </c>
      <c r="M4908">
        <v>2.42</v>
      </c>
      <c r="N4908">
        <v>0</v>
      </c>
      <c r="O4908">
        <v>0</v>
      </c>
      <c r="P4908">
        <v>0</v>
      </c>
      <c r="Q4908">
        <v>0</v>
      </c>
      <c r="R4908">
        <v>0</v>
      </c>
      <c r="S4908">
        <v>1488.3</v>
      </c>
      <c r="T4908">
        <v>3</v>
      </c>
      <c r="U4908">
        <v>112.86848597355301</v>
      </c>
      <c r="V4908">
        <v>0.25772097976570801</v>
      </c>
    </row>
    <row r="4909" spans="1:22" hidden="1" x14ac:dyDescent="0.25">
      <c r="A4909" t="str">
        <f t="shared" si="107"/>
        <v>26-34FDepr Lowop_rehab</v>
      </c>
      <c r="B4909" t="s">
        <v>3783</v>
      </c>
      <c r="C4909" t="s">
        <v>9</v>
      </c>
      <c r="D4909" t="s">
        <v>339</v>
      </c>
      <c r="E4909" t="s">
        <v>4970</v>
      </c>
      <c r="F4909">
        <v>615</v>
      </c>
      <c r="G4909" t="s">
        <v>307</v>
      </c>
      <c r="H4909">
        <v>48.818847818986697</v>
      </c>
      <c r="I4909">
        <v>0.63</v>
      </c>
      <c r="J4909" t="s">
        <v>336</v>
      </c>
      <c r="K4909">
        <v>30.755874125961601</v>
      </c>
      <c r="L4909">
        <v>18914.862587466399</v>
      </c>
      <c r="M4909">
        <v>0</v>
      </c>
      <c r="N4909">
        <v>0</v>
      </c>
      <c r="O4909">
        <v>0</v>
      </c>
      <c r="P4909">
        <v>0</v>
      </c>
      <c r="Q4909">
        <v>0.63</v>
      </c>
      <c r="R4909">
        <v>30.755874125961601</v>
      </c>
      <c r="S4909">
        <v>387.45</v>
      </c>
      <c r="T4909">
        <v>3</v>
      </c>
      <c r="U4909">
        <v>48.818847818986697</v>
      </c>
      <c r="V4909">
        <v>0.31343283582089498</v>
      </c>
    </row>
    <row r="4910" spans="1:22" hidden="1" x14ac:dyDescent="0.25">
      <c r="A4910" t="str">
        <f t="shared" si="107"/>
        <v>26-34FDepr Lowop_speccare</v>
      </c>
      <c r="B4910" t="s">
        <v>3783</v>
      </c>
      <c r="C4910" t="s">
        <v>9</v>
      </c>
      <c r="D4910" t="s">
        <v>339</v>
      </c>
      <c r="E4910" t="s">
        <v>4970</v>
      </c>
      <c r="F4910">
        <v>615</v>
      </c>
      <c r="G4910" t="s">
        <v>308</v>
      </c>
      <c r="H4910">
        <v>99.420144519711599</v>
      </c>
      <c r="I4910">
        <v>2.2799999999999998</v>
      </c>
      <c r="J4910" t="s">
        <v>332</v>
      </c>
      <c r="K4910">
        <v>226.677929504942</v>
      </c>
      <c r="L4910">
        <v>139406.92664553999</v>
      </c>
      <c r="M4910">
        <v>2.2799999999999998</v>
      </c>
      <c r="N4910">
        <v>0</v>
      </c>
      <c r="O4910">
        <v>0</v>
      </c>
      <c r="P4910">
        <v>0</v>
      </c>
      <c r="Q4910">
        <v>0</v>
      </c>
      <c r="R4910">
        <v>0</v>
      </c>
      <c r="S4910">
        <v>1402.2</v>
      </c>
      <c r="T4910">
        <v>3</v>
      </c>
      <c r="U4910">
        <v>99.420144519711599</v>
      </c>
      <c r="V4910">
        <v>0.242811501597444</v>
      </c>
    </row>
    <row r="4911" spans="1:22" hidden="1" x14ac:dyDescent="0.25">
      <c r="A4911" t="str">
        <f t="shared" si="107"/>
        <v>26-34FDepr Lowop_surg</v>
      </c>
      <c r="B4911" t="s">
        <v>3783</v>
      </c>
      <c r="C4911" t="s">
        <v>9</v>
      </c>
      <c r="D4911" t="s">
        <v>339</v>
      </c>
      <c r="E4911" t="s">
        <v>4970</v>
      </c>
      <c r="F4911">
        <v>615</v>
      </c>
      <c r="G4911" t="s">
        <v>309</v>
      </c>
      <c r="H4911">
        <v>53.207830020662598</v>
      </c>
      <c r="I4911">
        <v>0.1</v>
      </c>
      <c r="J4911" t="s">
        <v>336</v>
      </c>
      <c r="K4911">
        <v>5.3207830020662596</v>
      </c>
      <c r="L4911">
        <v>3272.2815462707499</v>
      </c>
      <c r="M4911">
        <v>0</v>
      </c>
      <c r="N4911">
        <v>0</v>
      </c>
      <c r="O4911">
        <v>0</v>
      </c>
      <c r="P4911">
        <v>0</v>
      </c>
      <c r="Q4911">
        <v>0.1</v>
      </c>
      <c r="R4911">
        <v>5.3207830020662596</v>
      </c>
      <c r="S4911">
        <v>61.5</v>
      </c>
      <c r="T4911">
        <v>3</v>
      </c>
      <c r="U4911">
        <v>53.207830020662598</v>
      </c>
      <c r="V4911">
        <v>4.9751243781094502E-2</v>
      </c>
    </row>
    <row r="4912" spans="1:22" hidden="1" x14ac:dyDescent="0.25">
      <c r="A4912" t="str">
        <f t="shared" si="107"/>
        <v>26-34FDepr Lowop_ultrasound</v>
      </c>
      <c r="B4912" t="s">
        <v>3783</v>
      </c>
      <c r="C4912" t="s">
        <v>9</v>
      </c>
      <c r="D4912" t="s">
        <v>339</v>
      </c>
      <c r="E4912" t="s">
        <v>4970</v>
      </c>
      <c r="F4912">
        <v>615</v>
      </c>
      <c r="G4912" t="s">
        <v>310</v>
      </c>
      <c r="H4912">
        <v>217.879562007625</v>
      </c>
      <c r="I4912">
        <v>0.16</v>
      </c>
      <c r="J4912" t="s">
        <v>333</v>
      </c>
      <c r="K4912">
        <v>34.860729921219999</v>
      </c>
      <c r="L4912">
        <v>21439.3489015503</v>
      </c>
      <c r="M4912">
        <v>0</v>
      </c>
      <c r="N4912">
        <v>0.16</v>
      </c>
      <c r="O4912">
        <v>0</v>
      </c>
      <c r="P4912">
        <v>0</v>
      </c>
      <c r="Q4912">
        <v>0</v>
      </c>
      <c r="R4912">
        <v>0</v>
      </c>
      <c r="S4912">
        <v>98.4</v>
      </c>
      <c r="T4912">
        <v>3</v>
      </c>
      <c r="U4912">
        <v>217.879562007625</v>
      </c>
      <c r="V4912">
        <v>7.0175438596491196E-2</v>
      </c>
    </row>
    <row r="4913" spans="1:22" hidden="1" x14ac:dyDescent="0.25">
      <c r="A4913" t="str">
        <f t="shared" si="107"/>
        <v>26-34FDepr Lowop_xray</v>
      </c>
      <c r="B4913" t="s">
        <v>3783</v>
      </c>
      <c r="C4913" t="s">
        <v>9</v>
      </c>
      <c r="D4913" t="s">
        <v>339</v>
      </c>
      <c r="E4913" t="s">
        <v>4970</v>
      </c>
      <c r="F4913">
        <v>615</v>
      </c>
      <c r="G4913" t="s">
        <v>311</v>
      </c>
      <c r="H4913">
        <v>102.53789191498799</v>
      </c>
      <c r="I4913">
        <v>0.24</v>
      </c>
      <c r="J4913" t="s">
        <v>333</v>
      </c>
      <c r="K4913">
        <v>24.609094059597101</v>
      </c>
      <c r="L4913">
        <v>15134.5928466522</v>
      </c>
      <c r="M4913">
        <v>0</v>
      </c>
      <c r="N4913">
        <v>0.24</v>
      </c>
      <c r="O4913">
        <v>0</v>
      </c>
      <c r="P4913">
        <v>0</v>
      </c>
      <c r="Q4913">
        <v>0</v>
      </c>
      <c r="R4913">
        <v>0</v>
      </c>
      <c r="S4913">
        <v>147.6</v>
      </c>
      <c r="T4913">
        <v>3</v>
      </c>
      <c r="U4913">
        <v>102.53789191498799</v>
      </c>
      <c r="V4913">
        <v>0.105263157894737</v>
      </c>
    </row>
    <row r="4914" spans="1:22" hidden="1" x14ac:dyDescent="0.25">
      <c r="A4914" t="str">
        <f t="shared" si="107"/>
        <v>26-34FDepr Lowrx_generic</v>
      </c>
      <c r="B4914" t="s">
        <v>3783</v>
      </c>
      <c r="C4914" t="s">
        <v>9</v>
      </c>
      <c r="D4914" t="s">
        <v>339</v>
      </c>
      <c r="E4914" t="s">
        <v>4970</v>
      </c>
      <c r="F4914">
        <v>615</v>
      </c>
      <c r="G4914" t="s">
        <v>312</v>
      </c>
      <c r="H4914">
        <v>26.941994292045699</v>
      </c>
      <c r="I4914">
        <v>14.06</v>
      </c>
      <c r="J4914" t="s">
        <v>334</v>
      </c>
      <c r="K4914">
        <v>378.80443974616202</v>
      </c>
      <c r="L4914">
        <v>232964.73044389</v>
      </c>
      <c r="M4914">
        <v>0</v>
      </c>
      <c r="N4914">
        <v>0</v>
      </c>
      <c r="O4914">
        <v>14.06</v>
      </c>
      <c r="P4914">
        <v>0</v>
      </c>
      <c r="Q4914">
        <v>0</v>
      </c>
      <c r="R4914">
        <v>0</v>
      </c>
      <c r="S4914">
        <v>8646.9</v>
      </c>
      <c r="T4914">
        <v>3</v>
      </c>
      <c r="U4914">
        <v>26.941994292045699</v>
      </c>
      <c r="V4914">
        <v>0.86790123456790103</v>
      </c>
    </row>
    <row r="4915" spans="1:22" hidden="1" x14ac:dyDescent="0.25">
      <c r="A4915" t="str">
        <f t="shared" si="107"/>
        <v>26-34FDepr Lowrx_npbrand</v>
      </c>
      <c r="B4915" t="s">
        <v>3783</v>
      </c>
      <c r="C4915" t="s">
        <v>9</v>
      </c>
      <c r="D4915" t="s">
        <v>339</v>
      </c>
      <c r="E4915" t="s">
        <v>4970</v>
      </c>
      <c r="F4915">
        <v>615</v>
      </c>
      <c r="G4915" t="s">
        <v>2688</v>
      </c>
      <c r="H4915">
        <v>172.64787308489801</v>
      </c>
      <c r="I4915">
        <v>0.27009057914000001</v>
      </c>
      <c r="J4915" t="s">
        <v>334</v>
      </c>
      <c r="K4915">
        <v>46.630564028789202</v>
      </c>
      <c r="L4915">
        <v>28677.796877705401</v>
      </c>
      <c r="M4915">
        <v>0</v>
      </c>
      <c r="N4915">
        <v>0</v>
      </c>
      <c r="O4915">
        <v>0.27009057914000001</v>
      </c>
      <c r="P4915">
        <v>0</v>
      </c>
      <c r="Q4915">
        <v>0</v>
      </c>
      <c r="R4915">
        <v>0</v>
      </c>
      <c r="S4915">
        <v>166.1057061711</v>
      </c>
      <c r="T4915">
        <v>3</v>
      </c>
      <c r="U4915">
        <v>172.64787308489801</v>
      </c>
      <c r="V4915">
        <v>1.66722579716049E-2</v>
      </c>
    </row>
    <row r="4916" spans="1:22" hidden="1" x14ac:dyDescent="0.25">
      <c r="A4916" t="str">
        <f t="shared" si="107"/>
        <v>26-34FDepr Lowrx_pbrand</v>
      </c>
      <c r="B4916" t="s">
        <v>3783</v>
      </c>
      <c r="C4916" t="s">
        <v>9</v>
      </c>
      <c r="D4916" t="s">
        <v>339</v>
      </c>
      <c r="E4916" t="s">
        <v>4970</v>
      </c>
      <c r="F4916">
        <v>615</v>
      </c>
      <c r="G4916" t="s">
        <v>2687</v>
      </c>
      <c r="H4916">
        <v>107.14883666947399</v>
      </c>
      <c r="I4916">
        <v>1.86990942086</v>
      </c>
      <c r="J4916" t="s">
        <v>334</v>
      </c>
      <c r="K4916">
        <v>200.35861912243899</v>
      </c>
      <c r="L4916">
        <v>123220.5507603</v>
      </c>
      <c r="M4916">
        <v>0</v>
      </c>
      <c r="N4916">
        <v>0</v>
      </c>
      <c r="O4916">
        <v>1.86990942086</v>
      </c>
      <c r="P4916">
        <v>0</v>
      </c>
      <c r="Q4916">
        <v>0</v>
      </c>
      <c r="R4916">
        <v>0</v>
      </c>
      <c r="S4916">
        <v>1149.9942938289</v>
      </c>
      <c r="T4916">
        <v>3</v>
      </c>
      <c r="U4916">
        <v>107.14883666947399</v>
      </c>
      <c r="V4916">
        <v>0.115426507460494</v>
      </c>
    </row>
    <row r="4917" spans="1:22" hidden="1" x14ac:dyDescent="0.25">
      <c r="A4917" t="str">
        <f t="shared" si="107"/>
        <v>26-34FDepr Lowrx_specialty</v>
      </c>
      <c r="B4917" t="s">
        <v>3783</v>
      </c>
      <c r="C4917" t="s">
        <v>9</v>
      </c>
      <c r="D4917" t="s">
        <v>339</v>
      </c>
      <c r="E4917" t="s">
        <v>4970</v>
      </c>
      <c r="F4917">
        <v>615</v>
      </c>
      <c r="G4917" t="s">
        <v>313</v>
      </c>
      <c r="H4917">
        <v>0</v>
      </c>
      <c r="I4917">
        <v>0</v>
      </c>
      <c r="J4917" t="s">
        <v>334</v>
      </c>
      <c r="K4917">
        <v>0</v>
      </c>
      <c r="L4917">
        <v>0</v>
      </c>
      <c r="M4917">
        <v>0</v>
      </c>
      <c r="N4917">
        <v>0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3</v>
      </c>
      <c r="U4917">
        <v>0</v>
      </c>
      <c r="V4917">
        <v>0</v>
      </c>
    </row>
    <row r="4918" spans="1:22" hidden="1" x14ac:dyDescent="0.25">
      <c r="A4918" t="str">
        <f t="shared" si="107"/>
        <v>26-34FDepr Medip_fac</v>
      </c>
      <c r="B4918" t="s">
        <v>3783</v>
      </c>
      <c r="C4918" t="s">
        <v>9</v>
      </c>
      <c r="D4918" t="s">
        <v>339</v>
      </c>
      <c r="E4918" t="s">
        <v>4971</v>
      </c>
      <c r="F4918">
        <v>0</v>
      </c>
      <c r="G4918" t="s">
        <v>289</v>
      </c>
      <c r="H4918">
        <v>789.14089430894296</v>
      </c>
      <c r="I4918">
        <v>1.4999999999999999E-2</v>
      </c>
      <c r="J4918" t="s">
        <v>335</v>
      </c>
      <c r="K4918">
        <v>11.8371134146341</v>
      </c>
      <c r="L4918">
        <v>0</v>
      </c>
      <c r="M4918">
        <v>0</v>
      </c>
      <c r="N4918">
        <v>0</v>
      </c>
      <c r="O4918">
        <v>0</v>
      </c>
      <c r="P4918">
        <v>1.4999999999999999E-2</v>
      </c>
      <c r="Q4918">
        <v>0</v>
      </c>
      <c r="R4918">
        <v>0</v>
      </c>
      <c r="S4918">
        <v>0</v>
      </c>
      <c r="T4918">
        <v>5.5</v>
      </c>
      <c r="U4918">
        <v>789.14089430894296</v>
      </c>
      <c r="V4918">
        <v>1</v>
      </c>
    </row>
    <row r="4919" spans="1:22" hidden="1" x14ac:dyDescent="0.25">
      <c r="A4919" t="str">
        <f t="shared" si="107"/>
        <v>26-34FDepr Medip_prof</v>
      </c>
      <c r="B4919" t="s">
        <v>3783</v>
      </c>
      <c r="C4919" t="s">
        <v>9</v>
      </c>
      <c r="D4919" t="s">
        <v>339</v>
      </c>
      <c r="E4919" t="s">
        <v>4971</v>
      </c>
      <c r="F4919">
        <v>0</v>
      </c>
      <c r="G4919" t="s">
        <v>290</v>
      </c>
      <c r="H4919">
        <v>403.42265587946503</v>
      </c>
      <c r="I4919">
        <v>5.0000000000000001E-3</v>
      </c>
      <c r="J4919" t="s">
        <v>363</v>
      </c>
      <c r="K4919">
        <v>2.0171132793973201</v>
      </c>
      <c r="L4919">
        <v>0</v>
      </c>
      <c r="M4919">
        <v>0</v>
      </c>
      <c r="N4919">
        <v>0</v>
      </c>
      <c r="O4919">
        <v>0</v>
      </c>
      <c r="P4919">
        <v>0</v>
      </c>
      <c r="Q4919">
        <v>0</v>
      </c>
      <c r="R4919">
        <v>0</v>
      </c>
      <c r="S4919">
        <v>0</v>
      </c>
      <c r="T4919">
        <v>5.5</v>
      </c>
      <c r="U4919">
        <v>403.42265587946503</v>
      </c>
      <c r="V4919">
        <v>0.33333333333333298</v>
      </c>
    </row>
    <row r="4920" spans="1:22" hidden="1" x14ac:dyDescent="0.25">
      <c r="A4920" t="str">
        <f t="shared" si="107"/>
        <v>26-34FDepr Medop_ambulance</v>
      </c>
      <c r="B4920" t="s">
        <v>3783</v>
      </c>
      <c r="C4920" t="s">
        <v>9</v>
      </c>
      <c r="D4920" t="s">
        <v>339</v>
      </c>
      <c r="E4920" t="s">
        <v>4971</v>
      </c>
      <c r="F4920">
        <v>0</v>
      </c>
      <c r="G4920" t="s">
        <v>291</v>
      </c>
      <c r="H4920">
        <v>1049.1705828472</v>
      </c>
      <c r="I4920">
        <v>1.4999999999999999E-2</v>
      </c>
      <c r="J4920" t="s">
        <v>336</v>
      </c>
      <c r="K4920">
        <v>15.7375587427079</v>
      </c>
      <c r="L4920">
        <v>0</v>
      </c>
      <c r="M4920">
        <v>0</v>
      </c>
      <c r="N4920">
        <v>0</v>
      </c>
      <c r="O4920">
        <v>0</v>
      </c>
      <c r="P4920">
        <v>0</v>
      </c>
      <c r="Q4920">
        <v>1.4999999999999999E-2</v>
      </c>
      <c r="R4920">
        <v>15.7375587427079</v>
      </c>
      <c r="S4920">
        <v>0</v>
      </c>
      <c r="T4920">
        <v>5.5</v>
      </c>
      <c r="U4920">
        <v>1049.1705828472</v>
      </c>
      <c r="V4920">
        <v>4.3923865300146397E-3</v>
      </c>
    </row>
    <row r="4921" spans="1:22" hidden="1" x14ac:dyDescent="0.25">
      <c r="A4921" t="str">
        <f t="shared" si="107"/>
        <v>26-34FDepr Medop_chiro</v>
      </c>
      <c r="B4921" t="s">
        <v>3783</v>
      </c>
      <c r="C4921" t="s">
        <v>9</v>
      </c>
      <c r="D4921" t="s">
        <v>339</v>
      </c>
      <c r="E4921" t="s">
        <v>4971</v>
      </c>
      <c r="F4921">
        <v>0</v>
      </c>
      <c r="G4921" t="s">
        <v>292</v>
      </c>
      <c r="H4921">
        <v>47.404893720638</v>
      </c>
      <c r="I4921">
        <v>1.085</v>
      </c>
      <c r="J4921" t="s">
        <v>332</v>
      </c>
      <c r="K4921">
        <v>51.434309686892199</v>
      </c>
      <c r="L4921">
        <v>0</v>
      </c>
      <c r="M4921">
        <v>1.085</v>
      </c>
      <c r="N4921">
        <v>0</v>
      </c>
      <c r="O4921">
        <v>0</v>
      </c>
      <c r="P4921">
        <v>0</v>
      </c>
      <c r="Q4921">
        <v>0</v>
      </c>
      <c r="R4921">
        <v>0</v>
      </c>
      <c r="S4921">
        <v>0</v>
      </c>
      <c r="T4921">
        <v>5.5</v>
      </c>
      <c r="U4921">
        <v>47.404893720638</v>
      </c>
      <c r="V4921">
        <v>7.0317563188593696E-2</v>
      </c>
    </row>
    <row r="4922" spans="1:22" hidden="1" x14ac:dyDescent="0.25">
      <c r="A4922" t="str">
        <f t="shared" si="107"/>
        <v>26-34FDepr Medop_ct_mri</v>
      </c>
      <c r="B4922" t="s">
        <v>3783</v>
      </c>
      <c r="C4922" t="s">
        <v>9</v>
      </c>
      <c r="D4922" t="s">
        <v>339</v>
      </c>
      <c r="E4922" t="s">
        <v>4971</v>
      </c>
      <c r="F4922">
        <v>0</v>
      </c>
      <c r="G4922" t="s">
        <v>293</v>
      </c>
      <c r="H4922">
        <v>872.15498951484403</v>
      </c>
      <c r="I4922">
        <v>0.155</v>
      </c>
      <c r="J4922" t="s">
        <v>333</v>
      </c>
      <c r="K4922">
        <v>135.184023374801</v>
      </c>
      <c r="L4922">
        <v>0</v>
      </c>
      <c r="M4922">
        <v>0</v>
      </c>
      <c r="N4922">
        <v>0.155</v>
      </c>
      <c r="O4922">
        <v>0</v>
      </c>
      <c r="P4922">
        <v>0</v>
      </c>
      <c r="Q4922">
        <v>0</v>
      </c>
      <c r="R4922">
        <v>0</v>
      </c>
      <c r="S4922">
        <v>0</v>
      </c>
      <c r="T4922">
        <v>5.5</v>
      </c>
      <c r="U4922">
        <v>872.15498951484403</v>
      </c>
      <c r="V4922">
        <v>3.9641943734015299E-2</v>
      </c>
    </row>
    <row r="4923" spans="1:22" hidden="1" x14ac:dyDescent="0.25">
      <c r="A4923" t="str">
        <f t="shared" si="107"/>
        <v>26-34FDepr Medop_diagnostic_cardiology</v>
      </c>
      <c r="B4923" t="s">
        <v>3783</v>
      </c>
      <c r="C4923" t="s">
        <v>9</v>
      </c>
      <c r="D4923" t="s">
        <v>339</v>
      </c>
      <c r="E4923" t="s">
        <v>4971</v>
      </c>
      <c r="F4923">
        <v>0</v>
      </c>
      <c r="G4923" t="s">
        <v>294</v>
      </c>
      <c r="H4923">
        <v>191.90550223095201</v>
      </c>
      <c r="I4923">
        <v>0.33</v>
      </c>
      <c r="J4923" t="s">
        <v>333</v>
      </c>
      <c r="K4923">
        <v>63.328815736213997</v>
      </c>
      <c r="L4923">
        <v>0</v>
      </c>
      <c r="M4923">
        <v>0</v>
      </c>
      <c r="N4923">
        <v>0.33</v>
      </c>
      <c r="O4923">
        <v>0</v>
      </c>
      <c r="P4923">
        <v>0</v>
      </c>
      <c r="Q4923">
        <v>0</v>
      </c>
      <c r="R4923">
        <v>0</v>
      </c>
      <c r="S4923">
        <v>0</v>
      </c>
      <c r="T4923">
        <v>5.5</v>
      </c>
      <c r="U4923">
        <v>191.90550223095201</v>
      </c>
      <c r="V4923">
        <v>8.4398976982097196E-2</v>
      </c>
    </row>
    <row r="4924" spans="1:22" hidden="1" x14ac:dyDescent="0.25">
      <c r="A4924" t="str">
        <f t="shared" si="107"/>
        <v>26-34FDepr Medop_dialysis</v>
      </c>
      <c r="B4924" t="s">
        <v>3783</v>
      </c>
      <c r="C4924" t="s">
        <v>9</v>
      </c>
      <c r="D4924" t="s">
        <v>339</v>
      </c>
      <c r="E4924" t="s">
        <v>4971</v>
      </c>
      <c r="F4924">
        <v>0</v>
      </c>
      <c r="G4924" t="s">
        <v>295</v>
      </c>
      <c r="H4924">
        <v>0</v>
      </c>
      <c r="I4924">
        <v>0</v>
      </c>
      <c r="J4924" t="s">
        <v>336</v>
      </c>
      <c r="K4924">
        <v>0</v>
      </c>
      <c r="L4924">
        <v>0</v>
      </c>
      <c r="M4924">
        <v>0</v>
      </c>
      <c r="N4924">
        <v>0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5.5</v>
      </c>
      <c r="U4924">
        <v>0</v>
      </c>
      <c r="V4924">
        <v>0</v>
      </c>
    </row>
    <row r="4925" spans="1:22" hidden="1" x14ac:dyDescent="0.25">
      <c r="A4925" t="str">
        <f t="shared" si="107"/>
        <v>26-34FDepr Medop_dme</v>
      </c>
      <c r="B4925" t="s">
        <v>3783</v>
      </c>
      <c r="C4925" t="s">
        <v>9</v>
      </c>
      <c r="D4925" t="s">
        <v>339</v>
      </c>
      <c r="E4925" t="s">
        <v>4971</v>
      </c>
      <c r="F4925">
        <v>0</v>
      </c>
      <c r="G4925" t="s">
        <v>296</v>
      </c>
      <c r="H4925">
        <v>129.112987177902</v>
      </c>
      <c r="I4925">
        <v>9.5000000000000001E-2</v>
      </c>
      <c r="J4925" t="s">
        <v>336</v>
      </c>
      <c r="K4925">
        <v>12.2657337819007</v>
      </c>
      <c r="L4925">
        <v>0</v>
      </c>
      <c r="M4925">
        <v>0</v>
      </c>
      <c r="N4925">
        <v>0</v>
      </c>
      <c r="O4925">
        <v>0</v>
      </c>
      <c r="P4925">
        <v>0</v>
      </c>
      <c r="Q4925">
        <v>9.5000000000000001E-2</v>
      </c>
      <c r="R4925">
        <v>12.2657337819007</v>
      </c>
      <c r="S4925">
        <v>0</v>
      </c>
      <c r="T4925">
        <v>5.5</v>
      </c>
      <c r="U4925">
        <v>129.112987177902</v>
      </c>
      <c r="V4925">
        <v>2.78184480234261E-2</v>
      </c>
    </row>
    <row r="4926" spans="1:22" hidden="1" x14ac:dyDescent="0.25">
      <c r="A4926" t="str">
        <f t="shared" si="107"/>
        <v>26-34FDepr Medop_er_fac</v>
      </c>
      <c r="B4926" t="s">
        <v>3783</v>
      </c>
      <c r="C4926" t="s">
        <v>9</v>
      </c>
      <c r="D4926" t="s">
        <v>339</v>
      </c>
      <c r="E4926" t="s">
        <v>4971</v>
      </c>
      <c r="F4926">
        <v>0</v>
      </c>
      <c r="G4926" t="s">
        <v>297</v>
      </c>
      <c r="H4926">
        <v>1411.4313348097401</v>
      </c>
      <c r="I4926">
        <v>0.38</v>
      </c>
      <c r="J4926" t="s">
        <v>336</v>
      </c>
      <c r="K4926">
        <v>536.34390722770195</v>
      </c>
      <c r="L4926">
        <v>0</v>
      </c>
      <c r="M4926">
        <v>0</v>
      </c>
      <c r="N4926">
        <v>0</v>
      </c>
      <c r="O4926">
        <v>0</v>
      </c>
      <c r="P4926">
        <v>0</v>
      </c>
      <c r="Q4926">
        <v>0.38</v>
      </c>
      <c r="R4926">
        <v>536.34390722770195</v>
      </c>
      <c r="S4926">
        <v>0</v>
      </c>
      <c r="T4926">
        <v>5.5</v>
      </c>
      <c r="U4926">
        <v>1411.4313348097401</v>
      </c>
      <c r="V4926">
        <v>0.111273792093704</v>
      </c>
    </row>
    <row r="4927" spans="1:22" hidden="1" x14ac:dyDescent="0.25">
      <c r="A4927" t="str">
        <f t="shared" si="107"/>
        <v>26-34FDepr Medop_er_prof</v>
      </c>
      <c r="B4927" t="s">
        <v>3783</v>
      </c>
      <c r="C4927" t="s">
        <v>9</v>
      </c>
      <c r="D4927" t="s">
        <v>339</v>
      </c>
      <c r="E4927" t="s">
        <v>4971</v>
      </c>
      <c r="F4927">
        <v>0</v>
      </c>
      <c r="G4927" t="s">
        <v>298</v>
      </c>
      <c r="H4927">
        <v>0</v>
      </c>
      <c r="I4927">
        <v>0</v>
      </c>
      <c r="J4927" t="s">
        <v>276</v>
      </c>
      <c r="K4927">
        <v>0</v>
      </c>
      <c r="L4927">
        <v>0</v>
      </c>
      <c r="M4927">
        <v>0</v>
      </c>
      <c r="N4927">
        <v>0</v>
      </c>
      <c r="O4927">
        <v>0</v>
      </c>
      <c r="P4927">
        <v>0</v>
      </c>
      <c r="Q4927">
        <v>0</v>
      </c>
      <c r="R4927">
        <v>0</v>
      </c>
      <c r="S4927">
        <v>0</v>
      </c>
      <c r="T4927">
        <v>5.5</v>
      </c>
      <c r="U4927">
        <v>0</v>
      </c>
      <c r="V4927">
        <v>0</v>
      </c>
    </row>
    <row r="4928" spans="1:22" hidden="1" x14ac:dyDescent="0.25">
      <c r="A4928" t="str">
        <f t="shared" si="107"/>
        <v>26-34FDepr Medop_eye</v>
      </c>
      <c r="B4928" t="s">
        <v>3783</v>
      </c>
      <c r="C4928" t="s">
        <v>9</v>
      </c>
      <c r="D4928" t="s">
        <v>339</v>
      </c>
      <c r="E4928" t="s">
        <v>4971</v>
      </c>
      <c r="F4928">
        <v>0</v>
      </c>
      <c r="G4928" t="s">
        <v>299</v>
      </c>
      <c r="H4928">
        <v>125.227177247646</v>
      </c>
      <c r="I4928">
        <v>0.05</v>
      </c>
      <c r="J4928" t="s">
        <v>332</v>
      </c>
      <c r="K4928">
        <v>6.2613588623823198</v>
      </c>
      <c r="L4928">
        <v>0</v>
      </c>
      <c r="M4928">
        <v>0.05</v>
      </c>
      <c r="N4928">
        <v>0</v>
      </c>
      <c r="O4928">
        <v>0</v>
      </c>
      <c r="P4928">
        <v>0</v>
      </c>
      <c r="Q4928">
        <v>0</v>
      </c>
      <c r="R4928">
        <v>0</v>
      </c>
      <c r="S4928">
        <v>0</v>
      </c>
      <c r="T4928">
        <v>5.5</v>
      </c>
      <c r="U4928">
        <v>125.227177247646</v>
      </c>
      <c r="V4928">
        <v>3.2404406999351899E-3</v>
      </c>
    </row>
    <row r="4929" spans="1:22" hidden="1" x14ac:dyDescent="0.25">
      <c r="A4929" t="str">
        <f t="shared" si="107"/>
        <v>26-34FDepr Medop_jcode</v>
      </c>
      <c r="B4929" t="s">
        <v>3783</v>
      </c>
      <c r="C4929" t="s">
        <v>9</v>
      </c>
      <c r="D4929" t="s">
        <v>339</v>
      </c>
      <c r="E4929" t="s">
        <v>4971</v>
      </c>
      <c r="F4929">
        <v>0</v>
      </c>
      <c r="G4929" t="s">
        <v>300</v>
      </c>
      <c r="H4929">
        <v>0</v>
      </c>
      <c r="I4929">
        <v>0</v>
      </c>
      <c r="J4929" t="s">
        <v>336</v>
      </c>
      <c r="K4929">
        <v>0</v>
      </c>
      <c r="L4929">
        <v>0</v>
      </c>
      <c r="M4929">
        <v>0</v>
      </c>
      <c r="N4929">
        <v>0</v>
      </c>
      <c r="O4929">
        <v>0</v>
      </c>
      <c r="P4929">
        <v>0</v>
      </c>
      <c r="Q4929">
        <v>0</v>
      </c>
      <c r="R4929">
        <v>0</v>
      </c>
      <c r="S4929">
        <v>0</v>
      </c>
      <c r="T4929">
        <v>5.5</v>
      </c>
      <c r="U4929">
        <v>0</v>
      </c>
      <c r="V4929">
        <v>0</v>
      </c>
    </row>
    <row r="4930" spans="1:22" hidden="1" x14ac:dyDescent="0.25">
      <c r="A4930" t="str">
        <f t="shared" si="107"/>
        <v>26-34FDepr Medop_lab</v>
      </c>
      <c r="B4930" t="s">
        <v>3783</v>
      </c>
      <c r="C4930" t="s">
        <v>9</v>
      </c>
      <c r="D4930" t="s">
        <v>339</v>
      </c>
      <c r="E4930" t="s">
        <v>4971</v>
      </c>
      <c r="F4930">
        <v>0</v>
      </c>
      <c r="G4930" t="s">
        <v>301</v>
      </c>
      <c r="H4930">
        <v>116.689905692222</v>
      </c>
      <c r="I4930">
        <v>2.59</v>
      </c>
      <c r="J4930" t="s">
        <v>333</v>
      </c>
      <c r="K4930">
        <v>302.22685574285498</v>
      </c>
      <c r="L4930">
        <v>0</v>
      </c>
      <c r="M4930">
        <v>0</v>
      </c>
      <c r="N4930">
        <v>2.59</v>
      </c>
      <c r="O4930">
        <v>0</v>
      </c>
      <c r="P4930">
        <v>0</v>
      </c>
      <c r="Q4930">
        <v>0</v>
      </c>
      <c r="R4930">
        <v>0</v>
      </c>
      <c r="S4930">
        <v>0</v>
      </c>
      <c r="T4930">
        <v>5.5</v>
      </c>
      <c r="U4930">
        <v>116.689905692222</v>
      </c>
      <c r="V4930">
        <v>0.66240409207161099</v>
      </c>
    </row>
    <row r="4931" spans="1:22" hidden="1" x14ac:dyDescent="0.25">
      <c r="A4931" t="str">
        <f t="shared" si="107"/>
        <v>26-34FDepr Medop_mh</v>
      </c>
      <c r="B4931" t="s">
        <v>3783</v>
      </c>
      <c r="C4931" t="s">
        <v>9</v>
      </c>
      <c r="D4931" t="s">
        <v>339</v>
      </c>
      <c r="E4931" t="s">
        <v>4971</v>
      </c>
      <c r="F4931">
        <v>0</v>
      </c>
      <c r="G4931" t="s">
        <v>302</v>
      </c>
      <c r="H4931">
        <v>103.954374834617</v>
      </c>
      <c r="I4931">
        <v>4.8949999999999996</v>
      </c>
      <c r="J4931" t="s">
        <v>332</v>
      </c>
      <c r="K4931">
        <v>508.85666481544899</v>
      </c>
      <c r="L4931">
        <v>0</v>
      </c>
      <c r="M4931">
        <v>4.8949999999999996</v>
      </c>
      <c r="N4931">
        <v>0</v>
      </c>
      <c r="O4931">
        <v>0</v>
      </c>
      <c r="P4931">
        <v>0</v>
      </c>
      <c r="Q4931">
        <v>0</v>
      </c>
      <c r="R4931">
        <v>0</v>
      </c>
      <c r="S4931">
        <v>0</v>
      </c>
      <c r="T4931">
        <v>5.5</v>
      </c>
      <c r="U4931">
        <v>103.954374834617</v>
      </c>
      <c r="V4931">
        <v>0.31723914452365498</v>
      </c>
    </row>
    <row r="4932" spans="1:22" hidden="1" x14ac:dyDescent="0.25">
      <c r="A4932" t="str">
        <f t="shared" si="107"/>
        <v>26-34FDepr Medop_op_fac</v>
      </c>
      <c r="B4932" t="s">
        <v>3783</v>
      </c>
      <c r="C4932" t="s">
        <v>9</v>
      </c>
      <c r="D4932" t="s">
        <v>339</v>
      </c>
      <c r="E4932" t="s">
        <v>4971</v>
      </c>
      <c r="F4932">
        <v>0</v>
      </c>
      <c r="G4932" t="s">
        <v>303</v>
      </c>
      <c r="H4932">
        <v>389.20466258123002</v>
      </c>
      <c r="I4932">
        <v>0.44500000000000001</v>
      </c>
      <c r="J4932" t="s">
        <v>336</v>
      </c>
      <c r="K4932">
        <v>173.19607484864801</v>
      </c>
      <c r="L4932">
        <v>0</v>
      </c>
      <c r="M4932">
        <v>0</v>
      </c>
      <c r="N4932">
        <v>0</v>
      </c>
      <c r="O4932">
        <v>0</v>
      </c>
      <c r="P4932">
        <v>0</v>
      </c>
      <c r="Q4932">
        <v>0.44500000000000001</v>
      </c>
      <c r="R4932">
        <v>173.19607484864801</v>
      </c>
      <c r="S4932">
        <v>0</v>
      </c>
      <c r="T4932">
        <v>5.5</v>
      </c>
      <c r="U4932">
        <v>389.20466258123002</v>
      </c>
      <c r="V4932">
        <v>0.130307467057101</v>
      </c>
    </row>
    <row r="4933" spans="1:22" hidden="1" x14ac:dyDescent="0.25">
      <c r="A4933" t="str">
        <f t="shared" si="107"/>
        <v>26-34FDepr Medop_other</v>
      </c>
      <c r="B4933" t="s">
        <v>3783</v>
      </c>
      <c r="C4933" t="s">
        <v>9</v>
      </c>
      <c r="D4933" t="s">
        <v>339</v>
      </c>
      <c r="E4933" t="s">
        <v>4971</v>
      </c>
      <c r="F4933">
        <v>0</v>
      </c>
      <c r="G4933" t="s">
        <v>304</v>
      </c>
      <c r="H4933">
        <v>244.71807026662299</v>
      </c>
      <c r="I4933">
        <v>1</v>
      </c>
      <c r="J4933" t="s">
        <v>336</v>
      </c>
      <c r="K4933">
        <v>244.71807026662299</v>
      </c>
      <c r="L4933">
        <v>0</v>
      </c>
      <c r="M4933">
        <v>0</v>
      </c>
      <c r="N4933">
        <v>0</v>
      </c>
      <c r="O4933">
        <v>0</v>
      </c>
      <c r="P4933">
        <v>0</v>
      </c>
      <c r="Q4933">
        <v>1</v>
      </c>
      <c r="R4933">
        <v>244.71807026662299</v>
      </c>
      <c r="S4933">
        <v>0</v>
      </c>
      <c r="T4933">
        <v>5.5</v>
      </c>
      <c r="U4933">
        <v>244.71807026662299</v>
      </c>
      <c r="V4933">
        <v>0.29282576866764298</v>
      </c>
    </row>
    <row r="4934" spans="1:22" hidden="1" x14ac:dyDescent="0.25">
      <c r="A4934" t="str">
        <f t="shared" si="107"/>
        <v>26-34FDepr Medop_prev</v>
      </c>
      <c r="B4934" t="s">
        <v>3783</v>
      </c>
      <c r="C4934" t="s">
        <v>9</v>
      </c>
      <c r="D4934" t="s">
        <v>339</v>
      </c>
      <c r="E4934" t="s">
        <v>4971</v>
      </c>
      <c r="F4934">
        <v>0</v>
      </c>
      <c r="G4934" t="s">
        <v>305</v>
      </c>
      <c r="H4934">
        <v>151.92632929236399</v>
      </c>
      <c r="I4934">
        <v>2.23</v>
      </c>
      <c r="J4934" t="s">
        <v>332</v>
      </c>
      <c r="K4934">
        <v>338.79571432197099</v>
      </c>
      <c r="L4934">
        <v>0</v>
      </c>
      <c r="M4934">
        <v>2.23</v>
      </c>
      <c r="N4934">
        <v>0</v>
      </c>
      <c r="O4934">
        <v>0</v>
      </c>
      <c r="P4934">
        <v>0</v>
      </c>
      <c r="Q4934">
        <v>0</v>
      </c>
      <c r="R4934">
        <v>0</v>
      </c>
      <c r="S4934">
        <v>0</v>
      </c>
      <c r="T4934">
        <v>5.5</v>
      </c>
      <c r="U4934">
        <v>151.92632929236399</v>
      </c>
      <c r="V4934">
        <v>0.14452365521711</v>
      </c>
    </row>
    <row r="4935" spans="1:22" hidden="1" x14ac:dyDescent="0.25">
      <c r="A4935" t="str">
        <f t="shared" si="107"/>
        <v>26-34FDepr Medop_primcare</v>
      </c>
      <c r="B4935" t="s">
        <v>3783</v>
      </c>
      <c r="C4935" t="s">
        <v>9</v>
      </c>
      <c r="D4935" t="s">
        <v>339</v>
      </c>
      <c r="E4935" t="s">
        <v>4971</v>
      </c>
      <c r="F4935">
        <v>0</v>
      </c>
      <c r="G4935" t="s">
        <v>306</v>
      </c>
      <c r="H4935">
        <v>112.21954538745101</v>
      </c>
      <c r="I4935">
        <v>3.13</v>
      </c>
      <c r="J4935" t="s">
        <v>332</v>
      </c>
      <c r="K4935">
        <v>351.24717706272298</v>
      </c>
      <c r="L4935">
        <v>0</v>
      </c>
      <c r="M4935">
        <v>3.13</v>
      </c>
      <c r="N4935">
        <v>0</v>
      </c>
      <c r="O4935">
        <v>0</v>
      </c>
      <c r="P4935">
        <v>0</v>
      </c>
      <c r="Q4935">
        <v>0</v>
      </c>
      <c r="R4935">
        <v>0</v>
      </c>
      <c r="S4935">
        <v>0</v>
      </c>
      <c r="T4935">
        <v>5.5</v>
      </c>
      <c r="U4935">
        <v>112.21954538745101</v>
      </c>
      <c r="V4935">
        <v>0.20285158781594301</v>
      </c>
    </row>
    <row r="4936" spans="1:22" hidden="1" x14ac:dyDescent="0.25">
      <c r="A4936" t="str">
        <f t="shared" si="107"/>
        <v>26-34FDepr Medop_rehab</v>
      </c>
      <c r="B4936" t="s">
        <v>3783</v>
      </c>
      <c r="C4936" t="s">
        <v>9</v>
      </c>
      <c r="D4936" t="s">
        <v>339</v>
      </c>
      <c r="E4936" t="s">
        <v>4971</v>
      </c>
      <c r="F4936">
        <v>0</v>
      </c>
      <c r="G4936" t="s">
        <v>307</v>
      </c>
      <c r="H4936">
        <v>81.877637767980005</v>
      </c>
      <c r="I4936">
        <v>1.21</v>
      </c>
      <c r="J4936" t="s">
        <v>336</v>
      </c>
      <c r="K4936">
        <v>99.071941699255802</v>
      </c>
      <c r="L4936">
        <v>0</v>
      </c>
      <c r="M4936">
        <v>0</v>
      </c>
      <c r="N4936">
        <v>0</v>
      </c>
      <c r="O4936">
        <v>0</v>
      </c>
      <c r="P4936">
        <v>0</v>
      </c>
      <c r="Q4936">
        <v>1.21</v>
      </c>
      <c r="R4936">
        <v>99.071941699255802</v>
      </c>
      <c r="S4936">
        <v>0</v>
      </c>
      <c r="T4936">
        <v>5.5</v>
      </c>
      <c r="U4936">
        <v>81.877637767980005</v>
      </c>
      <c r="V4936">
        <v>0.35431918008784802</v>
      </c>
    </row>
    <row r="4937" spans="1:22" hidden="1" x14ac:dyDescent="0.25">
      <c r="A4937" t="str">
        <f t="shared" si="107"/>
        <v>26-34FDepr Medop_speccare</v>
      </c>
      <c r="B4937" t="s">
        <v>3783</v>
      </c>
      <c r="C4937" t="s">
        <v>9</v>
      </c>
      <c r="D4937" t="s">
        <v>339</v>
      </c>
      <c r="E4937" t="s">
        <v>4971</v>
      </c>
      <c r="F4937">
        <v>0</v>
      </c>
      <c r="G4937" t="s">
        <v>308</v>
      </c>
      <c r="H4937">
        <v>116.852169274556</v>
      </c>
      <c r="I4937">
        <v>4.04</v>
      </c>
      <c r="J4937" t="s">
        <v>332</v>
      </c>
      <c r="K4937">
        <v>472.08276386920602</v>
      </c>
      <c r="L4937">
        <v>0</v>
      </c>
      <c r="M4937">
        <v>4.04</v>
      </c>
      <c r="N4937">
        <v>0</v>
      </c>
      <c r="O4937">
        <v>0</v>
      </c>
      <c r="P4937">
        <v>0</v>
      </c>
      <c r="Q4937">
        <v>0</v>
      </c>
      <c r="R4937">
        <v>0</v>
      </c>
      <c r="S4937">
        <v>0</v>
      </c>
      <c r="T4937">
        <v>5.5</v>
      </c>
      <c r="U4937">
        <v>116.852169274556</v>
      </c>
      <c r="V4937">
        <v>0.261827608554763</v>
      </c>
    </row>
    <row r="4938" spans="1:22" hidden="1" x14ac:dyDescent="0.25">
      <c r="A4938" t="str">
        <f t="shared" si="107"/>
        <v>26-34FDepr Medop_surg</v>
      </c>
      <c r="B4938" t="s">
        <v>3783</v>
      </c>
      <c r="C4938" t="s">
        <v>9</v>
      </c>
      <c r="D4938" t="s">
        <v>339</v>
      </c>
      <c r="E4938" t="s">
        <v>4971</v>
      </c>
      <c r="F4938">
        <v>0</v>
      </c>
      <c r="G4938" t="s">
        <v>309</v>
      </c>
      <c r="H4938">
        <v>456.75198701459101</v>
      </c>
      <c r="I4938">
        <v>0.27</v>
      </c>
      <c r="J4938" t="s">
        <v>336</v>
      </c>
      <c r="K4938">
        <v>123.32303649393999</v>
      </c>
      <c r="L4938">
        <v>0</v>
      </c>
      <c r="M4938">
        <v>0</v>
      </c>
      <c r="N4938">
        <v>0</v>
      </c>
      <c r="O4938">
        <v>0</v>
      </c>
      <c r="P4938">
        <v>0</v>
      </c>
      <c r="Q4938">
        <v>0.27</v>
      </c>
      <c r="R4938">
        <v>123.32303649393999</v>
      </c>
      <c r="S4938">
        <v>0</v>
      </c>
      <c r="T4938">
        <v>5.5</v>
      </c>
      <c r="U4938">
        <v>456.75198701459101</v>
      </c>
      <c r="V4938">
        <v>7.9062957540263504E-2</v>
      </c>
    </row>
    <row r="4939" spans="1:22" hidden="1" x14ac:dyDescent="0.25">
      <c r="A4939" t="str">
        <f t="shared" si="107"/>
        <v>26-34FDepr Medop_ultrasound</v>
      </c>
      <c r="B4939" t="s">
        <v>3783</v>
      </c>
      <c r="C4939" t="s">
        <v>9</v>
      </c>
      <c r="D4939" t="s">
        <v>339</v>
      </c>
      <c r="E4939" t="s">
        <v>4971</v>
      </c>
      <c r="F4939">
        <v>0</v>
      </c>
      <c r="G4939" t="s">
        <v>310</v>
      </c>
      <c r="H4939">
        <v>273.86172243345499</v>
      </c>
      <c r="I4939">
        <v>0.43</v>
      </c>
      <c r="J4939" t="s">
        <v>333</v>
      </c>
      <c r="K4939">
        <v>117.760540646386</v>
      </c>
      <c r="L4939">
        <v>0</v>
      </c>
      <c r="M4939">
        <v>0</v>
      </c>
      <c r="N4939">
        <v>0.43</v>
      </c>
      <c r="O4939">
        <v>0</v>
      </c>
      <c r="P4939">
        <v>0</v>
      </c>
      <c r="Q4939">
        <v>0</v>
      </c>
      <c r="R4939">
        <v>0</v>
      </c>
      <c r="S4939">
        <v>0</v>
      </c>
      <c r="T4939">
        <v>5.5</v>
      </c>
      <c r="U4939">
        <v>273.86172243345499</v>
      </c>
      <c r="V4939">
        <v>0.10997442455243001</v>
      </c>
    </row>
    <row r="4940" spans="1:22" hidden="1" x14ac:dyDescent="0.25">
      <c r="A4940" t="str">
        <f t="shared" si="107"/>
        <v>26-34FDepr Medop_xray</v>
      </c>
      <c r="B4940" t="s">
        <v>3783</v>
      </c>
      <c r="C4940" t="s">
        <v>9</v>
      </c>
      <c r="D4940" t="s">
        <v>339</v>
      </c>
      <c r="E4940" t="s">
        <v>4971</v>
      </c>
      <c r="F4940">
        <v>0</v>
      </c>
      <c r="G4940" t="s">
        <v>311</v>
      </c>
      <c r="H4940">
        <v>108.836726236639</v>
      </c>
      <c r="I4940">
        <v>0.40500000000000003</v>
      </c>
      <c r="J4940" t="s">
        <v>333</v>
      </c>
      <c r="K4940">
        <v>44.078874125838702</v>
      </c>
      <c r="L4940">
        <v>0</v>
      </c>
      <c r="M4940">
        <v>0</v>
      </c>
      <c r="N4940">
        <v>0.40500000000000003</v>
      </c>
      <c r="O4940">
        <v>0</v>
      </c>
      <c r="P4940">
        <v>0</v>
      </c>
      <c r="Q4940">
        <v>0</v>
      </c>
      <c r="R4940">
        <v>0</v>
      </c>
      <c r="S4940">
        <v>0</v>
      </c>
      <c r="T4940">
        <v>5.5</v>
      </c>
      <c r="U4940">
        <v>108.836726236639</v>
      </c>
      <c r="V4940">
        <v>0.103580562659847</v>
      </c>
    </row>
    <row r="4941" spans="1:22" hidden="1" x14ac:dyDescent="0.25">
      <c r="A4941" t="str">
        <f t="shared" si="107"/>
        <v>26-34FDepr Medrx_generic</v>
      </c>
      <c r="B4941" t="s">
        <v>3783</v>
      </c>
      <c r="C4941" t="s">
        <v>9</v>
      </c>
      <c r="D4941" t="s">
        <v>339</v>
      </c>
      <c r="E4941" t="s">
        <v>4971</v>
      </c>
      <c r="F4941">
        <v>0</v>
      </c>
      <c r="G4941" t="s">
        <v>312</v>
      </c>
      <c r="H4941">
        <v>34.477541292125501</v>
      </c>
      <c r="I4941">
        <v>20.114999999999998</v>
      </c>
      <c r="J4941" t="s">
        <v>334</v>
      </c>
      <c r="K4941">
        <v>693.51574309110401</v>
      </c>
      <c r="L4941">
        <v>0</v>
      </c>
      <c r="M4941">
        <v>0</v>
      </c>
      <c r="N4941">
        <v>0</v>
      </c>
      <c r="O4941">
        <v>20.114999999999998</v>
      </c>
      <c r="P4941">
        <v>0</v>
      </c>
      <c r="Q4941">
        <v>0</v>
      </c>
      <c r="R4941">
        <v>0</v>
      </c>
      <c r="S4941">
        <v>0</v>
      </c>
      <c r="T4941">
        <v>5.5</v>
      </c>
      <c r="U4941">
        <v>34.477541292125501</v>
      </c>
      <c r="V4941">
        <v>0.84927169094363497</v>
      </c>
    </row>
    <row r="4942" spans="1:22" hidden="1" x14ac:dyDescent="0.25">
      <c r="A4942" t="str">
        <f t="shared" si="107"/>
        <v>26-34FDepr Medrx_npbrand</v>
      </c>
      <c r="B4942" t="s">
        <v>3783</v>
      </c>
      <c r="C4942" t="s">
        <v>9</v>
      </c>
      <c r="D4942" t="s">
        <v>339</v>
      </c>
      <c r="E4942" t="s">
        <v>4971</v>
      </c>
      <c r="F4942">
        <v>0</v>
      </c>
      <c r="G4942" t="s">
        <v>2688</v>
      </c>
      <c r="H4942">
        <v>266.83709038902202</v>
      </c>
      <c r="I4942">
        <v>0.44930956156000001</v>
      </c>
      <c r="J4942" t="s">
        <v>334</v>
      </c>
      <c r="K4942">
        <v>119.89245609063801</v>
      </c>
      <c r="L4942">
        <v>0</v>
      </c>
      <c r="M4942">
        <v>0</v>
      </c>
      <c r="N4942">
        <v>0</v>
      </c>
      <c r="O4942">
        <v>0.44930956156000001</v>
      </c>
      <c r="P4942">
        <v>0</v>
      </c>
      <c r="Q4942">
        <v>0</v>
      </c>
      <c r="R4942">
        <v>0</v>
      </c>
      <c r="S4942">
        <v>0</v>
      </c>
      <c r="T4942">
        <v>5.5</v>
      </c>
      <c r="U4942">
        <v>266.83709038902202</v>
      </c>
      <c r="V4942">
        <v>1.8970215814228399E-2</v>
      </c>
    </row>
    <row r="4943" spans="1:22" hidden="1" x14ac:dyDescent="0.25">
      <c r="A4943" t="str">
        <f t="shared" si="107"/>
        <v>26-34FDepr Medrx_pbrand</v>
      </c>
      <c r="B4943" t="s">
        <v>3783</v>
      </c>
      <c r="C4943" t="s">
        <v>9</v>
      </c>
      <c r="D4943" t="s">
        <v>339</v>
      </c>
      <c r="E4943" t="s">
        <v>4971</v>
      </c>
      <c r="F4943">
        <v>0</v>
      </c>
      <c r="G4943" t="s">
        <v>2687</v>
      </c>
      <c r="H4943">
        <v>165.60461072921299</v>
      </c>
      <c r="I4943">
        <v>3.1106904384399998</v>
      </c>
      <c r="J4943" t="s">
        <v>334</v>
      </c>
      <c r="K4943">
        <v>515.14467915694104</v>
      </c>
      <c r="L4943">
        <v>0</v>
      </c>
      <c r="M4943">
        <v>0</v>
      </c>
      <c r="N4943">
        <v>0</v>
      </c>
      <c r="O4943">
        <v>3.1106904384399998</v>
      </c>
      <c r="P4943">
        <v>0</v>
      </c>
      <c r="Q4943">
        <v>0</v>
      </c>
      <c r="R4943">
        <v>0</v>
      </c>
      <c r="S4943">
        <v>0</v>
      </c>
      <c r="T4943">
        <v>5.5</v>
      </c>
      <c r="U4943">
        <v>165.60461072921299</v>
      </c>
      <c r="V4943">
        <v>0.13133588509351901</v>
      </c>
    </row>
    <row r="4944" spans="1:22" hidden="1" x14ac:dyDescent="0.25">
      <c r="A4944" t="str">
        <f t="shared" si="107"/>
        <v>26-34FDepr Medrx_specialty</v>
      </c>
      <c r="B4944" t="s">
        <v>3783</v>
      </c>
      <c r="C4944" t="s">
        <v>9</v>
      </c>
      <c r="D4944" t="s">
        <v>339</v>
      </c>
      <c r="E4944" t="s">
        <v>4971</v>
      </c>
      <c r="F4944">
        <v>0</v>
      </c>
      <c r="G4944" t="s">
        <v>313</v>
      </c>
      <c r="H4944">
        <v>1846.88589998252</v>
      </c>
      <c r="I4944">
        <v>0.01</v>
      </c>
      <c r="J4944" t="s">
        <v>334</v>
      </c>
      <c r="K4944">
        <v>18.468858999825201</v>
      </c>
      <c r="L4944">
        <v>0</v>
      </c>
      <c r="M4944">
        <v>0</v>
      </c>
      <c r="N4944">
        <v>0</v>
      </c>
      <c r="O4944">
        <v>0.01</v>
      </c>
      <c r="P4944">
        <v>0</v>
      </c>
      <c r="Q4944">
        <v>0</v>
      </c>
      <c r="R4944">
        <v>0</v>
      </c>
      <c r="S4944">
        <v>0</v>
      </c>
      <c r="T4944">
        <v>5.5</v>
      </c>
      <c r="U4944">
        <v>1846.88589998252</v>
      </c>
      <c r="V4944">
        <v>4.2220814861726799E-4</v>
      </c>
    </row>
    <row r="4945" spans="1:22" hidden="1" x14ac:dyDescent="0.25">
      <c r="A4945" t="str">
        <f t="shared" si="107"/>
        <v>26-34FDepr Highip_fac</v>
      </c>
      <c r="B4945" t="s">
        <v>3783</v>
      </c>
      <c r="C4945" t="s">
        <v>9</v>
      </c>
      <c r="D4945" t="s">
        <v>339</v>
      </c>
      <c r="E4945" t="s">
        <v>4972</v>
      </c>
      <c r="F4945">
        <v>616</v>
      </c>
      <c r="G4945" t="s">
        <v>289</v>
      </c>
      <c r="H4945">
        <v>3799.2238155097102</v>
      </c>
      <c r="I4945">
        <v>4.2699999999999996</v>
      </c>
      <c r="J4945" t="s">
        <v>335</v>
      </c>
      <c r="K4945">
        <v>16222.6856922265</v>
      </c>
      <c r="L4945">
        <v>9993174.3864115104</v>
      </c>
      <c r="M4945">
        <v>0</v>
      </c>
      <c r="N4945">
        <v>0</v>
      </c>
      <c r="O4945">
        <v>0</v>
      </c>
      <c r="P4945">
        <v>4.2699999999999996</v>
      </c>
      <c r="Q4945">
        <v>0</v>
      </c>
      <c r="R4945">
        <v>0</v>
      </c>
      <c r="S4945">
        <v>2630.32</v>
      </c>
      <c r="T4945">
        <v>10</v>
      </c>
      <c r="U4945">
        <v>3799.2238155097102</v>
      </c>
      <c r="V4945">
        <v>1</v>
      </c>
    </row>
    <row r="4946" spans="1:22" hidden="1" x14ac:dyDescent="0.25">
      <c r="A4946" t="str">
        <f t="shared" si="107"/>
        <v>26-34FDepr Highip_prof</v>
      </c>
      <c r="B4946" t="s">
        <v>3783</v>
      </c>
      <c r="C4946" t="s">
        <v>9</v>
      </c>
      <c r="D4946" t="s">
        <v>339</v>
      </c>
      <c r="E4946" t="s">
        <v>4972</v>
      </c>
      <c r="F4946">
        <v>616</v>
      </c>
      <c r="G4946" t="s">
        <v>290</v>
      </c>
      <c r="H4946">
        <v>3470.483942027</v>
      </c>
      <c r="I4946">
        <v>0.91</v>
      </c>
      <c r="J4946" t="s">
        <v>363</v>
      </c>
      <c r="K4946">
        <v>3158.1403872445699</v>
      </c>
      <c r="L4946">
        <v>1945414.4785426599</v>
      </c>
      <c r="M4946">
        <v>0</v>
      </c>
      <c r="N4946">
        <v>0</v>
      </c>
      <c r="O4946">
        <v>0</v>
      </c>
      <c r="P4946">
        <v>0</v>
      </c>
      <c r="Q4946">
        <v>0</v>
      </c>
      <c r="R4946">
        <v>0</v>
      </c>
      <c r="S4946">
        <v>560.55999999999995</v>
      </c>
      <c r="T4946">
        <v>10</v>
      </c>
      <c r="U4946">
        <v>3470.483942027</v>
      </c>
      <c r="V4946">
        <v>0.213114754098361</v>
      </c>
    </row>
    <row r="4947" spans="1:22" hidden="1" x14ac:dyDescent="0.25">
      <c r="A4947" t="str">
        <f t="shared" si="107"/>
        <v>26-34FDepr Highop_ambulance</v>
      </c>
      <c r="B4947" t="s">
        <v>3783</v>
      </c>
      <c r="C4947" t="s">
        <v>9</v>
      </c>
      <c r="D4947" t="s">
        <v>339</v>
      </c>
      <c r="E4947" t="s">
        <v>4972</v>
      </c>
      <c r="F4947">
        <v>616</v>
      </c>
      <c r="G4947" t="s">
        <v>291</v>
      </c>
      <c r="H4947">
        <v>1201.4635434209899</v>
      </c>
      <c r="I4947">
        <v>0.28999999999999998</v>
      </c>
      <c r="J4947" t="s">
        <v>336</v>
      </c>
      <c r="K4947">
        <v>348.424427592087</v>
      </c>
      <c r="L4947">
        <v>214629.447396726</v>
      </c>
      <c r="M4947">
        <v>0</v>
      </c>
      <c r="N4947">
        <v>0</v>
      </c>
      <c r="O4947">
        <v>0</v>
      </c>
      <c r="P4947">
        <v>0</v>
      </c>
      <c r="Q4947">
        <v>0.28999999999999998</v>
      </c>
      <c r="R4947">
        <v>348.424427592087</v>
      </c>
      <c r="S4947">
        <v>178.64</v>
      </c>
      <c r="T4947">
        <v>10</v>
      </c>
      <c r="U4947">
        <v>1201.4635434209899</v>
      </c>
      <c r="V4947">
        <v>2.26032735775526E-2</v>
      </c>
    </row>
    <row r="4948" spans="1:22" hidden="1" x14ac:dyDescent="0.25">
      <c r="A4948" t="str">
        <f t="shared" si="107"/>
        <v>26-34FDepr Highop_chiro</v>
      </c>
      <c r="B4948" t="s">
        <v>3783</v>
      </c>
      <c r="C4948" t="s">
        <v>9</v>
      </c>
      <c r="D4948" t="s">
        <v>339</v>
      </c>
      <c r="E4948" t="s">
        <v>4972</v>
      </c>
      <c r="F4948">
        <v>616</v>
      </c>
      <c r="G4948" t="s">
        <v>292</v>
      </c>
      <c r="H4948">
        <v>54.300101511511002</v>
      </c>
      <c r="I4948">
        <v>1.1499999999999999</v>
      </c>
      <c r="J4948" t="s">
        <v>332</v>
      </c>
      <c r="K4948">
        <v>62.445116738237701</v>
      </c>
      <c r="L4948">
        <v>38466.191910754402</v>
      </c>
      <c r="M4948">
        <v>1.1499999999999999</v>
      </c>
      <c r="N4948">
        <v>0</v>
      </c>
      <c r="O4948">
        <v>0</v>
      </c>
      <c r="P4948">
        <v>0</v>
      </c>
      <c r="Q4948">
        <v>0</v>
      </c>
      <c r="R4948">
        <v>0</v>
      </c>
      <c r="S4948">
        <v>708.4</v>
      </c>
      <c r="T4948">
        <v>10</v>
      </c>
      <c r="U4948">
        <v>54.300101511511002</v>
      </c>
      <c r="V4948">
        <v>4.0636042402826901E-2</v>
      </c>
    </row>
    <row r="4949" spans="1:22" hidden="1" x14ac:dyDescent="0.25">
      <c r="A4949" t="str">
        <f t="shared" si="107"/>
        <v>26-34FDepr Highop_ct_mri</v>
      </c>
      <c r="B4949" t="s">
        <v>3783</v>
      </c>
      <c r="C4949" t="s">
        <v>9</v>
      </c>
      <c r="D4949" t="s">
        <v>339</v>
      </c>
      <c r="E4949" t="s">
        <v>4972</v>
      </c>
      <c r="F4949">
        <v>616</v>
      </c>
      <c r="G4949" t="s">
        <v>293</v>
      </c>
      <c r="H4949">
        <v>1174.71035024819</v>
      </c>
      <c r="I4949">
        <v>1.02</v>
      </c>
      <c r="J4949" t="s">
        <v>333</v>
      </c>
      <c r="K4949">
        <v>1198.2045572531499</v>
      </c>
      <c r="L4949">
        <v>738094.007267943</v>
      </c>
      <c r="M4949">
        <v>0</v>
      </c>
      <c r="N4949">
        <v>1.02</v>
      </c>
      <c r="O4949">
        <v>0</v>
      </c>
      <c r="P4949">
        <v>0</v>
      </c>
      <c r="Q4949">
        <v>0</v>
      </c>
      <c r="R4949">
        <v>0</v>
      </c>
      <c r="S4949">
        <v>628.32000000000005</v>
      </c>
      <c r="T4949">
        <v>10</v>
      </c>
      <c r="U4949">
        <v>1174.71035024819</v>
      </c>
      <c r="V4949">
        <v>8.0251770259638103E-2</v>
      </c>
    </row>
    <row r="4950" spans="1:22" hidden="1" x14ac:dyDescent="0.25">
      <c r="A4950" t="str">
        <f t="shared" si="107"/>
        <v>26-34FDepr Highop_diagnostic_cardiology</v>
      </c>
      <c r="B4950" t="s">
        <v>3783</v>
      </c>
      <c r="C4950" t="s">
        <v>9</v>
      </c>
      <c r="D4950" t="s">
        <v>339</v>
      </c>
      <c r="E4950" t="s">
        <v>4972</v>
      </c>
      <c r="F4950">
        <v>616</v>
      </c>
      <c r="G4950" t="s">
        <v>294</v>
      </c>
      <c r="H4950">
        <v>352.34038984168399</v>
      </c>
      <c r="I4950">
        <v>1.38</v>
      </c>
      <c r="J4950" t="s">
        <v>333</v>
      </c>
      <c r="K4950">
        <v>486.22973798152299</v>
      </c>
      <c r="L4950">
        <v>299517.51859661803</v>
      </c>
      <c r="M4950">
        <v>0</v>
      </c>
      <c r="N4950">
        <v>1.38</v>
      </c>
      <c r="O4950">
        <v>0</v>
      </c>
      <c r="P4950">
        <v>0</v>
      </c>
      <c r="Q4950">
        <v>0</v>
      </c>
      <c r="R4950">
        <v>0</v>
      </c>
      <c r="S4950">
        <v>850.08</v>
      </c>
      <c r="T4950">
        <v>10</v>
      </c>
      <c r="U4950">
        <v>352.34038984168399</v>
      </c>
      <c r="V4950">
        <v>0.108575924468922</v>
      </c>
    </row>
    <row r="4951" spans="1:22" hidden="1" x14ac:dyDescent="0.25">
      <c r="A4951" t="str">
        <f t="shared" si="107"/>
        <v>26-34FDepr Highop_dialysis</v>
      </c>
      <c r="B4951" t="s">
        <v>3783</v>
      </c>
      <c r="C4951" t="s">
        <v>9</v>
      </c>
      <c r="D4951" t="s">
        <v>339</v>
      </c>
      <c r="E4951" t="s">
        <v>4972</v>
      </c>
      <c r="F4951">
        <v>616</v>
      </c>
      <c r="G4951" t="s">
        <v>295</v>
      </c>
      <c r="H4951">
        <v>0</v>
      </c>
      <c r="I4951">
        <v>0</v>
      </c>
      <c r="J4951" t="s">
        <v>336</v>
      </c>
      <c r="K4951">
        <v>0</v>
      </c>
      <c r="L4951">
        <v>0</v>
      </c>
      <c r="M4951">
        <v>0</v>
      </c>
      <c r="N4951">
        <v>0</v>
      </c>
      <c r="O4951">
        <v>0</v>
      </c>
      <c r="P4951">
        <v>0</v>
      </c>
      <c r="Q4951">
        <v>0</v>
      </c>
      <c r="R4951">
        <v>0</v>
      </c>
      <c r="S4951">
        <v>0</v>
      </c>
      <c r="T4951">
        <v>10</v>
      </c>
      <c r="U4951">
        <v>0</v>
      </c>
      <c r="V4951">
        <v>0</v>
      </c>
    </row>
    <row r="4952" spans="1:22" hidden="1" x14ac:dyDescent="0.25">
      <c r="A4952" t="str">
        <f t="shared" ref="A4952:A5015" si="108">B4952&amp;C4952&amp;E4952&amp;G4952</f>
        <v>26-34FDepr Highop_dme</v>
      </c>
      <c r="B4952" t="s">
        <v>3783</v>
      </c>
      <c r="C4952" t="s">
        <v>9</v>
      </c>
      <c r="D4952" t="s">
        <v>339</v>
      </c>
      <c r="E4952" t="s">
        <v>4972</v>
      </c>
      <c r="F4952">
        <v>616</v>
      </c>
      <c r="G4952" t="s">
        <v>296</v>
      </c>
      <c r="H4952">
        <v>295.50878575581402</v>
      </c>
      <c r="I4952">
        <v>0.65</v>
      </c>
      <c r="J4952" t="s">
        <v>336</v>
      </c>
      <c r="K4952">
        <v>192.08071074127901</v>
      </c>
      <c r="L4952">
        <v>118321.71781662801</v>
      </c>
      <c r="M4952">
        <v>0</v>
      </c>
      <c r="N4952">
        <v>0</v>
      </c>
      <c r="O4952">
        <v>0</v>
      </c>
      <c r="P4952">
        <v>0</v>
      </c>
      <c r="Q4952">
        <v>0.65</v>
      </c>
      <c r="R4952">
        <v>192.08071074127901</v>
      </c>
      <c r="S4952">
        <v>400.4</v>
      </c>
      <c r="T4952">
        <v>10</v>
      </c>
      <c r="U4952">
        <v>295.50878575581402</v>
      </c>
      <c r="V4952">
        <v>5.0662509742790303E-2</v>
      </c>
    </row>
    <row r="4953" spans="1:22" hidden="1" x14ac:dyDescent="0.25">
      <c r="A4953" t="str">
        <f t="shared" si="108"/>
        <v>26-34FDepr Highop_er_fac</v>
      </c>
      <c r="B4953" t="s">
        <v>3783</v>
      </c>
      <c r="C4953" t="s">
        <v>9</v>
      </c>
      <c r="D4953" t="s">
        <v>339</v>
      </c>
      <c r="E4953" t="s">
        <v>4972</v>
      </c>
      <c r="F4953">
        <v>616</v>
      </c>
      <c r="G4953" t="s">
        <v>297</v>
      </c>
      <c r="H4953">
        <v>2859.4335452524501</v>
      </c>
      <c r="I4953">
        <v>2.0499999999999998</v>
      </c>
      <c r="J4953" t="s">
        <v>336</v>
      </c>
      <c r="K4953">
        <v>5861.83876776752</v>
      </c>
      <c r="L4953">
        <v>3610892.6809447901</v>
      </c>
      <c r="M4953">
        <v>0</v>
      </c>
      <c r="N4953">
        <v>0</v>
      </c>
      <c r="O4953">
        <v>0</v>
      </c>
      <c r="P4953">
        <v>0</v>
      </c>
      <c r="Q4953">
        <v>2.0499999999999998</v>
      </c>
      <c r="R4953">
        <v>5861.83876776752</v>
      </c>
      <c r="S4953">
        <v>1262.8</v>
      </c>
      <c r="T4953">
        <v>10</v>
      </c>
      <c r="U4953">
        <v>2859.4335452524501</v>
      </c>
      <c r="V4953">
        <v>0.15978176149649301</v>
      </c>
    </row>
    <row r="4954" spans="1:22" hidden="1" x14ac:dyDescent="0.25">
      <c r="A4954" t="str">
        <f t="shared" si="108"/>
        <v>26-34FDepr Highop_er_prof</v>
      </c>
      <c r="B4954" t="s">
        <v>3783</v>
      </c>
      <c r="C4954" t="s">
        <v>9</v>
      </c>
      <c r="D4954" t="s">
        <v>339</v>
      </c>
      <c r="E4954" t="s">
        <v>4972</v>
      </c>
      <c r="F4954">
        <v>616</v>
      </c>
      <c r="G4954" t="s">
        <v>298</v>
      </c>
      <c r="H4954">
        <v>0</v>
      </c>
      <c r="I4954">
        <v>0</v>
      </c>
      <c r="J4954" t="s">
        <v>276</v>
      </c>
      <c r="K4954">
        <v>0</v>
      </c>
      <c r="L4954">
        <v>0</v>
      </c>
      <c r="M4954">
        <v>0</v>
      </c>
      <c r="N4954">
        <v>0</v>
      </c>
      <c r="O4954">
        <v>0</v>
      </c>
      <c r="P4954">
        <v>0</v>
      </c>
      <c r="Q4954">
        <v>0</v>
      </c>
      <c r="R4954">
        <v>0</v>
      </c>
      <c r="S4954">
        <v>0</v>
      </c>
      <c r="T4954">
        <v>10</v>
      </c>
      <c r="U4954">
        <v>0</v>
      </c>
      <c r="V4954">
        <v>0</v>
      </c>
    </row>
    <row r="4955" spans="1:22" hidden="1" x14ac:dyDescent="0.25">
      <c r="A4955" t="str">
        <f t="shared" si="108"/>
        <v>26-34FDepr Highop_eye</v>
      </c>
      <c r="B4955" t="s">
        <v>3783</v>
      </c>
      <c r="C4955" t="s">
        <v>9</v>
      </c>
      <c r="D4955" t="s">
        <v>339</v>
      </c>
      <c r="E4955" t="s">
        <v>4972</v>
      </c>
      <c r="F4955">
        <v>616</v>
      </c>
      <c r="G4955" t="s">
        <v>299</v>
      </c>
      <c r="H4955">
        <v>129.89179427228601</v>
      </c>
      <c r="I4955">
        <v>0.1</v>
      </c>
      <c r="J4955" t="s">
        <v>332</v>
      </c>
      <c r="K4955">
        <v>12.989179427228599</v>
      </c>
      <c r="L4955">
        <v>8001.3345271728303</v>
      </c>
      <c r="M4955">
        <v>0.1</v>
      </c>
      <c r="N4955">
        <v>0</v>
      </c>
      <c r="O4955">
        <v>0</v>
      </c>
      <c r="P4955">
        <v>0</v>
      </c>
      <c r="Q4955">
        <v>0</v>
      </c>
      <c r="R4955">
        <v>0</v>
      </c>
      <c r="S4955">
        <v>61.6</v>
      </c>
      <c r="T4955">
        <v>10</v>
      </c>
      <c r="U4955">
        <v>129.89179427228601</v>
      </c>
      <c r="V4955">
        <v>3.53356890459364E-3</v>
      </c>
    </row>
    <row r="4956" spans="1:22" hidden="1" x14ac:dyDescent="0.25">
      <c r="A4956" t="str">
        <f t="shared" si="108"/>
        <v>26-34FDepr Highop_jcode</v>
      </c>
      <c r="B4956" t="s">
        <v>3783</v>
      </c>
      <c r="C4956" t="s">
        <v>9</v>
      </c>
      <c r="D4956" t="s">
        <v>339</v>
      </c>
      <c r="E4956" t="s">
        <v>4972</v>
      </c>
      <c r="F4956">
        <v>616</v>
      </c>
      <c r="G4956" t="s">
        <v>300</v>
      </c>
      <c r="H4956">
        <v>9312.1663026362403</v>
      </c>
      <c r="I4956">
        <v>0.17</v>
      </c>
      <c r="J4956" t="s">
        <v>336</v>
      </c>
      <c r="K4956">
        <v>1583.06827144816</v>
      </c>
      <c r="L4956">
        <v>975170.05521206697</v>
      </c>
      <c r="M4956">
        <v>0</v>
      </c>
      <c r="N4956">
        <v>0</v>
      </c>
      <c r="O4956">
        <v>0</v>
      </c>
      <c r="P4956">
        <v>0</v>
      </c>
      <c r="Q4956">
        <v>0.17</v>
      </c>
      <c r="R4956">
        <v>1583.06827144816</v>
      </c>
      <c r="S4956">
        <v>104.72</v>
      </c>
      <c r="T4956">
        <v>10</v>
      </c>
      <c r="U4956">
        <v>9312.1663026362403</v>
      </c>
      <c r="V4956">
        <v>1.32501948558067E-2</v>
      </c>
    </row>
    <row r="4957" spans="1:22" hidden="1" x14ac:dyDescent="0.25">
      <c r="A4957" t="str">
        <f t="shared" si="108"/>
        <v>26-34FDepr Highop_lab</v>
      </c>
      <c r="B4957" t="s">
        <v>3783</v>
      </c>
      <c r="C4957" t="s">
        <v>9</v>
      </c>
      <c r="D4957" t="s">
        <v>339</v>
      </c>
      <c r="E4957" t="s">
        <v>4972</v>
      </c>
      <c r="F4957">
        <v>616</v>
      </c>
      <c r="G4957" t="s">
        <v>301</v>
      </c>
      <c r="H4957">
        <v>223.92022957692001</v>
      </c>
      <c r="I4957">
        <v>7.07</v>
      </c>
      <c r="J4957" t="s">
        <v>333</v>
      </c>
      <c r="K4957">
        <v>1583.1160231088299</v>
      </c>
      <c r="L4957">
        <v>975199.47023503704</v>
      </c>
      <c r="M4957">
        <v>0</v>
      </c>
      <c r="N4957">
        <v>7.07</v>
      </c>
      <c r="O4957">
        <v>0</v>
      </c>
      <c r="P4957">
        <v>0</v>
      </c>
      <c r="Q4957">
        <v>0</v>
      </c>
      <c r="R4957">
        <v>0</v>
      </c>
      <c r="S4957">
        <v>4355.12</v>
      </c>
      <c r="T4957">
        <v>10</v>
      </c>
      <c r="U4957">
        <v>223.92022957692001</v>
      </c>
      <c r="V4957">
        <v>0.55625491738788402</v>
      </c>
    </row>
    <row r="4958" spans="1:22" hidden="1" x14ac:dyDescent="0.25">
      <c r="A4958" t="str">
        <f t="shared" si="108"/>
        <v>26-34FDepr Highop_mh</v>
      </c>
      <c r="B4958" t="s">
        <v>3783</v>
      </c>
      <c r="C4958" t="s">
        <v>9</v>
      </c>
      <c r="D4958" t="s">
        <v>339</v>
      </c>
      <c r="E4958" t="s">
        <v>4972</v>
      </c>
      <c r="F4958">
        <v>616</v>
      </c>
      <c r="G4958" t="s">
        <v>302</v>
      </c>
      <c r="H4958">
        <v>123.434682399011</v>
      </c>
      <c r="I4958">
        <v>6.81</v>
      </c>
      <c r="J4958" t="s">
        <v>332</v>
      </c>
      <c r="K4958">
        <v>840.59018713726402</v>
      </c>
      <c r="L4958">
        <v>517803.55527655501</v>
      </c>
      <c r="M4958">
        <v>6.81</v>
      </c>
      <c r="N4958">
        <v>0</v>
      </c>
      <c r="O4958">
        <v>0</v>
      </c>
      <c r="P4958">
        <v>0</v>
      </c>
      <c r="Q4958">
        <v>0</v>
      </c>
      <c r="R4958">
        <v>0</v>
      </c>
      <c r="S4958">
        <v>4194.96</v>
      </c>
      <c r="T4958">
        <v>10</v>
      </c>
      <c r="U4958">
        <v>123.434682399011</v>
      </c>
      <c r="V4958">
        <v>0.24063604240282699</v>
      </c>
    </row>
    <row r="4959" spans="1:22" hidden="1" x14ac:dyDescent="0.25">
      <c r="A4959" t="str">
        <f t="shared" si="108"/>
        <v>26-34FDepr Highop_op_fac</v>
      </c>
      <c r="B4959" t="s">
        <v>3783</v>
      </c>
      <c r="C4959" t="s">
        <v>9</v>
      </c>
      <c r="D4959" t="s">
        <v>339</v>
      </c>
      <c r="E4959" t="s">
        <v>4972</v>
      </c>
      <c r="F4959">
        <v>616</v>
      </c>
      <c r="G4959" t="s">
        <v>303</v>
      </c>
      <c r="H4959">
        <v>1734.0018992190601</v>
      </c>
      <c r="I4959">
        <v>4.1500000000000004</v>
      </c>
      <c r="J4959" t="s">
        <v>336</v>
      </c>
      <c r="K4959">
        <v>7196.1078817591197</v>
      </c>
      <c r="L4959">
        <v>4432802.4551636204</v>
      </c>
      <c r="M4959">
        <v>0</v>
      </c>
      <c r="N4959">
        <v>0</v>
      </c>
      <c r="O4959">
        <v>0</v>
      </c>
      <c r="P4959">
        <v>0</v>
      </c>
      <c r="Q4959">
        <v>4.1500000000000004</v>
      </c>
      <c r="R4959">
        <v>7196.1078817591197</v>
      </c>
      <c r="S4959">
        <v>2556.4</v>
      </c>
      <c r="T4959">
        <v>10</v>
      </c>
      <c r="U4959">
        <v>1734.0018992190601</v>
      </c>
      <c r="V4959">
        <v>0.32346063912704598</v>
      </c>
    </row>
    <row r="4960" spans="1:22" hidden="1" x14ac:dyDescent="0.25">
      <c r="A4960" t="str">
        <f t="shared" si="108"/>
        <v>26-34FDepr Highop_other</v>
      </c>
      <c r="B4960" t="s">
        <v>3783</v>
      </c>
      <c r="C4960" t="s">
        <v>9</v>
      </c>
      <c r="D4960" t="s">
        <v>339</v>
      </c>
      <c r="E4960" t="s">
        <v>4972</v>
      </c>
      <c r="F4960">
        <v>616</v>
      </c>
      <c r="G4960" t="s">
        <v>304</v>
      </c>
      <c r="H4960">
        <v>5789.6639668261896</v>
      </c>
      <c r="I4960">
        <v>1</v>
      </c>
      <c r="J4960" t="s">
        <v>336</v>
      </c>
      <c r="K4960">
        <v>5789.6639668261896</v>
      </c>
      <c r="L4960">
        <v>3566433.0035649301</v>
      </c>
      <c r="M4960">
        <v>0</v>
      </c>
      <c r="N4960">
        <v>0</v>
      </c>
      <c r="O4960">
        <v>0</v>
      </c>
      <c r="P4960">
        <v>0</v>
      </c>
      <c r="Q4960">
        <v>1</v>
      </c>
      <c r="R4960">
        <v>5789.6639668261896</v>
      </c>
      <c r="S4960">
        <v>616</v>
      </c>
      <c r="T4960">
        <v>10</v>
      </c>
      <c r="U4960">
        <v>5789.6639668261896</v>
      </c>
      <c r="V4960">
        <v>7.7942322681215898E-2</v>
      </c>
    </row>
    <row r="4961" spans="1:22" hidden="1" x14ac:dyDescent="0.25">
      <c r="A4961" t="str">
        <f t="shared" si="108"/>
        <v>26-34FDepr Highop_prev</v>
      </c>
      <c r="B4961" t="s">
        <v>3783</v>
      </c>
      <c r="C4961" t="s">
        <v>9</v>
      </c>
      <c r="D4961" t="s">
        <v>339</v>
      </c>
      <c r="E4961" t="s">
        <v>4972</v>
      </c>
      <c r="F4961">
        <v>616</v>
      </c>
      <c r="G4961" t="s">
        <v>305</v>
      </c>
      <c r="H4961">
        <v>188.38133122633801</v>
      </c>
      <c r="I4961">
        <v>4.38</v>
      </c>
      <c r="J4961" t="s">
        <v>332</v>
      </c>
      <c r="K4961">
        <v>825.11023077135906</v>
      </c>
      <c r="L4961">
        <v>508267.902155157</v>
      </c>
      <c r="M4961">
        <v>4.38</v>
      </c>
      <c r="N4961">
        <v>0</v>
      </c>
      <c r="O4961">
        <v>0</v>
      </c>
      <c r="P4961">
        <v>0</v>
      </c>
      <c r="Q4961">
        <v>0</v>
      </c>
      <c r="R4961">
        <v>0</v>
      </c>
      <c r="S4961">
        <v>2698.08</v>
      </c>
      <c r="T4961">
        <v>10</v>
      </c>
      <c r="U4961">
        <v>188.38133122633801</v>
      </c>
      <c r="V4961">
        <v>0.154770318021201</v>
      </c>
    </row>
    <row r="4962" spans="1:22" hidden="1" x14ac:dyDescent="0.25">
      <c r="A4962" t="str">
        <f t="shared" si="108"/>
        <v>26-34FDepr Highop_primcare</v>
      </c>
      <c r="B4962" t="s">
        <v>3783</v>
      </c>
      <c r="C4962" t="s">
        <v>9</v>
      </c>
      <c r="D4962" t="s">
        <v>339</v>
      </c>
      <c r="E4962" t="s">
        <v>4972</v>
      </c>
      <c r="F4962">
        <v>616</v>
      </c>
      <c r="G4962" t="s">
        <v>306</v>
      </c>
      <c r="H4962">
        <v>124.85168363216999</v>
      </c>
      <c r="I4962">
        <v>4.87</v>
      </c>
      <c r="J4962" t="s">
        <v>332</v>
      </c>
      <c r="K4962">
        <v>608.02769928866803</v>
      </c>
      <c r="L4962">
        <v>374545.06276181899</v>
      </c>
      <c r="M4962">
        <v>4.87</v>
      </c>
      <c r="N4962">
        <v>0</v>
      </c>
      <c r="O4962">
        <v>0</v>
      </c>
      <c r="P4962">
        <v>0</v>
      </c>
      <c r="Q4962">
        <v>0</v>
      </c>
      <c r="R4962">
        <v>0</v>
      </c>
      <c r="S4962">
        <v>2999.92</v>
      </c>
      <c r="T4962">
        <v>10</v>
      </c>
      <c r="U4962">
        <v>124.85168363216999</v>
      </c>
      <c r="V4962">
        <v>0.17208480565371001</v>
      </c>
    </row>
    <row r="4963" spans="1:22" hidden="1" x14ac:dyDescent="0.25">
      <c r="A4963" t="str">
        <f t="shared" si="108"/>
        <v>26-34FDepr Highop_rehab</v>
      </c>
      <c r="B4963" t="s">
        <v>3783</v>
      </c>
      <c r="C4963" t="s">
        <v>9</v>
      </c>
      <c r="D4963" t="s">
        <v>339</v>
      </c>
      <c r="E4963" t="s">
        <v>4972</v>
      </c>
      <c r="F4963">
        <v>616</v>
      </c>
      <c r="G4963" t="s">
        <v>307</v>
      </c>
      <c r="H4963">
        <v>149.04134794670199</v>
      </c>
      <c r="I4963">
        <v>2.65</v>
      </c>
      <c r="J4963" t="s">
        <v>336</v>
      </c>
      <c r="K4963">
        <v>394.95957205875999</v>
      </c>
      <c r="L4963">
        <v>243295.09638819599</v>
      </c>
      <c r="M4963">
        <v>0</v>
      </c>
      <c r="N4963">
        <v>0</v>
      </c>
      <c r="O4963">
        <v>0</v>
      </c>
      <c r="P4963">
        <v>0</v>
      </c>
      <c r="Q4963">
        <v>2.65</v>
      </c>
      <c r="R4963">
        <v>394.95957205875999</v>
      </c>
      <c r="S4963">
        <v>1632.4</v>
      </c>
      <c r="T4963">
        <v>10</v>
      </c>
      <c r="U4963">
        <v>149.04134794670199</v>
      </c>
      <c r="V4963">
        <v>0.20654715510522201</v>
      </c>
    </row>
    <row r="4964" spans="1:22" hidden="1" x14ac:dyDescent="0.25">
      <c r="A4964" t="str">
        <f t="shared" si="108"/>
        <v>26-34FDepr Highop_speccare</v>
      </c>
      <c r="B4964" t="s">
        <v>3783</v>
      </c>
      <c r="C4964" t="s">
        <v>9</v>
      </c>
      <c r="D4964" t="s">
        <v>339</v>
      </c>
      <c r="E4964" t="s">
        <v>4972</v>
      </c>
      <c r="F4964">
        <v>616</v>
      </c>
      <c r="G4964" t="s">
        <v>308</v>
      </c>
      <c r="H4964">
        <v>150.83086436599601</v>
      </c>
      <c r="I4964">
        <v>10.99</v>
      </c>
      <c r="J4964" t="s">
        <v>332</v>
      </c>
      <c r="K4964">
        <v>1657.6311993822901</v>
      </c>
      <c r="L4964">
        <v>1021100.81881949</v>
      </c>
      <c r="M4964">
        <v>10.99</v>
      </c>
      <c r="N4964">
        <v>0</v>
      </c>
      <c r="O4964">
        <v>0</v>
      </c>
      <c r="P4964">
        <v>0</v>
      </c>
      <c r="Q4964">
        <v>0</v>
      </c>
      <c r="R4964">
        <v>0</v>
      </c>
      <c r="S4964">
        <v>6769.84</v>
      </c>
      <c r="T4964">
        <v>10</v>
      </c>
      <c r="U4964">
        <v>150.83086436599601</v>
      </c>
      <c r="V4964">
        <v>0.388339222614841</v>
      </c>
    </row>
    <row r="4965" spans="1:22" hidden="1" x14ac:dyDescent="0.25">
      <c r="A4965" t="str">
        <f t="shared" si="108"/>
        <v>26-34FDepr Highop_surg</v>
      </c>
      <c r="B4965" t="s">
        <v>3783</v>
      </c>
      <c r="C4965" t="s">
        <v>9</v>
      </c>
      <c r="D4965" t="s">
        <v>339</v>
      </c>
      <c r="E4965" t="s">
        <v>4972</v>
      </c>
      <c r="F4965">
        <v>616</v>
      </c>
      <c r="G4965" t="s">
        <v>309</v>
      </c>
      <c r="H4965">
        <v>2178.2264410625398</v>
      </c>
      <c r="I4965">
        <v>1.87</v>
      </c>
      <c r="J4965" t="s">
        <v>336</v>
      </c>
      <c r="K4965">
        <v>4073.28344478695</v>
      </c>
      <c r="L4965">
        <v>2509142.6019887598</v>
      </c>
      <c r="M4965">
        <v>0</v>
      </c>
      <c r="N4965">
        <v>0</v>
      </c>
      <c r="O4965">
        <v>0</v>
      </c>
      <c r="P4965">
        <v>0</v>
      </c>
      <c r="Q4965">
        <v>1.87</v>
      </c>
      <c r="R4965">
        <v>4073.28344478695</v>
      </c>
      <c r="S4965">
        <v>1151.92</v>
      </c>
      <c r="T4965">
        <v>10</v>
      </c>
      <c r="U4965">
        <v>2178.2264410625398</v>
      </c>
      <c r="V4965">
        <v>0.14575214341387399</v>
      </c>
    </row>
    <row r="4966" spans="1:22" hidden="1" x14ac:dyDescent="0.25">
      <c r="A4966" t="str">
        <f t="shared" si="108"/>
        <v>26-34FDepr Highop_ultrasound</v>
      </c>
      <c r="B4966" t="s">
        <v>3783</v>
      </c>
      <c r="C4966" t="s">
        <v>9</v>
      </c>
      <c r="D4966" t="s">
        <v>339</v>
      </c>
      <c r="E4966" t="s">
        <v>4972</v>
      </c>
      <c r="F4966">
        <v>616</v>
      </c>
      <c r="G4966" t="s">
        <v>310</v>
      </c>
      <c r="H4966">
        <v>364.338259298087</v>
      </c>
      <c r="I4966">
        <v>1.86</v>
      </c>
      <c r="J4966" t="s">
        <v>333</v>
      </c>
      <c r="K4966">
        <v>677.669162294442</v>
      </c>
      <c r="L4966">
        <v>417444.20397337602</v>
      </c>
      <c r="M4966">
        <v>0</v>
      </c>
      <c r="N4966">
        <v>1.86</v>
      </c>
      <c r="O4966">
        <v>0</v>
      </c>
      <c r="P4966">
        <v>0</v>
      </c>
      <c r="Q4966">
        <v>0</v>
      </c>
      <c r="R4966">
        <v>0</v>
      </c>
      <c r="S4966">
        <v>1145.76</v>
      </c>
      <c r="T4966">
        <v>10</v>
      </c>
      <c r="U4966">
        <v>364.338259298087</v>
      </c>
      <c r="V4966">
        <v>0.146341463414634</v>
      </c>
    </row>
    <row r="4967" spans="1:22" hidden="1" x14ac:dyDescent="0.25">
      <c r="A4967" t="str">
        <f t="shared" si="108"/>
        <v>26-34FDepr Highop_xray</v>
      </c>
      <c r="B4967" t="s">
        <v>3783</v>
      </c>
      <c r="C4967" t="s">
        <v>9</v>
      </c>
      <c r="D4967" t="s">
        <v>339</v>
      </c>
      <c r="E4967" t="s">
        <v>4972</v>
      </c>
      <c r="F4967">
        <v>616</v>
      </c>
      <c r="G4967" t="s">
        <v>311</v>
      </c>
      <c r="H4967">
        <v>139.961152825977</v>
      </c>
      <c r="I4967">
        <v>1.38</v>
      </c>
      <c r="J4967" t="s">
        <v>333</v>
      </c>
      <c r="K4967">
        <v>193.146390899849</v>
      </c>
      <c r="L4967">
        <v>118978.176794307</v>
      </c>
      <c r="M4967">
        <v>0</v>
      </c>
      <c r="N4967">
        <v>1.38</v>
      </c>
      <c r="O4967">
        <v>0</v>
      </c>
      <c r="P4967">
        <v>0</v>
      </c>
      <c r="Q4967">
        <v>0</v>
      </c>
      <c r="R4967">
        <v>0</v>
      </c>
      <c r="S4967">
        <v>850.08</v>
      </c>
      <c r="T4967">
        <v>10</v>
      </c>
      <c r="U4967">
        <v>139.961152825977</v>
      </c>
      <c r="V4967">
        <v>0.108575924468922</v>
      </c>
    </row>
    <row r="4968" spans="1:22" hidden="1" x14ac:dyDescent="0.25">
      <c r="A4968" t="str">
        <f t="shared" si="108"/>
        <v>26-34FDepr Highrx_generic</v>
      </c>
      <c r="B4968" t="s">
        <v>3783</v>
      </c>
      <c r="C4968" t="s">
        <v>9</v>
      </c>
      <c r="D4968" t="s">
        <v>339</v>
      </c>
      <c r="E4968" t="s">
        <v>4972</v>
      </c>
      <c r="F4968">
        <v>616</v>
      </c>
      <c r="G4968" t="s">
        <v>312</v>
      </c>
      <c r="H4968">
        <v>49.052033124325902</v>
      </c>
      <c r="I4968">
        <v>40.58</v>
      </c>
      <c r="J4968" t="s">
        <v>334</v>
      </c>
      <c r="K4968">
        <v>1990.53150418514</v>
      </c>
      <c r="L4968">
        <v>1226167.40657805</v>
      </c>
      <c r="M4968">
        <v>0</v>
      </c>
      <c r="N4968">
        <v>0</v>
      </c>
      <c r="O4968">
        <v>40.58</v>
      </c>
      <c r="P4968">
        <v>0</v>
      </c>
      <c r="Q4968">
        <v>0</v>
      </c>
      <c r="R4968">
        <v>0</v>
      </c>
      <c r="S4968">
        <v>24997.279999999999</v>
      </c>
      <c r="T4968">
        <v>10</v>
      </c>
      <c r="U4968">
        <v>49.052033124325902</v>
      </c>
      <c r="V4968">
        <v>0.84824414715719099</v>
      </c>
    </row>
    <row r="4969" spans="1:22" hidden="1" x14ac:dyDescent="0.25">
      <c r="A4969" t="str">
        <f t="shared" si="108"/>
        <v>26-34FDepr Highrx_npbrand</v>
      </c>
      <c r="B4969" t="s">
        <v>3783</v>
      </c>
      <c r="C4969" t="s">
        <v>9</v>
      </c>
      <c r="D4969" t="s">
        <v>339</v>
      </c>
      <c r="E4969" t="s">
        <v>4972</v>
      </c>
      <c r="F4969">
        <v>616</v>
      </c>
      <c r="G4969" t="s">
        <v>2688</v>
      </c>
      <c r="H4969">
        <v>1001.06188741791</v>
      </c>
      <c r="I4969">
        <v>0.74085593436999997</v>
      </c>
      <c r="J4969" t="s">
        <v>334</v>
      </c>
      <c r="K4969">
        <v>741.64263996518901</v>
      </c>
      <c r="L4969">
        <v>456851.866218557</v>
      </c>
      <c r="M4969">
        <v>0</v>
      </c>
      <c r="N4969">
        <v>0</v>
      </c>
      <c r="O4969">
        <v>0.74085593436999997</v>
      </c>
      <c r="P4969">
        <v>0</v>
      </c>
      <c r="Q4969">
        <v>0</v>
      </c>
      <c r="R4969">
        <v>0</v>
      </c>
      <c r="S4969">
        <v>456.36725557192</v>
      </c>
      <c r="T4969">
        <v>10</v>
      </c>
      <c r="U4969">
        <v>1001.06188741791</v>
      </c>
      <c r="V4969">
        <v>1.54861190294732E-2</v>
      </c>
    </row>
    <row r="4970" spans="1:22" hidden="1" x14ac:dyDescent="0.25">
      <c r="A4970" t="str">
        <f t="shared" si="108"/>
        <v>26-34FDepr Highrx_pbrand</v>
      </c>
      <c r="B4970" t="s">
        <v>3783</v>
      </c>
      <c r="C4970" t="s">
        <v>9</v>
      </c>
      <c r="D4970" t="s">
        <v>339</v>
      </c>
      <c r="E4970" t="s">
        <v>4972</v>
      </c>
      <c r="F4970">
        <v>616</v>
      </c>
      <c r="G4970" t="s">
        <v>2687</v>
      </c>
      <c r="H4970">
        <v>621.27968769259996</v>
      </c>
      <c r="I4970">
        <v>5.1291440656300002</v>
      </c>
      <c r="J4970" t="s">
        <v>334</v>
      </c>
      <c r="K4970">
        <v>3186.6330232249602</v>
      </c>
      <c r="L4970">
        <v>1962965.94230658</v>
      </c>
      <c r="M4970">
        <v>0</v>
      </c>
      <c r="N4970">
        <v>0</v>
      </c>
      <c r="O4970">
        <v>5.1291440656300002</v>
      </c>
      <c r="P4970">
        <v>0</v>
      </c>
      <c r="Q4970">
        <v>0</v>
      </c>
      <c r="R4970">
        <v>0</v>
      </c>
      <c r="S4970">
        <v>3159.5527444280801</v>
      </c>
      <c r="T4970">
        <v>10</v>
      </c>
      <c r="U4970">
        <v>621.27968769259996</v>
      </c>
      <c r="V4970">
        <v>0.107214549866848</v>
      </c>
    </row>
    <row r="4971" spans="1:22" hidden="1" x14ac:dyDescent="0.25">
      <c r="A4971" t="str">
        <f t="shared" si="108"/>
        <v>26-34FDepr Highrx_specialty</v>
      </c>
      <c r="B4971" t="s">
        <v>3783</v>
      </c>
      <c r="C4971" t="s">
        <v>9</v>
      </c>
      <c r="D4971" t="s">
        <v>339</v>
      </c>
      <c r="E4971" t="s">
        <v>4972</v>
      </c>
      <c r="F4971">
        <v>616</v>
      </c>
      <c r="G4971" t="s">
        <v>313</v>
      </c>
      <c r="H4971">
        <v>3845.8795034807299</v>
      </c>
      <c r="I4971">
        <v>1.39</v>
      </c>
      <c r="J4971" t="s">
        <v>334</v>
      </c>
      <c r="K4971">
        <v>5345.7725098382198</v>
      </c>
      <c r="L4971">
        <v>3292995.8660603398</v>
      </c>
      <c r="M4971">
        <v>0</v>
      </c>
      <c r="N4971">
        <v>0</v>
      </c>
      <c r="O4971">
        <v>1.39</v>
      </c>
      <c r="P4971">
        <v>0</v>
      </c>
      <c r="Q4971">
        <v>0</v>
      </c>
      <c r="R4971">
        <v>0</v>
      </c>
      <c r="S4971">
        <v>856.24</v>
      </c>
      <c r="T4971">
        <v>10</v>
      </c>
      <c r="U4971">
        <v>3845.8795034807299</v>
      </c>
      <c r="V4971">
        <v>2.9055183946488299E-2</v>
      </c>
    </row>
    <row r="4972" spans="1:22" hidden="1" x14ac:dyDescent="0.25">
      <c r="A4972" t="str">
        <f t="shared" si="108"/>
        <v>26-34MDepr Lowip_fac</v>
      </c>
      <c r="B4972" t="s">
        <v>3783</v>
      </c>
      <c r="C4972" t="s">
        <v>5</v>
      </c>
      <c r="D4972" t="s">
        <v>591</v>
      </c>
      <c r="E4972" t="s">
        <v>4970</v>
      </c>
      <c r="F4972">
        <v>250</v>
      </c>
      <c r="G4972" t="s">
        <v>289</v>
      </c>
      <c r="H4972">
        <v>0</v>
      </c>
      <c r="I4972">
        <v>0</v>
      </c>
      <c r="J4972" t="s">
        <v>335</v>
      </c>
      <c r="K4972">
        <v>0</v>
      </c>
      <c r="L4972">
        <v>0</v>
      </c>
      <c r="M4972">
        <v>0</v>
      </c>
      <c r="N4972">
        <v>0</v>
      </c>
      <c r="O4972">
        <v>0</v>
      </c>
      <c r="P4972">
        <v>0</v>
      </c>
      <c r="Q4972">
        <v>0</v>
      </c>
      <c r="R4972">
        <v>0</v>
      </c>
      <c r="S4972">
        <v>0</v>
      </c>
      <c r="T4972">
        <v>3</v>
      </c>
      <c r="U4972">
        <v>997.845340799052</v>
      </c>
      <c r="V4972">
        <v>1</v>
      </c>
    </row>
    <row r="4973" spans="1:22" hidden="1" x14ac:dyDescent="0.25">
      <c r="A4973" t="str">
        <f t="shared" si="108"/>
        <v>26-34MDepr Lowip_prof</v>
      </c>
      <c r="B4973" t="s">
        <v>3783</v>
      </c>
      <c r="C4973" t="s">
        <v>5</v>
      </c>
      <c r="D4973" t="s">
        <v>591</v>
      </c>
      <c r="E4973" t="s">
        <v>4970</v>
      </c>
      <c r="F4973">
        <v>250</v>
      </c>
      <c r="G4973" t="s">
        <v>290</v>
      </c>
      <c r="H4973">
        <v>0</v>
      </c>
      <c r="I4973">
        <v>0</v>
      </c>
      <c r="J4973" t="s">
        <v>363</v>
      </c>
      <c r="K4973">
        <v>0</v>
      </c>
      <c r="L4973">
        <v>0</v>
      </c>
      <c r="M4973">
        <v>0</v>
      </c>
      <c r="N4973">
        <v>0</v>
      </c>
      <c r="O4973">
        <v>0</v>
      </c>
      <c r="P4973">
        <v>0</v>
      </c>
      <c r="Q4973">
        <v>0</v>
      </c>
      <c r="R4973">
        <v>0</v>
      </c>
      <c r="S4973">
        <v>0</v>
      </c>
      <c r="T4973">
        <v>3</v>
      </c>
      <c r="U4973">
        <v>671.94304318944501</v>
      </c>
      <c r="V4973">
        <v>0.5</v>
      </c>
    </row>
    <row r="4974" spans="1:22" hidden="1" x14ac:dyDescent="0.25">
      <c r="A4974" t="str">
        <f t="shared" si="108"/>
        <v>26-34MDepr Lowop_ambulance</v>
      </c>
      <c r="B4974" t="s">
        <v>3783</v>
      </c>
      <c r="C4974" t="s">
        <v>5</v>
      </c>
      <c r="D4974" t="s">
        <v>591</v>
      </c>
      <c r="E4974" t="s">
        <v>4970</v>
      </c>
      <c r="F4974">
        <v>250</v>
      </c>
      <c r="G4974" t="s">
        <v>291</v>
      </c>
      <c r="H4974">
        <v>0</v>
      </c>
      <c r="I4974">
        <v>0</v>
      </c>
      <c r="J4974" t="s">
        <v>336</v>
      </c>
      <c r="K4974">
        <v>0</v>
      </c>
      <c r="L4974">
        <v>0</v>
      </c>
      <c r="M4974">
        <v>0</v>
      </c>
      <c r="N4974">
        <v>0</v>
      </c>
      <c r="O4974">
        <v>0</v>
      </c>
      <c r="P4974">
        <v>0</v>
      </c>
      <c r="Q4974">
        <v>0</v>
      </c>
      <c r="R4974">
        <v>0</v>
      </c>
      <c r="S4974">
        <v>0</v>
      </c>
      <c r="T4974">
        <v>3</v>
      </c>
      <c r="U4974">
        <v>0</v>
      </c>
      <c r="V4974">
        <v>0</v>
      </c>
    </row>
    <row r="4975" spans="1:22" hidden="1" x14ac:dyDescent="0.25">
      <c r="A4975" t="str">
        <f t="shared" si="108"/>
        <v>26-34MDepr Lowop_chiro</v>
      </c>
      <c r="B4975" t="s">
        <v>3783</v>
      </c>
      <c r="C4975" t="s">
        <v>5</v>
      </c>
      <c r="D4975" t="s">
        <v>591</v>
      </c>
      <c r="E4975" t="s">
        <v>4970</v>
      </c>
      <c r="F4975">
        <v>250</v>
      </c>
      <c r="G4975" t="s">
        <v>292</v>
      </c>
      <c r="H4975">
        <v>41.666483102416997</v>
      </c>
      <c r="I4975">
        <v>0.4</v>
      </c>
      <c r="J4975" t="s">
        <v>332</v>
      </c>
      <c r="K4975">
        <v>16.666593240966801</v>
      </c>
      <c r="L4975">
        <v>4166.6483102417096</v>
      </c>
      <c r="M4975">
        <v>0.4</v>
      </c>
      <c r="N4975">
        <v>0</v>
      </c>
      <c r="O4975">
        <v>0</v>
      </c>
      <c r="P4975">
        <v>0</v>
      </c>
      <c r="Q4975">
        <v>0</v>
      </c>
      <c r="R4975">
        <v>0</v>
      </c>
      <c r="S4975">
        <v>100</v>
      </c>
      <c r="T4975">
        <v>3</v>
      </c>
      <c r="U4975">
        <v>41.666483102416997</v>
      </c>
      <c r="V4975">
        <v>6.5573770491803296E-2</v>
      </c>
    </row>
    <row r="4976" spans="1:22" hidden="1" x14ac:dyDescent="0.25">
      <c r="A4976" t="str">
        <f t="shared" si="108"/>
        <v>26-34MDepr Lowop_ct_mri</v>
      </c>
      <c r="B4976" t="s">
        <v>3783</v>
      </c>
      <c r="C4976" t="s">
        <v>5</v>
      </c>
      <c r="D4976" t="s">
        <v>591</v>
      </c>
      <c r="E4976" t="s">
        <v>4970</v>
      </c>
      <c r="F4976">
        <v>250</v>
      </c>
      <c r="G4976" t="s">
        <v>293</v>
      </c>
      <c r="H4976">
        <v>312.73608448242197</v>
      </c>
      <c r="I4976">
        <v>0.02</v>
      </c>
      <c r="J4976" t="s">
        <v>333</v>
      </c>
      <c r="K4976">
        <v>6.2547216896484397</v>
      </c>
      <c r="L4976">
        <v>1563.6804224121099</v>
      </c>
      <c r="M4976">
        <v>0</v>
      </c>
      <c r="N4976">
        <v>0.02</v>
      </c>
      <c r="O4976">
        <v>0</v>
      </c>
      <c r="P4976">
        <v>0</v>
      </c>
      <c r="Q4976">
        <v>0</v>
      </c>
      <c r="R4976">
        <v>0</v>
      </c>
      <c r="S4976">
        <v>5</v>
      </c>
      <c r="T4976">
        <v>3</v>
      </c>
      <c r="U4976">
        <v>312.73608448242197</v>
      </c>
      <c r="V4976">
        <v>1.8018018018018001E-2</v>
      </c>
    </row>
    <row r="4977" spans="1:22" hidden="1" x14ac:dyDescent="0.25">
      <c r="A4977" t="str">
        <f t="shared" si="108"/>
        <v>26-34MDepr Lowop_diagnostic_cardiology</v>
      </c>
      <c r="B4977" t="s">
        <v>3783</v>
      </c>
      <c r="C4977" t="s">
        <v>5</v>
      </c>
      <c r="D4977" t="s">
        <v>591</v>
      </c>
      <c r="E4977" t="s">
        <v>4970</v>
      </c>
      <c r="F4977">
        <v>250</v>
      </c>
      <c r="G4977" t="s">
        <v>294</v>
      </c>
      <c r="H4977">
        <v>82.503888464355498</v>
      </c>
      <c r="I4977">
        <v>0.11</v>
      </c>
      <c r="J4977" t="s">
        <v>333</v>
      </c>
      <c r="K4977">
        <v>9.0754277310791007</v>
      </c>
      <c r="L4977">
        <v>2268.8569327697801</v>
      </c>
      <c r="M4977">
        <v>0</v>
      </c>
      <c r="N4977">
        <v>0.11</v>
      </c>
      <c r="O4977">
        <v>0</v>
      </c>
      <c r="P4977">
        <v>0</v>
      </c>
      <c r="Q4977">
        <v>0</v>
      </c>
      <c r="R4977">
        <v>0</v>
      </c>
      <c r="S4977">
        <v>27.5</v>
      </c>
      <c r="T4977">
        <v>3</v>
      </c>
      <c r="U4977">
        <v>82.503888464355498</v>
      </c>
      <c r="V4977">
        <v>9.90990990990991E-2</v>
      </c>
    </row>
    <row r="4978" spans="1:22" hidden="1" x14ac:dyDescent="0.25">
      <c r="A4978" t="str">
        <f t="shared" si="108"/>
        <v>26-34MDepr Lowop_dialysis</v>
      </c>
      <c r="B4978" t="s">
        <v>3783</v>
      </c>
      <c r="C4978" t="s">
        <v>5</v>
      </c>
      <c r="D4978" t="s">
        <v>591</v>
      </c>
      <c r="E4978" t="s">
        <v>4970</v>
      </c>
      <c r="F4978">
        <v>250</v>
      </c>
      <c r="G4978" t="s">
        <v>295</v>
      </c>
      <c r="H4978">
        <v>0</v>
      </c>
      <c r="I4978">
        <v>0</v>
      </c>
      <c r="J4978" t="s">
        <v>336</v>
      </c>
      <c r="K4978">
        <v>0</v>
      </c>
      <c r="L4978">
        <v>0</v>
      </c>
      <c r="M4978">
        <v>0</v>
      </c>
      <c r="N4978">
        <v>0</v>
      </c>
      <c r="O4978">
        <v>0</v>
      </c>
      <c r="P4978">
        <v>0</v>
      </c>
      <c r="Q4978">
        <v>0</v>
      </c>
      <c r="R4978">
        <v>0</v>
      </c>
      <c r="S4978">
        <v>0</v>
      </c>
      <c r="T4978">
        <v>3</v>
      </c>
      <c r="U4978">
        <v>0</v>
      </c>
      <c r="V4978">
        <v>0</v>
      </c>
    </row>
    <row r="4979" spans="1:22" hidden="1" x14ac:dyDescent="0.25">
      <c r="A4979" t="str">
        <f t="shared" si="108"/>
        <v>26-34MDepr Lowop_dme</v>
      </c>
      <c r="B4979" t="s">
        <v>3783</v>
      </c>
      <c r="C4979" t="s">
        <v>5</v>
      </c>
      <c r="D4979" t="s">
        <v>591</v>
      </c>
      <c r="E4979" t="s">
        <v>4970</v>
      </c>
      <c r="F4979">
        <v>250</v>
      </c>
      <c r="G4979" t="s">
        <v>296</v>
      </c>
      <c r="H4979">
        <v>68.650813515625003</v>
      </c>
      <c r="I4979">
        <v>0.03</v>
      </c>
      <c r="J4979" t="s">
        <v>336</v>
      </c>
      <c r="K4979">
        <v>2.0595244054687498</v>
      </c>
      <c r="L4979">
        <v>514.88110136718797</v>
      </c>
      <c r="M4979">
        <v>0</v>
      </c>
      <c r="N4979">
        <v>0</v>
      </c>
      <c r="O4979">
        <v>0</v>
      </c>
      <c r="P4979">
        <v>0</v>
      </c>
      <c r="Q4979">
        <v>0.03</v>
      </c>
      <c r="R4979">
        <v>2.0595244054687498</v>
      </c>
      <c r="S4979">
        <v>7.5</v>
      </c>
      <c r="T4979">
        <v>3</v>
      </c>
      <c r="U4979">
        <v>68.650813515625003</v>
      </c>
      <c r="V4979">
        <v>2.0979020979021001E-2</v>
      </c>
    </row>
    <row r="4980" spans="1:22" hidden="1" x14ac:dyDescent="0.25">
      <c r="A4980" t="str">
        <f t="shared" si="108"/>
        <v>26-34MDepr Lowop_er_fac</v>
      </c>
      <c r="B4980" t="s">
        <v>3783</v>
      </c>
      <c r="C4980" t="s">
        <v>5</v>
      </c>
      <c r="D4980" t="s">
        <v>591</v>
      </c>
      <c r="E4980" t="s">
        <v>4970</v>
      </c>
      <c r="F4980">
        <v>250</v>
      </c>
      <c r="G4980" t="s">
        <v>297</v>
      </c>
      <c r="H4980">
        <v>502.030079859598</v>
      </c>
      <c r="I4980">
        <v>7.0000000000000007E-2</v>
      </c>
      <c r="J4980" t="s">
        <v>336</v>
      </c>
      <c r="K4980">
        <v>35.142105590171901</v>
      </c>
      <c r="L4980">
        <v>8785.5263975429607</v>
      </c>
      <c r="M4980">
        <v>0</v>
      </c>
      <c r="N4980">
        <v>0</v>
      </c>
      <c r="O4980">
        <v>0</v>
      </c>
      <c r="P4980">
        <v>0</v>
      </c>
      <c r="Q4980">
        <v>7.0000000000000007E-2</v>
      </c>
      <c r="R4980">
        <v>35.142105590171901</v>
      </c>
      <c r="S4980">
        <v>17.5</v>
      </c>
      <c r="T4980">
        <v>3</v>
      </c>
      <c r="U4980">
        <v>502.030079859598</v>
      </c>
      <c r="V4980">
        <v>4.8951048951049E-2</v>
      </c>
    </row>
    <row r="4981" spans="1:22" hidden="1" x14ac:dyDescent="0.25">
      <c r="A4981" t="str">
        <f t="shared" si="108"/>
        <v>26-34MDepr Lowop_er_prof</v>
      </c>
      <c r="B4981" t="s">
        <v>3783</v>
      </c>
      <c r="C4981" t="s">
        <v>5</v>
      </c>
      <c r="D4981" t="s">
        <v>591</v>
      </c>
      <c r="E4981" t="s">
        <v>4970</v>
      </c>
      <c r="F4981">
        <v>250</v>
      </c>
      <c r="G4981" t="s">
        <v>298</v>
      </c>
      <c r="H4981">
        <v>0</v>
      </c>
      <c r="I4981">
        <v>0</v>
      </c>
      <c r="J4981" t="s">
        <v>276</v>
      </c>
      <c r="K4981">
        <v>0</v>
      </c>
      <c r="L4981">
        <v>0</v>
      </c>
      <c r="M4981">
        <v>0</v>
      </c>
      <c r="N4981">
        <v>0</v>
      </c>
      <c r="O4981">
        <v>0</v>
      </c>
      <c r="P4981">
        <v>0</v>
      </c>
      <c r="Q4981">
        <v>0</v>
      </c>
      <c r="R4981">
        <v>0</v>
      </c>
      <c r="S4981">
        <v>0</v>
      </c>
      <c r="T4981">
        <v>3</v>
      </c>
      <c r="U4981">
        <v>0</v>
      </c>
      <c r="V4981">
        <v>0</v>
      </c>
    </row>
    <row r="4982" spans="1:22" hidden="1" x14ac:dyDescent="0.25">
      <c r="A4982" t="str">
        <f t="shared" si="108"/>
        <v>26-34MDepr Lowop_eye</v>
      </c>
      <c r="B4982" t="s">
        <v>3783</v>
      </c>
      <c r="C4982" t="s">
        <v>5</v>
      </c>
      <c r="D4982" t="s">
        <v>591</v>
      </c>
      <c r="E4982" t="s">
        <v>4970</v>
      </c>
      <c r="F4982">
        <v>250</v>
      </c>
      <c r="G4982" t="s">
        <v>299</v>
      </c>
      <c r="H4982">
        <v>99.575174746093893</v>
      </c>
      <c r="I4982">
        <v>0.03</v>
      </c>
      <c r="J4982" t="s">
        <v>332</v>
      </c>
      <c r="K4982">
        <v>2.9872552423828198</v>
      </c>
      <c r="L4982">
        <v>746.81381059570401</v>
      </c>
      <c r="M4982">
        <v>0.03</v>
      </c>
      <c r="N4982">
        <v>0</v>
      </c>
      <c r="O4982">
        <v>0</v>
      </c>
      <c r="P4982">
        <v>0</v>
      </c>
      <c r="Q4982">
        <v>0</v>
      </c>
      <c r="R4982">
        <v>0</v>
      </c>
      <c r="S4982">
        <v>7.5</v>
      </c>
      <c r="T4982">
        <v>3</v>
      </c>
      <c r="U4982">
        <v>99.575174746093893</v>
      </c>
      <c r="V4982">
        <v>4.9180327868852498E-3</v>
      </c>
    </row>
    <row r="4983" spans="1:22" hidden="1" x14ac:dyDescent="0.25">
      <c r="A4983" t="str">
        <f t="shared" si="108"/>
        <v>26-34MDepr Lowop_jcode</v>
      </c>
      <c r="B4983" t="s">
        <v>3783</v>
      </c>
      <c r="C4983" t="s">
        <v>5</v>
      </c>
      <c r="D4983" t="s">
        <v>591</v>
      </c>
      <c r="E4983" t="s">
        <v>4970</v>
      </c>
      <c r="F4983">
        <v>250</v>
      </c>
      <c r="G4983" t="s">
        <v>300</v>
      </c>
      <c r="H4983">
        <v>0</v>
      </c>
      <c r="I4983">
        <v>0</v>
      </c>
      <c r="J4983" t="s">
        <v>336</v>
      </c>
      <c r="K4983">
        <v>0</v>
      </c>
      <c r="L4983">
        <v>0</v>
      </c>
      <c r="M4983">
        <v>0</v>
      </c>
      <c r="N4983">
        <v>0</v>
      </c>
      <c r="O4983">
        <v>0</v>
      </c>
      <c r="P4983">
        <v>0</v>
      </c>
      <c r="Q4983">
        <v>0</v>
      </c>
      <c r="R4983">
        <v>0</v>
      </c>
      <c r="S4983">
        <v>0</v>
      </c>
      <c r="T4983">
        <v>3</v>
      </c>
      <c r="U4983">
        <v>0</v>
      </c>
      <c r="V4983">
        <v>0</v>
      </c>
    </row>
    <row r="4984" spans="1:22" hidden="1" x14ac:dyDescent="0.25">
      <c r="A4984" t="str">
        <f t="shared" si="108"/>
        <v>26-34MDepr Lowop_lab</v>
      </c>
      <c r="B4984" t="s">
        <v>3783</v>
      </c>
      <c r="C4984" t="s">
        <v>5</v>
      </c>
      <c r="D4984" t="s">
        <v>591</v>
      </c>
      <c r="E4984" t="s">
        <v>4970</v>
      </c>
      <c r="F4984">
        <v>250</v>
      </c>
      <c r="G4984" t="s">
        <v>301</v>
      </c>
      <c r="H4984">
        <v>61.582283294503803</v>
      </c>
      <c r="I4984">
        <v>0.79</v>
      </c>
      <c r="J4984" t="s">
        <v>333</v>
      </c>
      <c r="K4984">
        <v>48.650003802657999</v>
      </c>
      <c r="L4984">
        <v>12162.5009506645</v>
      </c>
      <c r="M4984">
        <v>0</v>
      </c>
      <c r="N4984">
        <v>0.79</v>
      </c>
      <c r="O4984">
        <v>0</v>
      </c>
      <c r="P4984">
        <v>0</v>
      </c>
      <c r="Q4984">
        <v>0</v>
      </c>
      <c r="R4984">
        <v>0</v>
      </c>
      <c r="S4984">
        <v>197.5</v>
      </c>
      <c r="T4984">
        <v>3</v>
      </c>
      <c r="U4984">
        <v>61.582283294503803</v>
      </c>
      <c r="V4984">
        <v>0.71171171171171199</v>
      </c>
    </row>
    <row r="4985" spans="1:22" hidden="1" x14ac:dyDescent="0.25">
      <c r="A4985" t="str">
        <f t="shared" si="108"/>
        <v>26-34MDepr Lowop_mh</v>
      </c>
      <c r="B4985" t="s">
        <v>3783</v>
      </c>
      <c r="C4985" t="s">
        <v>5</v>
      </c>
      <c r="D4985" t="s">
        <v>591</v>
      </c>
      <c r="E4985" t="s">
        <v>4970</v>
      </c>
      <c r="F4985">
        <v>250</v>
      </c>
      <c r="G4985" t="s">
        <v>302</v>
      </c>
      <c r="H4985">
        <v>95.692343145125193</v>
      </c>
      <c r="I4985">
        <v>1.48</v>
      </c>
      <c r="J4985" t="s">
        <v>332</v>
      </c>
      <c r="K4985">
        <v>141.624667854785</v>
      </c>
      <c r="L4985">
        <v>35406.166963696298</v>
      </c>
      <c r="M4985">
        <v>1.48</v>
      </c>
      <c r="N4985">
        <v>0</v>
      </c>
      <c r="O4985">
        <v>0</v>
      </c>
      <c r="P4985">
        <v>0</v>
      </c>
      <c r="Q4985">
        <v>0</v>
      </c>
      <c r="R4985">
        <v>0</v>
      </c>
      <c r="S4985">
        <v>370</v>
      </c>
      <c r="T4985">
        <v>3</v>
      </c>
      <c r="U4985">
        <v>95.692343145125193</v>
      </c>
      <c r="V4985">
        <v>0.242622950819672</v>
      </c>
    </row>
    <row r="4986" spans="1:22" hidden="1" x14ac:dyDescent="0.25">
      <c r="A4986" t="str">
        <f t="shared" si="108"/>
        <v>26-34MDepr Lowop_op_fac</v>
      </c>
      <c r="B4986" t="s">
        <v>3783</v>
      </c>
      <c r="C4986" t="s">
        <v>5</v>
      </c>
      <c r="D4986" t="s">
        <v>591</v>
      </c>
      <c r="E4986" t="s">
        <v>4970</v>
      </c>
      <c r="F4986">
        <v>250</v>
      </c>
      <c r="G4986" t="s">
        <v>303</v>
      </c>
      <c r="H4986">
        <v>162.90164205175799</v>
      </c>
      <c r="I4986">
        <v>0.1</v>
      </c>
      <c r="J4986" t="s">
        <v>336</v>
      </c>
      <c r="K4986">
        <v>16.290164205175799</v>
      </c>
      <c r="L4986">
        <v>4072.5410512939502</v>
      </c>
      <c r="M4986">
        <v>0</v>
      </c>
      <c r="N4986">
        <v>0</v>
      </c>
      <c r="O4986">
        <v>0</v>
      </c>
      <c r="P4986">
        <v>0</v>
      </c>
      <c r="Q4986">
        <v>0.1</v>
      </c>
      <c r="R4986">
        <v>16.290164205175799</v>
      </c>
      <c r="S4986">
        <v>25</v>
      </c>
      <c r="T4986">
        <v>3</v>
      </c>
      <c r="U4986">
        <v>162.90164205175799</v>
      </c>
      <c r="V4986">
        <v>6.9930069930069894E-2</v>
      </c>
    </row>
    <row r="4987" spans="1:22" hidden="1" x14ac:dyDescent="0.25">
      <c r="A4987" t="str">
        <f t="shared" si="108"/>
        <v>26-34MDepr Lowop_other</v>
      </c>
      <c r="B4987" t="s">
        <v>3783</v>
      </c>
      <c r="C4987" t="s">
        <v>5</v>
      </c>
      <c r="D4987" t="s">
        <v>591</v>
      </c>
      <c r="E4987" t="s">
        <v>4970</v>
      </c>
      <c r="F4987">
        <v>250</v>
      </c>
      <c r="G4987" t="s">
        <v>304</v>
      </c>
      <c r="H4987">
        <v>66.209553307175497</v>
      </c>
      <c r="I4987">
        <v>1</v>
      </c>
      <c r="J4987" t="s">
        <v>336</v>
      </c>
      <c r="K4987">
        <v>66.209553307175497</v>
      </c>
      <c r="L4987">
        <v>16552.388326793902</v>
      </c>
      <c r="M4987">
        <v>0</v>
      </c>
      <c r="N4987">
        <v>0</v>
      </c>
      <c r="O4987">
        <v>0</v>
      </c>
      <c r="P4987">
        <v>0</v>
      </c>
      <c r="Q4987">
        <v>1</v>
      </c>
      <c r="R4987">
        <v>66.209553307175497</v>
      </c>
      <c r="S4987">
        <v>250</v>
      </c>
      <c r="T4987">
        <v>3</v>
      </c>
      <c r="U4987">
        <v>66.209553307175497</v>
      </c>
      <c r="V4987">
        <v>0.69930069930069905</v>
      </c>
    </row>
    <row r="4988" spans="1:22" hidden="1" x14ac:dyDescent="0.25">
      <c r="A4988" t="str">
        <f t="shared" si="108"/>
        <v>26-34MDepr Lowop_prev</v>
      </c>
      <c r="B4988" t="s">
        <v>3783</v>
      </c>
      <c r="C4988" t="s">
        <v>5</v>
      </c>
      <c r="D4988" t="s">
        <v>591</v>
      </c>
      <c r="E4988" t="s">
        <v>4970</v>
      </c>
      <c r="F4988">
        <v>250</v>
      </c>
      <c r="G4988" t="s">
        <v>305</v>
      </c>
      <c r="H4988">
        <v>83.602747527401206</v>
      </c>
      <c r="I4988">
        <v>0.85</v>
      </c>
      <c r="J4988" t="s">
        <v>332</v>
      </c>
      <c r="K4988">
        <v>71.062335398290998</v>
      </c>
      <c r="L4988">
        <v>17765.583849572798</v>
      </c>
      <c r="M4988">
        <v>0.85</v>
      </c>
      <c r="N4988">
        <v>0</v>
      </c>
      <c r="O4988">
        <v>0</v>
      </c>
      <c r="P4988">
        <v>0</v>
      </c>
      <c r="Q4988">
        <v>0</v>
      </c>
      <c r="R4988">
        <v>0</v>
      </c>
      <c r="S4988">
        <v>212.5</v>
      </c>
      <c r="T4988">
        <v>3</v>
      </c>
      <c r="U4988">
        <v>83.602747527401206</v>
      </c>
      <c r="V4988">
        <v>0.13934426229508201</v>
      </c>
    </row>
    <row r="4989" spans="1:22" hidden="1" x14ac:dyDescent="0.25">
      <c r="A4989" t="str">
        <f t="shared" si="108"/>
        <v>26-34MDepr Lowop_primcare</v>
      </c>
      <c r="B4989" t="s">
        <v>3783</v>
      </c>
      <c r="C4989" t="s">
        <v>5</v>
      </c>
      <c r="D4989" t="s">
        <v>591</v>
      </c>
      <c r="E4989" t="s">
        <v>4970</v>
      </c>
      <c r="F4989">
        <v>250</v>
      </c>
      <c r="G4989" t="s">
        <v>306</v>
      </c>
      <c r="H4989">
        <v>115.674407647302</v>
      </c>
      <c r="I4989">
        <v>1.91</v>
      </c>
      <c r="J4989" t="s">
        <v>332</v>
      </c>
      <c r="K4989">
        <v>220.93811860634801</v>
      </c>
      <c r="L4989">
        <v>55234.529651586898</v>
      </c>
      <c r="M4989">
        <v>1.91</v>
      </c>
      <c r="N4989">
        <v>0</v>
      </c>
      <c r="O4989">
        <v>0</v>
      </c>
      <c r="P4989">
        <v>0</v>
      </c>
      <c r="Q4989">
        <v>0</v>
      </c>
      <c r="R4989">
        <v>0</v>
      </c>
      <c r="S4989">
        <v>477.5</v>
      </c>
      <c r="T4989">
        <v>3</v>
      </c>
      <c r="U4989">
        <v>115.674407647302</v>
      </c>
      <c r="V4989">
        <v>0.31311475409836098</v>
      </c>
    </row>
    <row r="4990" spans="1:22" hidden="1" x14ac:dyDescent="0.25">
      <c r="A4990" t="str">
        <f t="shared" si="108"/>
        <v>26-34MDepr Lowop_rehab</v>
      </c>
      <c r="B4990" t="s">
        <v>3783</v>
      </c>
      <c r="C4990" t="s">
        <v>5</v>
      </c>
      <c r="D4990" t="s">
        <v>591</v>
      </c>
      <c r="E4990" t="s">
        <v>4970</v>
      </c>
      <c r="F4990">
        <v>250</v>
      </c>
      <c r="G4990" t="s">
        <v>307</v>
      </c>
      <c r="H4990">
        <v>48.4966928413793</v>
      </c>
      <c r="I4990">
        <v>0.19</v>
      </c>
      <c r="J4990" t="s">
        <v>336</v>
      </c>
      <c r="K4990">
        <v>9.2143716398620708</v>
      </c>
      <c r="L4990">
        <v>2303.59290996552</v>
      </c>
      <c r="M4990">
        <v>0</v>
      </c>
      <c r="N4990">
        <v>0</v>
      </c>
      <c r="O4990">
        <v>0</v>
      </c>
      <c r="P4990">
        <v>0</v>
      </c>
      <c r="Q4990">
        <v>0.19</v>
      </c>
      <c r="R4990">
        <v>9.2143716398620708</v>
      </c>
      <c r="S4990">
        <v>47.5</v>
      </c>
      <c r="T4990">
        <v>3</v>
      </c>
      <c r="U4990">
        <v>48.4966928413793</v>
      </c>
      <c r="V4990">
        <v>0.132867132867133</v>
      </c>
    </row>
    <row r="4991" spans="1:22" hidden="1" x14ac:dyDescent="0.25">
      <c r="A4991" t="str">
        <f t="shared" si="108"/>
        <v>26-34MDepr Lowop_speccare</v>
      </c>
      <c r="B4991" t="s">
        <v>3783</v>
      </c>
      <c r="C4991" t="s">
        <v>5</v>
      </c>
      <c r="D4991" t="s">
        <v>591</v>
      </c>
      <c r="E4991" t="s">
        <v>4970</v>
      </c>
      <c r="F4991">
        <v>250</v>
      </c>
      <c r="G4991" t="s">
        <v>308</v>
      </c>
      <c r="H4991">
        <v>95.717562220255004</v>
      </c>
      <c r="I4991">
        <v>1.43</v>
      </c>
      <c r="J4991" t="s">
        <v>332</v>
      </c>
      <c r="K4991">
        <v>136.87611397496499</v>
      </c>
      <c r="L4991">
        <v>34219.0284937412</v>
      </c>
      <c r="M4991">
        <v>1.43</v>
      </c>
      <c r="N4991">
        <v>0</v>
      </c>
      <c r="O4991">
        <v>0</v>
      </c>
      <c r="P4991">
        <v>0</v>
      </c>
      <c r="Q4991">
        <v>0</v>
      </c>
      <c r="R4991">
        <v>0</v>
      </c>
      <c r="S4991">
        <v>357.5</v>
      </c>
      <c r="T4991">
        <v>3</v>
      </c>
      <c r="U4991">
        <v>95.717562220255004</v>
      </c>
      <c r="V4991">
        <v>0.234426229508197</v>
      </c>
    </row>
    <row r="4992" spans="1:22" hidden="1" x14ac:dyDescent="0.25">
      <c r="A4992" t="str">
        <f t="shared" si="108"/>
        <v>26-34MDepr Lowop_surg</v>
      </c>
      <c r="B4992" t="s">
        <v>3783</v>
      </c>
      <c r="C4992" t="s">
        <v>5</v>
      </c>
      <c r="D4992" t="s">
        <v>591</v>
      </c>
      <c r="E4992" t="s">
        <v>4970</v>
      </c>
      <c r="F4992">
        <v>250</v>
      </c>
      <c r="G4992" t="s">
        <v>309</v>
      </c>
      <c r="H4992">
        <v>31.529032540511999</v>
      </c>
      <c r="I4992">
        <v>0.04</v>
      </c>
      <c r="J4992" t="s">
        <v>336</v>
      </c>
      <c r="K4992">
        <v>1.2611613016204799</v>
      </c>
      <c r="L4992">
        <v>315.29032540511997</v>
      </c>
      <c r="M4992">
        <v>0</v>
      </c>
      <c r="N4992">
        <v>0</v>
      </c>
      <c r="O4992">
        <v>0</v>
      </c>
      <c r="P4992">
        <v>0</v>
      </c>
      <c r="Q4992">
        <v>0.04</v>
      </c>
      <c r="R4992">
        <v>1.2611613016204799</v>
      </c>
      <c r="S4992">
        <v>10</v>
      </c>
      <c r="T4992">
        <v>3</v>
      </c>
      <c r="U4992">
        <v>31.529032540511999</v>
      </c>
      <c r="V4992">
        <v>2.7972027972028E-2</v>
      </c>
    </row>
    <row r="4993" spans="1:22" hidden="1" x14ac:dyDescent="0.25">
      <c r="A4993" t="str">
        <f t="shared" si="108"/>
        <v>26-34MDepr Lowop_ultrasound</v>
      </c>
      <c r="B4993" t="s">
        <v>3783</v>
      </c>
      <c r="C4993" t="s">
        <v>5</v>
      </c>
      <c r="D4993" t="s">
        <v>591</v>
      </c>
      <c r="E4993" t="s">
        <v>4970</v>
      </c>
      <c r="F4993">
        <v>250</v>
      </c>
      <c r="G4993" t="s">
        <v>310</v>
      </c>
      <c r="H4993">
        <v>299.32944454101602</v>
      </c>
      <c r="I4993">
        <v>0.01</v>
      </c>
      <c r="J4993" t="s">
        <v>333</v>
      </c>
      <c r="K4993">
        <v>2.99329444541016</v>
      </c>
      <c r="L4993">
        <v>748.32361135253996</v>
      </c>
      <c r="M4993">
        <v>0</v>
      </c>
      <c r="N4993">
        <v>0.01</v>
      </c>
      <c r="O4993">
        <v>0</v>
      </c>
      <c r="P4993">
        <v>0</v>
      </c>
      <c r="Q4993">
        <v>0</v>
      </c>
      <c r="R4993">
        <v>0</v>
      </c>
      <c r="S4993">
        <v>2.5</v>
      </c>
      <c r="T4993">
        <v>3</v>
      </c>
      <c r="U4993">
        <v>299.32944454101602</v>
      </c>
      <c r="V4993">
        <v>9.0090090090090107E-3</v>
      </c>
    </row>
    <row r="4994" spans="1:22" hidden="1" x14ac:dyDescent="0.25">
      <c r="A4994" t="str">
        <f t="shared" si="108"/>
        <v>26-34MDepr Lowop_xray</v>
      </c>
      <c r="B4994" t="s">
        <v>3783</v>
      </c>
      <c r="C4994" t="s">
        <v>5</v>
      </c>
      <c r="D4994" t="s">
        <v>591</v>
      </c>
      <c r="E4994" t="s">
        <v>4970</v>
      </c>
      <c r="F4994">
        <v>250</v>
      </c>
      <c r="G4994" t="s">
        <v>311</v>
      </c>
      <c r="H4994">
        <v>88.936215606079102</v>
      </c>
      <c r="I4994">
        <v>0.18</v>
      </c>
      <c r="J4994" t="s">
        <v>333</v>
      </c>
      <c r="K4994">
        <v>16.008518809094198</v>
      </c>
      <c r="L4994">
        <v>4002.1297022735598</v>
      </c>
      <c r="M4994">
        <v>0</v>
      </c>
      <c r="N4994">
        <v>0.18</v>
      </c>
      <c r="O4994">
        <v>0</v>
      </c>
      <c r="P4994">
        <v>0</v>
      </c>
      <c r="Q4994">
        <v>0</v>
      </c>
      <c r="R4994">
        <v>0</v>
      </c>
      <c r="S4994">
        <v>45</v>
      </c>
      <c r="T4994">
        <v>3</v>
      </c>
      <c r="U4994">
        <v>88.936215606079102</v>
      </c>
      <c r="V4994">
        <v>0.162162162162162</v>
      </c>
    </row>
    <row r="4995" spans="1:22" hidden="1" x14ac:dyDescent="0.25">
      <c r="A4995" t="str">
        <f t="shared" si="108"/>
        <v>26-34MDepr Lowrx_generic</v>
      </c>
      <c r="B4995" t="s">
        <v>3783</v>
      </c>
      <c r="C4995" t="s">
        <v>5</v>
      </c>
      <c r="D4995" t="s">
        <v>591</v>
      </c>
      <c r="E4995" t="s">
        <v>4970</v>
      </c>
      <c r="F4995">
        <v>250</v>
      </c>
      <c r="G4995" t="s">
        <v>312</v>
      </c>
      <c r="H4995">
        <v>21.237654101268799</v>
      </c>
      <c r="I4995">
        <v>8.7100000000000009</v>
      </c>
      <c r="J4995" t="s">
        <v>334</v>
      </c>
      <c r="K4995">
        <v>184.97996722205099</v>
      </c>
      <c r="L4995">
        <v>46244.991805512698</v>
      </c>
      <c r="M4995">
        <v>0</v>
      </c>
      <c r="N4995">
        <v>0</v>
      </c>
      <c r="O4995">
        <v>8.7100000000000009</v>
      </c>
      <c r="P4995">
        <v>0</v>
      </c>
      <c r="Q4995">
        <v>0</v>
      </c>
      <c r="R4995">
        <v>0</v>
      </c>
      <c r="S4995">
        <v>2177.5</v>
      </c>
      <c r="T4995">
        <v>3</v>
      </c>
      <c r="U4995">
        <v>21.237654101268799</v>
      </c>
      <c r="V4995">
        <v>0.95191256830601101</v>
      </c>
    </row>
    <row r="4996" spans="1:22" hidden="1" x14ac:dyDescent="0.25">
      <c r="A4996" t="str">
        <f t="shared" si="108"/>
        <v>26-34MDepr Lowrx_npbrand</v>
      </c>
      <c r="B4996" t="s">
        <v>3783</v>
      </c>
      <c r="C4996" t="s">
        <v>5</v>
      </c>
      <c r="D4996" t="s">
        <v>591</v>
      </c>
      <c r="E4996" t="s">
        <v>4970</v>
      </c>
      <c r="F4996">
        <v>250</v>
      </c>
      <c r="G4996" t="s">
        <v>2688</v>
      </c>
      <c r="H4996">
        <v>177.36639023307001</v>
      </c>
      <c r="I4996">
        <v>5.5532642440000002E-2</v>
      </c>
      <c r="J4996" t="s">
        <v>334</v>
      </c>
      <c r="K4996">
        <v>9.8496243296866002</v>
      </c>
      <c r="L4996">
        <v>2462.4060824216499</v>
      </c>
      <c r="M4996">
        <v>0</v>
      </c>
      <c r="N4996">
        <v>0</v>
      </c>
      <c r="O4996">
        <v>5.5532642440000002E-2</v>
      </c>
      <c r="P4996">
        <v>0</v>
      </c>
      <c r="Q4996">
        <v>0</v>
      </c>
      <c r="R4996">
        <v>0</v>
      </c>
      <c r="S4996">
        <v>13.883160609999999</v>
      </c>
      <c r="T4996">
        <v>3</v>
      </c>
      <c r="U4996">
        <v>177.36639023307001</v>
      </c>
      <c r="V4996">
        <v>6.0691412502732198E-3</v>
      </c>
    </row>
    <row r="4997" spans="1:22" hidden="1" x14ac:dyDescent="0.25">
      <c r="A4997" t="str">
        <f t="shared" si="108"/>
        <v>26-34MDepr Lowrx_pbrand</v>
      </c>
      <c r="B4997" t="s">
        <v>3783</v>
      </c>
      <c r="C4997" t="s">
        <v>5</v>
      </c>
      <c r="D4997" t="s">
        <v>591</v>
      </c>
      <c r="E4997" t="s">
        <v>4970</v>
      </c>
      <c r="F4997">
        <v>250</v>
      </c>
      <c r="G4997" t="s">
        <v>2687</v>
      </c>
      <c r="H4997">
        <v>110.07724588875899</v>
      </c>
      <c r="I4997">
        <v>0.38446735756</v>
      </c>
      <c r="J4997" t="s">
        <v>334</v>
      </c>
      <c r="K4997">
        <v>42.321107854333398</v>
      </c>
      <c r="L4997">
        <v>10580.276963583399</v>
      </c>
      <c r="M4997">
        <v>0</v>
      </c>
      <c r="N4997">
        <v>0</v>
      </c>
      <c r="O4997">
        <v>0.38446735756</v>
      </c>
      <c r="P4997">
        <v>0</v>
      </c>
      <c r="Q4997">
        <v>0</v>
      </c>
      <c r="R4997">
        <v>0</v>
      </c>
      <c r="S4997">
        <v>96.116839389999996</v>
      </c>
      <c r="T4997">
        <v>3</v>
      </c>
      <c r="U4997">
        <v>110.07724588875899</v>
      </c>
      <c r="V4997">
        <v>4.20182904437158E-2</v>
      </c>
    </row>
    <row r="4998" spans="1:22" hidden="1" x14ac:dyDescent="0.25">
      <c r="A4998" t="str">
        <f t="shared" si="108"/>
        <v>26-34MDepr Lowrx_specialty</v>
      </c>
      <c r="B4998" t="s">
        <v>3783</v>
      </c>
      <c r="C4998" t="s">
        <v>5</v>
      </c>
      <c r="D4998" t="s">
        <v>591</v>
      </c>
      <c r="E4998" t="s">
        <v>4970</v>
      </c>
      <c r="F4998">
        <v>250</v>
      </c>
      <c r="G4998" t="s">
        <v>313</v>
      </c>
      <c r="H4998">
        <v>0</v>
      </c>
      <c r="I4998">
        <v>0</v>
      </c>
      <c r="J4998" t="s">
        <v>334</v>
      </c>
      <c r="K4998">
        <v>0</v>
      </c>
      <c r="L4998">
        <v>0</v>
      </c>
      <c r="M4998">
        <v>0</v>
      </c>
      <c r="N4998">
        <v>0</v>
      </c>
      <c r="O4998">
        <v>0</v>
      </c>
      <c r="P4998">
        <v>0</v>
      </c>
      <c r="Q4998">
        <v>0</v>
      </c>
      <c r="R4998">
        <v>0</v>
      </c>
      <c r="S4998">
        <v>0</v>
      </c>
      <c r="T4998">
        <v>3</v>
      </c>
      <c r="U4998">
        <v>0</v>
      </c>
      <c r="V4998">
        <v>0</v>
      </c>
    </row>
    <row r="4999" spans="1:22" hidden="1" x14ac:dyDescent="0.25">
      <c r="A4999" t="str">
        <f t="shared" si="108"/>
        <v>26-34MDepr Medip_fac</v>
      </c>
      <c r="B4999" t="s">
        <v>3783</v>
      </c>
      <c r="C4999" t="s">
        <v>5</v>
      </c>
      <c r="D4999" t="s">
        <v>591</v>
      </c>
      <c r="E4999" t="s">
        <v>4971</v>
      </c>
      <c r="F4999">
        <v>0</v>
      </c>
      <c r="G4999" t="s">
        <v>289</v>
      </c>
      <c r="H4999">
        <v>492.81574847807798</v>
      </c>
      <c r="I4999">
        <v>0.05</v>
      </c>
      <c r="J4999" t="s">
        <v>335</v>
      </c>
      <c r="K4999">
        <v>24.640787423903902</v>
      </c>
      <c r="L4999">
        <v>0</v>
      </c>
      <c r="M4999">
        <v>0</v>
      </c>
      <c r="N4999">
        <v>0</v>
      </c>
      <c r="O4999">
        <v>0</v>
      </c>
      <c r="P4999">
        <v>0.05</v>
      </c>
      <c r="Q4999">
        <v>0</v>
      </c>
      <c r="R4999">
        <v>0</v>
      </c>
      <c r="S4999">
        <v>0</v>
      </c>
      <c r="T4999">
        <v>5.5</v>
      </c>
      <c r="U4999">
        <v>492.81574847807798</v>
      </c>
      <c r="V4999">
        <v>1</v>
      </c>
    </row>
    <row r="5000" spans="1:22" hidden="1" x14ac:dyDescent="0.25">
      <c r="A5000" t="str">
        <f t="shared" si="108"/>
        <v>26-34MDepr Medip_prof</v>
      </c>
      <c r="B5000" t="s">
        <v>3783</v>
      </c>
      <c r="C5000" t="s">
        <v>5</v>
      </c>
      <c r="D5000" t="s">
        <v>591</v>
      </c>
      <c r="E5000" t="s">
        <v>4971</v>
      </c>
      <c r="F5000">
        <v>0</v>
      </c>
      <c r="G5000" t="s">
        <v>290</v>
      </c>
      <c r="H5000">
        <v>579.87983679364004</v>
      </c>
      <c r="I5000">
        <v>1.4999999999999999E-2</v>
      </c>
      <c r="J5000" t="s">
        <v>363</v>
      </c>
      <c r="K5000">
        <v>8.6981975519046006</v>
      </c>
      <c r="L5000">
        <v>0</v>
      </c>
      <c r="M5000">
        <v>0</v>
      </c>
      <c r="N5000">
        <v>0</v>
      </c>
      <c r="O5000">
        <v>0</v>
      </c>
      <c r="P5000">
        <v>0</v>
      </c>
      <c r="Q5000">
        <v>0</v>
      </c>
      <c r="R5000">
        <v>0</v>
      </c>
      <c r="S5000">
        <v>0</v>
      </c>
      <c r="T5000">
        <v>5.5</v>
      </c>
      <c r="U5000">
        <v>579.87983679364004</v>
      </c>
      <c r="V5000">
        <v>0.3</v>
      </c>
    </row>
    <row r="5001" spans="1:22" hidden="1" x14ac:dyDescent="0.25">
      <c r="A5001" t="str">
        <f t="shared" si="108"/>
        <v>26-34MDepr Medop_ambulance</v>
      </c>
      <c r="B5001" t="s">
        <v>3783</v>
      </c>
      <c r="C5001" t="s">
        <v>5</v>
      </c>
      <c r="D5001" t="s">
        <v>591</v>
      </c>
      <c r="E5001" t="s">
        <v>4971</v>
      </c>
      <c r="F5001">
        <v>0</v>
      </c>
      <c r="G5001" t="s">
        <v>291</v>
      </c>
      <c r="H5001">
        <v>794.36141500976601</v>
      </c>
      <c r="I5001">
        <v>1.4999999999999999E-2</v>
      </c>
      <c r="J5001" t="s">
        <v>336</v>
      </c>
      <c r="K5001">
        <v>11.915421225146501</v>
      </c>
      <c r="L5001">
        <v>0</v>
      </c>
      <c r="M5001">
        <v>0</v>
      </c>
      <c r="N5001">
        <v>0</v>
      </c>
      <c r="O5001">
        <v>0</v>
      </c>
      <c r="P5001">
        <v>0</v>
      </c>
      <c r="Q5001">
        <v>1.4999999999999999E-2</v>
      </c>
      <c r="R5001">
        <v>11.915421225146501</v>
      </c>
      <c r="S5001">
        <v>0</v>
      </c>
      <c r="T5001">
        <v>5.5</v>
      </c>
      <c r="U5001">
        <v>794.36141500976601</v>
      </c>
      <c r="V5001">
        <v>5.4844606946983501E-3</v>
      </c>
    </row>
    <row r="5002" spans="1:22" hidden="1" x14ac:dyDescent="0.25">
      <c r="A5002" t="str">
        <f t="shared" si="108"/>
        <v>26-34MDepr Medop_chiro</v>
      </c>
      <c r="B5002" t="s">
        <v>3783</v>
      </c>
      <c r="C5002" t="s">
        <v>5</v>
      </c>
      <c r="D5002" t="s">
        <v>591</v>
      </c>
      <c r="E5002" t="s">
        <v>4971</v>
      </c>
      <c r="F5002">
        <v>0</v>
      </c>
      <c r="G5002" t="s">
        <v>292</v>
      </c>
      <c r="H5002">
        <v>45.086870134252301</v>
      </c>
      <c r="I5002">
        <v>0.73</v>
      </c>
      <c r="J5002" t="s">
        <v>332</v>
      </c>
      <c r="K5002">
        <v>32.913415198004202</v>
      </c>
      <c r="L5002">
        <v>0</v>
      </c>
      <c r="M5002">
        <v>0.73</v>
      </c>
      <c r="N5002">
        <v>0</v>
      </c>
      <c r="O5002">
        <v>0</v>
      </c>
      <c r="P5002">
        <v>0</v>
      </c>
      <c r="Q5002">
        <v>0</v>
      </c>
      <c r="R5002">
        <v>0</v>
      </c>
      <c r="S5002">
        <v>0</v>
      </c>
      <c r="T5002">
        <v>5.5</v>
      </c>
      <c r="U5002">
        <v>45.086870134252301</v>
      </c>
      <c r="V5002">
        <v>6.2233589087809002E-2</v>
      </c>
    </row>
    <row r="5003" spans="1:22" hidden="1" x14ac:dyDescent="0.25">
      <c r="A5003" t="str">
        <f t="shared" si="108"/>
        <v>26-34MDepr Medop_ct_mri</v>
      </c>
      <c r="B5003" t="s">
        <v>3783</v>
      </c>
      <c r="C5003" t="s">
        <v>5</v>
      </c>
      <c r="D5003" t="s">
        <v>591</v>
      </c>
      <c r="E5003" t="s">
        <v>4971</v>
      </c>
      <c r="F5003">
        <v>0</v>
      </c>
      <c r="G5003" t="s">
        <v>293</v>
      </c>
      <c r="H5003">
        <v>881.55245433105495</v>
      </c>
      <c r="I5003">
        <v>0.08</v>
      </c>
      <c r="J5003" t="s">
        <v>333</v>
      </c>
      <c r="K5003">
        <v>70.524196346484402</v>
      </c>
      <c r="L5003">
        <v>0</v>
      </c>
      <c r="M5003">
        <v>0</v>
      </c>
      <c r="N5003">
        <v>0.08</v>
      </c>
      <c r="O5003">
        <v>0</v>
      </c>
      <c r="P5003">
        <v>0</v>
      </c>
      <c r="Q5003">
        <v>0</v>
      </c>
      <c r="R5003">
        <v>0</v>
      </c>
      <c r="S5003">
        <v>0</v>
      </c>
      <c r="T5003">
        <v>5.5</v>
      </c>
      <c r="U5003">
        <v>881.55245433105495</v>
      </c>
      <c r="V5003">
        <v>4.15584415584416E-2</v>
      </c>
    </row>
    <row r="5004" spans="1:22" hidden="1" x14ac:dyDescent="0.25">
      <c r="A5004" t="str">
        <f t="shared" si="108"/>
        <v>26-34MDepr Medop_diagnostic_cardiology</v>
      </c>
      <c r="B5004" t="s">
        <v>3783</v>
      </c>
      <c r="C5004" t="s">
        <v>5</v>
      </c>
      <c r="D5004" t="s">
        <v>591</v>
      </c>
      <c r="E5004" t="s">
        <v>4971</v>
      </c>
      <c r="F5004">
        <v>0</v>
      </c>
      <c r="G5004" t="s">
        <v>294</v>
      </c>
      <c r="H5004">
        <v>174.60648762627</v>
      </c>
      <c r="I5004">
        <v>0.25</v>
      </c>
      <c r="J5004" t="s">
        <v>333</v>
      </c>
      <c r="K5004">
        <v>43.651621906567399</v>
      </c>
      <c r="L5004">
        <v>0</v>
      </c>
      <c r="M5004">
        <v>0</v>
      </c>
      <c r="N5004">
        <v>0.25</v>
      </c>
      <c r="O5004">
        <v>0</v>
      </c>
      <c r="P5004">
        <v>0</v>
      </c>
      <c r="Q5004">
        <v>0</v>
      </c>
      <c r="R5004">
        <v>0</v>
      </c>
      <c r="S5004">
        <v>0</v>
      </c>
      <c r="T5004">
        <v>5.5</v>
      </c>
      <c r="U5004">
        <v>174.60648762627</v>
      </c>
      <c r="V5004">
        <v>0.12987012987013</v>
      </c>
    </row>
    <row r="5005" spans="1:22" hidden="1" x14ac:dyDescent="0.25">
      <c r="A5005" t="str">
        <f t="shared" si="108"/>
        <v>26-34MDepr Medop_dialysis</v>
      </c>
      <c r="B5005" t="s">
        <v>3783</v>
      </c>
      <c r="C5005" t="s">
        <v>5</v>
      </c>
      <c r="D5005" t="s">
        <v>591</v>
      </c>
      <c r="E5005" t="s">
        <v>4971</v>
      </c>
      <c r="F5005">
        <v>0</v>
      </c>
      <c r="G5005" t="s">
        <v>295</v>
      </c>
      <c r="H5005">
        <v>0</v>
      </c>
      <c r="I5005">
        <v>0</v>
      </c>
      <c r="J5005" t="s">
        <v>336</v>
      </c>
      <c r="K5005">
        <v>0</v>
      </c>
      <c r="L5005">
        <v>0</v>
      </c>
      <c r="M5005">
        <v>0</v>
      </c>
      <c r="N5005">
        <v>0</v>
      </c>
      <c r="O5005">
        <v>0</v>
      </c>
      <c r="P5005">
        <v>0</v>
      </c>
      <c r="Q5005">
        <v>0</v>
      </c>
      <c r="R5005">
        <v>0</v>
      </c>
      <c r="S5005">
        <v>0</v>
      </c>
      <c r="T5005">
        <v>5.5</v>
      </c>
      <c r="U5005">
        <v>0</v>
      </c>
      <c r="V5005">
        <v>0</v>
      </c>
    </row>
    <row r="5006" spans="1:22" hidden="1" x14ac:dyDescent="0.25">
      <c r="A5006" t="str">
        <f t="shared" si="108"/>
        <v>26-34MDepr Medop_dme</v>
      </c>
      <c r="B5006" t="s">
        <v>3783</v>
      </c>
      <c r="C5006" t="s">
        <v>5</v>
      </c>
      <c r="D5006" t="s">
        <v>591</v>
      </c>
      <c r="E5006" t="s">
        <v>4971</v>
      </c>
      <c r="F5006">
        <v>0</v>
      </c>
      <c r="G5006" t="s">
        <v>296</v>
      </c>
      <c r="H5006">
        <v>106.91885087148199</v>
      </c>
      <c r="I5006">
        <v>0.245</v>
      </c>
      <c r="J5006" t="s">
        <v>336</v>
      </c>
      <c r="K5006">
        <v>26.1951184635132</v>
      </c>
      <c r="L5006">
        <v>0</v>
      </c>
      <c r="M5006">
        <v>0</v>
      </c>
      <c r="N5006">
        <v>0</v>
      </c>
      <c r="O5006">
        <v>0</v>
      </c>
      <c r="P5006">
        <v>0</v>
      </c>
      <c r="Q5006">
        <v>0.245</v>
      </c>
      <c r="R5006">
        <v>26.1951184635132</v>
      </c>
      <c r="S5006">
        <v>0</v>
      </c>
      <c r="T5006">
        <v>5.5</v>
      </c>
      <c r="U5006">
        <v>106.91885087148199</v>
      </c>
      <c r="V5006">
        <v>8.9579524680073103E-2</v>
      </c>
    </row>
    <row r="5007" spans="1:22" hidden="1" x14ac:dyDescent="0.25">
      <c r="A5007" t="str">
        <f t="shared" si="108"/>
        <v>26-34MDepr Medop_er_fac</v>
      </c>
      <c r="B5007" t="s">
        <v>3783</v>
      </c>
      <c r="C5007" t="s">
        <v>5</v>
      </c>
      <c r="D5007" t="s">
        <v>591</v>
      </c>
      <c r="E5007" t="s">
        <v>4971</v>
      </c>
      <c r="F5007">
        <v>0</v>
      </c>
      <c r="G5007" t="s">
        <v>297</v>
      </c>
      <c r="H5007">
        <v>1290.90064744244</v>
      </c>
      <c r="I5007">
        <v>0.24</v>
      </c>
      <c r="J5007" t="s">
        <v>336</v>
      </c>
      <c r="K5007">
        <v>309.81615538618598</v>
      </c>
      <c r="L5007">
        <v>0</v>
      </c>
      <c r="M5007">
        <v>0</v>
      </c>
      <c r="N5007">
        <v>0</v>
      </c>
      <c r="O5007">
        <v>0</v>
      </c>
      <c r="P5007">
        <v>0</v>
      </c>
      <c r="Q5007">
        <v>0.24</v>
      </c>
      <c r="R5007">
        <v>309.81615538618598</v>
      </c>
      <c r="S5007">
        <v>0</v>
      </c>
      <c r="T5007">
        <v>5.5</v>
      </c>
      <c r="U5007">
        <v>1290.90064744244</v>
      </c>
      <c r="V5007">
        <v>8.7751371115173699E-2</v>
      </c>
    </row>
    <row r="5008" spans="1:22" hidden="1" x14ac:dyDescent="0.25">
      <c r="A5008" t="str">
        <f t="shared" si="108"/>
        <v>26-34MDepr Medop_er_prof</v>
      </c>
      <c r="B5008" t="s">
        <v>3783</v>
      </c>
      <c r="C5008" t="s">
        <v>5</v>
      </c>
      <c r="D5008" t="s">
        <v>591</v>
      </c>
      <c r="E5008" t="s">
        <v>4971</v>
      </c>
      <c r="F5008">
        <v>0</v>
      </c>
      <c r="G5008" t="s">
        <v>298</v>
      </c>
      <c r="H5008">
        <v>0</v>
      </c>
      <c r="I5008">
        <v>0</v>
      </c>
      <c r="J5008" t="s">
        <v>276</v>
      </c>
      <c r="K5008">
        <v>0</v>
      </c>
      <c r="L5008">
        <v>0</v>
      </c>
      <c r="M5008">
        <v>0</v>
      </c>
      <c r="N5008">
        <v>0</v>
      </c>
      <c r="O5008">
        <v>0</v>
      </c>
      <c r="P5008">
        <v>0</v>
      </c>
      <c r="Q5008">
        <v>0</v>
      </c>
      <c r="R5008">
        <v>0</v>
      </c>
      <c r="S5008">
        <v>0</v>
      </c>
      <c r="T5008">
        <v>5.5</v>
      </c>
      <c r="U5008">
        <v>0</v>
      </c>
      <c r="V5008">
        <v>0</v>
      </c>
    </row>
    <row r="5009" spans="1:22" hidden="1" x14ac:dyDescent="0.25">
      <c r="A5009" t="str">
        <f t="shared" si="108"/>
        <v>26-34MDepr Medop_eye</v>
      </c>
      <c r="B5009" t="s">
        <v>3783</v>
      </c>
      <c r="C5009" t="s">
        <v>5</v>
      </c>
      <c r="D5009" t="s">
        <v>591</v>
      </c>
      <c r="E5009" t="s">
        <v>4971</v>
      </c>
      <c r="F5009">
        <v>0</v>
      </c>
      <c r="G5009" t="s">
        <v>299</v>
      </c>
      <c r="H5009">
        <v>123.010417041016</v>
      </c>
      <c r="I5009">
        <v>0.03</v>
      </c>
      <c r="J5009" t="s">
        <v>332</v>
      </c>
      <c r="K5009">
        <v>3.69031251123047</v>
      </c>
      <c r="L5009">
        <v>0</v>
      </c>
      <c r="M5009">
        <v>0.03</v>
      </c>
      <c r="N5009">
        <v>0</v>
      </c>
      <c r="O5009">
        <v>0</v>
      </c>
      <c r="P5009">
        <v>0</v>
      </c>
      <c r="Q5009">
        <v>0</v>
      </c>
      <c r="R5009">
        <v>0</v>
      </c>
      <c r="S5009">
        <v>0</v>
      </c>
      <c r="T5009">
        <v>5.5</v>
      </c>
      <c r="U5009">
        <v>123.010417041016</v>
      </c>
      <c r="V5009">
        <v>2.55754475703325E-3</v>
      </c>
    </row>
    <row r="5010" spans="1:22" hidden="1" x14ac:dyDescent="0.25">
      <c r="A5010" t="str">
        <f t="shared" si="108"/>
        <v>26-34MDepr Medop_jcode</v>
      </c>
      <c r="B5010" t="s">
        <v>3783</v>
      </c>
      <c r="C5010" t="s">
        <v>5</v>
      </c>
      <c r="D5010" t="s">
        <v>591</v>
      </c>
      <c r="E5010" t="s">
        <v>4971</v>
      </c>
      <c r="F5010">
        <v>0</v>
      </c>
      <c r="G5010" t="s">
        <v>300</v>
      </c>
      <c r="H5010">
        <v>0</v>
      </c>
      <c r="I5010">
        <v>0</v>
      </c>
      <c r="J5010" t="s">
        <v>336</v>
      </c>
      <c r="K5010">
        <v>0</v>
      </c>
      <c r="L5010">
        <v>0</v>
      </c>
      <c r="M5010">
        <v>0</v>
      </c>
      <c r="N5010">
        <v>0</v>
      </c>
      <c r="O5010">
        <v>0</v>
      </c>
      <c r="P5010">
        <v>0</v>
      </c>
      <c r="Q5010">
        <v>0</v>
      </c>
      <c r="R5010">
        <v>0</v>
      </c>
      <c r="S5010">
        <v>0</v>
      </c>
      <c r="T5010">
        <v>5.5</v>
      </c>
      <c r="U5010">
        <v>0</v>
      </c>
      <c r="V5010">
        <v>0</v>
      </c>
    </row>
    <row r="5011" spans="1:22" hidden="1" x14ac:dyDescent="0.25">
      <c r="A5011" t="str">
        <f t="shared" si="108"/>
        <v>26-34MDepr Medop_lab</v>
      </c>
      <c r="B5011" t="s">
        <v>3783</v>
      </c>
      <c r="C5011" t="s">
        <v>5</v>
      </c>
      <c r="D5011" t="s">
        <v>591</v>
      </c>
      <c r="E5011" t="s">
        <v>4971</v>
      </c>
      <c r="F5011">
        <v>0</v>
      </c>
      <c r="G5011" t="s">
        <v>301</v>
      </c>
      <c r="H5011">
        <v>90.446437407309304</v>
      </c>
      <c r="I5011">
        <v>1.22</v>
      </c>
      <c r="J5011" t="s">
        <v>333</v>
      </c>
      <c r="K5011">
        <v>110.344653636917</v>
      </c>
      <c r="L5011">
        <v>0</v>
      </c>
      <c r="M5011">
        <v>0</v>
      </c>
      <c r="N5011">
        <v>1.22</v>
      </c>
      <c r="O5011">
        <v>0</v>
      </c>
      <c r="P5011">
        <v>0</v>
      </c>
      <c r="Q5011">
        <v>0</v>
      </c>
      <c r="R5011">
        <v>0</v>
      </c>
      <c r="S5011">
        <v>0</v>
      </c>
      <c r="T5011">
        <v>5.5</v>
      </c>
      <c r="U5011">
        <v>90.446437407309304</v>
      </c>
      <c r="V5011">
        <v>0.63376623376623398</v>
      </c>
    </row>
    <row r="5012" spans="1:22" hidden="1" x14ac:dyDescent="0.25">
      <c r="A5012" t="str">
        <f t="shared" si="108"/>
        <v>26-34MDepr Medop_mh</v>
      </c>
      <c r="B5012" t="s">
        <v>3783</v>
      </c>
      <c r="C5012" t="s">
        <v>5</v>
      </c>
      <c r="D5012" t="s">
        <v>591</v>
      </c>
      <c r="E5012" t="s">
        <v>4971</v>
      </c>
      <c r="F5012">
        <v>0</v>
      </c>
      <c r="G5012" t="s">
        <v>302</v>
      </c>
      <c r="H5012">
        <v>98.431632571060106</v>
      </c>
      <c r="I5012">
        <v>4.4950000000000001</v>
      </c>
      <c r="J5012" t="s">
        <v>332</v>
      </c>
      <c r="K5012">
        <v>442.450188406915</v>
      </c>
      <c r="L5012">
        <v>0</v>
      </c>
      <c r="M5012">
        <v>4.4950000000000001</v>
      </c>
      <c r="N5012">
        <v>0</v>
      </c>
      <c r="O5012">
        <v>0</v>
      </c>
      <c r="P5012">
        <v>0</v>
      </c>
      <c r="Q5012">
        <v>0</v>
      </c>
      <c r="R5012">
        <v>0</v>
      </c>
      <c r="S5012">
        <v>0</v>
      </c>
      <c r="T5012">
        <v>5.5</v>
      </c>
      <c r="U5012">
        <v>98.431632571060106</v>
      </c>
      <c r="V5012">
        <v>0.38320545609548201</v>
      </c>
    </row>
    <row r="5013" spans="1:22" hidden="1" x14ac:dyDescent="0.25">
      <c r="A5013" t="str">
        <f t="shared" si="108"/>
        <v>26-34MDepr Medop_op_fac</v>
      </c>
      <c r="B5013" t="s">
        <v>3783</v>
      </c>
      <c r="C5013" t="s">
        <v>5</v>
      </c>
      <c r="D5013" t="s">
        <v>591</v>
      </c>
      <c r="E5013" t="s">
        <v>4971</v>
      </c>
      <c r="F5013">
        <v>0</v>
      </c>
      <c r="G5013" t="s">
        <v>303</v>
      </c>
      <c r="H5013">
        <v>387.47523812578999</v>
      </c>
      <c r="I5013">
        <v>0.23</v>
      </c>
      <c r="J5013" t="s">
        <v>336</v>
      </c>
      <c r="K5013">
        <v>89.119304768931798</v>
      </c>
      <c r="L5013">
        <v>0</v>
      </c>
      <c r="M5013">
        <v>0</v>
      </c>
      <c r="N5013">
        <v>0</v>
      </c>
      <c r="O5013">
        <v>0</v>
      </c>
      <c r="P5013">
        <v>0</v>
      </c>
      <c r="Q5013">
        <v>0.23</v>
      </c>
      <c r="R5013">
        <v>89.119304768931798</v>
      </c>
      <c r="S5013">
        <v>0</v>
      </c>
      <c r="T5013">
        <v>5.5</v>
      </c>
      <c r="U5013">
        <v>387.47523812578999</v>
      </c>
      <c r="V5013">
        <v>8.4095063985374793E-2</v>
      </c>
    </row>
    <row r="5014" spans="1:22" hidden="1" x14ac:dyDescent="0.25">
      <c r="A5014" t="str">
        <f t="shared" si="108"/>
        <v>26-34MDepr Medop_other</v>
      </c>
      <c r="B5014" t="s">
        <v>3783</v>
      </c>
      <c r="C5014" t="s">
        <v>5</v>
      </c>
      <c r="D5014" t="s">
        <v>591</v>
      </c>
      <c r="E5014" t="s">
        <v>4971</v>
      </c>
      <c r="F5014">
        <v>0</v>
      </c>
      <c r="G5014" t="s">
        <v>304</v>
      </c>
      <c r="H5014">
        <v>201.94523048203001</v>
      </c>
      <c r="I5014">
        <v>1</v>
      </c>
      <c r="J5014" t="s">
        <v>336</v>
      </c>
      <c r="K5014">
        <v>201.94523048203001</v>
      </c>
      <c r="L5014">
        <v>0</v>
      </c>
      <c r="M5014">
        <v>0</v>
      </c>
      <c r="N5014">
        <v>0</v>
      </c>
      <c r="O5014">
        <v>0</v>
      </c>
      <c r="P5014">
        <v>0</v>
      </c>
      <c r="Q5014">
        <v>1</v>
      </c>
      <c r="R5014">
        <v>201.94523048203001</v>
      </c>
      <c r="S5014">
        <v>0</v>
      </c>
      <c r="T5014">
        <v>5.5</v>
      </c>
      <c r="U5014">
        <v>201.94523048203001</v>
      </c>
      <c r="V5014">
        <v>0.36563071297989003</v>
      </c>
    </row>
    <row r="5015" spans="1:22" hidden="1" x14ac:dyDescent="0.25">
      <c r="A5015" t="str">
        <f t="shared" si="108"/>
        <v>26-34MDepr Medop_prev</v>
      </c>
      <c r="B5015" t="s">
        <v>3783</v>
      </c>
      <c r="C5015" t="s">
        <v>5</v>
      </c>
      <c r="D5015" t="s">
        <v>591</v>
      </c>
      <c r="E5015" t="s">
        <v>4971</v>
      </c>
      <c r="F5015">
        <v>0</v>
      </c>
      <c r="G5015" t="s">
        <v>305</v>
      </c>
      <c r="H5015">
        <v>100.872636940498</v>
      </c>
      <c r="I5015">
        <v>0.95499999999999996</v>
      </c>
      <c r="J5015" t="s">
        <v>332</v>
      </c>
      <c r="K5015">
        <v>96.3333682781753</v>
      </c>
      <c r="L5015">
        <v>0</v>
      </c>
      <c r="M5015">
        <v>0.95499999999999996</v>
      </c>
      <c r="N5015">
        <v>0</v>
      </c>
      <c r="O5015">
        <v>0</v>
      </c>
      <c r="P5015">
        <v>0</v>
      </c>
      <c r="Q5015">
        <v>0</v>
      </c>
      <c r="R5015">
        <v>0</v>
      </c>
      <c r="S5015">
        <v>0</v>
      </c>
      <c r="T5015">
        <v>5.5</v>
      </c>
      <c r="U5015">
        <v>100.872636940498</v>
      </c>
      <c r="V5015">
        <v>8.1415174765558401E-2</v>
      </c>
    </row>
    <row r="5016" spans="1:22" hidden="1" x14ac:dyDescent="0.25">
      <c r="A5016" t="str">
        <f t="shared" ref="A5016:A5079" si="109">B5016&amp;C5016&amp;E5016&amp;G5016</f>
        <v>26-34MDepr Medop_primcare</v>
      </c>
      <c r="B5016" t="s">
        <v>3783</v>
      </c>
      <c r="C5016" t="s">
        <v>5</v>
      </c>
      <c r="D5016" t="s">
        <v>591</v>
      </c>
      <c r="E5016" t="s">
        <v>4971</v>
      </c>
      <c r="F5016">
        <v>0</v>
      </c>
      <c r="G5016" t="s">
        <v>306</v>
      </c>
      <c r="H5016">
        <v>118.33766759007</v>
      </c>
      <c r="I5016">
        <v>2.5099999999999998</v>
      </c>
      <c r="J5016" t="s">
        <v>332</v>
      </c>
      <c r="K5016">
        <v>297.02754565107398</v>
      </c>
      <c r="L5016">
        <v>0</v>
      </c>
      <c r="M5016">
        <v>2.5099999999999998</v>
      </c>
      <c r="N5016">
        <v>0</v>
      </c>
      <c r="O5016">
        <v>0</v>
      </c>
      <c r="P5016">
        <v>0</v>
      </c>
      <c r="Q5016">
        <v>0</v>
      </c>
      <c r="R5016">
        <v>0</v>
      </c>
      <c r="S5016">
        <v>0</v>
      </c>
      <c r="T5016">
        <v>5.5</v>
      </c>
      <c r="U5016">
        <v>118.33766759007</v>
      </c>
      <c r="V5016">
        <v>0.21398124467178201</v>
      </c>
    </row>
    <row r="5017" spans="1:22" hidden="1" x14ac:dyDescent="0.25">
      <c r="A5017" t="str">
        <f t="shared" si="109"/>
        <v>26-34MDepr Medop_rehab</v>
      </c>
      <c r="B5017" t="s">
        <v>3783</v>
      </c>
      <c r="C5017" t="s">
        <v>5</v>
      </c>
      <c r="D5017" t="s">
        <v>591</v>
      </c>
      <c r="E5017" t="s">
        <v>4971</v>
      </c>
      <c r="F5017">
        <v>0</v>
      </c>
      <c r="G5017" t="s">
        <v>307</v>
      </c>
      <c r="H5017">
        <v>64.997197717153199</v>
      </c>
      <c r="I5017">
        <v>0.92500000000000004</v>
      </c>
      <c r="J5017" t="s">
        <v>336</v>
      </c>
      <c r="K5017">
        <v>60.122407888366702</v>
      </c>
      <c r="L5017">
        <v>0</v>
      </c>
      <c r="M5017">
        <v>0</v>
      </c>
      <c r="N5017">
        <v>0</v>
      </c>
      <c r="O5017">
        <v>0</v>
      </c>
      <c r="P5017">
        <v>0</v>
      </c>
      <c r="Q5017">
        <v>0.92500000000000004</v>
      </c>
      <c r="R5017">
        <v>60.122407888366702</v>
      </c>
      <c r="S5017">
        <v>0</v>
      </c>
      <c r="T5017">
        <v>5.5</v>
      </c>
      <c r="U5017">
        <v>64.997197717153199</v>
      </c>
      <c r="V5017">
        <v>0.33820840950639902</v>
      </c>
    </row>
    <row r="5018" spans="1:22" hidden="1" x14ac:dyDescent="0.25">
      <c r="A5018" t="str">
        <f t="shared" si="109"/>
        <v>26-34MDepr Medop_speccare</v>
      </c>
      <c r="B5018" t="s">
        <v>3783</v>
      </c>
      <c r="C5018" t="s">
        <v>5</v>
      </c>
      <c r="D5018" t="s">
        <v>591</v>
      </c>
      <c r="E5018" t="s">
        <v>4971</v>
      </c>
      <c r="F5018">
        <v>0</v>
      </c>
      <c r="G5018" t="s">
        <v>308</v>
      </c>
      <c r="H5018">
        <v>112.47492129334999</v>
      </c>
      <c r="I5018">
        <v>3.01</v>
      </c>
      <c r="J5018" t="s">
        <v>332</v>
      </c>
      <c r="K5018">
        <v>338.54951309298298</v>
      </c>
      <c r="L5018">
        <v>0</v>
      </c>
      <c r="M5018">
        <v>3.01</v>
      </c>
      <c r="N5018">
        <v>0</v>
      </c>
      <c r="O5018">
        <v>0</v>
      </c>
      <c r="P5018">
        <v>0</v>
      </c>
      <c r="Q5018">
        <v>0</v>
      </c>
      <c r="R5018">
        <v>0</v>
      </c>
      <c r="S5018">
        <v>0</v>
      </c>
      <c r="T5018">
        <v>5.5</v>
      </c>
      <c r="U5018">
        <v>112.47492129334999</v>
      </c>
      <c r="V5018">
        <v>0.256606990622336</v>
      </c>
    </row>
    <row r="5019" spans="1:22" hidden="1" x14ac:dyDescent="0.25">
      <c r="A5019" t="str">
        <f t="shared" si="109"/>
        <v>26-34MDepr Medop_surg</v>
      </c>
      <c r="B5019" t="s">
        <v>3783</v>
      </c>
      <c r="C5019" t="s">
        <v>5</v>
      </c>
      <c r="D5019" t="s">
        <v>591</v>
      </c>
      <c r="E5019" t="s">
        <v>4971</v>
      </c>
      <c r="F5019">
        <v>0</v>
      </c>
      <c r="G5019" t="s">
        <v>309</v>
      </c>
      <c r="H5019">
        <v>261.25500141185699</v>
      </c>
      <c r="I5019">
        <v>0.08</v>
      </c>
      <c r="J5019" t="s">
        <v>336</v>
      </c>
      <c r="K5019">
        <v>20.900400112948599</v>
      </c>
      <c r="L5019">
        <v>0</v>
      </c>
      <c r="M5019">
        <v>0</v>
      </c>
      <c r="N5019">
        <v>0</v>
      </c>
      <c r="O5019">
        <v>0</v>
      </c>
      <c r="P5019">
        <v>0</v>
      </c>
      <c r="Q5019">
        <v>0.08</v>
      </c>
      <c r="R5019">
        <v>20.900400112948599</v>
      </c>
      <c r="S5019">
        <v>0</v>
      </c>
      <c r="T5019">
        <v>5.5</v>
      </c>
      <c r="U5019">
        <v>261.25500141185699</v>
      </c>
      <c r="V5019">
        <v>2.92504570383912E-2</v>
      </c>
    </row>
    <row r="5020" spans="1:22" hidden="1" x14ac:dyDescent="0.25">
      <c r="A5020" t="str">
        <f t="shared" si="109"/>
        <v>26-34MDepr Medop_ultrasound</v>
      </c>
      <c r="B5020" t="s">
        <v>3783</v>
      </c>
      <c r="C5020" t="s">
        <v>5</v>
      </c>
      <c r="D5020" t="s">
        <v>591</v>
      </c>
      <c r="E5020" t="s">
        <v>4971</v>
      </c>
      <c r="F5020">
        <v>0</v>
      </c>
      <c r="G5020" t="s">
        <v>310</v>
      </c>
      <c r="H5020">
        <v>179.38555057407899</v>
      </c>
      <c r="I5020">
        <v>3.5000000000000003E-2</v>
      </c>
      <c r="J5020" t="s">
        <v>333</v>
      </c>
      <c r="K5020">
        <v>6.2784942700927697</v>
      </c>
      <c r="L5020">
        <v>0</v>
      </c>
      <c r="M5020">
        <v>0</v>
      </c>
      <c r="N5020">
        <v>3.5000000000000003E-2</v>
      </c>
      <c r="O5020">
        <v>0</v>
      </c>
      <c r="P5020">
        <v>0</v>
      </c>
      <c r="Q5020">
        <v>0</v>
      </c>
      <c r="R5020">
        <v>0</v>
      </c>
      <c r="S5020">
        <v>0</v>
      </c>
      <c r="T5020">
        <v>5.5</v>
      </c>
      <c r="U5020">
        <v>179.38555057407899</v>
      </c>
      <c r="V5020">
        <v>1.8181818181818198E-2</v>
      </c>
    </row>
    <row r="5021" spans="1:22" hidden="1" x14ac:dyDescent="0.25">
      <c r="A5021" t="str">
        <f t="shared" si="109"/>
        <v>26-34MDepr Medop_xray</v>
      </c>
      <c r="B5021" t="s">
        <v>3783</v>
      </c>
      <c r="C5021" t="s">
        <v>5</v>
      </c>
      <c r="D5021" t="s">
        <v>591</v>
      </c>
      <c r="E5021" t="s">
        <v>4971</v>
      </c>
      <c r="F5021">
        <v>0</v>
      </c>
      <c r="G5021" t="s">
        <v>311</v>
      </c>
      <c r="H5021">
        <v>105.158868811717</v>
      </c>
      <c r="I5021">
        <v>0.34</v>
      </c>
      <c r="J5021" t="s">
        <v>333</v>
      </c>
      <c r="K5021">
        <v>35.754015395983899</v>
      </c>
      <c r="L5021">
        <v>0</v>
      </c>
      <c r="M5021">
        <v>0</v>
      </c>
      <c r="N5021">
        <v>0.34</v>
      </c>
      <c r="O5021">
        <v>0</v>
      </c>
      <c r="P5021">
        <v>0</v>
      </c>
      <c r="Q5021">
        <v>0</v>
      </c>
      <c r="R5021">
        <v>0</v>
      </c>
      <c r="S5021">
        <v>0</v>
      </c>
      <c r="T5021">
        <v>5.5</v>
      </c>
      <c r="U5021">
        <v>105.158868811717</v>
      </c>
      <c r="V5021">
        <v>0.17662337662337699</v>
      </c>
    </row>
    <row r="5022" spans="1:22" hidden="1" x14ac:dyDescent="0.25">
      <c r="A5022" t="str">
        <f t="shared" si="109"/>
        <v>26-34MDepr Medrx_generic</v>
      </c>
      <c r="B5022" t="s">
        <v>3783</v>
      </c>
      <c r="C5022" t="s">
        <v>5</v>
      </c>
      <c r="D5022" t="s">
        <v>591</v>
      </c>
      <c r="E5022" t="s">
        <v>4971</v>
      </c>
      <c r="F5022">
        <v>0</v>
      </c>
      <c r="G5022" t="s">
        <v>312</v>
      </c>
      <c r="H5022">
        <v>35.308933756893303</v>
      </c>
      <c r="I5022">
        <v>14.03</v>
      </c>
      <c r="J5022" t="s">
        <v>334</v>
      </c>
      <c r="K5022">
        <v>495.38434060921401</v>
      </c>
      <c r="L5022">
        <v>0</v>
      </c>
      <c r="M5022">
        <v>0</v>
      </c>
      <c r="N5022">
        <v>0</v>
      </c>
      <c r="O5022">
        <v>14.03</v>
      </c>
      <c r="P5022">
        <v>0</v>
      </c>
      <c r="Q5022">
        <v>0</v>
      </c>
      <c r="R5022">
        <v>0</v>
      </c>
      <c r="S5022">
        <v>0</v>
      </c>
      <c r="T5022">
        <v>5.5</v>
      </c>
      <c r="U5022">
        <v>35.308933756893303</v>
      </c>
      <c r="V5022">
        <v>0.87907268170426101</v>
      </c>
    </row>
    <row r="5023" spans="1:22" hidden="1" x14ac:dyDescent="0.25">
      <c r="A5023" t="str">
        <f t="shared" si="109"/>
        <v>26-34MDepr Medrx_npbrand</v>
      </c>
      <c r="B5023" t="s">
        <v>3783</v>
      </c>
      <c r="C5023" t="s">
        <v>5</v>
      </c>
      <c r="D5023" t="s">
        <v>591</v>
      </c>
      <c r="E5023" t="s">
        <v>4971</v>
      </c>
      <c r="F5023">
        <v>0</v>
      </c>
      <c r="G5023" t="s">
        <v>2688</v>
      </c>
      <c r="H5023">
        <v>336.82655800776001</v>
      </c>
      <c r="I5023">
        <v>0.24358636343000001</v>
      </c>
      <c r="J5023" t="s">
        <v>334</v>
      </c>
      <c r="K5023">
        <v>82.0463563717543</v>
      </c>
      <c r="L5023">
        <v>0</v>
      </c>
      <c r="M5023">
        <v>0</v>
      </c>
      <c r="N5023">
        <v>0</v>
      </c>
      <c r="O5023">
        <v>0.24358636343000001</v>
      </c>
      <c r="P5023">
        <v>0</v>
      </c>
      <c r="Q5023">
        <v>0</v>
      </c>
      <c r="R5023">
        <v>0</v>
      </c>
      <c r="S5023">
        <v>0</v>
      </c>
      <c r="T5023">
        <v>5.5</v>
      </c>
      <c r="U5023">
        <v>336.82655800776001</v>
      </c>
      <c r="V5023">
        <v>1.52623034730576E-2</v>
      </c>
    </row>
    <row r="5024" spans="1:22" hidden="1" x14ac:dyDescent="0.25">
      <c r="A5024" t="str">
        <f t="shared" si="109"/>
        <v>26-34MDepr Medrx_pbrand</v>
      </c>
      <c r="B5024" t="s">
        <v>3783</v>
      </c>
      <c r="C5024" t="s">
        <v>5</v>
      </c>
      <c r="D5024" t="s">
        <v>591</v>
      </c>
      <c r="E5024" t="s">
        <v>4971</v>
      </c>
      <c r="F5024">
        <v>0</v>
      </c>
      <c r="G5024" t="s">
        <v>2687</v>
      </c>
      <c r="H5024">
        <v>209.04152020550799</v>
      </c>
      <c r="I5024">
        <v>1.68641363657</v>
      </c>
      <c r="J5024" t="s">
        <v>334</v>
      </c>
      <c r="K5024">
        <v>352.53047028389301</v>
      </c>
      <c r="L5024">
        <v>0</v>
      </c>
      <c r="M5024">
        <v>0</v>
      </c>
      <c r="N5024">
        <v>0</v>
      </c>
      <c r="O5024">
        <v>1.68641363657</v>
      </c>
      <c r="P5024">
        <v>0</v>
      </c>
      <c r="Q5024">
        <v>0</v>
      </c>
      <c r="R5024">
        <v>0</v>
      </c>
      <c r="S5024">
        <v>0</v>
      </c>
      <c r="T5024">
        <v>5.5</v>
      </c>
      <c r="U5024">
        <v>209.04152020550799</v>
      </c>
      <c r="V5024">
        <v>0.10566501482268199</v>
      </c>
    </row>
    <row r="5025" spans="1:22" hidden="1" x14ac:dyDescent="0.25">
      <c r="A5025" t="str">
        <f t="shared" si="109"/>
        <v>26-34MDepr Medrx_specialty</v>
      </c>
      <c r="B5025" t="s">
        <v>3783</v>
      </c>
      <c r="C5025" t="s">
        <v>5</v>
      </c>
      <c r="D5025" t="s">
        <v>591</v>
      </c>
      <c r="E5025" t="s">
        <v>4971</v>
      </c>
      <c r="F5025">
        <v>0</v>
      </c>
      <c r="G5025" t="s">
        <v>313</v>
      </c>
      <c r="H5025">
        <v>0</v>
      </c>
      <c r="I5025">
        <v>0</v>
      </c>
      <c r="J5025" t="s">
        <v>334</v>
      </c>
      <c r="K5025">
        <v>0</v>
      </c>
      <c r="L5025">
        <v>0</v>
      </c>
      <c r="M5025">
        <v>0</v>
      </c>
      <c r="N5025">
        <v>0</v>
      </c>
      <c r="O5025">
        <v>0</v>
      </c>
      <c r="P5025">
        <v>0</v>
      </c>
      <c r="Q5025">
        <v>0</v>
      </c>
      <c r="R5025">
        <v>0</v>
      </c>
      <c r="S5025">
        <v>0</v>
      </c>
      <c r="T5025">
        <v>5.5</v>
      </c>
      <c r="U5025">
        <v>0</v>
      </c>
      <c r="V5025">
        <v>0</v>
      </c>
    </row>
    <row r="5026" spans="1:22" hidden="1" x14ac:dyDescent="0.25">
      <c r="A5026" t="str">
        <f t="shared" si="109"/>
        <v>26-34MDepr Highip_fac</v>
      </c>
      <c r="B5026" t="s">
        <v>3783</v>
      </c>
      <c r="C5026" t="s">
        <v>5</v>
      </c>
      <c r="D5026" t="s">
        <v>591</v>
      </c>
      <c r="E5026" t="s">
        <v>4972</v>
      </c>
      <c r="F5026">
        <v>250</v>
      </c>
      <c r="G5026" t="s">
        <v>289</v>
      </c>
      <c r="H5026">
        <v>3558.3148455524301</v>
      </c>
      <c r="I5026">
        <v>5.93</v>
      </c>
      <c r="J5026" t="s">
        <v>335</v>
      </c>
      <c r="K5026">
        <v>21100.807034125901</v>
      </c>
      <c r="L5026">
        <v>5275201.7585314801</v>
      </c>
      <c r="M5026">
        <v>0</v>
      </c>
      <c r="N5026">
        <v>0</v>
      </c>
      <c r="O5026">
        <v>0</v>
      </c>
      <c r="P5026">
        <v>5.93</v>
      </c>
      <c r="Q5026">
        <v>0</v>
      </c>
      <c r="R5026">
        <v>0</v>
      </c>
      <c r="S5026">
        <v>1482.5</v>
      </c>
      <c r="T5026">
        <v>10</v>
      </c>
      <c r="U5026">
        <v>3558.3148455524301</v>
      </c>
      <c r="V5026">
        <v>1</v>
      </c>
    </row>
    <row r="5027" spans="1:22" hidden="1" x14ac:dyDescent="0.25">
      <c r="A5027" t="str">
        <f t="shared" si="109"/>
        <v>26-34MDepr Highip_prof</v>
      </c>
      <c r="B5027" t="s">
        <v>3783</v>
      </c>
      <c r="C5027" t="s">
        <v>5</v>
      </c>
      <c r="D5027" t="s">
        <v>591</v>
      </c>
      <c r="E5027" t="s">
        <v>4972</v>
      </c>
      <c r="F5027">
        <v>250</v>
      </c>
      <c r="G5027" t="s">
        <v>290</v>
      </c>
      <c r="H5027">
        <v>2281.3391908020799</v>
      </c>
      <c r="I5027">
        <v>0.9</v>
      </c>
      <c r="J5027" t="s">
        <v>363</v>
      </c>
      <c r="K5027">
        <v>2053.2052717218698</v>
      </c>
      <c r="L5027">
        <v>513301.317930469</v>
      </c>
      <c r="M5027">
        <v>0</v>
      </c>
      <c r="N5027">
        <v>0</v>
      </c>
      <c r="O5027">
        <v>0</v>
      </c>
      <c r="P5027">
        <v>0</v>
      </c>
      <c r="Q5027">
        <v>0</v>
      </c>
      <c r="R5027">
        <v>0</v>
      </c>
      <c r="S5027">
        <v>225</v>
      </c>
      <c r="T5027">
        <v>10</v>
      </c>
      <c r="U5027">
        <v>2281.3391908020799</v>
      </c>
      <c r="V5027">
        <v>0.15177065767285</v>
      </c>
    </row>
    <row r="5028" spans="1:22" hidden="1" x14ac:dyDescent="0.25">
      <c r="A5028" t="str">
        <f t="shared" si="109"/>
        <v>26-34MDepr Highop_ambulance</v>
      </c>
      <c r="B5028" t="s">
        <v>3783</v>
      </c>
      <c r="C5028" t="s">
        <v>5</v>
      </c>
      <c r="D5028" t="s">
        <v>591</v>
      </c>
      <c r="E5028" t="s">
        <v>4972</v>
      </c>
      <c r="F5028">
        <v>250</v>
      </c>
      <c r="G5028" t="s">
        <v>291</v>
      </c>
      <c r="H5028">
        <v>1339.2766744903599</v>
      </c>
      <c r="I5028">
        <v>0.44</v>
      </c>
      <c r="J5028" t="s">
        <v>336</v>
      </c>
      <c r="K5028">
        <v>589.28173677575705</v>
      </c>
      <c r="L5028">
        <v>147320.434193939</v>
      </c>
      <c r="M5028">
        <v>0</v>
      </c>
      <c r="N5028">
        <v>0</v>
      </c>
      <c r="O5028">
        <v>0</v>
      </c>
      <c r="P5028">
        <v>0</v>
      </c>
      <c r="Q5028">
        <v>0.44</v>
      </c>
      <c r="R5028">
        <v>589.28173677575705</v>
      </c>
      <c r="S5028">
        <v>110</v>
      </c>
      <c r="T5028">
        <v>10</v>
      </c>
      <c r="U5028">
        <v>1339.2766744903599</v>
      </c>
      <c r="V5028">
        <v>3.5772357723577203E-2</v>
      </c>
    </row>
    <row r="5029" spans="1:22" hidden="1" x14ac:dyDescent="0.25">
      <c r="A5029" t="str">
        <f t="shared" si="109"/>
        <v>26-34MDepr Highop_chiro</v>
      </c>
      <c r="B5029" t="s">
        <v>3783</v>
      </c>
      <c r="C5029" t="s">
        <v>5</v>
      </c>
      <c r="D5029" t="s">
        <v>591</v>
      </c>
      <c r="E5029" t="s">
        <v>4972</v>
      </c>
      <c r="F5029">
        <v>250</v>
      </c>
      <c r="G5029" t="s">
        <v>292</v>
      </c>
      <c r="H5029">
        <v>51.070559750976599</v>
      </c>
      <c r="I5029">
        <v>0.86</v>
      </c>
      <c r="J5029" t="s">
        <v>332</v>
      </c>
      <c r="K5029">
        <v>43.920681385839899</v>
      </c>
      <c r="L5029">
        <v>10980.17034646</v>
      </c>
      <c r="M5029">
        <v>0.86</v>
      </c>
      <c r="N5029">
        <v>0</v>
      </c>
      <c r="O5029">
        <v>0</v>
      </c>
      <c r="P5029">
        <v>0</v>
      </c>
      <c r="Q5029">
        <v>0</v>
      </c>
      <c r="R5029">
        <v>0</v>
      </c>
      <c r="S5029">
        <v>215</v>
      </c>
      <c r="T5029">
        <v>10</v>
      </c>
      <c r="U5029">
        <v>51.070559750976599</v>
      </c>
      <c r="V5029">
        <v>3.5130718954248401E-2</v>
      </c>
    </row>
    <row r="5030" spans="1:22" hidden="1" x14ac:dyDescent="0.25">
      <c r="A5030" t="str">
        <f t="shared" si="109"/>
        <v>26-34MDepr Highop_ct_mri</v>
      </c>
      <c r="B5030" t="s">
        <v>3783</v>
      </c>
      <c r="C5030" t="s">
        <v>5</v>
      </c>
      <c r="D5030" t="s">
        <v>591</v>
      </c>
      <c r="E5030" t="s">
        <v>4972</v>
      </c>
      <c r="F5030">
        <v>250</v>
      </c>
      <c r="G5030" t="s">
        <v>293</v>
      </c>
      <c r="H5030">
        <v>1231.3439777783201</v>
      </c>
      <c r="I5030">
        <v>0.86</v>
      </c>
      <c r="J5030" t="s">
        <v>333</v>
      </c>
      <c r="K5030">
        <v>1058.95582088936</v>
      </c>
      <c r="L5030">
        <v>264738.95522233902</v>
      </c>
      <c r="M5030">
        <v>0</v>
      </c>
      <c r="N5030">
        <v>0.86</v>
      </c>
      <c r="O5030">
        <v>0</v>
      </c>
      <c r="P5030">
        <v>0</v>
      </c>
      <c r="Q5030">
        <v>0</v>
      </c>
      <c r="R5030">
        <v>0</v>
      </c>
      <c r="S5030">
        <v>215</v>
      </c>
      <c r="T5030">
        <v>10</v>
      </c>
      <c r="U5030">
        <v>1231.3439777783201</v>
      </c>
      <c r="V5030">
        <v>8.9211618257261399E-2</v>
      </c>
    </row>
    <row r="5031" spans="1:22" hidden="1" x14ac:dyDescent="0.25">
      <c r="A5031" t="str">
        <f t="shared" si="109"/>
        <v>26-34MDepr Highop_diagnostic_cardiology</v>
      </c>
      <c r="B5031" t="s">
        <v>3783</v>
      </c>
      <c r="C5031" t="s">
        <v>5</v>
      </c>
      <c r="D5031" t="s">
        <v>591</v>
      </c>
      <c r="E5031" t="s">
        <v>4972</v>
      </c>
      <c r="F5031">
        <v>250</v>
      </c>
      <c r="G5031" t="s">
        <v>294</v>
      </c>
      <c r="H5031">
        <v>510.49324804199301</v>
      </c>
      <c r="I5031">
        <v>1.44</v>
      </c>
      <c r="J5031" t="s">
        <v>333</v>
      </c>
      <c r="K5031">
        <v>735.11027718046898</v>
      </c>
      <c r="L5031">
        <v>183777.56929511699</v>
      </c>
      <c r="M5031">
        <v>0</v>
      </c>
      <c r="N5031">
        <v>1.44</v>
      </c>
      <c r="O5031">
        <v>0</v>
      </c>
      <c r="P5031">
        <v>0</v>
      </c>
      <c r="Q5031">
        <v>0</v>
      </c>
      <c r="R5031">
        <v>0</v>
      </c>
      <c r="S5031">
        <v>360</v>
      </c>
      <c r="T5031">
        <v>10</v>
      </c>
      <c r="U5031">
        <v>510.49324804199301</v>
      </c>
      <c r="V5031">
        <v>0.14937759336099601</v>
      </c>
    </row>
    <row r="5032" spans="1:22" hidden="1" x14ac:dyDescent="0.25">
      <c r="A5032" t="str">
        <f t="shared" si="109"/>
        <v>26-34MDepr Highop_dialysis</v>
      </c>
      <c r="B5032" t="s">
        <v>3783</v>
      </c>
      <c r="C5032" t="s">
        <v>5</v>
      </c>
      <c r="D5032" t="s">
        <v>591</v>
      </c>
      <c r="E5032" t="s">
        <v>4972</v>
      </c>
      <c r="F5032">
        <v>250</v>
      </c>
      <c r="G5032" t="s">
        <v>295</v>
      </c>
      <c r="H5032">
        <v>0</v>
      </c>
      <c r="I5032">
        <v>0</v>
      </c>
      <c r="J5032" t="s">
        <v>336</v>
      </c>
      <c r="K5032">
        <v>0</v>
      </c>
      <c r="L5032">
        <v>0</v>
      </c>
      <c r="M5032">
        <v>0</v>
      </c>
      <c r="N5032">
        <v>0</v>
      </c>
      <c r="O5032">
        <v>0</v>
      </c>
      <c r="P5032">
        <v>0</v>
      </c>
      <c r="Q5032">
        <v>0</v>
      </c>
      <c r="R5032">
        <v>0</v>
      </c>
      <c r="S5032">
        <v>0</v>
      </c>
      <c r="T5032">
        <v>10</v>
      </c>
      <c r="U5032">
        <v>0</v>
      </c>
      <c r="V5032">
        <v>0</v>
      </c>
    </row>
    <row r="5033" spans="1:22" hidden="1" x14ac:dyDescent="0.25">
      <c r="A5033" t="str">
        <f t="shared" si="109"/>
        <v>26-34MDepr Highop_dme</v>
      </c>
      <c r="B5033" t="s">
        <v>3783</v>
      </c>
      <c r="C5033" t="s">
        <v>5</v>
      </c>
      <c r="D5033" t="s">
        <v>591</v>
      </c>
      <c r="E5033" t="s">
        <v>4972</v>
      </c>
      <c r="F5033">
        <v>250</v>
      </c>
      <c r="G5033" t="s">
        <v>296</v>
      </c>
      <c r="H5033">
        <v>500.30584499504698</v>
      </c>
      <c r="I5033">
        <v>0.87</v>
      </c>
      <c r="J5033" t="s">
        <v>336</v>
      </c>
      <c r="K5033">
        <v>435.26608514569102</v>
      </c>
      <c r="L5033">
        <v>108816.521286423</v>
      </c>
      <c r="M5033">
        <v>0</v>
      </c>
      <c r="N5033">
        <v>0</v>
      </c>
      <c r="O5033">
        <v>0</v>
      </c>
      <c r="P5033">
        <v>0</v>
      </c>
      <c r="Q5033">
        <v>0.87</v>
      </c>
      <c r="R5033">
        <v>435.26608514569102</v>
      </c>
      <c r="S5033">
        <v>217.5</v>
      </c>
      <c r="T5033">
        <v>10</v>
      </c>
      <c r="U5033">
        <v>500.30584499504698</v>
      </c>
      <c r="V5033">
        <v>7.0731707317073206E-2</v>
      </c>
    </row>
    <row r="5034" spans="1:22" hidden="1" x14ac:dyDescent="0.25">
      <c r="A5034" t="str">
        <f t="shared" si="109"/>
        <v>26-34MDepr Highop_er_fac</v>
      </c>
      <c r="B5034" t="s">
        <v>3783</v>
      </c>
      <c r="C5034" t="s">
        <v>5</v>
      </c>
      <c r="D5034" t="s">
        <v>591</v>
      </c>
      <c r="E5034" t="s">
        <v>4972</v>
      </c>
      <c r="F5034">
        <v>250</v>
      </c>
      <c r="G5034" t="s">
        <v>297</v>
      </c>
      <c r="H5034">
        <v>2377.8667834386501</v>
      </c>
      <c r="I5034">
        <v>1.42</v>
      </c>
      <c r="J5034" t="s">
        <v>336</v>
      </c>
      <c r="K5034">
        <v>3376.5708324828802</v>
      </c>
      <c r="L5034">
        <v>844142.70812072</v>
      </c>
      <c r="M5034">
        <v>0</v>
      </c>
      <c r="N5034">
        <v>0</v>
      </c>
      <c r="O5034">
        <v>0</v>
      </c>
      <c r="P5034">
        <v>0</v>
      </c>
      <c r="Q5034">
        <v>1.42</v>
      </c>
      <c r="R5034">
        <v>3376.5708324828802</v>
      </c>
      <c r="S5034">
        <v>355</v>
      </c>
      <c r="T5034">
        <v>10</v>
      </c>
      <c r="U5034">
        <v>2377.8667834386501</v>
      </c>
      <c r="V5034">
        <v>0.11544715447154499</v>
      </c>
    </row>
    <row r="5035" spans="1:22" hidden="1" x14ac:dyDescent="0.25">
      <c r="A5035" t="str">
        <f t="shared" si="109"/>
        <v>26-34MDepr Highop_er_prof</v>
      </c>
      <c r="B5035" t="s">
        <v>3783</v>
      </c>
      <c r="C5035" t="s">
        <v>5</v>
      </c>
      <c r="D5035" t="s">
        <v>591</v>
      </c>
      <c r="E5035" t="s">
        <v>4972</v>
      </c>
      <c r="F5035">
        <v>250</v>
      </c>
      <c r="G5035" t="s">
        <v>298</v>
      </c>
      <c r="H5035">
        <v>0</v>
      </c>
      <c r="I5035">
        <v>0</v>
      </c>
      <c r="J5035" t="s">
        <v>276</v>
      </c>
      <c r="K5035">
        <v>0</v>
      </c>
      <c r="L5035">
        <v>0</v>
      </c>
      <c r="M5035">
        <v>0</v>
      </c>
      <c r="N5035">
        <v>0</v>
      </c>
      <c r="O5035">
        <v>0</v>
      </c>
      <c r="P5035">
        <v>0</v>
      </c>
      <c r="Q5035">
        <v>0</v>
      </c>
      <c r="R5035">
        <v>0</v>
      </c>
      <c r="S5035">
        <v>0</v>
      </c>
      <c r="T5035">
        <v>10</v>
      </c>
      <c r="U5035">
        <v>0</v>
      </c>
      <c r="V5035">
        <v>0</v>
      </c>
    </row>
    <row r="5036" spans="1:22" hidden="1" x14ac:dyDescent="0.25">
      <c r="A5036" t="str">
        <f t="shared" si="109"/>
        <v>26-34MDepr Highop_eye</v>
      </c>
      <c r="B5036" t="s">
        <v>3783</v>
      </c>
      <c r="C5036" t="s">
        <v>5</v>
      </c>
      <c r="D5036" t="s">
        <v>591</v>
      </c>
      <c r="E5036" t="s">
        <v>4972</v>
      </c>
      <c r="F5036">
        <v>250</v>
      </c>
      <c r="G5036" t="s">
        <v>299</v>
      </c>
      <c r="H5036">
        <v>121.497154238281</v>
      </c>
      <c r="I5036">
        <v>0.09</v>
      </c>
      <c r="J5036" t="s">
        <v>332</v>
      </c>
      <c r="K5036">
        <v>10.9347438814453</v>
      </c>
      <c r="L5036">
        <v>2733.68597036133</v>
      </c>
      <c r="M5036">
        <v>0.09</v>
      </c>
      <c r="N5036">
        <v>0</v>
      </c>
      <c r="O5036">
        <v>0</v>
      </c>
      <c r="P5036">
        <v>0</v>
      </c>
      <c r="Q5036">
        <v>0</v>
      </c>
      <c r="R5036">
        <v>0</v>
      </c>
      <c r="S5036">
        <v>22.5</v>
      </c>
      <c r="T5036">
        <v>10</v>
      </c>
      <c r="U5036">
        <v>121.497154238281</v>
      </c>
      <c r="V5036">
        <v>3.6764705882352902E-3</v>
      </c>
    </row>
    <row r="5037" spans="1:22" hidden="1" x14ac:dyDescent="0.25">
      <c r="A5037" t="str">
        <f t="shared" si="109"/>
        <v>26-34MDepr Highop_jcode</v>
      </c>
      <c r="B5037" t="s">
        <v>3783</v>
      </c>
      <c r="C5037" t="s">
        <v>5</v>
      </c>
      <c r="D5037" t="s">
        <v>591</v>
      </c>
      <c r="E5037" t="s">
        <v>4972</v>
      </c>
      <c r="F5037">
        <v>250</v>
      </c>
      <c r="G5037" t="s">
        <v>300</v>
      </c>
      <c r="H5037">
        <v>555.08573683921895</v>
      </c>
      <c r="I5037">
        <v>0.22</v>
      </c>
      <c r="J5037" t="s">
        <v>336</v>
      </c>
      <c r="K5037">
        <v>122.11886210462799</v>
      </c>
      <c r="L5037">
        <v>30529.715526157001</v>
      </c>
      <c r="M5037">
        <v>0</v>
      </c>
      <c r="N5037">
        <v>0</v>
      </c>
      <c r="O5037">
        <v>0</v>
      </c>
      <c r="P5037">
        <v>0</v>
      </c>
      <c r="Q5037">
        <v>0.22</v>
      </c>
      <c r="R5037">
        <v>122.11886210462799</v>
      </c>
      <c r="S5037">
        <v>55</v>
      </c>
      <c r="T5037">
        <v>10</v>
      </c>
      <c r="U5037">
        <v>555.08573683921895</v>
      </c>
      <c r="V5037">
        <v>1.7886178861788601E-2</v>
      </c>
    </row>
    <row r="5038" spans="1:22" hidden="1" x14ac:dyDescent="0.25">
      <c r="A5038" t="str">
        <f t="shared" si="109"/>
        <v>26-34MDepr Highop_lab</v>
      </c>
      <c r="B5038" t="s">
        <v>3783</v>
      </c>
      <c r="C5038" t="s">
        <v>5</v>
      </c>
      <c r="D5038" t="s">
        <v>591</v>
      </c>
      <c r="E5038" t="s">
        <v>4972</v>
      </c>
      <c r="F5038">
        <v>250</v>
      </c>
      <c r="G5038" t="s">
        <v>301</v>
      </c>
      <c r="H5038">
        <v>551.01194858181498</v>
      </c>
      <c r="I5038">
        <v>5.71</v>
      </c>
      <c r="J5038" t="s">
        <v>333</v>
      </c>
      <c r="K5038">
        <v>3146.2782264021598</v>
      </c>
      <c r="L5038">
        <v>786569.55660054099</v>
      </c>
      <c r="M5038">
        <v>0</v>
      </c>
      <c r="N5038">
        <v>5.71</v>
      </c>
      <c r="O5038">
        <v>0</v>
      </c>
      <c r="P5038">
        <v>0</v>
      </c>
      <c r="Q5038">
        <v>0</v>
      </c>
      <c r="R5038">
        <v>0</v>
      </c>
      <c r="S5038">
        <v>1427.5</v>
      </c>
      <c r="T5038">
        <v>10</v>
      </c>
      <c r="U5038">
        <v>551.01194858181498</v>
      </c>
      <c r="V5038">
        <v>0.59232365145228205</v>
      </c>
    </row>
    <row r="5039" spans="1:22" hidden="1" x14ac:dyDescent="0.25">
      <c r="A5039" t="str">
        <f t="shared" si="109"/>
        <v>26-34MDepr Highop_mh</v>
      </c>
      <c r="B5039" t="s">
        <v>3783</v>
      </c>
      <c r="C5039" t="s">
        <v>5</v>
      </c>
      <c r="D5039" t="s">
        <v>591</v>
      </c>
      <c r="E5039" t="s">
        <v>4972</v>
      </c>
      <c r="F5039">
        <v>250</v>
      </c>
      <c r="G5039" t="s">
        <v>302</v>
      </c>
      <c r="H5039">
        <v>135.89184235687</v>
      </c>
      <c r="I5039">
        <v>7.09</v>
      </c>
      <c r="J5039" t="s">
        <v>332</v>
      </c>
      <c r="K5039">
        <v>963.473162310205</v>
      </c>
      <c r="L5039">
        <v>240868.290577551</v>
      </c>
      <c r="M5039">
        <v>7.09</v>
      </c>
      <c r="N5039">
        <v>0</v>
      </c>
      <c r="O5039">
        <v>0</v>
      </c>
      <c r="P5039">
        <v>0</v>
      </c>
      <c r="Q5039">
        <v>0</v>
      </c>
      <c r="R5039">
        <v>0</v>
      </c>
      <c r="S5039">
        <v>1772.5</v>
      </c>
      <c r="T5039">
        <v>10</v>
      </c>
      <c r="U5039">
        <v>135.89184235687</v>
      </c>
      <c r="V5039">
        <v>0.28962418300653597</v>
      </c>
    </row>
    <row r="5040" spans="1:22" hidden="1" x14ac:dyDescent="0.25">
      <c r="A5040" t="str">
        <f t="shared" si="109"/>
        <v>26-34MDepr Highop_op_fac</v>
      </c>
      <c r="B5040" t="s">
        <v>3783</v>
      </c>
      <c r="C5040" t="s">
        <v>5</v>
      </c>
      <c r="D5040" t="s">
        <v>591</v>
      </c>
      <c r="E5040" t="s">
        <v>4972</v>
      </c>
      <c r="F5040">
        <v>250</v>
      </c>
      <c r="G5040" t="s">
        <v>303</v>
      </c>
      <c r="H5040">
        <v>1790.72605241477</v>
      </c>
      <c r="I5040">
        <v>3.98</v>
      </c>
      <c r="J5040" t="s">
        <v>336</v>
      </c>
      <c r="K5040">
        <v>7127.0896886107703</v>
      </c>
      <c r="L5040">
        <v>1781772.4221526899</v>
      </c>
      <c r="M5040">
        <v>0</v>
      </c>
      <c r="N5040">
        <v>0</v>
      </c>
      <c r="O5040">
        <v>0</v>
      </c>
      <c r="P5040">
        <v>0</v>
      </c>
      <c r="Q5040">
        <v>3.98</v>
      </c>
      <c r="R5040">
        <v>7127.0896886107703</v>
      </c>
      <c r="S5040">
        <v>995</v>
      </c>
      <c r="T5040">
        <v>10</v>
      </c>
      <c r="U5040">
        <v>1790.72605241477</v>
      </c>
      <c r="V5040">
        <v>0.32357723577235797</v>
      </c>
    </row>
    <row r="5041" spans="1:22" hidden="1" x14ac:dyDescent="0.25">
      <c r="A5041" t="str">
        <f t="shared" si="109"/>
        <v>26-34MDepr Highop_other</v>
      </c>
      <c r="B5041" t="s">
        <v>3783</v>
      </c>
      <c r="C5041" t="s">
        <v>5</v>
      </c>
      <c r="D5041" t="s">
        <v>591</v>
      </c>
      <c r="E5041" t="s">
        <v>4972</v>
      </c>
      <c r="F5041">
        <v>250</v>
      </c>
      <c r="G5041" t="s">
        <v>304</v>
      </c>
      <c r="H5041">
        <v>5223.7213673513397</v>
      </c>
      <c r="I5041">
        <v>1</v>
      </c>
      <c r="J5041" t="s">
        <v>336</v>
      </c>
      <c r="K5041">
        <v>5223.7213673513397</v>
      </c>
      <c r="L5041">
        <v>1305930.3418378399</v>
      </c>
      <c r="M5041">
        <v>0</v>
      </c>
      <c r="N5041">
        <v>0</v>
      </c>
      <c r="O5041">
        <v>0</v>
      </c>
      <c r="P5041">
        <v>0</v>
      </c>
      <c r="Q5041">
        <v>1</v>
      </c>
      <c r="R5041">
        <v>5223.7213673513397</v>
      </c>
      <c r="S5041">
        <v>250</v>
      </c>
      <c r="T5041">
        <v>10</v>
      </c>
      <c r="U5041">
        <v>5223.7213673513397</v>
      </c>
      <c r="V5041">
        <v>8.1300813008130093E-2</v>
      </c>
    </row>
    <row r="5042" spans="1:22" hidden="1" x14ac:dyDescent="0.25">
      <c r="A5042" t="str">
        <f t="shared" si="109"/>
        <v>26-34MDepr Highop_prev</v>
      </c>
      <c r="B5042" t="s">
        <v>3783</v>
      </c>
      <c r="C5042" t="s">
        <v>5</v>
      </c>
      <c r="D5042" t="s">
        <v>591</v>
      </c>
      <c r="E5042" t="s">
        <v>4972</v>
      </c>
      <c r="F5042">
        <v>250</v>
      </c>
      <c r="G5042" t="s">
        <v>305</v>
      </c>
      <c r="H5042">
        <v>176.96846807156601</v>
      </c>
      <c r="I5042">
        <v>2.8</v>
      </c>
      <c r="J5042" t="s">
        <v>332</v>
      </c>
      <c r="K5042">
        <v>495.51171060038502</v>
      </c>
      <c r="L5042">
        <v>123877.927650096</v>
      </c>
      <c r="M5042">
        <v>2.8</v>
      </c>
      <c r="N5042">
        <v>0</v>
      </c>
      <c r="O5042">
        <v>0</v>
      </c>
      <c r="P5042">
        <v>0</v>
      </c>
      <c r="Q5042">
        <v>0</v>
      </c>
      <c r="R5042">
        <v>0</v>
      </c>
      <c r="S5042">
        <v>700</v>
      </c>
      <c r="T5042">
        <v>10</v>
      </c>
      <c r="U5042">
        <v>176.96846807156601</v>
      </c>
      <c r="V5042">
        <v>0.11437908496731999</v>
      </c>
    </row>
    <row r="5043" spans="1:22" hidden="1" x14ac:dyDescent="0.25">
      <c r="A5043" t="str">
        <f t="shared" si="109"/>
        <v>26-34MDepr Highop_primcare</v>
      </c>
      <c r="B5043" t="s">
        <v>3783</v>
      </c>
      <c r="C5043" t="s">
        <v>5</v>
      </c>
      <c r="D5043" t="s">
        <v>591</v>
      </c>
      <c r="E5043" t="s">
        <v>4972</v>
      </c>
      <c r="F5043">
        <v>250</v>
      </c>
      <c r="G5043" t="s">
        <v>306</v>
      </c>
      <c r="H5043">
        <v>126.12563785810001</v>
      </c>
      <c r="I5043">
        <v>4.72</v>
      </c>
      <c r="J5043" t="s">
        <v>332</v>
      </c>
      <c r="K5043">
        <v>595.31301069023402</v>
      </c>
      <c r="L5043">
        <v>148828.252672559</v>
      </c>
      <c r="M5043">
        <v>4.72</v>
      </c>
      <c r="N5043">
        <v>0</v>
      </c>
      <c r="O5043">
        <v>0</v>
      </c>
      <c r="P5043">
        <v>0</v>
      </c>
      <c r="Q5043">
        <v>0</v>
      </c>
      <c r="R5043">
        <v>0</v>
      </c>
      <c r="S5043">
        <v>1180</v>
      </c>
      <c r="T5043">
        <v>10</v>
      </c>
      <c r="U5043">
        <v>126.12563785810001</v>
      </c>
      <c r="V5043">
        <v>0.19281045751633999</v>
      </c>
    </row>
    <row r="5044" spans="1:22" hidden="1" x14ac:dyDescent="0.25">
      <c r="A5044" t="str">
        <f t="shared" si="109"/>
        <v>26-34MDepr Highop_rehab</v>
      </c>
      <c r="B5044" t="s">
        <v>3783</v>
      </c>
      <c r="C5044" t="s">
        <v>5</v>
      </c>
      <c r="D5044" t="s">
        <v>591</v>
      </c>
      <c r="E5044" t="s">
        <v>4972</v>
      </c>
      <c r="F5044">
        <v>250</v>
      </c>
      <c r="G5044" t="s">
        <v>307</v>
      </c>
      <c r="H5044">
        <v>135.03662146007599</v>
      </c>
      <c r="I5044">
        <v>3</v>
      </c>
      <c r="J5044" t="s">
        <v>336</v>
      </c>
      <c r="K5044">
        <v>405.10986438022701</v>
      </c>
      <c r="L5044">
        <v>101277.466095057</v>
      </c>
      <c r="M5044">
        <v>0</v>
      </c>
      <c r="N5044">
        <v>0</v>
      </c>
      <c r="O5044">
        <v>0</v>
      </c>
      <c r="P5044">
        <v>0</v>
      </c>
      <c r="Q5044">
        <v>3</v>
      </c>
      <c r="R5044">
        <v>405.10986438022701</v>
      </c>
      <c r="S5044">
        <v>750</v>
      </c>
      <c r="T5044">
        <v>10</v>
      </c>
      <c r="U5044">
        <v>135.03662146007599</v>
      </c>
      <c r="V5044">
        <v>0.24390243902438999</v>
      </c>
    </row>
    <row r="5045" spans="1:22" hidden="1" x14ac:dyDescent="0.25">
      <c r="A5045" t="str">
        <f t="shared" si="109"/>
        <v>26-34MDepr Highop_speccare</v>
      </c>
      <c r="B5045" t="s">
        <v>3783</v>
      </c>
      <c r="C5045" t="s">
        <v>5</v>
      </c>
      <c r="D5045" t="s">
        <v>591</v>
      </c>
      <c r="E5045" t="s">
        <v>4972</v>
      </c>
      <c r="F5045">
        <v>250</v>
      </c>
      <c r="G5045" t="s">
        <v>308</v>
      </c>
      <c r="H5045">
        <v>153.337624175619</v>
      </c>
      <c r="I5045">
        <v>8.92</v>
      </c>
      <c r="J5045" t="s">
        <v>332</v>
      </c>
      <c r="K5045">
        <v>1367.7716076465199</v>
      </c>
      <c r="L5045">
        <v>341942.90191163099</v>
      </c>
      <c r="M5045">
        <v>8.92</v>
      </c>
      <c r="N5045">
        <v>0</v>
      </c>
      <c r="O5045">
        <v>0</v>
      </c>
      <c r="P5045">
        <v>0</v>
      </c>
      <c r="Q5045">
        <v>0</v>
      </c>
      <c r="R5045">
        <v>0</v>
      </c>
      <c r="S5045">
        <v>2230</v>
      </c>
      <c r="T5045">
        <v>10</v>
      </c>
      <c r="U5045">
        <v>153.337624175619</v>
      </c>
      <c r="V5045">
        <v>0.36437908496732002</v>
      </c>
    </row>
    <row r="5046" spans="1:22" hidden="1" x14ac:dyDescent="0.25">
      <c r="A5046" t="str">
        <f t="shared" si="109"/>
        <v>26-34MDepr Highop_surg</v>
      </c>
      <c r="B5046" t="s">
        <v>3783</v>
      </c>
      <c r="C5046" t="s">
        <v>5</v>
      </c>
      <c r="D5046" t="s">
        <v>591</v>
      </c>
      <c r="E5046" t="s">
        <v>4972</v>
      </c>
      <c r="F5046">
        <v>250</v>
      </c>
      <c r="G5046" t="s">
        <v>309</v>
      </c>
      <c r="H5046">
        <v>2772.70954238893</v>
      </c>
      <c r="I5046">
        <v>1.37</v>
      </c>
      <c r="J5046" t="s">
        <v>336</v>
      </c>
      <c r="K5046">
        <v>3798.6120730728298</v>
      </c>
      <c r="L5046">
        <v>949653.01826820802</v>
      </c>
      <c r="M5046">
        <v>0</v>
      </c>
      <c r="N5046">
        <v>0</v>
      </c>
      <c r="O5046">
        <v>0</v>
      </c>
      <c r="P5046">
        <v>0</v>
      </c>
      <c r="Q5046">
        <v>1.37</v>
      </c>
      <c r="R5046">
        <v>3798.6120730728298</v>
      </c>
      <c r="S5046">
        <v>342.5</v>
      </c>
      <c r="T5046">
        <v>10</v>
      </c>
      <c r="U5046">
        <v>2772.70954238893</v>
      </c>
      <c r="V5046">
        <v>0.111382113821138</v>
      </c>
    </row>
    <row r="5047" spans="1:22" hidden="1" x14ac:dyDescent="0.25">
      <c r="A5047" t="str">
        <f t="shared" si="109"/>
        <v>26-34MDepr Highop_ultrasound</v>
      </c>
      <c r="B5047" t="s">
        <v>3783</v>
      </c>
      <c r="C5047" t="s">
        <v>5</v>
      </c>
      <c r="D5047" t="s">
        <v>591</v>
      </c>
      <c r="E5047" t="s">
        <v>4972</v>
      </c>
      <c r="F5047">
        <v>250</v>
      </c>
      <c r="G5047" t="s">
        <v>310</v>
      </c>
      <c r="H5047">
        <v>247.10381469726599</v>
      </c>
      <c r="I5047">
        <v>0.19</v>
      </c>
      <c r="J5047" t="s">
        <v>333</v>
      </c>
      <c r="K5047">
        <v>46.949724792480502</v>
      </c>
      <c r="L5047">
        <v>11737.431198120101</v>
      </c>
      <c r="M5047">
        <v>0</v>
      </c>
      <c r="N5047">
        <v>0.19</v>
      </c>
      <c r="O5047">
        <v>0</v>
      </c>
      <c r="P5047">
        <v>0</v>
      </c>
      <c r="Q5047">
        <v>0</v>
      </c>
      <c r="R5047">
        <v>0</v>
      </c>
      <c r="S5047">
        <v>47.5</v>
      </c>
      <c r="T5047">
        <v>10</v>
      </c>
      <c r="U5047">
        <v>247.10381469726599</v>
      </c>
      <c r="V5047">
        <v>1.9709543568464698E-2</v>
      </c>
    </row>
    <row r="5048" spans="1:22" hidden="1" x14ac:dyDescent="0.25">
      <c r="A5048" t="str">
        <f t="shared" si="109"/>
        <v>26-34MDepr Highop_xray</v>
      </c>
      <c r="B5048" t="s">
        <v>3783</v>
      </c>
      <c r="C5048" t="s">
        <v>5</v>
      </c>
      <c r="D5048" t="s">
        <v>591</v>
      </c>
      <c r="E5048" t="s">
        <v>4972</v>
      </c>
      <c r="F5048">
        <v>250</v>
      </c>
      <c r="G5048" t="s">
        <v>311</v>
      </c>
      <c r="H5048">
        <v>119.989524850438</v>
      </c>
      <c r="I5048">
        <v>1.44</v>
      </c>
      <c r="J5048" t="s">
        <v>333</v>
      </c>
      <c r="K5048">
        <v>172.78491578463101</v>
      </c>
      <c r="L5048">
        <v>43196.228946157797</v>
      </c>
      <c r="M5048">
        <v>0</v>
      </c>
      <c r="N5048">
        <v>1.44</v>
      </c>
      <c r="O5048">
        <v>0</v>
      </c>
      <c r="P5048">
        <v>0</v>
      </c>
      <c r="Q5048">
        <v>0</v>
      </c>
      <c r="R5048">
        <v>0</v>
      </c>
      <c r="S5048">
        <v>360</v>
      </c>
      <c r="T5048">
        <v>10</v>
      </c>
      <c r="U5048">
        <v>119.989524850438</v>
      </c>
      <c r="V5048">
        <v>0.14937759336099601</v>
      </c>
    </row>
    <row r="5049" spans="1:22" hidden="1" x14ac:dyDescent="0.25">
      <c r="A5049" t="str">
        <f t="shared" si="109"/>
        <v>26-34MDepr Highrx_generic</v>
      </c>
      <c r="B5049" t="s">
        <v>3783</v>
      </c>
      <c r="C5049" t="s">
        <v>5</v>
      </c>
      <c r="D5049" t="s">
        <v>591</v>
      </c>
      <c r="E5049" t="s">
        <v>4972</v>
      </c>
      <c r="F5049">
        <v>250</v>
      </c>
      <c r="G5049" t="s">
        <v>312</v>
      </c>
      <c r="H5049">
        <v>51.467356459807299</v>
      </c>
      <c r="I5049">
        <v>36.68</v>
      </c>
      <c r="J5049" t="s">
        <v>334</v>
      </c>
      <c r="K5049">
        <v>1887.82263494573</v>
      </c>
      <c r="L5049">
        <v>471955.65873643302</v>
      </c>
      <c r="M5049">
        <v>0</v>
      </c>
      <c r="N5049">
        <v>0</v>
      </c>
      <c r="O5049">
        <v>36.68</v>
      </c>
      <c r="P5049">
        <v>0</v>
      </c>
      <c r="Q5049">
        <v>0</v>
      </c>
      <c r="R5049">
        <v>0</v>
      </c>
      <c r="S5049">
        <v>9170</v>
      </c>
      <c r="T5049">
        <v>10</v>
      </c>
      <c r="U5049">
        <v>51.467356459807299</v>
      </c>
      <c r="V5049">
        <v>0.82371434987648795</v>
      </c>
    </row>
    <row r="5050" spans="1:22" hidden="1" x14ac:dyDescent="0.25">
      <c r="A5050" t="str">
        <f t="shared" si="109"/>
        <v>26-34MDepr Highrx_npbrand</v>
      </c>
      <c r="B5050" t="s">
        <v>3783</v>
      </c>
      <c r="C5050" t="s">
        <v>5</v>
      </c>
      <c r="D5050" t="s">
        <v>591</v>
      </c>
      <c r="E5050" t="s">
        <v>4972</v>
      </c>
      <c r="F5050">
        <v>250</v>
      </c>
      <c r="G5050" t="s">
        <v>2688</v>
      </c>
      <c r="H5050">
        <v>742.387256789042</v>
      </c>
      <c r="I5050">
        <v>0.72318645722999997</v>
      </c>
      <c r="J5050" t="s">
        <v>334</v>
      </c>
      <c r="K5050">
        <v>536.884410129966</v>
      </c>
      <c r="L5050">
        <v>134221.102532491</v>
      </c>
      <c r="M5050">
        <v>0</v>
      </c>
      <c r="N5050">
        <v>0</v>
      </c>
      <c r="O5050">
        <v>0.72318645722999997</v>
      </c>
      <c r="P5050">
        <v>0</v>
      </c>
      <c r="Q5050">
        <v>0</v>
      </c>
      <c r="R5050">
        <v>0</v>
      </c>
      <c r="S5050">
        <v>180.79661430749999</v>
      </c>
      <c r="T5050">
        <v>10</v>
      </c>
      <c r="U5050">
        <v>742.387256789042</v>
      </c>
      <c r="V5050">
        <v>1.6240432455198701E-2</v>
      </c>
    </row>
    <row r="5051" spans="1:22" hidden="1" x14ac:dyDescent="0.25">
      <c r="A5051" t="str">
        <f t="shared" si="109"/>
        <v>26-34MDepr Highrx_pbrand</v>
      </c>
      <c r="B5051" t="s">
        <v>3783</v>
      </c>
      <c r="C5051" t="s">
        <v>5</v>
      </c>
      <c r="D5051" t="s">
        <v>591</v>
      </c>
      <c r="E5051" t="s">
        <v>4972</v>
      </c>
      <c r="F5051">
        <v>250</v>
      </c>
      <c r="G5051" t="s">
        <v>2687</v>
      </c>
      <c r="H5051">
        <v>460.740868114097</v>
      </c>
      <c r="I5051">
        <v>5.0068135427699998</v>
      </c>
      <c r="J5051" t="s">
        <v>334</v>
      </c>
      <c r="K5051">
        <v>2306.8436181812699</v>
      </c>
      <c r="L5051">
        <v>576710.90454531601</v>
      </c>
      <c r="M5051">
        <v>0</v>
      </c>
      <c r="N5051">
        <v>0</v>
      </c>
      <c r="O5051">
        <v>5.0068135427699998</v>
      </c>
      <c r="P5051">
        <v>0</v>
      </c>
      <c r="Q5051">
        <v>0</v>
      </c>
      <c r="R5051">
        <v>0</v>
      </c>
      <c r="S5051">
        <v>1251.7033856925</v>
      </c>
      <c r="T5051">
        <v>10</v>
      </c>
      <c r="U5051">
        <v>460.740868114097</v>
      </c>
      <c r="V5051">
        <v>0.112436863749607</v>
      </c>
    </row>
    <row r="5052" spans="1:22" hidden="1" x14ac:dyDescent="0.25">
      <c r="A5052" t="str">
        <f t="shared" si="109"/>
        <v>26-34MDepr Highrx_specialty</v>
      </c>
      <c r="B5052" t="s">
        <v>3783</v>
      </c>
      <c r="C5052" t="s">
        <v>5</v>
      </c>
      <c r="D5052" t="s">
        <v>591</v>
      </c>
      <c r="E5052" t="s">
        <v>4972</v>
      </c>
      <c r="F5052">
        <v>250</v>
      </c>
      <c r="G5052" t="s">
        <v>313</v>
      </c>
      <c r="H5052">
        <v>2916.26690491008</v>
      </c>
      <c r="I5052">
        <v>2.12</v>
      </c>
      <c r="J5052" t="s">
        <v>334</v>
      </c>
      <c r="K5052">
        <v>6182.4858384093804</v>
      </c>
      <c r="L5052">
        <v>1545621.4596023399</v>
      </c>
      <c r="M5052">
        <v>0</v>
      </c>
      <c r="N5052">
        <v>0</v>
      </c>
      <c r="O5052">
        <v>2.12</v>
      </c>
      <c r="P5052">
        <v>0</v>
      </c>
      <c r="Q5052">
        <v>0</v>
      </c>
      <c r="R5052">
        <v>0</v>
      </c>
      <c r="S5052">
        <v>530</v>
      </c>
      <c r="T5052">
        <v>10</v>
      </c>
      <c r="U5052">
        <v>2916.26690491008</v>
      </c>
      <c r="V5052">
        <v>4.7608353918706499E-2</v>
      </c>
    </row>
    <row r="5053" spans="1:22" hidden="1" x14ac:dyDescent="0.25">
      <c r="A5053" t="str">
        <f t="shared" si="109"/>
        <v>35-44FDepr Lowip_fac</v>
      </c>
      <c r="B5053" t="s">
        <v>273</v>
      </c>
      <c r="C5053" t="s">
        <v>9</v>
      </c>
      <c r="D5053" t="s">
        <v>339</v>
      </c>
      <c r="E5053" t="s">
        <v>4970</v>
      </c>
      <c r="F5053">
        <v>1031</v>
      </c>
      <c r="G5053" t="s">
        <v>289</v>
      </c>
      <c r="H5053">
        <v>0</v>
      </c>
      <c r="I5053">
        <v>0</v>
      </c>
      <c r="J5053" t="s">
        <v>335</v>
      </c>
      <c r="K5053">
        <v>0</v>
      </c>
      <c r="L5053">
        <v>0</v>
      </c>
      <c r="M5053">
        <v>0</v>
      </c>
      <c r="N5053">
        <v>0</v>
      </c>
      <c r="O5053">
        <v>0</v>
      </c>
      <c r="P5053">
        <v>0</v>
      </c>
      <c r="Q5053">
        <v>0</v>
      </c>
      <c r="R5053">
        <v>0</v>
      </c>
      <c r="S5053">
        <v>0</v>
      </c>
      <c r="T5053">
        <v>3</v>
      </c>
      <c r="U5053">
        <v>1170.8508954351801</v>
      </c>
      <c r="V5053">
        <v>1</v>
      </c>
    </row>
    <row r="5054" spans="1:22" hidden="1" x14ac:dyDescent="0.25">
      <c r="A5054" t="str">
        <f t="shared" si="109"/>
        <v>35-44FDepr Lowip_prof</v>
      </c>
      <c r="B5054" t="s">
        <v>273</v>
      </c>
      <c r="C5054" t="s">
        <v>9</v>
      </c>
      <c r="D5054" t="s">
        <v>339</v>
      </c>
      <c r="E5054" t="s">
        <v>4970</v>
      </c>
      <c r="F5054">
        <v>1031</v>
      </c>
      <c r="G5054" t="s">
        <v>290</v>
      </c>
      <c r="H5054">
        <v>0</v>
      </c>
      <c r="I5054">
        <v>0</v>
      </c>
      <c r="J5054" t="s">
        <v>363</v>
      </c>
      <c r="K5054">
        <v>0</v>
      </c>
      <c r="L5054">
        <v>0</v>
      </c>
      <c r="M5054">
        <v>0</v>
      </c>
      <c r="N5054">
        <v>0</v>
      </c>
      <c r="O5054">
        <v>0</v>
      </c>
      <c r="P5054">
        <v>0</v>
      </c>
      <c r="Q5054">
        <v>0</v>
      </c>
      <c r="R5054">
        <v>0</v>
      </c>
      <c r="S5054">
        <v>0</v>
      </c>
      <c r="T5054">
        <v>3</v>
      </c>
      <c r="U5054">
        <v>989.79420290448104</v>
      </c>
      <c r="V5054">
        <v>0.25</v>
      </c>
    </row>
    <row r="5055" spans="1:22" hidden="1" x14ac:dyDescent="0.25">
      <c r="A5055" t="str">
        <f t="shared" si="109"/>
        <v>35-44FDepr Lowop_ambulance</v>
      </c>
      <c r="B5055" t="s">
        <v>273</v>
      </c>
      <c r="C5055" t="s">
        <v>9</v>
      </c>
      <c r="D5055" t="s">
        <v>339</v>
      </c>
      <c r="E5055" t="s">
        <v>4970</v>
      </c>
      <c r="F5055">
        <v>1031</v>
      </c>
      <c r="G5055" t="s">
        <v>291</v>
      </c>
      <c r="H5055">
        <v>0</v>
      </c>
      <c r="I5055">
        <v>0</v>
      </c>
      <c r="J5055" t="s">
        <v>336</v>
      </c>
      <c r="K5055">
        <v>0</v>
      </c>
      <c r="L5055">
        <v>0</v>
      </c>
      <c r="M5055">
        <v>0</v>
      </c>
      <c r="N5055">
        <v>0</v>
      </c>
      <c r="O5055">
        <v>0</v>
      </c>
      <c r="P5055">
        <v>0</v>
      </c>
      <c r="Q5055">
        <v>0</v>
      </c>
      <c r="R5055">
        <v>0</v>
      </c>
      <c r="S5055">
        <v>0</v>
      </c>
      <c r="T5055">
        <v>3</v>
      </c>
      <c r="U5055">
        <v>0</v>
      </c>
      <c r="V5055">
        <v>0</v>
      </c>
    </row>
    <row r="5056" spans="1:22" hidden="1" x14ac:dyDescent="0.25">
      <c r="A5056" t="str">
        <f t="shared" si="109"/>
        <v>35-44FDepr Lowop_chiro</v>
      </c>
      <c r="B5056" t="s">
        <v>273</v>
      </c>
      <c r="C5056" t="s">
        <v>9</v>
      </c>
      <c r="D5056" t="s">
        <v>339</v>
      </c>
      <c r="E5056" t="s">
        <v>4970</v>
      </c>
      <c r="F5056">
        <v>1031</v>
      </c>
      <c r="G5056" t="s">
        <v>292</v>
      </c>
      <c r="H5056">
        <v>42.419989235967698</v>
      </c>
      <c r="I5056">
        <v>0.72</v>
      </c>
      <c r="J5056" t="s">
        <v>332</v>
      </c>
      <c r="K5056">
        <v>30.5423922498968</v>
      </c>
      <c r="L5056">
        <v>31489.206409643601</v>
      </c>
      <c r="M5056">
        <v>0.72</v>
      </c>
      <c r="N5056">
        <v>0</v>
      </c>
      <c r="O5056">
        <v>0</v>
      </c>
      <c r="P5056">
        <v>0</v>
      </c>
      <c r="Q5056">
        <v>0</v>
      </c>
      <c r="R5056">
        <v>0</v>
      </c>
      <c r="S5056">
        <v>742.32</v>
      </c>
      <c r="T5056">
        <v>3</v>
      </c>
      <c r="U5056">
        <v>42.419989235967698</v>
      </c>
      <c r="V5056">
        <v>7.6759061833688705E-2</v>
      </c>
    </row>
    <row r="5057" spans="1:22" hidden="1" x14ac:dyDescent="0.25">
      <c r="A5057" t="str">
        <f t="shared" si="109"/>
        <v>35-44FDepr Lowop_ct_mri</v>
      </c>
      <c r="B5057" t="s">
        <v>273</v>
      </c>
      <c r="C5057" t="s">
        <v>9</v>
      </c>
      <c r="D5057" t="s">
        <v>339</v>
      </c>
      <c r="E5057" t="s">
        <v>4970</v>
      </c>
      <c r="F5057">
        <v>1031</v>
      </c>
      <c r="G5057" t="s">
        <v>293</v>
      </c>
      <c r="H5057">
        <v>600.55321736187898</v>
      </c>
      <c r="I5057">
        <v>0.05</v>
      </c>
      <c r="J5057" t="s">
        <v>333</v>
      </c>
      <c r="K5057">
        <v>30.0276608680939</v>
      </c>
      <c r="L5057">
        <v>30958.518355004799</v>
      </c>
      <c r="M5057">
        <v>0</v>
      </c>
      <c r="N5057">
        <v>0.05</v>
      </c>
      <c r="O5057">
        <v>0</v>
      </c>
      <c r="P5057">
        <v>0</v>
      </c>
      <c r="Q5057">
        <v>0</v>
      </c>
      <c r="R5057">
        <v>0</v>
      </c>
      <c r="S5057">
        <v>51.55</v>
      </c>
      <c r="T5057">
        <v>3</v>
      </c>
      <c r="U5057">
        <v>600.55321736187898</v>
      </c>
      <c r="V5057">
        <v>2.00803212851406E-2</v>
      </c>
    </row>
    <row r="5058" spans="1:22" hidden="1" x14ac:dyDescent="0.25">
      <c r="A5058" t="str">
        <f t="shared" si="109"/>
        <v>35-44FDepr Lowop_diagnostic_cardiology</v>
      </c>
      <c r="B5058" t="s">
        <v>273</v>
      </c>
      <c r="C5058" t="s">
        <v>9</v>
      </c>
      <c r="D5058" t="s">
        <v>339</v>
      </c>
      <c r="E5058" t="s">
        <v>4970</v>
      </c>
      <c r="F5058">
        <v>1031</v>
      </c>
      <c r="G5058" t="s">
        <v>294</v>
      </c>
      <c r="H5058">
        <v>135.44802581033801</v>
      </c>
      <c r="I5058">
        <v>0.2</v>
      </c>
      <c r="J5058" t="s">
        <v>333</v>
      </c>
      <c r="K5058">
        <v>27.089605162067599</v>
      </c>
      <c r="L5058">
        <v>27929.3829220917</v>
      </c>
      <c r="M5058">
        <v>0</v>
      </c>
      <c r="N5058">
        <v>0.2</v>
      </c>
      <c r="O5058">
        <v>0</v>
      </c>
      <c r="P5058">
        <v>0</v>
      </c>
      <c r="Q5058">
        <v>0</v>
      </c>
      <c r="R5058">
        <v>0</v>
      </c>
      <c r="S5058">
        <v>206.2</v>
      </c>
      <c r="T5058">
        <v>3</v>
      </c>
      <c r="U5058">
        <v>135.44802581033801</v>
      </c>
      <c r="V5058">
        <v>8.0321285140562207E-2</v>
      </c>
    </row>
    <row r="5059" spans="1:22" hidden="1" x14ac:dyDescent="0.25">
      <c r="A5059" t="str">
        <f t="shared" si="109"/>
        <v>35-44FDepr Lowop_dialysis</v>
      </c>
      <c r="B5059" t="s">
        <v>273</v>
      </c>
      <c r="C5059" t="s">
        <v>9</v>
      </c>
      <c r="D5059" t="s">
        <v>339</v>
      </c>
      <c r="E5059" t="s">
        <v>4970</v>
      </c>
      <c r="F5059">
        <v>1031</v>
      </c>
      <c r="G5059" t="s">
        <v>295</v>
      </c>
      <c r="H5059">
        <v>0</v>
      </c>
      <c r="I5059">
        <v>0</v>
      </c>
      <c r="J5059" t="s">
        <v>336</v>
      </c>
      <c r="K5059">
        <v>0</v>
      </c>
      <c r="L5059">
        <v>0</v>
      </c>
      <c r="M5059">
        <v>0</v>
      </c>
      <c r="N5059">
        <v>0</v>
      </c>
      <c r="O5059">
        <v>0</v>
      </c>
      <c r="P5059">
        <v>0</v>
      </c>
      <c r="Q5059">
        <v>0</v>
      </c>
      <c r="R5059">
        <v>0</v>
      </c>
      <c r="S5059">
        <v>0</v>
      </c>
      <c r="T5059">
        <v>3</v>
      </c>
      <c r="U5059">
        <v>0</v>
      </c>
      <c r="V5059">
        <v>0</v>
      </c>
    </row>
    <row r="5060" spans="1:22" hidden="1" x14ac:dyDescent="0.25">
      <c r="A5060" t="str">
        <f t="shared" si="109"/>
        <v>35-44FDepr Lowop_dme</v>
      </c>
      <c r="B5060" t="s">
        <v>273</v>
      </c>
      <c r="C5060" t="s">
        <v>9</v>
      </c>
      <c r="D5060" t="s">
        <v>339</v>
      </c>
      <c r="E5060" t="s">
        <v>4970</v>
      </c>
      <c r="F5060">
        <v>1031</v>
      </c>
      <c r="G5060" t="s">
        <v>296</v>
      </c>
      <c r="H5060">
        <v>76.678296646725002</v>
      </c>
      <c r="I5060">
        <v>0.01</v>
      </c>
      <c r="J5060" t="s">
        <v>336</v>
      </c>
      <c r="K5060">
        <v>0.76678296646724997</v>
      </c>
      <c r="L5060">
        <v>790.55323842773396</v>
      </c>
      <c r="M5060">
        <v>0</v>
      </c>
      <c r="N5060">
        <v>0</v>
      </c>
      <c r="O5060">
        <v>0</v>
      </c>
      <c r="P5060">
        <v>0</v>
      </c>
      <c r="Q5060">
        <v>0.01</v>
      </c>
      <c r="R5060">
        <v>0.76678296646724997</v>
      </c>
      <c r="S5060">
        <v>10.31</v>
      </c>
      <c r="T5060">
        <v>3</v>
      </c>
      <c r="U5060">
        <v>76.678296646725002</v>
      </c>
      <c r="V5060">
        <v>5.0000000000000001E-3</v>
      </c>
    </row>
    <row r="5061" spans="1:22" hidden="1" x14ac:dyDescent="0.25">
      <c r="A5061" t="str">
        <f t="shared" si="109"/>
        <v>35-44FDepr Lowop_er_fac</v>
      </c>
      <c r="B5061" t="s">
        <v>273</v>
      </c>
      <c r="C5061" t="s">
        <v>9</v>
      </c>
      <c r="D5061" t="s">
        <v>339</v>
      </c>
      <c r="E5061" t="s">
        <v>4970</v>
      </c>
      <c r="F5061">
        <v>1031</v>
      </c>
      <c r="G5061" t="s">
        <v>297</v>
      </c>
      <c r="H5061">
        <v>761.73013611867304</v>
      </c>
      <c r="I5061">
        <v>0.1</v>
      </c>
      <c r="J5061" t="s">
        <v>336</v>
      </c>
      <c r="K5061">
        <v>76.173013611867304</v>
      </c>
      <c r="L5061">
        <v>78534.377033835204</v>
      </c>
      <c r="M5061">
        <v>0</v>
      </c>
      <c r="N5061">
        <v>0</v>
      </c>
      <c r="O5061">
        <v>0</v>
      </c>
      <c r="P5061">
        <v>0</v>
      </c>
      <c r="Q5061">
        <v>0.1</v>
      </c>
      <c r="R5061">
        <v>76.173013611867304</v>
      </c>
      <c r="S5061">
        <v>103.1</v>
      </c>
      <c r="T5061">
        <v>3</v>
      </c>
      <c r="U5061">
        <v>761.73013611867304</v>
      </c>
      <c r="V5061">
        <v>0.05</v>
      </c>
    </row>
    <row r="5062" spans="1:22" hidden="1" x14ac:dyDescent="0.25">
      <c r="A5062" t="str">
        <f t="shared" si="109"/>
        <v>35-44FDepr Lowop_er_prof</v>
      </c>
      <c r="B5062" t="s">
        <v>273</v>
      </c>
      <c r="C5062" t="s">
        <v>9</v>
      </c>
      <c r="D5062" t="s">
        <v>339</v>
      </c>
      <c r="E5062" t="s">
        <v>4970</v>
      </c>
      <c r="F5062">
        <v>1031</v>
      </c>
      <c r="G5062" t="s">
        <v>298</v>
      </c>
      <c r="H5062">
        <v>0</v>
      </c>
      <c r="I5062">
        <v>0</v>
      </c>
      <c r="J5062" t="s">
        <v>276</v>
      </c>
      <c r="K5062">
        <v>0</v>
      </c>
      <c r="L5062">
        <v>0</v>
      </c>
      <c r="M5062">
        <v>0</v>
      </c>
      <c r="N5062">
        <v>0</v>
      </c>
      <c r="O5062">
        <v>0</v>
      </c>
      <c r="P5062">
        <v>0</v>
      </c>
      <c r="Q5062">
        <v>0</v>
      </c>
      <c r="R5062">
        <v>0</v>
      </c>
      <c r="S5062">
        <v>0</v>
      </c>
      <c r="T5062">
        <v>3</v>
      </c>
      <c r="U5062">
        <v>0</v>
      </c>
      <c r="V5062">
        <v>0</v>
      </c>
    </row>
    <row r="5063" spans="1:22" hidden="1" x14ac:dyDescent="0.25">
      <c r="A5063" t="str">
        <f t="shared" si="109"/>
        <v>35-44FDepr Lowop_eye</v>
      </c>
      <c r="B5063" t="s">
        <v>273</v>
      </c>
      <c r="C5063" t="s">
        <v>9</v>
      </c>
      <c r="D5063" t="s">
        <v>339</v>
      </c>
      <c r="E5063" t="s">
        <v>4970</v>
      </c>
      <c r="F5063">
        <v>1031</v>
      </c>
      <c r="G5063" t="s">
        <v>299</v>
      </c>
      <c r="H5063">
        <v>145.895400951841</v>
      </c>
      <c r="I5063">
        <v>0.03</v>
      </c>
      <c r="J5063" t="s">
        <v>332</v>
      </c>
      <c r="K5063">
        <v>4.3768620285552204</v>
      </c>
      <c r="L5063">
        <v>4512.5447514404304</v>
      </c>
      <c r="M5063">
        <v>0.03</v>
      </c>
      <c r="N5063">
        <v>0</v>
      </c>
      <c r="O5063">
        <v>0</v>
      </c>
      <c r="P5063">
        <v>0</v>
      </c>
      <c r="Q5063">
        <v>0</v>
      </c>
      <c r="R5063">
        <v>0</v>
      </c>
      <c r="S5063">
        <v>30.93</v>
      </c>
      <c r="T5063">
        <v>3</v>
      </c>
      <c r="U5063">
        <v>145.895400951841</v>
      </c>
      <c r="V5063">
        <v>3.1982942430703598E-3</v>
      </c>
    </row>
    <row r="5064" spans="1:22" hidden="1" x14ac:dyDescent="0.25">
      <c r="A5064" t="str">
        <f t="shared" si="109"/>
        <v>35-44FDepr Lowop_jcode</v>
      </c>
      <c r="B5064" t="s">
        <v>273</v>
      </c>
      <c r="C5064" t="s">
        <v>9</v>
      </c>
      <c r="D5064" t="s">
        <v>339</v>
      </c>
      <c r="E5064" t="s">
        <v>4970</v>
      </c>
      <c r="F5064">
        <v>1031</v>
      </c>
      <c r="G5064" t="s">
        <v>300</v>
      </c>
      <c r="H5064">
        <v>0</v>
      </c>
      <c r="I5064">
        <v>0</v>
      </c>
      <c r="J5064" t="s">
        <v>336</v>
      </c>
      <c r="K5064">
        <v>0</v>
      </c>
      <c r="L5064">
        <v>0</v>
      </c>
      <c r="M5064">
        <v>0</v>
      </c>
      <c r="N5064">
        <v>0</v>
      </c>
      <c r="O5064">
        <v>0</v>
      </c>
      <c r="P5064">
        <v>0</v>
      </c>
      <c r="Q5064">
        <v>0</v>
      </c>
      <c r="R5064">
        <v>0</v>
      </c>
      <c r="S5064">
        <v>0</v>
      </c>
      <c r="T5064">
        <v>3</v>
      </c>
      <c r="U5064">
        <v>0</v>
      </c>
      <c r="V5064">
        <v>0</v>
      </c>
    </row>
    <row r="5065" spans="1:22" hidden="1" x14ac:dyDescent="0.25">
      <c r="A5065" t="str">
        <f t="shared" si="109"/>
        <v>35-44FDepr Lowop_lab</v>
      </c>
      <c r="B5065" t="s">
        <v>273</v>
      </c>
      <c r="C5065" t="s">
        <v>9</v>
      </c>
      <c r="D5065" t="s">
        <v>339</v>
      </c>
      <c r="E5065" t="s">
        <v>4970</v>
      </c>
      <c r="F5065">
        <v>1031</v>
      </c>
      <c r="G5065" t="s">
        <v>301</v>
      </c>
      <c r="H5065">
        <v>69.567246049860799</v>
      </c>
      <c r="I5065">
        <v>1.66</v>
      </c>
      <c r="J5065" t="s">
        <v>333</v>
      </c>
      <c r="K5065">
        <v>115.48162844276899</v>
      </c>
      <c r="L5065">
        <v>119061.558924495</v>
      </c>
      <c r="M5065">
        <v>0</v>
      </c>
      <c r="N5065">
        <v>1.66</v>
      </c>
      <c r="O5065">
        <v>0</v>
      </c>
      <c r="P5065">
        <v>0</v>
      </c>
      <c r="Q5065">
        <v>0</v>
      </c>
      <c r="R5065">
        <v>0</v>
      </c>
      <c r="S5065">
        <v>1711.46</v>
      </c>
      <c r="T5065">
        <v>3</v>
      </c>
      <c r="U5065">
        <v>69.567246049860799</v>
      </c>
      <c r="V5065">
        <v>0.66666666666666696</v>
      </c>
    </row>
    <row r="5066" spans="1:22" hidden="1" x14ac:dyDescent="0.25">
      <c r="A5066" t="str">
        <f t="shared" si="109"/>
        <v>35-44FDepr Lowop_mh</v>
      </c>
      <c r="B5066" t="s">
        <v>273</v>
      </c>
      <c r="C5066" t="s">
        <v>9</v>
      </c>
      <c r="D5066" t="s">
        <v>339</v>
      </c>
      <c r="E5066" t="s">
        <v>4970</v>
      </c>
      <c r="F5066">
        <v>1031</v>
      </c>
      <c r="G5066" t="s">
        <v>302</v>
      </c>
      <c r="H5066">
        <v>94.007045858233397</v>
      </c>
      <c r="I5066">
        <v>1.71</v>
      </c>
      <c r="J5066" t="s">
        <v>332</v>
      </c>
      <c r="K5066">
        <v>160.752048417579</v>
      </c>
      <c r="L5066">
        <v>165735.36191852399</v>
      </c>
      <c r="M5066">
        <v>1.71</v>
      </c>
      <c r="N5066">
        <v>0</v>
      </c>
      <c r="O5066">
        <v>0</v>
      </c>
      <c r="P5066">
        <v>0</v>
      </c>
      <c r="Q5066">
        <v>0</v>
      </c>
      <c r="R5066">
        <v>0</v>
      </c>
      <c r="S5066">
        <v>1763.01</v>
      </c>
      <c r="T5066">
        <v>3</v>
      </c>
      <c r="U5066">
        <v>94.007045858233397</v>
      </c>
      <c r="V5066">
        <v>0.18230277185501101</v>
      </c>
    </row>
    <row r="5067" spans="1:22" hidden="1" x14ac:dyDescent="0.25">
      <c r="A5067" t="str">
        <f t="shared" si="109"/>
        <v>35-44FDepr Lowop_op_fac</v>
      </c>
      <c r="B5067" t="s">
        <v>273</v>
      </c>
      <c r="C5067" t="s">
        <v>9</v>
      </c>
      <c r="D5067" t="s">
        <v>339</v>
      </c>
      <c r="E5067" t="s">
        <v>4970</v>
      </c>
      <c r="F5067">
        <v>1031</v>
      </c>
      <c r="G5067" t="s">
        <v>303</v>
      </c>
      <c r="H5067">
        <v>235.54418594443001</v>
      </c>
      <c r="I5067">
        <v>0.18</v>
      </c>
      <c r="J5067" t="s">
        <v>336</v>
      </c>
      <c r="K5067">
        <v>42.397953469997297</v>
      </c>
      <c r="L5067">
        <v>43712.2900275672</v>
      </c>
      <c r="M5067">
        <v>0</v>
      </c>
      <c r="N5067">
        <v>0</v>
      </c>
      <c r="O5067">
        <v>0</v>
      </c>
      <c r="P5067">
        <v>0</v>
      </c>
      <c r="Q5067">
        <v>0.18</v>
      </c>
      <c r="R5067">
        <v>42.397953469997297</v>
      </c>
      <c r="S5067">
        <v>185.58</v>
      </c>
      <c r="T5067">
        <v>3</v>
      </c>
      <c r="U5067">
        <v>235.54418594443001</v>
      </c>
      <c r="V5067">
        <v>0.09</v>
      </c>
    </row>
    <row r="5068" spans="1:22" hidden="1" x14ac:dyDescent="0.25">
      <c r="A5068" t="str">
        <f t="shared" si="109"/>
        <v>35-44FDepr Lowop_other</v>
      </c>
      <c r="B5068" t="s">
        <v>273</v>
      </c>
      <c r="C5068" t="s">
        <v>9</v>
      </c>
      <c r="D5068" t="s">
        <v>339</v>
      </c>
      <c r="E5068" t="s">
        <v>4970</v>
      </c>
      <c r="F5068">
        <v>1031</v>
      </c>
      <c r="G5068" t="s">
        <v>304</v>
      </c>
      <c r="H5068">
        <v>101.465372687225</v>
      </c>
      <c r="I5068">
        <v>1</v>
      </c>
      <c r="J5068" t="s">
        <v>336</v>
      </c>
      <c r="K5068">
        <v>101.465372687225</v>
      </c>
      <c r="L5068">
        <v>104610.799240529</v>
      </c>
      <c r="M5068">
        <v>0</v>
      </c>
      <c r="N5068">
        <v>0</v>
      </c>
      <c r="O5068">
        <v>0</v>
      </c>
      <c r="P5068">
        <v>0</v>
      </c>
      <c r="Q5068">
        <v>1</v>
      </c>
      <c r="R5068">
        <v>101.465372687225</v>
      </c>
      <c r="S5068">
        <v>1031</v>
      </c>
      <c r="T5068">
        <v>3</v>
      </c>
      <c r="U5068">
        <v>101.465372687225</v>
      </c>
      <c r="V5068">
        <v>0.5</v>
      </c>
    </row>
    <row r="5069" spans="1:22" hidden="1" x14ac:dyDescent="0.25">
      <c r="A5069" t="str">
        <f t="shared" si="109"/>
        <v>35-44FDepr Lowop_prev</v>
      </c>
      <c r="B5069" t="s">
        <v>273</v>
      </c>
      <c r="C5069" t="s">
        <v>9</v>
      </c>
      <c r="D5069" t="s">
        <v>339</v>
      </c>
      <c r="E5069" t="s">
        <v>4970</v>
      </c>
      <c r="F5069">
        <v>1031</v>
      </c>
      <c r="G5069" t="s">
        <v>305</v>
      </c>
      <c r="H5069">
        <v>148.505709041198</v>
      </c>
      <c r="I5069">
        <v>1.98</v>
      </c>
      <c r="J5069" t="s">
        <v>332</v>
      </c>
      <c r="K5069">
        <v>294.04130390157297</v>
      </c>
      <c r="L5069">
        <v>303156.58432252199</v>
      </c>
      <c r="M5069">
        <v>1.98</v>
      </c>
      <c r="N5069">
        <v>0</v>
      </c>
      <c r="O5069">
        <v>0</v>
      </c>
      <c r="P5069">
        <v>0</v>
      </c>
      <c r="Q5069">
        <v>0</v>
      </c>
      <c r="R5069">
        <v>0</v>
      </c>
      <c r="S5069">
        <v>2041.38</v>
      </c>
      <c r="T5069">
        <v>3</v>
      </c>
      <c r="U5069">
        <v>148.505709041198</v>
      </c>
      <c r="V5069">
        <v>0.211087420042644</v>
      </c>
    </row>
    <row r="5070" spans="1:22" hidden="1" x14ac:dyDescent="0.25">
      <c r="A5070" t="str">
        <f t="shared" si="109"/>
        <v>35-44FDepr Lowop_primcare</v>
      </c>
      <c r="B5070" t="s">
        <v>273</v>
      </c>
      <c r="C5070" t="s">
        <v>9</v>
      </c>
      <c r="D5070" t="s">
        <v>339</v>
      </c>
      <c r="E5070" t="s">
        <v>4970</v>
      </c>
      <c r="F5070">
        <v>1031</v>
      </c>
      <c r="G5070" t="s">
        <v>306</v>
      </c>
      <c r="H5070">
        <v>110.883383634319</v>
      </c>
      <c r="I5070">
        <v>2.5299999999999998</v>
      </c>
      <c r="J5070" t="s">
        <v>332</v>
      </c>
      <c r="K5070">
        <v>280.534960594827</v>
      </c>
      <c r="L5070">
        <v>289231.54437326698</v>
      </c>
      <c r="M5070">
        <v>2.5299999999999998</v>
      </c>
      <c r="N5070">
        <v>0</v>
      </c>
      <c r="O5070">
        <v>0</v>
      </c>
      <c r="P5070">
        <v>0</v>
      </c>
      <c r="Q5070">
        <v>0</v>
      </c>
      <c r="R5070">
        <v>0</v>
      </c>
      <c r="S5070">
        <v>2608.4299999999998</v>
      </c>
      <c r="T5070">
        <v>3</v>
      </c>
      <c r="U5070">
        <v>110.883383634319</v>
      </c>
      <c r="V5070">
        <v>0.26972281449893398</v>
      </c>
    </row>
    <row r="5071" spans="1:22" hidden="1" x14ac:dyDescent="0.25">
      <c r="A5071" t="str">
        <f t="shared" si="109"/>
        <v>35-44FDepr Lowop_rehab</v>
      </c>
      <c r="B5071" t="s">
        <v>273</v>
      </c>
      <c r="C5071" t="s">
        <v>9</v>
      </c>
      <c r="D5071" t="s">
        <v>339</v>
      </c>
      <c r="E5071" t="s">
        <v>4970</v>
      </c>
      <c r="F5071">
        <v>1031</v>
      </c>
      <c r="G5071" t="s">
        <v>307</v>
      </c>
      <c r="H5071">
        <v>54.002419274398598</v>
      </c>
      <c r="I5071">
        <v>0.59</v>
      </c>
      <c r="J5071" t="s">
        <v>336</v>
      </c>
      <c r="K5071">
        <v>31.8614273718952</v>
      </c>
      <c r="L5071">
        <v>32849.131620423897</v>
      </c>
      <c r="M5071">
        <v>0</v>
      </c>
      <c r="N5071">
        <v>0</v>
      </c>
      <c r="O5071">
        <v>0</v>
      </c>
      <c r="P5071">
        <v>0</v>
      </c>
      <c r="Q5071">
        <v>0.59</v>
      </c>
      <c r="R5071">
        <v>31.8614273718952</v>
      </c>
      <c r="S5071">
        <v>608.29</v>
      </c>
      <c r="T5071">
        <v>3</v>
      </c>
      <c r="U5071">
        <v>54.002419274398598</v>
      </c>
      <c r="V5071">
        <v>0.29499999999999998</v>
      </c>
    </row>
    <row r="5072" spans="1:22" hidden="1" x14ac:dyDescent="0.25">
      <c r="A5072" t="str">
        <f t="shared" si="109"/>
        <v>35-44FDepr Lowop_speccare</v>
      </c>
      <c r="B5072" t="s">
        <v>273</v>
      </c>
      <c r="C5072" t="s">
        <v>9</v>
      </c>
      <c r="D5072" t="s">
        <v>339</v>
      </c>
      <c r="E5072" t="s">
        <v>4970</v>
      </c>
      <c r="F5072">
        <v>1031</v>
      </c>
      <c r="G5072" t="s">
        <v>308</v>
      </c>
      <c r="H5072">
        <v>104.579933431621</v>
      </c>
      <c r="I5072">
        <v>2.41</v>
      </c>
      <c r="J5072" t="s">
        <v>332</v>
      </c>
      <c r="K5072">
        <v>252.03763957020601</v>
      </c>
      <c r="L5072">
        <v>259850.80639688199</v>
      </c>
      <c r="M5072">
        <v>2.41</v>
      </c>
      <c r="N5072">
        <v>0</v>
      </c>
      <c r="O5072">
        <v>0</v>
      </c>
      <c r="P5072">
        <v>0</v>
      </c>
      <c r="Q5072">
        <v>0</v>
      </c>
      <c r="R5072">
        <v>0</v>
      </c>
      <c r="S5072">
        <v>2484.71</v>
      </c>
      <c r="T5072">
        <v>3</v>
      </c>
      <c r="U5072">
        <v>104.579933431621</v>
      </c>
      <c r="V5072">
        <v>0.25692963752665199</v>
      </c>
    </row>
    <row r="5073" spans="1:22" hidden="1" x14ac:dyDescent="0.25">
      <c r="A5073" t="str">
        <f t="shared" si="109"/>
        <v>35-44FDepr Lowop_surg</v>
      </c>
      <c r="B5073" t="s">
        <v>273</v>
      </c>
      <c r="C5073" t="s">
        <v>9</v>
      </c>
      <c r="D5073" t="s">
        <v>339</v>
      </c>
      <c r="E5073" t="s">
        <v>4970</v>
      </c>
      <c r="F5073">
        <v>1031</v>
      </c>
      <c r="G5073" t="s">
        <v>309</v>
      </c>
      <c r="H5073">
        <v>55.371513651309201</v>
      </c>
      <c r="I5073">
        <v>0.12</v>
      </c>
      <c r="J5073" t="s">
        <v>336</v>
      </c>
      <c r="K5073">
        <v>6.6445816381571099</v>
      </c>
      <c r="L5073">
        <v>6850.5636689399798</v>
      </c>
      <c r="M5073">
        <v>0</v>
      </c>
      <c r="N5073">
        <v>0</v>
      </c>
      <c r="O5073">
        <v>0</v>
      </c>
      <c r="P5073">
        <v>0</v>
      </c>
      <c r="Q5073">
        <v>0.12</v>
      </c>
      <c r="R5073">
        <v>6.6445816381571099</v>
      </c>
      <c r="S5073">
        <v>123.72</v>
      </c>
      <c r="T5073">
        <v>3</v>
      </c>
      <c r="U5073">
        <v>55.371513651309201</v>
      </c>
      <c r="V5073">
        <v>0.06</v>
      </c>
    </row>
    <row r="5074" spans="1:22" hidden="1" x14ac:dyDescent="0.25">
      <c r="A5074" t="str">
        <f t="shared" si="109"/>
        <v>35-44FDepr Lowop_ultrasound</v>
      </c>
      <c r="B5074" t="s">
        <v>273</v>
      </c>
      <c r="C5074" t="s">
        <v>9</v>
      </c>
      <c r="D5074" t="s">
        <v>339</v>
      </c>
      <c r="E5074" t="s">
        <v>4970</v>
      </c>
      <c r="F5074">
        <v>1031</v>
      </c>
      <c r="G5074" t="s">
        <v>310</v>
      </c>
      <c r="H5074">
        <v>243.829180933152</v>
      </c>
      <c r="I5074">
        <v>0.21</v>
      </c>
      <c r="J5074" t="s">
        <v>333</v>
      </c>
      <c r="K5074">
        <v>51.204127995961798</v>
      </c>
      <c r="L5074">
        <v>52791.455963836699</v>
      </c>
      <c r="M5074">
        <v>0</v>
      </c>
      <c r="N5074">
        <v>0.21</v>
      </c>
      <c r="O5074">
        <v>0</v>
      </c>
      <c r="P5074">
        <v>0</v>
      </c>
      <c r="Q5074">
        <v>0</v>
      </c>
      <c r="R5074">
        <v>0</v>
      </c>
      <c r="S5074">
        <v>216.51</v>
      </c>
      <c r="T5074">
        <v>3</v>
      </c>
      <c r="U5074">
        <v>243.829180933152</v>
      </c>
      <c r="V5074">
        <v>8.4337349397590397E-2</v>
      </c>
    </row>
    <row r="5075" spans="1:22" hidden="1" x14ac:dyDescent="0.25">
      <c r="A5075" t="str">
        <f t="shared" si="109"/>
        <v>35-44FDepr Lowop_xray</v>
      </c>
      <c r="B5075" t="s">
        <v>273</v>
      </c>
      <c r="C5075" t="s">
        <v>9</v>
      </c>
      <c r="D5075" t="s">
        <v>339</v>
      </c>
      <c r="E5075" t="s">
        <v>4970</v>
      </c>
      <c r="F5075">
        <v>1031</v>
      </c>
      <c r="G5075" t="s">
        <v>311</v>
      </c>
      <c r="H5075">
        <v>110.794247696808</v>
      </c>
      <c r="I5075">
        <v>0.37</v>
      </c>
      <c r="J5075" t="s">
        <v>333</v>
      </c>
      <c r="K5075">
        <v>40.993871647818899</v>
      </c>
      <c r="L5075">
        <v>42264.681668901299</v>
      </c>
      <c r="M5075">
        <v>0</v>
      </c>
      <c r="N5075">
        <v>0.37</v>
      </c>
      <c r="O5075">
        <v>0</v>
      </c>
      <c r="P5075">
        <v>0</v>
      </c>
      <c r="Q5075">
        <v>0</v>
      </c>
      <c r="R5075">
        <v>0</v>
      </c>
      <c r="S5075">
        <v>381.47</v>
      </c>
      <c r="T5075">
        <v>3</v>
      </c>
      <c r="U5075">
        <v>110.794247696808</v>
      </c>
      <c r="V5075">
        <v>0.14859437751004001</v>
      </c>
    </row>
    <row r="5076" spans="1:22" hidden="1" x14ac:dyDescent="0.25">
      <c r="A5076" t="str">
        <f t="shared" si="109"/>
        <v>35-44FDepr Lowrx_generic</v>
      </c>
      <c r="B5076" t="s">
        <v>273</v>
      </c>
      <c r="C5076" t="s">
        <v>9</v>
      </c>
      <c r="D5076" t="s">
        <v>339</v>
      </c>
      <c r="E5076" t="s">
        <v>4970</v>
      </c>
      <c r="F5076">
        <v>1031</v>
      </c>
      <c r="G5076" t="s">
        <v>312</v>
      </c>
      <c r="H5076">
        <v>26.945291640575501</v>
      </c>
      <c r="I5076">
        <v>16.46</v>
      </c>
      <c r="J5076" t="s">
        <v>334</v>
      </c>
      <c r="K5076">
        <v>443.519500403873</v>
      </c>
      <c r="L5076">
        <v>457268.604916393</v>
      </c>
      <c r="M5076">
        <v>0</v>
      </c>
      <c r="N5076">
        <v>0</v>
      </c>
      <c r="O5076">
        <v>16.46</v>
      </c>
      <c r="P5076">
        <v>0</v>
      </c>
      <c r="Q5076">
        <v>0</v>
      </c>
      <c r="R5076">
        <v>0</v>
      </c>
      <c r="S5076">
        <v>16970.259999999998</v>
      </c>
      <c r="T5076">
        <v>3</v>
      </c>
      <c r="U5076">
        <v>26.945291640575501</v>
      </c>
      <c r="V5076">
        <v>0.89945355191256804</v>
      </c>
    </row>
    <row r="5077" spans="1:22" hidden="1" x14ac:dyDescent="0.25">
      <c r="A5077" t="str">
        <f t="shared" si="109"/>
        <v>35-44FDepr Lowrx_npbrand</v>
      </c>
      <c r="B5077" t="s">
        <v>273</v>
      </c>
      <c r="C5077" t="s">
        <v>9</v>
      </c>
      <c r="D5077" t="s">
        <v>339</v>
      </c>
      <c r="E5077" t="s">
        <v>4970</v>
      </c>
      <c r="F5077">
        <v>1031</v>
      </c>
      <c r="G5077" t="s">
        <v>2688</v>
      </c>
      <c r="H5077">
        <v>180.34984800469701</v>
      </c>
      <c r="I5077">
        <v>0.23222741384000001</v>
      </c>
      <c r="J5077" t="s">
        <v>334</v>
      </c>
      <c r="K5077">
        <v>41.882178788567799</v>
      </c>
      <c r="L5077">
        <v>43180.526331013403</v>
      </c>
      <c r="M5077">
        <v>0</v>
      </c>
      <c r="N5077">
        <v>0</v>
      </c>
      <c r="O5077">
        <v>0.23222741384000001</v>
      </c>
      <c r="P5077">
        <v>0</v>
      </c>
      <c r="Q5077">
        <v>0</v>
      </c>
      <c r="R5077">
        <v>0</v>
      </c>
      <c r="S5077">
        <v>239.42646366904</v>
      </c>
      <c r="T5077">
        <v>3</v>
      </c>
      <c r="U5077">
        <v>180.34984800469701</v>
      </c>
      <c r="V5077">
        <v>1.2690022614207701E-2</v>
      </c>
    </row>
    <row r="5078" spans="1:22" hidden="1" x14ac:dyDescent="0.25">
      <c r="A5078" t="str">
        <f t="shared" si="109"/>
        <v>35-44FDepr Lowrx_pbrand</v>
      </c>
      <c r="B5078" t="s">
        <v>273</v>
      </c>
      <c r="C5078" t="s">
        <v>9</v>
      </c>
      <c r="D5078" t="s">
        <v>339</v>
      </c>
      <c r="E5078" t="s">
        <v>4970</v>
      </c>
      <c r="F5078">
        <v>1031</v>
      </c>
      <c r="G5078" t="s">
        <v>2687</v>
      </c>
      <c r="H5078">
        <v>111.92884141536599</v>
      </c>
      <c r="I5078">
        <v>1.6077725861600001</v>
      </c>
      <c r="J5078" t="s">
        <v>334</v>
      </c>
      <c r="K5078">
        <v>179.95612282827599</v>
      </c>
      <c r="L5078">
        <v>185534.76263595201</v>
      </c>
      <c r="M5078">
        <v>0</v>
      </c>
      <c r="N5078">
        <v>0</v>
      </c>
      <c r="O5078">
        <v>1.6077725861600001</v>
      </c>
      <c r="P5078">
        <v>0</v>
      </c>
      <c r="Q5078">
        <v>0</v>
      </c>
      <c r="R5078">
        <v>0</v>
      </c>
      <c r="S5078">
        <v>1657.61353633096</v>
      </c>
      <c r="T5078">
        <v>3</v>
      </c>
      <c r="U5078">
        <v>111.92884141536599</v>
      </c>
      <c r="V5078">
        <v>8.7856425473224004E-2</v>
      </c>
    </row>
    <row r="5079" spans="1:22" hidden="1" x14ac:dyDescent="0.25">
      <c r="A5079" t="str">
        <f t="shared" si="109"/>
        <v>35-44FDepr Lowrx_specialty</v>
      </c>
      <c r="B5079" t="s">
        <v>273</v>
      </c>
      <c r="C5079" t="s">
        <v>9</v>
      </c>
      <c r="D5079" t="s">
        <v>339</v>
      </c>
      <c r="E5079" t="s">
        <v>4970</v>
      </c>
      <c r="F5079">
        <v>1031</v>
      </c>
      <c r="G5079" t="s">
        <v>313</v>
      </c>
      <c r="H5079">
        <v>0</v>
      </c>
      <c r="I5079">
        <v>0</v>
      </c>
      <c r="J5079" t="s">
        <v>334</v>
      </c>
      <c r="K5079">
        <v>0</v>
      </c>
      <c r="L5079">
        <v>0</v>
      </c>
      <c r="M5079">
        <v>0</v>
      </c>
      <c r="N5079">
        <v>0</v>
      </c>
      <c r="O5079">
        <v>0</v>
      </c>
      <c r="P5079">
        <v>0</v>
      </c>
      <c r="Q5079">
        <v>0</v>
      </c>
      <c r="R5079">
        <v>0</v>
      </c>
      <c r="S5079">
        <v>0</v>
      </c>
      <c r="T5079">
        <v>3</v>
      </c>
      <c r="U5079">
        <v>0</v>
      </c>
      <c r="V5079">
        <v>0</v>
      </c>
    </row>
    <row r="5080" spans="1:22" hidden="1" x14ac:dyDescent="0.25">
      <c r="A5080" t="str">
        <f t="shared" ref="A5080:A5143" si="110">B5080&amp;C5080&amp;E5080&amp;G5080</f>
        <v>35-44FDepr Medip_fac</v>
      </c>
      <c r="B5080" t="s">
        <v>273</v>
      </c>
      <c r="C5080" t="s">
        <v>9</v>
      </c>
      <c r="D5080" t="s">
        <v>339</v>
      </c>
      <c r="E5080" t="s">
        <v>4971</v>
      </c>
      <c r="F5080">
        <v>0</v>
      </c>
      <c r="G5080" t="s">
        <v>289</v>
      </c>
      <c r="H5080">
        <v>1170.8508954351801</v>
      </c>
      <c r="I5080">
        <v>0.02</v>
      </c>
      <c r="J5080" t="s">
        <v>335</v>
      </c>
      <c r="K5080">
        <v>23.417017908703599</v>
      </c>
      <c r="L5080">
        <v>0</v>
      </c>
      <c r="M5080">
        <v>0</v>
      </c>
      <c r="N5080">
        <v>0</v>
      </c>
      <c r="O5080">
        <v>0</v>
      </c>
      <c r="P5080">
        <v>0.02</v>
      </c>
      <c r="Q5080">
        <v>0</v>
      </c>
      <c r="R5080">
        <v>0</v>
      </c>
      <c r="S5080">
        <v>0</v>
      </c>
      <c r="T5080">
        <v>5.5</v>
      </c>
      <c r="U5080">
        <v>1170.8508954351801</v>
      </c>
      <c r="V5080">
        <v>1</v>
      </c>
    </row>
    <row r="5081" spans="1:22" hidden="1" x14ac:dyDescent="0.25">
      <c r="A5081" t="str">
        <f t="shared" si="110"/>
        <v>35-44FDepr Medip_prof</v>
      </c>
      <c r="B5081" t="s">
        <v>273</v>
      </c>
      <c r="C5081" t="s">
        <v>9</v>
      </c>
      <c r="D5081" t="s">
        <v>339</v>
      </c>
      <c r="E5081" t="s">
        <v>4971</v>
      </c>
      <c r="F5081">
        <v>0</v>
      </c>
      <c r="G5081" t="s">
        <v>290</v>
      </c>
      <c r="H5081">
        <v>989.79420290448104</v>
      </c>
      <c r="I5081">
        <v>5.0000000000000001E-3</v>
      </c>
      <c r="J5081" t="s">
        <v>363</v>
      </c>
      <c r="K5081">
        <v>4.9489710145224004</v>
      </c>
      <c r="L5081">
        <v>0</v>
      </c>
      <c r="M5081">
        <v>0</v>
      </c>
      <c r="N5081">
        <v>0</v>
      </c>
      <c r="O5081">
        <v>0</v>
      </c>
      <c r="P5081">
        <v>0</v>
      </c>
      <c r="Q5081">
        <v>0</v>
      </c>
      <c r="R5081">
        <v>0</v>
      </c>
      <c r="S5081">
        <v>0</v>
      </c>
      <c r="T5081">
        <v>5.5</v>
      </c>
      <c r="U5081">
        <v>989.79420290448104</v>
      </c>
      <c r="V5081">
        <v>0.25</v>
      </c>
    </row>
    <row r="5082" spans="1:22" hidden="1" x14ac:dyDescent="0.25">
      <c r="A5082" t="str">
        <f t="shared" si="110"/>
        <v>35-44FDepr Medop_ambulance</v>
      </c>
      <c r="B5082" t="s">
        <v>273</v>
      </c>
      <c r="C5082" t="s">
        <v>9</v>
      </c>
      <c r="D5082" t="s">
        <v>339</v>
      </c>
      <c r="E5082" t="s">
        <v>4971</v>
      </c>
      <c r="F5082">
        <v>0</v>
      </c>
      <c r="G5082" t="s">
        <v>291</v>
      </c>
      <c r="H5082">
        <v>940.25046446991701</v>
      </c>
      <c r="I5082">
        <v>0.02</v>
      </c>
      <c r="J5082" t="s">
        <v>336</v>
      </c>
      <c r="K5082">
        <v>18.805009289398299</v>
      </c>
      <c r="L5082">
        <v>0</v>
      </c>
      <c r="M5082">
        <v>0</v>
      </c>
      <c r="N5082">
        <v>0</v>
      </c>
      <c r="O5082">
        <v>0</v>
      </c>
      <c r="P5082">
        <v>0</v>
      </c>
      <c r="Q5082">
        <v>0.02</v>
      </c>
      <c r="R5082">
        <v>18.805009289398299</v>
      </c>
      <c r="S5082">
        <v>0</v>
      </c>
      <c r="T5082">
        <v>5.5</v>
      </c>
      <c r="U5082">
        <v>940.25046446991701</v>
      </c>
      <c r="V5082">
        <v>5.3691275167785197E-3</v>
      </c>
    </row>
    <row r="5083" spans="1:22" hidden="1" x14ac:dyDescent="0.25">
      <c r="A5083" t="str">
        <f t="shared" si="110"/>
        <v>35-44FDepr Medop_chiro</v>
      </c>
      <c r="B5083" t="s">
        <v>273</v>
      </c>
      <c r="C5083" t="s">
        <v>9</v>
      </c>
      <c r="D5083" t="s">
        <v>339</v>
      </c>
      <c r="E5083" t="s">
        <v>4971</v>
      </c>
      <c r="F5083">
        <v>0</v>
      </c>
      <c r="G5083" t="s">
        <v>292</v>
      </c>
      <c r="H5083">
        <v>48.123535271125803</v>
      </c>
      <c r="I5083">
        <v>1.115</v>
      </c>
      <c r="J5083" t="s">
        <v>332</v>
      </c>
      <c r="K5083">
        <v>53.657741827305301</v>
      </c>
      <c r="L5083">
        <v>0</v>
      </c>
      <c r="M5083">
        <v>1.115</v>
      </c>
      <c r="N5083">
        <v>0</v>
      </c>
      <c r="O5083">
        <v>0</v>
      </c>
      <c r="P5083">
        <v>0</v>
      </c>
      <c r="Q5083">
        <v>0</v>
      </c>
      <c r="R5083">
        <v>0</v>
      </c>
      <c r="S5083">
        <v>0</v>
      </c>
      <c r="T5083">
        <v>5.5</v>
      </c>
      <c r="U5083">
        <v>48.123535271125803</v>
      </c>
      <c r="V5083">
        <v>7.2638436482084706E-2</v>
      </c>
    </row>
    <row r="5084" spans="1:22" hidden="1" x14ac:dyDescent="0.25">
      <c r="A5084" t="str">
        <f t="shared" si="110"/>
        <v>35-44FDepr Medop_ct_mri</v>
      </c>
      <c r="B5084" t="s">
        <v>273</v>
      </c>
      <c r="C5084" t="s">
        <v>9</v>
      </c>
      <c r="D5084" t="s">
        <v>339</v>
      </c>
      <c r="E5084" t="s">
        <v>4971</v>
      </c>
      <c r="F5084">
        <v>0</v>
      </c>
      <c r="G5084" t="s">
        <v>293</v>
      </c>
      <c r="H5084">
        <v>870.04625603766794</v>
      </c>
      <c r="I5084">
        <v>0.19500000000000001</v>
      </c>
      <c r="J5084" t="s">
        <v>333</v>
      </c>
      <c r="K5084">
        <v>169.65901992734501</v>
      </c>
      <c r="L5084">
        <v>0</v>
      </c>
      <c r="M5084">
        <v>0</v>
      </c>
      <c r="N5084">
        <v>0.19500000000000001</v>
      </c>
      <c r="O5084">
        <v>0</v>
      </c>
      <c r="P5084">
        <v>0</v>
      </c>
      <c r="Q5084">
        <v>0</v>
      </c>
      <c r="R5084">
        <v>0</v>
      </c>
      <c r="S5084">
        <v>0</v>
      </c>
      <c r="T5084">
        <v>5.5</v>
      </c>
      <c r="U5084">
        <v>870.04625603766794</v>
      </c>
      <c r="V5084">
        <v>4.8811013767208998E-2</v>
      </c>
    </row>
    <row r="5085" spans="1:22" hidden="1" x14ac:dyDescent="0.25">
      <c r="A5085" t="str">
        <f t="shared" si="110"/>
        <v>35-44FDepr Medop_diagnostic_cardiology</v>
      </c>
      <c r="B5085" t="s">
        <v>273</v>
      </c>
      <c r="C5085" t="s">
        <v>9</v>
      </c>
      <c r="D5085" t="s">
        <v>339</v>
      </c>
      <c r="E5085" t="s">
        <v>4971</v>
      </c>
      <c r="F5085">
        <v>0</v>
      </c>
      <c r="G5085" t="s">
        <v>294</v>
      </c>
      <c r="H5085">
        <v>217.93310341994899</v>
      </c>
      <c r="I5085">
        <v>0.44500000000000001</v>
      </c>
      <c r="J5085" t="s">
        <v>333</v>
      </c>
      <c r="K5085">
        <v>96.980231021877103</v>
      </c>
      <c r="L5085">
        <v>0</v>
      </c>
      <c r="M5085">
        <v>0</v>
      </c>
      <c r="N5085">
        <v>0.44500000000000001</v>
      </c>
      <c r="O5085">
        <v>0</v>
      </c>
      <c r="P5085">
        <v>0</v>
      </c>
      <c r="Q5085">
        <v>0</v>
      </c>
      <c r="R5085">
        <v>0</v>
      </c>
      <c r="S5085">
        <v>0</v>
      </c>
      <c r="T5085">
        <v>5.5</v>
      </c>
      <c r="U5085">
        <v>217.93310341994899</v>
      </c>
      <c r="V5085">
        <v>0.111389236545682</v>
      </c>
    </row>
    <row r="5086" spans="1:22" hidden="1" x14ac:dyDescent="0.25">
      <c r="A5086" t="str">
        <f t="shared" si="110"/>
        <v>35-44FDepr Medop_dialysis</v>
      </c>
      <c r="B5086" t="s">
        <v>273</v>
      </c>
      <c r="C5086" t="s">
        <v>9</v>
      </c>
      <c r="D5086" t="s">
        <v>339</v>
      </c>
      <c r="E5086" t="s">
        <v>4971</v>
      </c>
      <c r="F5086">
        <v>0</v>
      </c>
      <c r="G5086" t="s">
        <v>295</v>
      </c>
      <c r="H5086">
        <v>0</v>
      </c>
      <c r="I5086">
        <v>0</v>
      </c>
      <c r="J5086" t="s">
        <v>336</v>
      </c>
      <c r="K5086">
        <v>0</v>
      </c>
      <c r="L5086">
        <v>0</v>
      </c>
      <c r="M5086">
        <v>0</v>
      </c>
      <c r="N5086">
        <v>0</v>
      </c>
      <c r="O5086">
        <v>0</v>
      </c>
      <c r="P5086">
        <v>0</v>
      </c>
      <c r="Q5086">
        <v>0</v>
      </c>
      <c r="R5086">
        <v>0</v>
      </c>
      <c r="S5086">
        <v>0</v>
      </c>
      <c r="T5086">
        <v>5.5</v>
      </c>
      <c r="U5086">
        <v>0</v>
      </c>
      <c r="V5086">
        <v>0</v>
      </c>
    </row>
    <row r="5087" spans="1:22" hidden="1" x14ac:dyDescent="0.25">
      <c r="A5087" t="str">
        <f t="shared" si="110"/>
        <v>35-44FDepr Medop_dme</v>
      </c>
      <c r="B5087" t="s">
        <v>273</v>
      </c>
      <c r="C5087" t="s">
        <v>9</v>
      </c>
      <c r="D5087" t="s">
        <v>339</v>
      </c>
      <c r="E5087" t="s">
        <v>4971</v>
      </c>
      <c r="F5087">
        <v>0</v>
      </c>
      <c r="G5087" t="s">
        <v>296</v>
      </c>
      <c r="H5087">
        <v>129.42433100377499</v>
      </c>
      <c r="I5087">
        <v>0.11</v>
      </c>
      <c r="J5087" t="s">
        <v>336</v>
      </c>
      <c r="K5087">
        <v>14.236676410415299</v>
      </c>
      <c r="L5087">
        <v>0</v>
      </c>
      <c r="M5087">
        <v>0</v>
      </c>
      <c r="N5087">
        <v>0</v>
      </c>
      <c r="O5087">
        <v>0</v>
      </c>
      <c r="P5087">
        <v>0</v>
      </c>
      <c r="Q5087">
        <v>0.11</v>
      </c>
      <c r="R5087">
        <v>14.236676410415299</v>
      </c>
      <c r="S5087">
        <v>0</v>
      </c>
      <c r="T5087">
        <v>5.5</v>
      </c>
      <c r="U5087">
        <v>129.42433100377499</v>
      </c>
      <c r="V5087">
        <v>2.95302013422819E-2</v>
      </c>
    </row>
    <row r="5088" spans="1:22" hidden="1" x14ac:dyDescent="0.25">
      <c r="A5088" t="str">
        <f t="shared" si="110"/>
        <v>35-44FDepr Medop_er_fac</v>
      </c>
      <c r="B5088" t="s">
        <v>273</v>
      </c>
      <c r="C5088" t="s">
        <v>9</v>
      </c>
      <c r="D5088" t="s">
        <v>339</v>
      </c>
      <c r="E5088" t="s">
        <v>4971</v>
      </c>
      <c r="F5088">
        <v>0</v>
      </c>
      <c r="G5088" t="s">
        <v>297</v>
      </c>
      <c r="H5088">
        <v>1552.4785140757399</v>
      </c>
      <c r="I5088">
        <v>0.28499999999999998</v>
      </c>
      <c r="J5088" t="s">
        <v>336</v>
      </c>
      <c r="K5088">
        <v>442.45637651158501</v>
      </c>
      <c r="L5088">
        <v>0</v>
      </c>
      <c r="M5088">
        <v>0</v>
      </c>
      <c r="N5088">
        <v>0</v>
      </c>
      <c r="O5088">
        <v>0</v>
      </c>
      <c r="P5088">
        <v>0</v>
      </c>
      <c r="Q5088">
        <v>0.28499999999999998</v>
      </c>
      <c r="R5088">
        <v>442.45637651158501</v>
      </c>
      <c r="S5088">
        <v>0</v>
      </c>
      <c r="T5088">
        <v>5.5</v>
      </c>
      <c r="U5088">
        <v>1552.4785140757399</v>
      </c>
      <c r="V5088">
        <v>7.6510067114093999E-2</v>
      </c>
    </row>
    <row r="5089" spans="1:22" hidden="1" x14ac:dyDescent="0.25">
      <c r="A5089" t="str">
        <f t="shared" si="110"/>
        <v>35-44FDepr Medop_er_prof</v>
      </c>
      <c r="B5089" t="s">
        <v>273</v>
      </c>
      <c r="C5089" t="s">
        <v>9</v>
      </c>
      <c r="D5089" t="s">
        <v>339</v>
      </c>
      <c r="E5089" t="s">
        <v>4971</v>
      </c>
      <c r="F5089">
        <v>0</v>
      </c>
      <c r="G5089" t="s">
        <v>298</v>
      </c>
      <c r="H5089">
        <v>0</v>
      </c>
      <c r="I5089">
        <v>0</v>
      </c>
      <c r="J5089" t="s">
        <v>276</v>
      </c>
      <c r="K5089">
        <v>0</v>
      </c>
      <c r="L5089">
        <v>0</v>
      </c>
      <c r="M5089">
        <v>0</v>
      </c>
      <c r="N5089">
        <v>0</v>
      </c>
      <c r="O5089">
        <v>0</v>
      </c>
      <c r="P5089">
        <v>0</v>
      </c>
      <c r="Q5089">
        <v>0</v>
      </c>
      <c r="R5089">
        <v>0</v>
      </c>
      <c r="S5089">
        <v>0</v>
      </c>
      <c r="T5089">
        <v>5.5</v>
      </c>
      <c r="U5089">
        <v>0</v>
      </c>
      <c r="V5089">
        <v>0</v>
      </c>
    </row>
    <row r="5090" spans="1:22" hidden="1" x14ac:dyDescent="0.25">
      <c r="A5090" t="str">
        <f t="shared" si="110"/>
        <v>35-44FDepr Medop_eye</v>
      </c>
      <c r="B5090" t="s">
        <v>273</v>
      </c>
      <c r="C5090" t="s">
        <v>9</v>
      </c>
      <c r="D5090" t="s">
        <v>339</v>
      </c>
      <c r="E5090" t="s">
        <v>4971</v>
      </c>
      <c r="F5090">
        <v>0</v>
      </c>
      <c r="G5090" t="s">
        <v>299</v>
      </c>
      <c r="H5090">
        <v>133.89530214427</v>
      </c>
      <c r="I5090">
        <v>7.4999999999999997E-2</v>
      </c>
      <c r="J5090" t="s">
        <v>332</v>
      </c>
      <c r="K5090">
        <v>10.0421476608203</v>
      </c>
      <c r="L5090">
        <v>0</v>
      </c>
      <c r="M5090">
        <v>7.4999999999999997E-2</v>
      </c>
      <c r="N5090">
        <v>0</v>
      </c>
      <c r="O5090">
        <v>0</v>
      </c>
      <c r="P5090">
        <v>0</v>
      </c>
      <c r="Q5090">
        <v>0</v>
      </c>
      <c r="R5090">
        <v>0</v>
      </c>
      <c r="S5090">
        <v>0</v>
      </c>
      <c r="T5090">
        <v>5.5</v>
      </c>
      <c r="U5090">
        <v>133.89530214427</v>
      </c>
      <c r="V5090">
        <v>4.88599348534202E-3</v>
      </c>
    </row>
    <row r="5091" spans="1:22" hidden="1" x14ac:dyDescent="0.25">
      <c r="A5091" t="str">
        <f t="shared" si="110"/>
        <v>35-44FDepr Medop_jcode</v>
      </c>
      <c r="B5091" t="s">
        <v>273</v>
      </c>
      <c r="C5091" t="s">
        <v>9</v>
      </c>
      <c r="D5091" t="s">
        <v>339</v>
      </c>
      <c r="E5091" t="s">
        <v>4971</v>
      </c>
      <c r="F5091">
        <v>0</v>
      </c>
      <c r="G5091" t="s">
        <v>300</v>
      </c>
      <c r="H5091">
        <v>0</v>
      </c>
      <c r="I5091">
        <v>0</v>
      </c>
      <c r="J5091" t="s">
        <v>336</v>
      </c>
      <c r="K5091">
        <v>0</v>
      </c>
      <c r="L5091">
        <v>0</v>
      </c>
      <c r="M5091">
        <v>0</v>
      </c>
      <c r="N5091">
        <v>0</v>
      </c>
      <c r="O5091">
        <v>0</v>
      </c>
      <c r="P5091">
        <v>0</v>
      </c>
      <c r="Q5091">
        <v>0</v>
      </c>
      <c r="R5091">
        <v>0</v>
      </c>
      <c r="S5091">
        <v>0</v>
      </c>
      <c r="T5091">
        <v>5.5</v>
      </c>
      <c r="U5091">
        <v>0</v>
      </c>
      <c r="V5091">
        <v>0</v>
      </c>
    </row>
    <row r="5092" spans="1:22" hidden="1" x14ac:dyDescent="0.25">
      <c r="A5092" t="str">
        <f t="shared" si="110"/>
        <v>35-44FDepr Medop_lab</v>
      </c>
      <c r="B5092" t="s">
        <v>273</v>
      </c>
      <c r="C5092" t="s">
        <v>9</v>
      </c>
      <c r="D5092" t="s">
        <v>339</v>
      </c>
      <c r="E5092" t="s">
        <v>4971</v>
      </c>
      <c r="F5092">
        <v>0</v>
      </c>
      <c r="G5092" t="s">
        <v>301</v>
      </c>
      <c r="H5092">
        <v>112.216402552809</v>
      </c>
      <c r="I5092">
        <v>2.4449999999999998</v>
      </c>
      <c r="J5092" t="s">
        <v>333</v>
      </c>
      <c r="K5092">
        <v>274.369104241618</v>
      </c>
      <c r="L5092">
        <v>0</v>
      </c>
      <c r="M5092">
        <v>0</v>
      </c>
      <c r="N5092">
        <v>2.4449999999999998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5.5</v>
      </c>
      <c r="U5092">
        <v>112.216402552809</v>
      </c>
      <c r="V5092">
        <v>0.61201501877346698</v>
      </c>
    </row>
    <row r="5093" spans="1:22" hidden="1" x14ac:dyDescent="0.25">
      <c r="A5093" t="str">
        <f t="shared" si="110"/>
        <v>35-44FDepr Medop_mh</v>
      </c>
      <c r="B5093" t="s">
        <v>273</v>
      </c>
      <c r="C5093" t="s">
        <v>9</v>
      </c>
      <c r="D5093" t="s">
        <v>339</v>
      </c>
      <c r="E5093" t="s">
        <v>4971</v>
      </c>
      <c r="F5093">
        <v>0</v>
      </c>
      <c r="G5093" t="s">
        <v>302</v>
      </c>
      <c r="H5093">
        <v>103.301537650458</v>
      </c>
      <c r="I5093">
        <v>4.2450000000000001</v>
      </c>
      <c r="J5093" t="s">
        <v>332</v>
      </c>
      <c r="K5093">
        <v>438.51502732619599</v>
      </c>
      <c r="L5093">
        <v>0</v>
      </c>
      <c r="M5093">
        <v>4.2450000000000001</v>
      </c>
      <c r="N5093">
        <v>0</v>
      </c>
      <c r="O5093">
        <v>0</v>
      </c>
      <c r="P5093">
        <v>0</v>
      </c>
      <c r="Q5093">
        <v>0</v>
      </c>
      <c r="R5093">
        <v>0</v>
      </c>
      <c r="S5093">
        <v>0</v>
      </c>
      <c r="T5093">
        <v>5.5</v>
      </c>
      <c r="U5093">
        <v>103.301537650458</v>
      </c>
      <c r="V5093">
        <v>0.27654723127035802</v>
      </c>
    </row>
    <row r="5094" spans="1:22" hidden="1" x14ac:dyDescent="0.25">
      <c r="A5094" t="str">
        <f t="shared" si="110"/>
        <v>35-44FDepr Medop_op_fac</v>
      </c>
      <c r="B5094" t="s">
        <v>273</v>
      </c>
      <c r="C5094" t="s">
        <v>9</v>
      </c>
      <c r="D5094" t="s">
        <v>339</v>
      </c>
      <c r="E5094" t="s">
        <v>4971</v>
      </c>
      <c r="F5094">
        <v>0</v>
      </c>
      <c r="G5094" t="s">
        <v>303</v>
      </c>
      <c r="H5094">
        <v>416.46099015243999</v>
      </c>
      <c r="I5094">
        <v>0.53</v>
      </c>
      <c r="J5094" t="s">
        <v>336</v>
      </c>
      <c r="K5094">
        <v>220.72432478079301</v>
      </c>
      <c r="L5094">
        <v>0</v>
      </c>
      <c r="M5094">
        <v>0</v>
      </c>
      <c r="N5094">
        <v>0</v>
      </c>
      <c r="O5094">
        <v>0</v>
      </c>
      <c r="P5094">
        <v>0</v>
      </c>
      <c r="Q5094">
        <v>0.53</v>
      </c>
      <c r="R5094">
        <v>220.72432478079301</v>
      </c>
      <c r="S5094">
        <v>0</v>
      </c>
      <c r="T5094">
        <v>5.5</v>
      </c>
      <c r="U5094">
        <v>416.46099015243999</v>
      </c>
      <c r="V5094">
        <v>0.14228187919463101</v>
      </c>
    </row>
    <row r="5095" spans="1:22" hidden="1" x14ac:dyDescent="0.25">
      <c r="A5095" t="str">
        <f t="shared" si="110"/>
        <v>35-44FDepr Medop_other</v>
      </c>
      <c r="B5095" t="s">
        <v>273</v>
      </c>
      <c r="C5095" t="s">
        <v>9</v>
      </c>
      <c r="D5095" t="s">
        <v>339</v>
      </c>
      <c r="E5095" t="s">
        <v>4971</v>
      </c>
      <c r="F5095">
        <v>0</v>
      </c>
      <c r="G5095" t="s">
        <v>304</v>
      </c>
      <c r="H5095">
        <v>293.49220080056102</v>
      </c>
      <c r="I5095">
        <v>1</v>
      </c>
      <c r="J5095" t="s">
        <v>336</v>
      </c>
      <c r="K5095">
        <v>293.49220080056102</v>
      </c>
      <c r="L5095">
        <v>0</v>
      </c>
      <c r="M5095">
        <v>0</v>
      </c>
      <c r="N5095">
        <v>0</v>
      </c>
      <c r="O5095">
        <v>0</v>
      </c>
      <c r="P5095">
        <v>0</v>
      </c>
      <c r="Q5095">
        <v>1</v>
      </c>
      <c r="R5095">
        <v>293.49220080056102</v>
      </c>
      <c r="S5095">
        <v>0</v>
      </c>
      <c r="T5095">
        <v>5.5</v>
      </c>
      <c r="U5095">
        <v>293.49220080056102</v>
      </c>
      <c r="V5095">
        <v>0.26845637583892601</v>
      </c>
    </row>
    <row r="5096" spans="1:22" hidden="1" x14ac:dyDescent="0.25">
      <c r="A5096" t="str">
        <f t="shared" si="110"/>
        <v>35-44FDepr Medop_prev</v>
      </c>
      <c r="B5096" t="s">
        <v>273</v>
      </c>
      <c r="C5096" t="s">
        <v>9</v>
      </c>
      <c r="D5096" t="s">
        <v>339</v>
      </c>
      <c r="E5096" t="s">
        <v>4971</v>
      </c>
      <c r="F5096">
        <v>0</v>
      </c>
      <c r="G5096" t="s">
        <v>305</v>
      </c>
      <c r="H5096">
        <v>157.624053644382</v>
      </c>
      <c r="I5096">
        <v>2.4849999999999999</v>
      </c>
      <c r="J5096" t="s">
        <v>332</v>
      </c>
      <c r="K5096">
        <v>391.69577330628903</v>
      </c>
      <c r="L5096">
        <v>0</v>
      </c>
      <c r="M5096">
        <v>2.4849999999999999</v>
      </c>
      <c r="N5096">
        <v>0</v>
      </c>
      <c r="O5096">
        <v>0</v>
      </c>
      <c r="P5096">
        <v>0</v>
      </c>
      <c r="Q5096">
        <v>0</v>
      </c>
      <c r="R5096">
        <v>0</v>
      </c>
      <c r="S5096">
        <v>0</v>
      </c>
      <c r="T5096">
        <v>5.5</v>
      </c>
      <c r="U5096">
        <v>157.624053644382</v>
      </c>
      <c r="V5096">
        <v>0.161889250814332</v>
      </c>
    </row>
    <row r="5097" spans="1:22" hidden="1" x14ac:dyDescent="0.25">
      <c r="A5097" t="str">
        <f t="shared" si="110"/>
        <v>35-44FDepr Medop_primcare</v>
      </c>
      <c r="B5097" t="s">
        <v>273</v>
      </c>
      <c r="C5097" t="s">
        <v>9</v>
      </c>
      <c r="D5097" t="s">
        <v>339</v>
      </c>
      <c r="E5097" t="s">
        <v>4971</v>
      </c>
      <c r="F5097">
        <v>0</v>
      </c>
      <c r="G5097" t="s">
        <v>306</v>
      </c>
      <c r="H5097">
        <v>114.46530923601399</v>
      </c>
      <c r="I5097">
        <v>3.1150000000000002</v>
      </c>
      <c r="J5097" t="s">
        <v>332</v>
      </c>
      <c r="K5097">
        <v>356.55943827018302</v>
      </c>
      <c r="L5097">
        <v>0</v>
      </c>
      <c r="M5097">
        <v>3.1150000000000002</v>
      </c>
      <c r="N5097">
        <v>0</v>
      </c>
      <c r="O5097">
        <v>0</v>
      </c>
      <c r="P5097">
        <v>0</v>
      </c>
      <c r="Q5097">
        <v>0</v>
      </c>
      <c r="R5097">
        <v>0</v>
      </c>
      <c r="S5097">
        <v>0</v>
      </c>
      <c r="T5097">
        <v>5.5</v>
      </c>
      <c r="U5097">
        <v>114.46530923601399</v>
      </c>
      <c r="V5097">
        <v>0.20293159609120501</v>
      </c>
    </row>
    <row r="5098" spans="1:22" hidden="1" x14ac:dyDescent="0.25">
      <c r="A5098" t="str">
        <f t="shared" si="110"/>
        <v>35-44FDepr Medop_rehab</v>
      </c>
      <c r="B5098" t="s">
        <v>273</v>
      </c>
      <c r="C5098" t="s">
        <v>9</v>
      </c>
      <c r="D5098" t="s">
        <v>339</v>
      </c>
      <c r="E5098" t="s">
        <v>4971</v>
      </c>
      <c r="F5098">
        <v>0</v>
      </c>
      <c r="G5098" t="s">
        <v>307</v>
      </c>
      <c r="H5098">
        <v>83.8514252335397</v>
      </c>
      <c r="I5098">
        <v>1.4950000000000001</v>
      </c>
      <c r="J5098" t="s">
        <v>336</v>
      </c>
      <c r="K5098">
        <v>125.35788072414201</v>
      </c>
      <c r="L5098">
        <v>0</v>
      </c>
      <c r="M5098">
        <v>0</v>
      </c>
      <c r="N5098">
        <v>0</v>
      </c>
      <c r="O5098">
        <v>0</v>
      </c>
      <c r="P5098">
        <v>0</v>
      </c>
      <c r="Q5098">
        <v>1.4950000000000001</v>
      </c>
      <c r="R5098">
        <v>125.35788072414201</v>
      </c>
      <c r="S5098">
        <v>0</v>
      </c>
      <c r="T5098">
        <v>5.5</v>
      </c>
      <c r="U5098">
        <v>83.8514252335397</v>
      </c>
      <c r="V5098">
        <v>0.40134228187919502</v>
      </c>
    </row>
    <row r="5099" spans="1:22" hidden="1" x14ac:dyDescent="0.25">
      <c r="A5099" t="str">
        <f t="shared" si="110"/>
        <v>35-44FDepr Medop_speccare</v>
      </c>
      <c r="B5099" t="s">
        <v>273</v>
      </c>
      <c r="C5099" t="s">
        <v>9</v>
      </c>
      <c r="D5099" t="s">
        <v>339</v>
      </c>
      <c r="E5099" t="s">
        <v>4971</v>
      </c>
      <c r="F5099">
        <v>0</v>
      </c>
      <c r="G5099" t="s">
        <v>308</v>
      </c>
      <c r="H5099">
        <v>122.31584376476999</v>
      </c>
      <c r="I5099">
        <v>4.3150000000000004</v>
      </c>
      <c r="J5099" t="s">
        <v>332</v>
      </c>
      <c r="K5099">
        <v>527.79286584498402</v>
      </c>
      <c r="L5099">
        <v>0</v>
      </c>
      <c r="M5099">
        <v>4.3150000000000004</v>
      </c>
      <c r="N5099">
        <v>0</v>
      </c>
      <c r="O5099">
        <v>0</v>
      </c>
      <c r="P5099">
        <v>0</v>
      </c>
      <c r="Q5099">
        <v>0</v>
      </c>
      <c r="R5099">
        <v>0</v>
      </c>
      <c r="S5099">
        <v>0</v>
      </c>
      <c r="T5099">
        <v>5.5</v>
      </c>
      <c r="U5099">
        <v>122.31584376476999</v>
      </c>
      <c r="V5099">
        <v>0.28110749185667799</v>
      </c>
    </row>
    <row r="5100" spans="1:22" hidden="1" x14ac:dyDescent="0.25">
      <c r="A5100" t="str">
        <f t="shared" si="110"/>
        <v>35-44FDepr Medop_surg</v>
      </c>
      <c r="B5100" t="s">
        <v>273</v>
      </c>
      <c r="C5100" t="s">
        <v>9</v>
      </c>
      <c r="D5100" t="s">
        <v>339</v>
      </c>
      <c r="E5100" t="s">
        <v>4971</v>
      </c>
      <c r="F5100">
        <v>0</v>
      </c>
      <c r="G5100" t="s">
        <v>309</v>
      </c>
      <c r="H5100">
        <v>564.13317514213497</v>
      </c>
      <c r="I5100">
        <v>0.28499999999999998</v>
      </c>
      <c r="J5100" t="s">
        <v>336</v>
      </c>
      <c r="K5100">
        <v>160.77795491550901</v>
      </c>
      <c r="L5100">
        <v>0</v>
      </c>
      <c r="M5100">
        <v>0</v>
      </c>
      <c r="N5100">
        <v>0</v>
      </c>
      <c r="O5100">
        <v>0</v>
      </c>
      <c r="P5100">
        <v>0</v>
      </c>
      <c r="Q5100">
        <v>0.28499999999999998</v>
      </c>
      <c r="R5100">
        <v>160.77795491550901</v>
      </c>
      <c r="S5100">
        <v>0</v>
      </c>
      <c r="T5100">
        <v>5.5</v>
      </c>
      <c r="U5100">
        <v>564.13317514213497</v>
      </c>
      <c r="V5100">
        <v>7.6510067114093902E-2</v>
      </c>
    </row>
    <row r="5101" spans="1:22" hidden="1" x14ac:dyDescent="0.25">
      <c r="A5101" t="str">
        <f t="shared" si="110"/>
        <v>35-44FDepr Medop_ultrasound</v>
      </c>
      <c r="B5101" t="s">
        <v>273</v>
      </c>
      <c r="C5101" t="s">
        <v>9</v>
      </c>
      <c r="D5101" t="s">
        <v>339</v>
      </c>
      <c r="E5101" t="s">
        <v>4971</v>
      </c>
      <c r="F5101">
        <v>0</v>
      </c>
      <c r="G5101" t="s">
        <v>310</v>
      </c>
      <c r="H5101">
        <v>264.36746763192002</v>
      </c>
      <c r="I5101">
        <v>0.33500000000000002</v>
      </c>
      <c r="J5101" t="s">
        <v>333</v>
      </c>
      <c r="K5101">
        <v>88.563101656692993</v>
      </c>
      <c r="L5101">
        <v>0</v>
      </c>
      <c r="M5101">
        <v>0</v>
      </c>
      <c r="N5101">
        <v>0.33500000000000002</v>
      </c>
      <c r="O5101">
        <v>0</v>
      </c>
      <c r="P5101">
        <v>0</v>
      </c>
      <c r="Q5101">
        <v>0</v>
      </c>
      <c r="R5101">
        <v>0</v>
      </c>
      <c r="S5101">
        <v>0</v>
      </c>
      <c r="T5101">
        <v>5.5</v>
      </c>
      <c r="U5101">
        <v>264.36746763192002</v>
      </c>
      <c r="V5101">
        <v>8.3854818523153907E-2</v>
      </c>
    </row>
    <row r="5102" spans="1:22" hidden="1" x14ac:dyDescent="0.25">
      <c r="A5102" t="str">
        <f t="shared" si="110"/>
        <v>35-44FDepr Medop_xray</v>
      </c>
      <c r="B5102" t="s">
        <v>273</v>
      </c>
      <c r="C5102" t="s">
        <v>9</v>
      </c>
      <c r="D5102" t="s">
        <v>339</v>
      </c>
      <c r="E5102" t="s">
        <v>4971</v>
      </c>
      <c r="F5102">
        <v>0</v>
      </c>
      <c r="G5102" t="s">
        <v>311</v>
      </c>
      <c r="H5102">
        <v>124.13786332732001</v>
      </c>
      <c r="I5102">
        <v>0.57499999999999996</v>
      </c>
      <c r="J5102" t="s">
        <v>333</v>
      </c>
      <c r="K5102">
        <v>71.379271413209196</v>
      </c>
      <c r="L5102">
        <v>0</v>
      </c>
      <c r="M5102">
        <v>0</v>
      </c>
      <c r="N5102">
        <v>0.57499999999999996</v>
      </c>
      <c r="O5102">
        <v>0</v>
      </c>
      <c r="P5102">
        <v>0</v>
      </c>
      <c r="Q5102">
        <v>0</v>
      </c>
      <c r="R5102">
        <v>0</v>
      </c>
      <c r="S5102">
        <v>0</v>
      </c>
      <c r="T5102">
        <v>5.5</v>
      </c>
      <c r="U5102">
        <v>124.13786332732001</v>
      </c>
      <c r="V5102">
        <v>0.143929912390488</v>
      </c>
    </row>
    <row r="5103" spans="1:22" hidden="1" x14ac:dyDescent="0.25">
      <c r="A5103" t="str">
        <f t="shared" si="110"/>
        <v>35-44FDepr Medrx_generic</v>
      </c>
      <c r="B5103" t="s">
        <v>273</v>
      </c>
      <c r="C5103" t="s">
        <v>9</v>
      </c>
      <c r="D5103" t="s">
        <v>339</v>
      </c>
      <c r="E5103" t="s">
        <v>4971</v>
      </c>
      <c r="F5103">
        <v>0</v>
      </c>
      <c r="G5103" t="s">
        <v>312</v>
      </c>
      <c r="H5103">
        <v>34.6078525927242</v>
      </c>
      <c r="I5103">
        <v>23.15</v>
      </c>
      <c r="J5103" t="s">
        <v>334</v>
      </c>
      <c r="K5103">
        <v>801.17178752156599</v>
      </c>
      <c r="L5103">
        <v>0</v>
      </c>
      <c r="M5103">
        <v>0</v>
      </c>
      <c r="N5103">
        <v>0</v>
      </c>
      <c r="O5103">
        <v>23.15</v>
      </c>
      <c r="P5103">
        <v>0</v>
      </c>
      <c r="Q5103">
        <v>0</v>
      </c>
      <c r="R5103">
        <v>0</v>
      </c>
      <c r="S5103">
        <v>0</v>
      </c>
      <c r="T5103">
        <v>5.5</v>
      </c>
      <c r="U5103">
        <v>34.6078525927242</v>
      </c>
      <c r="V5103">
        <v>0.84674469641550798</v>
      </c>
    </row>
    <row r="5104" spans="1:22" hidden="1" x14ac:dyDescent="0.25">
      <c r="A5104" t="str">
        <f t="shared" si="110"/>
        <v>35-44FDepr Medrx_npbrand</v>
      </c>
      <c r="B5104" t="s">
        <v>273</v>
      </c>
      <c r="C5104" t="s">
        <v>9</v>
      </c>
      <c r="D5104" t="s">
        <v>339</v>
      </c>
      <c r="E5104" t="s">
        <v>4971</v>
      </c>
      <c r="F5104">
        <v>0</v>
      </c>
      <c r="G5104" t="s">
        <v>2688</v>
      </c>
      <c r="H5104">
        <v>313.55535683916497</v>
      </c>
      <c r="I5104">
        <v>0.52692905042500005</v>
      </c>
      <c r="J5104" t="s">
        <v>334</v>
      </c>
      <c r="K5104">
        <v>165.22142643493299</v>
      </c>
      <c r="L5104">
        <v>0</v>
      </c>
      <c r="M5104">
        <v>0</v>
      </c>
      <c r="N5104">
        <v>0</v>
      </c>
      <c r="O5104">
        <v>0.52692905042500005</v>
      </c>
      <c r="P5104">
        <v>0</v>
      </c>
      <c r="Q5104">
        <v>0</v>
      </c>
      <c r="R5104">
        <v>0</v>
      </c>
      <c r="S5104">
        <v>0</v>
      </c>
      <c r="T5104">
        <v>5.5</v>
      </c>
      <c r="U5104">
        <v>313.55535683916497</v>
      </c>
      <c r="V5104">
        <v>1.9273191310351101E-2</v>
      </c>
    </row>
    <row r="5105" spans="1:22" hidden="1" x14ac:dyDescent="0.25">
      <c r="A5105" t="str">
        <f t="shared" si="110"/>
        <v>35-44FDepr Medrx_pbrand</v>
      </c>
      <c r="B5105" t="s">
        <v>273</v>
      </c>
      <c r="C5105" t="s">
        <v>9</v>
      </c>
      <c r="D5105" t="s">
        <v>339</v>
      </c>
      <c r="E5105" t="s">
        <v>4971</v>
      </c>
      <c r="F5105">
        <v>0</v>
      </c>
      <c r="G5105" t="s">
        <v>2687</v>
      </c>
      <c r="H5105">
        <v>194.59893201393399</v>
      </c>
      <c r="I5105">
        <v>3.6480709495750001</v>
      </c>
      <c r="J5105" t="s">
        <v>334</v>
      </c>
      <c r="K5105">
        <v>709.91071069835402</v>
      </c>
      <c r="L5105">
        <v>0</v>
      </c>
      <c r="M5105">
        <v>0</v>
      </c>
      <c r="N5105">
        <v>0</v>
      </c>
      <c r="O5105">
        <v>3.6480709495750001</v>
      </c>
      <c r="P5105">
        <v>0</v>
      </c>
      <c r="Q5105">
        <v>0</v>
      </c>
      <c r="R5105">
        <v>0</v>
      </c>
      <c r="S5105">
        <v>0</v>
      </c>
      <c r="T5105">
        <v>5.5</v>
      </c>
      <c r="U5105">
        <v>194.59893201393399</v>
      </c>
      <c r="V5105">
        <v>0.133433465602597</v>
      </c>
    </row>
    <row r="5106" spans="1:22" hidden="1" x14ac:dyDescent="0.25">
      <c r="A5106" t="str">
        <f t="shared" si="110"/>
        <v>35-44FDepr Medrx_specialty</v>
      </c>
      <c r="B5106" t="s">
        <v>273</v>
      </c>
      <c r="C5106" t="s">
        <v>9</v>
      </c>
      <c r="D5106" t="s">
        <v>339</v>
      </c>
      <c r="E5106" t="s">
        <v>4971</v>
      </c>
      <c r="F5106">
        <v>0</v>
      </c>
      <c r="G5106" t="s">
        <v>313</v>
      </c>
      <c r="H5106">
        <v>1245.01482198336</v>
      </c>
      <c r="I5106">
        <v>1.4999999999999999E-2</v>
      </c>
      <c r="J5106" t="s">
        <v>334</v>
      </c>
      <c r="K5106">
        <v>18.675222329750401</v>
      </c>
      <c r="L5106">
        <v>0</v>
      </c>
      <c r="M5106">
        <v>0</v>
      </c>
      <c r="N5106">
        <v>0</v>
      </c>
      <c r="O5106">
        <v>1.4999999999999999E-2</v>
      </c>
      <c r="P5106">
        <v>0</v>
      </c>
      <c r="Q5106">
        <v>0</v>
      </c>
      <c r="R5106">
        <v>0</v>
      </c>
      <c r="S5106">
        <v>0</v>
      </c>
      <c r="T5106">
        <v>5.5</v>
      </c>
      <c r="U5106">
        <v>1245.01482198336</v>
      </c>
      <c r="V5106">
        <v>5.4864667154352605E-4</v>
      </c>
    </row>
    <row r="5107" spans="1:22" hidden="1" x14ac:dyDescent="0.25">
      <c r="A5107" t="str">
        <f t="shared" si="110"/>
        <v>35-44FDepr Highip_fac</v>
      </c>
      <c r="B5107" t="s">
        <v>273</v>
      </c>
      <c r="C5107" t="s">
        <v>9</v>
      </c>
      <c r="D5107" t="s">
        <v>339</v>
      </c>
      <c r="E5107" t="s">
        <v>4972</v>
      </c>
      <c r="F5107">
        <v>1031</v>
      </c>
      <c r="G5107" t="s">
        <v>289</v>
      </c>
      <c r="H5107">
        <v>4759.6095354311401</v>
      </c>
      <c r="I5107">
        <v>4.1100000000000003</v>
      </c>
      <c r="J5107" t="s">
        <v>335</v>
      </c>
      <c r="K5107">
        <v>19561.995190622001</v>
      </c>
      <c r="L5107">
        <v>20168417.041531298</v>
      </c>
      <c r="M5107">
        <v>0</v>
      </c>
      <c r="N5107">
        <v>0</v>
      </c>
      <c r="O5107">
        <v>0</v>
      </c>
      <c r="P5107">
        <v>4.1100000000000003</v>
      </c>
      <c r="Q5107">
        <v>0</v>
      </c>
      <c r="R5107">
        <v>0</v>
      </c>
      <c r="S5107">
        <v>4237.41</v>
      </c>
      <c r="T5107">
        <v>10</v>
      </c>
      <c r="U5107">
        <v>4759.6095354311401</v>
      </c>
      <c r="V5107">
        <v>1</v>
      </c>
    </row>
    <row r="5108" spans="1:22" hidden="1" x14ac:dyDescent="0.25">
      <c r="A5108" t="str">
        <f t="shared" si="110"/>
        <v>35-44FDepr Highip_prof</v>
      </c>
      <c r="B5108" t="s">
        <v>273</v>
      </c>
      <c r="C5108" t="s">
        <v>9</v>
      </c>
      <c r="D5108" t="s">
        <v>339</v>
      </c>
      <c r="E5108" t="s">
        <v>4972</v>
      </c>
      <c r="F5108">
        <v>1031</v>
      </c>
      <c r="G5108" t="s">
        <v>290</v>
      </c>
      <c r="H5108">
        <v>4223.6825179216903</v>
      </c>
      <c r="I5108">
        <v>0.85</v>
      </c>
      <c r="J5108" t="s">
        <v>363</v>
      </c>
      <c r="K5108">
        <v>3590.1301402334302</v>
      </c>
      <c r="L5108">
        <v>3701424.17458067</v>
      </c>
      <c r="M5108">
        <v>0</v>
      </c>
      <c r="N5108">
        <v>0</v>
      </c>
      <c r="O5108">
        <v>0</v>
      </c>
      <c r="P5108">
        <v>0</v>
      </c>
      <c r="Q5108">
        <v>0</v>
      </c>
      <c r="R5108">
        <v>0</v>
      </c>
      <c r="S5108">
        <v>876.35</v>
      </c>
      <c r="T5108">
        <v>10</v>
      </c>
      <c r="U5108">
        <v>4223.6825179216903</v>
      </c>
      <c r="V5108">
        <v>0.20681265206812599</v>
      </c>
    </row>
    <row r="5109" spans="1:22" hidden="1" x14ac:dyDescent="0.25">
      <c r="A5109" t="str">
        <f t="shared" si="110"/>
        <v>35-44FDepr Highop_ambulance</v>
      </c>
      <c r="B5109" t="s">
        <v>273</v>
      </c>
      <c r="C5109" t="s">
        <v>9</v>
      </c>
      <c r="D5109" t="s">
        <v>339</v>
      </c>
      <c r="E5109" t="s">
        <v>4972</v>
      </c>
      <c r="F5109">
        <v>1031</v>
      </c>
      <c r="G5109" t="s">
        <v>291</v>
      </c>
      <c r="H5109">
        <v>1142.34595777918</v>
      </c>
      <c r="I5109">
        <v>0.4</v>
      </c>
      <c r="J5109" t="s">
        <v>336</v>
      </c>
      <c r="K5109">
        <v>456.93838311167201</v>
      </c>
      <c r="L5109">
        <v>471103.47298813402</v>
      </c>
      <c r="M5109">
        <v>0</v>
      </c>
      <c r="N5109">
        <v>0</v>
      </c>
      <c r="O5109">
        <v>0</v>
      </c>
      <c r="P5109">
        <v>0</v>
      </c>
      <c r="Q5109">
        <v>0.4</v>
      </c>
      <c r="R5109">
        <v>456.93838311167201</v>
      </c>
      <c r="S5109">
        <v>412.4</v>
      </c>
      <c r="T5109">
        <v>10</v>
      </c>
      <c r="U5109">
        <v>1142.34595777918</v>
      </c>
      <c r="V5109">
        <v>2.6126714565643399E-2</v>
      </c>
    </row>
    <row r="5110" spans="1:22" hidden="1" x14ac:dyDescent="0.25">
      <c r="A5110" t="str">
        <f t="shared" si="110"/>
        <v>35-44FDepr Highop_chiro</v>
      </c>
      <c r="B5110" t="s">
        <v>273</v>
      </c>
      <c r="C5110" t="s">
        <v>9</v>
      </c>
      <c r="D5110" t="s">
        <v>339</v>
      </c>
      <c r="E5110" t="s">
        <v>4972</v>
      </c>
      <c r="F5110">
        <v>1031</v>
      </c>
      <c r="G5110" t="s">
        <v>292</v>
      </c>
      <c r="H5110">
        <v>50.633131069204701</v>
      </c>
      <c r="I5110">
        <v>1.42</v>
      </c>
      <c r="J5110" t="s">
        <v>332</v>
      </c>
      <c r="K5110">
        <v>71.899046118270704</v>
      </c>
      <c r="L5110">
        <v>74127.9165479371</v>
      </c>
      <c r="M5110">
        <v>1.42</v>
      </c>
      <c r="N5110">
        <v>0</v>
      </c>
      <c r="O5110">
        <v>0</v>
      </c>
      <c r="P5110">
        <v>0</v>
      </c>
      <c r="Q5110">
        <v>0</v>
      </c>
      <c r="R5110">
        <v>0</v>
      </c>
      <c r="S5110">
        <v>1464.02</v>
      </c>
      <c r="T5110">
        <v>10</v>
      </c>
      <c r="U5110">
        <v>50.633131069204701</v>
      </c>
      <c r="V5110">
        <v>4.99472388322195E-2</v>
      </c>
    </row>
    <row r="5111" spans="1:22" hidden="1" x14ac:dyDescent="0.25">
      <c r="A5111" t="str">
        <f t="shared" si="110"/>
        <v>35-44FDepr Highop_ct_mri</v>
      </c>
      <c r="B5111" t="s">
        <v>273</v>
      </c>
      <c r="C5111" t="s">
        <v>9</v>
      </c>
      <c r="D5111" t="s">
        <v>339</v>
      </c>
      <c r="E5111" t="s">
        <v>4972</v>
      </c>
      <c r="F5111">
        <v>1031</v>
      </c>
      <c r="G5111" t="s">
        <v>293</v>
      </c>
      <c r="H5111">
        <v>1189.1632363010201</v>
      </c>
      <c r="I5111">
        <v>1.36</v>
      </c>
      <c r="J5111" t="s">
        <v>333</v>
      </c>
      <c r="K5111">
        <v>1617.26200136939</v>
      </c>
      <c r="L5111">
        <v>1667397.1234118401</v>
      </c>
      <c r="M5111">
        <v>0</v>
      </c>
      <c r="N5111">
        <v>1.36</v>
      </c>
      <c r="O5111">
        <v>0</v>
      </c>
      <c r="P5111">
        <v>0</v>
      </c>
      <c r="Q5111">
        <v>0</v>
      </c>
      <c r="R5111">
        <v>0</v>
      </c>
      <c r="S5111">
        <v>1402.16</v>
      </c>
      <c r="T5111">
        <v>10</v>
      </c>
      <c r="U5111">
        <v>1189.1632363010201</v>
      </c>
      <c r="V5111">
        <v>9.6113074204946997E-2</v>
      </c>
    </row>
    <row r="5112" spans="1:22" hidden="1" x14ac:dyDescent="0.25">
      <c r="A5112" t="str">
        <f t="shared" si="110"/>
        <v>35-44FDepr Highop_diagnostic_cardiology</v>
      </c>
      <c r="B5112" t="s">
        <v>273</v>
      </c>
      <c r="C5112" t="s">
        <v>9</v>
      </c>
      <c r="D5112" t="s">
        <v>339</v>
      </c>
      <c r="E5112" t="s">
        <v>4972</v>
      </c>
      <c r="F5112">
        <v>1031</v>
      </c>
      <c r="G5112" t="s">
        <v>294</v>
      </c>
      <c r="H5112">
        <v>419.14309041823202</v>
      </c>
      <c r="I5112">
        <v>1.79</v>
      </c>
      <c r="J5112" t="s">
        <v>333</v>
      </c>
      <c r="K5112">
        <v>750.26613184863595</v>
      </c>
      <c r="L5112">
        <v>773524.38193594397</v>
      </c>
      <c r="M5112">
        <v>0</v>
      </c>
      <c r="N5112">
        <v>1.79</v>
      </c>
      <c r="O5112">
        <v>0</v>
      </c>
      <c r="P5112">
        <v>0</v>
      </c>
      <c r="Q5112">
        <v>0</v>
      </c>
      <c r="R5112">
        <v>0</v>
      </c>
      <c r="S5112">
        <v>1845.49</v>
      </c>
      <c r="T5112">
        <v>10</v>
      </c>
      <c r="U5112">
        <v>419.14309041823202</v>
      </c>
      <c r="V5112">
        <v>0.12650176678445199</v>
      </c>
    </row>
    <row r="5113" spans="1:22" hidden="1" x14ac:dyDescent="0.25">
      <c r="A5113" t="str">
        <f t="shared" si="110"/>
        <v>35-44FDepr Highop_dialysis</v>
      </c>
      <c r="B5113" t="s">
        <v>273</v>
      </c>
      <c r="C5113" t="s">
        <v>9</v>
      </c>
      <c r="D5113" t="s">
        <v>339</v>
      </c>
      <c r="E5113" t="s">
        <v>4972</v>
      </c>
      <c r="F5113">
        <v>1031</v>
      </c>
      <c r="G5113" t="s">
        <v>295</v>
      </c>
      <c r="H5113">
        <v>1586.4456888856901</v>
      </c>
      <c r="I5113">
        <v>0.28000000000000003</v>
      </c>
      <c r="J5113" t="s">
        <v>336</v>
      </c>
      <c r="K5113">
        <v>444.20479288799402</v>
      </c>
      <c r="L5113">
        <v>457975.14146752201</v>
      </c>
      <c r="M5113">
        <v>0</v>
      </c>
      <c r="N5113">
        <v>0</v>
      </c>
      <c r="O5113">
        <v>0</v>
      </c>
      <c r="P5113">
        <v>0</v>
      </c>
      <c r="Q5113">
        <v>0.28000000000000003</v>
      </c>
      <c r="R5113">
        <v>444.20479288799402</v>
      </c>
      <c r="S5113">
        <v>288.68</v>
      </c>
      <c r="T5113">
        <v>10</v>
      </c>
      <c r="U5113">
        <v>1586.4456888856901</v>
      </c>
      <c r="V5113">
        <v>1.82887001959504E-2</v>
      </c>
    </row>
    <row r="5114" spans="1:22" hidden="1" x14ac:dyDescent="0.25">
      <c r="A5114" t="str">
        <f t="shared" si="110"/>
        <v>35-44FDepr Highop_dme</v>
      </c>
      <c r="B5114" t="s">
        <v>273</v>
      </c>
      <c r="C5114" t="s">
        <v>9</v>
      </c>
      <c r="D5114" t="s">
        <v>339</v>
      </c>
      <c r="E5114" t="s">
        <v>4972</v>
      </c>
      <c r="F5114">
        <v>1031</v>
      </c>
      <c r="G5114" t="s">
        <v>296</v>
      </c>
      <c r="H5114">
        <v>279.41663161055101</v>
      </c>
      <c r="I5114">
        <v>0.92</v>
      </c>
      <c r="J5114" t="s">
        <v>336</v>
      </c>
      <c r="K5114">
        <v>257.06330108170698</v>
      </c>
      <c r="L5114">
        <v>265032.26341523998</v>
      </c>
      <c r="M5114">
        <v>0</v>
      </c>
      <c r="N5114">
        <v>0</v>
      </c>
      <c r="O5114">
        <v>0</v>
      </c>
      <c r="P5114">
        <v>0</v>
      </c>
      <c r="Q5114">
        <v>0.92</v>
      </c>
      <c r="R5114">
        <v>257.06330108170698</v>
      </c>
      <c r="S5114">
        <v>948.52</v>
      </c>
      <c r="T5114">
        <v>10</v>
      </c>
      <c r="U5114">
        <v>279.41663161055101</v>
      </c>
      <c r="V5114">
        <v>6.0091443500979801E-2</v>
      </c>
    </row>
    <row r="5115" spans="1:22" hidden="1" x14ac:dyDescent="0.25">
      <c r="A5115" t="str">
        <f t="shared" si="110"/>
        <v>35-44FDepr Highop_er_fac</v>
      </c>
      <c r="B5115" t="s">
        <v>273</v>
      </c>
      <c r="C5115" t="s">
        <v>9</v>
      </c>
      <c r="D5115" t="s">
        <v>339</v>
      </c>
      <c r="E5115" t="s">
        <v>4972</v>
      </c>
      <c r="F5115">
        <v>1031</v>
      </c>
      <c r="G5115" t="s">
        <v>297</v>
      </c>
      <c r="H5115">
        <v>2641.15117913218</v>
      </c>
      <c r="I5115">
        <v>1.73</v>
      </c>
      <c r="J5115" t="s">
        <v>336</v>
      </c>
      <c r="K5115">
        <v>4569.1915398986703</v>
      </c>
      <c r="L5115">
        <v>4710836.4776355298</v>
      </c>
      <c r="M5115">
        <v>0</v>
      </c>
      <c r="N5115">
        <v>0</v>
      </c>
      <c r="O5115">
        <v>0</v>
      </c>
      <c r="P5115">
        <v>0</v>
      </c>
      <c r="Q5115">
        <v>1.73</v>
      </c>
      <c r="R5115">
        <v>4569.1915398986703</v>
      </c>
      <c r="S5115">
        <v>1783.63</v>
      </c>
      <c r="T5115">
        <v>10</v>
      </c>
      <c r="U5115">
        <v>2641.15117913218</v>
      </c>
      <c r="V5115">
        <v>0.11299804049640801</v>
      </c>
    </row>
    <row r="5116" spans="1:22" hidden="1" x14ac:dyDescent="0.25">
      <c r="A5116" t="str">
        <f t="shared" si="110"/>
        <v>35-44FDepr Highop_er_prof</v>
      </c>
      <c r="B5116" t="s">
        <v>273</v>
      </c>
      <c r="C5116" t="s">
        <v>9</v>
      </c>
      <c r="D5116" t="s">
        <v>339</v>
      </c>
      <c r="E5116" t="s">
        <v>4972</v>
      </c>
      <c r="F5116">
        <v>1031</v>
      </c>
      <c r="G5116" t="s">
        <v>298</v>
      </c>
      <c r="H5116">
        <v>0</v>
      </c>
      <c r="I5116">
        <v>0</v>
      </c>
      <c r="J5116" t="s">
        <v>276</v>
      </c>
      <c r="K5116">
        <v>0</v>
      </c>
      <c r="L5116">
        <v>0</v>
      </c>
      <c r="M5116">
        <v>0</v>
      </c>
      <c r="N5116">
        <v>0</v>
      </c>
      <c r="O5116">
        <v>0</v>
      </c>
      <c r="P5116">
        <v>0</v>
      </c>
      <c r="Q5116">
        <v>0</v>
      </c>
      <c r="R5116">
        <v>0</v>
      </c>
      <c r="S5116">
        <v>0</v>
      </c>
      <c r="T5116">
        <v>10</v>
      </c>
      <c r="U5116">
        <v>0</v>
      </c>
      <c r="V5116">
        <v>0</v>
      </c>
    </row>
    <row r="5117" spans="1:22" hidden="1" x14ac:dyDescent="0.25">
      <c r="A5117" t="str">
        <f t="shared" si="110"/>
        <v>35-44FDepr Highop_eye</v>
      </c>
      <c r="B5117" t="s">
        <v>273</v>
      </c>
      <c r="C5117" t="s">
        <v>9</v>
      </c>
      <c r="D5117" t="s">
        <v>339</v>
      </c>
      <c r="E5117" t="s">
        <v>4972</v>
      </c>
      <c r="F5117">
        <v>1031</v>
      </c>
      <c r="G5117" t="s">
        <v>299</v>
      </c>
      <c r="H5117">
        <v>121.925757428648</v>
      </c>
      <c r="I5117">
        <v>0.15</v>
      </c>
      <c r="J5117" t="s">
        <v>332</v>
      </c>
      <c r="K5117">
        <v>18.288863614297199</v>
      </c>
      <c r="L5117">
        <v>18855.818386340401</v>
      </c>
      <c r="M5117">
        <v>0.15</v>
      </c>
      <c r="N5117">
        <v>0</v>
      </c>
      <c r="O5117">
        <v>0</v>
      </c>
      <c r="P5117">
        <v>0</v>
      </c>
      <c r="Q5117">
        <v>0</v>
      </c>
      <c r="R5117">
        <v>0</v>
      </c>
      <c r="S5117">
        <v>154.65</v>
      </c>
      <c r="T5117">
        <v>10</v>
      </c>
      <c r="U5117">
        <v>121.925757428648</v>
      </c>
      <c r="V5117">
        <v>5.2761167780513499E-3</v>
      </c>
    </row>
    <row r="5118" spans="1:22" hidden="1" x14ac:dyDescent="0.25">
      <c r="A5118" t="str">
        <f t="shared" si="110"/>
        <v>35-44FDepr Highop_jcode</v>
      </c>
      <c r="B5118" t="s">
        <v>273</v>
      </c>
      <c r="C5118" t="s">
        <v>9</v>
      </c>
      <c r="D5118" t="s">
        <v>339</v>
      </c>
      <c r="E5118" t="s">
        <v>4972</v>
      </c>
      <c r="F5118">
        <v>1031</v>
      </c>
      <c r="G5118" t="s">
        <v>300</v>
      </c>
      <c r="H5118">
        <v>3998.2649390634501</v>
      </c>
      <c r="I5118">
        <v>0.33</v>
      </c>
      <c r="J5118" t="s">
        <v>336</v>
      </c>
      <c r="K5118">
        <v>1319.4274298909399</v>
      </c>
      <c r="L5118">
        <v>1360329.6802175599</v>
      </c>
      <c r="M5118">
        <v>0</v>
      </c>
      <c r="N5118">
        <v>0</v>
      </c>
      <c r="O5118">
        <v>0</v>
      </c>
      <c r="P5118">
        <v>0</v>
      </c>
      <c r="Q5118">
        <v>0.33</v>
      </c>
      <c r="R5118">
        <v>1319.4274298909399</v>
      </c>
      <c r="S5118">
        <v>340.23</v>
      </c>
      <c r="T5118">
        <v>10</v>
      </c>
      <c r="U5118">
        <v>3998.2649390634501</v>
      </c>
      <c r="V5118">
        <v>2.1554539516655799E-2</v>
      </c>
    </row>
    <row r="5119" spans="1:22" hidden="1" x14ac:dyDescent="0.25">
      <c r="A5119" t="str">
        <f t="shared" si="110"/>
        <v>35-44FDepr Highop_lab</v>
      </c>
      <c r="B5119" t="s">
        <v>273</v>
      </c>
      <c r="C5119" t="s">
        <v>9</v>
      </c>
      <c r="D5119" t="s">
        <v>339</v>
      </c>
      <c r="E5119" t="s">
        <v>4972</v>
      </c>
      <c r="F5119">
        <v>1031</v>
      </c>
      <c r="G5119" t="s">
        <v>301</v>
      </c>
      <c r="H5119">
        <v>255.31589986653199</v>
      </c>
      <c r="I5119">
        <v>7.55</v>
      </c>
      <c r="J5119" t="s">
        <v>333</v>
      </c>
      <c r="K5119">
        <v>1927.6350439923201</v>
      </c>
      <c r="L5119">
        <v>1987391.73035608</v>
      </c>
      <c r="M5119">
        <v>0</v>
      </c>
      <c r="N5119">
        <v>7.55</v>
      </c>
      <c r="O5119">
        <v>0</v>
      </c>
      <c r="P5119">
        <v>0</v>
      </c>
      <c r="Q5119">
        <v>0</v>
      </c>
      <c r="R5119">
        <v>0</v>
      </c>
      <c r="S5119">
        <v>7784.05</v>
      </c>
      <c r="T5119">
        <v>10</v>
      </c>
      <c r="U5119">
        <v>255.31589986653199</v>
      </c>
      <c r="V5119">
        <v>0.53356890459364004</v>
      </c>
    </row>
    <row r="5120" spans="1:22" hidden="1" x14ac:dyDescent="0.25">
      <c r="A5120" t="str">
        <f t="shared" si="110"/>
        <v>35-44FDepr Highop_mh</v>
      </c>
      <c r="B5120" t="s">
        <v>273</v>
      </c>
      <c r="C5120" t="s">
        <v>9</v>
      </c>
      <c r="D5120" t="s">
        <v>339</v>
      </c>
      <c r="E5120" t="s">
        <v>4972</v>
      </c>
      <c r="F5120">
        <v>1031</v>
      </c>
      <c r="G5120" t="s">
        <v>302</v>
      </c>
      <c r="H5120">
        <v>118.344637790165</v>
      </c>
      <c r="I5120">
        <v>5.77</v>
      </c>
      <c r="J5120" t="s">
        <v>332</v>
      </c>
      <c r="K5120">
        <v>682.84856004925496</v>
      </c>
      <c r="L5120">
        <v>704016.865410781</v>
      </c>
      <c r="M5120">
        <v>5.77</v>
      </c>
      <c r="N5120">
        <v>0</v>
      </c>
      <c r="O5120">
        <v>0</v>
      </c>
      <c r="P5120">
        <v>0</v>
      </c>
      <c r="Q5120">
        <v>0</v>
      </c>
      <c r="R5120">
        <v>0</v>
      </c>
      <c r="S5120">
        <v>5948.87</v>
      </c>
      <c r="T5120">
        <v>10</v>
      </c>
      <c r="U5120">
        <v>118.344637790165</v>
      </c>
      <c r="V5120">
        <v>0.20295462539570899</v>
      </c>
    </row>
    <row r="5121" spans="1:22" hidden="1" x14ac:dyDescent="0.25">
      <c r="A5121" t="str">
        <f t="shared" si="110"/>
        <v>35-44FDepr Highop_op_fac</v>
      </c>
      <c r="B5121" t="s">
        <v>273</v>
      </c>
      <c r="C5121" t="s">
        <v>9</v>
      </c>
      <c r="D5121" t="s">
        <v>339</v>
      </c>
      <c r="E5121" t="s">
        <v>4972</v>
      </c>
      <c r="F5121">
        <v>1031</v>
      </c>
      <c r="G5121" t="s">
        <v>303</v>
      </c>
      <c r="H5121">
        <v>2077.00766620676</v>
      </c>
      <c r="I5121">
        <v>4.67</v>
      </c>
      <c r="J5121" t="s">
        <v>336</v>
      </c>
      <c r="K5121">
        <v>9699.6258011855807</v>
      </c>
      <c r="L5121">
        <v>10000314.201022301</v>
      </c>
      <c r="M5121">
        <v>0</v>
      </c>
      <c r="N5121">
        <v>0</v>
      </c>
      <c r="O5121">
        <v>0</v>
      </c>
      <c r="P5121">
        <v>0</v>
      </c>
      <c r="Q5121">
        <v>4.67</v>
      </c>
      <c r="R5121">
        <v>9699.6258011855807</v>
      </c>
      <c r="S5121">
        <v>4814.7700000000004</v>
      </c>
      <c r="T5121">
        <v>10</v>
      </c>
      <c r="U5121">
        <v>2077.00766620676</v>
      </c>
      <c r="V5121">
        <v>0.305029392553886</v>
      </c>
    </row>
    <row r="5122" spans="1:22" hidden="1" x14ac:dyDescent="0.25">
      <c r="A5122" t="str">
        <f t="shared" si="110"/>
        <v>35-44FDepr Highop_other</v>
      </c>
      <c r="B5122" t="s">
        <v>273</v>
      </c>
      <c r="C5122" t="s">
        <v>9</v>
      </c>
      <c r="D5122" t="s">
        <v>339</v>
      </c>
      <c r="E5122" t="s">
        <v>4972</v>
      </c>
      <c r="F5122">
        <v>1031</v>
      </c>
      <c r="G5122" t="s">
        <v>304</v>
      </c>
      <c r="H5122">
        <v>7394.0373680534703</v>
      </c>
      <c r="I5122">
        <v>1</v>
      </c>
      <c r="J5122" t="s">
        <v>336</v>
      </c>
      <c r="K5122">
        <v>7394.0373680534703</v>
      </c>
      <c r="L5122">
        <v>7623252.5264631296</v>
      </c>
      <c r="M5122">
        <v>0</v>
      </c>
      <c r="N5122">
        <v>0</v>
      </c>
      <c r="O5122">
        <v>0</v>
      </c>
      <c r="P5122">
        <v>0</v>
      </c>
      <c r="Q5122">
        <v>1</v>
      </c>
      <c r="R5122">
        <v>7394.0373680534703</v>
      </c>
      <c r="S5122">
        <v>1031</v>
      </c>
      <c r="T5122">
        <v>10</v>
      </c>
      <c r="U5122">
        <v>7394.0373680534703</v>
      </c>
      <c r="V5122">
        <v>6.5316786414108402E-2</v>
      </c>
    </row>
    <row r="5123" spans="1:22" hidden="1" x14ac:dyDescent="0.25">
      <c r="A5123" t="str">
        <f t="shared" si="110"/>
        <v>35-44FDepr Highop_prev</v>
      </c>
      <c r="B5123" t="s">
        <v>273</v>
      </c>
      <c r="C5123" t="s">
        <v>9</v>
      </c>
      <c r="D5123" t="s">
        <v>339</v>
      </c>
      <c r="E5123" t="s">
        <v>4972</v>
      </c>
      <c r="F5123">
        <v>1031</v>
      </c>
      <c r="G5123" t="s">
        <v>305</v>
      </c>
      <c r="H5123">
        <v>158.85467069713101</v>
      </c>
      <c r="I5123">
        <v>4.2699999999999996</v>
      </c>
      <c r="J5123" t="s">
        <v>332</v>
      </c>
      <c r="K5123">
        <v>678.30944387674901</v>
      </c>
      <c r="L5123">
        <v>699337.03663692798</v>
      </c>
      <c r="M5123">
        <v>4.2699999999999996</v>
      </c>
      <c r="N5123">
        <v>0</v>
      </c>
      <c r="O5123">
        <v>0</v>
      </c>
      <c r="P5123">
        <v>0</v>
      </c>
      <c r="Q5123">
        <v>0</v>
      </c>
      <c r="R5123">
        <v>0</v>
      </c>
      <c r="S5123">
        <v>4402.37</v>
      </c>
      <c r="T5123">
        <v>10</v>
      </c>
      <c r="U5123">
        <v>158.85467069713101</v>
      </c>
      <c r="V5123">
        <v>0.15019345761519501</v>
      </c>
    </row>
    <row r="5124" spans="1:22" hidden="1" x14ac:dyDescent="0.25">
      <c r="A5124" t="str">
        <f t="shared" si="110"/>
        <v>35-44FDepr Highop_primcare</v>
      </c>
      <c r="B5124" t="s">
        <v>273</v>
      </c>
      <c r="C5124" t="s">
        <v>9</v>
      </c>
      <c r="D5124" t="s">
        <v>339</v>
      </c>
      <c r="E5124" t="s">
        <v>4972</v>
      </c>
      <c r="F5124">
        <v>1031</v>
      </c>
      <c r="G5124" t="s">
        <v>306</v>
      </c>
      <c r="H5124">
        <v>121.02629289139701</v>
      </c>
      <c r="I5124">
        <v>5.15</v>
      </c>
      <c r="J5124" t="s">
        <v>332</v>
      </c>
      <c r="K5124">
        <v>623.28540839069694</v>
      </c>
      <c r="L5124">
        <v>642607.25605080905</v>
      </c>
      <c r="M5124">
        <v>5.15</v>
      </c>
      <c r="N5124">
        <v>0</v>
      </c>
      <c r="O5124">
        <v>0</v>
      </c>
      <c r="P5124">
        <v>0</v>
      </c>
      <c r="Q5124">
        <v>0</v>
      </c>
      <c r="R5124">
        <v>0</v>
      </c>
      <c r="S5124">
        <v>5309.65</v>
      </c>
      <c r="T5124">
        <v>10</v>
      </c>
      <c r="U5124">
        <v>121.02629289139701</v>
      </c>
      <c r="V5124">
        <v>0.18114667604643001</v>
      </c>
    </row>
    <row r="5125" spans="1:22" hidden="1" x14ac:dyDescent="0.25">
      <c r="A5125" t="str">
        <f t="shared" si="110"/>
        <v>35-44FDepr Highop_rehab</v>
      </c>
      <c r="B5125" t="s">
        <v>273</v>
      </c>
      <c r="C5125" t="s">
        <v>9</v>
      </c>
      <c r="D5125" t="s">
        <v>339</v>
      </c>
      <c r="E5125" t="s">
        <v>4972</v>
      </c>
      <c r="F5125">
        <v>1031</v>
      </c>
      <c r="G5125" t="s">
        <v>307</v>
      </c>
      <c r="H5125">
        <v>151.603183734662</v>
      </c>
      <c r="I5125">
        <v>3.82</v>
      </c>
      <c r="J5125" t="s">
        <v>336</v>
      </c>
      <c r="K5125">
        <v>579.12416186641099</v>
      </c>
      <c r="L5125">
        <v>597077.01088426902</v>
      </c>
      <c r="M5125">
        <v>0</v>
      </c>
      <c r="N5125">
        <v>0</v>
      </c>
      <c r="O5125">
        <v>0</v>
      </c>
      <c r="P5125">
        <v>0</v>
      </c>
      <c r="Q5125">
        <v>3.82</v>
      </c>
      <c r="R5125">
        <v>579.12416186641099</v>
      </c>
      <c r="S5125">
        <v>3938.42</v>
      </c>
      <c r="T5125">
        <v>10</v>
      </c>
      <c r="U5125">
        <v>151.603183734662</v>
      </c>
      <c r="V5125">
        <v>0.24951012410189399</v>
      </c>
    </row>
    <row r="5126" spans="1:22" hidden="1" x14ac:dyDescent="0.25">
      <c r="A5126" t="str">
        <f t="shared" si="110"/>
        <v>35-44FDepr Highop_speccare</v>
      </c>
      <c r="B5126" t="s">
        <v>273</v>
      </c>
      <c r="C5126" t="s">
        <v>9</v>
      </c>
      <c r="D5126" t="s">
        <v>339</v>
      </c>
      <c r="E5126" t="s">
        <v>4972</v>
      </c>
      <c r="F5126">
        <v>1031</v>
      </c>
      <c r="G5126" t="s">
        <v>308</v>
      </c>
      <c r="H5126">
        <v>160.650409900277</v>
      </c>
      <c r="I5126">
        <v>11.67</v>
      </c>
      <c r="J5126" t="s">
        <v>332</v>
      </c>
      <c r="K5126">
        <v>1874.7902835362299</v>
      </c>
      <c r="L5126">
        <v>1932908.7823258501</v>
      </c>
      <c r="M5126">
        <v>11.67</v>
      </c>
      <c r="N5126">
        <v>0</v>
      </c>
      <c r="O5126">
        <v>0</v>
      </c>
      <c r="P5126">
        <v>0</v>
      </c>
      <c r="Q5126">
        <v>0</v>
      </c>
      <c r="R5126">
        <v>0</v>
      </c>
      <c r="S5126">
        <v>12031.77</v>
      </c>
      <c r="T5126">
        <v>10</v>
      </c>
      <c r="U5126">
        <v>160.650409900277</v>
      </c>
      <c r="V5126">
        <v>0.41048188533239499</v>
      </c>
    </row>
    <row r="5127" spans="1:22" hidden="1" x14ac:dyDescent="0.25">
      <c r="A5127" t="str">
        <f t="shared" si="110"/>
        <v>35-44FDepr Highop_surg</v>
      </c>
      <c r="B5127" t="s">
        <v>273</v>
      </c>
      <c r="C5127" t="s">
        <v>9</v>
      </c>
      <c r="D5127" t="s">
        <v>339</v>
      </c>
      <c r="E5127" t="s">
        <v>4972</v>
      </c>
      <c r="F5127">
        <v>1031</v>
      </c>
      <c r="G5127" t="s">
        <v>309</v>
      </c>
      <c r="H5127">
        <v>2625.8917457750399</v>
      </c>
      <c r="I5127">
        <v>2.16</v>
      </c>
      <c r="J5127" t="s">
        <v>336</v>
      </c>
      <c r="K5127">
        <v>5671.9261708740896</v>
      </c>
      <c r="L5127">
        <v>5847755.8821711903</v>
      </c>
      <c r="M5127">
        <v>0</v>
      </c>
      <c r="N5127">
        <v>0</v>
      </c>
      <c r="O5127">
        <v>0</v>
      </c>
      <c r="P5127">
        <v>0</v>
      </c>
      <c r="Q5127">
        <v>2.16</v>
      </c>
      <c r="R5127">
        <v>5671.9261708740896</v>
      </c>
      <c r="S5127">
        <v>2226.96</v>
      </c>
      <c r="T5127">
        <v>10</v>
      </c>
      <c r="U5127">
        <v>2625.8917457750399</v>
      </c>
      <c r="V5127">
        <v>0.14108425865447399</v>
      </c>
    </row>
    <row r="5128" spans="1:22" hidden="1" x14ac:dyDescent="0.25">
      <c r="A5128" t="str">
        <f t="shared" si="110"/>
        <v>35-44FDepr Highop_ultrasound</v>
      </c>
      <c r="B5128" t="s">
        <v>273</v>
      </c>
      <c r="C5128" t="s">
        <v>9</v>
      </c>
      <c r="D5128" t="s">
        <v>339</v>
      </c>
      <c r="E5128" t="s">
        <v>4972</v>
      </c>
      <c r="F5128">
        <v>1031</v>
      </c>
      <c r="G5128" t="s">
        <v>310</v>
      </c>
      <c r="H5128">
        <v>310.34327725314898</v>
      </c>
      <c r="I5128">
        <v>1.1200000000000001</v>
      </c>
      <c r="J5128" t="s">
        <v>333</v>
      </c>
      <c r="K5128">
        <v>347.58447052352699</v>
      </c>
      <c r="L5128">
        <v>358359.58910975599</v>
      </c>
      <c r="M5128">
        <v>0</v>
      </c>
      <c r="N5128">
        <v>1.1200000000000001</v>
      </c>
      <c r="O5128">
        <v>0</v>
      </c>
      <c r="P5128">
        <v>0</v>
      </c>
      <c r="Q5128">
        <v>0</v>
      </c>
      <c r="R5128">
        <v>0</v>
      </c>
      <c r="S5128">
        <v>1154.72</v>
      </c>
      <c r="T5128">
        <v>10</v>
      </c>
      <c r="U5128">
        <v>310.34327725314898</v>
      </c>
      <c r="V5128">
        <v>7.91519434628975E-2</v>
      </c>
    </row>
    <row r="5129" spans="1:22" hidden="1" x14ac:dyDescent="0.25">
      <c r="A5129" t="str">
        <f t="shared" si="110"/>
        <v>35-44FDepr Highop_xray</v>
      </c>
      <c r="B5129" t="s">
        <v>273</v>
      </c>
      <c r="C5129" t="s">
        <v>9</v>
      </c>
      <c r="D5129" t="s">
        <v>339</v>
      </c>
      <c r="E5129" t="s">
        <v>4972</v>
      </c>
      <c r="F5129">
        <v>1031</v>
      </c>
      <c r="G5129" t="s">
        <v>311</v>
      </c>
      <c r="H5129">
        <v>145.179498946325</v>
      </c>
      <c r="I5129">
        <v>2.33</v>
      </c>
      <c r="J5129" t="s">
        <v>333</v>
      </c>
      <c r="K5129">
        <v>338.26823254493797</v>
      </c>
      <c r="L5129">
        <v>348754.54775383102</v>
      </c>
      <c r="M5129">
        <v>0</v>
      </c>
      <c r="N5129">
        <v>2.33</v>
      </c>
      <c r="O5129">
        <v>0</v>
      </c>
      <c r="P5129">
        <v>0</v>
      </c>
      <c r="Q5129">
        <v>0</v>
      </c>
      <c r="R5129">
        <v>0</v>
      </c>
      <c r="S5129">
        <v>2402.23</v>
      </c>
      <c r="T5129">
        <v>10</v>
      </c>
      <c r="U5129">
        <v>145.179498946325</v>
      </c>
      <c r="V5129">
        <v>0.164664310954064</v>
      </c>
    </row>
    <row r="5130" spans="1:22" hidden="1" x14ac:dyDescent="0.25">
      <c r="A5130" t="str">
        <f t="shared" si="110"/>
        <v>35-44FDepr Highrx_generic</v>
      </c>
      <c r="B5130" t="s">
        <v>273</v>
      </c>
      <c r="C5130" t="s">
        <v>9</v>
      </c>
      <c r="D5130" t="s">
        <v>339</v>
      </c>
      <c r="E5130" t="s">
        <v>4972</v>
      </c>
      <c r="F5130">
        <v>1031</v>
      </c>
      <c r="G5130" t="s">
        <v>312</v>
      </c>
      <c r="H5130">
        <v>49.2645407505251</v>
      </c>
      <c r="I5130">
        <v>47.21</v>
      </c>
      <c r="J5130" t="s">
        <v>334</v>
      </c>
      <c r="K5130">
        <v>2325.77896883229</v>
      </c>
      <c r="L5130">
        <v>2397878.1168660899</v>
      </c>
      <c r="M5130">
        <v>0</v>
      </c>
      <c r="N5130">
        <v>0</v>
      </c>
      <c r="O5130">
        <v>47.21</v>
      </c>
      <c r="P5130">
        <v>0</v>
      </c>
      <c r="Q5130">
        <v>0</v>
      </c>
      <c r="R5130">
        <v>0</v>
      </c>
      <c r="S5130">
        <v>48673.51</v>
      </c>
      <c r="T5130">
        <v>10</v>
      </c>
      <c r="U5130">
        <v>49.2645407505251</v>
      </c>
      <c r="V5130">
        <v>0.82853632853632897</v>
      </c>
    </row>
    <row r="5131" spans="1:22" hidden="1" x14ac:dyDescent="0.25">
      <c r="A5131" t="str">
        <f t="shared" si="110"/>
        <v>35-44FDepr Highrx_npbrand</v>
      </c>
      <c r="B5131" t="s">
        <v>273</v>
      </c>
      <c r="C5131" t="s">
        <v>9</v>
      </c>
      <c r="D5131" t="s">
        <v>339</v>
      </c>
      <c r="E5131" t="s">
        <v>4972</v>
      </c>
      <c r="F5131">
        <v>1031</v>
      </c>
      <c r="G5131" t="s">
        <v>2688</v>
      </c>
      <c r="H5131">
        <v>864.89219043674598</v>
      </c>
      <c r="I5131">
        <v>1.0033738804500001</v>
      </c>
      <c r="J5131" t="s">
        <v>334</v>
      </c>
      <c r="K5131">
        <v>867.81023328941797</v>
      </c>
      <c r="L5131">
        <v>894712.35052138998</v>
      </c>
      <c r="M5131">
        <v>0</v>
      </c>
      <c r="N5131">
        <v>0</v>
      </c>
      <c r="O5131">
        <v>1.0033738804500001</v>
      </c>
      <c r="P5131">
        <v>0</v>
      </c>
      <c r="Q5131">
        <v>0</v>
      </c>
      <c r="R5131">
        <v>0</v>
      </c>
      <c r="S5131">
        <v>1034.4784707439501</v>
      </c>
      <c r="T5131">
        <v>10</v>
      </c>
      <c r="U5131">
        <v>864.89219043674598</v>
      </c>
      <c r="V5131">
        <v>1.76092292111267E-2</v>
      </c>
    </row>
    <row r="5132" spans="1:22" hidden="1" x14ac:dyDescent="0.25">
      <c r="A5132" t="str">
        <f t="shared" si="110"/>
        <v>35-44FDepr Highrx_pbrand</v>
      </c>
      <c r="B5132" t="s">
        <v>273</v>
      </c>
      <c r="C5132" t="s">
        <v>9</v>
      </c>
      <c r="D5132" t="s">
        <v>339</v>
      </c>
      <c r="E5132" t="s">
        <v>4972</v>
      </c>
      <c r="F5132">
        <v>1031</v>
      </c>
      <c r="G5132" t="s">
        <v>2687</v>
      </c>
      <c r="H5132">
        <v>536.76996069473796</v>
      </c>
      <c r="I5132">
        <v>6.9466261195500003</v>
      </c>
      <c r="J5132" t="s">
        <v>334</v>
      </c>
      <c r="K5132">
        <v>3728.7402291519002</v>
      </c>
      <c r="L5132">
        <v>3844331.1762556001</v>
      </c>
      <c r="M5132">
        <v>0</v>
      </c>
      <c r="N5132">
        <v>0</v>
      </c>
      <c r="O5132">
        <v>6.9466261195500003</v>
      </c>
      <c r="P5132">
        <v>0</v>
      </c>
      <c r="Q5132">
        <v>0</v>
      </c>
      <c r="R5132">
        <v>0</v>
      </c>
      <c r="S5132">
        <v>7161.9715292560504</v>
      </c>
      <c r="T5132">
        <v>10</v>
      </c>
      <c r="U5132">
        <v>536.76996069473796</v>
      </c>
      <c r="V5132">
        <v>0.121913410311513</v>
      </c>
    </row>
    <row r="5133" spans="1:22" hidden="1" x14ac:dyDescent="0.25">
      <c r="A5133" t="str">
        <f t="shared" si="110"/>
        <v>35-44FDepr Highrx_specialty</v>
      </c>
      <c r="B5133" t="s">
        <v>273</v>
      </c>
      <c r="C5133" t="s">
        <v>9</v>
      </c>
      <c r="D5133" t="s">
        <v>339</v>
      </c>
      <c r="E5133" t="s">
        <v>4972</v>
      </c>
      <c r="F5133">
        <v>1031</v>
      </c>
      <c r="G5133" t="s">
        <v>313</v>
      </c>
      <c r="H5133">
        <v>3956.50686251666</v>
      </c>
      <c r="I5133">
        <v>1.82</v>
      </c>
      <c r="J5133" t="s">
        <v>334</v>
      </c>
      <c r="K5133">
        <v>7200.8424897803197</v>
      </c>
      <c r="L5133">
        <v>7424068.6069635097</v>
      </c>
      <c r="M5133">
        <v>0</v>
      </c>
      <c r="N5133">
        <v>0</v>
      </c>
      <c r="O5133">
        <v>1.82</v>
      </c>
      <c r="P5133">
        <v>0</v>
      </c>
      <c r="Q5133">
        <v>0</v>
      </c>
      <c r="R5133">
        <v>0</v>
      </c>
      <c r="S5133">
        <v>1876.42</v>
      </c>
      <c r="T5133">
        <v>10</v>
      </c>
      <c r="U5133">
        <v>3956.50686251666</v>
      </c>
      <c r="V5133">
        <v>3.19410319410319E-2</v>
      </c>
    </row>
    <row r="5134" spans="1:22" hidden="1" x14ac:dyDescent="0.25">
      <c r="A5134" t="str">
        <f t="shared" si="110"/>
        <v>35-44MDepr Lowip_fac</v>
      </c>
      <c r="B5134" t="s">
        <v>273</v>
      </c>
      <c r="C5134" t="s">
        <v>5</v>
      </c>
      <c r="D5134" t="s">
        <v>591</v>
      </c>
      <c r="E5134" t="s">
        <v>4970</v>
      </c>
      <c r="F5134">
        <v>423</v>
      </c>
      <c r="G5134" t="s">
        <v>289</v>
      </c>
      <c r="H5134">
        <v>0</v>
      </c>
      <c r="I5134">
        <v>0</v>
      </c>
      <c r="J5134" t="s">
        <v>335</v>
      </c>
      <c r="K5134">
        <v>0</v>
      </c>
      <c r="L5134">
        <v>0</v>
      </c>
      <c r="M5134">
        <v>0</v>
      </c>
      <c r="N5134">
        <v>0</v>
      </c>
      <c r="O5134">
        <v>0</v>
      </c>
      <c r="P5134">
        <v>0</v>
      </c>
      <c r="Q5134">
        <v>0</v>
      </c>
      <c r="R5134">
        <v>0</v>
      </c>
      <c r="S5134">
        <v>0</v>
      </c>
      <c r="T5134">
        <v>3</v>
      </c>
      <c r="U5134">
        <v>1346.97905660377</v>
      </c>
      <c r="V5134">
        <v>1</v>
      </c>
    </row>
    <row r="5135" spans="1:22" hidden="1" x14ac:dyDescent="0.25">
      <c r="A5135" t="str">
        <f t="shared" si="110"/>
        <v>35-44MDepr Lowip_prof</v>
      </c>
      <c r="B5135" t="s">
        <v>273</v>
      </c>
      <c r="C5135" t="s">
        <v>5</v>
      </c>
      <c r="D5135" t="s">
        <v>591</v>
      </c>
      <c r="E5135" t="s">
        <v>4970</v>
      </c>
      <c r="F5135">
        <v>423</v>
      </c>
      <c r="G5135" t="s">
        <v>290</v>
      </c>
      <c r="H5135">
        <v>0</v>
      </c>
      <c r="I5135">
        <v>0</v>
      </c>
      <c r="J5135" t="s">
        <v>363</v>
      </c>
      <c r="K5135">
        <v>0</v>
      </c>
      <c r="L5135">
        <v>0</v>
      </c>
      <c r="M5135">
        <v>0</v>
      </c>
      <c r="N5135">
        <v>0</v>
      </c>
      <c r="O5135">
        <v>0</v>
      </c>
      <c r="P5135">
        <v>0</v>
      </c>
      <c r="Q5135">
        <v>0</v>
      </c>
      <c r="R5135">
        <v>0</v>
      </c>
      <c r="S5135">
        <v>0</v>
      </c>
      <c r="T5135">
        <v>3</v>
      </c>
      <c r="U5135">
        <v>178.75383961625801</v>
      </c>
      <c r="V5135">
        <v>1</v>
      </c>
    </row>
    <row r="5136" spans="1:22" hidden="1" x14ac:dyDescent="0.25">
      <c r="A5136" t="str">
        <f t="shared" si="110"/>
        <v>35-44MDepr Lowop_ambulance</v>
      </c>
      <c r="B5136" t="s">
        <v>273</v>
      </c>
      <c r="C5136" t="s">
        <v>5</v>
      </c>
      <c r="D5136" t="s">
        <v>591</v>
      </c>
      <c r="E5136" t="s">
        <v>4970</v>
      </c>
      <c r="F5136">
        <v>423</v>
      </c>
      <c r="G5136" t="s">
        <v>291</v>
      </c>
      <c r="H5136">
        <v>0</v>
      </c>
      <c r="I5136">
        <v>0</v>
      </c>
      <c r="J5136" t="s">
        <v>336</v>
      </c>
      <c r="K5136">
        <v>0</v>
      </c>
      <c r="L5136">
        <v>0</v>
      </c>
      <c r="M5136">
        <v>0</v>
      </c>
      <c r="N5136">
        <v>0</v>
      </c>
      <c r="O5136">
        <v>0</v>
      </c>
      <c r="P5136">
        <v>0</v>
      </c>
      <c r="Q5136">
        <v>0</v>
      </c>
      <c r="R5136">
        <v>0</v>
      </c>
      <c r="S5136">
        <v>0</v>
      </c>
      <c r="T5136">
        <v>3</v>
      </c>
      <c r="U5136">
        <v>0</v>
      </c>
      <c r="V5136">
        <v>0</v>
      </c>
    </row>
    <row r="5137" spans="1:22" hidden="1" x14ac:dyDescent="0.25">
      <c r="A5137" t="str">
        <f t="shared" si="110"/>
        <v>35-44MDepr Lowop_chiro</v>
      </c>
      <c r="B5137" t="s">
        <v>273</v>
      </c>
      <c r="C5137" t="s">
        <v>5</v>
      </c>
      <c r="D5137" t="s">
        <v>591</v>
      </c>
      <c r="E5137" t="s">
        <v>4970</v>
      </c>
      <c r="F5137">
        <v>423</v>
      </c>
      <c r="G5137" t="s">
        <v>292</v>
      </c>
      <c r="H5137">
        <v>41.6601344784902</v>
      </c>
      <c r="I5137">
        <v>0.62</v>
      </c>
      <c r="J5137" t="s">
        <v>332</v>
      </c>
      <c r="K5137">
        <v>25.829283376663899</v>
      </c>
      <c r="L5137">
        <v>10925.7868683288</v>
      </c>
      <c r="M5137">
        <v>0.62</v>
      </c>
      <c r="N5137">
        <v>0</v>
      </c>
      <c r="O5137">
        <v>0</v>
      </c>
      <c r="P5137">
        <v>0</v>
      </c>
      <c r="Q5137">
        <v>0</v>
      </c>
      <c r="R5137">
        <v>0</v>
      </c>
      <c r="S5137">
        <v>262.26</v>
      </c>
      <c r="T5137">
        <v>3</v>
      </c>
      <c r="U5137">
        <v>41.6601344784902</v>
      </c>
      <c r="V5137">
        <v>7.6827757125154897E-2</v>
      </c>
    </row>
    <row r="5138" spans="1:22" hidden="1" x14ac:dyDescent="0.25">
      <c r="A5138" t="str">
        <f t="shared" si="110"/>
        <v>35-44MDepr Lowop_ct_mri</v>
      </c>
      <c r="B5138" t="s">
        <v>273</v>
      </c>
      <c r="C5138" t="s">
        <v>5</v>
      </c>
      <c r="D5138" t="s">
        <v>591</v>
      </c>
      <c r="E5138" t="s">
        <v>4970</v>
      </c>
      <c r="F5138">
        <v>423</v>
      </c>
      <c r="G5138" t="s">
        <v>293</v>
      </c>
      <c r="H5138">
        <v>573.47005140805095</v>
      </c>
      <c r="I5138">
        <v>0.03</v>
      </c>
      <c r="J5138" t="s">
        <v>333</v>
      </c>
      <c r="K5138">
        <v>17.204101542241499</v>
      </c>
      <c r="L5138">
        <v>7277.33495236816</v>
      </c>
      <c r="M5138">
        <v>0</v>
      </c>
      <c r="N5138">
        <v>0.03</v>
      </c>
      <c r="O5138">
        <v>0</v>
      </c>
      <c r="P5138">
        <v>0</v>
      </c>
      <c r="Q5138">
        <v>0</v>
      </c>
      <c r="R5138">
        <v>0</v>
      </c>
      <c r="S5138">
        <v>12.69</v>
      </c>
      <c r="T5138">
        <v>3</v>
      </c>
      <c r="U5138">
        <v>573.47005140805095</v>
      </c>
      <c r="V5138">
        <v>1.9354838709677399E-2</v>
      </c>
    </row>
    <row r="5139" spans="1:22" hidden="1" x14ac:dyDescent="0.25">
      <c r="A5139" t="str">
        <f t="shared" si="110"/>
        <v>35-44MDepr Lowop_diagnostic_cardiology</v>
      </c>
      <c r="B5139" t="s">
        <v>273</v>
      </c>
      <c r="C5139" t="s">
        <v>5</v>
      </c>
      <c r="D5139" t="s">
        <v>591</v>
      </c>
      <c r="E5139" t="s">
        <v>4970</v>
      </c>
      <c r="F5139">
        <v>423</v>
      </c>
      <c r="G5139" t="s">
        <v>294</v>
      </c>
      <c r="H5139">
        <v>102.35565279264</v>
      </c>
      <c r="I5139">
        <v>0.18</v>
      </c>
      <c r="J5139" t="s">
        <v>333</v>
      </c>
      <c r="K5139">
        <v>18.424017502675198</v>
      </c>
      <c r="L5139">
        <v>7793.3594036315999</v>
      </c>
      <c r="M5139">
        <v>0</v>
      </c>
      <c r="N5139">
        <v>0.18</v>
      </c>
      <c r="O5139">
        <v>0</v>
      </c>
      <c r="P5139">
        <v>0</v>
      </c>
      <c r="Q5139">
        <v>0</v>
      </c>
      <c r="R5139">
        <v>0</v>
      </c>
      <c r="S5139">
        <v>76.14</v>
      </c>
      <c r="T5139">
        <v>3</v>
      </c>
      <c r="U5139">
        <v>102.35565279264</v>
      </c>
      <c r="V5139">
        <v>0.11612903225806499</v>
      </c>
    </row>
    <row r="5140" spans="1:22" hidden="1" x14ac:dyDescent="0.25">
      <c r="A5140" t="str">
        <f t="shared" si="110"/>
        <v>35-44MDepr Lowop_dialysis</v>
      </c>
      <c r="B5140" t="s">
        <v>273</v>
      </c>
      <c r="C5140" t="s">
        <v>5</v>
      </c>
      <c r="D5140" t="s">
        <v>591</v>
      </c>
      <c r="E5140" t="s">
        <v>4970</v>
      </c>
      <c r="F5140">
        <v>423</v>
      </c>
      <c r="G5140" t="s">
        <v>295</v>
      </c>
      <c r="H5140">
        <v>0</v>
      </c>
      <c r="I5140">
        <v>0</v>
      </c>
      <c r="J5140" t="s">
        <v>336</v>
      </c>
      <c r="K5140">
        <v>0</v>
      </c>
      <c r="L5140">
        <v>0</v>
      </c>
      <c r="M5140">
        <v>0</v>
      </c>
      <c r="N5140">
        <v>0</v>
      </c>
      <c r="O5140">
        <v>0</v>
      </c>
      <c r="P5140">
        <v>0</v>
      </c>
      <c r="Q5140">
        <v>0</v>
      </c>
      <c r="R5140">
        <v>0</v>
      </c>
      <c r="S5140">
        <v>0</v>
      </c>
      <c r="T5140">
        <v>3</v>
      </c>
      <c r="U5140">
        <v>0</v>
      </c>
      <c r="V5140">
        <v>0</v>
      </c>
    </row>
    <row r="5141" spans="1:22" hidden="1" x14ac:dyDescent="0.25">
      <c r="A5141" t="str">
        <f t="shared" si="110"/>
        <v>35-44MDepr Lowop_dme</v>
      </c>
      <c r="B5141" t="s">
        <v>273</v>
      </c>
      <c r="C5141" t="s">
        <v>5</v>
      </c>
      <c r="D5141" t="s">
        <v>591</v>
      </c>
      <c r="E5141" t="s">
        <v>4970</v>
      </c>
      <c r="F5141">
        <v>423</v>
      </c>
      <c r="G5141" t="s">
        <v>296</v>
      </c>
      <c r="H5141">
        <v>108.22708433787</v>
      </c>
      <c r="I5141">
        <v>0.04</v>
      </c>
      <c r="J5141" t="s">
        <v>336</v>
      </c>
      <c r="K5141">
        <v>4.32908337351481</v>
      </c>
      <c r="L5141">
        <v>1831.20226699676</v>
      </c>
      <c r="M5141">
        <v>0</v>
      </c>
      <c r="N5141">
        <v>0</v>
      </c>
      <c r="O5141">
        <v>0</v>
      </c>
      <c r="P5141">
        <v>0</v>
      </c>
      <c r="Q5141">
        <v>0.04</v>
      </c>
      <c r="R5141">
        <v>4.32908337351481</v>
      </c>
      <c r="S5141">
        <v>16.920000000000002</v>
      </c>
      <c r="T5141">
        <v>3</v>
      </c>
      <c r="U5141">
        <v>108.22708433787</v>
      </c>
      <c r="V5141">
        <v>2.1276595744680799E-2</v>
      </c>
    </row>
    <row r="5142" spans="1:22" hidden="1" x14ac:dyDescent="0.25">
      <c r="A5142" t="str">
        <f t="shared" si="110"/>
        <v>35-44MDepr Lowop_er_fac</v>
      </c>
      <c r="B5142" t="s">
        <v>273</v>
      </c>
      <c r="C5142" t="s">
        <v>5</v>
      </c>
      <c r="D5142" t="s">
        <v>591</v>
      </c>
      <c r="E5142" t="s">
        <v>4970</v>
      </c>
      <c r="F5142">
        <v>423</v>
      </c>
      <c r="G5142" t="s">
        <v>297</v>
      </c>
      <c r="H5142">
        <v>738.37683866497605</v>
      </c>
      <c r="I5142">
        <v>0.1</v>
      </c>
      <c r="J5142" t="s">
        <v>336</v>
      </c>
      <c r="K5142">
        <v>73.837683866497599</v>
      </c>
      <c r="L5142">
        <v>31233.340275528499</v>
      </c>
      <c r="M5142">
        <v>0</v>
      </c>
      <c r="N5142">
        <v>0</v>
      </c>
      <c r="O5142">
        <v>0</v>
      </c>
      <c r="P5142">
        <v>0</v>
      </c>
      <c r="Q5142">
        <v>0.1</v>
      </c>
      <c r="R5142">
        <v>73.837683866497599</v>
      </c>
      <c r="S5142">
        <v>42.3</v>
      </c>
      <c r="T5142">
        <v>3</v>
      </c>
      <c r="U5142">
        <v>738.37683866497605</v>
      </c>
      <c r="V5142">
        <v>5.31914893617021E-2</v>
      </c>
    </row>
    <row r="5143" spans="1:22" hidden="1" x14ac:dyDescent="0.25">
      <c r="A5143" t="str">
        <f t="shared" si="110"/>
        <v>35-44MDepr Lowop_er_prof</v>
      </c>
      <c r="B5143" t="s">
        <v>273</v>
      </c>
      <c r="C5143" t="s">
        <v>5</v>
      </c>
      <c r="D5143" t="s">
        <v>591</v>
      </c>
      <c r="E5143" t="s">
        <v>4970</v>
      </c>
      <c r="F5143">
        <v>423</v>
      </c>
      <c r="G5143" t="s">
        <v>298</v>
      </c>
      <c r="H5143">
        <v>0</v>
      </c>
      <c r="I5143">
        <v>0</v>
      </c>
      <c r="J5143" t="s">
        <v>276</v>
      </c>
      <c r="K5143">
        <v>0</v>
      </c>
      <c r="L5143">
        <v>0</v>
      </c>
      <c r="M5143">
        <v>0</v>
      </c>
      <c r="N5143">
        <v>0</v>
      </c>
      <c r="O5143">
        <v>0</v>
      </c>
      <c r="P5143">
        <v>0</v>
      </c>
      <c r="Q5143">
        <v>0</v>
      </c>
      <c r="R5143">
        <v>0</v>
      </c>
      <c r="S5143">
        <v>0</v>
      </c>
      <c r="T5143">
        <v>3</v>
      </c>
      <c r="U5143">
        <v>0</v>
      </c>
      <c r="V5143">
        <v>0</v>
      </c>
    </row>
    <row r="5144" spans="1:22" hidden="1" x14ac:dyDescent="0.25">
      <c r="A5144" t="str">
        <f t="shared" ref="A5144:A5207" si="111">B5144&amp;C5144&amp;E5144&amp;G5144</f>
        <v>35-44MDepr Lowop_eye</v>
      </c>
      <c r="B5144" t="s">
        <v>273</v>
      </c>
      <c r="C5144" t="s">
        <v>5</v>
      </c>
      <c r="D5144" t="s">
        <v>591</v>
      </c>
      <c r="E5144" t="s">
        <v>4970</v>
      </c>
      <c r="F5144">
        <v>423</v>
      </c>
      <c r="G5144" t="s">
        <v>299</v>
      </c>
      <c r="H5144">
        <v>114.706156819661</v>
      </c>
      <c r="I5144">
        <v>0.04</v>
      </c>
      <c r="J5144" t="s">
        <v>332</v>
      </c>
      <c r="K5144">
        <v>4.5882462727864501</v>
      </c>
      <c r="L5144">
        <v>1940.8281733886699</v>
      </c>
      <c r="M5144">
        <v>0.04</v>
      </c>
      <c r="N5144">
        <v>0</v>
      </c>
      <c r="O5144">
        <v>0</v>
      </c>
      <c r="P5144">
        <v>0</v>
      </c>
      <c r="Q5144">
        <v>0</v>
      </c>
      <c r="R5144">
        <v>0</v>
      </c>
      <c r="S5144">
        <v>16.920000000000002</v>
      </c>
      <c r="T5144">
        <v>3</v>
      </c>
      <c r="U5144">
        <v>114.706156819661</v>
      </c>
      <c r="V5144">
        <v>4.9566294919454797E-3</v>
      </c>
    </row>
    <row r="5145" spans="1:22" hidden="1" x14ac:dyDescent="0.25">
      <c r="A5145" t="str">
        <f t="shared" si="111"/>
        <v>35-44MDepr Lowop_jcode</v>
      </c>
      <c r="B5145" t="s">
        <v>273</v>
      </c>
      <c r="C5145" t="s">
        <v>5</v>
      </c>
      <c r="D5145" t="s">
        <v>591</v>
      </c>
      <c r="E5145" t="s">
        <v>4970</v>
      </c>
      <c r="F5145">
        <v>423</v>
      </c>
      <c r="G5145" t="s">
        <v>300</v>
      </c>
      <c r="H5145">
        <v>0</v>
      </c>
      <c r="I5145">
        <v>0</v>
      </c>
      <c r="J5145" t="s">
        <v>336</v>
      </c>
      <c r="K5145">
        <v>0</v>
      </c>
      <c r="L5145">
        <v>0</v>
      </c>
      <c r="M5145">
        <v>0</v>
      </c>
      <c r="N5145">
        <v>0</v>
      </c>
      <c r="O5145">
        <v>0</v>
      </c>
      <c r="P5145">
        <v>0</v>
      </c>
      <c r="Q5145">
        <v>0</v>
      </c>
      <c r="R5145">
        <v>0</v>
      </c>
      <c r="S5145">
        <v>0</v>
      </c>
      <c r="T5145">
        <v>3</v>
      </c>
      <c r="U5145">
        <v>0</v>
      </c>
      <c r="V5145">
        <v>0</v>
      </c>
    </row>
    <row r="5146" spans="1:22" hidden="1" x14ac:dyDescent="0.25">
      <c r="A5146" t="str">
        <f t="shared" si="111"/>
        <v>35-44MDepr Lowop_lab</v>
      </c>
      <c r="B5146" t="s">
        <v>273</v>
      </c>
      <c r="C5146" t="s">
        <v>5</v>
      </c>
      <c r="D5146" t="s">
        <v>591</v>
      </c>
      <c r="E5146" t="s">
        <v>4970</v>
      </c>
      <c r="F5146">
        <v>423</v>
      </c>
      <c r="G5146" t="s">
        <v>301</v>
      </c>
      <c r="H5146">
        <v>82.357925604170504</v>
      </c>
      <c r="I5146">
        <v>1.07</v>
      </c>
      <c r="J5146" t="s">
        <v>333</v>
      </c>
      <c r="K5146">
        <v>88.122980396462495</v>
      </c>
      <c r="L5146">
        <v>37276.020707703603</v>
      </c>
      <c r="M5146">
        <v>0</v>
      </c>
      <c r="N5146">
        <v>1.07</v>
      </c>
      <c r="O5146">
        <v>0</v>
      </c>
      <c r="P5146">
        <v>0</v>
      </c>
      <c r="Q5146">
        <v>0</v>
      </c>
      <c r="R5146">
        <v>0</v>
      </c>
      <c r="S5146">
        <v>452.61</v>
      </c>
      <c r="T5146">
        <v>3</v>
      </c>
      <c r="U5146">
        <v>82.357925604170504</v>
      </c>
      <c r="V5146">
        <v>0.69032258064516105</v>
      </c>
    </row>
    <row r="5147" spans="1:22" hidden="1" x14ac:dyDescent="0.25">
      <c r="A5147" t="str">
        <f t="shared" si="111"/>
        <v>35-44MDepr Lowop_mh</v>
      </c>
      <c r="B5147" t="s">
        <v>273</v>
      </c>
      <c r="C5147" t="s">
        <v>5</v>
      </c>
      <c r="D5147" t="s">
        <v>591</v>
      </c>
      <c r="E5147" t="s">
        <v>4970</v>
      </c>
      <c r="F5147">
        <v>423</v>
      </c>
      <c r="G5147" t="s">
        <v>302</v>
      </c>
      <c r="H5147">
        <v>91.851543774868503</v>
      </c>
      <c r="I5147">
        <v>2.2000000000000002</v>
      </c>
      <c r="J5147" t="s">
        <v>332</v>
      </c>
      <c r="K5147">
        <v>202.073396304711</v>
      </c>
      <c r="L5147">
        <v>85477.046636892701</v>
      </c>
      <c r="M5147">
        <v>2.2000000000000002</v>
      </c>
      <c r="N5147">
        <v>0</v>
      </c>
      <c r="O5147">
        <v>0</v>
      </c>
      <c r="P5147">
        <v>0</v>
      </c>
      <c r="Q5147">
        <v>0</v>
      </c>
      <c r="R5147">
        <v>0</v>
      </c>
      <c r="S5147">
        <v>930.6</v>
      </c>
      <c r="T5147">
        <v>3</v>
      </c>
      <c r="U5147">
        <v>91.851543774868503</v>
      </c>
      <c r="V5147">
        <v>0.27261462205700099</v>
      </c>
    </row>
    <row r="5148" spans="1:22" hidden="1" x14ac:dyDescent="0.25">
      <c r="A5148" t="str">
        <f t="shared" si="111"/>
        <v>35-44MDepr Lowop_op_fac</v>
      </c>
      <c r="B5148" t="s">
        <v>273</v>
      </c>
      <c r="C5148" t="s">
        <v>5</v>
      </c>
      <c r="D5148" t="s">
        <v>591</v>
      </c>
      <c r="E5148" t="s">
        <v>4970</v>
      </c>
      <c r="F5148">
        <v>423</v>
      </c>
      <c r="G5148" t="s">
        <v>303</v>
      </c>
      <c r="H5148">
        <v>146.82586098095999</v>
      </c>
      <c r="I5148">
        <v>0.1</v>
      </c>
      <c r="J5148" t="s">
        <v>336</v>
      </c>
      <c r="K5148">
        <v>14.682586098095999</v>
      </c>
      <c r="L5148">
        <v>6210.7339194946098</v>
      </c>
      <c r="M5148">
        <v>0</v>
      </c>
      <c r="N5148">
        <v>0</v>
      </c>
      <c r="O5148">
        <v>0</v>
      </c>
      <c r="P5148">
        <v>0</v>
      </c>
      <c r="Q5148">
        <v>0.1</v>
      </c>
      <c r="R5148">
        <v>14.682586098095999</v>
      </c>
      <c r="S5148">
        <v>42.3</v>
      </c>
      <c r="T5148">
        <v>3</v>
      </c>
      <c r="U5148">
        <v>146.82586098095999</v>
      </c>
      <c r="V5148">
        <v>5.31914893617021E-2</v>
      </c>
    </row>
    <row r="5149" spans="1:22" hidden="1" x14ac:dyDescent="0.25">
      <c r="A5149" t="str">
        <f t="shared" si="111"/>
        <v>35-44MDepr Lowop_other</v>
      </c>
      <c r="B5149" t="s">
        <v>273</v>
      </c>
      <c r="C5149" t="s">
        <v>5</v>
      </c>
      <c r="D5149" t="s">
        <v>591</v>
      </c>
      <c r="E5149" t="s">
        <v>4970</v>
      </c>
      <c r="F5149">
        <v>423</v>
      </c>
      <c r="G5149" t="s">
        <v>304</v>
      </c>
      <c r="H5149">
        <v>88.154890580847706</v>
      </c>
      <c r="I5149">
        <v>1</v>
      </c>
      <c r="J5149" t="s">
        <v>336</v>
      </c>
      <c r="K5149">
        <v>88.154890580847706</v>
      </c>
      <c r="L5149">
        <v>37289.518715698599</v>
      </c>
      <c r="M5149">
        <v>0</v>
      </c>
      <c r="N5149">
        <v>0</v>
      </c>
      <c r="O5149">
        <v>0</v>
      </c>
      <c r="P5149">
        <v>0</v>
      </c>
      <c r="Q5149">
        <v>1</v>
      </c>
      <c r="R5149">
        <v>88.154890580847706</v>
      </c>
      <c r="S5149">
        <v>423</v>
      </c>
      <c r="T5149">
        <v>3</v>
      </c>
      <c r="U5149">
        <v>88.154890580847706</v>
      </c>
      <c r="V5149">
        <v>0.53191489361702105</v>
      </c>
    </row>
    <row r="5150" spans="1:22" hidden="1" x14ac:dyDescent="0.25">
      <c r="A5150" t="str">
        <f t="shared" si="111"/>
        <v>35-44MDepr Lowop_prev</v>
      </c>
      <c r="B5150" t="s">
        <v>273</v>
      </c>
      <c r="C5150" t="s">
        <v>5</v>
      </c>
      <c r="D5150" t="s">
        <v>591</v>
      </c>
      <c r="E5150" t="s">
        <v>4970</v>
      </c>
      <c r="F5150">
        <v>423</v>
      </c>
      <c r="G5150" t="s">
        <v>305</v>
      </c>
      <c r="H5150">
        <v>83.721782155543906</v>
      </c>
      <c r="I5150">
        <v>1.1399999999999999</v>
      </c>
      <c r="J5150" t="s">
        <v>332</v>
      </c>
      <c r="K5150">
        <v>95.442831657319999</v>
      </c>
      <c r="L5150">
        <v>40372.3177910464</v>
      </c>
      <c r="M5150">
        <v>1.1399999999999999</v>
      </c>
      <c r="N5150">
        <v>0</v>
      </c>
      <c r="O5150">
        <v>0</v>
      </c>
      <c r="P5150">
        <v>0</v>
      </c>
      <c r="Q5150">
        <v>0</v>
      </c>
      <c r="R5150">
        <v>0</v>
      </c>
      <c r="S5150">
        <v>482.22</v>
      </c>
      <c r="T5150">
        <v>3</v>
      </c>
      <c r="U5150">
        <v>83.721782155543906</v>
      </c>
      <c r="V5150">
        <v>0.141263940520446</v>
      </c>
    </row>
    <row r="5151" spans="1:22" hidden="1" x14ac:dyDescent="0.25">
      <c r="A5151" t="str">
        <f t="shared" si="111"/>
        <v>35-44MDepr Lowop_primcare</v>
      </c>
      <c r="B5151" t="s">
        <v>273</v>
      </c>
      <c r="C5151" t="s">
        <v>5</v>
      </c>
      <c r="D5151" t="s">
        <v>591</v>
      </c>
      <c r="E5151" t="s">
        <v>4970</v>
      </c>
      <c r="F5151">
        <v>423</v>
      </c>
      <c r="G5151" t="s">
        <v>306</v>
      </c>
      <c r="H5151">
        <v>109.826250943967</v>
      </c>
      <c r="I5151">
        <v>2</v>
      </c>
      <c r="J5151" t="s">
        <v>332</v>
      </c>
      <c r="K5151">
        <v>219.65250188793399</v>
      </c>
      <c r="L5151">
        <v>92913.008298596207</v>
      </c>
      <c r="M5151">
        <v>2</v>
      </c>
      <c r="N5151">
        <v>0</v>
      </c>
      <c r="O5151">
        <v>0</v>
      </c>
      <c r="P5151">
        <v>0</v>
      </c>
      <c r="Q5151">
        <v>0</v>
      </c>
      <c r="R5151">
        <v>0</v>
      </c>
      <c r="S5151">
        <v>846</v>
      </c>
      <c r="T5151">
        <v>3</v>
      </c>
      <c r="U5151">
        <v>109.826250943967</v>
      </c>
      <c r="V5151">
        <v>0.247831474597274</v>
      </c>
    </row>
    <row r="5152" spans="1:22" hidden="1" x14ac:dyDescent="0.25">
      <c r="A5152" t="str">
        <f t="shared" si="111"/>
        <v>35-44MDepr Lowop_rehab</v>
      </c>
      <c r="B5152" t="s">
        <v>273</v>
      </c>
      <c r="C5152" t="s">
        <v>5</v>
      </c>
      <c r="D5152" t="s">
        <v>591</v>
      </c>
      <c r="E5152" t="s">
        <v>4970</v>
      </c>
      <c r="F5152">
        <v>423</v>
      </c>
      <c r="G5152" t="s">
        <v>307</v>
      </c>
      <c r="H5152">
        <v>61.644794509698301</v>
      </c>
      <c r="I5152">
        <v>0.56000000000000005</v>
      </c>
      <c r="J5152" t="s">
        <v>336</v>
      </c>
      <c r="K5152">
        <v>34.521084925430998</v>
      </c>
      <c r="L5152">
        <v>14602.4189234573</v>
      </c>
      <c r="M5152">
        <v>0</v>
      </c>
      <c r="N5152">
        <v>0</v>
      </c>
      <c r="O5152">
        <v>0</v>
      </c>
      <c r="P5152">
        <v>0</v>
      </c>
      <c r="Q5152">
        <v>0.56000000000000005</v>
      </c>
      <c r="R5152">
        <v>34.521084925430998</v>
      </c>
      <c r="S5152">
        <v>236.88</v>
      </c>
      <c r="T5152">
        <v>3</v>
      </c>
      <c r="U5152">
        <v>61.644794509698301</v>
      </c>
      <c r="V5152">
        <v>0.29787234042553201</v>
      </c>
    </row>
    <row r="5153" spans="1:22" hidden="1" x14ac:dyDescent="0.25">
      <c r="A5153" t="str">
        <f t="shared" si="111"/>
        <v>35-44MDepr Lowop_speccare</v>
      </c>
      <c r="B5153" t="s">
        <v>273</v>
      </c>
      <c r="C5153" t="s">
        <v>5</v>
      </c>
      <c r="D5153" t="s">
        <v>591</v>
      </c>
      <c r="E5153" t="s">
        <v>4970</v>
      </c>
      <c r="F5153">
        <v>423</v>
      </c>
      <c r="G5153" t="s">
        <v>308</v>
      </c>
      <c r="H5153">
        <v>96.7609790791319</v>
      </c>
      <c r="I5153">
        <v>2.0699999999999998</v>
      </c>
      <c r="J5153" t="s">
        <v>332</v>
      </c>
      <c r="K5153">
        <v>200.29522669380299</v>
      </c>
      <c r="L5153">
        <v>84724.880891478693</v>
      </c>
      <c r="M5153">
        <v>2.0699999999999998</v>
      </c>
      <c r="N5153">
        <v>0</v>
      </c>
      <c r="O5153">
        <v>0</v>
      </c>
      <c r="P5153">
        <v>0</v>
      </c>
      <c r="Q5153">
        <v>0</v>
      </c>
      <c r="R5153">
        <v>0</v>
      </c>
      <c r="S5153">
        <v>875.61</v>
      </c>
      <c r="T5153">
        <v>3</v>
      </c>
      <c r="U5153">
        <v>96.7609790791319</v>
      </c>
      <c r="V5153">
        <v>0.25650557620817799</v>
      </c>
    </row>
    <row r="5154" spans="1:22" hidden="1" x14ac:dyDescent="0.25">
      <c r="A5154" t="str">
        <f t="shared" si="111"/>
        <v>35-44MDepr Lowop_surg</v>
      </c>
      <c r="B5154" t="s">
        <v>273</v>
      </c>
      <c r="C5154" t="s">
        <v>5</v>
      </c>
      <c r="D5154" t="s">
        <v>591</v>
      </c>
      <c r="E5154" t="s">
        <v>4970</v>
      </c>
      <c r="F5154">
        <v>423</v>
      </c>
      <c r="G5154" t="s">
        <v>309</v>
      </c>
      <c r="H5154">
        <v>68.4571936830488</v>
      </c>
      <c r="I5154">
        <v>0.08</v>
      </c>
      <c r="J5154" t="s">
        <v>336</v>
      </c>
      <c r="K5154">
        <v>5.4765754946438996</v>
      </c>
      <c r="L5154">
        <v>2316.5914342343699</v>
      </c>
      <c r="M5154">
        <v>0</v>
      </c>
      <c r="N5154">
        <v>0</v>
      </c>
      <c r="O5154">
        <v>0</v>
      </c>
      <c r="P5154">
        <v>0</v>
      </c>
      <c r="Q5154">
        <v>0.08</v>
      </c>
      <c r="R5154">
        <v>5.4765754946438996</v>
      </c>
      <c r="S5154">
        <v>33.840000000000003</v>
      </c>
      <c r="T5154">
        <v>3</v>
      </c>
      <c r="U5154">
        <v>68.4571936830488</v>
      </c>
      <c r="V5154">
        <v>4.2553191489361701E-2</v>
      </c>
    </row>
    <row r="5155" spans="1:22" hidden="1" x14ac:dyDescent="0.25">
      <c r="A5155" t="str">
        <f t="shared" si="111"/>
        <v>35-44MDepr Lowop_ultrasound</v>
      </c>
      <c r="B5155" t="s">
        <v>273</v>
      </c>
      <c r="C5155" t="s">
        <v>5</v>
      </c>
      <c r="D5155" t="s">
        <v>591</v>
      </c>
      <c r="E5155" t="s">
        <v>4970</v>
      </c>
      <c r="F5155">
        <v>423</v>
      </c>
      <c r="G5155" t="s">
        <v>310</v>
      </c>
      <c r="H5155">
        <v>153.70013628804099</v>
      </c>
      <c r="I5155">
        <v>0.02</v>
      </c>
      <c r="J5155" t="s">
        <v>333</v>
      </c>
      <c r="K5155">
        <v>3.07400272576082</v>
      </c>
      <c r="L5155">
        <v>1300.30315299683</v>
      </c>
      <c r="M5155">
        <v>0</v>
      </c>
      <c r="N5155">
        <v>0.02</v>
      </c>
      <c r="O5155">
        <v>0</v>
      </c>
      <c r="P5155">
        <v>0</v>
      </c>
      <c r="Q5155">
        <v>0</v>
      </c>
      <c r="R5155">
        <v>0</v>
      </c>
      <c r="S5155">
        <v>8.4600000000000009</v>
      </c>
      <c r="T5155">
        <v>3</v>
      </c>
      <c r="U5155">
        <v>153.70013628804099</v>
      </c>
      <c r="V5155">
        <v>1.2903225806451601E-2</v>
      </c>
    </row>
    <row r="5156" spans="1:22" hidden="1" x14ac:dyDescent="0.25">
      <c r="A5156" t="str">
        <f t="shared" si="111"/>
        <v>35-44MDepr Lowop_xray</v>
      </c>
      <c r="B5156" t="s">
        <v>273</v>
      </c>
      <c r="C5156" t="s">
        <v>5</v>
      </c>
      <c r="D5156" t="s">
        <v>591</v>
      </c>
      <c r="E5156" t="s">
        <v>4970</v>
      </c>
      <c r="F5156">
        <v>423</v>
      </c>
      <c r="G5156" t="s">
        <v>311</v>
      </c>
      <c r="H5156">
        <v>82.182314790419994</v>
      </c>
      <c r="I5156">
        <v>0.25</v>
      </c>
      <c r="J5156" t="s">
        <v>333</v>
      </c>
      <c r="K5156">
        <v>20.545578697604999</v>
      </c>
      <c r="L5156">
        <v>8690.7797890869206</v>
      </c>
      <c r="M5156">
        <v>0</v>
      </c>
      <c r="N5156">
        <v>0.25</v>
      </c>
      <c r="O5156">
        <v>0</v>
      </c>
      <c r="P5156">
        <v>0</v>
      </c>
      <c r="Q5156">
        <v>0</v>
      </c>
      <c r="R5156">
        <v>0</v>
      </c>
      <c r="S5156">
        <v>105.75</v>
      </c>
      <c r="T5156">
        <v>3</v>
      </c>
      <c r="U5156">
        <v>82.182314790419994</v>
      </c>
      <c r="V5156">
        <v>0.16129032258064499</v>
      </c>
    </row>
    <row r="5157" spans="1:22" hidden="1" x14ac:dyDescent="0.25">
      <c r="A5157" t="str">
        <f t="shared" si="111"/>
        <v>35-44MDepr Lowrx_generic</v>
      </c>
      <c r="B5157" t="s">
        <v>273</v>
      </c>
      <c r="C5157" t="s">
        <v>5</v>
      </c>
      <c r="D5157" t="s">
        <v>591</v>
      </c>
      <c r="E5157" t="s">
        <v>4970</v>
      </c>
      <c r="F5157">
        <v>423</v>
      </c>
      <c r="G5157" t="s">
        <v>312</v>
      </c>
      <c r="H5157">
        <v>26.241086144144798</v>
      </c>
      <c r="I5157">
        <v>13.88</v>
      </c>
      <c r="J5157" t="s">
        <v>334</v>
      </c>
      <c r="K5157">
        <v>364.22627568073</v>
      </c>
      <c r="L5157">
        <v>154067.714612949</v>
      </c>
      <c r="M5157">
        <v>0</v>
      </c>
      <c r="N5157">
        <v>0</v>
      </c>
      <c r="O5157">
        <v>13.88</v>
      </c>
      <c r="P5157">
        <v>0</v>
      </c>
      <c r="Q5157">
        <v>0</v>
      </c>
      <c r="R5157">
        <v>0</v>
      </c>
      <c r="S5157">
        <v>5871.24</v>
      </c>
      <c r="T5157">
        <v>3</v>
      </c>
      <c r="U5157">
        <v>26.241086144144798</v>
      </c>
      <c r="V5157">
        <v>0.938471940500338</v>
      </c>
    </row>
    <row r="5158" spans="1:22" hidden="1" x14ac:dyDescent="0.25">
      <c r="A5158" t="str">
        <f t="shared" si="111"/>
        <v>35-44MDepr Lowrx_npbrand</v>
      </c>
      <c r="B5158" t="s">
        <v>273</v>
      </c>
      <c r="C5158" t="s">
        <v>5</v>
      </c>
      <c r="D5158" t="s">
        <v>591</v>
      </c>
      <c r="E5158" t="s">
        <v>4970</v>
      </c>
      <c r="F5158">
        <v>423</v>
      </c>
      <c r="G5158" t="s">
        <v>2688</v>
      </c>
      <c r="H5158">
        <v>209.12763708327199</v>
      </c>
      <c r="I5158">
        <v>0.11485160141</v>
      </c>
      <c r="J5158" t="s">
        <v>334</v>
      </c>
      <c r="K5158">
        <v>24.0186440181031</v>
      </c>
      <c r="L5158">
        <v>10159.8864196576</v>
      </c>
      <c r="M5158">
        <v>0</v>
      </c>
      <c r="N5158">
        <v>0</v>
      </c>
      <c r="O5158">
        <v>0.11485160141</v>
      </c>
      <c r="P5158">
        <v>0</v>
      </c>
      <c r="Q5158">
        <v>0</v>
      </c>
      <c r="R5158">
        <v>0</v>
      </c>
      <c r="S5158">
        <v>48.58222739643</v>
      </c>
      <c r="T5158">
        <v>3</v>
      </c>
      <c r="U5158">
        <v>209.12763708327199</v>
      </c>
      <c r="V5158">
        <v>7.7654902914131201E-3</v>
      </c>
    </row>
    <row r="5159" spans="1:22" hidden="1" x14ac:dyDescent="0.25">
      <c r="A5159" t="str">
        <f t="shared" si="111"/>
        <v>35-44MDepr Lowrx_pbrand</v>
      </c>
      <c r="B5159" t="s">
        <v>273</v>
      </c>
      <c r="C5159" t="s">
        <v>5</v>
      </c>
      <c r="D5159" t="s">
        <v>591</v>
      </c>
      <c r="E5159" t="s">
        <v>4970</v>
      </c>
      <c r="F5159">
        <v>423</v>
      </c>
      <c r="G5159" t="s">
        <v>2687</v>
      </c>
      <c r="H5159">
        <v>129.78893182130199</v>
      </c>
      <c r="I5159">
        <v>0.79514839858999997</v>
      </c>
      <c r="J5159" t="s">
        <v>334</v>
      </c>
      <c r="K5159">
        <v>103.201461292415</v>
      </c>
      <c r="L5159">
        <v>43654.218126691601</v>
      </c>
      <c r="M5159">
        <v>0</v>
      </c>
      <c r="N5159">
        <v>0</v>
      </c>
      <c r="O5159">
        <v>0.79514839858999997</v>
      </c>
      <c r="P5159">
        <v>0</v>
      </c>
      <c r="Q5159">
        <v>0</v>
      </c>
      <c r="R5159">
        <v>0</v>
      </c>
      <c r="S5159">
        <v>336.34777260356998</v>
      </c>
      <c r="T5159">
        <v>3</v>
      </c>
      <c r="U5159">
        <v>129.78893182130199</v>
      </c>
      <c r="V5159">
        <v>5.3762569208248803E-2</v>
      </c>
    </row>
    <row r="5160" spans="1:22" hidden="1" x14ac:dyDescent="0.25">
      <c r="A5160" t="str">
        <f t="shared" si="111"/>
        <v>35-44MDepr Lowrx_specialty</v>
      </c>
      <c r="B5160" t="s">
        <v>273</v>
      </c>
      <c r="C5160" t="s">
        <v>5</v>
      </c>
      <c r="D5160" t="s">
        <v>591</v>
      </c>
      <c r="E5160" t="s">
        <v>4970</v>
      </c>
      <c r="F5160">
        <v>423</v>
      </c>
      <c r="G5160" t="s">
        <v>313</v>
      </c>
      <c r="H5160">
        <v>0</v>
      </c>
      <c r="I5160">
        <v>0</v>
      </c>
      <c r="J5160" t="s">
        <v>334</v>
      </c>
      <c r="K5160">
        <v>0</v>
      </c>
      <c r="L5160">
        <v>0</v>
      </c>
      <c r="M5160">
        <v>0</v>
      </c>
      <c r="N5160">
        <v>0</v>
      </c>
      <c r="O5160">
        <v>0</v>
      </c>
      <c r="P5160">
        <v>0</v>
      </c>
      <c r="Q5160">
        <v>0</v>
      </c>
      <c r="R5160">
        <v>0</v>
      </c>
      <c r="S5160">
        <v>0</v>
      </c>
      <c r="T5160">
        <v>3</v>
      </c>
      <c r="U5160">
        <v>0</v>
      </c>
      <c r="V5160">
        <v>0</v>
      </c>
    </row>
    <row r="5161" spans="1:22" hidden="1" x14ac:dyDescent="0.25">
      <c r="A5161" t="str">
        <f t="shared" si="111"/>
        <v>35-44MDepr Medip_fac</v>
      </c>
      <c r="B5161" t="s">
        <v>273</v>
      </c>
      <c r="C5161" t="s">
        <v>5</v>
      </c>
      <c r="D5161" t="s">
        <v>591</v>
      </c>
      <c r="E5161" t="s">
        <v>4971</v>
      </c>
      <c r="F5161">
        <v>0</v>
      </c>
      <c r="G5161" t="s">
        <v>289</v>
      </c>
      <c r="H5161">
        <v>1093.1309920019501</v>
      </c>
      <c r="I5161">
        <v>0.04</v>
      </c>
      <c r="J5161" t="s">
        <v>335</v>
      </c>
      <c r="K5161">
        <v>43.725239680077998</v>
      </c>
      <c r="L5161">
        <v>0</v>
      </c>
      <c r="M5161">
        <v>0</v>
      </c>
      <c r="N5161">
        <v>0</v>
      </c>
      <c r="O5161">
        <v>0</v>
      </c>
      <c r="P5161">
        <v>0.04</v>
      </c>
      <c r="Q5161">
        <v>0</v>
      </c>
      <c r="R5161">
        <v>0</v>
      </c>
      <c r="S5161">
        <v>0</v>
      </c>
      <c r="T5161">
        <v>5.5</v>
      </c>
      <c r="U5161">
        <v>1093.1309920019501</v>
      </c>
      <c r="V5161">
        <v>1</v>
      </c>
    </row>
    <row r="5162" spans="1:22" hidden="1" x14ac:dyDescent="0.25">
      <c r="A5162" t="str">
        <f t="shared" si="111"/>
        <v>35-44MDepr Medip_prof</v>
      </c>
      <c r="B5162" t="s">
        <v>273</v>
      </c>
      <c r="C5162" t="s">
        <v>5</v>
      </c>
      <c r="D5162" t="s">
        <v>591</v>
      </c>
      <c r="E5162" t="s">
        <v>4971</v>
      </c>
      <c r="F5162">
        <v>0</v>
      </c>
      <c r="G5162" t="s">
        <v>290</v>
      </c>
      <c r="H5162">
        <v>223.24830812877499</v>
      </c>
      <c r="I5162">
        <v>0.02</v>
      </c>
      <c r="J5162" t="s">
        <v>363</v>
      </c>
      <c r="K5162">
        <v>4.4649661625755099</v>
      </c>
      <c r="L5162">
        <v>0</v>
      </c>
      <c r="M5162">
        <v>0</v>
      </c>
      <c r="N5162">
        <v>0</v>
      </c>
      <c r="O5162">
        <v>0</v>
      </c>
      <c r="P5162">
        <v>0</v>
      </c>
      <c r="Q5162">
        <v>0</v>
      </c>
      <c r="R5162">
        <v>0</v>
      </c>
      <c r="S5162">
        <v>0</v>
      </c>
      <c r="T5162">
        <v>5.5</v>
      </c>
      <c r="U5162">
        <v>223.24830812877499</v>
      </c>
      <c r="V5162">
        <v>0.5</v>
      </c>
    </row>
    <row r="5163" spans="1:22" hidden="1" x14ac:dyDescent="0.25">
      <c r="A5163" t="str">
        <f t="shared" si="111"/>
        <v>35-44MDepr Medop_ambulance</v>
      </c>
      <c r="B5163" t="s">
        <v>273</v>
      </c>
      <c r="C5163" t="s">
        <v>5</v>
      </c>
      <c r="D5163" t="s">
        <v>591</v>
      </c>
      <c r="E5163" t="s">
        <v>4971</v>
      </c>
      <c r="F5163">
        <v>0</v>
      </c>
      <c r="G5163" t="s">
        <v>291</v>
      </c>
      <c r="H5163">
        <v>593.302800514767</v>
      </c>
      <c r="I5163">
        <v>0.02</v>
      </c>
      <c r="J5163" t="s">
        <v>336</v>
      </c>
      <c r="K5163">
        <v>11.866056010295299</v>
      </c>
      <c r="L5163">
        <v>0</v>
      </c>
      <c r="M5163">
        <v>0</v>
      </c>
      <c r="N5163">
        <v>0</v>
      </c>
      <c r="O5163">
        <v>0</v>
      </c>
      <c r="P5163">
        <v>0</v>
      </c>
      <c r="Q5163">
        <v>0.02</v>
      </c>
      <c r="R5163">
        <v>11.866056010295299</v>
      </c>
      <c r="S5163">
        <v>0</v>
      </c>
      <c r="T5163">
        <v>5.5</v>
      </c>
      <c r="U5163">
        <v>593.302800514767</v>
      </c>
      <c r="V5163">
        <v>5.78034682080925E-3</v>
      </c>
    </row>
    <row r="5164" spans="1:22" hidden="1" x14ac:dyDescent="0.25">
      <c r="A5164" t="str">
        <f t="shared" si="111"/>
        <v>35-44MDepr Medop_chiro</v>
      </c>
      <c r="B5164" t="s">
        <v>273</v>
      </c>
      <c r="C5164" t="s">
        <v>5</v>
      </c>
      <c r="D5164" t="s">
        <v>591</v>
      </c>
      <c r="E5164" t="s">
        <v>4971</v>
      </c>
      <c r="F5164">
        <v>0</v>
      </c>
      <c r="G5164" t="s">
        <v>292</v>
      </c>
      <c r="H5164">
        <v>44.584366448619299</v>
      </c>
      <c r="I5164">
        <v>0.89500000000000002</v>
      </c>
      <c r="J5164" t="s">
        <v>332</v>
      </c>
      <c r="K5164">
        <v>39.903007971514299</v>
      </c>
      <c r="L5164">
        <v>0</v>
      </c>
      <c r="M5164">
        <v>0.89500000000000002</v>
      </c>
      <c r="N5164">
        <v>0</v>
      </c>
      <c r="O5164">
        <v>0</v>
      </c>
      <c r="P5164">
        <v>0</v>
      </c>
      <c r="Q5164">
        <v>0</v>
      </c>
      <c r="R5164">
        <v>0</v>
      </c>
      <c r="S5164">
        <v>0</v>
      </c>
      <c r="T5164">
        <v>5.5</v>
      </c>
      <c r="U5164">
        <v>44.584366448619299</v>
      </c>
      <c r="V5164">
        <v>6.2631210636809001E-2</v>
      </c>
    </row>
    <row r="5165" spans="1:22" hidden="1" x14ac:dyDescent="0.25">
      <c r="A5165" t="str">
        <f t="shared" si="111"/>
        <v>35-44MDepr Medop_ct_mri</v>
      </c>
      <c r="B5165" t="s">
        <v>273</v>
      </c>
      <c r="C5165" t="s">
        <v>5</v>
      </c>
      <c r="D5165" t="s">
        <v>591</v>
      </c>
      <c r="E5165" t="s">
        <v>4971</v>
      </c>
      <c r="F5165">
        <v>0</v>
      </c>
      <c r="G5165" t="s">
        <v>293</v>
      </c>
      <c r="H5165">
        <v>838.80515523256997</v>
      </c>
      <c r="I5165">
        <v>0.16500000000000001</v>
      </c>
      <c r="J5165" t="s">
        <v>333</v>
      </c>
      <c r="K5165">
        <v>138.402850613374</v>
      </c>
      <c r="L5165">
        <v>0</v>
      </c>
      <c r="M5165">
        <v>0</v>
      </c>
      <c r="N5165">
        <v>0.16500000000000001</v>
      </c>
      <c r="O5165">
        <v>0</v>
      </c>
      <c r="P5165">
        <v>0</v>
      </c>
      <c r="Q5165">
        <v>0</v>
      </c>
      <c r="R5165">
        <v>0</v>
      </c>
      <c r="S5165">
        <v>0</v>
      </c>
      <c r="T5165">
        <v>5.5</v>
      </c>
      <c r="U5165">
        <v>838.80515523256997</v>
      </c>
      <c r="V5165">
        <v>6.0550458715596299E-2</v>
      </c>
    </row>
    <row r="5166" spans="1:22" hidden="1" x14ac:dyDescent="0.25">
      <c r="A5166" t="str">
        <f t="shared" si="111"/>
        <v>35-44MDepr Medop_diagnostic_cardiology</v>
      </c>
      <c r="B5166" t="s">
        <v>273</v>
      </c>
      <c r="C5166" t="s">
        <v>5</v>
      </c>
      <c r="D5166" t="s">
        <v>591</v>
      </c>
      <c r="E5166" t="s">
        <v>4971</v>
      </c>
      <c r="F5166">
        <v>0</v>
      </c>
      <c r="G5166" t="s">
        <v>294</v>
      </c>
      <c r="H5166">
        <v>187.46421175552601</v>
      </c>
      <c r="I5166">
        <v>0.435</v>
      </c>
      <c r="J5166" t="s">
        <v>333</v>
      </c>
      <c r="K5166">
        <v>81.546932113653696</v>
      </c>
      <c r="L5166">
        <v>0</v>
      </c>
      <c r="M5166">
        <v>0</v>
      </c>
      <c r="N5166">
        <v>0.435</v>
      </c>
      <c r="O5166">
        <v>0</v>
      </c>
      <c r="P5166">
        <v>0</v>
      </c>
      <c r="Q5166">
        <v>0</v>
      </c>
      <c r="R5166">
        <v>0</v>
      </c>
      <c r="S5166">
        <v>0</v>
      </c>
      <c r="T5166">
        <v>5.5</v>
      </c>
      <c r="U5166">
        <v>187.46421175552601</v>
      </c>
      <c r="V5166">
        <v>0.15963302752293601</v>
      </c>
    </row>
    <row r="5167" spans="1:22" hidden="1" x14ac:dyDescent="0.25">
      <c r="A5167" t="str">
        <f t="shared" si="111"/>
        <v>35-44MDepr Medop_dialysis</v>
      </c>
      <c r="B5167" t="s">
        <v>273</v>
      </c>
      <c r="C5167" t="s">
        <v>5</v>
      </c>
      <c r="D5167" t="s">
        <v>591</v>
      </c>
      <c r="E5167" t="s">
        <v>4971</v>
      </c>
      <c r="F5167">
        <v>0</v>
      </c>
      <c r="G5167" t="s">
        <v>295</v>
      </c>
      <c r="H5167">
        <v>0</v>
      </c>
      <c r="I5167">
        <v>0</v>
      </c>
      <c r="J5167" t="s">
        <v>336</v>
      </c>
      <c r="K5167">
        <v>0</v>
      </c>
      <c r="L5167">
        <v>0</v>
      </c>
      <c r="M5167">
        <v>0</v>
      </c>
      <c r="N5167">
        <v>0</v>
      </c>
      <c r="O5167">
        <v>0</v>
      </c>
      <c r="P5167">
        <v>0</v>
      </c>
      <c r="Q5167">
        <v>0</v>
      </c>
      <c r="R5167">
        <v>0</v>
      </c>
      <c r="S5167">
        <v>0</v>
      </c>
      <c r="T5167">
        <v>5.5</v>
      </c>
      <c r="U5167">
        <v>0</v>
      </c>
      <c r="V5167">
        <v>0</v>
      </c>
    </row>
    <row r="5168" spans="1:22" hidden="1" x14ac:dyDescent="0.25">
      <c r="A5168" t="str">
        <f t="shared" si="111"/>
        <v>35-44MDepr Medop_dme</v>
      </c>
      <c r="B5168" t="s">
        <v>273</v>
      </c>
      <c r="C5168" t="s">
        <v>5</v>
      </c>
      <c r="D5168" t="s">
        <v>591</v>
      </c>
      <c r="E5168" t="s">
        <v>4971</v>
      </c>
      <c r="F5168">
        <v>0</v>
      </c>
      <c r="G5168" t="s">
        <v>296</v>
      </c>
      <c r="H5168">
        <v>121.75661484388699</v>
      </c>
      <c r="I5168">
        <v>0.315</v>
      </c>
      <c r="J5168" t="s">
        <v>336</v>
      </c>
      <c r="K5168">
        <v>38.353333675824302</v>
      </c>
      <c r="L5168">
        <v>0</v>
      </c>
      <c r="M5168">
        <v>0</v>
      </c>
      <c r="N5168">
        <v>0</v>
      </c>
      <c r="O5168">
        <v>0</v>
      </c>
      <c r="P5168">
        <v>0</v>
      </c>
      <c r="Q5168">
        <v>0.315</v>
      </c>
      <c r="R5168">
        <v>38.353333675824302</v>
      </c>
      <c r="S5168">
        <v>0</v>
      </c>
      <c r="T5168">
        <v>5.5</v>
      </c>
      <c r="U5168">
        <v>121.75661484388699</v>
      </c>
      <c r="V5168">
        <v>9.1040462427745703E-2</v>
      </c>
    </row>
    <row r="5169" spans="1:22" hidden="1" x14ac:dyDescent="0.25">
      <c r="A5169" t="str">
        <f t="shared" si="111"/>
        <v>35-44MDepr Medop_er_fac</v>
      </c>
      <c r="B5169" t="s">
        <v>273</v>
      </c>
      <c r="C5169" t="s">
        <v>5</v>
      </c>
      <c r="D5169" t="s">
        <v>591</v>
      </c>
      <c r="E5169" t="s">
        <v>4971</v>
      </c>
      <c r="F5169">
        <v>0</v>
      </c>
      <c r="G5169" t="s">
        <v>297</v>
      </c>
      <c r="H5169">
        <v>1436.18515531293</v>
      </c>
      <c r="I5169">
        <v>0.26500000000000001</v>
      </c>
      <c r="J5169" t="s">
        <v>336</v>
      </c>
      <c r="K5169">
        <v>380.58906615792699</v>
      </c>
      <c r="L5169">
        <v>0</v>
      </c>
      <c r="M5169">
        <v>0</v>
      </c>
      <c r="N5169">
        <v>0</v>
      </c>
      <c r="O5169">
        <v>0</v>
      </c>
      <c r="P5169">
        <v>0</v>
      </c>
      <c r="Q5169">
        <v>0.26500000000000001</v>
      </c>
      <c r="R5169">
        <v>380.58906615792699</v>
      </c>
      <c r="S5169">
        <v>0</v>
      </c>
      <c r="T5169">
        <v>5.5</v>
      </c>
      <c r="U5169">
        <v>1436.18515531293</v>
      </c>
      <c r="V5169">
        <v>7.6589595375722505E-2</v>
      </c>
    </row>
    <row r="5170" spans="1:22" hidden="1" x14ac:dyDescent="0.25">
      <c r="A5170" t="str">
        <f t="shared" si="111"/>
        <v>35-44MDepr Medop_er_prof</v>
      </c>
      <c r="B5170" t="s">
        <v>273</v>
      </c>
      <c r="C5170" t="s">
        <v>5</v>
      </c>
      <c r="D5170" t="s">
        <v>591</v>
      </c>
      <c r="E5170" t="s">
        <v>4971</v>
      </c>
      <c r="F5170">
        <v>0</v>
      </c>
      <c r="G5170" t="s">
        <v>298</v>
      </c>
      <c r="H5170">
        <v>0</v>
      </c>
      <c r="I5170">
        <v>0</v>
      </c>
      <c r="J5170" t="s">
        <v>276</v>
      </c>
      <c r="K5170">
        <v>0</v>
      </c>
      <c r="L5170">
        <v>0</v>
      </c>
      <c r="M5170">
        <v>0</v>
      </c>
      <c r="N5170">
        <v>0</v>
      </c>
      <c r="O5170">
        <v>0</v>
      </c>
      <c r="P5170">
        <v>0</v>
      </c>
      <c r="Q5170">
        <v>0</v>
      </c>
      <c r="R5170">
        <v>0</v>
      </c>
      <c r="S5170">
        <v>0</v>
      </c>
      <c r="T5170">
        <v>5.5</v>
      </c>
      <c r="U5170">
        <v>0</v>
      </c>
      <c r="V5170">
        <v>0</v>
      </c>
    </row>
    <row r="5171" spans="1:22" hidden="1" x14ac:dyDescent="0.25">
      <c r="A5171" t="str">
        <f t="shared" si="111"/>
        <v>35-44MDepr Medop_eye</v>
      </c>
      <c r="B5171" t="s">
        <v>273</v>
      </c>
      <c r="C5171" t="s">
        <v>5</v>
      </c>
      <c r="D5171" t="s">
        <v>591</v>
      </c>
      <c r="E5171" t="s">
        <v>4971</v>
      </c>
      <c r="F5171">
        <v>0</v>
      </c>
      <c r="G5171" t="s">
        <v>299</v>
      </c>
      <c r="H5171">
        <v>118.859333428052</v>
      </c>
      <c r="I5171">
        <v>0.06</v>
      </c>
      <c r="J5171" t="s">
        <v>332</v>
      </c>
      <c r="K5171">
        <v>7.1315600056831396</v>
      </c>
      <c r="L5171">
        <v>0</v>
      </c>
      <c r="M5171">
        <v>0.06</v>
      </c>
      <c r="N5171">
        <v>0</v>
      </c>
      <c r="O5171">
        <v>0</v>
      </c>
      <c r="P5171">
        <v>0</v>
      </c>
      <c r="Q5171">
        <v>0</v>
      </c>
      <c r="R5171">
        <v>0</v>
      </c>
      <c r="S5171">
        <v>0</v>
      </c>
      <c r="T5171">
        <v>5.5</v>
      </c>
      <c r="U5171">
        <v>118.859333428052</v>
      </c>
      <c r="V5171">
        <v>4.1987403778866303E-3</v>
      </c>
    </row>
    <row r="5172" spans="1:22" hidden="1" x14ac:dyDescent="0.25">
      <c r="A5172" t="str">
        <f t="shared" si="111"/>
        <v>35-44MDepr Medop_jcode</v>
      </c>
      <c r="B5172" t="s">
        <v>273</v>
      </c>
      <c r="C5172" t="s">
        <v>5</v>
      </c>
      <c r="D5172" t="s">
        <v>591</v>
      </c>
      <c r="E5172" t="s">
        <v>4971</v>
      </c>
      <c r="F5172">
        <v>0</v>
      </c>
      <c r="G5172" t="s">
        <v>300</v>
      </c>
      <c r="H5172">
        <v>0</v>
      </c>
      <c r="I5172">
        <v>0</v>
      </c>
      <c r="J5172" t="s">
        <v>336</v>
      </c>
      <c r="K5172">
        <v>0</v>
      </c>
      <c r="L5172">
        <v>0</v>
      </c>
      <c r="M5172">
        <v>0</v>
      </c>
      <c r="N5172">
        <v>0</v>
      </c>
      <c r="O5172">
        <v>0</v>
      </c>
      <c r="P5172">
        <v>0</v>
      </c>
      <c r="Q5172">
        <v>0</v>
      </c>
      <c r="R5172">
        <v>0</v>
      </c>
      <c r="S5172">
        <v>0</v>
      </c>
      <c r="T5172">
        <v>5.5</v>
      </c>
      <c r="U5172">
        <v>0</v>
      </c>
      <c r="V5172">
        <v>0</v>
      </c>
    </row>
    <row r="5173" spans="1:22" hidden="1" x14ac:dyDescent="0.25">
      <c r="A5173" t="str">
        <f t="shared" si="111"/>
        <v>35-44MDepr Medop_lab</v>
      </c>
      <c r="B5173" t="s">
        <v>273</v>
      </c>
      <c r="C5173" t="s">
        <v>5</v>
      </c>
      <c r="D5173" t="s">
        <v>591</v>
      </c>
      <c r="E5173" t="s">
        <v>4971</v>
      </c>
      <c r="F5173">
        <v>0</v>
      </c>
      <c r="G5173" t="s">
        <v>301</v>
      </c>
      <c r="H5173">
        <v>124.090103834346</v>
      </c>
      <c r="I5173">
        <v>1.635</v>
      </c>
      <c r="J5173" t="s">
        <v>333</v>
      </c>
      <c r="K5173">
        <v>202.88731976915599</v>
      </c>
      <c r="L5173">
        <v>0</v>
      </c>
      <c r="M5173">
        <v>0</v>
      </c>
      <c r="N5173">
        <v>1.635</v>
      </c>
      <c r="O5173">
        <v>0</v>
      </c>
      <c r="P5173">
        <v>0</v>
      </c>
      <c r="Q5173">
        <v>0</v>
      </c>
      <c r="R5173">
        <v>0</v>
      </c>
      <c r="S5173">
        <v>0</v>
      </c>
      <c r="T5173">
        <v>5.5</v>
      </c>
      <c r="U5173">
        <v>124.090103834346</v>
      </c>
      <c r="V5173">
        <v>0.6</v>
      </c>
    </row>
    <row r="5174" spans="1:22" hidden="1" x14ac:dyDescent="0.25">
      <c r="A5174" t="str">
        <f t="shared" si="111"/>
        <v>35-44MDepr Medop_mh</v>
      </c>
      <c r="B5174" t="s">
        <v>273</v>
      </c>
      <c r="C5174" t="s">
        <v>5</v>
      </c>
      <c r="D5174" t="s">
        <v>591</v>
      </c>
      <c r="E5174" t="s">
        <v>4971</v>
      </c>
      <c r="F5174">
        <v>0</v>
      </c>
      <c r="G5174" t="s">
        <v>302</v>
      </c>
      <c r="H5174">
        <v>105.06500279712699</v>
      </c>
      <c r="I5174">
        <v>5.56</v>
      </c>
      <c r="J5174" t="s">
        <v>332</v>
      </c>
      <c r="K5174">
        <v>584.16141555202796</v>
      </c>
      <c r="L5174">
        <v>0</v>
      </c>
      <c r="M5174">
        <v>5.56</v>
      </c>
      <c r="N5174">
        <v>0</v>
      </c>
      <c r="O5174">
        <v>0</v>
      </c>
      <c r="P5174">
        <v>0</v>
      </c>
      <c r="Q5174">
        <v>0</v>
      </c>
      <c r="R5174">
        <v>0</v>
      </c>
      <c r="S5174">
        <v>0</v>
      </c>
      <c r="T5174">
        <v>5.5</v>
      </c>
      <c r="U5174">
        <v>105.06500279712699</v>
      </c>
      <c r="V5174">
        <v>0.38908327501749501</v>
      </c>
    </row>
    <row r="5175" spans="1:22" hidden="1" x14ac:dyDescent="0.25">
      <c r="A5175" t="str">
        <f t="shared" si="111"/>
        <v>35-44MDepr Medop_op_fac</v>
      </c>
      <c r="B5175" t="s">
        <v>273</v>
      </c>
      <c r="C5175" t="s">
        <v>5</v>
      </c>
      <c r="D5175" t="s">
        <v>591</v>
      </c>
      <c r="E5175" t="s">
        <v>4971</v>
      </c>
      <c r="F5175">
        <v>0</v>
      </c>
      <c r="G5175" t="s">
        <v>303</v>
      </c>
      <c r="H5175">
        <v>411.11292048676802</v>
      </c>
      <c r="I5175">
        <v>0.35499999999999998</v>
      </c>
      <c r="J5175" t="s">
        <v>336</v>
      </c>
      <c r="K5175">
        <v>145.94508677280299</v>
      </c>
      <c r="L5175">
        <v>0</v>
      </c>
      <c r="M5175">
        <v>0</v>
      </c>
      <c r="N5175">
        <v>0</v>
      </c>
      <c r="O5175">
        <v>0</v>
      </c>
      <c r="P5175">
        <v>0</v>
      </c>
      <c r="Q5175">
        <v>0.35499999999999998</v>
      </c>
      <c r="R5175">
        <v>145.94508677280299</v>
      </c>
      <c r="S5175">
        <v>0</v>
      </c>
      <c r="T5175">
        <v>5.5</v>
      </c>
      <c r="U5175">
        <v>411.11292048676802</v>
      </c>
      <c r="V5175">
        <v>0.102601156069364</v>
      </c>
    </row>
    <row r="5176" spans="1:22" hidden="1" x14ac:dyDescent="0.25">
      <c r="A5176" t="str">
        <f t="shared" si="111"/>
        <v>35-44MDepr Medop_other</v>
      </c>
      <c r="B5176" t="s">
        <v>273</v>
      </c>
      <c r="C5176" t="s">
        <v>5</v>
      </c>
      <c r="D5176" t="s">
        <v>591</v>
      </c>
      <c r="E5176" t="s">
        <v>4971</v>
      </c>
      <c r="F5176">
        <v>0</v>
      </c>
      <c r="G5176" t="s">
        <v>304</v>
      </c>
      <c r="H5176">
        <v>266.36040113834201</v>
      </c>
      <c r="I5176">
        <v>1</v>
      </c>
      <c r="J5176" t="s">
        <v>336</v>
      </c>
      <c r="K5176">
        <v>266.36040113834201</v>
      </c>
      <c r="L5176">
        <v>0</v>
      </c>
      <c r="M5176">
        <v>0</v>
      </c>
      <c r="N5176">
        <v>0</v>
      </c>
      <c r="O5176">
        <v>0</v>
      </c>
      <c r="P5176">
        <v>0</v>
      </c>
      <c r="Q5176">
        <v>1</v>
      </c>
      <c r="R5176">
        <v>266.36040113834201</v>
      </c>
      <c r="S5176">
        <v>0</v>
      </c>
      <c r="T5176">
        <v>5.5</v>
      </c>
      <c r="U5176">
        <v>266.36040113834201</v>
      </c>
      <c r="V5176">
        <v>0.28901734104046201</v>
      </c>
    </row>
    <row r="5177" spans="1:22" hidden="1" x14ac:dyDescent="0.25">
      <c r="A5177" t="str">
        <f t="shared" si="111"/>
        <v>35-44MDepr Medop_prev</v>
      </c>
      <c r="B5177" t="s">
        <v>273</v>
      </c>
      <c r="C5177" t="s">
        <v>5</v>
      </c>
      <c r="D5177" t="s">
        <v>591</v>
      </c>
      <c r="E5177" t="s">
        <v>4971</v>
      </c>
      <c r="F5177">
        <v>0</v>
      </c>
      <c r="G5177" t="s">
        <v>305</v>
      </c>
      <c r="H5177">
        <v>121.117903361328</v>
      </c>
      <c r="I5177">
        <v>1.4750000000000001</v>
      </c>
      <c r="J5177" t="s">
        <v>332</v>
      </c>
      <c r="K5177">
        <v>178.64890745795901</v>
      </c>
      <c r="L5177">
        <v>0</v>
      </c>
      <c r="M5177">
        <v>1.4750000000000001</v>
      </c>
      <c r="N5177">
        <v>0</v>
      </c>
      <c r="O5177">
        <v>0</v>
      </c>
      <c r="P5177">
        <v>0</v>
      </c>
      <c r="Q5177">
        <v>0</v>
      </c>
      <c r="R5177">
        <v>0</v>
      </c>
      <c r="S5177">
        <v>0</v>
      </c>
      <c r="T5177">
        <v>5.5</v>
      </c>
      <c r="U5177">
        <v>121.117903361328</v>
      </c>
      <c r="V5177">
        <v>0.103219034289713</v>
      </c>
    </row>
    <row r="5178" spans="1:22" hidden="1" x14ac:dyDescent="0.25">
      <c r="A5178" t="str">
        <f t="shared" si="111"/>
        <v>35-44MDepr Medop_primcare</v>
      </c>
      <c r="B5178" t="s">
        <v>273</v>
      </c>
      <c r="C5178" t="s">
        <v>5</v>
      </c>
      <c r="D5178" t="s">
        <v>591</v>
      </c>
      <c r="E5178" t="s">
        <v>4971</v>
      </c>
      <c r="F5178">
        <v>0</v>
      </c>
      <c r="G5178" t="s">
        <v>306</v>
      </c>
      <c r="H5178">
        <v>113.129164706951</v>
      </c>
      <c r="I5178">
        <v>2.82</v>
      </c>
      <c r="J5178" t="s">
        <v>332</v>
      </c>
      <c r="K5178">
        <v>319.02424447360102</v>
      </c>
      <c r="L5178">
        <v>0</v>
      </c>
      <c r="M5178">
        <v>2.82</v>
      </c>
      <c r="N5178">
        <v>0</v>
      </c>
      <c r="O5178">
        <v>0</v>
      </c>
      <c r="P5178">
        <v>0</v>
      </c>
      <c r="Q5178">
        <v>0</v>
      </c>
      <c r="R5178">
        <v>0</v>
      </c>
      <c r="S5178">
        <v>0</v>
      </c>
      <c r="T5178">
        <v>5.5</v>
      </c>
      <c r="U5178">
        <v>113.129164706951</v>
      </c>
      <c r="V5178">
        <v>0.19734079776067201</v>
      </c>
    </row>
    <row r="5179" spans="1:22" hidden="1" x14ac:dyDescent="0.25">
      <c r="A5179" t="str">
        <f t="shared" si="111"/>
        <v>35-44MDepr Medop_rehab</v>
      </c>
      <c r="B5179" t="s">
        <v>273</v>
      </c>
      <c r="C5179" t="s">
        <v>5</v>
      </c>
      <c r="D5179" t="s">
        <v>591</v>
      </c>
      <c r="E5179" t="s">
        <v>4971</v>
      </c>
      <c r="F5179">
        <v>0</v>
      </c>
      <c r="G5179" t="s">
        <v>307</v>
      </c>
      <c r="H5179">
        <v>84.288880679016799</v>
      </c>
      <c r="I5179">
        <v>1.32</v>
      </c>
      <c r="J5179" t="s">
        <v>336</v>
      </c>
      <c r="K5179">
        <v>111.261322496302</v>
      </c>
      <c r="L5179">
        <v>0</v>
      </c>
      <c r="M5179">
        <v>0</v>
      </c>
      <c r="N5179">
        <v>0</v>
      </c>
      <c r="O5179">
        <v>0</v>
      </c>
      <c r="P5179">
        <v>0</v>
      </c>
      <c r="Q5179">
        <v>1.32</v>
      </c>
      <c r="R5179">
        <v>111.261322496302</v>
      </c>
      <c r="S5179">
        <v>0</v>
      </c>
      <c r="T5179">
        <v>5.5</v>
      </c>
      <c r="U5179">
        <v>84.288880679016799</v>
      </c>
      <c r="V5179">
        <v>0.38150289017340999</v>
      </c>
    </row>
    <row r="5180" spans="1:22" hidden="1" x14ac:dyDescent="0.25">
      <c r="A5180" t="str">
        <f t="shared" si="111"/>
        <v>35-44MDepr Medop_speccare</v>
      </c>
      <c r="B5180" t="s">
        <v>273</v>
      </c>
      <c r="C5180" t="s">
        <v>5</v>
      </c>
      <c r="D5180" t="s">
        <v>591</v>
      </c>
      <c r="E5180" t="s">
        <v>4971</v>
      </c>
      <c r="F5180">
        <v>0</v>
      </c>
      <c r="G5180" t="s">
        <v>308</v>
      </c>
      <c r="H5180">
        <v>117.80126856348301</v>
      </c>
      <c r="I5180">
        <v>3.48</v>
      </c>
      <c r="J5180" t="s">
        <v>332</v>
      </c>
      <c r="K5180">
        <v>409.94841460091999</v>
      </c>
      <c r="L5180">
        <v>0</v>
      </c>
      <c r="M5180">
        <v>3.48</v>
      </c>
      <c r="N5180">
        <v>0</v>
      </c>
      <c r="O5180">
        <v>0</v>
      </c>
      <c r="P5180">
        <v>0</v>
      </c>
      <c r="Q5180">
        <v>0</v>
      </c>
      <c r="R5180">
        <v>0</v>
      </c>
      <c r="S5180">
        <v>0</v>
      </c>
      <c r="T5180">
        <v>5.5</v>
      </c>
      <c r="U5180">
        <v>117.80126856348301</v>
      </c>
      <c r="V5180">
        <v>0.24352694191742499</v>
      </c>
    </row>
    <row r="5181" spans="1:22" hidden="1" x14ac:dyDescent="0.25">
      <c r="A5181" t="str">
        <f t="shared" si="111"/>
        <v>35-44MDepr Medop_surg</v>
      </c>
      <c r="B5181" t="s">
        <v>273</v>
      </c>
      <c r="C5181" t="s">
        <v>5</v>
      </c>
      <c r="D5181" t="s">
        <v>591</v>
      </c>
      <c r="E5181" t="s">
        <v>4971</v>
      </c>
      <c r="F5181">
        <v>0</v>
      </c>
      <c r="G5181" t="s">
        <v>309</v>
      </c>
      <c r="H5181">
        <v>296.95004390605902</v>
      </c>
      <c r="I5181">
        <v>0.185</v>
      </c>
      <c r="J5181" t="s">
        <v>336</v>
      </c>
      <c r="K5181">
        <v>54.935758122620904</v>
      </c>
      <c r="L5181">
        <v>0</v>
      </c>
      <c r="M5181">
        <v>0</v>
      </c>
      <c r="N5181">
        <v>0</v>
      </c>
      <c r="O5181">
        <v>0</v>
      </c>
      <c r="P5181">
        <v>0</v>
      </c>
      <c r="Q5181">
        <v>0.185</v>
      </c>
      <c r="R5181">
        <v>54.935758122620904</v>
      </c>
      <c r="S5181">
        <v>0</v>
      </c>
      <c r="T5181">
        <v>5.5</v>
      </c>
      <c r="U5181">
        <v>296.95004390605902</v>
      </c>
      <c r="V5181">
        <v>5.3468208092485599E-2</v>
      </c>
    </row>
    <row r="5182" spans="1:22" hidden="1" x14ac:dyDescent="0.25">
      <c r="A5182" t="str">
        <f t="shared" si="111"/>
        <v>35-44MDepr Medop_ultrasound</v>
      </c>
      <c r="B5182" t="s">
        <v>273</v>
      </c>
      <c r="C5182" t="s">
        <v>5</v>
      </c>
      <c r="D5182" t="s">
        <v>591</v>
      </c>
      <c r="E5182" t="s">
        <v>4971</v>
      </c>
      <c r="F5182">
        <v>0</v>
      </c>
      <c r="G5182" t="s">
        <v>310</v>
      </c>
      <c r="H5182">
        <v>217.486038057066</v>
      </c>
      <c r="I5182">
        <v>4.4999999999999998E-2</v>
      </c>
      <c r="J5182" t="s">
        <v>333</v>
      </c>
      <c r="K5182">
        <v>9.7868717125679705</v>
      </c>
      <c r="L5182">
        <v>0</v>
      </c>
      <c r="M5182">
        <v>0</v>
      </c>
      <c r="N5182">
        <v>4.4999999999999998E-2</v>
      </c>
      <c r="O5182">
        <v>0</v>
      </c>
      <c r="P5182">
        <v>0</v>
      </c>
      <c r="Q5182">
        <v>0</v>
      </c>
      <c r="R5182">
        <v>0</v>
      </c>
      <c r="S5182">
        <v>0</v>
      </c>
      <c r="T5182">
        <v>5.5</v>
      </c>
      <c r="U5182">
        <v>217.486038057066</v>
      </c>
      <c r="V5182">
        <v>1.6513761467889899E-2</v>
      </c>
    </row>
    <row r="5183" spans="1:22" hidden="1" x14ac:dyDescent="0.25">
      <c r="A5183" t="str">
        <f t="shared" si="111"/>
        <v>35-44MDepr Medop_xray</v>
      </c>
      <c r="B5183" t="s">
        <v>273</v>
      </c>
      <c r="C5183" t="s">
        <v>5</v>
      </c>
      <c r="D5183" t="s">
        <v>591</v>
      </c>
      <c r="E5183" t="s">
        <v>4971</v>
      </c>
      <c r="F5183">
        <v>0</v>
      </c>
      <c r="G5183" t="s">
        <v>311</v>
      </c>
      <c r="H5183">
        <v>101.56719728729099</v>
      </c>
      <c r="I5183">
        <v>0.44500000000000001</v>
      </c>
      <c r="J5183" t="s">
        <v>333</v>
      </c>
      <c r="K5183">
        <v>45.1974027928445</v>
      </c>
      <c r="L5183">
        <v>0</v>
      </c>
      <c r="M5183">
        <v>0</v>
      </c>
      <c r="N5183">
        <v>0.44500000000000001</v>
      </c>
      <c r="O5183">
        <v>0</v>
      </c>
      <c r="P5183">
        <v>0</v>
      </c>
      <c r="Q5183">
        <v>0</v>
      </c>
      <c r="R5183">
        <v>0</v>
      </c>
      <c r="S5183">
        <v>0</v>
      </c>
      <c r="T5183">
        <v>5.5</v>
      </c>
      <c r="U5183">
        <v>101.56719728729099</v>
      </c>
      <c r="V5183">
        <v>0.16330275229357799</v>
      </c>
    </row>
    <row r="5184" spans="1:22" hidden="1" x14ac:dyDescent="0.25">
      <c r="A5184" t="str">
        <f t="shared" si="111"/>
        <v>35-44MDepr Medrx_generic</v>
      </c>
      <c r="B5184" t="s">
        <v>273</v>
      </c>
      <c r="C5184" t="s">
        <v>5</v>
      </c>
      <c r="D5184" t="s">
        <v>591</v>
      </c>
      <c r="E5184" t="s">
        <v>4971</v>
      </c>
      <c r="F5184">
        <v>0</v>
      </c>
      <c r="G5184" t="s">
        <v>312</v>
      </c>
      <c r="H5184">
        <v>34.722908158471803</v>
      </c>
      <c r="I5184">
        <v>17.95</v>
      </c>
      <c r="J5184" t="s">
        <v>334</v>
      </c>
      <c r="K5184">
        <v>623.27620144456898</v>
      </c>
      <c r="L5184">
        <v>0</v>
      </c>
      <c r="M5184">
        <v>0</v>
      </c>
      <c r="N5184">
        <v>0</v>
      </c>
      <c r="O5184">
        <v>17.95</v>
      </c>
      <c r="P5184">
        <v>0</v>
      </c>
      <c r="Q5184">
        <v>0</v>
      </c>
      <c r="R5184">
        <v>0</v>
      </c>
      <c r="S5184">
        <v>0</v>
      </c>
      <c r="T5184">
        <v>5.5</v>
      </c>
      <c r="U5184">
        <v>34.722908158471803</v>
      </c>
      <c r="V5184">
        <v>0.85946851807517299</v>
      </c>
    </row>
    <row r="5185" spans="1:22" hidden="1" x14ac:dyDescent="0.25">
      <c r="A5185" t="str">
        <f t="shared" si="111"/>
        <v>35-44MDepr Medrx_npbrand</v>
      </c>
      <c r="B5185" t="s">
        <v>273</v>
      </c>
      <c r="C5185" t="s">
        <v>5</v>
      </c>
      <c r="D5185" t="s">
        <v>591</v>
      </c>
      <c r="E5185" t="s">
        <v>4971</v>
      </c>
      <c r="F5185">
        <v>0</v>
      </c>
      <c r="G5185" t="s">
        <v>2688</v>
      </c>
      <c r="H5185">
        <v>373.73793235980099</v>
      </c>
      <c r="I5185">
        <v>0.36916586167499998</v>
      </c>
      <c r="J5185" t="s">
        <v>334</v>
      </c>
      <c r="K5185">
        <v>137.97128584023901</v>
      </c>
      <c r="L5185">
        <v>0</v>
      </c>
      <c r="M5185">
        <v>0</v>
      </c>
      <c r="N5185">
        <v>0</v>
      </c>
      <c r="O5185">
        <v>0.36916586167499998</v>
      </c>
      <c r="P5185">
        <v>0</v>
      </c>
      <c r="Q5185">
        <v>0</v>
      </c>
      <c r="R5185">
        <v>0</v>
      </c>
      <c r="S5185">
        <v>0</v>
      </c>
      <c r="T5185">
        <v>5.5</v>
      </c>
      <c r="U5185">
        <v>373.73793235980099</v>
      </c>
      <c r="V5185">
        <v>1.7676124571462799E-2</v>
      </c>
    </row>
    <row r="5186" spans="1:22" hidden="1" x14ac:dyDescent="0.25">
      <c r="A5186" t="str">
        <f t="shared" si="111"/>
        <v>35-44MDepr Medrx_pbrand</v>
      </c>
      <c r="B5186" t="s">
        <v>273</v>
      </c>
      <c r="C5186" t="s">
        <v>5</v>
      </c>
      <c r="D5186" t="s">
        <v>591</v>
      </c>
      <c r="E5186" t="s">
        <v>4971</v>
      </c>
      <c r="F5186">
        <v>0</v>
      </c>
      <c r="G5186" t="s">
        <v>2687</v>
      </c>
      <c r="H5186">
        <v>231.94948165921099</v>
      </c>
      <c r="I5186">
        <v>2.5558341383249998</v>
      </c>
      <c r="J5186" t="s">
        <v>334</v>
      </c>
      <c r="K5186">
        <v>592.82440359140003</v>
      </c>
      <c r="L5186">
        <v>0</v>
      </c>
      <c r="M5186">
        <v>0</v>
      </c>
      <c r="N5186">
        <v>0</v>
      </c>
      <c r="O5186">
        <v>2.5558341383249998</v>
      </c>
      <c r="P5186">
        <v>0</v>
      </c>
      <c r="Q5186">
        <v>0</v>
      </c>
      <c r="R5186">
        <v>0</v>
      </c>
      <c r="S5186">
        <v>0</v>
      </c>
      <c r="T5186">
        <v>5.5</v>
      </c>
      <c r="U5186">
        <v>231.94948165921099</v>
      </c>
      <c r="V5186">
        <v>0.122376544808475</v>
      </c>
    </row>
    <row r="5187" spans="1:22" hidden="1" x14ac:dyDescent="0.25">
      <c r="A5187" t="str">
        <f t="shared" si="111"/>
        <v>35-44MDepr Medrx_specialty</v>
      </c>
      <c r="B5187" t="s">
        <v>273</v>
      </c>
      <c r="C5187" t="s">
        <v>5</v>
      </c>
      <c r="D5187" t="s">
        <v>591</v>
      </c>
      <c r="E5187" t="s">
        <v>4971</v>
      </c>
      <c r="F5187">
        <v>0</v>
      </c>
      <c r="G5187" t="s">
        <v>313</v>
      </c>
      <c r="H5187">
        <v>1913.94994176562</v>
      </c>
      <c r="I5187">
        <v>0.01</v>
      </c>
      <c r="J5187" t="s">
        <v>334</v>
      </c>
      <c r="K5187">
        <v>19.1394994176562</v>
      </c>
      <c r="L5187">
        <v>0</v>
      </c>
      <c r="M5187">
        <v>0</v>
      </c>
      <c r="N5187">
        <v>0</v>
      </c>
      <c r="O5187">
        <v>0.01</v>
      </c>
      <c r="P5187">
        <v>0</v>
      </c>
      <c r="Q5187">
        <v>0</v>
      </c>
      <c r="R5187">
        <v>0</v>
      </c>
      <c r="S5187">
        <v>0</v>
      </c>
      <c r="T5187">
        <v>5.5</v>
      </c>
      <c r="U5187">
        <v>1913.94994176562</v>
      </c>
      <c r="V5187">
        <v>4.7881254488867602E-4</v>
      </c>
    </row>
    <row r="5188" spans="1:22" hidden="1" x14ac:dyDescent="0.25">
      <c r="A5188" t="str">
        <f t="shared" si="111"/>
        <v>35-44MDepr Highip_fac</v>
      </c>
      <c r="B5188" t="s">
        <v>273</v>
      </c>
      <c r="C5188" t="s">
        <v>5</v>
      </c>
      <c r="D5188" t="s">
        <v>591</v>
      </c>
      <c r="E5188" t="s">
        <v>4972</v>
      </c>
      <c r="F5188">
        <v>424</v>
      </c>
      <c r="G5188" t="s">
        <v>289</v>
      </c>
      <c r="H5188">
        <v>4883.9931021338198</v>
      </c>
      <c r="I5188">
        <v>5.36</v>
      </c>
      <c r="J5188" t="s">
        <v>335</v>
      </c>
      <c r="K5188">
        <v>26178.203027437299</v>
      </c>
      <c r="L5188">
        <v>11099558.0836334</v>
      </c>
      <c r="M5188">
        <v>0</v>
      </c>
      <c r="N5188">
        <v>0</v>
      </c>
      <c r="O5188">
        <v>0</v>
      </c>
      <c r="P5188">
        <v>5.36</v>
      </c>
      <c r="Q5188">
        <v>0</v>
      </c>
      <c r="R5188">
        <v>0</v>
      </c>
      <c r="S5188">
        <v>2272.64</v>
      </c>
      <c r="T5188">
        <v>10</v>
      </c>
      <c r="U5188">
        <v>4883.9931021338198</v>
      </c>
      <c r="V5188">
        <v>1</v>
      </c>
    </row>
    <row r="5189" spans="1:22" hidden="1" x14ac:dyDescent="0.25">
      <c r="A5189" t="str">
        <f t="shared" si="111"/>
        <v>35-44MDepr Highip_prof</v>
      </c>
      <c r="B5189" t="s">
        <v>273</v>
      </c>
      <c r="C5189" t="s">
        <v>5</v>
      </c>
      <c r="D5189" t="s">
        <v>591</v>
      </c>
      <c r="E5189" t="s">
        <v>4972</v>
      </c>
      <c r="F5189">
        <v>424</v>
      </c>
      <c r="G5189" t="s">
        <v>290</v>
      </c>
      <c r="H5189">
        <v>3569.91814263776</v>
      </c>
      <c r="I5189">
        <v>0.95</v>
      </c>
      <c r="J5189" t="s">
        <v>363</v>
      </c>
      <c r="K5189">
        <v>3391.42223550587</v>
      </c>
      <c r="L5189">
        <v>1437963.0278544901</v>
      </c>
      <c r="M5189">
        <v>0</v>
      </c>
      <c r="N5189">
        <v>0</v>
      </c>
      <c r="O5189">
        <v>0</v>
      </c>
      <c r="P5189">
        <v>0</v>
      </c>
      <c r="Q5189">
        <v>0</v>
      </c>
      <c r="R5189">
        <v>0</v>
      </c>
      <c r="S5189">
        <v>402.8</v>
      </c>
      <c r="T5189">
        <v>10</v>
      </c>
      <c r="U5189">
        <v>3569.91814263776</v>
      </c>
      <c r="V5189">
        <v>0.17723880597014899</v>
      </c>
    </row>
    <row r="5190" spans="1:22" hidden="1" x14ac:dyDescent="0.25">
      <c r="A5190" t="str">
        <f t="shared" si="111"/>
        <v>35-44MDepr Highop_ambulance</v>
      </c>
      <c r="B5190" t="s">
        <v>273</v>
      </c>
      <c r="C5190" t="s">
        <v>5</v>
      </c>
      <c r="D5190" t="s">
        <v>591</v>
      </c>
      <c r="E5190" t="s">
        <v>4972</v>
      </c>
      <c r="F5190">
        <v>424</v>
      </c>
      <c r="G5190" t="s">
        <v>291</v>
      </c>
      <c r="H5190">
        <v>1571.36439857818</v>
      </c>
      <c r="I5190">
        <v>0.4</v>
      </c>
      <c r="J5190" t="s">
        <v>336</v>
      </c>
      <c r="K5190">
        <v>628.54575943126997</v>
      </c>
      <c r="L5190">
        <v>266503.40199885803</v>
      </c>
      <c r="M5190">
        <v>0</v>
      </c>
      <c r="N5190">
        <v>0</v>
      </c>
      <c r="O5190">
        <v>0</v>
      </c>
      <c r="P5190">
        <v>0</v>
      </c>
      <c r="Q5190">
        <v>0.4</v>
      </c>
      <c r="R5190">
        <v>628.54575943126997</v>
      </c>
      <c r="S5190">
        <v>169.6</v>
      </c>
      <c r="T5190">
        <v>10</v>
      </c>
      <c r="U5190">
        <v>1571.36439857818</v>
      </c>
      <c r="V5190">
        <v>2.3795359904818601E-2</v>
      </c>
    </row>
    <row r="5191" spans="1:22" hidden="1" x14ac:dyDescent="0.25">
      <c r="A5191" t="str">
        <f t="shared" si="111"/>
        <v>35-44MDepr Highop_chiro</v>
      </c>
      <c r="B5191" t="s">
        <v>273</v>
      </c>
      <c r="C5191" t="s">
        <v>5</v>
      </c>
      <c r="D5191" t="s">
        <v>591</v>
      </c>
      <c r="E5191" t="s">
        <v>4972</v>
      </c>
      <c r="F5191">
        <v>424</v>
      </c>
      <c r="G5191" t="s">
        <v>292</v>
      </c>
      <c r="H5191">
        <v>50.0611451729363</v>
      </c>
      <c r="I5191">
        <v>1.33</v>
      </c>
      <c r="J5191" t="s">
        <v>332</v>
      </c>
      <c r="K5191">
        <v>66.581323080005205</v>
      </c>
      <c r="L5191">
        <v>28230.4809859222</v>
      </c>
      <c r="M5191">
        <v>1.33</v>
      </c>
      <c r="N5191">
        <v>0</v>
      </c>
      <c r="O5191">
        <v>0</v>
      </c>
      <c r="P5191">
        <v>0</v>
      </c>
      <c r="Q5191">
        <v>0</v>
      </c>
      <c r="R5191">
        <v>0</v>
      </c>
      <c r="S5191">
        <v>563.91999999999996</v>
      </c>
      <c r="T5191">
        <v>10</v>
      </c>
      <c r="U5191">
        <v>50.0611451729363</v>
      </c>
      <c r="V5191">
        <v>5.2054794520548002E-2</v>
      </c>
    </row>
    <row r="5192" spans="1:22" hidden="1" x14ac:dyDescent="0.25">
      <c r="A5192" t="str">
        <f t="shared" si="111"/>
        <v>35-44MDepr Highop_ct_mri</v>
      </c>
      <c r="B5192" t="s">
        <v>273</v>
      </c>
      <c r="C5192" t="s">
        <v>5</v>
      </c>
      <c r="D5192" t="s">
        <v>591</v>
      </c>
      <c r="E5192" t="s">
        <v>4972</v>
      </c>
      <c r="F5192">
        <v>424</v>
      </c>
      <c r="G5192" t="s">
        <v>293</v>
      </c>
      <c r="H5192">
        <v>1225.34504815687</v>
      </c>
      <c r="I5192">
        <v>1.35</v>
      </c>
      <c r="J5192" t="s">
        <v>333</v>
      </c>
      <c r="K5192">
        <v>1654.21581501177</v>
      </c>
      <c r="L5192">
        <v>701387.50556498999</v>
      </c>
      <c r="M5192">
        <v>0</v>
      </c>
      <c r="N5192">
        <v>1.35</v>
      </c>
      <c r="O5192">
        <v>0</v>
      </c>
      <c r="P5192">
        <v>0</v>
      </c>
      <c r="Q5192">
        <v>0</v>
      </c>
      <c r="R5192">
        <v>0</v>
      </c>
      <c r="S5192">
        <v>572.4</v>
      </c>
      <c r="T5192">
        <v>10</v>
      </c>
      <c r="U5192">
        <v>1225.34504815687</v>
      </c>
      <c r="V5192">
        <v>0.107741420590583</v>
      </c>
    </row>
    <row r="5193" spans="1:22" hidden="1" x14ac:dyDescent="0.25">
      <c r="A5193" t="str">
        <f t="shared" si="111"/>
        <v>35-44MDepr Highop_diagnostic_cardiology</v>
      </c>
      <c r="B5193" t="s">
        <v>273</v>
      </c>
      <c r="C5193" t="s">
        <v>5</v>
      </c>
      <c r="D5193" t="s">
        <v>591</v>
      </c>
      <c r="E5193" t="s">
        <v>4972</v>
      </c>
      <c r="F5193">
        <v>424</v>
      </c>
      <c r="G5193" t="s">
        <v>294</v>
      </c>
      <c r="H5193">
        <v>581.50481919891604</v>
      </c>
      <c r="I5193">
        <v>1.91</v>
      </c>
      <c r="J5193" t="s">
        <v>333</v>
      </c>
      <c r="K5193">
        <v>1110.6742046699301</v>
      </c>
      <c r="L5193">
        <v>470925.86278005101</v>
      </c>
      <c r="M5193">
        <v>0</v>
      </c>
      <c r="N5193">
        <v>1.91</v>
      </c>
      <c r="O5193">
        <v>0</v>
      </c>
      <c r="P5193">
        <v>0</v>
      </c>
      <c r="Q5193">
        <v>0</v>
      </c>
      <c r="R5193">
        <v>0</v>
      </c>
      <c r="S5193">
        <v>809.84</v>
      </c>
      <c r="T5193">
        <v>10</v>
      </c>
      <c r="U5193">
        <v>581.50481919891604</v>
      </c>
      <c r="V5193">
        <v>0.15243415802075</v>
      </c>
    </row>
    <row r="5194" spans="1:22" hidden="1" x14ac:dyDescent="0.25">
      <c r="A5194" t="str">
        <f t="shared" si="111"/>
        <v>35-44MDepr Highop_dialysis</v>
      </c>
      <c r="B5194" t="s">
        <v>273</v>
      </c>
      <c r="C5194" t="s">
        <v>5</v>
      </c>
      <c r="D5194" t="s">
        <v>591</v>
      </c>
      <c r="E5194" t="s">
        <v>4972</v>
      </c>
      <c r="F5194">
        <v>424</v>
      </c>
      <c r="G5194" t="s">
        <v>295</v>
      </c>
      <c r="H5194">
        <v>1099.2799664271399</v>
      </c>
      <c r="I5194">
        <v>0.92</v>
      </c>
      <c r="J5194" t="s">
        <v>336</v>
      </c>
      <c r="K5194">
        <v>1011.33756911297</v>
      </c>
      <c r="L5194">
        <v>428807.12930389802</v>
      </c>
      <c r="M5194">
        <v>0</v>
      </c>
      <c r="N5194">
        <v>0</v>
      </c>
      <c r="O5194">
        <v>0</v>
      </c>
      <c r="P5194">
        <v>0</v>
      </c>
      <c r="Q5194">
        <v>0.92</v>
      </c>
      <c r="R5194">
        <v>1011.33756911297</v>
      </c>
      <c r="S5194">
        <v>390.08</v>
      </c>
      <c r="T5194">
        <v>10</v>
      </c>
      <c r="U5194">
        <v>1099.2799664271399</v>
      </c>
      <c r="V5194">
        <v>5.47293277810827E-2</v>
      </c>
    </row>
    <row r="5195" spans="1:22" hidden="1" x14ac:dyDescent="0.25">
      <c r="A5195" t="str">
        <f t="shared" si="111"/>
        <v>35-44MDepr Highop_dme</v>
      </c>
      <c r="B5195" t="s">
        <v>273</v>
      </c>
      <c r="C5195" t="s">
        <v>5</v>
      </c>
      <c r="D5195" t="s">
        <v>591</v>
      </c>
      <c r="E5195" t="s">
        <v>4972</v>
      </c>
      <c r="F5195">
        <v>424</v>
      </c>
      <c r="G5195" t="s">
        <v>296</v>
      </c>
      <c r="H5195">
        <v>266.41876994510898</v>
      </c>
      <c r="I5195">
        <v>1.4</v>
      </c>
      <c r="J5195" t="s">
        <v>336</v>
      </c>
      <c r="K5195">
        <v>372.98627792315301</v>
      </c>
      <c r="L5195">
        <v>158146.181839417</v>
      </c>
      <c r="M5195">
        <v>0</v>
      </c>
      <c r="N5195">
        <v>0</v>
      </c>
      <c r="O5195">
        <v>0</v>
      </c>
      <c r="P5195">
        <v>0</v>
      </c>
      <c r="Q5195">
        <v>1.4</v>
      </c>
      <c r="R5195">
        <v>372.98627792315301</v>
      </c>
      <c r="S5195">
        <v>593.6</v>
      </c>
      <c r="T5195">
        <v>10</v>
      </c>
      <c r="U5195">
        <v>266.41876994510898</v>
      </c>
      <c r="V5195">
        <v>8.3283759666865007E-2</v>
      </c>
    </row>
    <row r="5196" spans="1:22" hidden="1" x14ac:dyDescent="0.25">
      <c r="A5196" t="str">
        <f t="shared" si="111"/>
        <v>35-44MDepr Highop_er_fac</v>
      </c>
      <c r="B5196" t="s">
        <v>273</v>
      </c>
      <c r="C5196" t="s">
        <v>5</v>
      </c>
      <c r="D5196" t="s">
        <v>591</v>
      </c>
      <c r="E5196" t="s">
        <v>4972</v>
      </c>
      <c r="F5196">
        <v>424</v>
      </c>
      <c r="G5196" t="s">
        <v>297</v>
      </c>
      <c r="H5196">
        <v>2662.6386778716101</v>
      </c>
      <c r="I5196">
        <v>1.35</v>
      </c>
      <c r="J5196" t="s">
        <v>336</v>
      </c>
      <c r="K5196">
        <v>3594.5622151266798</v>
      </c>
      <c r="L5196">
        <v>1524094.3792137101</v>
      </c>
      <c r="M5196">
        <v>0</v>
      </c>
      <c r="N5196">
        <v>0</v>
      </c>
      <c r="O5196">
        <v>0</v>
      </c>
      <c r="P5196">
        <v>0</v>
      </c>
      <c r="Q5196">
        <v>1.35</v>
      </c>
      <c r="R5196">
        <v>3594.5622151266798</v>
      </c>
      <c r="S5196">
        <v>572.4</v>
      </c>
      <c r="T5196">
        <v>10</v>
      </c>
      <c r="U5196">
        <v>2662.6386778716101</v>
      </c>
      <c r="V5196">
        <v>8.0309339678762595E-2</v>
      </c>
    </row>
    <row r="5197" spans="1:22" hidden="1" x14ac:dyDescent="0.25">
      <c r="A5197" t="str">
        <f t="shared" si="111"/>
        <v>35-44MDepr Highop_er_prof</v>
      </c>
      <c r="B5197" t="s">
        <v>273</v>
      </c>
      <c r="C5197" t="s">
        <v>5</v>
      </c>
      <c r="D5197" t="s">
        <v>591</v>
      </c>
      <c r="E5197" t="s">
        <v>4972</v>
      </c>
      <c r="F5197">
        <v>424</v>
      </c>
      <c r="G5197" t="s">
        <v>298</v>
      </c>
      <c r="H5197">
        <v>0</v>
      </c>
      <c r="I5197">
        <v>0</v>
      </c>
      <c r="J5197" t="s">
        <v>276</v>
      </c>
      <c r="K5197">
        <v>0</v>
      </c>
      <c r="L5197">
        <v>0</v>
      </c>
      <c r="M5197">
        <v>0</v>
      </c>
      <c r="N5197">
        <v>0</v>
      </c>
      <c r="O5197">
        <v>0</v>
      </c>
      <c r="P5197">
        <v>0</v>
      </c>
      <c r="Q5197">
        <v>0</v>
      </c>
      <c r="R5197">
        <v>0</v>
      </c>
      <c r="S5197">
        <v>0</v>
      </c>
      <c r="T5197">
        <v>10</v>
      </c>
      <c r="U5197">
        <v>0</v>
      </c>
      <c r="V5197">
        <v>0</v>
      </c>
    </row>
    <row r="5198" spans="1:22" hidden="1" x14ac:dyDescent="0.25">
      <c r="A5198" t="str">
        <f t="shared" si="111"/>
        <v>35-44MDepr Highop_eye</v>
      </c>
      <c r="B5198" t="s">
        <v>273</v>
      </c>
      <c r="C5198" t="s">
        <v>5</v>
      </c>
      <c r="D5198" t="s">
        <v>591</v>
      </c>
      <c r="E5198" t="s">
        <v>4972</v>
      </c>
      <c r="F5198">
        <v>424</v>
      </c>
      <c r="G5198" t="s">
        <v>299</v>
      </c>
      <c r="H5198">
        <v>168.70303893055799</v>
      </c>
      <c r="I5198">
        <v>0.14000000000000001</v>
      </c>
      <c r="J5198" t="s">
        <v>332</v>
      </c>
      <c r="K5198">
        <v>23.618425450278199</v>
      </c>
      <c r="L5198">
        <v>10014.212390917901</v>
      </c>
      <c r="M5198">
        <v>0.14000000000000001</v>
      </c>
      <c r="N5198">
        <v>0</v>
      </c>
      <c r="O5198">
        <v>0</v>
      </c>
      <c r="P5198">
        <v>0</v>
      </c>
      <c r="Q5198">
        <v>0</v>
      </c>
      <c r="R5198">
        <v>0</v>
      </c>
      <c r="S5198">
        <v>59.36</v>
      </c>
      <c r="T5198">
        <v>10</v>
      </c>
      <c r="U5198">
        <v>168.70303893055799</v>
      </c>
      <c r="V5198">
        <v>5.4794520547945197E-3</v>
      </c>
    </row>
    <row r="5199" spans="1:22" hidden="1" x14ac:dyDescent="0.25">
      <c r="A5199" t="str">
        <f t="shared" si="111"/>
        <v>35-44MDepr Highop_jcode</v>
      </c>
      <c r="B5199" t="s">
        <v>273</v>
      </c>
      <c r="C5199" t="s">
        <v>5</v>
      </c>
      <c r="D5199" t="s">
        <v>591</v>
      </c>
      <c r="E5199" t="s">
        <v>4972</v>
      </c>
      <c r="F5199">
        <v>424</v>
      </c>
      <c r="G5199" t="s">
        <v>300</v>
      </c>
      <c r="H5199">
        <v>5137.5681325350697</v>
      </c>
      <c r="I5199">
        <v>0.25</v>
      </c>
      <c r="J5199" t="s">
        <v>336</v>
      </c>
      <c r="K5199">
        <v>1284.3920331337699</v>
      </c>
      <c r="L5199">
        <v>544582.22204871697</v>
      </c>
      <c r="M5199">
        <v>0</v>
      </c>
      <c r="N5199">
        <v>0</v>
      </c>
      <c r="O5199">
        <v>0</v>
      </c>
      <c r="P5199">
        <v>0</v>
      </c>
      <c r="Q5199">
        <v>0.25</v>
      </c>
      <c r="R5199">
        <v>1284.3920331337699</v>
      </c>
      <c r="S5199">
        <v>106</v>
      </c>
      <c r="T5199">
        <v>10</v>
      </c>
      <c r="U5199">
        <v>5137.5681325350697</v>
      </c>
      <c r="V5199">
        <v>1.4872099940511601E-2</v>
      </c>
    </row>
    <row r="5200" spans="1:22" hidden="1" x14ac:dyDescent="0.25">
      <c r="A5200" t="str">
        <f t="shared" si="111"/>
        <v>35-44MDepr Highop_lab</v>
      </c>
      <c r="B5200" t="s">
        <v>273</v>
      </c>
      <c r="C5200" t="s">
        <v>5</v>
      </c>
      <c r="D5200" t="s">
        <v>591</v>
      </c>
      <c r="E5200" t="s">
        <v>4972</v>
      </c>
      <c r="F5200">
        <v>424</v>
      </c>
      <c r="G5200" t="s">
        <v>301</v>
      </c>
      <c r="H5200">
        <v>381.74649369357098</v>
      </c>
      <c r="I5200">
        <v>7.02</v>
      </c>
      <c r="J5200" t="s">
        <v>333</v>
      </c>
      <c r="K5200">
        <v>2679.8603857288699</v>
      </c>
      <c r="L5200">
        <v>1136260.8035490401</v>
      </c>
      <c r="M5200">
        <v>0</v>
      </c>
      <c r="N5200">
        <v>7.02</v>
      </c>
      <c r="O5200">
        <v>0</v>
      </c>
      <c r="P5200">
        <v>0</v>
      </c>
      <c r="Q5200">
        <v>0</v>
      </c>
      <c r="R5200">
        <v>0</v>
      </c>
      <c r="S5200">
        <v>2976.48</v>
      </c>
      <c r="T5200">
        <v>10</v>
      </c>
      <c r="U5200">
        <v>381.74649369357098</v>
      </c>
      <c r="V5200">
        <v>0.56025538707102995</v>
      </c>
    </row>
    <row r="5201" spans="1:22" hidden="1" x14ac:dyDescent="0.25">
      <c r="A5201" t="str">
        <f t="shared" si="111"/>
        <v>35-44MDepr Highop_mh</v>
      </c>
      <c r="B5201" t="s">
        <v>273</v>
      </c>
      <c r="C5201" t="s">
        <v>5</v>
      </c>
      <c r="D5201" t="s">
        <v>591</v>
      </c>
      <c r="E5201" t="s">
        <v>4972</v>
      </c>
      <c r="F5201">
        <v>424</v>
      </c>
      <c r="G5201" t="s">
        <v>302</v>
      </c>
      <c r="H5201">
        <v>131.985387332551</v>
      </c>
      <c r="I5201">
        <v>5.77</v>
      </c>
      <c r="J5201" t="s">
        <v>332</v>
      </c>
      <c r="K5201">
        <v>761.55568490881706</v>
      </c>
      <c r="L5201">
        <v>322899.61040133802</v>
      </c>
      <c r="M5201">
        <v>5.77</v>
      </c>
      <c r="N5201">
        <v>0</v>
      </c>
      <c r="O5201">
        <v>0</v>
      </c>
      <c r="P5201">
        <v>0</v>
      </c>
      <c r="Q5201">
        <v>0</v>
      </c>
      <c r="R5201">
        <v>0</v>
      </c>
      <c r="S5201">
        <v>2446.48</v>
      </c>
      <c r="T5201">
        <v>10</v>
      </c>
      <c r="U5201">
        <v>131.985387332551</v>
      </c>
      <c r="V5201">
        <v>0.22583170254403101</v>
      </c>
    </row>
    <row r="5202" spans="1:22" hidden="1" x14ac:dyDescent="0.25">
      <c r="A5202" t="str">
        <f t="shared" si="111"/>
        <v>35-44MDepr Highop_op_fac</v>
      </c>
      <c r="B5202" t="s">
        <v>273</v>
      </c>
      <c r="C5202" t="s">
        <v>5</v>
      </c>
      <c r="D5202" t="s">
        <v>591</v>
      </c>
      <c r="E5202" t="s">
        <v>4972</v>
      </c>
      <c r="F5202">
        <v>424</v>
      </c>
      <c r="G5202" t="s">
        <v>303</v>
      </c>
      <c r="H5202">
        <v>2309.8616882995002</v>
      </c>
      <c r="I5202">
        <v>5.07</v>
      </c>
      <c r="J5202" t="s">
        <v>336</v>
      </c>
      <c r="K5202">
        <v>11710.998759678399</v>
      </c>
      <c r="L5202">
        <v>4965463.4741036603</v>
      </c>
      <c r="M5202">
        <v>0</v>
      </c>
      <c r="N5202">
        <v>0</v>
      </c>
      <c r="O5202">
        <v>0</v>
      </c>
      <c r="P5202">
        <v>0</v>
      </c>
      <c r="Q5202">
        <v>5.07</v>
      </c>
      <c r="R5202">
        <v>11710.998759678399</v>
      </c>
      <c r="S5202">
        <v>2149.6799999999998</v>
      </c>
      <c r="T5202">
        <v>10</v>
      </c>
      <c r="U5202">
        <v>2309.8616882995002</v>
      </c>
      <c r="V5202">
        <v>0.30160618679357498</v>
      </c>
    </row>
    <row r="5203" spans="1:22" hidden="1" x14ac:dyDescent="0.25">
      <c r="A5203" t="str">
        <f t="shared" si="111"/>
        <v>35-44MDepr Highop_other</v>
      </c>
      <c r="B5203" t="s">
        <v>273</v>
      </c>
      <c r="C5203" t="s">
        <v>5</v>
      </c>
      <c r="D5203" t="s">
        <v>591</v>
      </c>
      <c r="E5203" t="s">
        <v>4972</v>
      </c>
      <c r="F5203">
        <v>424</v>
      </c>
      <c r="G5203" t="s">
        <v>304</v>
      </c>
      <c r="H5203">
        <v>5361.3279240574402</v>
      </c>
      <c r="I5203">
        <v>1</v>
      </c>
      <c r="J5203" t="s">
        <v>336</v>
      </c>
      <c r="K5203">
        <v>5361.3279240574402</v>
      </c>
      <c r="L5203">
        <v>2273203.0398003501</v>
      </c>
      <c r="M5203">
        <v>0</v>
      </c>
      <c r="N5203">
        <v>0</v>
      </c>
      <c r="O5203">
        <v>0</v>
      </c>
      <c r="P5203">
        <v>0</v>
      </c>
      <c r="Q5203">
        <v>1</v>
      </c>
      <c r="R5203">
        <v>5361.3279240574402</v>
      </c>
      <c r="S5203">
        <v>424</v>
      </c>
      <c r="T5203">
        <v>10</v>
      </c>
      <c r="U5203">
        <v>5361.3279240574402</v>
      </c>
      <c r="V5203">
        <v>5.9488399762046403E-2</v>
      </c>
    </row>
    <row r="5204" spans="1:22" hidden="1" x14ac:dyDescent="0.25">
      <c r="A5204" t="str">
        <f t="shared" si="111"/>
        <v>35-44MDepr Highop_prev</v>
      </c>
      <c r="B5204" t="s">
        <v>273</v>
      </c>
      <c r="C5204" t="s">
        <v>5</v>
      </c>
      <c r="D5204" t="s">
        <v>591</v>
      </c>
      <c r="E5204" t="s">
        <v>4972</v>
      </c>
      <c r="F5204">
        <v>424</v>
      </c>
      <c r="G5204" t="s">
        <v>305</v>
      </c>
      <c r="H5204">
        <v>160.534360590983</v>
      </c>
      <c r="I5204">
        <v>3.29</v>
      </c>
      <c r="J5204" t="s">
        <v>332</v>
      </c>
      <c r="K5204">
        <v>528.15804634433505</v>
      </c>
      <c r="L5204">
        <v>223939.01164999799</v>
      </c>
      <c r="M5204">
        <v>3.29</v>
      </c>
      <c r="N5204">
        <v>0</v>
      </c>
      <c r="O5204">
        <v>0</v>
      </c>
      <c r="P5204">
        <v>0</v>
      </c>
      <c r="Q5204">
        <v>0</v>
      </c>
      <c r="R5204">
        <v>0</v>
      </c>
      <c r="S5204">
        <v>1394.96</v>
      </c>
      <c r="T5204">
        <v>10</v>
      </c>
      <c r="U5204">
        <v>160.534360590983</v>
      </c>
      <c r="V5204">
        <v>0.12876712328767101</v>
      </c>
    </row>
    <row r="5205" spans="1:22" hidden="1" x14ac:dyDescent="0.25">
      <c r="A5205" t="str">
        <f t="shared" si="111"/>
        <v>35-44MDepr Highop_primcare</v>
      </c>
      <c r="B5205" t="s">
        <v>273</v>
      </c>
      <c r="C5205" t="s">
        <v>5</v>
      </c>
      <c r="D5205" t="s">
        <v>591</v>
      </c>
      <c r="E5205" t="s">
        <v>4972</v>
      </c>
      <c r="F5205">
        <v>424</v>
      </c>
      <c r="G5205" t="s">
        <v>306</v>
      </c>
      <c r="H5205">
        <v>120.25568917212399</v>
      </c>
      <c r="I5205">
        <v>5.1100000000000003</v>
      </c>
      <c r="J5205" t="s">
        <v>332</v>
      </c>
      <c r="K5205">
        <v>614.50657166955398</v>
      </c>
      <c r="L5205">
        <v>260550.78638789101</v>
      </c>
      <c r="M5205">
        <v>5.1100000000000003</v>
      </c>
      <c r="N5205">
        <v>0</v>
      </c>
      <c r="O5205">
        <v>0</v>
      </c>
      <c r="P5205">
        <v>0</v>
      </c>
      <c r="Q5205">
        <v>0</v>
      </c>
      <c r="R5205">
        <v>0</v>
      </c>
      <c r="S5205">
        <v>2166.64</v>
      </c>
      <c r="T5205">
        <v>10</v>
      </c>
      <c r="U5205">
        <v>120.25568917212399</v>
      </c>
      <c r="V5205">
        <v>0.2</v>
      </c>
    </row>
    <row r="5206" spans="1:22" hidden="1" x14ac:dyDescent="0.25">
      <c r="A5206" t="str">
        <f t="shared" si="111"/>
        <v>35-44MDepr Highop_rehab</v>
      </c>
      <c r="B5206" t="s">
        <v>273</v>
      </c>
      <c r="C5206" t="s">
        <v>5</v>
      </c>
      <c r="D5206" t="s">
        <v>591</v>
      </c>
      <c r="E5206" t="s">
        <v>4972</v>
      </c>
      <c r="F5206">
        <v>424</v>
      </c>
      <c r="G5206" t="s">
        <v>307</v>
      </c>
      <c r="H5206">
        <v>175.79825879005799</v>
      </c>
      <c r="I5206">
        <v>4.53</v>
      </c>
      <c r="J5206" t="s">
        <v>336</v>
      </c>
      <c r="K5206">
        <v>796.36611231896404</v>
      </c>
      <c r="L5206">
        <v>337659.23162324098</v>
      </c>
      <c r="M5206">
        <v>0</v>
      </c>
      <c r="N5206">
        <v>0</v>
      </c>
      <c r="O5206">
        <v>0</v>
      </c>
      <c r="P5206">
        <v>0</v>
      </c>
      <c r="Q5206">
        <v>4.53</v>
      </c>
      <c r="R5206">
        <v>796.36611231896404</v>
      </c>
      <c r="S5206">
        <v>1920.72</v>
      </c>
      <c r="T5206">
        <v>10</v>
      </c>
      <c r="U5206">
        <v>175.79825879005799</v>
      </c>
      <c r="V5206">
        <v>0.26948245092207002</v>
      </c>
    </row>
    <row r="5207" spans="1:22" hidden="1" x14ac:dyDescent="0.25">
      <c r="A5207" t="str">
        <f t="shared" si="111"/>
        <v>35-44MDepr Highop_speccare</v>
      </c>
      <c r="B5207" t="s">
        <v>273</v>
      </c>
      <c r="C5207" t="s">
        <v>5</v>
      </c>
      <c r="D5207" t="s">
        <v>591</v>
      </c>
      <c r="E5207" t="s">
        <v>4972</v>
      </c>
      <c r="F5207">
        <v>424</v>
      </c>
      <c r="G5207" t="s">
        <v>308</v>
      </c>
      <c r="H5207">
        <v>151.96878741317499</v>
      </c>
      <c r="I5207">
        <v>9.91</v>
      </c>
      <c r="J5207" t="s">
        <v>332</v>
      </c>
      <c r="K5207">
        <v>1506.0106832645699</v>
      </c>
      <c r="L5207">
        <v>638548.52970417705</v>
      </c>
      <c r="M5207">
        <v>9.91</v>
      </c>
      <c r="N5207">
        <v>0</v>
      </c>
      <c r="O5207">
        <v>0</v>
      </c>
      <c r="P5207">
        <v>0</v>
      </c>
      <c r="Q5207">
        <v>0</v>
      </c>
      <c r="R5207">
        <v>0</v>
      </c>
      <c r="S5207">
        <v>4201.84</v>
      </c>
      <c r="T5207">
        <v>10</v>
      </c>
      <c r="U5207">
        <v>151.96878741317499</v>
      </c>
      <c r="V5207">
        <v>0.38786692759295499</v>
      </c>
    </row>
    <row r="5208" spans="1:22" hidden="1" x14ac:dyDescent="0.25">
      <c r="A5208" t="str">
        <f t="shared" ref="A5208:A5271" si="112">B5208&amp;C5208&amp;E5208&amp;G5208</f>
        <v>35-44MDepr Highop_surg</v>
      </c>
      <c r="B5208" t="s">
        <v>273</v>
      </c>
      <c r="C5208" t="s">
        <v>5</v>
      </c>
      <c r="D5208" t="s">
        <v>591</v>
      </c>
      <c r="E5208" t="s">
        <v>4972</v>
      </c>
      <c r="F5208">
        <v>424</v>
      </c>
      <c r="G5208" t="s">
        <v>309</v>
      </c>
      <c r="H5208">
        <v>2567.6243344091499</v>
      </c>
      <c r="I5208">
        <v>1.89</v>
      </c>
      <c r="J5208" t="s">
        <v>336</v>
      </c>
      <c r="K5208">
        <v>4852.8099920332997</v>
      </c>
      <c r="L5208">
        <v>2057591.43662212</v>
      </c>
      <c r="M5208">
        <v>0</v>
      </c>
      <c r="N5208">
        <v>0</v>
      </c>
      <c r="O5208">
        <v>0</v>
      </c>
      <c r="P5208">
        <v>0</v>
      </c>
      <c r="Q5208">
        <v>1.89</v>
      </c>
      <c r="R5208">
        <v>4852.8099920332997</v>
      </c>
      <c r="S5208">
        <v>801.36</v>
      </c>
      <c r="T5208">
        <v>10</v>
      </c>
      <c r="U5208">
        <v>2567.6243344091499</v>
      </c>
      <c r="V5208">
        <v>0.11243307555026801</v>
      </c>
    </row>
    <row r="5209" spans="1:22" hidden="1" x14ac:dyDescent="0.25">
      <c r="A5209" t="str">
        <f t="shared" si="112"/>
        <v>35-44MDepr Highop_ultrasound</v>
      </c>
      <c r="B5209" t="s">
        <v>273</v>
      </c>
      <c r="C5209" t="s">
        <v>5</v>
      </c>
      <c r="D5209" t="s">
        <v>591</v>
      </c>
      <c r="E5209" t="s">
        <v>4972</v>
      </c>
      <c r="F5209">
        <v>424</v>
      </c>
      <c r="G5209" t="s">
        <v>310</v>
      </c>
      <c r="H5209">
        <v>198.60449528393801</v>
      </c>
      <c r="I5209">
        <v>0.26</v>
      </c>
      <c r="J5209" t="s">
        <v>333</v>
      </c>
      <c r="K5209">
        <v>51.637168773823802</v>
      </c>
      <c r="L5209">
        <v>21894.1595601013</v>
      </c>
      <c r="M5209">
        <v>0</v>
      </c>
      <c r="N5209">
        <v>0.26</v>
      </c>
      <c r="O5209">
        <v>0</v>
      </c>
      <c r="P5209">
        <v>0</v>
      </c>
      <c r="Q5209">
        <v>0</v>
      </c>
      <c r="R5209">
        <v>0</v>
      </c>
      <c r="S5209">
        <v>110.24</v>
      </c>
      <c r="T5209">
        <v>10</v>
      </c>
      <c r="U5209">
        <v>198.60449528393801</v>
      </c>
      <c r="V5209">
        <v>2.0750199521149201E-2</v>
      </c>
    </row>
    <row r="5210" spans="1:22" hidden="1" x14ac:dyDescent="0.25">
      <c r="A5210" t="str">
        <f t="shared" si="112"/>
        <v>35-44MDepr Highop_xray</v>
      </c>
      <c r="B5210" t="s">
        <v>273</v>
      </c>
      <c r="C5210" t="s">
        <v>5</v>
      </c>
      <c r="D5210" t="s">
        <v>591</v>
      </c>
      <c r="E5210" t="s">
        <v>4972</v>
      </c>
      <c r="F5210">
        <v>424</v>
      </c>
      <c r="G5210" t="s">
        <v>311</v>
      </c>
      <c r="H5210">
        <v>151.758700460841</v>
      </c>
      <c r="I5210">
        <v>1.99</v>
      </c>
      <c r="J5210" t="s">
        <v>333</v>
      </c>
      <c r="K5210">
        <v>301.99981391707399</v>
      </c>
      <c r="L5210">
        <v>128047.921100839</v>
      </c>
      <c r="M5210">
        <v>0</v>
      </c>
      <c r="N5210">
        <v>1.99</v>
      </c>
      <c r="O5210">
        <v>0</v>
      </c>
      <c r="P5210">
        <v>0</v>
      </c>
      <c r="Q5210">
        <v>0</v>
      </c>
      <c r="R5210">
        <v>0</v>
      </c>
      <c r="S5210">
        <v>843.76</v>
      </c>
      <c r="T5210">
        <v>10</v>
      </c>
      <c r="U5210">
        <v>151.758700460841</v>
      </c>
      <c r="V5210">
        <v>0.15881883479648801</v>
      </c>
    </row>
    <row r="5211" spans="1:22" hidden="1" x14ac:dyDescent="0.25">
      <c r="A5211" t="str">
        <f t="shared" si="112"/>
        <v>35-44MDepr Highrx_generic</v>
      </c>
      <c r="B5211" t="s">
        <v>273</v>
      </c>
      <c r="C5211" t="s">
        <v>5</v>
      </c>
      <c r="D5211" t="s">
        <v>591</v>
      </c>
      <c r="E5211" t="s">
        <v>4972</v>
      </c>
      <c r="F5211">
        <v>424</v>
      </c>
      <c r="G5211" t="s">
        <v>312</v>
      </c>
      <c r="H5211">
        <v>55.378548441642103</v>
      </c>
      <c r="I5211">
        <v>43.54</v>
      </c>
      <c r="J5211" t="s">
        <v>334</v>
      </c>
      <c r="K5211">
        <v>2411.1819991491002</v>
      </c>
      <c r="L5211">
        <v>1022341.16763922</v>
      </c>
      <c r="M5211">
        <v>0</v>
      </c>
      <c r="N5211">
        <v>0</v>
      </c>
      <c r="O5211">
        <v>43.54</v>
      </c>
      <c r="P5211">
        <v>0</v>
      </c>
      <c r="Q5211">
        <v>0</v>
      </c>
      <c r="R5211">
        <v>0</v>
      </c>
      <c r="S5211">
        <v>18460.96</v>
      </c>
      <c r="T5211">
        <v>10</v>
      </c>
      <c r="U5211">
        <v>55.378548441642103</v>
      </c>
      <c r="V5211">
        <v>0.814897997379749</v>
      </c>
    </row>
    <row r="5212" spans="1:22" hidden="1" x14ac:dyDescent="0.25">
      <c r="A5212" t="str">
        <f t="shared" si="112"/>
        <v>35-44MDepr Highrx_npbrand</v>
      </c>
      <c r="B5212" t="s">
        <v>273</v>
      </c>
      <c r="C5212" t="s">
        <v>5</v>
      </c>
      <c r="D5212" t="s">
        <v>591</v>
      </c>
      <c r="E5212" t="s">
        <v>4972</v>
      </c>
      <c r="F5212">
        <v>424</v>
      </c>
      <c r="G5212" t="s">
        <v>2688</v>
      </c>
      <c r="H5212">
        <v>1204.5289361852599</v>
      </c>
      <c r="I5212">
        <v>0.95162755454000003</v>
      </c>
      <c r="J5212" t="s">
        <v>334</v>
      </c>
      <c r="K5212">
        <v>1146.2629259146499</v>
      </c>
      <c r="L5212">
        <v>486015.48058781202</v>
      </c>
      <c r="M5212">
        <v>0</v>
      </c>
      <c r="N5212">
        <v>0</v>
      </c>
      <c r="O5212">
        <v>0.95162755454000003</v>
      </c>
      <c r="P5212">
        <v>0</v>
      </c>
      <c r="Q5212">
        <v>0</v>
      </c>
      <c r="R5212">
        <v>0</v>
      </c>
      <c r="S5212">
        <v>403.49008312495999</v>
      </c>
      <c r="T5212">
        <v>10</v>
      </c>
      <c r="U5212">
        <v>1204.5289361852599</v>
      </c>
      <c r="V5212">
        <v>1.7810734690997601E-2</v>
      </c>
    </row>
    <row r="5213" spans="1:22" hidden="1" x14ac:dyDescent="0.25">
      <c r="A5213" t="str">
        <f t="shared" si="112"/>
        <v>35-44MDepr Highrx_pbrand</v>
      </c>
      <c r="B5213" t="s">
        <v>273</v>
      </c>
      <c r="C5213" t="s">
        <v>5</v>
      </c>
      <c r="D5213" t="s">
        <v>591</v>
      </c>
      <c r="E5213" t="s">
        <v>4972</v>
      </c>
      <c r="F5213">
        <v>424</v>
      </c>
      <c r="G5213" t="s">
        <v>2687</v>
      </c>
      <c r="H5213">
        <v>747.55554146621103</v>
      </c>
      <c r="I5213">
        <v>6.5883724454600001</v>
      </c>
      <c r="J5213" t="s">
        <v>334</v>
      </c>
      <c r="K5213">
        <v>4925.1743308469104</v>
      </c>
      <c r="L5213">
        <v>2088273.9162790901</v>
      </c>
      <c r="M5213">
        <v>0</v>
      </c>
      <c r="N5213">
        <v>0</v>
      </c>
      <c r="O5213">
        <v>6.5883724454600001</v>
      </c>
      <c r="P5213">
        <v>0</v>
      </c>
      <c r="Q5213">
        <v>0</v>
      </c>
      <c r="R5213">
        <v>0</v>
      </c>
      <c r="S5213">
        <v>2793.4699168750399</v>
      </c>
      <c r="T5213">
        <v>10</v>
      </c>
      <c r="U5213">
        <v>747.55554146621103</v>
      </c>
      <c r="V5213">
        <v>0.123308486720195</v>
      </c>
    </row>
    <row r="5214" spans="1:22" hidden="1" x14ac:dyDescent="0.25">
      <c r="A5214" t="str">
        <f t="shared" si="112"/>
        <v>35-44MDepr Highrx_specialty</v>
      </c>
      <c r="B5214" t="s">
        <v>273</v>
      </c>
      <c r="C5214" t="s">
        <v>5</v>
      </c>
      <c r="D5214" t="s">
        <v>591</v>
      </c>
      <c r="E5214" t="s">
        <v>4972</v>
      </c>
      <c r="F5214">
        <v>424</v>
      </c>
      <c r="G5214" t="s">
        <v>313</v>
      </c>
      <c r="H5214">
        <v>3698.9752157770899</v>
      </c>
      <c r="I5214">
        <v>2.35</v>
      </c>
      <c r="J5214" t="s">
        <v>334</v>
      </c>
      <c r="K5214">
        <v>8692.5917570761503</v>
      </c>
      <c r="L5214">
        <v>3685658.9050002899</v>
      </c>
      <c r="M5214">
        <v>0</v>
      </c>
      <c r="N5214">
        <v>0</v>
      </c>
      <c r="O5214">
        <v>2.35</v>
      </c>
      <c r="P5214">
        <v>0</v>
      </c>
      <c r="Q5214">
        <v>0</v>
      </c>
      <c r="R5214">
        <v>0</v>
      </c>
      <c r="S5214">
        <v>996.4</v>
      </c>
      <c r="T5214">
        <v>10</v>
      </c>
      <c r="U5214">
        <v>3698.9752157770899</v>
      </c>
      <c r="V5214">
        <v>4.3982781209058602E-2</v>
      </c>
    </row>
    <row r="5215" spans="1:22" hidden="1" x14ac:dyDescent="0.25">
      <c r="A5215" t="str">
        <f t="shared" si="112"/>
        <v>45-54FDepr Lowip_fac</v>
      </c>
      <c r="B5215" t="s">
        <v>274</v>
      </c>
      <c r="C5215" t="s">
        <v>9</v>
      </c>
      <c r="D5215" t="s">
        <v>339</v>
      </c>
      <c r="E5215" t="s">
        <v>4970</v>
      </c>
      <c r="F5215">
        <v>1302</v>
      </c>
      <c r="G5215" t="s">
        <v>289</v>
      </c>
      <c r="H5215">
        <v>0</v>
      </c>
      <c r="I5215">
        <v>0</v>
      </c>
      <c r="J5215" t="s">
        <v>335</v>
      </c>
      <c r="K5215">
        <v>0</v>
      </c>
      <c r="L5215">
        <v>0</v>
      </c>
      <c r="M5215">
        <v>0</v>
      </c>
      <c r="N5215">
        <v>0</v>
      </c>
      <c r="O5215">
        <v>0</v>
      </c>
      <c r="P5215">
        <v>0</v>
      </c>
      <c r="Q5215">
        <v>0</v>
      </c>
      <c r="R5215">
        <v>0</v>
      </c>
      <c r="S5215">
        <v>0</v>
      </c>
      <c r="T5215">
        <v>3</v>
      </c>
      <c r="U5215">
        <v>854.32048073519104</v>
      </c>
      <c r="V5215">
        <v>1</v>
      </c>
    </row>
    <row r="5216" spans="1:22" hidden="1" x14ac:dyDescent="0.25">
      <c r="A5216" t="str">
        <f t="shared" si="112"/>
        <v>45-54FDepr Lowip_prof</v>
      </c>
      <c r="B5216" t="s">
        <v>274</v>
      </c>
      <c r="C5216" t="s">
        <v>9</v>
      </c>
      <c r="D5216" t="s">
        <v>339</v>
      </c>
      <c r="E5216" t="s">
        <v>4970</v>
      </c>
      <c r="F5216">
        <v>1302</v>
      </c>
      <c r="G5216" t="s">
        <v>290</v>
      </c>
      <c r="H5216">
        <v>0</v>
      </c>
      <c r="I5216">
        <v>0</v>
      </c>
      <c r="J5216" t="s">
        <v>363</v>
      </c>
      <c r="K5216">
        <v>0</v>
      </c>
      <c r="L5216">
        <v>0</v>
      </c>
      <c r="M5216">
        <v>0</v>
      </c>
      <c r="N5216">
        <v>0</v>
      </c>
      <c r="O5216">
        <v>0</v>
      </c>
      <c r="P5216">
        <v>0</v>
      </c>
      <c r="Q5216">
        <v>0</v>
      </c>
      <c r="R5216">
        <v>0</v>
      </c>
      <c r="S5216">
        <v>0</v>
      </c>
      <c r="T5216">
        <v>3</v>
      </c>
      <c r="U5216">
        <v>1160.3220399280599</v>
      </c>
      <c r="V5216">
        <v>0.3</v>
      </c>
    </row>
    <row r="5217" spans="1:22" hidden="1" x14ac:dyDescent="0.25">
      <c r="A5217" t="str">
        <f t="shared" si="112"/>
        <v>45-54FDepr Lowop_ambulance</v>
      </c>
      <c r="B5217" t="s">
        <v>274</v>
      </c>
      <c r="C5217" t="s">
        <v>9</v>
      </c>
      <c r="D5217" t="s">
        <v>339</v>
      </c>
      <c r="E5217" t="s">
        <v>4970</v>
      </c>
      <c r="F5217">
        <v>1302</v>
      </c>
      <c r="G5217" t="s">
        <v>291</v>
      </c>
      <c r="H5217">
        <v>0</v>
      </c>
      <c r="I5217">
        <v>0</v>
      </c>
      <c r="J5217" t="s">
        <v>336</v>
      </c>
      <c r="K5217">
        <v>0</v>
      </c>
      <c r="L5217">
        <v>0</v>
      </c>
      <c r="M5217">
        <v>0</v>
      </c>
      <c r="N5217">
        <v>0</v>
      </c>
      <c r="O5217">
        <v>0</v>
      </c>
      <c r="P5217">
        <v>0</v>
      </c>
      <c r="Q5217">
        <v>0</v>
      </c>
      <c r="R5217">
        <v>0</v>
      </c>
      <c r="S5217">
        <v>0</v>
      </c>
      <c r="T5217">
        <v>3</v>
      </c>
      <c r="U5217">
        <v>0</v>
      </c>
      <c r="V5217">
        <v>0</v>
      </c>
    </row>
    <row r="5218" spans="1:22" hidden="1" x14ac:dyDescent="0.25">
      <c r="A5218" t="str">
        <f t="shared" si="112"/>
        <v>45-54FDepr Lowop_chiro</v>
      </c>
      <c r="B5218" t="s">
        <v>274</v>
      </c>
      <c r="C5218" t="s">
        <v>9</v>
      </c>
      <c r="D5218" t="s">
        <v>339</v>
      </c>
      <c r="E5218" t="s">
        <v>4970</v>
      </c>
      <c r="F5218">
        <v>1302</v>
      </c>
      <c r="G5218" t="s">
        <v>292</v>
      </c>
      <c r="H5218">
        <v>41.978539015827302</v>
      </c>
      <c r="I5218">
        <v>0.63</v>
      </c>
      <c r="J5218" t="s">
        <v>332</v>
      </c>
      <c r="K5218">
        <v>26.4464795799712</v>
      </c>
      <c r="L5218">
        <v>34433.316413122498</v>
      </c>
      <c r="M5218">
        <v>0.63</v>
      </c>
      <c r="N5218">
        <v>0</v>
      </c>
      <c r="O5218">
        <v>0</v>
      </c>
      <c r="P5218">
        <v>0</v>
      </c>
      <c r="Q5218">
        <v>0</v>
      </c>
      <c r="R5218">
        <v>0</v>
      </c>
      <c r="S5218">
        <v>820.26</v>
      </c>
      <c r="T5218">
        <v>3</v>
      </c>
      <c r="U5218">
        <v>41.978539015827302</v>
      </c>
      <c r="V5218">
        <v>6.0460652591170803E-2</v>
      </c>
    </row>
    <row r="5219" spans="1:22" hidden="1" x14ac:dyDescent="0.25">
      <c r="A5219" t="str">
        <f t="shared" si="112"/>
        <v>45-54FDepr Lowop_ct_mri</v>
      </c>
      <c r="B5219" t="s">
        <v>274</v>
      </c>
      <c r="C5219" t="s">
        <v>9</v>
      </c>
      <c r="D5219" t="s">
        <v>339</v>
      </c>
      <c r="E5219" t="s">
        <v>4970</v>
      </c>
      <c r="F5219">
        <v>1302</v>
      </c>
      <c r="G5219" t="s">
        <v>293</v>
      </c>
      <c r="H5219">
        <v>620.25501183364804</v>
      </c>
      <c r="I5219">
        <v>0.08</v>
      </c>
      <c r="J5219" t="s">
        <v>333</v>
      </c>
      <c r="K5219">
        <v>49.620400946691902</v>
      </c>
      <c r="L5219">
        <v>64605.7620325928</v>
      </c>
      <c r="M5219">
        <v>0</v>
      </c>
      <c r="N5219">
        <v>0.08</v>
      </c>
      <c r="O5219">
        <v>0</v>
      </c>
      <c r="P5219">
        <v>0</v>
      </c>
      <c r="Q5219">
        <v>0</v>
      </c>
      <c r="R5219">
        <v>0</v>
      </c>
      <c r="S5219">
        <v>104.16</v>
      </c>
      <c r="T5219">
        <v>3</v>
      </c>
      <c r="U5219">
        <v>620.25501183364804</v>
      </c>
      <c r="V5219">
        <v>2.7586206896551699E-2</v>
      </c>
    </row>
    <row r="5220" spans="1:22" hidden="1" x14ac:dyDescent="0.25">
      <c r="A5220" t="str">
        <f t="shared" si="112"/>
        <v>45-54FDepr Lowop_diagnostic_cardiology</v>
      </c>
      <c r="B5220" t="s">
        <v>274</v>
      </c>
      <c r="C5220" t="s">
        <v>9</v>
      </c>
      <c r="D5220" t="s">
        <v>339</v>
      </c>
      <c r="E5220" t="s">
        <v>4970</v>
      </c>
      <c r="F5220">
        <v>1302</v>
      </c>
      <c r="G5220" t="s">
        <v>294</v>
      </c>
      <c r="H5220">
        <v>132.81772249880001</v>
      </c>
      <c r="I5220">
        <v>0.35</v>
      </c>
      <c r="J5220" t="s">
        <v>333</v>
      </c>
      <c r="K5220">
        <v>46.486202874580101</v>
      </c>
      <c r="L5220">
        <v>60525.036142703299</v>
      </c>
      <c r="M5220">
        <v>0</v>
      </c>
      <c r="N5220">
        <v>0.35</v>
      </c>
      <c r="O5220">
        <v>0</v>
      </c>
      <c r="P5220">
        <v>0</v>
      </c>
      <c r="Q5220">
        <v>0</v>
      </c>
      <c r="R5220">
        <v>0</v>
      </c>
      <c r="S5220">
        <v>455.7</v>
      </c>
      <c r="T5220">
        <v>3</v>
      </c>
      <c r="U5220">
        <v>132.81772249880001</v>
      </c>
      <c r="V5220">
        <v>0.12068965517241401</v>
      </c>
    </row>
    <row r="5221" spans="1:22" hidden="1" x14ac:dyDescent="0.25">
      <c r="A5221" t="str">
        <f t="shared" si="112"/>
        <v>45-54FDepr Lowop_dialysis</v>
      </c>
      <c r="B5221" t="s">
        <v>274</v>
      </c>
      <c r="C5221" t="s">
        <v>9</v>
      </c>
      <c r="D5221" t="s">
        <v>339</v>
      </c>
      <c r="E5221" t="s">
        <v>4970</v>
      </c>
      <c r="F5221">
        <v>1302</v>
      </c>
      <c r="G5221" t="s">
        <v>295</v>
      </c>
      <c r="H5221">
        <v>0</v>
      </c>
      <c r="I5221">
        <v>0</v>
      </c>
      <c r="J5221" t="s">
        <v>336</v>
      </c>
      <c r="K5221">
        <v>0</v>
      </c>
      <c r="L5221">
        <v>0</v>
      </c>
      <c r="M5221">
        <v>0</v>
      </c>
      <c r="N5221">
        <v>0</v>
      </c>
      <c r="O5221">
        <v>0</v>
      </c>
      <c r="P5221">
        <v>0</v>
      </c>
      <c r="Q5221">
        <v>0</v>
      </c>
      <c r="R5221">
        <v>0</v>
      </c>
      <c r="S5221">
        <v>0</v>
      </c>
      <c r="T5221">
        <v>3</v>
      </c>
      <c r="U5221">
        <v>0</v>
      </c>
      <c r="V5221">
        <v>0</v>
      </c>
    </row>
    <row r="5222" spans="1:22" hidden="1" x14ac:dyDescent="0.25">
      <c r="A5222" t="str">
        <f t="shared" si="112"/>
        <v>45-54FDepr Lowop_dme</v>
      </c>
      <c r="B5222" t="s">
        <v>274</v>
      </c>
      <c r="C5222" t="s">
        <v>9</v>
      </c>
      <c r="D5222" t="s">
        <v>339</v>
      </c>
      <c r="E5222" t="s">
        <v>4970</v>
      </c>
      <c r="F5222">
        <v>1302</v>
      </c>
      <c r="G5222" t="s">
        <v>296</v>
      </c>
      <c r="H5222">
        <v>63.0297468016078</v>
      </c>
      <c r="I5222">
        <v>0.06</v>
      </c>
      <c r="J5222" t="s">
        <v>336</v>
      </c>
      <c r="K5222">
        <v>3.7817848080964702</v>
      </c>
      <c r="L5222">
        <v>4923.8838201416002</v>
      </c>
      <c r="M5222">
        <v>0</v>
      </c>
      <c r="N5222">
        <v>0</v>
      </c>
      <c r="O5222">
        <v>0</v>
      </c>
      <c r="P5222">
        <v>0</v>
      </c>
      <c r="Q5222">
        <v>0.06</v>
      </c>
      <c r="R5222">
        <v>3.7817848080964702</v>
      </c>
      <c r="S5222">
        <v>78.12</v>
      </c>
      <c r="T5222">
        <v>3</v>
      </c>
      <c r="U5222">
        <v>63.0297468016078</v>
      </c>
      <c r="V5222">
        <v>2.66666666666667E-2</v>
      </c>
    </row>
    <row r="5223" spans="1:22" hidden="1" x14ac:dyDescent="0.25">
      <c r="A5223" t="str">
        <f t="shared" si="112"/>
        <v>45-54FDepr Lowop_er_fac</v>
      </c>
      <c r="B5223" t="s">
        <v>274</v>
      </c>
      <c r="C5223" t="s">
        <v>9</v>
      </c>
      <c r="D5223" t="s">
        <v>339</v>
      </c>
      <c r="E5223" t="s">
        <v>4970</v>
      </c>
      <c r="F5223">
        <v>1302</v>
      </c>
      <c r="G5223" t="s">
        <v>297</v>
      </c>
      <c r="H5223">
        <v>971.756129619082</v>
      </c>
      <c r="I5223">
        <v>0.1</v>
      </c>
      <c r="J5223" t="s">
        <v>336</v>
      </c>
      <c r="K5223">
        <v>97.1756129619082</v>
      </c>
      <c r="L5223">
        <v>126522.64807640501</v>
      </c>
      <c r="M5223">
        <v>0</v>
      </c>
      <c r="N5223">
        <v>0</v>
      </c>
      <c r="O5223">
        <v>0</v>
      </c>
      <c r="P5223">
        <v>0</v>
      </c>
      <c r="Q5223">
        <v>0.1</v>
      </c>
      <c r="R5223">
        <v>97.1756129619082</v>
      </c>
      <c r="S5223">
        <v>130.19999999999999</v>
      </c>
      <c r="T5223">
        <v>3</v>
      </c>
      <c r="U5223">
        <v>971.756129619082</v>
      </c>
      <c r="V5223">
        <v>4.4444444444444398E-2</v>
      </c>
    </row>
    <row r="5224" spans="1:22" hidden="1" x14ac:dyDescent="0.25">
      <c r="A5224" t="str">
        <f t="shared" si="112"/>
        <v>45-54FDepr Lowop_er_prof</v>
      </c>
      <c r="B5224" t="s">
        <v>274</v>
      </c>
      <c r="C5224" t="s">
        <v>9</v>
      </c>
      <c r="D5224" t="s">
        <v>339</v>
      </c>
      <c r="E5224" t="s">
        <v>4970</v>
      </c>
      <c r="F5224">
        <v>1302</v>
      </c>
      <c r="G5224" t="s">
        <v>298</v>
      </c>
      <c r="H5224">
        <v>0</v>
      </c>
      <c r="I5224">
        <v>0</v>
      </c>
      <c r="J5224" t="s">
        <v>276</v>
      </c>
      <c r="K5224">
        <v>0</v>
      </c>
      <c r="L5224">
        <v>0</v>
      </c>
      <c r="M5224">
        <v>0</v>
      </c>
      <c r="N5224">
        <v>0</v>
      </c>
      <c r="O5224">
        <v>0</v>
      </c>
      <c r="P5224">
        <v>0</v>
      </c>
      <c r="Q5224">
        <v>0</v>
      </c>
      <c r="R5224">
        <v>0</v>
      </c>
      <c r="S5224">
        <v>0</v>
      </c>
      <c r="T5224">
        <v>3</v>
      </c>
      <c r="U5224">
        <v>0</v>
      </c>
      <c r="V5224">
        <v>0</v>
      </c>
    </row>
    <row r="5225" spans="1:22" hidden="1" x14ac:dyDescent="0.25">
      <c r="A5225" t="str">
        <f t="shared" si="112"/>
        <v>45-54FDepr Lowop_eye</v>
      </c>
      <c r="B5225" t="s">
        <v>274</v>
      </c>
      <c r="C5225" t="s">
        <v>9</v>
      </c>
      <c r="D5225" t="s">
        <v>339</v>
      </c>
      <c r="E5225" t="s">
        <v>4970</v>
      </c>
      <c r="F5225">
        <v>1302</v>
      </c>
      <c r="G5225" t="s">
        <v>299</v>
      </c>
      <c r="H5225">
        <v>119.07879820129899</v>
      </c>
      <c r="I5225">
        <v>7.0000000000000007E-2</v>
      </c>
      <c r="J5225" t="s">
        <v>332</v>
      </c>
      <c r="K5225">
        <v>8.3355158740909392</v>
      </c>
      <c r="L5225">
        <v>10852.8416680664</v>
      </c>
      <c r="M5225">
        <v>7.0000000000000007E-2</v>
      </c>
      <c r="N5225">
        <v>0</v>
      </c>
      <c r="O5225">
        <v>0</v>
      </c>
      <c r="P5225">
        <v>0</v>
      </c>
      <c r="Q5225">
        <v>0</v>
      </c>
      <c r="R5225">
        <v>0</v>
      </c>
      <c r="S5225">
        <v>91.14</v>
      </c>
      <c r="T5225">
        <v>3</v>
      </c>
      <c r="U5225">
        <v>119.07879820129899</v>
      </c>
      <c r="V5225">
        <v>6.7178502879078703E-3</v>
      </c>
    </row>
    <row r="5226" spans="1:22" hidden="1" x14ac:dyDescent="0.25">
      <c r="A5226" t="str">
        <f t="shared" si="112"/>
        <v>45-54FDepr Lowop_jcode</v>
      </c>
      <c r="B5226" t="s">
        <v>274</v>
      </c>
      <c r="C5226" t="s">
        <v>9</v>
      </c>
      <c r="D5226" t="s">
        <v>339</v>
      </c>
      <c r="E5226" t="s">
        <v>4970</v>
      </c>
      <c r="F5226">
        <v>1302</v>
      </c>
      <c r="G5226" t="s">
        <v>300</v>
      </c>
      <c r="H5226">
        <v>0</v>
      </c>
      <c r="I5226">
        <v>0</v>
      </c>
      <c r="J5226" t="s">
        <v>336</v>
      </c>
      <c r="K5226">
        <v>0</v>
      </c>
      <c r="L5226">
        <v>0</v>
      </c>
      <c r="M5226">
        <v>0</v>
      </c>
      <c r="N5226">
        <v>0</v>
      </c>
      <c r="O5226">
        <v>0</v>
      </c>
      <c r="P5226">
        <v>0</v>
      </c>
      <c r="Q5226">
        <v>0</v>
      </c>
      <c r="R5226">
        <v>0</v>
      </c>
      <c r="S5226">
        <v>0</v>
      </c>
      <c r="T5226">
        <v>3</v>
      </c>
      <c r="U5226">
        <v>0</v>
      </c>
      <c r="V5226">
        <v>0</v>
      </c>
    </row>
    <row r="5227" spans="1:22" hidden="1" x14ac:dyDescent="0.25">
      <c r="A5227" t="str">
        <f t="shared" si="112"/>
        <v>45-54FDepr Lowop_lab</v>
      </c>
      <c r="B5227" t="s">
        <v>274</v>
      </c>
      <c r="C5227" t="s">
        <v>9</v>
      </c>
      <c r="D5227" t="s">
        <v>339</v>
      </c>
      <c r="E5227" t="s">
        <v>4970</v>
      </c>
      <c r="F5227">
        <v>1302</v>
      </c>
      <c r="G5227" t="s">
        <v>301</v>
      </c>
      <c r="H5227">
        <v>78.031249891934195</v>
      </c>
      <c r="I5227">
        <v>1.83</v>
      </c>
      <c r="J5227" t="s">
        <v>333</v>
      </c>
      <c r="K5227">
        <v>142.79718730223999</v>
      </c>
      <c r="L5227">
        <v>185921.93786751601</v>
      </c>
      <c r="M5227">
        <v>0</v>
      </c>
      <c r="N5227">
        <v>1.83</v>
      </c>
      <c r="O5227">
        <v>0</v>
      </c>
      <c r="P5227">
        <v>0</v>
      </c>
      <c r="Q5227">
        <v>0</v>
      </c>
      <c r="R5227">
        <v>0</v>
      </c>
      <c r="S5227">
        <v>2382.66</v>
      </c>
      <c r="T5227">
        <v>3</v>
      </c>
      <c r="U5227">
        <v>78.031249891934195</v>
      </c>
      <c r="V5227">
        <v>0.63103448275862095</v>
      </c>
    </row>
    <row r="5228" spans="1:22" hidden="1" x14ac:dyDescent="0.25">
      <c r="A5228" t="str">
        <f t="shared" si="112"/>
        <v>45-54FDepr Lowop_mh</v>
      </c>
      <c r="B5228" t="s">
        <v>274</v>
      </c>
      <c r="C5228" t="s">
        <v>9</v>
      </c>
      <c r="D5228" t="s">
        <v>339</v>
      </c>
      <c r="E5228" t="s">
        <v>4970</v>
      </c>
      <c r="F5228">
        <v>1302</v>
      </c>
      <c r="G5228" t="s">
        <v>302</v>
      </c>
      <c r="H5228">
        <v>94.867664743154705</v>
      </c>
      <c r="I5228">
        <v>1.8</v>
      </c>
      <c r="J5228" t="s">
        <v>332</v>
      </c>
      <c r="K5228">
        <v>170.76179653767801</v>
      </c>
      <c r="L5228">
        <v>222331.85909205701</v>
      </c>
      <c r="M5228">
        <v>1.8</v>
      </c>
      <c r="N5228">
        <v>0</v>
      </c>
      <c r="O5228">
        <v>0</v>
      </c>
      <c r="P5228">
        <v>0</v>
      </c>
      <c r="Q5228">
        <v>0</v>
      </c>
      <c r="R5228">
        <v>0</v>
      </c>
      <c r="S5228">
        <v>2343.6</v>
      </c>
      <c r="T5228">
        <v>3</v>
      </c>
      <c r="U5228">
        <v>94.867664743154705</v>
      </c>
      <c r="V5228">
        <v>0.17274472168905899</v>
      </c>
    </row>
    <row r="5229" spans="1:22" hidden="1" x14ac:dyDescent="0.25">
      <c r="A5229" t="str">
        <f t="shared" si="112"/>
        <v>45-54FDepr Lowop_op_fac</v>
      </c>
      <c r="B5229" t="s">
        <v>274</v>
      </c>
      <c r="C5229" t="s">
        <v>9</v>
      </c>
      <c r="D5229" t="s">
        <v>339</v>
      </c>
      <c r="E5229" t="s">
        <v>4970</v>
      </c>
      <c r="F5229">
        <v>1302</v>
      </c>
      <c r="G5229" t="s">
        <v>303</v>
      </c>
      <c r="H5229">
        <v>246.80863746831801</v>
      </c>
      <c r="I5229">
        <v>0.26</v>
      </c>
      <c r="J5229" t="s">
        <v>336</v>
      </c>
      <c r="K5229">
        <v>64.170245741762599</v>
      </c>
      <c r="L5229">
        <v>83549.6599557749</v>
      </c>
      <c r="M5229">
        <v>0</v>
      </c>
      <c r="N5229">
        <v>0</v>
      </c>
      <c r="O5229">
        <v>0</v>
      </c>
      <c r="P5229">
        <v>0</v>
      </c>
      <c r="Q5229">
        <v>0.26</v>
      </c>
      <c r="R5229">
        <v>64.170245741762599</v>
      </c>
      <c r="S5229">
        <v>338.52</v>
      </c>
      <c r="T5229">
        <v>3</v>
      </c>
      <c r="U5229">
        <v>246.80863746831801</v>
      </c>
      <c r="V5229">
        <v>0.11555555555555599</v>
      </c>
    </row>
    <row r="5230" spans="1:22" hidden="1" x14ac:dyDescent="0.25">
      <c r="A5230" t="str">
        <f t="shared" si="112"/>
        <v>45-54FDepr Lowop_other</v>
      </c>
      <c r="B5230" t="s">
        <v>274</v>
      </c>
      <c r="C5230" t="s">
        <v>9</v>
      </c>
      <c r="D5230" t="s">
        <v>339</v>
      </c>
      <c r="E5230" t="s">
        <v>4970</v>
      </c>
      <c r="F5230">
        <v>1302</v>
      </c>
      <c r="G5230" t="s">
        <v>304</v>
      </c>
      <c r="H5230">
        <v>121.251783228874</v>
      </c>
      <c r="I5230">
        <v>1</v>
      </c>
      <c r="J5230" t="s">
        <v>336</v>
      </c>
      <c r="K5230">
        <v>121.251783228874</v>
      </c>
      <c r="L5230">
        <v>157869.82176399301</v>
      </c>
      <c r="M5230">
        <v>0</v>
      </c>
      <c r="N5230">
        <v>0</v>
      </c>
      <c r="O5230">
        <v>0</v>
      </c>
      <c r="P5230">
        <v>0</v>
      </c>
      <c r="Q5230">
        <v>1</v>
      </c>
      <c r="R5230">
        <v>121.251783228874</v>
      </c>
      <c r="S5230">
        <v>1302</v>
      </c>
      <c r="T5230">
        <v>3</v>
      </c>
      <c r="U5230">
        <v>121.251783228874</v>
      </c>
      <c r="V5230">
        <v>0.44444444444444398</v>
      </c>
    </row>
    <row r="5231" spans="1:22" hidden="1" x14ac:dyDescent="0.25">
      <c r="A5231" t="str">
        <f t="shared" si="112"/>
        <v>45-54FDepr Lowop_prev</v>
      </c>
      <c r="B5231" t="s">
        <v>274</v>
      </c>
      <c r="C5231" t="s">
        <v>9</v>
      </c>
      <c r="D5231" t="s">
        <v>339</v>
      </c>
      <c r="E5231" t="s">
        <v>4970</v>
      </c>
      <c r="F5231">
        <v>1302</v>
      </c>
      <c r="G5231" t="s">
        <v>305</v>
      </c>
      <c r="H5231">
        <v>158.28365568392701</v>
      </c>
      <c r="I5231">
        <v>2.46</v>
      </c>
      <c r="J5231" t="s">
        <v>332</v>
      </c>
      <c r="K5231">
        <v>389.37779298246102</v>
      </c>
      <c r="L5231">
        <v>506969.886463164</v>
      </c>
      <c r="M5231">
        <v>2.46</v>
      </c>
      <c r="N5231">
        <v>0</v>
      </c>
      <c r="O5231">
        <v>0</v>
      </c>
      <c r="P5231">
        <v>0</v>
      </c>
      <c r="Q5231">
        <v>0</v>
      </c>
      <c r="R5231">
        <v>0</v>
      </c>
      <c r="S5231">
        <v>3202.92</v>
      </c>
      <c r="T5231">
        <v>3</v>
      </c>
      <c r="U5231">
        <v>158.28365568392701</v>
      </c>
      <c r="V5231">
        <v>0.23608445297504799</v>
      </c>
    </row>
    <row r="5232" spans="1:22" hidden="1" x14ac:dyDescent="0.25">
      <c r="A5232" t="str">
        <f t="shared" si="112"/>
        <v>45-54FDepr Lowop_primcare</v>
      </c>
      <c r="B5232" t="s">
        <v>274</v>
      </c>
      <c r="C5232" t="s">
        <v>9</v>
      </c>
      <c r="D5232" t="s">
        <v>339</v>
      </c>
      <c r="E5232" t="s">
        <v>4970</v>
      </c>
      <c r="F5232">
        <v>1302</v>
      </c>
      <c r="G5232" t="s">
        <v>306</v>
      </c>
      <c r="H5232">
        <v>109.56003960226001</v>
      </c>
      <c r="I5232">
        <v>2.68</v>
      </c>
      <c r="J5232" t="s">
        <v>332</v>
      </c>
      <c r="K5232">
        <v>293.62090613405798</v>
      </c>
      <c r="L5232">
        <v>382294.419786543</v>
      </c>
      <c r="M5232">
        <v>2.68</v>
      </c>
      <c r="N5232">
        <v>0</v>
      </c>
      <c r="O5232">
        <v>0</v>
      </c>
      <c r="P5232">
        <v>0</v>
      </c>
      <c r="Q5232">
        <v>0</v>
      </c>
      <c r="R5232">
        <v>0</v>
      </c>
      <c r="S5232">
        <v>3489.36</v>
      </c>
      <c r="T5232">
        <v>3</v>
      </c>
      <c r="U5232">
        <v>109.56003960226001</v>
      </c>
      <c r="V5232">
        <v>0.25719769673704401</v>
      </c>
    </row>
    <row r="5233" spans="1:22" hidden="1" x14ac:dyDescent="0.25">
      <c r="A5233" t="str">
        <f t="shared" si="112"/>
        <v>45-54FDepr Lowop_rehab</v>
      </c>
      <c r="B5233" t="s">
        <v>274</v>
      </c>
      <c r="C5233" t="s">
        <v>9</v>
      </c>
      <c r="D5233" t="s">
        <v>339</v>
      </c>
      <c r="E5233" t="s">
        <v>4970</v>
      </c>
      <c r="F5233">
        <v>1302</v>
      </c>
      <c r="G5233" t="s">
        <v>307</v>
      </c>
      <c r="H5233">
        <v>74.287741732077293</v>
      </c>
      <c r="I5233">
        <v>0.66</v>
      </c>
      <c r="J5233" t="s">
        <v>336</v>
      </c>
      <c r="K5233">
        <v>49.029909543171001</v>
      </c>
      <c r="L5233">
        <v>63836.942225208702</v>
      </c>
      <c r="M5233">
        <v>0</v>
      </c>
      <c r="N5233">
        <v>0</v>
      </c>
      <c r="O5233">
        <v>0</v>
      </c>
      <c r="P5233">
        <v>0</v>
      </c>
      <c r="Q5233">
        <v>0.66</v>
      </c>
      <c r="R5233">
        <v>49.029909543171001</v>
      </c>
      <c r="S5233">
        <v>859.32</v>
      </c>
      <c r="T5233">
        <v>3</v>
      </c>
      <c r="U5233">
        <v>74.287741732077293</v>
      </c>
      <c r="V5233">
        <v>0.293333333333333</v>
      </c>
    </row>
    <row r="5234" spans="1:22" hidden="1" x14ac:dyDescent="0.25">
      <c r="A5234" t="str">
        <f t="shared" si="112"/>
        <v>45-54FDepr Lowop_speccare</v>
      </c>
      <c r="B5234" t="s">
        <v>274</v>
      </c>
      <c r="C5234" t="s">
        <v>9</v>
      </c>
      <c r="D5234" t="s">
        <v>339</v>
      </c>
      <c r="E5234" t="s">
        <v>4970</v>
      </c>
      <c r="F5234">
        <v>1302</v>
      </c>
      <c r="G5234" t="s">
        <v>308</v>
      </c>
      <c r="H5234">
        <v>107.87193968443199</v>
      </c>
      <c r="I5234">
        <v>2.78</v>
      </c>
      <c r="J5234" t="s">
        <v>332</v>
      </c>
      <c r="K5234">
        <v>299.88399232272201</v>
      </c>
      <c r="L5234">
        <v>390448.95800418401</v>
      </c>
      <c r="M5234">
        <v>2.78</v>
      </c>
      <c r="N5234">
        <v>0</v>
      </c>
      <c r="O5234">
        <v>0</v>
      </c>
      <c r="P5234">
        <v>0</v>
      </c>
      <c r="Q5234">
        <v>0</v>
      </c>
      <c r="R5234">
        <v>0</v>
      </c>
      <c r="S5234">
        <v>3619.56</v>
      </c>
      <c r="T5234">
        <v>3</v>
      </c>
      <c r="U5234">
        <v>107.87193968443199</v>
      </c>
      <c r="V5234">
        <v>0.26679462571976997</v>
      </c>
    </row>
    <row r="5235" spans="1:22" hidden="1" x14ac:dyDescent="0.25">
      <c r="A5235" t="str">
        <f t="shared" si="112"/>
        <v>45-54FDepr Lowop_surg</v>
      </c>
      <c r="B5235" t="s">
        <v>274</v>
      </c>
      <c r="C5235" t="s">
        <v>9</v>
      </c>
      <c r="D5235" t="s">
        <v>339</v>
      </c>
      <c r="E5235" t="s">
        <v>4970</v>
      </c>
      <c r="F5235">
        <v>1302</v>
      </c>
      <c r="G5235" t="s">
        <v>309</v>
      </c>
      <c r="H5235">
        <v>94.888333061235002</v>
      </c>
      <c r="I5235">
        <v>0.17</v>
      </c>
      <c r="J5235" t="s">
        <v>336</v>
      </c>
      <c r="K5235">
        <v>16.131016620409898</v>
      </c>
      <c r="L5235">
        <v>21002.583639773798</v>
      </c>
      <c r="M5235">
        <v>0</v>
      </c>
      <c r="N5235">
        <v>0</v>
      </c>
      <c r="O5235">
        <v>0</v>
      </c>
      <c r="P5235">
        <v>0</v>
      </c>
      <c r="Q5235">
        <v>0.17</v>
      </c>
      <c r="R5235">
        <v>16.131016620409898</v>
      </c>
      <c r="S5235">
        <v>221.34</v>
      </c>
      <c r="T5235">
        <v>3</v>
      </c>
      <c r="U5235">
        <v>94.888333061235002</v>
      </c>
      <c r="V5235">
        <v>7.5555555555555598E-2</v>
      </c>
    </row>
    <row r="5236" spans="1:22" hidden="1" x14ac:dyDescent="0.25">
      <c r="A5236" t="str">
        <f t="shared" si="112"/>
        <v>45-54FDepr Lowop_ultrasound</v>
      </c>
      <c r="B5236" t="s">
        <v>274</v>
      </c>
      <c r="C5236" t="s">
        <v>9</v>
      </c>
      <c r="D5236" t="s">
        <v>339</v>
      </c>
      <c r="E5236" t="s">
        <v>4970</v>
      </c>
      <c r="F5236">
        <v>1302</v>
      </c>
      <c r="G5236" t="s">
        <v>310</v>
      </c>
      <c r="H5236">
        <v>265.94023239127898</v>
      </c>
      <c r="I5236">
        <v>0.18</v>
      </c>
      <c r="J5236" t="s">
        <v>333</v>
      </c>
      <c r="K5236">
        <v>47.869241830430298</v>
      </c>
      <c r="L5236">
        <v>62325.752863220201</v>
      </c>
      <c r="M5236">
        <v>0</v>
      </c>
      <c r="N5236">
        <v>0.18</v>
      </c>
      <c r="O5236">
        <v>0</v>
      </c>
      <c r="P5236">
        <v>0</v>
      </c>
      <c r="Q5236">
        <v>0</v>
      </c>
      <c r="R5236">
        <v>0</v>
      </c>
      <c r="S5236">
        <v>234.36</v>
      </c>
      <c r="T5236">
        <v>3</v>
      </c>
      <c r="U5236">
        <v>265.94023239127898</v>
      </c>
      <c r="V5236">
        <v>6.2068965517241399E-2</v>
      </c>
    </row>
    <row r="5237" spans="1:22" hidden="1" x14ac:dyDescent="0.25">
      <c r="A5237" t="str">
        <f t="shared" si="112"/>
        <v>45-54FDepr Lowop_xray</v>
      </c>
      <c r="B5237" t="s">
        <v>274</v>
      </c>
      <c r="C5237" t="s">
        <v>9</v>
      </c>
      <c r="D5237" t="s">
        <v>339</v>
      </c>
      <c r="E5237" t="s">
        <v>4970</v>
      </c>
      <c r="F5237">
        <v>1302</v>
      </c>
      <c r="G5237" t="s">
        <v>311</v>
      </c>
      <c r="H5237">
        <v>125.383129167597</v>
      </c>
      <c r="I5237">
        <v>0.46</v>
      </c>
      <c r="J5237" t="s">
        <v>333</v>
      </c>
      <c r="K5237">
        <v>57.6762394170945</v>
      </c>
      <c r="L5237">
        <v>75094.463721057095</v>
      </c>
      <c r="M5237">
        <v>0</v>
      </c>
      <c r="N5237">
        <v>0.46</v>
      </c>
      <c r="O5237">
        <v>0</v>
      </c>
      <c r="P5237">
        <v>0</v>
      </c>
      <c r="Q5237">
        <v>0</v>
      </c>
      <c r="R5237">
        <v>0</v>
      </c>
      <c r="S5237">
        <v>598.91999999999996</v>
      </c>
      <c r="T5237">
        <v>3</v>
      </c>
      <c r="U5237">
        <v>125.383129167597</v>
      </c>
      <c r="V5237">
        <v>0.15862068965517201</v>
      </c>
    </row>
    <row r="5238" spans="1:22" hidden="1" x14ac:dyDescent="0.25">
      <c r="A5238" t="str">
        <f t="shared" si="112"/>
        <v>45-54FDepr Lowrx_generic</v>
      </c>
      <c r="B5238" t="s">
        <v>274</v>
      </c>
      <c r="C5238" t="s">
        <v>9</v>
      </c>
      <c r="D5238" t="s">
        <v>339</v>
      </c>
      <c r="E5238" t="s">
        <v>4970</v>
      </c>
      <c r="F5238">
        <v>1302</v>
      </c>
      <c r="G5238" t="s">
        <v>312</v>
      </c>
      <c r="H5238">
        <v>29.537552610812298</v>
      </c>
      <c r="I5238">
        <v>19.25</v>
      </c>
      <c r="J5238" t="s">
        <v>334</v>
      </c>
      <c r="K5238">
        <v>568.59788775813604</v>
      </c>
      <c r="L5238">
        <v>740314.44986109296</v>
      </c>
      <c r="M5238">
        <v>0</v>
      </c>
      <c r="N5238">
        <v>0</v>
      </c>
      <c r="O5238">
        <v>19.25</v>
      </c>
      <c r="P5238">
        <v>0</v>
      </c>
      <c r="Q5238">
        <v>0</v>
      </c>
      <c r="R5238">
        <v>0</v>
      </c>
      <c r="S5238">
        <v>25063.5</v>
      </c>
      <c r="T5238">
        <v>3</v>
      </c>
      <c r="U5238">
        <v>29.537552610812298</v>
      </c>
      <c r="V5238">
        <v>0.89327146171693805</v>
      </c>
    </row>
    <row r="5239" spans="1:22" hidden="1" x14ac:dyDescent="0.25">
      <c r="A5239" t="str">
        <f t="shared" si="112"/>
        <v>45-54FDepr Lowrx_npbrand</v>
      </c>
      <c r="B5239" t="s">
        <v>274</v>
      </c>
      <c r="C5239" t="s">
        <v>9</v>
      </c>
      <c r="D5239" t="s">
        <v>339</v>
      </c>
      <c r="E5239" t="s">
        <v>4970</v>
      </c>
      <c r="F5239">
        <v>1302</v>
      </c>
      <c r="G5239" t="s">
        <v>2688</v>
      </c>
      <c r="H5239">
        <v>222.23819024242101</v>
      </c>
      <c r="I5239">
        <v>0.29028426730000001</v>
      </c>
      <c r="J5239" t="s">
        <v>334</v>
      </c>
      <c r="K5239">
        <v>64.512250220599199</v>
      </c>
      <c r="L5239">
        <v>83994.949787220205</v>
      </c>
      <c r="M5239">
        <v>0</v>
      </c>
      <c r="N5239">
        <v>0</v>
      </c>
      <c r="O5239">
        <v>0.29028426730000001</v>
      </c>
      <c r="P5239">
        <v>0</v>
      </c>
      <c r="Q5239">
        <v>0</v>
      </c>
      <c r="R5239">
        <v>0</v>
      </c>
      <c r="S5239">
        <v>377.95011602459999</v>
      </c>
      <c r="T5239">
        <v>3</v>
      </c>
      <c r="U5239">
        <v>222.23819024242101</v>
      </c>
      <c r="V5239">
        <v>1.34702676241299E-2</v>
      </c>
    </row>
    <row r="5240" spans="1:22" hidden="1" x14ac:dyDescent="0.25">
      <c r="A5240" t="str">
        <f t="shared" si="112"/>
        <v>45-54FDepr Lowrx_pbrand</v>
      </c>
      <c r="B5240" t="s">
        <v>274</v>
      </c>
      <c r="C5240" t="s">
        <v>9</v>
      </c>
      <c r="D5240" t="s">
        <v>339</v>
      </c>
      <c r="E5240" t="s">
        <v>4970</v>
      </c>
      <c r="F5240">
        <v>1302</v>
      </c>
      <c r="G5240" t="s">
        <v>2687</v>
      </c>
      <c r="H5240">
        <v>137.925611955238</v>
      </c>
      <c r="I5240">
        <v>2.0097157327000001</v>
      </c>
      <c r="J5240" t="s">
        <v>334</v>
      </c>
      <c r="K5240">
        <v>277.19127228871599</v>
      </c>
      <c r="L5240">
        <v>360903.03651990899</v>
      </c>
      <c r="M5240">
        <v>0</v>
      </c>
      <c r="N5240">
        <v>0</v>
      </c>
      <c r="O5240">
        <v>2.0097157327000001</v>
      </c>
      <c r="P5240">
        <v>0</v>
      </c>
      <c r="Q5240">
        <v>0</v>
      </c>
      <c r="R5240">
        <v>0</v>
      </c>
      <c r="S5240">
        <v>2616.6498839753999</v>
      </c>
      <c r="T5240">
        <v>3</v>
      </c>
      <c r="U5240">
        <v>137.925611955238</v>
      </c>
      <c r="V5240">
        <v>9.3258270658932704E-2</v>
      </c>
    </row>
    <row r="5241" spans="1:22" hidden="1" x14ac:dyDescent="0.25">
      <c r="A5241" t="str">
        <f t="shared" si="112"/>
        <v>45-54FDepr Lowrx_specialty</v>
      </c>
      <c r="B5241" t="s">
        <v>274</v>
      </c>
      <c r="C5241" t="s">
        <v>9</v>
      </c>
      <c r="D5241" t="s">
        <v>339</v>
      </c>
      <c r="E5241" t="s">
        <v>4970</v>
      </c>
      <c r="F5241">
        <v>1302</v>
      </c>
      <c r="G5241" t="s">
        <v>313</v>
      </c>
      <c r="H5241">
        <v>0</v>
      </c>
      <c r="I5241">
        <v>0</v>
      </c>
      <c r="J5241" t="s">
        <v>334</v>
      </c>
      <c r="K5241">
        <v>0</v>
      </c>
      <c r="L5241">
        <v>0</v>
      </c>
      <c r="M5241">
        <v>0</v>
      </c>
      <c r="N5241">
        <v>0</v>
      </c>
      <c r="O5241">
        <v>0</v>
      </c>
      <c r="P5241">
        <v>0</v>
      </c>
      <c r="Q5241">
        <v>0</v>
      </c>
      <c r="R5241">
        <v>0</v>
      </c>
      <c r="S5241">
        <v>0</v>
      </c>
      <c r="T5241">
        <v>3</v>
      </c>
      <c r="U5241">
        <v>0</v>
      </c>
      <c r="V5241">
        <v>0</v>
      </c>
    </row>
    <row r="5242" spans="1:22" hidden="1" x14ac:dyDescent="0.25">
      <c r="A5242" t="str">
        <f t="shared" si="112"/>
        <v>45-54FDepr Medip_fac</v>
      </c>
      <c r="B5242" t="s">
        <v>274</v>
      </c>
      <c r="C5242" t="s">
        <v>9</v>
      </c>
      <c r="D5242" t="s">
        <v>339</v>
      </c>
      <c r="E5242" t="s">
        <v>4971</v>
      </c>
      <c r="F5242">
        <v>0</v>
      </c>
      <c r="G5242" t="s">
        <v>289</v>
      </c>
      <c r="H5242">
        <v>854.32048073519104</v>
      </c>
      <c r="I5242">
        <v>0.05</v>
      </c>
      <c r="J5242" t="s">
        <v>335</v>
      </c>
      <c r="K5242">
        <v>42.716024036759599</v>
      </c>
      <c r="L5242">
        <v>0</v>
      </c>
      <c r="M5242">
        <v>0</v>
      </c>
      <c r="N5242">
        <v>0</v>
      </c>
      <c r="O5242">
        <v>0</v>
      </c>
      <c r="P5242">
        <v>0.05</v>
      </c>
      <c r="Q5242">
        <v>0</v>
      </c>
      <c r="R5242">
        <v>0</v>
      </c>
      <c r="S5242">
        <v>0</v>
      </c>
      <c r="T5242">
        <v>5.5</v>
      </c>
      <c r="U5242">
        <v>854.32048073519104</v>
      </c>
      <c r="V5242">
        <v>1</v>
      </c>
    </row>
    <row r="5243" spans="1:22" hidden="1" x14ac:dyDescent="0.25">
      <c r="A5243" t="str">
        <f t="shared" si="112"/>
        <v>45-54FDepr Medip_prof</v>
      </c>
      <c r="B5243" t="s">
        <v>274</v>
      </c>
      <c r="C5243" t="s">
        <v>9</v>
      </c>
      <c r="D5243" t="s">
        <v>339</v>
      </c>
      <c r="E5243" t="s">
        <v>4971</v>
      </c>
      <c r="F5243">
        <v>0</v>
      </c>
      <c r="G5243" t="s">
        <v>290</v>
      </c>
      <c r="H5243">
        <v>1160.3220399280599</v>
      </c>
      <c r="I5243">
        <v>1.4999999999999999E-2</v>
      </c>
      <c r="J5243" t="s">
        <v>363</v>
      </c>
      <c r="K5243">
        <v>17.404830598920999</v>
      </c>
      <c r="L5243">
        <v>0</v>
      </c>
      <c r="M5243">
        <v>0</v>
      </c>
      <c r="N5243">
        <v>0</v>
      </c>
      <c r="O5243">
        <v>0</v>
      </c>
      <c r="P5243">
        <v>0</v>
      </c>
      <c r="Q5243">
        <v>0</v>
      </c>
      <c r="R5243">
        <v>0</v>
      </c>
      <c r="S5243">
        <v>0</v>
      </c>
      <c r="T5243">
        <v>5.5</v>
      </c>
      <c r="U5243">
        <v>1160.3220399280599</v>
      </c>
      <c r="V5243">
        <v>0.3</v>
      </c>
    </row>
    <row r="5244" spans="1:22" hidden="1" x14ac:dyDescent="0.25">
      <c r="A5244" t="str">
        <f t="shared" si="112"/>
        <v>45-54FDepr Medop_ambulance</v>
      </c>
      <c r="B5244" t="s">
        <v>274</v>
      </c>
      <c r="C5244" t="s">
        <v>9</v>
      </c>
      <c r="D5244" t="s">
        <v>339</v>
      </c>
      <c r="E5244" t="s">
        <v>4971</v>
      </c>
      <c r="F5244">
        <v>0</v>
      </c>
      <c r="G5244" t="s">
        <v>291</v>
      </c>
      <c r="H5244">
        <v>866.70181236993699</v>
      </c>
      <c r="I5244">
        <v>0.03</v>
      </c>
      <c r="J5244" t="s">
        <v>336</v>
      </c>
      <c r="K5244">
        <v>26.0010543710981</v>
      </c>
      <c r="L5244">
        <v>0</v>
      </c>
      <c r="M5244">
        <v>0</v>
      </c>
      <c r="N5244">
        <v>0</v>
      </c>
      <c r="O5244">
        <v>0</v>
      </c>
      <c r="P5244">
        <v>0</v>
      </c>
      <c r="Q5244">
        <v>0.03</v>
      </c>
      <c r="R5244">
        <v>26.0010543710981</v>
      </c>
      <c r="S5244">
        <v>0</v>
      </c>
      <c r="T5244">
        <v>5.5</v>
      </c>
      <c r="U5244">
        <v>866.70181236993699</v>
      </c>
      <c r="V5244">
        <v>6.6152149944873201E-3</v>
      </c>
    </row>
    <row r="5245" spans="1:22" hidden="1" x14ac:dyDescent="0.25">
      <c r="A5245" t="str">
        <f t="shared" si="112"/>
        <v>45-54FDepr Medop_chiro</v>
      </c>
      <c r="B5245" t="s">
        <v>274</v>
      </c>
      <c r="C5245" t="s">
        <v>9</v>
      </c>
      <c r="D5245" t="s">
        <v>339</v>
      </c>
      <c r="E5245" t="s">
        <v>4971</v>
      </c>
      <c r="F5245">
        <v>0</v>
      </c>
      <c r="G5245" t="s">
        <v>292</v>
      </c>
      <c r="H5245">
        <v>46.223031336612699</v>
      </c>
      <c r="I5245">
        <v>1.2949999999999999</v>
      </c>
      <c r="J5245" t="s">
        <v>332</v>
      </c>
      <c r="K5245">
        <v>59.858825580913397</v>
      </c>
      <c r="L5245">
        <v>0</v>
      </c>
      <c r="M5245">
        <v>1.2949999999999999</v>
      </c>
      <c r="N5245">
        <v>0</v>
      </c>
      <c r="O5245">
        <v>0</v>
      </c>
      <c r="P5245">
        <v>0</v>
      </c>
      <c r="Q5245">
        <v>0</v>
      </c>
      <c r="R5245">
        <v>0</v>
      </c>
      <c r="S5245">
        <v>0</v>
      </c>
      <c r="T5245">
        <v>5.5</v>
      </c>
      <c r="U5245">
        <v>46.223031336612699</v>
      </c>
      <c r="V5245">
        <v>7.9716835949522905E-2</v>
      </c>
    </row>
    <row r="5246" spans="1:22" hidden="1" x14ac:dyDescent="0.25">
      <c r="A5246" t="str">
        <f t="shared" si="112"/>
        <v>45-54FDepr Medop_ct_mri</v>
      </c>
      <c r="B5246" t="s">
        <v>274</v>
      </c>
      <c r="C5246" t="s">
        <v>9</v>
      </c>
      <c r="D5246" t="s">
        <v>339</v>
      </c>
      <c r="E5246" t="s">
        <v>4971</v>
      </c>
      <c r="F5246">
        <v>0</v>
      </c>
      <c r="G5246" t="s">
        <v>293</v>
      </c>
      <c r="H5246">
        <v>982.83129099038104</v>
      </c>
      <c r="I5246">
        <v>0.27500000000000002</v>
      </c>
      <c r="J5246" t="s">
        <v>333</v>
      </c>
      <c r="K5246">
        <v>270.27860502235501</v>
      </c>
      <c r="L5246">
        <v>0</v>
      </c>
      <c r="M5246">
        <v>0</v>
      </c>
      <c r="N5246">
        <v>0.27500000000000002</v>
      </c>
      <c r="O5246">
        <v>0</v>
      </c>
      <c r="P5246">
        <v>0</v>
      </c>
      <c r="Q5246">
        <v>0</v>
      </c>
      <c r="R5246">
        <v>0</v>
      </c>
      <c r="S5246">
        <v>0</v>
      </c>
      <c r="T5246">
        <v>5.5</v>
      </c>
      <c r="U5246">
        <v>982.83129099038104</v>
      </c>
      <c r="V5246">
        <v>5.7833859095688799E-2</v>
      </c>
    </row>
    <row r="5247" spans="1:22" hidden="1" x14ac:dyDescent="0.25">
      <c r="A5247" t="str">
        <f t="shared" si="112"/>
        <v>45-54FDepr Medop_diagnostic_cardiology</v>
      </c>
      <c r="B5247" t="s">
        <v>274</v>
      </c>
      <c r="C5247" t="s">
        <v>9</v>
      </c>
      <c r="D5247" t="s">
        <v>339</v>
      </c>
      <c r="E5247" t="s">
        <v>4971</v>
      </c>
      <c r="F5247">
        <v>0</v>
      </c>
      <c r="G5247" t="s">
        <v>294</v>
      </c>
      <c r="H5247">
        <v>203.05604357937099</v>
      </c>
      <c r="I5247">
        <v>0.68</v>
      </c>
      <c r="J5247" t="s">
        <v>333</v>
      </c>
      <c r="K5247">
        <v>138.07810963397199</v>
      </c>
      <c r="L5247">
        <v>0</v>
      </c>
      <c r="M5247">
        <v>0</v>
      </c>
      <c r="N5247">
        <v>0.68</v>
      </c>
      <c r="O5247">
        <v>0</v>
      </c>
      <c r="P5247">
        <v>0</v>
      </c>
      <c r="Q5247">
        <v>0</v>
      </c>
      <c r="R5247">
        <v>0</v>
      </c>
      <c r="S5247">
        <v>0</v>
      </c>
      <c r="T5247">
        <v>5.5</v>
      </c>
      <c r="U5247">
        <v>203.05604357937099</v>
      </c>
      <c r="V5247">
        <v>0.14300736067297601</v>
      </c>
    </row>
    <row r="5248" spans="1:22" hidden="1" x14ac:dyDescent="0.25">
      <c r="A5248" t="str">
        <f t="shared" si="112"/>
        <v>45-54FDepr Medop_dialysis</v>
      </c>
      <c r="B5248" t="s">
        <v>274</v>
      </c>
      <c r="C5248" t="s">
        <v>9</v>
      </c>
      <c r="D5248" t="s">
        <v>339</v>
      </c>
      <c r="E5248" t="s">
        <v>4971</v>
      </c>
      <c r="F5248">
        <v>0</v>
      </c>
      <c r="G5248" t="s">
        <v>295</v>
      </c>
      <c r="H5248">
        <v>0</v>
      </c>
      <c r="I5248">
        <v>0</v>
      </c>
      <c r="J5248" t="s">
        <v>336</v>
      </c>
      <c r="K5248">
        <v>0</v>
      </c>
      <c r="L5248">
        <v>0</v>
      </c>
      <c r="M5248">
        <v>0</v>
      </c>
      <c r="N5248">
        <v>0</v>
      </c>
      <c r="O5248">
        <v>0</v>
      </c>
      <c r="P5248">
        <v>0</v>
      </c>
      <c r="Q5248">
        <v>0</v>
      </c>
      <c r="R5248">
        <v>0</v>
      </c>
      <c r="S5248">
        <v>0</v>
      </c>
      <c r="T5248">
        <v>5.5</v>
      </c>
      <c r="U5248">
        <v>0</v>
      </c>
      <c r="V5248">
        <v>0</v>
      </c>
    </row>
    <row r="5249" spans="1:22" hidden="1" x14ac:dyDescent="0.25">
      <c r="A5249" t="str">
        <f t="shared" si="112"/>
        <v>45-54FDepr Medop_dme</v>
      </c>
      <c r="B5249" t="s">
        <v>274</v>
      </c>
      <c r="C5249" t="s">
        <v>9</v>
      </c>
      <c r="D5249" t="s">
        <v>339</v>
      </c>
      <c r="E5249" t="s">
        <v>4971</v>
      </c>
      <c r="F5249">
        <v>0</v>
      </c>
      <c r="G5249" t="s">
        <v>296</v>
      </c>
      <c r="H5249">
        <v>183.41668328444899</v>
      </c>
      <c r="I5249">
        <v>0.16500000000000001</v>
      </c>
      <c r="J5249" t="s">
        <v>336</v>
      </c>
      <c r="K5249">
        <v>30.263752741934098</v>
      </c>
      <c r="L5249">
        <v>0</v>
      </c>
      <c r="M5249">
        <v>0</v>
      </c>
      <c r="N5249">
        <v>0</v>
      </c>
      <c r="O5249">
        <v>0</v>
      </c>
      <c r="P5249">
        <v>0</v>
      </c>
      <c r="Q5249">
        <v>0.16500000000000001</v>
      </c>
      <c r="R5249">
        <v>30.263752741934098</v>
      </c>
      <c r="S5249">
        <v>0</v>
      </c>
      <c r="T5249">
        <v>5.5</v>
      </c>
      <c r="U5249">
        <v>183.41668328444899</v>
      </c>
      <c r="V5249">
        <v>3.6383682469680302E-2</v>
      </c>
    </row>
    <row r="5250" spans="1:22" hidden="1" x14ac:dyDescent="0.25">
      <c r="A5250" t="str">
        <f t="shared" si="112"/>
        <v>45-54FDepr Medop_er_fac</v>
      </c>
      <c r="B5250" t="s">
        <v>274</v>
      </c>
      <c r="C5250" t="s">
        <v>9</v>
      </c>
      <c r="D5250" t="s">
        <v>339</v>
      </c>
      <c r="E5250" t="s">
        <v>4971</v>
      </c>
      <c r="F5250">
        <v>0</v>
      </c>
      <c r="G5250" t="s">
        <v>297</v>
      </c>
      <c r="H5250">
        <v>1707.1733561926001</v>
      </c>
      <c r="I5250">
        <v>0.27500000000000002</v>
      </c>
      <c r="J5250" t="s">
        <v>336</v>
      </c>
      <c r="K5250">
        <v>469.47267295296598</v>
      </c>
      <c r="L5250">
        <v>0</v>
      </c>
      <c r="M5250">
        <v>0</v>
      </c>
      <c r="N5250">
        <v>0</v>
      </c>
      <c r="O5250">
        <v>0</v>
      </c>
      <c r="P5250">
        <v>0</v>
      </c>
      <c r="Q5250">
        <v>0.27500000000000002</v>
      </c>
      <c r="R5250">
        <v>469.47267295296598</v>
      </c>
      <c r="S5250">
        <v>0</v>
      </c>
      <c r="T5250">
        <v>5.5</v>
      </c>
      <c r="U5250">
        <v>1707.1733561926001</v>
      </c>
      <c r="V5250">
        <v>6.0639470782800499E-2</v>
      </c>
    </row>
    <row r="5251" spans="1:22" hidden="1" x14ac:dyDescent="0.25">
      <c r="A5251" t="str">
        <f t="shared" si="112"/>
        <v>45-54FDepr Medop_er_prof</v>
      </c>
      <c r="B5251" t="s">
        <v>274</v>
      </c>
      <c r="C5251" t="s">
        <v>9</v>
      </c>
      <c r="D5251" t="s">
        <v>339</v>
      </c>
      <c r="E5251" t="s">
        <v>4971</v>
      </c>
      <c r="F5251">
        <v>0</v>
      </c>
      <c r="G5251" t="s">
        <v>298</v>
      </c>
      <c r="H5251">
        <v>0</v>
      </c>
      <c r="I5251">
        <v>0</v>
      </c>
      <c r="J5251" t="s">
        <v>276</v>
      </c>
      <c r="K5251">
        <v>0</v>
      </c>
      <c r="L5251">
        <v>0</v>
      </c>
      <c r="M5251">
        <v>0</v>
      </c>
      <c r="N5251">
        <v>0</v>
      </c>
      <c r="O5251">
        <v>0</v>
      </c>
      <c r="P5251">
        <v>0</v>
      </c>
      <c r="Q5251">
        <v>0</v>
      </c>
      <c r="R5251">
        <v>0</v>
      </c>
      <c r="S5251">
        <v>0</v>
      </c>
      <c r="T5251">
        <v>5.5</v>
      </c>
      <c r="U5251">
        <v>0</v>
      </c>
      <c r="V5251">
        <v>0</v>
      </c>
    </row>
    <row r="5252" spans="1:22" hidden="1" x14ac:dyDescent="0.25">
      <c r="A5252" t="str">
        <f t="shared" si="112"/>
        <v>45-54FDepr Medop_eye</v>
      </c>
      <c r="B5252" t="s">
        <v>274</v>
      </c>
      <c r="C5252" t="s">
        <v>9</v>
      </c>
      <c r="D5252" t="s">
        <v>339</v>
      </c>
      <c r="E5252" t="s">
        <v>4971</v>
      </c>
      <c r="F5252">
        <v>0</v>
      </c>
      <c r="G5252" t="s">
        <v>299</v>
      </c>
      <c r="H5252">
        <v>118.92636935304699</v>
      </c>
      <c r="I5252">
        <v>0.13</v>
      </c>
      <c r="J5252" t="s">
        <v>332</v>
      </c>
      <c r="K5252">
        <v>15.460428015896101</v>
      </c>
      <c r="L5252">
        <v>0</v>
      </c>
      <c r="M5252">
        <v>0.13</v>
      </c>
      <c r="N5252">
        <v>0</v>
      </c>
      <c r="O5252">
        <v>0</v>
      </c>
      <c r="P5252">
        <v>0</v>
      </c>
      <c r="Q5252">
        <v>0</v>
      </c>
      <c r="R5252">
        <v>0</v>
      </c>
      <c r="S5252">
        <v>0</v>
      </c>
      <c r="T5252">
        <v>5.5</v>
      </c>
      <c r="U5252">
        <v>118.92636935304699</v>
      </c>
      <c r="V5252">
        <v>8.0024622960910997E-3</v>
      </c>
    </row>
    <row r="5253" spans="1:22" hidden="1" x14ac:dyDescent="0.25">
      <c r="A5253" t="str">
        <f t="shared" si="112"/>
        <v>45-54FDepr Medop_jcode</v>
      </c>
      <c r="B5253" t="s">
        <v>274</v>
      </c>
      <c r="C5253" t="s">
        <v>9</v>
      </c>
      <c r="D5253" t="s">
        <v>339</v>
      </c>
      <c r="E5253" t="s">
        <v>4971</v>
      </c>
      <c r="F5253">
        <v>0</v>
      </c>
      <c r="G5253" t="s">
        <v>300</v>
      </c>
      <c r="H5253">
        <v>271.87770003780298</v>
      </c>
      <c r="I5253">
        <v>5.0000000000000001E-3</v>
      </c>
      <c r="J5253" t="s">
        <v>336</v>
      </c>
      <c r="K5253">
        <v>1.35938850018901</v>
      </c>
      <c r="L5253">
        <v>0</v>
      </c>
      <c r="M5253">
        <v>0</v>
      </c>
      <c r="N5253">
        <v>0</v>
      </c>
      <c r="O5253">
        <v>0</v>
      </c>
      <c r="P5253">
        <v>0</v>
      </c>
      <c r="Q5253">
        <v>5.0000000000000001E-3</v>
      </c>
      <c r="R5253">
        <v>1.35938850018901</v>
      </c>
      <c r="S5253">
        <v>0</v>
      </c>
      <c r="T5253">
        <v>5.5</v>
      </c>
      <c r="U5253">
        <v>271.87770003780298</v>
      </c>
      <c r="V5253">
        <v>1.10253583241455E-3</v>
      </c>
    </row>
    <row r="5254" spans="1:22" hidden="1" x14ac:dyDescent="0.25">
      <c r="A5254" t="str">
        <f t="shared" si="112"/>
        <v>45-54FDepr Medop_lab</v>
      </c>
      <c r="B5254" t="s">
        <v>274</v>
      </c>
      <c r="C5254" t="s">
        <v>9</v>
      </c>
      <c r="D5254" t="s">
        <v>339</v>
      </c>
      <c r="E5254" t="s">
        <v>4971</v>
      </c>
      <c r="F5254">
        <v>0</v>
      </c>
      <c r="G5254" t="s">
        <v>301</v>
      </c>
      <c r="H5254">
        <v>115.86850788252001</v>
      </c>
      <c r="I5254">
        <v>2.72</v>
      </c>
      <c r="J5254" t="s">
        <v>333</v>
      </c>
      <c r="K5254">
        <v>315.16234144045399</v>
      </c>
      <c r="L5254">
        <v>0</v>
      </c>
      <c r="M5254">
        <v>0</v>
      </c>
      <c r="N5254">
        <v>2.72</v>
      </c>
      <c r="O5254">
        <v>0</v>
      </c>
      <c r="P5254">
        <v>0</v>
      </c>
      <c r="Q5254">
        <v>0</v>
      </c>
      <c r="R5254">
        <v>0</v>
      </c>
      <c r="S5254">
        <v>0</v>
      </c>
      <c r="T5254">
        <v>5.5</v>
      </c>
      <c r="U5254">
        <v>115.86850788252001</v>
      </c>
      <c r="V5254">
        <v>0.57202944269190303</v>
      </c>
    </row>
    <row r="5255" spans="1:22" hidden="1" x14ac:dyDescent="0.25">
      <c r="A5255" t="str">
        <f t="shared" si="112"/>
        <v>45-54FDepr Medop_mh</v>
      </c>
      <c r="B5255" t="s">
        <v>274</v>
      </c>
      <c r="C5255" t="s">
        <v>9</v>
      </c>
      <c r="D5255" t="s">
        <v>339</v>
      </c>
      <c r="E5255" t="s">
        <v>4971</v>
      </c>
      <c r="F5255">
        <v>0</v>
      </c>
      <c r="G5255" t="s">
        <v>302</v>
      </c>
      <c r="H5255">
        <v>101.991493963916</v>
      </c>
      <c r="I5255">
        <v>3.78</v>
      </c>
      <c r="J5255" t="s">
        <v>332</v>
      </c>
      <c r="K5255">
        <v>385.52784718360402</v>
      </c>
      <c r="L5255">
        <v>0</v>
      </c>
      <c r="M5255">
        <v>3.78</v>
      </c>
      <c r="N5255">
        <v>0</v>
      </c>
      <c r="O5255">
        <v>0</v>
      </c>
      <c r="P5255">
        <v>0</v>
      </c>
      <c r="Q5255">
        <v>0</v>
      </c>
      <c r="R5255">
        <v>0</v>
      </c>
      <c r="S5255">
        <v>0</v>
      </c>
      <c r="T5255">
        <v>5.5</v>
      </c>
      <c r="U5255">
        <v>101.991493963916</v>
      </c>
      <c r="V5255">
        <v>0.232686980609418</v>
      </c>
    </row>
    <row r="5256" spans="1:22" hidden="1" x14ac:dyDescent="0.25">
      <c r="A5256" t="str">
        <f t="shared" si="112"/>
        <v>45-54FDepr Medop_op_fac</v>
      </c>
      <c r="B5256" t="s">
        <v>274</v>
      </c>
      <c r="C5256" t="s">
        <v>9</v>
      </c>
      <c r="D5256" t="s">
        <v>339</v>
      </c>
      <c r="E5256" t="s">
        <v>4971</v>
      </c>
      <c r="F5256">
        <v>0</v>
      </c>
      <c r="G5256" t="s">
        <v>303</v>
      </c>
      <c r="H5256">
        <v>463.83274649648803</v>
      </c>
      <c r="I5256">
        <v>0.67</v>
      </c>
      <c r="J5256" t="s">
        <v>336</v>
      </c>
      <c r="K5256">
        <v>310.76794015264699</v>
      </c>
      <c r="L5256">
        <v>0</v>
      </c>
      <c r="M5256">
        <v>0</v>
      </c>
      <c r="N5256">
        <v>0</v>
      </c>
      <c r="O5256">
        <v>0</v>
      </c>
      <c r="P5256">
        <v>0</v>
      </c>
      <c r="Q5256">
        <v>0.67</v>
      </c>
      <c r="R5256">
        <v>310.76794015264699</v>
      </c>
      <c r="S5256">
        <v>0</v>
      </c>
      <c r="T5256">
        <v>5.5</v>
      </c>
      <c r="U5256">
        <v>463.83274649648803</v>
      </c>
      <c r="V5256">
        <v>0.14773980154354999</v>
      </c>
    </row>
    <row r="5257" spans="1:22" hidden="1" x14ac:dyDescent="0.25">
      <c r="A5257" t="str">
        <f t="shared" si="112"/>
        <v>45-54FDepr Medop_other</v>
      </c>
      <c r="B5257" t="s">
        <v>274</v>
      </c>
      <c r="C5257" t="s">
        <v>9</v>
      </c>
      <c r="D5257" t="s">
        <v>339</v>
      </c>
      <c r="E5257" t="s">
        <v>4971</v>
      </c>
      <c r="F5257">
        <v>0</v>
      </c>
      <c r="G5257" t="s">
        <v>304</v>
      </c>
      <c r="H5257">
        <v>362.74307691523001</v>
      </c>
      <c r="I5257">
        <v>1</v>
      </c>
      <c r="J5257" t="s">
        <v>336</v>
      </c>
      <c r="K5257">
        <v>362.74307691523001</v>
      </c>
      <c r="L5257">
        <v>0</v>
      </c>
      <c r="M5257">
        <v>0</v>
      </c>
      <c r="N5257">
        <v>0</v>
      </c>
      <c r="O5257">
        <v>0</v>
      </c>
      <c r="P5257">
        <v>0</v>
      </c>
      <c r="Q5257">
        <v>1</v>
      </c>
      <c r="R5257">
        <v>362.74307691523001</v>
      </c>
      <c r="S5257">
        <v>0</v>
      </c>
      <c r="T5257">
        <v>5.5</v>
      </c>
      <c r="U5257">
        <v>362.74307691523001</v>
      </c>
      <c r="V5257">
        <v>0.22050716648291099</v>
      </c>
    </row>
    <row r="5258" spans="1:22" hidden="1" x14ac:dyDescent="0.25">
      <c r="A5258" t="str">
        <f t="shared" si="112"/>
        <v>45-54FDepr Medop_prev</v>
      </c>
      <c r="B5258" t="s">
        <v>274</v>
      </c>
      <c r="C5258" t="s">
        <v>9</v>
      </c>
      <c r="D5258" t="s">
        <v>339</v>
      </c>
      <c r="E5258" t="s">
        <v>4971</v>
      </c>
      <c r="F5258">
        <v>0</v>
      </c>
      <c r="G5258" t="s">
        <v>305</v>
      </c>
      <c r="H5258">
        <v>191.81371909607799</v>
      </c>
      <c r="I5258">
        <v>3.01</v>
      </c>
      <c r="J5258" t="s">
        <v>332</v>
      </c>
      <c r="K5258">
        <v>577.359294479195</v>
      </c>
      <c r="L5258">
        <v>0</v>
      </c>
      <c r="M5258">
        <v>3.01</v>
      </c>
      <c r="N5258">
        <v>0</v>
      </c>
      <c r="O5258">
        <v>0</v>
      </c>
      <c r="P5258">
        <v>0</v>
      </c>
      <c r="Q5258">
        <v>0</v>
      </c>
      <c r="R5258">
        <v>0</v>
      </c>
      <c r="S5258">
        <v>0</v>
      </c>
      <c r="T5258">
        <v>5.5</v>
      </c>
      <c r="U5258">
        <v>191.81371909607799</v>
      </c>
      <c r="V5258">
        <v>0.18528778085564801</v>
      </c>
    </row>
    <row r="5259" spans="1:22" hidden="1" x14ac:dyDescent="0.25">
      <c r="A5259" t="str">
        <f t="shared" si="112"/>
        <v>45-54FDepr Medop_primcare</v>
      </c>
      <c r="B5259" t="s">
        <v>274</v>
      </c>
      <c r="C5259" t="s">
        <v>9</v>
      </c>
      <c r="D5259" t="s">
        <v>339</v>
      </c>
      <c r="E5259" t="s">
        <v>4971</v>
      </c>
      <c r="F5259">
        <v>0</v>
      </c>
      <c r="G5259" t="s">
        <v>306</v>
      </c>
      <c r="H5259">
        <v>115.590936875164</v>
      </c>
      <c r="I5259">
        <v>3.335</v>
      </c>
      <c r="J5259" t="s">
        <v>332</v>
      </c>
      <c r="K5259">
        <v>385.49577447867301</v>
      </c>
      <c r="L5259">
        <v>0</v>
      </c>
      <c r="M5259">
        <v>3.335</v>
      </c>
      <c r="N5259">
        <v>0</v>
      </c>
      <c r="O5259">
        <v>0</v>
      </c>
      <c r="P5259">
        <v>0</v>
      </c>
      <c r="Q5259">
        <v>0</v>
      </c>
      <c r="R5259">
        <v>0</v>
      </c>
      <c r="S5259">
        <v>0</v>
      </c>
      <c r="T5259">
        <v>5.5</v>
      </c>
      <c r="U5259">
        <v>115.590936875164</v>
      </c>
      <c r="V5259">
        <v>0.205293936595876</v>
      </c>
    </row>
    <row r="5260" spans="1:22" hidden="1" x14ac:dyDescent="0.25">
      <c r="A5260" t="str">
        <f t="shared" si="112"/>
        <v>45-54FDepr Medop_rehab</v>
      </c>
      <c r="B5260" t="s">
        <v>274</v>
      </c>
      <c r="C5260" t="s">
        <v>9</v>
      </c>
      <c r="D5260" t="s">
        <v>339</v>
      </c>
      <c r="E5260" t="s">
        <v>4971</v>
      </c>
      <c r="F5260">
        <v>0</v>
      </c>
      <c r="G5260" t="s">
        <v>307</v>
      </c>
      <c r="H5260">
        <v>89.592645315838197</v>
      </c>
      <c r="I5260">
        <v>2</v>
      </c>
      <c r="J5260" t="s">
        <v>336</v>
      </c>
      <c r="K5260">
        <v>179.185290631676</v>
      </c>
      <c r="L5260">
        <v>0</v>
      </c>
      <c r="M5260">
        <v>0</v>
      </c>
      <c r="N5260">
        <v>0</v>
      </c>
      <c r="O5260">
        <v>0</v>
      </c>
      <c r="P5260">
        <v>0</v>
      </c>
      <c r="Q5260">
        <v>2</v>
      </c>
      <c r="R5260">
        <v>179.185290631676</v>
      </c>
      <c r="S5260">
        <v>0</v>
      </c>
      <c r="T5260">
        <v>5.5</v>
      </c>
      <c r="U5260">
        <v>89.592645315838197</v>
      </c>
      <c r="V5260">
        <v>0.44101433296582099</v>
      </c>
    </row>
    <row r="5261" spans="1:22" hidden="1" x14ac:dyDescent="0.25">
      <c r="A5261" t="str">
        <f t="shared" si="112"/>
        <v>45-54FDepr Medop_speccare</v>
      </c>
      <c r="B5261" t="s">
        <v>274</v>
      </c>
      <c r="C5261" t="s">
        <v>9</v>
      </c>
      <c r="D5261" t="s">
        <v>339</v>
      </c>
      <c r="E5261" t="s">
        <v>4971</v>
      </c>
      <c r="F5261">
        <v>0</v>
      </c>
      <c r="G5261" t="s">
        <v>308</v>
      </c>
      <c r="H5261">
        <v>123.47000594927999</v>
      </c>
      <c r="I5261">
        <v>4.6950000000000003</v>
      </c>
      <c r="J5261" t="s">
        <v>332</v>
      </c>
      <c r="K5261">
        <v>579.69167793186898</v>
      </c>
      <c r="L5261">
        <v>0</v>
      </c>
      <c r="M5261">
        <v>4.6950000000000003</v>
      </c>
      <c r="N5261">
        <v>0</v>
      </c>
      <c r="O5261">
        <v>0</v>
      </c>
      <c r="P5261">
        <v>0</v>
      </c>
      <c r="Q5261">
        <v>0</v>
      </c>
      <c r="R5261">
        <v>0</v>
      </c>
      <c r="S5261">
        <v>0</v>
      </c>
      <c r="T5261">
        <v>5.5</v>
      </c>
      <c r="U5261">
        <v>123.47000594927999</v>
      </c>
      <c r="V5261">
        <v>0.28901200369344399</v>
      </c>
    </row>
    <row r="5262" spans="1:22" hidden="1" x14ac:dyDescent="0.25">
      <c r="A5262" t="str">
        <f t="shared" si="112"/>
        <v>45-54FDepr Medop_surg</v>
      </c>
      <c r="B5262" t="s">
        <v>274</v>
      </c>
      <c r="C5262" t="s">
        <v>9</v>
      </c>
      <c r="D5262" t="s">
        <v>339</v>
      </c>
      <c r="E5262" t="s">
        <v>4971</v>
      </c>
      <c r="F5262">
        <v>0</v>
      </c>
      <c r="G5262" t="s">
        <v>309</v>
      </c>
      <c r="H5262">
        <v>635.95489442462497</v>
      </c>
      <c r="I5262">
        <v>0.39</v>
      </c>
      <c r="J5262" t="s">
        <v>336</v>
      </c>
      <c r="K5262">
        <v>248.022408825604</v>
      </c>
      <c r="L5262">
        <v>0</v>
      </c>
      <c r="M5262">
        <v>0</v>
      </c>
      <c r="N5262">
        <v>0</v>
      </c>
      <c r="O5262">
        <v>0</v>
      </c>
      <c r="P5262">
        <v>0</v>
      </c>
      <c r="Q5262">
        <v>0.39</v>
      </c>
      <c r="R5262">
        <v>248.022408825604</v>
      </c>
      <c r="S5262">
        <v>0</v>
      </c>
      <c r="T5262">
        <v>5.5</v>
      </c>
      <c r="U5262">
        <v>635.95489442462497</v>
      </c>
      <c r="V5262">
        <v>8.5997794928335203E-2</v>
      </c>
    </row>
    <row r="5263" spans="1:22" hidden="1" x14ac:dyDescent="0.25">
      <c r="A5263" t="str">
        <f t="shared" si="112"/>
        <v>45-54FDepr Medop_ultrasound</v>
      </c>
      <c r="B5263" t="s">
        <v>274</v>
      </c>
      <c r="C5263" t="s">
        <v>9</v>
      </c>
      <c r="D5263" t="s">
        <v>339</v>
      </c>
      <c r="E5263" t="s">
        <v>4971</v>
      </c>
      <c r="F5263">
        <v>0</v>
      </c>
      <c r="G5263" t="s">
        <v>310</v>
      </c>
      <c r="H5263">
        <v>260.99187589136898</v>
      </c>
      <c r="I5263">
        <v>0.28000000000000003</v>
      </c>
      <c r="J5263" t="s">
        <v>333</v>
      </c>
      <c r="K5263">
        <v>73.077725249583196</v>
      </c>
      <c r="L5263">
        <v>0</v>
      </c>
      <c r="M5263">
        <v>0</v>
      </c>
      <c r="N5263">
        <v>0.28000000000000003</v>
      </c>
      <c r="O5263">
        <v>0</v>
      </c>
      <c r="P5263">
        <v>0</v>
      </c>
      <c r="Q5263">
        <v>0</v>
      </c>
      <c r="R5263">
        <v>0</v>
      </c>
      <c r="S5263">
        <v>0</v>
      </c>
      <c r="T5263">
        <v>5.5</v>
      </c>
      <c r="U5263">
        <v>260.99187589136898</v>
      </c>
      <c r="V5263">
        <v>5.8885383806519503E-2</v>
      </c>
    </row>
    <row r="5264" spans="1:22" hidden="1" x14ac:dyDescent="0.25">
      <c r="A5264" t="str">
        <f t="shared" si="112"/>
        <v>45-54FDepr Medop_xray</v>
      </c>
      <c r="B5264" t="s">
        <v>274</v>
      </c>
      <c r="C5264" t="s">
        <v>9</v>
      </c>
      <c r="D5264" t="s">
        <v>339</v>
      </c>
      <c r="E5264" t="s">
        <v>4971</v>
      </c>
      <c r="F5264">
        <v>0</v>
      </c>
      <c r="G5264" t="s">
        <v>311</v>
      </c>
      <c r="H5264">
        <v>130.305016796887</v>
      </c>
      <c r="I5264">
        <v>0.8</v>
      </c>
      <c r="J5264" t="s">
        <v>333</v>
      </c>
      <c r="K5264">
        <v>104.24401343751001</v>
      </c>
      <c r="L5264">
        <v>0</v>
      </c>
      <c r="M5264">
        <v>0</v>
      </c>
      <c r="N5264">
        <v>0.8</v>
      </c>
      <c r="O5264">
        <v>0</v>
      </c>
      <c r="P5264">
        <v>0</v>
      </c>
      <c r="Q5264">
        <v>0</v>
      </c>
      <c r="R5264">
        <v>0</v>
      </c>
      <c r="S5264">
        <v>0</v>
      </c>
      <c r="T5264">
        <v>5.5</v>
      </c>
      <c r="U5264">
        <v>130.305016796887</v>
      </c>
      <c r="V5264">
        <v>0.16824395373291301</v>
      </c>
    </row>
    <row r="5265" spans="1:22" hidden="1" x14ac:dyDescent="0.25">
      <c r="A5265" t="str">
        <f t="shared" si="112"/>
        <v>45-54FDepr Medrx_generic</v>
      </c>
      <c r="B5265" t="s">
        <v>274</v>
      </c>
      <c r="C5265" t="s">
        <v>9</v>
      </c>
      <c r="D5265" t="s">
        <v>339</v>
      </c>
      <c r="E5265" t="s">
        <v>4971</v>
      </c>
      <c r="F5265">
        <v>0</v>
      </c>
      <c r="G5265" t="s">
        <v>312</v>
      </c>
      <c r="H5265">
        <v>39.4141891678075</v>
      </c>
      <c r="I5265">
        <v>27.254999999999999</v>
      </c>
      <c r="J5265" t="s">
        <v>334</v>
      </c>
      <c r="K5265">
        <v>1074.2337257685899</v>
      </c>
      <c r="L5265">
        <v>0</v>
      </c>
      <c r="M5265">
        <v>0</v>
      </c>
      <c r="N5265">
        <v>0</v>
      </c>
      <c r="O5265">
        <v>27.254999999999999</v>
      </c>
      <c r="P5265">
        <v>0</v>
      </c>
      <c r="Q5265">
        <v>0</v>
      </c>
      <c r="R5265">
        <v>0</v>
      </c>
      <c r="S5265">
        <v>0</v>
      </c>
      <c r="T5265">
        <v>5.5</v>
      </c>
      <c r="U5265">
        <v>39.4141891678075</v>
      </c>
      <c r="V5265">
        <v>0.84893318797695105</v>
      </c>
    </row>
    <row r="5266" spans="1:22" hidden="1" x14ac:dyDescent="0.25">
      <c r="A5266" t="str">
        <f t="shared" si="112"/>
        <v>45-54FDepr Medrx_npbrand</v>
      </c>
      <c r="B5266" t="s">
        <v>274</v>
      </c>
      <c r="C5266" t="s">
        <v>9</v>
      </c>
      <c r="D5266" t="s">
        <v>339</v>
      </c>
      <c r="E5266" t="s">
        <v>4971</v>
      </c>
      <c r="F5266">
        <v>0</v>
      </c>
      <c r="G5266" t="s">
        <v>2688</v>
      </c>
      <c r="H5266">
        <v>353.70061532274502</v>
      </c>
      <c r="I5266">
        <v>0.60833485582000002</v>
      </c>
      <c r="J5266" t="s">
        <v>334</v>
      </c>
      <c r="K5266">
        <v>215.168412825807</v>
      </c>
      <c r="L5266">
        <v>0</v>
      </c>
      <c r="M5266">
        <v>0</v>
      </c>
      <c r="N5266">
        <v>0</v>
      </c>
      <c r="O5266">
        <v>0.60833485582000002</v>
      </c>
      <c r="P5266">
        <v>0</v>
      </c>
      <c r="Q5266">
        <v>0</v>
      </c>
      <c r="R5266">
        <v>0</v>
      </c>
      <c r="S5266">
        <v>0</v>
      </c>
      <c r="T5266">
        <v>5.5</v>
      </c>
      <c r="U5266">
        <v>353.70061532274502</v>
      </c>
      <c r="V5266">
        <v>1.8948290167263699E-2</v>
      </c>
    </row>
    <row r="5267" spans="1:22" hidden="1" x14ac:dyDescent="0.25">
      <c r="A5267" t="str">
        <f t="shared" si="112"/>
        <v>45-54FDepr Medrx_pbrand</v>
      </c>
      <c r="B5267" t="s">
        <v>274</v>
      </c>
      <c r="C5267" t="s">
        <v>9</v>
      </c>
      <c r="D5267" t="s">
        <v>339</v>
      </c>
      <c r="E5267" t="s">
        <v>4971</v>
      </c>
      <c r="F5267">
        <v>0</v>
      </c>
      <c r="G5267" t="s">
        <v>2687</v>
      </c>
      <c r="H5267">
        <v>219.51390876662001</v>
      </c>
      <c r="I5267">
        <v>4.2116651441800004</v>
      </c>
      <c r="J5267" t="s">
        <v>334</v>
      </c>
      <c r="K5267">
        <v>924.51907821508405</v>
      </c>
      <c r="L5267">
        <v>0</v>
      </c>
      <c r="M5267">
        <v>0</v>
      </c>
      <c r="N5267">
        <v>0</v>
      </c>
      <c r="O5267">
        <v>4.2116651441800004</v>
      </c>
      <c r="P5267">
        <v>0</v>
      </c>
      <c r="Q5267">
        <v>0</v>
      </c>
      <c r="R5267">
        <v>0</v>
      </c>
      <c r="S5267">
        <v>0</v>
      </c>
      <c r="T5267">
        <v>5.5</v>
      </c>
      <c r="U5267">
        <v>219.51390876662001</v>
      </c>
      <c r="V5267">
        <v>0.131184087966983</v>
      </c>
    </row>
    <row r="5268" spans="1:22" hidden="1" x14ac:dyDescent="0.25">
      <c r="A5268" t="str">
        <f t="shared" si="112"/>
        <v>45-54FDepr Medrx_specialty</v>
      </c>
      <c r="B5268" t="s">
        <v>274</v>
      </c>
      <c r="C5268" t="s">
        <v>9</v>
      </c>
      <c r="D5268" t="s">
        <v>339</v>
      </c>
      <c r="E5268" t="s">
        <v>4971</v>
      </c>
      <c r="F5268">
        <v>0</v>
      </c>
      <c r="G5268" t="s">
        <v>313</v>
      </c>
      <c r="H5268">
        <v>1793.30911948115</v>
      </c>
      <c r="I5268">
        <v>0.03</v>
      </c>
      <c r="J5268" t="s">
        <v>334</v>
      </c>
      <c r="K5268">
        <v>53.799273584434403</v>
      </c>
      <c r="L5268">
        <v>0</v>
      </c>
      <c r="M5268">
        <v>0</v>
      </c>
      <c r="N5268">
        <v>0</v>
      </c>
      <c r="O5268">
        <v>0.03</v>
      </c>
      <c r="P5268">
        <v>0</v>
      </c>
      <c r="Q5268">
        <v>0</v>
      </c>
      <c r="R5268">
        <v>0</v>
      </c>
      <c r="S5268">
        <v>0</v>
      </c>
      <c r="T5268">
        <v>5.5</v>
      </c>
      <c r="U5268">
        <v>1793.30911948115</v>
      </c>
      <c r="V5268">
        <v>9.3443388880236702E-4</v>
      </c>
    </row>
    <row r="5269" spans="1:22" hidden="1" x14ac:dyDescent="0.25">
      <c r="A5269" t="str">
        <f t="shared" si="112"/>
        <v>45-54FDepr Highip_fac</v>
      </c>
      <c r="B5269" t="s">
        <v>274</v>
      </c>
      <c r="C5269" t="s">
        <v>9</v>
      </c>
      <c r="D5269" t="s">
        <v>339</v>
      </c>
      <c r="E5269" t="s">
        <v>4972</v>
      </c>
      <c r="F5269">
        <v>1302</v>
      </c>
      <c r="G5269" t="s">
        <v>289</v>
      </c>
      <c r="H5269">
        <v>5220.71782315977</v>
      </c>
      <c r="I5269">
        <v>5.66</v>
      </c>
      <c r="J5269" t="s">
        <v>335</v>
      </c>
      <c r="K5269">
        <v>29549.262879084301</v>
      </c>
      <c r="L5269">
        <v>38473140.268567704</v>
      </c>
      <c r="M5269">
        <v>0</v>
      </c>
      <c r="N5269">
        <v>0</v>
      </c>
      <c r="O5269">
        <v>0</v>
      </c>
      <c r="P5269">
        <v>5.66</v>
      </c>
      <c r="Q5269">
        <v>0</v>
      </c>
      <c r="R5269">
        <v>0</v>
      </c>
      <c r="S5269">
        <v>7369.32</v>
      </c>
      <c r="T5269">
        <v>10</v>
      </c>
      <c r="U5269">
        <v>5220.71782315977</v>
      </c>
      <c r="V5269">
        <v>1</v>
      </c>
    </row>
    <row r="5270" spans="1:22" hidden="1" x14ac:dyDescent="0.25">
      <c r="A5270" t="str">
        <f t="shared" si="112"/>
        <v>45-54FDepr Highip_prof</v>
      </c>
      <c r="B5270" t="s">
        <v>274</v>
      </c>
      <c r="C5270" t="s">
        <v>9</v>
      </c>
      <c r="D5270" t="s">
        <v>339</v>
      </c>
      <c r="E5270" t="s">
        <v>4972</v>
      </c>
      <c r="F5270">
        <v>1302</v>
      </c>
      <c r="G5270" t="s">
        <v>290</v>
      </c>
      <c r="H5270">
        <v>4183.3658319197903</v>
      </c>
      <c r="I5270">
        <v>1.08</v>
      </c>
      <c r="J5270" t="s">
        <v>363</v>
      </c>
      <c r="K5270">
        <v>4518.0350984733705</v>
      </c>
      <c r="L5270">
        <v>5882481.6982123302</v>
      </c>
      <c r="M5270">
        <v>0</v>
      </c>
      <c r="N5270">
        <v>0</v>
      </c>
      <c r="O5270">
        <v>0</v>
      </c>
      <c r="P5270">
        <v>0</v>
      </c>
      <c r="Q5270">
        <v>0</v>
      </c>
      <c r="R5270">
        <v>0</v>
      </c>
      <c r="S5270">
        <v>1406.16</v>
      </c>
      <c r="T5270">
        <v>10</v>
      </c>
      <c r="U5270">
        <v>4183.3658319197903</v>
      </c>
      <c r="V5270">
        <v>0.190812720848057</v>
      </c>
    </row>
    <row r="5271" spans="1:22" hidden="1" x14ac:dyDescent="0.25">
      <c r="A5271" t="str">
        <f t="shared" si="112"/>
        <v>45-54FDepr Highop_ambulance</v>
      </c>
      <c r="B5271" t="s">
        <v>274</v>
      </c>
      <c r="C5271" t="s">
        <v>9</v>
      </c>
      <c r="D5271" t="s">
        <v>339</v>
      </c>
      <c r="E5271" t="s">
        <v>4972</v>
      </c>
      <c r="F5271">
        <v>1302</v>
      </c>
      <c r="G5271" t="s">
        <v>291</v>
      </c>
      <c r="H5271">
        <v>1207.24270295118</v>
      </c>
      <c r="I5271">
        <v>0.43</v>
      </c>
      <c r="J5271" t="s">
        <v>336</v>
      </c>
      <c r="K5271">
        <v>519.11436226900901</v>
      </c>
      <c r="L5271">
        <v>675886.89967425005</v>
      </c>
      <c r="M5271">
        <v>0</v>
      </c>
      <c r="N5271">
        <v>0</v>
      </c>
      <c r="O5271">
        <v>0</v>
      </c>
      <c r="P5271">
        <v>0</v>
      </c>
      <c r="Q5271">
        <v>0.43</v>
      </c>
      <c r="R5271">
        <v>519.11436226900901</v>
      </c>
      <c r="S5271">
        <v>559.86</v>
      </c>
      <c r="T5271">
        <v>10</v>
      </c>
      <c r="U5271">
        <v>1207.24270295118</v>
      </c>
      <c r="V5271">
        <v>2.4985473561882601E-2</v>
      </c>
    </row>
    <row r="5272" spans="1:22" hidden="1" x14ac:dyDescent="0.25">
      <c r="A5272" t="str">
        <f t="shared" ref="A5272:A5335" si="113">B5272&amp;C5272&amp;E5272&amp;G5272</f>
        <v>45-54FDepr Highop_chiro</v>
      </c>
      <c r="B5272" t="s">
        <v>274</v>
      </c>
      <c r="C5272" t="s">
        <v>9</v>
      </c>
      <c r="D5272" t="s">
        <v>339</v>
      </c>
      <c r="E5272" t="s">
        <v>4972</v>
      </c>
      <c r="F5272">
        <v>1302</v>
      </c>
      <c r="G5272" t="s">
        <v>292</v>
      </c>
      <c r="H5272">
        <v>47.346336255958697</v>
      </c>
      <c r="I5272">
        <v>1.17</v>
      </c>
      <c r="J5272" t="s">
        <v>332</v>
      </c>
      <c r="K5272">
        <v>55.395213419471702</v>
      </c>
      <c r="L5272">
        <v>72124.567872152198</v>
      </c>
      <c r="M5272">
        <v>1.17</v>
      </c>
      <c r="N5272">
        <v>0</v>
      </c>
      <c r="O5272">
        <v>0</v>
      </c>
      <c r="P5272">
        <v>0</v>
      </c>
      <c r="Q5272">
        <v>0</v>
      </c>
      <c r="R5272">
        <v>0</v>
      </c>
      <c r="S5272">
        <v>1523.34</v>
      </c>
      <c r="T5272">
        <v>10</v>
      </c>
      <c r="U5272">
        <v>47.346336255958697</v>
      </c>
      <c r="V5272">
        <v>4.1182682154171098E-2</v>
      </c>
    </row>
    <row r="5273" spans="1:22" hidden="1" x14ac:dyDescent="0.25">
      <c r="A5273" t="str">
        <f t="shared" si="113"/>
        <v>45-54FDepr Highop_ct_mri</v>
      </c>
      <c r="B5273" t="s">
        <v>274</v>
      </c>
      <c r="C5273" t="s">
        <v>9</v>
      </c>
      <c r="D5273" t="s">
        <v>339</v>
      </c>
      <c r="E5273" t="s">
        <v>4972</v>
      </c>
      <c r="F5273">
        <v>1302</v>
      </c>
      <c r="G5273" t="s">
        <v>293</v>
      </c>
      <c r="H5273">
        <v>1208.10225708293</v>
      </c>
      <c r="I5273">
        <v>1.58</v>
      </c>
      <c r="J5273" t="s">
        <v>333</v>
      </c>
      <c r="K5273">
        <v>1908.8015661910299</v>
      </c>
      <c r="L5273">
        <v>2485259.6391807199</v>
      </c>
      <c r="M5273">
        <v>0</v>
      </c>
      <c r="N5273">
        <v>1.58</v>
      </c>
      <c r="O5273">
        <v>0</v>
      </c>
      <c r="P5273">
        <v>0</v>
      </c>
      <c r="Q5273">
        <v>0</v>
      </c>
      <c r="R5273">
        <v>0</v>
      </c>
      <c r="S5273">
        <v>2057.16</v>
      </c>
      <c r="T5273">
        <v>10</v>
      </c>
      <c r="U5273">
        <v>1208.10225708293</v>
      </c>
      <c r="V5273">
        <v>0.104290429042904</v>
      </c>
    </row>
    <row r="5274" spans="1:22" hidden="1" x14ac:dyDescent="0.25">
      <c r="A5274" t="str">
        <f t="shared" si="113"/>
        <v>45-54FDepr Highop_diagnostic_cardiology</v>
      </c>
      <c r="B5274" t="s">
        <v>274</v>
      </c>
      <c r="C5274" t="s">
        <v>9</v>
      </c>
      <c r="D5274" t="s">
        <v>339</v>
      </c>
      <c r="E5274" t="s">
        <v>4972</v>
      </c>
      <c r="F5274">
        <v>1302</v>
      </c>
      <c r="G5274" t="s">
        <v>294</v>
      </c>
      <c r="H5274">
        <v>404.497463008279</v>
      </c>
      <c r="I5274">
        <v>2.36</v>
      </c>
      <c r="J5274" t="s">
        <v>333</v>
      </c>
      <c r="K5274">
        <v>954.61401269953797</v>
      </c>
      <c r="L5274">
        <v>1242907.4445348</v>
      </c>
      <c r="M5274">
        <v>0</v>
      </c>
      <c r="N5274">
        <v>2.36</v>
      </c>
      <c r="O5274">
        <v>0</v>
      </c>
      <c r="P5274">
        <v>0</v>
      </c>
      <c r="Q5274">
        <v>0</v>
      </c>
      <c r="R5274">
        <v>0</v>
      </c>
      <c r="S5274">
        <v>3072.72</v>
      </c>
      <c r="T5274">
        <v>10</v>
      </c>
      <c r="U5274">
        <v>404.497463008279</v>
      </c>
      <c r="V5274">
        <v>0.15577557755775601</v>
      </c>
    </row>
    <row r="5275" spans="1:22" hidden="1" x14ac:dyDescent="0.25">
      <c r="A5275" t="str">
        <f t="shared" si="113"/>
        <v>45-54FDepr Highop_dialysis</v>
      </c>
      <c r="B5275" t="s">
        <v>274</v>
      </c>
      <c r="C5275" t="s">
        <v>9</v>
      </c>
      <c r="D5275" t="s">
        <v>339</v>
      </c>
      <c r="E5275" t="s">
        <v>4972</v>
      </c>
      <c r="F5275">
        <v>1302</v>
      </c>
      <c r="G5275" t="s">
        <v>295</v>
      </c>
      <c r="H5275">
        <v>2248.4917201234198</v>
      </c>
      <c r="I5275">
        <v>0.13</v>
      </c>
      <c r="J5275" t="s">
        <v>336</v>
      </c>
      <c r="K5275">
        <v>292.30392361604498</v>
      </c>
      <c r="L5275">
        <v>380579.708548091</v>
      </c>
      <c r="M5275">
        <v>0</v>
      </c>
      <c r="N5275">
        <v>0</v>
      </c>
      <c r="O5275">
        <v>0</v>
      </c>
      <c r="P5275">
        <v>0</v>
      </c>
      <c r="Q5275">
        <v>0.13</v>
      </c>
      <c r="R5275">
        <v>292.30392361604498</v>
      </c>
      <c r="S5275">
        <v>169.26</v>
      </c>
      <c r="T5275">
        <v>10</v>
      </c>
      <c r="U5275">
        <v>2248.4917201234198</v>
      </c>
      <c r="V5275">
        <v>7.55374782103428E-3</v>
      </c>
    </row>
    <row r="5276" spans="1:22" hidden="1" x14ac:dyDescent="0.25">
      <c r="A5276" t="str">
        <f t="shared" si="113"/>
        <v>45-54FDepr Highop_dme</v>
      </c>
      <c r="B5276" t="s">
        <v>274</v>
      </c>
      <c r="C5276" t="s">
        <v>9</v>
      </c>
      <c r="D5276" t="s">
        <v>339</v>
      </c>
      <c r="E5276" t="s">
        <v>4972</v>
      </c>
      <c r="F5276">
        <v>1302</v>
      </c>
      <c r="G5276" t="s">
        <v>296</v>
      </c>
      <c r="H5276">
        <v>274.794821911692</v>
      </c>
      <c r="I5276">
        <v>1.6</v>
      </c>
      <c r="J5276" t="s">
        <v>336</v>
      </c>
      <c r="K5276">
        <v>439.67171505870698</v>
      </c>
      <c r="L5276">
        <v>572452.57300643704</v>
      </c>
      <c r="M5276">
        <v>0</v>
      </c>
      <c r="N5276">
        <v>0</v>
      </c>
      <c r="O5276">
        <v>0</v>
      </c>
      <c r="P5276">
        <v>0</v>
      </c>
      <c r="Q5276">
        <v>1.6</v>
      </c>
      <c r="R5276">
        <v>439.67171505870698</v>
      </c>
      <c r="S5276">
        <v>2083.1999999999998</v>
      </c>
      <c r="T5276">
        <v>10</v>
      </c>
      <c r="U5276">
        <v>274.794821911692</v>
      </c>
      <c r="V5276">
        <v>9.2969203951191196E-2</v>
      </c>
    </row>
    <row r="5277" spans="1:22" hidden="1" x14ac:dyDescent="0.25">
      <c r="A5277" t="str">
        <f t="shared" si="113"/>
        <v>45-54FDepr Highop_er_fac</v>
      </c>
      <c r="B5277" t="s">
        <v>274</v>
      </c>
      <c r="C5277" t="s">
        <v>9</v>
      </c>
      <c r="D5277" t="s">
        <v>339</v>
      </c>
      <c r="E5277" t="s">
        <v>4972</v>
      </c>
      <c r="F5277">
        <v>1302</v>
      </c>
      <c r="G5277" t="s">
        <v>297</v>
      </c>
      <c r="H5277">
        <v>2951.3473878237501</v>
      </c>
      <c r="I5277">
        <v>1.22</v>
      </c>
      <c r="J5277" t="s">
        <v>336</v>
      </c>
      <c r="K5277">
        <v>3600.64381314497</v>
      </c>
      <c r="L5277">
        <v>4688038.24471475</v>
      </c>
      <c r="M5277">
        <v>0</v>
      </c>
      <c r="N5277">
        <v>0</v>
      </c>
      <c r="O5277">
        <v>0</v>
      </c>
      <c r="P5277">
        <v>0</v>
      </c>
      <c r="Q5277">
        <v>1.22</v>
      </c>
      <c r="R5277">
        <v>3600.64381314497</v>
      </c>
      <c r="S5277">
        <v>1588.44</v>
      </c>
      <c r="T5277">
        <v>10</v>
      </c>
      <c r="U5277">
        <v>2951.3473878237501</v>
      </c>
      <c r="V5277">
        <v>7.08890180127833E-2</v>
      </c>
    </row>
    <row r="5278" spans="1:22" hidden="1" x14ac:dyDescent="0.25">
      <c r="A5278" t="str">
        <f t="shared" si="113"/>
        <v>45-54FDepr Highop_er_prof</v>
      </c>
      <c r="B5278" t="s">
        <v>274</v>
      </c>
      <c r="C5278" t="s">
        <v>9</v>
      </c>
      <c r="D5278" t="s">
        <v>339</v>
      </c>
      <c r="E5278" t="s">
        <v>4972</v>
      </c>
      <c r="F5278">
        <v>1302</v>
      </c>
      <c r="G5278" t="s">
        <v>298</v>
      </c>
      <c r="H5278">
        <v>0</v>
      </c>
      <c r="I5278">
        <v>0</v>
      </c>
      <c r="J5278" t="s">
        <v>276</v>
      </c>
      <c r="K5278">
        <v>0</v>
      </c>
      <c r="L5278">
        <v>0</v>
      </c>
      <c r="M5278">
        <v>0</v>
      </c>
      <c r="N5278">
        <v>0</v>
      </c>
      <c r="O5278">
        <v>0</v>
      </c>
      <c r="P5278">
        <v>0</v>
      </c>
      <c r="Q5278">
        <v>0</v>
      </c>
      <c r="R5278">
        <v>0</v>
      </c>
      <c r="S5278">
        <v>0</v>
      </c>
      <c r="T5278">
        <v>10</v>
      </c>
      <c r="U5278">
        <v>0</v>
      </c>
      <c r="V5278">
        <v>0</v>
      </c>
    </row>
    <row r="5279" spans="1:22" hidden="1" x14ac:dyDescent="0.25">
      <c r="A5279" t="str">
        <f t="shared" si="113"/>
        <v>45-54FDepr Highop_eye</v>
      </c>
      <c r="B5279" t="s">
        <v>274</v>
      </c>
      <c r="C5279" t="s">
        <v>9</v>
      </c>
      <c r="D5279" t="s">
        <v>339</v>
      </c>
      <c r="E5279" t="s">
        <v>4972</v>
      </c>
      <c r="F5279">
        <v>1302</v>
      </c>
      <c r="G5279" t="s">
        <v>299</v>
      </c>
      <c r="H5279">
        <v>128.027636650777</v>
      </c>
      <c r="I5279">
        <v>0.24</v>
      </c>
      <c r="J5279" t="s">
        <v>332</v>
      </c>
      <c r="K5279">
        <v>30.7266327961865</v>
      </c>
      <c r="L5279">
        <v>40006.075900634802</v>
      </c>
      <c r="M5279">
        <v>0.24</v>
      </c>
      <c r="N5279">
        <v>0</v>
      </c>
      <c r="O5279">
        <v>0</v>
      </c>
      <c r="P5279">
        <v>0</v>
      </c>
      <c r="Q5279">
        <v>0</v>
      </c>
      <c r="R5279">
        <v>0</v>
      </c>
      <c r="S5279">
        <v>312.48</v>
      </c>
      <c r="T5279">
        <v>10</v>
      </c>
      <c r="U5279">
        <v>128.027636650777</v>
      </c>
      <c r="V5279">
        <v>8.4477296726504694E-3</v>
      </c>
    </row>
    <row r="5280" spans="1:22" hidden="1" x14ac:dyDescent="0.25">
      <c r="A5280" t="str">
        <f t="shared" si="113"/>
        <v>45-54FDepr Highop_jcode</v>
      </c>
      <c r="B5280" t="s">
        <v>274</v>
      </c>
      <c r="C5280" t="s">
        <v>9</v>
      </c>
      <c r="D5280" t="s">
        <v>339</v>
      </c>
      <c r="E5280" t="s">
        <v>4972</v>
      </c>
      <c r="F5280">
        <v>1302</v>
      </c>
      <c r="G5280" t="s">
        <v>300</v>
      </c>
      <c r="H5280">
        <v>3117.4887928296398</v>
      </c>
      <c r="I5280">
        <v>0.59</v>
      </c>
      <c r="J5280" t="s">
        <v>336</v>
      </c>
      <c r="K5280">
        <v>1839.3183877694901</v>
      </c>
      <c r="L5280">
        <v>2394792.5408758698</v>
      </c>
      <c r="M5280">
        <v>0</v>
      </c>
      <c r="N5280">
        <v>0</v>
      </c>
      <c r="O5280">
        <v>0</v>
      </c>
      <c r="P5280">
        <v>0</v>
      </c>
      <c r="Q5280">
        <v>0.59</v>
      </c>
      <c r="R5280">
        <v>1839.3183877694901</v>
      </c>
      <c r="S5280">
        <v>768.18</v>
      </c>
      <c r="T5280">
        <v>10</v>
      </c>
      <c r="U5280">
        <v>3117.4887928296398</v>
      </c>
      <c r="V5280">
        <v>3.4282393957001799E-2</v>
      </c>
    </row>
    <row r="5281" spans="1:22" hidden="1" x14ac:dyDescent="0.25">
      <c r="A5281" t="str">
        <f t="shared" si="113"/>
        <v>45-54FDepr Highop_lab</v>
      </c>
      <c r="B5281" t="s">
        <v>274</v>
      </c>
      <c r="C5281" t="s">
        <v>9</v>
      </c>
      <c r="D5281" t="s">
        <v>339</v>
      </c>
      <c r="E5281" t="s">
        <v>4972</v>
      </c>
      <c r="F5281">
        <v>1302</v>
      </c>
      <c r="G5281" t="s">
        <v>301</v>
      </c>
      <c r="H5281">
        <v>232.269891127965</v>
      </c>
      <c r="I5281">
        <v>7.9</v>
      </c>
      <c r="J5281" t="s">
        <v>333</v>
      </c>
      <c r="K5281">
        <v>1834.9321399109299</v>
      </c>
      <c r="L5281">
        <v>2389081.6461640298</v>
      </c>
      <c r="M5281">
        <v>0</v>
      </c>
      <c r="N5281">
        <v>7.9</v>
      </c>
      <c r="O5281">
        <v>0</v>
      </c>
      <c r="P5281">
        <v>0</v>
      </c>
      <c r="Q5281">
        <v>0</v>
      </c>
      <c r="R5281">
        <v>0</v>
      </c>
      <c r="S5281">
        <v>10285.799999999999</v>
      </c>
      <c r="T5281">
        <v>10</v>
      </c>
      <c r="U5281">
        <v>232.269891127965</v>
      </c>
      <c r="V5281">
        <v>0.52145214521452099</v>
      </c>
    </row>
    <row r="5282" spans="1:22" hidden="1" x14ac:dyDescent="0.25">
      <c r="A5282" t="str">
        <f t="shared" si="113"/>
        <v>45-54FDepr Highop_mh</v>
      </c>
      <c r="B5282" t="s">
        <v>274</v>
      </c>
      <c r="C5282" t="s">
        <v>9</v>
      </c>
      <c r="D5282" t="s">
        <v>339</v>
      </c>
      <c r="E5282" t="s">
        <v>4972</v>
      </c>
      <c r="F5282">
        <v>1302</v>
      </c>
      <c r="G5282" t="s">
        <v>302</v>
      </c>
      <c r="H5282">
        <v>113.651027560655</v>
      </c>
      <c r="I5282">
        <v>4.13</v>
      </c>
      <c r="J5282" t="s">
        <v>332</v>
      </c>
      <c r="K5282">
        <v>469.37874382550598</v>
      </c>
      <c r="L5282">
        <v>611131.12446080905</v>
      </c>
      <c r="M5282">
        <v>4.13</v>
      </c>
      <c r="N5282">
        <v>0</v>
      </c>
      <c r="O5282">
        <v>0</v>
      </c>
      <c r="P5282">
        <v>0</v>
      </c>
      <c r="Q5282">
        <v>0</v>
      </c>
      <c r="R5282">
        <v>0</v>
      </c>
      <c r="S5282">
        <v>5377.26</v>
      </c>
      <c r="T5282">
        <v>10</v>
      </c>
      <c r="U5282">
        <v>113.651027560655</v>
      </c>
      <c r="V5282">
        <v>0.14537134811686001</v>
      </c>
    </row>
    <row r="5283" spans="1:22" hidden="1" x14ac:dyDescent="0.25">
      <c r="A5283" t="str">
        <f t="shared" si="113"/>
        <v>45-54FDepr Highop_op_fac</v>
      </c>
      <c r="B5283" t="s">
        <v>274</v>
      </c>
      <c r="C5283" t="s">
        <v>9</v>
      </c>
      <c r="D5283" t="s">
        <v>339</v>
      </c>
      <c r="E5283" t="s">
        <v>4972</v>
      </c>
      <c r="F5283">
        <v>1302</v>
      </c>
      <c r="G5283" t="s">
        <v>303</v>
      </c>
      <c r="H5283">
        <v>1859.4301714522301</v>
      </c>
      <c r="I5283">
        <v>5.18</v>
      </c>
      <c r="J5283" t="s">
        <v>336</v>
      </c>
      <c r="K5283">
        <v>9631.8482881225409</v>
      </c>
      <c r="L5283">
        <v>12540666.471135501</v>
      </c>
      <c r="M5283">
        <v>0</v>
      </c>
      <c r="N5283">
        <v>0</v>
      </c>
      <c r="O5283">
        <v>0</v>
      </c>
      <c r="P5283">
        <v>0</v>
      </c>
      <c r="Q5283">
        <v>5.18</v>
      </c>
      <c r="R5283">
        <v>9631.8482881225409</v>
      </c>
      <c r="S5283">
        <v>6744.36</v>
      </c>
      <c r="T5283">
        <v>10</v>
      </c>
      <c r="U5283">
        <v>1859.4301714522301</v>
      </c>
      <c r="V5283">
        <v>0.30098779779198098</v>
      </c>
    </row>
    <row r="5284" spans="1:22" hidden="1" x14ac:dyDescent="0.25">
      <c r="A5284" t="str">
        <f t="shared" si="113"/>
        <v>45-54FDepr Highop_other</v>
      </c>
      <c r="B5284" t="s">
        <v>274</v>
      </c>
      <c r="C5284" t="s">
        <v>9</v>
      </c>
      <c r="D5284" t="s">
        <v>339</v>
      </c>
      <c r="E5284" t="s">
        <v>4972</v>
      </c>
      <c r="F5284">
        <v>1302</v>
      </c>
      <c r="G5284" t="s">
        <v>304</v>
      </c>
      <c r="H5284">
        <v>8533.5881212721197</v>
      </c>
      <c r="I5284">
        <v>1</v>
      </c>
      <c r="J5284" t="s">
        <v>336</v>
      </c>
      <c r="K5284">
        <v>8533.5881212721197</v>
      </c>
      <c r="L5284">
        <v>11110731.7338963</v>
      </c>
      <c r="M5284">
        <v>0</v>
      </c>
      <c r="N5284">
        <v>0</v>
      </c>
      <c r="O5284">
        <v>0</v>
      </c>
      <c r="P5284">
        <v>0</v>
      </c>
      <c r="Q5284">
        <v>1</v>
      </c>
      <c r="R5284">
        <v>8533.5881212721197</v>
      </c>
      <c r="S5284">
        <v>1302</v>
      </c>
      <c r="T5284">
        <v>10</v>
      </c>
      <c r="U5284">
        <v>8533.5881212721197</v>
      </c>
      <c r="V5284">
        <v>5.8105752469494502E-2</v>
      </c>
    </row>
    <row r="5285" spans="1:22" hidden="1" x14ac:dyDescent="0.25">
      <c r="A5285" t="str">
        <f t="shared" si="113"/>
        <v>45-54FDepr Highop_prev</v>
      </c>
      <c r="B5285" t="s">
        <v>274</v>
      </c>
      <c r="C5285" t="s">
        <v>9</v>
      </c>
      <c r="D5285" t="s">
        <v>339</v>
      </c>
      <c r="E5285" t="s">
        <v>4972</v>
      </c>
      <c r="F5285">
        <v>1302</v>
      </c>
      <c r="G5285" t="s">
        <v>305</v>
      </c>
      <c r="H5285">
        <v>172.73158488834201</v>
      </c>
      <c r="I5285">
        <v>4.6100000000000003</v>
      </c>
      <c r="J5285" t="s">
        <v>332</v>
      </c>
      <c r="K5285">
        <v>796.29260633525803</v>
      </c>
      <c r="L5285">
        <v>1036772.97344851</v>
      </c>
      <c r="M5285">
        <v>4.6100000000000003</v>
      </c>
      <c r="N5285">
        <v>0</v>
      </c>
      <c r="O5285">
        <v>0</v>
      </c>
      <c r="P5285">
        <v>0</v>
      </c>
      <c r="Q5285">
        <v>0</v>
      </c>
      <c r="R5285">
        <v>0</v>
      </c>
      <c r="S5285">
        <v>6002.22</v>
      </c>
      <c r="T5285">
        <v>10</v>
      </c>
      <c r="U5285">
        <v>172.73158488834201</v>
      </c>
      <c r="V5285">
        <v>0.16226680746216099</v>
      </c>
    </row>
    <row r="5286" spans="1:22" hidden="1" x14ac:dyDescent="0.25">
      <c r="A5286" t="str">
        <f t="shared" si="113"/>
        <v>45-54FDepr Highop_primcare</v>
      </c>
      <c r="B5286" t="s">
        <v>274</v>
      </c>
      <c r="C5286" t="s">
        <v>9</v>
      </c>
      <c r="D5286" t="s">
        <v>339</v>
      </c>
      <c r="E5286" t="s">
        <v>4972</v>
      </c>
      <c r="F5286">
        <v>1302</v>
      </c>
      <c r="G5286" t="s">
        <v>306</v>
      </c>
      <c r="H5286">
        <v>120.260839815284</v>
      </c>
      <c r="I5286">
        <v>5.64</v>
      </c>
      <c r="J5286" t="s">
        <v>332</v>
      </c>
      <c r="K5286">
        <v>678.27113655820199</v>
      </c>
      <c r="L5286">
        <v>883109.01979877998</v>
      </c>
      <c r="M5286">
        <v>5.64</v>
      </c>
      <c r="N5286">
        <v>0</v>
      </c>
      <c r="O5286">
        <v>0</v>
      </c>
      <c r="P5286">
        <v>0</v>
      </c>
      <c r="Q5286">
        <v>0</v>
      </c>
      <c r="R5286">
        <v>0</v>
      </c>
      <c r="S5286">
        <v>7343.28</v>
      </c>
      <c r="T5286">
        <v>10</v>
      </c>
      <c r="U5286">
        <v>120.260839815284</v>
      </c>
      <c r="V5286">
        <v>0.198521647307286</v>
      </c>
    </row>
    <row r="5287" spans="1:22" hidden="1" x14ac:dyDescent="0.25">
      <c r="A5287" t="str">
        <f t="shared" si="113"/>
        <v>45-54FDepr Highop_rehab</v>
      </c>
      <c r="B5287" t="s">
        <v>274</v>
      </c>
      <c r="C5287" t="s">
        <v>9</v>
      </c>
      <c r="D5287" t="s">
        <v>339</v>
      </c>
      <c r="E5287" t="s">
        <v>4972</v>
      </c>
      <c r="F5287">
        <v>1302</v>
      </c>
      <c r="G5287" t="s">
        <v>307</v>
      </c>
      <c r="H5287">
        <v>157.643224461702</v>
      </c>
      <c r="I5287">
        <v>4.63</v>
      </c>
      <c r="J5287" t="s">
        <v>336</v>
      </c>
      <c r="K5287">
        <v>729.88812925768195</v>
      </c>
      <c r="L5287">
        <v>950314.34429350204</v>
      </c>
      <c r="M5287">
        <v>0</v>
      </c>
      <c r="N5287">
        <v>0</v>
      </c>
      <c r="O5287">
        <v>0</v>
      </c>
      <c r="P5287">
        <v>0</v>
      </c>
      <c r="Q5287">
        <v>4.63</v>
      </c>
      <c r="R5287">
        <v>729.88812925768195</v>
      </c>
      <c r="S5287">
        <v>6028.26</v>
      </c>
      <c r="T5287">
        <v>10</v>
      </c>
      <c r="U5287">
        <v>157.643224461702</v>
      </c>
      <c r="V5287">
        <v>0.26902963393376</v>
      </c>
    </row>
    <row r="5288" spans="1:22" hidden="1" x14ac:dyDescent="0.25">
      <c r="A5288" t="str">
        <f t="shared" si="113"/>
        <v>45-54FDepr Highop_speccare</v>
      </c>
      <c r="B5288" t="s">
        <v>274</v>
      </c>
      <c r="C5288" t="s">
        <v>9</v>
      </c>
      <c r="D5288" t="s">
        <v>339</v>
      </c>
      <c r="E5288" t="s">
        <v>4972</v>
      </c>
      <c r="F5288">
        <v>1302</v>
      </c>
      <c r="G5288" t="s">
        <v>308</v>
      </c>
      <c r="H5288">
        <v>151.17427368432101</v>
      </c>
      <c r="I5288">
        <v>12.62</v>
      </c>
      <c r="J5288" t="s">
        <v>332</v>
      </c>
      <c r="K5288">
        <v>1907.8193338961401</v>
      </c>
      <c r="L5288">
        <v>2483980.7727327701</v>
      </c>
      <c r="M5288">
        <v>12.62</v>
      </c>
      <c r="N5288">
        <v>0</v>
      </c>
      <c r="O5288">
        <v>0</v>
      </c>
      <c r="P5288">
        <v>0</v>
      </c>
      <c r="Q5288">
        <v>0</v>
      </c>
      <c r="R5288">
        <v>0</v>
      </c>
      <c r="S5288">
        <v>16431.240000000002</v>
      </c>
      <c r="T5288">
        <v>10</v>
      </c>
      <c r="U5288">
        <v>151.17427368432101</v>
      </c>
      <c r="V5288">
        <v>0.444209785286871</v>
      </c>
    </row>
    <row r="5289" spans="1:22" hidden="1" x14ac:dyDescent="0.25">
      <c r="A5289" t="str">
        <f t="shared" si="113"/>
        <v>45-54FDepr Highop_surg</v>
      </c>
      <c r="B5289" t="s">
        <v>274</v>
      </c>
      <c r="C5289" t="s">
        <v>9</v>
      </c>
      <c r="D5289" t="s">
        <v>339</v>
      </c>
      <c r="E5289" t="s">
        <v>4972</v>
      </c>
      <c r="F5289">
        <v>1302</v>
      </c>
      <c r="G5289" t="s">
        <v>309</v>
      </c>
      <c r="H5289">
        <v>2541.0271754721098</v>
      </c>
      <c r="I5289">
        <v>2.4300000000000002</v>
      </c>
      <c r="J5289" t="s">
        <v>336</v>
      </c>
      <c r="K5289">
        <v>6174.6960363972203</v>
      </c>
      <c r="L5289">
        <v>8039454.2393891802</v>
      </c>
      <c r="M5289">
        <v>0</v>
      </c>
      <c r="N5289">
        <v>0</v>
      </c>
      <c r="O5289">
        <v>0</v>
      </c>
      <c r="P5289">
        <v>0</v>
      </c>
      <c r="Q5289">
        <v>2.4300000000000002</v>
      </c>
      <c r="R5289">
        <v>6174.6960363972203</v>
      </c>
      <c r="S5289">
        <v>3163.86</v>
      </c>
      <c r="T5289">
        <v>10</v>
      </c>
      <c r="U5289">
        <v>2541.0271754721098</v>
      </c>
      <c r="V5289">
        <v>0.14119697850087201</v>
      </c>
    </row>
    <row r="5290" spans="1:22" hidden="1" x14ac:dyDescent="0.25">
      <c r="A5290" t="str">
        <f t="shared" si="113"/>
        <v>45-54FDepr Highop_ultrasound</v>
      </c>
      <c r="B5290" t="s">
        <v>274</v>
      </c>
      <c r="C5290" t="s">
        <v>9</v>
      </c>
      <c r="D5290" t="s">
        <v>339</v>
      </c>
      <c r="E5290" t="s">
        <v>4972</v>
      </c>
      <c r="F5290">
        <v>1302</v>
      </c>
      <c r="G5290" t="s">
        <v>310</v>
      </c>
      <c r="H5290">
        <v>342.76222157733002</v>
      </c>
      <c r="I5290">
        <v>0.57999999999999996</v>
      </c>
      <c r="J5290" t="s">
        <v>333</v>
      </c>
      <c r="K5290">
        <v>198.80208851485199</v>
      </c>
      <c r="L5290">
        <v>258840.31924633699</v>
      </c>
      <c r="M5290">
        <v>0</v>
      </c>
      <c r="N5290">
        <v>0.57999999999999996</v>
      </c>
      <c r="O5290">
        <v>0</v>
      </c>
      <c r="P5290">
        <v>0</v>
      </c>
      <c r="Q5290">
        <v>0</v>
      </c>
      <c r="R5290">
        <v>0</v>
      </c>
      <c r="S5290">
        <v>755.16</v>
      </c>
      <c r="T5290">
        <v>10</v>
      </c>
      <c r="U5290">
        <v>342.76222157733002</v>
      </c>
      <c r="V5290">
        <v>3.8283828382838302E-2</v>
      </c>
    </row>
    <row r="5291" spans="1:22" hidden="1" x14ac:dyDescent="0.25">
      <c r="A5291" t="str">
        <f t="shared" si="113"/>
        <v>45-54FDepr Highop_xray</v>
      </c>
      <c r="B5291" t="s">
        <v>274</v>
      </c>
      <c r="C5291" t="s">
        <v>9</v>
      </c>
      <c r="D5291" t="s">
        <v>339</v>
      </c>
      <c r="E5291" t="s">
        <v>4972</v>
      </c>
      <c r="F5291">
        <v>1302</v>
      </c>
      <c r="G5291" t="s">
        <v>311</v>
      </c>
      <c r="H5291">
        <v>161.134745187134</v>
      </c>
      <c r="I5291">
        <v>2.73</v>
      </c>
      <c r="J5291" t="s">
        <v>333</v>
      </c>
      <c r="K5291">
        <v>439.89785436087499</v>
      </c>
      <c r="L5291">
        <v>572747.00637785997</v>
      </c>
      <c r="M5291">
        <v>0</v>
      </c>
      <c r="N5291">
        <v>2.73</v>
      </c>
      <c r="O5291">
        <v>0</v>
      </c>
      <c r="P5291">
        <v>0</v>
      </c>
      <c r="Q5291">
        <v>0</v>
      </c>
      <c r="R5291">
        <v>0</v>
      </c>
      <c r="S5291">
        <v>3554.46</v>
      </c>
      <c r="T5291">
        <v>10</v>
      </c>
      <c r="U5291">
        <v>161.134745187134</v>
      </c>
      <c r="V5291">
        <v>0.18019801980198</v>
      </c>
    </row>
    <row r="5292" spans="1:22" hidden="1" x14ac:dyDescent="0.25">
      <c r="A5292" t="str">
        <f t="shared" si="113"/>
        <v>45-54FDepr Highrx_generic</v>
      </c>
      <c r="B5292" t="s">
        <v>274</v>
      </c>
      <c r="C5292" t="s">
        <v>9</v>
      </c>
      <c r="D5292" t="s">
        <v>339</v>
      </c>
      <c r="E5292" t="s">
        <v>4972</v>
      </c>
      <c r="F5292">
        <v>1302</v>
      </c>
      <c r="G5292" t="s">
        <v>312</v>
      </c>
      <c r="H5292">
        <v>55.492644150071797</v>
      </c>
      <c r="I5292">
        <v>54.5</v>
      </c>
      <c r="J5292" t="s">
        <v>334</v>
      </c>
      <c r="K5292">
        <v>3024.34910617891</v>
      </c>
      <c r="L5292">
        <v>3937702.53624494</v>
      </c>
      <c r="M5292">
        <v>0</v>
      </c>
      <c r="N5292">
        <v>0</v>
      </c>
      <c r="O5292">
        <v>54.5</v>
      </c>
      <c r="P5292">
        <v>0</v>
      </c>
      <c r="Q5292">
        <v>0</v>
      </c>
      <c r="R5292">
        <v>0</v>
      </c>
      <c r="S5292">
        <v>70959</v>
      </c>
      <c r="T5292">
        <v>10</v>
      </c>
      <c r="U5292">
        <v>55.492644150071797</v>
      </c>
      <c r="V5292">
        <v>0.82902342561606301</v>
      </c>
    </row>
    <row r="5293" spans="1:22" hidden="1" x14ac:dyDescent="0.25">
      <c r="A5293" t="str">
        <f t="shared" si="113"/>
        <v>45-54FDepr Highrx_npbrand</v>
      </c>
      <c r="B5293" t="s">
        <v>274</v>
      </c>
      <c r="C5293" t="s">
        <v>9</v>
      </c>
      <c r="D5293" t="s">
        <v>339</v>
      </c>
      <c r="E5293" t="s">
        <v>4972</v>
      </c>
      <c r="F5293">
        <v>1302</v>
      </c>
      <c r="G5293" t="s">
        <v>2688</v>
      </c>
      <c r="H5293">
        <v>848.99687477949306</v>
      </c>
      <c r="I5293">
        <v>1.1788065463399999</v>
      </c>
      <c r="J5293" t="s">
        <v>334</v>
      </c>
      <c r="K5293">
        <v>1000.80307381227</v>
      </c>
      <c r="L5293">
        <v>1303045.60210357</v>
      </c>
      <c r="M5293">
        <v>0</v>
      </c>
      <c r="N5293">
        <v>0</v>
      </c>
      <c r="O5293">
        <v>1.1788065463399999</v>
      </c>
      <c r="P5293">
        <v>0</v>
      </c>
      <c r="Q5293">
        <v>0</v>
      </c>
      <c r="R5293">
        <v>0</v>
      </c>
      <c r="S5293">
        <v>1534.80612333468</v>
      </c>
      <c r="T5293">
        <v>10</v>
      </c>
      <c r="U5293">
        <v>848.99687477949306</v>
      </c>
      <c r="V5293">
        <v>1.7931343874962001E-2</v>
      </c>
    </row>
    <row r="5294" spans="1:22" hidden="1" x14ac:dyDescent="0.25">
      <c r="A5294" t="str">
        <f t="shared" si="113"/>
        <v>45-54FDepr Highrx_pbrand</v>
      </c>
      <c r="B5294" t="s">
        <v>274</v>
      </c>
      <c r="C5294" t="s">
        <v>9</v>
      </c>
      <c r="D5294" t="s">
        <v>339</v>
      </c>
      <c r="E5294" t="s">
        <v>4972</v>
      </c>
      <c r="F5294">
        <v>1302</v>
      </c>
      <c r="G5294" t="s">
        <v>2687</v>
      </c>
      <c r="H5294">
        <v>526.90499942567499</v>
      </c>
      <c r="I5294">
        <v>8.1611934536599993</v>
      </c>
      <c r="J5294" t="s">
        <v>334</v>
      </c>
      <c r="K5294">
        <v>4300.1736320135396</v>
      </c>
      <c r="L5294">
        <v>5598826.06888163</v>
      </c>
      <c r="M5294">
        <v>0</v>
      </c>
      <c r="N5294">
        <v>0</v>
      </c>
      <c r="O5294">
        <v>8.1611934536599993</v>
      </c>
      <c r="P5294">
        <v>0</v>
      </c>
      <c r="Q5294">
        <v>0</v>
      </c>
      <c r="R5294">
        <v>0</v>
      </c>
      <c r="S5294">
        <v>10625.8738766653</v>
      </c>
      <c r="T5294">
        <v>10</v>
      </c>
      <c r="U5294">
        <v>526.90499942567499</v>
      </c>
      <c r="V5294">
        <v>0.124143496404929</v>
      </c>
    </row>
    <row r="5295" spans="1:22" hidden="1" x14ac:dyDescent="0.25">
      <c r="A5295" t="str">
        <f t="shared" si="113"/>
        <v>45-54FDepr Highrx_specialty</v>
      </c>
      <c r="B5295" t="s">
        <v>274</v>
      </c>
      <c r="C5295" t="s">
        <v>9</v>
      </c>
      <c r="D5295" t="s">
        <v>339</v>
      </c>
      <c r="E5295" t="s">
        <v>4972</v>
      </c>
      <c r="F5295">
        <v>1302</v>
      </c>
      <c r="G5295" t="s">
        <v>313</v>
      </c>
      <c r="H5295">
        <v>3764.73119189198</v>
      </c>
      <c r="I5295">
        <v>1.9</v>
      </c>
      <c r="J5295" t="s">
        <v>334</v>
      </c>
      <c r="K5295">
        <v>7152.9892645947702</v>
      </c>
      <c r="L5295">
        <v>9313192.0225023907</v>
      </c>
      <c r="M5295">
        <v>0</v>
      </c>
      <c r="N5295">
        <v>0</v>
      </c>
      <c r="O5295">
        <v>1.9</v>
      </c>
      <c r="P5295">
        <v>0</v>
      </c>
      <c r="Q5295">
        <v>0</v>
      </c>
      <c r="R5295">
        <v>0</v>
      </c>
      <c r="S5295">
        <v>2473.8000000000002</v>
      </c>
      <c r="T5295">
        <v>10</v>
      </c>
      <c r="U5295">
        <v>3764.73119189198</v>
      </c>
      <c r="V5295">
        <v>2.8901734104046201E-2</v>
      </c>
    </row>
    <row r="5296" spans="1:22" hidden="1" x14ac:dyDescent="0.25">
      <c r="A5296" t="str">
        <f t="shared" si="113"/>
        <v>45-54MDepr Lowip_fac</v>
      </c>
      <c r="B5296" t="s">
        <v>274</v>
      </c>
      <c r="C5296" t="s">
        <v>5</v>
      </c>
      <c r="D5296" t="s">
        <v>591</v>
      </c>
      <c r="E5296" t="s">
        <v>4970</v>
      </c>
      <c r="F5296">
        <v>505</v>
      </c>
      <c r="G5296" t="s">
        <v>289</v>
      </c>
      <c r="H5296">
        <v>64.544549702735793</v>
      </c>
      <c r="I5296">
        <v>0.01</v>
      </c>
      <c r="J5296" t="s">
        <v>335</v>
      </c>
      <c r="K5296">
        <v>0.64544549702735798</v>
      </c>
      <c r="L5296">
        <v>325.949975998816</v>
      </c>
      <c r="M5296">
        <v>0</v>
      </c>
      <c r="N5296">
        <v>0</v>
      </c>
      <c r="O5296">
        <v>0</v>
      </c>
      <c r="P5296">
        <v>0.01</v>
      </c>
      <c r="Q5296">
        <v>0</v>
      </c>
      <c r="R5296">
        <v>0</v>
      </c>
      <c r="S5296">
        <v>5.05</v>
      </c>
      <c r="T5296">
        <v>3</v>
      </c>
      <c r="U5296">
        <v>64.544549702735793</v>
      </c>
      <c r="V5296">
        <v>1</v>
      </c>
    </row>
    <row r="5297" spans="1:22" hidden="1" x14ac:dyDescent="0.25">
      <c r="A5297" t="str">
        <f t="shared" si="113"/>
        <v>45-54MDepr Lowip_prof</v>
      </c>
      <c r="B5297" t="s">
        <v>274</v>
      </c>
      <c r="C5297" t="s">
        <v>5</v>
      </c>
      <c r="D5297" t="s">
        <v>591</v>
      </c>
      <c r="E5297" t="s">
        <v>4970</v>
      </c>
      <c r="F5297">
        <v>505</v>
      </c>
      <c r="G5297" t="s">
        <v>290</v>
      </c>
      <c r="H5297">
        <v>0</v>
      </c>
      <c r="I5297">
        <v>0</v>
      </c>
      <c r="J5297" t="s">
        <v>363</v>
      </c>
      <c r="K5297">
        <v>0</v>
      </c>
      <c r="L5297">
        <v>0</v>
      </c>
      <c r="M5297">
        <v>0</v>
      </c>
      <c r="N5297">
        <v>0</v>
      </c>
      <c r="O5297">
        <v>0</v>
      </c>
      <c r="P5297">
        <v>0</v>
      </c>
      <c r="Q5297">
        <v>0</v>
      </c>
      <c r="R5297">
        <v>0</v>
      </c>
      <c r="S5297">
        <v>0</v>
      </c>
      <c r="T5297">
        <v>3</v>
      </c>
      <c r="U5297">
        <v>757.01654969519996</v>
      </c>
      <c r="V5297">
        <v>0.5</v>
      </c>
    </row>
    <row r="5298" spans="1:22" hidden="1" x14ac:dyDescent="0.25">
      <c r="A5298" t="str">
        <f t="shared" si="113"/>
        <v>45-54MDepr Lowop_ambulance</v>
      </c>
      <c r="B5298" t="s">
        <v>274</v>
      </c>
      <c r="C5298" t="s">
        <v>5</v>
      </c>
      <c r="D5298" t="s">
        <v>591</v>
      </c>
      <c r="E5298" t="s">
        <v>4970</v>
      </c>
      <c r="F5298">
        <v>505</v>
      </c>
      <c r="G5298" t="s">
        <v>291</v>
      </c>
      <c r="H5298">
        <v>0</v>
      </c>
      <c r="I5298">
        <v>0</v>
      </c>
      <c r="J5298" t="s">
        <v>336</v>
      </c>
      <c r="K5298">
        <v>0</v>
      </c>
      <c r="L5298">
        <v>0</v>
      </c>
      <c r="M5298">
        <v>0</v>
      </c>
      <c r="N5298">
        <v>0</v>
      </c>
      <c r="O5298">
        <v>0</v>
      </c>
      <c r="P5298">
        <v>0</v>
      </c>
      <c r="Q5298">
        <v>0</v>
      </c>
      <c r="R5298">
        <v>0</v>
      </c>
      <c r="S5298">
        <v>0</v>
      </c>
      <c r="T5298">
        <v>3</v>
      </c>
      <c r="U5298">
        <v>0</v>
      </c>
      <c r="V5298">
        <v>0</v>
      </c>
    </row>
    <row r="5299" spans="1:22" hidden="1" x14ac:dyDescent="0.25">
      <c r="A5299" t="str">
        <f t="shared" si="113"/>
        <v>45-54MDepr Lowop_chiro</v>
      </c>
      <c r="B5299" t="s">
        <v>274</v>
      </c>
      <c r="C5299" t="s">
        <v>5</v>
      </c>
      <c r="D5299" t="s">
        <v>591</v>
      </c>
      <c r="E5299" t="s">
        <v>4970</v>
      </c>
      <c r="F5299">
        <v>505</v>
      </c>
      <c r="G5299" t="s">
        <v>292</v>
      </c>
      <c r="H5299">
        <v>42.251886839313698</v>
      </c>
      <c r="I5299">
        <v>0.71</v>
      </c>
      <c r="J5299" t="s">
        <v>332</v>
      </c>
      <c r="K5299">
        <v>29.9988396559128</v>
      </c>
      <c r="L5299">
        <v>15149.4140262359</v>
      </c>
      <c r="M5299">
        <v>0.71</v>
      </c>
      <c r="N5299">
        <v>0</v>
      </c>
      <c r="O5299">
        <v>0</v>
      </c>
      <c r="P5299">
        <v>0</v>
      </c>
      <c r="Q5299">
        <v>0</v>
      </c>
      <c r="R5299">
        <v>0</v>
      </c>
      <c r="S5299">
        <v>358.55</v>
      </c>
      <c r="T5299">
        <v>3</v>
      </c>
      <c r="U5299">
        <v>42.251886839313698</v>
      </c>
      <c r="V5299">
        <v>7.26714431934493E-2</v>
      </c>
    </row>
    <row r="5300" spans="1:22" hidden="1" x14ac:dyDescent="0.25">
      <c r="A5300" t="str">
        <f t="shared" si="113"/>
        <v>45-54MDepr Lowop_ct_mri</v>
      </c>
      <c r="B5300" t="s">
        <v>274</v>
      </c>
      <c r="C5300" t="s">
        <v>5</v>
      </c>
      <c r="D5300" t="s">
        <v>591</v>
      </c>
      <c r="E5300" t="s">
        <v>4970</v>
      </c>
      <c r="F5300">
        <v>505</v>
      </c>
      <c r="G5300" t="s">
        <v>293</v>
      </c>
      <c r="H5300">
        <v>549.02988160871701</v>
      </c>
      <c r="I5300">
        <v>7.0000000000000007E-2</v>
      </c>
      <c r="J5300" t="s">
        <v>333</v>
      </c>
      <c r="K5300">
        <v>38.432091712610202</v>
      </c>
      <c r="L5300">
        <v>19408.206314868199</v>
      </c>
      <c r="M5300">
        <v>0</v>
      </c>
      <c r="N5300">
        <v>7.0000000000000007E-2</v>
      </c>
      <c r="O5300">
        <v>0</v>
      </c>
      <c r="P5300">
        <v>0</v>
      </c>
      <c r="Q5300">
        <v>0</v>
      </c>
      <c r="R5300">
        <v>0</v>
      </c>
      <c r="S5300">
        <v>35.35</v>
      </c>
      <c r="T5300">
        <v>3</v>
      </c>
      <c r="U5300">
        <v>549.02988160871701</v>
      </c>
      <c r="V5300">
        <v>3.1390134529148003E-2</v>
      </c>
    </row>
    <row r="5301" spans="1:22" hidden="1" x14ac:dyDescent="0.25">
      <c r="A5301" t="str">
        <f t="shared" si="113"/>
        <v>45-54MDepr Lowop_diagnostic_cardiology</v>
      </c>
      <c r="B5301" t="s">
        <v>274</v>
      </c>
      <c r="C5301" t="s">
        <v>5</v>
      </c>
      <c r="D5301" t="s">
        <v>591</v>
      </c>
      <c r="E5301" t="s">
        <v>4970</v>
      </c>
      <c r="F5301">
        <v>505</v>
      </c>
      <c r="G5301" t="s">
        <v>294</v>
      </c>
      <c r="H5301">
        <v>124.995522851925</v>
      </c>
      <c r="I5301">
        <v>0.36</v>
      </c>
      <c r="J5301" t="s">
        <v>333</v>
      </c>
      <c r="K5301">
        <v>44.998388226693102</v>
      </c>
      <c r="L5301">
        <v>22724.18605448</v>
      </c>
      <c r="M5301">
        <v>0</v>
      </c>
      <c r="N5301">
        <v>0.36</v>
      </c>
      <c r="O5301">
        <v>0</v>
      </c>
      <c r="P5301">
        <v>0</v>
      </c>
      <c r="Q5301">
        <v>0</v>
      </c>
      <c r="R5301">
        <v>0</v>
      </c>
      <c r="S5301">
        <v>181.8</v>
      </c>
      <c r="T5301">
        <v>3</v>
      </c>
      <c r="U5301">
        <v>124.995522851925</v>
      </c>
      <c r="V5301">
        <v>0.161434977578475</v>
      </c>
    </row>
    <row r="5302" spans="1:22" hidden="1" x14ac:dyDescent="0.25">
      <c r="A5302" t="str">
        <f t="shared" si="113"/>
        <v>45-54MDepr Lowop_dialysis</v>
      </c>
      <c r="B5302" t="s">
        <v>274</v>
      </c>
      <c r="C5302" t="s">
        <v>5</v>
      </c>
      <c r="D5302" t="s">
        <v>591</v>
      </c>
      <c r="E5302" t="s">
        <v>4970</v>
      </c>
      <c r="F5302">
        <v>505</v>
      </c>
      <c r="G5302" t="s">
        <v>295</v>
      </c>
      <c r="H5302">
        <v>0</v>
      </c>
      <c r="I5302">
        <v>0</v>
      </c>
      <c r="J5302" t="s">
        <v>336</v>
      </c>
      <c r="K5302">
        <v>0</v>
      </c>
      <c r="L5302">
        <v>0</v>
      </c>
      <c r="M5302">
        <v>0</v>
      </c>
      <c r="N5302">
        <v>0</v>
      </c>
      <c r="O5302">
        <v>0</v>
      </c>
      <c r="P5302">
        <v>0</v>
      </c>
      <c r="Q5302">
        <v>0</v>
      </c>
      <c r="R5302">
        <v>0</v>
      </c>
      <c r="S5302">
        <v>0</v>
      </c>
      <c r="T5302">
        <v>3</v>
      </c>
      <c r="U5302">
        <v>0</v>
      </c>
      <c r="V5302">
        <v>0</v>
      </c>
    </row>
    <row r="5303" spans="1:22" hidden="1" x14ac:dyDescent="0.25">
      <c r="A5303" t="str">
        <f t="shared" si="113"/>
        <v>45-54MDepr Lowop_dme</v>
      </c>
      <c r="B5303" t="s">
        <v>274</v>
      </c>
      <c r="C5303" t="s">
        <v>5</v>
      </c>
      <c r="D5303" t="s">
        <v>591</v>
      </c>
      <c r="E5303" t="s">
        <v>4970</v>
      </c>
      <c r="F5303">
        <v>505</v>
      </c>
      <c r="G5303" t="s">
        <v>296</v>
      </c>
      <c r="H5303">
        <v>124.15996401597501</v>
      </c>
      <c r="I5303">
        <v>0.19</v>
      </c>
      <c r="J5303" t="s">
        <v>336</v>
      </c>
      <c r="K5303">
        <v>23.590393163035198</v>
      </c>
      <c r="L5303">
        <v>11913.148547332799</v>
      </c>
      <c r="M5303">
        <v>0</v>
      </c>
      <c r="N5303">
        <v>0</v>
      </c>
      <c r="O5303">
        <v>0</v>
      </c>
      <c r="P5303">
        <v>0</v>
      </c>
      <c r="Q5303">
        <v>0.19</v>
      </c>
      <c r="R5303">
        <v>23.590393163035198</v>
      </c>
      <c r="S5303">
        <v>95.95</v>
      </c>
      <c r="T5303">
        <v>3</v>
      </c>
      <c r="U5303">
        <v>124.15996401597501</v>
      </c>
      <c r="V5303">
        <v>8.6363636363636406E-2</v>
      </c>
    </row>
    <row r="5304" spans="1:22" hidden="1" x14ac:dyDescent="0.25">
      <c r="A5304" t="str">
        <f t="shared" si="113"/>
        <v>45-54MDepr Lowop_er_fac</v>
      </c>
      <c r="B5304" t="s">
        <v>274</v>
      </c>
      <c r="C5304" t="s">
        <v>5</v>
      </c>
      <c r="D5304" t="s">
        <v>591</v>
      </c>
      <c r="E5304" t="s">
        <v>4970</v>
      </c>
      <c r="F5304">
        <v>505</v>
      </c>
      <c r="G5304" t="s">
        <v>297</v>
      </c>
      <c r="H5304">
        <v>864.294998719707</v>
      </c>
      <c r="I5304">
        <v>0.12</v>
      </c>
      <c r="J5304" t="s">
        <v>336</v>
      </c>
      <c r="K5304">
        <v>103.715399846365</v>
      </c>
      <c r="L5304">
        <v>52376.276922414203</v>
      </c>
      <c r="M5304">
        <v>0</v>
      </c>
      <c r="N5304">
        <v>0</v>
      </c>
      <c r="O5304">
        <v>0</v>
      </c>
      <c r="P5304">
        <v>0</v>
      </c>
      <c r="Q5304">
        <v>0.12</v>
      </c>
      <c r="R5304">
        <v>103.715399846365</v>
      </c>
      <c r="S5304">
        <v>60.6</v>
      </c>
      <c r="T5304">
        <v>3</v>
      </c>
      <c r="U5304">
        <v>864.294998719707</v>
      </c>
      <c r="V5304">
        <v>5.4545454545454501E-2</v>
      </c>
    </row>
    <row r="5305" spans="1:22" hidden="1" x14ac:dyDescent="0.25">
      <c r="A5305" t="str">
        <f t="shared" si="113"/>
        <v>45-54MDepr Lowop_er_prof</v>
      </c>
      <c r="B5305" t="s">
        <v>274</v>
      </c>
      <c r="C5305" t="s">
        <v>5</v>
      </c>
      <c r="D5305" t="s">
        <v>591</v>
      </c>
      <c r="E5305" t="s">
        <v>4970</v>
      </c>
      <c r="F5305">
        <v>505</v>
      </c>
      <c r="G5305" t="s">
        <v>298</v>
      </c>
      <c r="H5305">
        <v>0</v>
      </c>
      <c r="I5305">
        <v>0</v>
      </c>
      <c r="J5305" t="s">
        <v>276</v>
      </c>
      <c r="K5305">
        <v>0</v>
      </c>
      <c r="L5305">
        <v>0</v>
      </c>
      <c r="M5305">
        <v>0</v>
      </c>
      <c r="N5305">
        <v>0</v>
      </c>
      <c r="O5305">
        <v>0</v>
      </c>
      <c r="P5305">
        <v>0</v>
      </c>
      <c r="Q5305">
        <v>0</v>
      </c>
      <c r="R5305">
        <v>0</v>
      </c>
      <c r="S5305">
        <v>0</v>
      </c>
      <c r="T5305">
        <v>3</v>
      </c>
      <c r="U5305">
        <v>0</v>
      </c>
      <c r="V5305">
        <v>0</v>
      </c>
    </row>
    <row r="5306" spans="1:22" hidden="1" x14ac:dyDescent="0.25">
      <c r="A5306" t="str">
        <f t="shared" si="113"/>
        <v>45-54MDepr Lowop_eye</v>
      </c>
      <c r="B5306" t="s">
        <v>274</v>
      </c>
      <c r="C5306" t="s">
        <v>5</v>
      </c>
      <c r="D5306" t="s">
        <v>591</v>
      </c>
      <c r="E5306" t="s">
        <v>4970</v>
      </c>
      <c r="F5306">
        <v>505</v>
      </c>
      <c r="G5306" t="s">
        <v>299</v>
      </c>
      <c r="H5306">
        <v>112.273084875298</v>
      </c>
      <c r="I5306">
        <v>7.0000000000000007E-2</v>
      </c>
      <c r="J5306" t="s">
        <v>332</v>
      </c>
      <c r="K5306">
        <v>7.8591159412708897</v>
      </c>
      <c r="L5306">
        <v>3968.8535503418002</v>
      </c>
      <c r="M5306">
        <v>7.0000000000000007E-2</v>
      </c>
      <c r="N5306">
        <v>0</v>
      </c>
      <c r="O5306">
        <v>0</v>
      </c>
      <c r="P5306">
        <v>0</v>
      </c>
      <c r="Q5306">
        <v>0</v>
      </c>
      <c r="R5306">
        <v>0</v>
      </c>
      <c r="S5306">
        <v>35.35</v>
      </c>
      <c r="T5306">
        <v>3</v>
      </c>
      <c r="U5306">
        <v>112.273084875298</v>
      </c>
      <c r="V5306">
        <v>7.1647901740020496E-3</v>
      </c>
    </row>
    <row r="5307" spans="1:22" hidden="1" x14ac:dyDescent="0.25">
      <c r="A5307" t="str">
        <f t="shared" si="113"/>
        <v>45-54MDepr Lowop_jcode</v>
      </c>
      <c r="B5307" t="s">
        <v>274</v>
      </c>
      <c r="C5307" t="s">
        <v>5</v>
      </c>
      <c r="D5307" t="s">
        <v>591</v>
      </c>
      <c r="E5307" t="s">
        <v>4970</v>
      </c>
      <c r="F5307">
        <v>505</v>
      </c>
      <c r="G5307" t="s">
        <v>300</v>
      </c>
      <c r="H5307">
        <v>0</v>
      </c>
      <c r="I5307">
        <v>0</v>
      </c>
      <c r="J5307" t="s">
        <v>336</v>
      </c>
      <c r="K5307">
        <v>0</v>
      </c>
      <c r="L5307">
        <v>0</v>
      </c>
      <c r="M5307">
        <v>0</v>
      </c>
      <c r="N5307">
        <v>0</v>
      </c>
      <c r="O5307">
        <v>0</v>
      </c>
      <c r="P5307">
        <v>0</v>
      </c>
      <c r="Q5307">
        <v>0</v>
      </c>
      <c r="R5307">
        <v>0</v>
      </c>
      <c r="S5307">
        <v>0</v>
      </c>
      <c r="T5307">
        <v>3</v>
      </c>
      <c r="U5307">
        <v>0</v>
      </c>
      <c r="V5307">
        <v>0</v>
      </c>
    </row>
    <row r="5308" spans="1:22" hidden="1" x14ac:dyDescent="0.25">
      <c r="A5308" t="str">
        <f t="shared" si="113"/>
        <v>45-54MDepr Lowop_lab</v>
      </c>
      <c r="B5308" t="s">
        <v>274</v>
      </c>
      <c r="C5308" t="s">
        <v>5</v>
      </c>
      <c r="D5308" t="s">
        <v>591</v>
      </c>
      <c r="E5308" t="s">
        <v>4970</v>
      </c>
      <c r="F5308">
        <v>505</v>
      </c>
      <c r="G5308" t="s">
        <v>301</v>
      </c>
      <c r="H5308">
        <v>78.311883103550599</v>
      </c>
      <c r="I5308">
        <v>1.45</v>
      </c>
      <c r="J5308" t="s">
        <v>333</v>
      </c>
      <c r="K5308">
        <v>113.552230500148</v>
      </c>
      <c r="L5308">
        <v>57343.876402574999</v>
      </c>
      <c r="M5308">
        <v>0</v>
      </c>
      <c r="N5308">
        <v>1.45</v>
      </c>
      <c r="O5308">
        <v>0</v>
      </c>
      <c r="P5308">
        <v>0</v>
      </c>
      <c r="Q5308">
        <v>0</v>
      </c>
      <c r="R5308">
        <v>0</v>
      </c>
      <c r="S5308">
        <v>732.25</v>
      </c>
      <c r="T5308">
        <v>3</v>
      </c>
      <c r="U5308">
        <v>78.311883103550599</v>
      </c>
      <c r="V5308">
        <v>0.65022421524663698</v>
      </c>
    </row>
    <row r="5309" spans="1:22" hidden="1" x14ac:dyDescent="0.25">
      <c r="A5309" t="str">
        <f t="shared" si="113"/>
        <v>45-54MDepr Lowop_mh</v>
      </c>
      <c r="B5309" t="s">
        <v>274</v>
      </c>
      <c r="C5309" t="s">
        <v>5</v>
      </c>
      <c r="D5309" t="s">
        <v>591</v>
      </c>
      <c r="E5309" t="s">
        <v>4970</v>
      </c>
      <c r="F5309">
        <v>505</v>
      </c>
      <c r="G5309" t="s">
        <v>302</v>
      </c>
      <c r="H5309">
        <v>89.545673973114006</v>
      </c>
      <c r="I5309">
        <v>2.4300000000000002</v>
      </c>
      <c r="J5309" t="s">
        <v>332</v>
      </c>
      <c r="K5309">
        <v>217.59598775466699</v>
      </c>
      <c r="L5309">
        <v>109885.973816107</v>
      </c>
      <c r="M5309">
        <v>2.4300000000000002</v>
      </c>
      <c r="N5309">
        <v>0</v>
      </c>
      <c r="O5309">
        <v>0</v>
      </c>
      <c r="P5309">
        <v>0</v>
      </c>
      <c r="Q5309">
        <v>0</v>
      </c>
      <c r="R5309">
        <v>0</v>
      </c>
      <c r="S5309">
        <v>1227.1500000000001</v>
      </c>
      <c r="T5309">
        <v>3</v>
      </c>
      <c r="U5309">
        <v>89.545673973114006</v>
      </c>
      <c r="V5309">
        <v>0.248720573183214</v>
      </c>
    </row>
    <row r="5310" spans="1:22" hidden="1" x14ac:dyDescent="0.25">
      <c r="A5310" t="str">
        <f t="shared" si="113"/>
        <v>45-54MDepr Lowop_op_fac</v>
      </c>
      <c r="B5310" t="s">
        <v>274</v>
      </c>
      <c r="C5310" t="s">
        <v>5</v>
      </c>
      <c r="D5310" t="s">
        <v>591</v>
      </c>
      <c r="E5310" t="s">
        <v>4970</v>
      </c>
      <c r="F5310">
        <v>505</v>
      </c>
      <c r="G5310" t="s">
        <v>303</v>
      </c>
      <c r="H5310">
        <v>302.64359278598602</v>
      </c>
      <c r="I5310">
        <v>0.17</v>
      </c>
      <c r="J5310" t="s">
        <v>336</v>
      </c>
      <c r="K5310">
        <v>51.449410773617601</v>
      </c>
      <c r="L5310">
        <v>25981.952440676901</v>
      </c>
      <c r="M5310">
        <v>0</v>
      </c>
      <c r="N5310">
        <v>0</v>
      </c>
      <c r="O5310">
        <v>0</v>
      </c>
      <c r="P5310">
        <v>0</v>
      </c>
      <c r="Q5310">
        <v>0.17</v>
      </c>
      <c r="R5310">
        <v>51.449410773617601</v>
      </c>
      <c r="S5310">
        <v>85.85</v>
      </c>
      <c r="T5310">
        <v>3</v>
      </c>
      <c r="U5310">
        <v>302.64359278598602</v>
      </c>
      <c r="V5310">
        <v>7.7272727272727298E-2</v>
      </c>
    </row>
    <row r="5311" spans="1:22" hidden="1" x14ac:dyDescent="0.25">
      <c r="A5311" t="str">
        <f t="shared" si="113"/>
        <v>45-54MDepr Lowop_other</v>
      </c>
      <c r="B5311" t="s">
        <v>274</v>
      </c>
      <c r="C5311" t="s">
        <v>5</v>
      </c>
      <c r="D5311" t="s">
        <v>591</v>
      </c>
      <c r="E5311" t="s">
        <v>4970</v>
      </c>
      <c r="F5311">
        <v>505</v>
      </c>
      <c r="G5311" t="s">
        <v>304</v>
      </c>
      <c r="H5311">
        <v>131.11186682206699</v>
      </c>
      <c r="I5311">
        <v>1</v>
      </c>
      <c r="J5311" t="s">
        <v>336</v>
      </c>
      <c r="K5311">
        <v>131.11186682206699</v>
      </c>
      <c r="L5311">
        <v>66211.492745143594</v>
      </c>
      <c r="M5311">
        <v>0</v>
      </c>
      <c r="N5311">
        <v>0</v>
      </c>
      <c r="O5311">
        <v>0</v>
      </c>
      <c r="P5311">
        <v>0</v>
      </c>
      <c r="Q5311">
        <v>1</v>
      </c>
      <c r="R5311">
        <v>131.11186682206699</v>
      </c>
      <c r="S5311">
        <v>505</v>
      </c>
      <c r="T5311">
        <v>3</v>
      </c>
      <c r="U5311">
        <v>131.11186682206699</v>
      </c>
      <c r="V5311">
        <v>0.45454545454545497</v>
      </c>
    </row>
    <row r="5312" spans="1:22" hidden="1" x14ac:dyDescent="0.25">
      <c r="A5312" t="str">
        <f t="shared" si="113"/>
        <v>45-54MDepr Lowop_prev</v>
      </c>
      <c r="B5312" t="s">
        <v>274</v>
      </c>
      <c r="C5312" t="s">
        <v>5</v>
      </c>
      <c r="D5312" t="s">
        <v>591</v>
      </c>
      <c r="E5312" t="s">
        <v>4970</v>
      </c>
      <c r="F5312">
        <v>505</v>
      </c>
      <c r="G5312" t="s">
        <v>305</v>
      </c>
      <c r="H5312">
        <v>129.87886980294101</v>
      </c>
      <c r="I5312">
        <v>1.58</v>
      </c>
      <c r="J5312" t="s">
        <v>332</v>
      </c>
      <c r="K5312">
        <v>205.208614288647</v>
      </c>
      <c r="L5312">
        <v>103630.350215767</v>
      </c>
      <c r="M5312">
        <v>1.58</v>
      </c>
      <c r="N5312">
        <v>0</v>
      </c>
      <c r="O5312">
        <v>0</v>
      </c>
      <c r="P5312">
        <v>0</v>
      </c>
      <c r="Q5312">
        <v>0</v>
      </c>
      <c r="R5312">
        <v>0</v>
      </c>
      <c r="S5312">
        <v>797.9</v>
      </c>
      <c r="T5312">
        <v>3</v>
      </c>
      <c r="U5312">
        <v>129.87886980294101</v>
      </c>
      <c r="V5312">
        <v>0.16171954964176</v>
      </c>
    </row>
    <row r="5313" spans="1:22" hidden="1" x14ac:dyDescent="0.25">
      <c r="A5313" t="str">
        <f t="shared" si="113"/>
        <v>45-54MDepr Lowop_primcare</v>
      </c>
      <c r="B5313" t="s">
        <v>274</v>
      </c>
      <c r="C5313" t="s">
        <v>5</v>
      </c>
      <c r="D5313" t="s">
        <v>591</v>
      </c>
      <c r="E5313" t="s">
        <v>4970</v>
      </c>
      <c r="F5313">
        <v>505</v>
      </c>
      <c r="G5313" t="s">
        <v>306</v>
      </c>
      <c r="H5313">
        <v>113.47419399120299</v>
      </c>
      <c r="I5313">
        <v>2.21</v>
      </c>
      <c r="J5313" t="s">
        <v>332</v>
      </c>
      <c r="K5313">
        <v>250.77796872055799</v>
      </c>
      <c r="L5313">
        <v>126642.87420388201</v>
      </c>
      <c r="M5313">
        <v>2.21</v>
      </c>
      <c r="N5313">
        <v>0</v>
      </c>
      <c r="O5313">
        <v>0</v>
      </c>
      <c r="P5313">
        <v>0</v>
      </c>
      <c r="Q5313">
        <v>0</v>
      </c>
      <c r="R5313">
        <v>0</v>
      </c>
      <c r="S5313">
        <v>1116.05</v>
      </c>
      <c r="T5313">
        <v>3</v>
      </c>
      <c r="U5313">
        <v>113.47419399120299</v>
      </c>
      <c r="V5313">
        <v>0.22620266120777899</v>
      </c>
    </row>
    <row r="5314" spans="1:22" hidden="1" x14ac:dyDescent="0.25">
      <c r="A5314" t="str">
        <f t="shared" si="113"/>
        <v>45-54MDepr Lowop_rehab</v>
      </c>
      <c r="B5314" t="s">
        <v>274</v>
      </c>
      <c r="C5314" t="s">
        <v>5</v>
      </c>
      <c r="D5314" t="s">
        <v>591</v>
      </c>
      <c r="E5314" t="s">
        <v>4970</v>
      </c>
      <c r="F5314">
        <v>505</v>
      </c>
      <c r="G5314" t="s">
        <v>307</v>
      </c>
      <c r="H5314">
        <v>56.537816211433501</v>
      </c>
      <c r="I5314">
        <v>0.57999999999999996</v>
      </c>
      <c r="J5314" t="s">
        <v>336</v>
      </c>
      <c r="K5314">
        <v>32.7919334026314</v>
      </c>
      <c r="L5314">
        <v>16559.926368328899</v>
      </c>
      <c r="M5314">
        <v>0</v>
      </c>
      <c r="N5314">
        <v>0</v>
      </c>
      <c r="O5314">
        <v>0</v>
      </c>
      <c r="P5314">
        <v>0</v>
      </c>
      <c r="Q5314">
        <v>0.57999999999999996</v>
      </c>
      <c r="R5314">
        <v>32.7919334026314</v>
      </c>
      <c r="S5314">
        <v>292.89999999999998</v>
      </c>
      <c r="T5314">
        <v>3</v>
      </c>
      <c r="U5314">
        <v>56.537816211433501</v>
      </c>
      <c r="V5314">
        <v>0.263636363636364</v>
      </c>
    </row>
    <row r="5315" spans="1:22" hidden="1" x14ac:dyDescent="0.25">
      <c r="A5315" t="str">
        <f t="shared" si="113"/>
        <v>45-54MDepr Lowop_speccare</v>
      </c>
      <c r="B5315" t="s">
        <v>274</v>
      </c>
      <c r="C5315" t="s">
        <v>5</v>
      </c>
      <c r="D5315" t="s">
        <v>591</v>
      </c>
      <c r="E5315" t="s">
        <v>4970</v>
      </c>
      <c r="F5315">
        <v>505</v>
      </c>
      <c r="G5315" t="s">
        <v>308</v>
      </c>
      <c r="H5315">
        <v>101.637231588831</v>
      </c>
      <c r="I5315">
        <v>2.77</v>
      </c>
      <c r="J5315" t="s">
        <v>332</v>
      </c>
      <c r="K5315">
        <v>281.53513150106198</v>
      </c>
      <c r="L5315">
        <v>142175.241408036</v>
      </c>
      <c r="M5315">
        <v>2.77</v>
      </c>
      <c r="N5315">
        <v>0</v>
      </c>
      <c r="O5315">
        <v>0</v>
      </c>
      <c r="P5315">
        <v>0</v>
      </c>
      <c r="Q5315">
        <v>0</v>
      </c>
      <c r="R5315">
        <v>0</v>
      </c>
      <c r="S5315">
        <v>1398.85</v>
      </c>
      <c r="T5315">
        <v>3</v>
      </c>
      <c r="U5315">
        <v>101.637231588831</v>
      </c>
      <c r="V5315">
        <v>0.28352098259979502</v>
      </c>
    </row>
    <row r="5316" spans="1:22" hidden="1" x14ac:dyDescent="0.25">
      <c r="A5316" t="str">
        <f t="shared" si="113"/>
        <v>45-54MDepr Lowop_surg</v>
      </c>
      <c r="B5316" t="s">
        <v>274</v>
      </c>
      <c r="C5316" t="s">
        <v>5</v>
      </c>
      <c r="D5316" t="s">
        <v>591</v>
      </c>
      <c r="E5316" t="s">
        <v>4970</v>
      </c>
      <c r="F5316">
        <v>505</v>
      </c>
      <c r="G5316" t="s">
        <v>309</v>
      </c>
      <c r="H5316">
        <v>78.834726569341697</v>
      </c>
      <c r="I5316">
        <v>0.14000000000000001</v>
      </c>
      <c r="J5316" t="s">
        <v>336</v>
      </c>
      <c r="K5316">
        <v>11.036861719707799</v>
      </c>
      <c r="L5316">
        <v>5573.6151684524602</v>
      </c>
      <c r="M5316">
        <v>0</v>
      </c>
      <c r="N5316">
        <v>0</v>
      </c>
      <c r="O5316">
        <v>0</v>
      </c>
      <c r="P5316">
        <v>0</v>
      </c>
      <c r="Q5316">
        <v>0.14000000000000001</v>
      </c>
      <c r="R5316">
        <v>11.036861719707799</v>
      </c>
      <c r="S5316">
        <v>70.7</v>
      </c>
      <c r="T5316">
        <v>3</v>
      </c>
      <c r="U5316">
        <v>78.834726569341697</v>
      </c>
      <c r="V5316">
        <v>6.3636363636363602E-2</v>
      </c>
    </row>
    <row r="5317" spans="1:22" hidden="1" x14ac:dyDescent="0.25">
      <c r="A5317" t="str">
        <f t="shared" si="113"/>
        <v>45-54MDepr Lowop_ultrasound</v>
      </c>
      <c r="B5317" t="s">
        <v>274</v>
      </c>
      <c r="C5317" t="s">
        <v>5</v>
      </c>
      <c r="D5317" t="s">
        <v>591</v>
      </c>
      <c r="E5317" t="s">
        <v>4970</v>
      </c>
      <c r="F5317">
        <v>505</v>
      </c>
      <c r="G5317" t="s">
        <v>310</v>
      </c>
      <c r="H5317">
        <v>171.70175890750701</v>
      </c>
      <c r="I5317">
        <v>0.03</v>
      </c>
      <c r="J5317" t="s">
        <v>333</v>
      </c>
      <c r="K5317">
        <v>5.1510527672252104</v>
      </c>
      <c r="L5317">
        <v>2601.2816474487299</v>
      </c>
      <c r="M5317">
        <v>0</v>
      </c>
      <c r="N5317">
        <v>0.03</v>
      </c>
      <c r="O5317">
        <v>0</v>
      </c>
      <c r="P5317">
        <v>0</v>
      </c>
      <c r="Q5317">
        <v>0</v>
      </c>
      <c r="R5317">
        <v>0</v>
      </c>
      <c r="S5317">
        <v>15.15</v>
      </c>
      <c r="T5317">
        <v>3</v>
      </c>
      <c r="U5317">
        <v>171.70175890750701</v>
      </c>
      <c r="V5317">
        <v>1.34529147982063E-2</v>
      </c>
    </row>
    <row r="5318" spans="1:22" hidden="1" x14ac:dyDescent="0.25">
      <c r="A5318" t="str">
        <f t="shared" si="113"/>
        <v>45-54MDepr Lowop_xray</v>
      </c>
      <c r="B5318" t="s">
        <v>274</v>
      </c>
      <c r="C5318" t="s">
        <v>5</v>
      </c>
      <c r="D5318" t="s">
        <v>591</v>
      </c>
      <c r="E5318" t="s">
        <v>4970</v>
      </c>
      <c r="F5318">
        <v>505</v>
      </c>
      <c r="G5318" t="s">
        <v>311</v>
      </c>
      <c r="H5318">
        <v>115.529106675157</v>
      </c>
      <c r="I5318">
        <v>0.32</v>
      </c>
      <c r="J5318" t="s">
        <v>333</v>
      </c>
      <c r="K5318">
        <v>36.969314136050301</v>
      </c>
      <c r="L5318">
        <v>18669.503638705399</v>
      </c>
      <c r="M5318">
        <v>0</v>
      </c>
      <c r="N5318">
        <v>0.32</v>
      </c>
      <c r="O5318">
        <v>0</v>
      </c>
      <c r="P5318">
        <v>0</v>
      </c>
      <c r="Q5318">
        <v>0</v>
      </c>
      <c r="R5318">
        <v>0</v>
      </c>
      <c r="S5318">
        <v>161.6</v>
      </c>
      <c r="T5318">
        <v>3</v>
      </c>
      <c r="U5318">
        <v>115.529106675157</v>
      </c>
      <c r="V5318">
        <v>0.14349775784753399</v>
      </c>
    </row>
    <row r="5319" spans="1:22" hidden="1" x14ac:dyDescent="0.25">
      <c r="A5319" t="str">
        <f t="shared" si="113"/>
        <v>45-54MDepr Lowrx_generic</v>
      </c>
      <c r="B5319" t="s">
        <v>274</v>
      </c>
      <c r="C5319" t="s">
        <v>5</v>
      </c>
      <c r="D5319" t="s">
        <v>591</v>
      </c>
      <c r="E5319" t="s">
        <v>4970</v>
      </c>
      <c r="F5319">
        <v>505</v>
      </c>
      <c r="G5319" t="s">
        <v>312</v>
      </c>
      <c r="H5319">
        <v>28.1710677146718</v>
      </c>
      <c r="I5319">
        <v>18.03</v>
      </c>
      <c r="J5319" t="s">
        <v>334</v>
      </c>
      <c r="K5319">
        <v>507.92435089553197</v>
      </c>
      <c r="L5319">
        <v>256501.79720224399</v>
      </c>
      <c r="M5319">
        <v>0</v>
      </c>
      <c r="N5319">
        <v>0</v>
      </c>
      <c r="O5319">
        <v>18.03</v>
      </c>
      <c r="P5319">
        <v>0</v>
      </c>
      <c r="Q5319">
        <v>0</v>
      </c>
      <c r="R5319">
        <v>0</v>
      </c>
      <c r="S5319">
        <v>9105.15</v>
      </c>
      <c r="T5319">
        <v>3</v>
      </c>
      <c r="U5319">
        <v>28.1710677146718</v>
      </c>
      <c r="V5319">
        <v>0.918024439918533</v>
      </c>
    </row>
    <row r="5320" spans="1:22" hidden="1" x14ac:dyDescent="0.25">
      <c r="A5320" t="str">
        <f t="shared" si="113"/>
        <v>45-54MDepr Lowrx_npbrand</v>
      </c>
      <c r="B5320" t="s">
        <v>274</v>
      </c>
      <c r="C5320" t="s">
        <v>5</v>
      </c>
      <c r="D5320" t="s">
        <v>591</v>
      </c>
      <c r="E5320" t="s">
        <v>4970</v>
      </c>
      <c r="F5320">
        <v>505</v>
      </c>
      <c r="G5320" t="s">
        <v>2688</v>
      </c>
      <c r="H5320">
        <v>232.94484108194899</v>
      </c>
      <c r="I5320">
        <v>0.20193688160000001</v>
      </c>
      <c r="J5320" t="s">
        <v>334</v>
      </c>
      <c r="K5320">
        <v>47.040154792896303</v>
      </c>
      <c r="L5320">
        <v>23755.278170412599</v>
      </c>
      <c r="M5320">
        <v>0</v>
      </c>
      <c r="N5320">
        <v>0</v>
      </c>
      <c r="O5320">
        <v>0.20193688160000001</v>
      </c>
      <c r="P5320">
        <v>0</v>
      </c>
      <c r="Q5320">
        <v>0</v>
      </c>
      <c r="R5320">
        <v>0</v>
      </c>
      <c r="S5320">
        <v>101.97812520799999</v>
      </c>
      <c r="T5320">
        <v>3</v>
      </c>
      <c r="U5320">
        <v>232.94484108194899</v>
      </c>
      <c r="V5320">
        <v>1.02819186150713E-2</v>
      </c>
    </row>
    <row r="5321" spans="1:22" hidden="1" x14ac:dyDescent="0.25">
      <c r="A5321" t="str">
        <f t="shared" si="113"/>
        <v>45-54MDepr Lowrx_pbrand</v>
      </c>
      <c r="B5321" t="s">
        <v>274</v>
      </c>
      <c r="C5321" t="s">
        <v>5</v>
      </c>
      <c r="D5321" t="s">
        <v>591</v>
      </c>
      <c r="E5321" t="s">
        <v>4970</v>
      </c>
      <c r="F5321">
        <v>505</v>
      </c>
      <c r="G5321" t="s">
        <v>2687</v>
      </c>
      <c r="H5321">
        <v>144.57038064878299</v>
      </c>
      <c r="I5321">
        <v>1.3980631184000001</v>
      </c>
      <c r="J5321" t="s">
        <v>334</v>
      </c>
      <c r="K5321">
        <v>202.11851719811199</v>
      </c>
      <c r="L5321">
        <v>102069.85118504699</v>
      </c>
      <c r="M5321">
        <v>0</v>
      </c>
      <c r="N5321">
        <v>0</v>
      </c>
      <c r="O5321">
        <v>1.3980631184000001</v>
      </c>
      <c r="P5321">
        <v>0</v>
      </c>
      <c r="Q5321">
        <v>0</v>
      </c>
      <c r="R5321">
        <v>0</v>
      </c>
      <c r="S5321">
        <v>706.02187479199995</v>
      </c>
      <c r="T5321">
        <v>3</v>
      </c>
      <c r="U5321">
        <v>144.57038064878299</v>
      </c>
      <c r="V5321">
        <v>7.1184476496944996E-2</v>
      </c>
    </row>
    <row r="5322" spans="1:22" hidden="1" x14ac:dyDescent="0.25">
      <c r="A5322" t="str">
        <f t="shared" si="113"/>
        <v>45-54MDepr Lowrx_specialty</v>
      </c>
      <c r="B5322" t="s">
        <v>274</v>
      </c>
      <c r="C5322" t="s">
        <v>5</v>
      </c>
      <c r="D5322" t="s">
        <v>591</v>
      </c>
      <c r="E5322" t="s">
        <v>4970</v>
      </c>
      <c r="F5322">
        <v>505</v>
      </c>
      <c r="G5322" t="s">
        <v>313</v>
      </c>
      <c r="H5322">
        <v>796.76619500309403</v>
      </c>
      <c r="I5322">
        <v>0.01</v>
      </c>
      <c r="J5322" t="s">
        <v>334</v>
      </c>
      <c r="K5322">
        <v>7.9676619500309398</v>
      </c>
      <c r="L5322">
        <v>4023.66928476563</v>
      </c>
      <c r="M5322">
        <v>0</v>
      </c>
      <c r="N5322">
        <v>0</v>
      </c>
      <c r="O5322">
        <v>0.01</v>
      </c>
      <c r="P5322">
        <v>0</v>
      </c>
      <c r="Q5322">
        <v>0</v>
      </c>
      <c r="R5322">
        <v>0</v>
      </c>
      <c r="S5322">
        <v>5.05</v>
      </c>
      <c r="T5322">
        <v>3</v>
      </c>
      <c r="U5322">
        <v>796.76619500309403</v>
      </c>
      <c r="V5322">
        <v>5.09164969450102E-4</v>
      </c>
    </row>
    <row r="5323" spans="1:22" hidden="1" x14ac:dyDescent="0.25">
      <c r="A5323" t="str">
        <f t="shared" si="113"/>
        <v>45-54MDepr Medip_fac</v>
      </c>
      <c r="B5323" t="s">
        <v>274</v>
      </c>
      <c r="C5323" t="s">
        <v>5</v>
      </c>
      <c r="D5323" t="s">
        <v>591</v>
      </c>
      <c r="E5323" t="s">
        <v>4971</v>
      </c>
      <c r="F5323">
        <v>0</v>
      </c>
      <c r="G5323" t="s">
        <v>289</v>
      </c>
      <c r="H5323">
        <v>743.46037690695903</v>
      </c>
      <c r="I5323">
        <v>6.5000000000000002E-2</v>
      </c>
      <c r="J5323" t="s">
        <v>335</v>
      </c>
      <c r="K5323">
        <v>48.324924498952299</v>
      </c>
      <c r="L5323">
        <v>0</v>
      </c>
      <c r="M5323">
        <v>0</v>
      </c>
      <c r="N5323">
        <v>0</v>
      </c>
      <c r="O5323">
        <v>0</v>
      </c>
      <c r="P5323">
        <v>6.5000000000000002E-2</v>
      </c>
      <c r="Q5323">
        <v>0</v>
      </c>
      <c r="R5323">
        <v>0</v>
      </c>
      <c r="S5323">
        <v>0</v>
      </c>
      <c r="T5323">
        <v>5.5</v>
      </c>
      <c r="U5323">
        <v>743.46037690695903</v>
      </c>
      <c r="V5323">
        <v>1</v>
      </c>
    </row>
    <row r="5324" spans="1:22" hidden="1" x14ac:dyDescent="0.25">
      <c r="A5324" t="str">
        <f t="shared" si="113"/>
        <v>45-54MDepr Medip_prof</v>
      </c>
      <c r="B5324" t="s">
        <v>274</v>
      </c>
      <c r="C5324" t="s">
        <v>5</v>
      </c>
      <c r="D5324" t="s">
        <v>591</v>
      </c>
      <c r="E5324" t="s">
        <v>4971</v>
      </c>
      <c r="F5324">
        <v>0</v>
      </c>
      <c r="G5324" t="s">
        <v>290</v>
      </c>
      <c r="H5324">
        <v>1263.1589572166999</v>
      </c>
      <c r="I5324">
        <v>0.02</v>
      </c>
      <c r="J5324" t="s">
        <v>363</v>
      </c>
      <c r="K5324">
        <v>25.263179144334</v>
      </c>
      <c r="L5324">
        <v>0</v>
      </c>
      <c r="M5324">
        <v>0</v>
      </c>
      <c r="N5324">
        <v>0</v>
      </c>
      <c r="O5324">
        <v>0</v>
      </c>
      <c r="P5324">
        <v>0</v>
      </c>
      <c r="Q5324">
        <v>0</v>
      </c>
      <c r="R5324">
        <v>0</v>
      </c>
      <c r="S5324">
        <v>0</v>
      </c>
      <c r="T5324">
        <v>5.5</v>
      </c>
      <c r="U5324">
        <v>1263.1589572166999</v>
      </c>
      <c r="V5324">
        <v>0.30769230769230799</v>
      </c>
    </row>
    <row r="5325" spans="1:22" hidden="1" x14ac:dyDescent="0.25">
      <c r="A5325" t="str">
        <f t="shared" si="113"/>
        <v>45-54MDepr Medop_ambulance</v>
      </c>
      <c r="B5325" t="s">
        <v>274</v>
      </c>
      <c r="C5325" t="s">
        <v>5</v>
      </c>
      <c r="D5325" t="s">
        <v>591</v>
      </c>
      <c r="E5325" t="s">
        <v>4971</v>
      </c>
      <c r="F5325">
        <v>0</v>
      </c>
      <c r="G5325" t="s">
        <v>291</v>
      </c>
      <c r="H5325">
        <v>842.93422520014803</v>
      </c>
      <c r="I5325">
        <v>2.5000000000000001E-2</v>
      </c>
      <c r="J5325" t="s">
        <v>336</v>
      </c>
      <c r="K5325">
        <v>21.0733556300037</v>
      </c>
      <c r="L5325">
        <v>0</v>
      </c>
      <c r="M5325">
        <v>0</v>
      </c>
      <c r="N5325">
        <v>0</v>
      </c>
      <c r="O5325">
        <v>0</v>
      </c>
      <c r="P5325">
        <v>0</v>
      </c>
      <c r="Q5325">
        <v>2.5000000000000001E-2</v>
      </c>
      <c r="R5325">
        <v>21.0733556300037</v>
      </c>
      <c r="S5325">
        <v>0</v>
      </c>
      <c r="T5325">
        <v>5.5</v>
      </c>
      <c r="U5325">
        <v>842.93422520014803</v>
      </c>
      <c r="V5325">
        <v>6.5703022339027601E-3</v>
      </c>
    </row>
    <row r="5326" spans="1:22" hidden="1" x14ac:dyDescent="0.25">
      <c r="A5326" t="str">
        <f t="shared" si="113"/>
        <v>45-54MDepr Medop_chiro</v>
      </c>
      <c r="B5326" t="s">
        <v>274</v>
      </c>
      <c r="C5326" t="s">
        <v>5</v>
      </c>
      <c r="D5326" t="s">
        <v>591</v>
      </c>
      <c r="E5326" t="s">
        <v>4971</v>
      </c>
      <c r="F5326">
        <v>0</v>
      </c>
      <c r="G5326" t="s">
        <v>292</v>
      </c>
      <c r="H5326">
        <v>46.848938866469197</v>
      </c>
      <c r="I5326">
        <v>0.875</v>
      </c>
      <c r="J5326" t="s">
        <v>332</v>
      </c>
      <c r="K5326">
        <v>40.992821508160603</v>
      </c>
      <c r="L5326">
        <v>0</v>
      </c>
      <c r="M5326">
        <v>0.875</v>
      </c>
      <c r="N5326">
        <v>0</v>
      </c>
      <c r="O5326">
        <v>0</v>
      </c>
      <c r="P5326">
        <v>0</v>
      </c>
      <c r="Q5326">
        <v>0</v>
      </c>
      <c r="R5326">
        <v>0</v>
      </c>
      <c r="S5326">
        <v>0</v>
      </c>
      <c r="T5326">
        <v>5.5</v>
      </c>
      <c r="U5326">
        <v>46.848938866469197</v>
      </c>
      <c r="V5326">
        <v>5.9564329475833899E-2</v>
      </c>
    </row>
    <row r="5327" spans="1:22" hidden="1" x14ac:dyDescent="0.25">
      <c r="A5327" t="str">
        <f t="shared" si="113"/>
        <v>45-54MDepr Medop_ct_mri</v>
      </c>
      <c r="B5327" t="s">
        <v>274</v>
      </c>
      <c r="C5327" t="s">
        <v>5</v>
      </c>
      <c r="D5327" t="s">
        <v>591</v>
      </c>
      <c r="E5327" t="s">
        <v>4971</v>
      </c>
      <c r="F5327">
        <v>0</v>
      </c>
      <c r="G5327" t="s">
        <v>293</v>
      </c>
      <c r="H5327">
        <v>945.55558394344303</v>
      </c>
      <c r="I5327">
        <v>0.22500000000000001</v>
      </c>
      <c r="J5327" t="s">
        <v>333</v>
      </c>
      <c r="K5327">
        <v>212.75000638727499</v>
      </c>
      <c r="L5327">
        <v>0</v>
      </c>
      <c r="M5327">
        <v>0</v>
      </c>
      <c r="N5327">
        <v>0.22500000000000001</v>
      </c>
      <c r="O5327">
        <v>0</v>
      </c>
      <c r="P5327">
        <v>0</v>
      </c>
      <c r="Q5327">
        <v>0</v>
      </c>
      <c r="R5327">
        <v>0</v>
      </c>
      <c r="S5327">
        <v>0</v>
      </c>
      <c r="T5327">
        <v>5.5</v>
      </c>
      <c r="U5327">
        <v>945.55558394344303</v>
      </c>
      <c r="V5327">
        <v>6.0728744939271301E-2</v>
      </c>
    </row>
    <row r="5328" spans="1:22" hidden="1" x14ac:dyDescent="0.25">
      <c r="A5328" t="str">
        <f t="shared" si="113"/>
        <v>45-54MDepr Medop_diagnostic_cardiology</v>
      </c>
      <c r="B5328" t="s">
        <v>274</v>
      </c>
      <c r="C5328" t="s">
        <v>5</v>
      </c>
      <c r="D5328" t="s">
        <v>591</v>
      </c>
      <c r="E5328" t="s">
        <v>4971</v>
      </c>
      <c r="F5328">
        <v>0</v>
      </c>
      <c r="G5328" t="s">
        <v>294</v>
      </c>
      <c r="H5328">
        <v>230.47215447296099</v>
      </c>
      <c r="I5328">
        <v>0.71499999999999997</v>
      </c>
      <c r="J5328" t="s">
        <v>333</v>
      </c>
      <c r="K5328">
        <v>164.78759044816701</v>
      </c>
      <c r="L5328">
        <v>0</v>
      </c>
      <c r="M5328">
        <v>0</v>
      </c>
      <c r="N5328">
        <v>0.71499999999999997</v>
      </c>
      <c r="O5328">
        <v>0</v>
      </c>
      <c r="P5328">
        <v>0</v>
      </c>
      <c r="Q5328">
        <v>0</v>
      </c>
      <c r="R5328">
        <v>0</v>
      </c>
      <c r="S5328">
        <v>0</v>
      </c>
      <c r="T5328">
        <v>5.5</v>
      </c>
      <c r="U5328">
        <v>230.47215447296099</v>
      </c>
      <c r="V5328">
        <v>0.19298245614035101</v>
      </c>
    </row>
    <row r="5329" spans="1:22" hidden="1" x14ac:dyDescent="0.25">
      <c r="A5329" t="str">
        <f t="shared" si="113"/>
        <v>45-54MDepr Medop_dialysis</v>
      </c>
      <c r="B5329" t="s">
        <v>274</v>
      </c>
      <c r="C5329" t="s">
        <v>5</v>
      </c>
      <c r="D5329" t="s">
        <v>591</v>
      </c>
      <c r="E5329" t="s">
        <v>4971</v>
      </c>
      <c r="F5329">
        <v>0</v>
      </c>
      <c r="G5329" t="s">
        <v>295</v>
      </c>
      <c r="H5329">
        <v>0</v>
      </c>
      <c r="I5329">
        <v>0</v>
      </c>
      <c r="J5329" t="s">
        <v>336</v>
      </c>
      <c r="K5329">
        <v>0</v>
      </c>
      <c r="L5329">
        <v>0</v>
      </c>
      <c r="M5329">
        <v>0</v>
      </c>
      <c r="N5329">
        <v>0</v>
      </c>
      <c r="O5329">
        <v>0</v>
      </c>
      <c r="P5329">
        <v>0</v>
      </c>
      <c r="Q5329">
        <v>0</v>
      </c>
      <c r="R5329">
        <v>0</v>
      </c>
      <c r="S5329">
        <v>0</v>
      </c>
      <c r="T5329">
        <v>5.5</v>
      </c>
      <c r="U5329">
        <v>0</v>
      </c>
      <c r="V5329">
        <v>0</v>
      </c>
    </row>
    <row r="5330" spans="1:22" hidden="1" x14ac:dyDescent="0.25">
      <c r="A5330" t="str">
        <f t="shared" si="113"/>
        <v>45-54MDepr Medop_dme</v>
      </c>
      <c r="B5330" t="s">
        <v>274</v>
      </c>
      <c r="C5330" t="s">
        <v>5</v>
      </c>
      <c r="D5330" t="s">
        <v>591</v>
      </c>
      <c r="E5330" t="s">
        <v>4971</v>
      </c>
      <c r="F5330">
        <v>0</v>
      </c>
      <c r="G5330" t="s">
        <v>296</v>
      </c>
      <c r="H5330">
        <v>163.236044562833</v>
      </c>
      <c r="I5330">
        <v>0.31</v>
      </c>
      <c r="J5330" t="s">
        <v>336</v>
      </c>
      <c r="K5330">
        <v>50.603173814478197</v>
      </c>
      <c r="L5330">
        <v>0</v>
      </c>
      <c r="M5330">
        <v>0</v>
      </c>
      <c r="N5330">
        <v>0</v>
      </c>
      <c r="O5330">
        <v>0</v>
      </c>
      <c r="P5330">
        <v>0</v>
      </c>
      <c r="Q5330">
        <v>0.31</v>
      </c>
      <c r="R5330">
        <v>50.603173814478197</v>
      </c>
      <c r="S5330">
        <v>0</v>
      </c>
      <c r="T5330">
        <v>5.5</v>
      </c>
      <c r="U5330">
        <v>163.236044562833</v>
      </c>
      <c r="V5330">
        <v>8.1471747700394198E-2</v>
      </c>
    </row>
    <row r="5331" spans="1:22" hidden="1" x14ac:dyDescent="0.25">
      <c r="A5331" t="str">
        <f t="shared" si="113"/>
        <v>45-54MDepr Medop_er_fac</v>
      </c>
      <c r="B5331" t="s">
        <v>274</v>
      </c>
      <c r="C5331" t="s">
        <v>5</v>
      </c>
      <c r="D5331" t="s">
        <v>591</v>
      </c>
      <c r="E5331" t="s">
        <v>4971</v>
      </c>
      <c r="F5331">
        <v>0</v>
      </c>
      <c r="G5331" t="s">
        <v>297</v>
      </c>
      <c r="H5331">
        <v>1647.47253283175</v>
      </c>
      <c r="I5331">
        <v>0.24</v>
      </c>
      <c r="J5331" t="s">
        <v>336</v>
      </c>
      <c r="K5331">
        <v>395.39340787961999</v>
      </c>
      <c r="L5331">
        <v>0</v>
      </c>
      <c r="M5331">
        <v>0</v>
      </c>
      <c r="N5331">
        <v>0</v>
      </c>
      <c r="O5331">
        <v>0</v>
      </c>
      <c r="P5331">
        <v>0</v>
      </c>
      <c r="Q5331">
        <v>0.24</v>
      </c>
      <c r="R5331">
        <v>395.39340787961999</v>
      </c>
      <c r="S5331">
        <v>0</v>
      </c>
      <c r="T5331">
        <v>5.5</v>
      </c>
      <c r="U5331">
        <v>1647.47253283175</v>
      </c>
      <c r="V5331">
        <v>6.30749014454665E-2</v>
      </c>
    </row>
    <row r="5332" spans="1:22" hidden="1" x14ac:dyDescent="0.25">
      <c r="A5332" t="str">
        <f t="shared" si="113"/>
        <v>45-54MDepr Medop_er_prof</v>
      </c>
      <c r="B5332" t="s">
        <v>274</v>
      </c>
      <c r="C5332" t="s">
        <v>5</v>
      </c>
      <c r="D5332" t="s">
        <v>591</v>
      </c>
      <c r="E5332" t="s">
        <v>4971</v>
      </c>
      <c r="F5332">
        <v>0</v>
      </c>
      <c r="G5332" t="s">
        <v>298</v>
      </c>
      <c r="H5332">
        <v>0</v>
      </c>
      <c r="I5332">
        <v>0</v>
      </c>
      <c r="J5332" t="s">
        <v>276</v>
      </c>
      <c r="K5332">
        <v>0</v>
      </c>
      <c r="L5332">
        <v>0</v>
      </c>
      <c r="M5332">
        <v>0</v>
      </c>
      <c r="N5332">
        <v>0</v>
      </c>
      <c r="O5332">
        <v>0</v>
      </c>
      <c r="P5332">
        <v>0</v>
      </c>
      <c r="Q5332">
        <v>0</v>
      </c>
      <c r="R5332">
        <v>0</v>
      </c>
      <c r="S5332">
        <v>0</v>
      </c>
      <c r="T5332">
        <v>5.5</v>
      </c>
      <c r="U5332">
        <v>0</v>
      </c>
      <c r="V5332">
        <v>0</v>
      </c>
    </row>
    <row r="5333" spans="1:22" hidden="1" x14ac:dyDescent="0.25">
      <c r="A5333" t="str">
        <f t="shared" si="113"/>
        <v>45-54MDepr Medop_eye</v>
      </c>
      <c r="B5333" t="s">
        <v>274</v>
      </c>
      <c r="C5333" t="s">
        <v>5</v>
      </c>
      <c r="D5333" t="s">
        <v>591</v>
      </c>
      <c r="E5333" t="s">
        <v>4971</v>
      </c>
      <c r="F5333">
        <v>0</v>
      </c>
      <c r="G5333" t="s">
        <v>299</v>
      </c>
      <c r="H5333">
        <v>131.57303176088899</v>
      </c>
      <c r="I5333">
        <v>0.17</v>
      </c>
      <c r="J5333" t="s">
        <v>332</v>
      </c>
      <c r="K5333">
        <v>22.367415399351199</v>
      </c>
      <c r="L5333">
        <v>0</v>
      </c>
      <c r="M5333">
        <v>0.17</v>
      </c>
      <c r="N5333">
        <v>0</v>
      </c>
      <c r="O5333">
        <v>0</v>
      </c>
      <c r="P5333">
        <v>0</v>
      </c>
      <c r="Q5333">
        <v>0</v>
      </c>
      <c r="R5333">
        <v>0</v>
      </c>
      <c r="S5333">
        <v>0</v>
      </c>
      <c r="T5333">
        <v>5.5</v>
      </c>
      <c r="U5333">
        <v>131.57303176088899</v>
      </c>
      <c r="V5333">
        <v>1.1572498298162001E-2</v>
      </c>
    </row>
    <row r="5334" spans="1:22" hidden="1" x14ac:dyDescent="0.25">
      <c r="A5334" t="str">
        <f t="shared" si="113"/>
        <v>45-54MDepr Medop_jcode</v>
      </c>
      <c r="B5334" t="s">
        <v>274</v>
      </c>
      <c r="C5334" t="s">
        <v>5</v>
      </c>
      <c r="D5334" t="s">
        <v>591</v>
      </c>
      <c r="E5334" t="s">
        <v>4971</v>
      </c>
      <c r="F5334">
        <v>0</v>
      </c>
      <c r="G5334" t="s">
        <v>300</v>
      </c>
      <c r="H5334">
        <v>636.58175216584198</v>
      </c>
      <c r="I5334">
        <v>5.0000000000000001E-3</v>
      </c>
      <c r="J5334" t="s">
        <v>336</v>
      </c>
      <c r="K5334">
        <v>3.1829087608292101</v>
      </c>
      <c r="L5334">
        <v>0</v>
      </c>
      <c r="M5334">
        <v>0</v>
      </c>
      <c r="N5334">
        <v>0</v>
      </c>
      <c r="O5334">
        <v>0</v>
      </c>
      <c r="P5334">
        <v>0</v>
      </c>
      <c r="Q5334">
        <v>5.0000000000000001E-3</v>
      </c>
      <c r="R5334">
        <v>3.1829087608292101</v>
      </c>
      <c r="S5334">
        <v>0</v>
      </c>
      <c r="T5334">
        <v>5.5</v>
      </c>
      <c r="U5334">
        <v>636.58175216584198</v>
      </c>
      <c r="V5334">
        <v>1.31406044678055E-3</v>
      </c>
    </row>
    <row r="5335" spans="1:22" hidden="1" x14ac:dyDescent="0.25">
      <c r="A5335" t="str">
        <f t="shared" si="113"/>
        <v>45-54MDepr Medop_lab</v>
      </c>
      <c r="B5335" t="s">
        <v>274</v>
      </c>
      <c r="C5335" t="s">
        <v>5</v>
      </c>
      <c r="D5335" t="s">
        <v>591</v>
      </c>
      <c r="E5335" t="s">
        <v>4971</v>
      </c>
      <c r="F5335">
        <v>0</v>
      </c>
      <c r="G5335" t="s">
        <v>301</v>
      </c>
      <c r="H5335">
        <v>128.61555971251099</v>
      </c>
      <c r="I5335">
        <v>2.2349999999999999</v>
      </c>
      <c r="J5335" t="s">
        <v>333</v>
      </c>
      <c r="K5335">
        <v>287.45577595746198</v>
      </c>
      <c r="L5335">
        <v>0</v>
      </c>
      <c r="M5335">
        <v>0</v>
      </c>
      <c r="N5335">
        <v>2.2349999999999999</v>
      </c>
      <c r="O5335">
        <v>0</v>
      </c>
      <c r="P5335">
        <v>0</v>
      </c>
      <c r="Q5335">
        <v>0</v>
      </c>
      <c r="R5335">
        <v>0</v>
      </c>
      <c r="S5335">
        <v>0</v>
      </c>
      <c r="T5335">
        <v>5.5</v>
      </c>
      <c r="U5335">
        <v>128.61555971251099</v>
      </c>
      <c r="V5335">
        <v>0.60323886639676105</v>
      </c>
    </row>
    <row r="5336" spans="1:22" hidden="1" x14ac:dyDescent="0.25">
      <c r="A5336" t="str">
        <f t="shared" ref="A5336:A5399" si="114">B5336&amp;C5336&amp;E5336&amp;G5336</f>
        <v>45-54MDepr Medop_mh</v>
      </c>
      <c r="B5336" t="s">
        <v>274</v>
      </c>
      <c r="C5336" t="s">
        <v>5</v>
      </c>
      <c r="D5336" t="s">
        <v>591</v>
      </c>
      <c r="E5336" t="s">
        <v>4971</v>
      </c>
      <c r="F5336">
        <v>0</v>
      </c>
      <c r="G5336" t="s">
        <v>302</v>
      </c>
      <c r="H5336">
        <v>106.796684599721</v>
      </c>
      <c r="I5336">
        <v>4.4249999999999998</v>
      </c>
      <c r="J5336" t="s">
        <v>332</v>
      </c>
      <c r="K5336">
        <v>472.575329353764</v>
      </c>
      <c r="L5336">
        <v>0</v>
      </c>
      <c r="M5336">
        <v>4.4249999999999998</v>
      </c>
      <c r="N5336">
        <v>0</v>
      </c>
      <c r="O5336">
        <v>0</v>
      </c>
      <c r="P5336">
        <v>0</v>
      </c>
      <c r="Q5336">
        <v>0</v>
      </c>
      <c r="R5336">
        <v>0</v>
      </c>
      <c r="S5336">
        <v>0</v>
      </c>
      <c r="T5336">
        <v>5.5</v>
      </c>
      <c r="U5336">
        <v>106.796684599721</v>
      </c>
      <c r="V5336">
        <v>0.30122532334921698</v>
      </c>
    </row>
    <row r="5337" spans="1:22" hidden="1" x14ac:dyDescent="0.25">
      <c r="A5337" t="str">
        <f t="shared" si="114"/>
        <v>45-54MDepr Medop_op_fac</v>
      </c>
      <c r="B5337" t="s">
        <v>274</v>
      </c>
      <c r="C5337" t="s">
        <v>5</v>
      </c>
      <c r="D5337" t="s">
        <v>591</v>
      </c>
      <c r="E5337" t="s">
        <v>4971</v>
      </c>
      <c r="F5337">
        <v>0</v>
      </c>
      <c r="G5337" t="s">
        <v>303</v>
      </c>
      <c r="H5337">
        <v>452.26636980023</v>
      </c>
      <c r="I5337">
        <v>0.65</v>
      </c>
      <c r="J5337" t="s">
        <v>336</v>
      </c>
      <c r="K5337">
        <v>293.973140370149</v>
      </c>
      <c r="L5337">
        <v>0</v>
      </c>
      <c r="M5337">
        <v>0</v>
      </c>
      <c r="N5337">
        <v>0</v>
      </c>
      <c r="O5337">
        <v>0</v>
      </c>
      <c r="P5337">
        <v>0</v>
      </c>
      <c r="Q5337">
        <v>0.65</v>
      </c>
      <c r="R5337">
        <v>293.973140370149</v>
      </c>
      <c r="S5337">
        <v>0</v>
      </c>
      <c r="T5337">
        <v>5.5</v>
      </c>
      <c r="U5337">
        <v>452.26636980023</v>
      </c>
      <c r="V5337">
        <v>0.17082785808147199</v>
      </c>
    </row>
    <row r="5338" spans="1:22" hidden="1" x14ac:dyDescent="0.25">
      <c r="A5338" t="str">
        <f t="shared" si="114"/>
        <v>45-54MDepr Medop_other</v>
      </c>
      <c r="B5338" t="s">
        <v>274</v>
      </c>
      <c r="C5338" t="s">
        <v>5</v>
      </c>
      <c r="D5338" t="s">
        <v>591</v>
      </c>
      <c r="E5338" t="s">
        <v>4971</v>
      </c>
      <c r="F5338">
        <v>0</v>
      </c>
      <c r="G5338" t="s">
        <v>304</v>
      </c>
      <c r="H5338">
        <v>379.74564811209501</v>
      </c>
      <c r="I5338">
        <v>1</v>
      </c>
      <c r="J5338" t="s">
        <v>336</v>
      </c>
      <c r="K5338">
        <v>379.74564811209501</v>
      </c>
      <c r="L5338">
        <v>0</v>
      </c>
      <c r="M5338">
        <v>0</v>
      </c>
      <c r="N5338">
        <v>0</v>
      </c>
      <c r="O5338">
        <v>0</v>
      </c>
      <c r="P5338">
        <v>0</v>
      </c>
      <c r="Q5338">
        <v>1</v>
      </c>
      <c r="R5338">
        <v>379.74564811209501</v>
      </c>
      <c r="S5338">
        <v>0</v>
      </c>
      <c r="T5338">
        <v>5.5</v>
      </c>
      <c r="U5338">
        <v>379.74564811209501</v>
      </c>
      <c r="V5338">
        <v>0.26281208935611</v>
      </c>
    </row>
    <row r="5339" spans="1:22" hidden="1" x14ac:dyDescent="0.25">
      <c r="A5339" t="str">
        <f t="shared" si="114"/>
        <v>45-54MDepr Medop_prev</v>
      </c>
      <c r="B5339" t="s">
        <v>274</v>
      </c>
      <c r="C5339" t="s">
        <v>5</v>
      </c>
      <c r="D5339" t="s">
        <v>591</v>
      </c>
      <c r="E5339" t="s">
        <v>4971</v>
      </c>
      <c r="F5339">
        <v>0</v>
      </c>
      <c r="G5339" t="s">
        <v>305</v>
      </c>
      <c r="H5339">
        <v>193.441222426698</v>
      </c>
      <c r="I5339">
        <v>1.93</v>
      </c>
      <c r="J5339" t="s">
        <v>332</v>
      </c>
      <c r="K5339">
        <v>373.34155928352698</v>
      </c>
      <c r="L5339">
        <v>0</v>
      </c>
      <c r="M5339">
        <v>1.93</v>
      </c>
      <c r="N5339">
        <v>0</v>
      </c>
      <c r="O5339">
        <v>0</v>
      </c>
      <c r="P5339">
        <v>0</v>
      </c>
      <c r="Q5339">
        <v>0</v>
      </c>
      <c r="R5339">
        <v>0</v>
      </c>
      <c r="S5339">
        <v>0</v>
      </c>
      <c r="T5339">
        <v>5.5</v>
      </c>
      <c r="U5339">
        <v>193.441222426698</v>
      </c>
      <c r="V5339">
        <v>0.13138189244383899</v>
      </c>
    </row>
    <row r="5340" spans="1:22" hidden="1" x14ac:dyDescent="0.25">
      <c r="A5340" t="str">
        <f t="shared" si="114"/>
        <v>45-54MDepr Medop_primcare</v>
      </c>
      <c r="B5340" t="s">
        <v>274</v>
      </c>
      <c r="C5340" t="s">
        <v>5</v>
      </c>
      <c r="D5340" t="s">
        <v>591</v>
      </c>
      <c r="E5340" t="s">
        <v>4971</v>
      </c>
      <c r="F5340">
        <v>0</v>
      </c>
      <c r="G5340" t="s">
        <v>306</v>
      </c>
      <c r="H5340">
        <v>114.477831129929</v>
      </c>
      <c r="I5340">
        <v>3.23</v>
      </c>
      <c r="J5340" t="s">
        <v>332</v>
      </c>
      <c r="K5340">
        <v>369.76339454967001</v>
      </c>
      <c r="L5340">
        <v>0</v>
      </c>
      <c r="M5340">
        <v>3.23</v>
      </c>
      <c r="N5340">
        <v>0</v>
      </c>
      <c r="O5340">
        <v>0</v>
      </c>
      <c r="P5340">
        <v>0</v>
      </c>
      <c r="Q5340">
        <v>0</v>
      </c>
      <c r="R5340">
        <v>0</v>
      </c>
      <c r="S5340">
        <v>0</v>
      </c>
      <c r="T5340">
        <v>5.5</v>
      </c>
      <c r="U5340">
        <v>114.477831129929</v>
      </c>
      <c r="V5340">
        <v>0.21987746766507801</v>
      </c>
    </row>
    <row r="5341" spans="1:22" hidden="1" x14ac:dyDescent="0.25">
      <c r="A5341" t="str">
        <f t="shared" si="114"/>
        <v>45-54MDepr Medop_rehab</v>
      </c>
      <c r="B5341" t="s">
        <v>274</v>
      </c>
      <c r="C5341" t="s">
        <v>5</v>
      </c>
      <c r="D5341" t="s">
        <v>591</v>
      </c>
      <c r="E5341" t="s">
        <v>4971</v>
      </c>
      <c r="F5341">
        <v>0</v>
      </c>
      <c r="G5341" t="s">
        <v>307</v>
      </c>
      <c r="H5341">
        <v>84.633932770498205</v>
      </c>
      <c r="I5341">
        <v>1.25</v>
      </c>
      <c r="J5341" t="s">
        <v>336</v>
      </c>
      <c r="K5341">
        <v>105.79241596312301</v>
      </c>
      <c r="L5341">
        <v>0</v>
      </c>
      <c r="M5341">
        <v>0</v>
      </c>
      <c r="N5341">
        <v>0</v>
      </c>
      <c r="O5341">
        <v>0</v>
      </c>
      <c r="P5341">
        <v>0</v>
      </c>
      <c r="Q5341">
        <v>1.25</v>
      </c>
      <c r="R5341">
        <v>105.79241596312301</v>
      </c>
      <c r="S5341">
        <v>0</v>
      </c>
      <c r="T5341">
        <v>5.5</v>
      </c>
      <c r="U5341">
        <v>84.633932770498205</v>
      </c>
      <c r="V5341">
        <v>0.32851511169513797</v>
      </c>
    </row>
    <row r="5342" spans="1:22" hidden="1" x14ac:dyDescent="0.25">
      <c r="A5342" t="str">
        <f t="shared" si="114"/>
        <v>45-54MDepr Medop_speccare</v>
      </c>
      <c r="B5342" t="s">
        <v>274</v>
      </c>
      <c r="C5342" t="s">
        <v>5</v>
      </c>
      <c r="D5342" t="s">
        <v>591</v>
      </c>
      <c r="E5342" t="s">
        <v>4971</v>
      </c>
      <c r="F5342">
        <v>0</v>
      </c>
      <c r="G5342" t="s">
        <v>308</v>
      </c>
      <c r="H5342">
        <v>118.54572633154601</v>
      </c>
      <c r="I5342">
        <v>4.0599999999999996</v>
      </c>
      <c r="J5342" t="s">
        <v>332</v>
      </c>
      <c r="K5342">
        <v>481.29564890607702</v>
      </c>
      <c r="L5342">
        <v>0</v>
      </c>
      <c r="M5342">
        <v>4.0599999999999996</v>
      </c>
      <c r="N5342">
        <v>0</v>
      </c>
      <c r="O5342">
        <v>0</v>
      </c>
      <c r="P5342">
        <v>0</v>
      </c>
      <c r="Q5342">
        <v>0</v>
      </c>
      <c r="R5342">
        <v>0</v>
      </c>
      <c r="S5342">
        <v>0</v>
      </c>
      <c r="T5342">
        <v>5.5</v>
      </c>
      <c r="U5342">
        <v>118.54572633154601</v>
      </c>
      <c r="V5342">
        <v>0.27637848876786902</v>
      </c>
    </row>
    <row r="5343" spans="1:22" hidden="1" x14ac:dyDescent="0.25">
      <c r="A5343" t="str">
        <f t="shared" si="114"/>
        <v>45-54MDepr Medop_surg</v>
      </c>
      <c r="B5343" t="s">
        <v>274</v>
      </c>
      <c r="C5343" t="s">
        <v>5</v>
      </c>
      <c r="D5343" t="s">
        <v>591</v>
      </c>
      <c r="E5343" t="s">
        <v>4971</v>
      </c>
      <c r="F5343">
        <v>0</v>
      </c>
      <c r="G5343" t="s">
        <v>309</v>
      </c>
      <c r="H5343">
        <v>478.76273131644598</v>
      </c>
      <c r="I5343">
        <v>0.32500000000000001</v>
      </c>
      <c r="J5343" t="s">
        <v>336</v>
      </c>
      <c r="K5343">
        <v>155.59788767784499</v>
      </c>
      <c r="L5343">
        <v>0</v>
      </c>
      <c r="M5343">
        <v>0</v>
      </c>
      <c r="N5343">
        <v>0</v>
      </c>
      <c r="O5343">
        <v>0</v>
      </c>
      <c r="P5343">
        <v>0</v>
      </c>
      <c r="Q5343">
        <v>0.32500000000000001</v>
      </c>
      <c r="R5343">
        <v>155.59788767784499</v>
      </c>
      <c r="S5343">
        <v>0</v>
      </c>
      <c r="T5343">
        <v>5.5</v>
      </c>
      <c r="U5343">
        <v>478.76273131644598</v>
      </c>
      <c r="V5343">
        <v>8.54139290407359E-2</v>
      </c>
    </row>
    <row r="5344" spans="1:22" hidden="1" x14ac:dyDescent="0.25">
      <c r="A5344" t="str">
        <f t="shared" si="114"/>
        <v>45-54MDepr Medop_ultrasound</v>
      </c>
      <c r="B5344" t="s">
        <v>274</v>
      </c>
      <c r="C5344" t="s">
        <v>5</v>
      </c>
      <c r="D5344" t="s">
        <v>591</v>
      </c>
      <c r="E5344" t="s">
        <v>4971</v>
      </c>
      <c r="F5344">
        <v>0</v>
      </c>
      <c r="G5344" t="s">
        <v>310</v>
      </c>
      <c r="H5344">
        <v>186.29350723417701</v>
      </c>
      <c r="I5344">
        <v>0.05</v>
      </c>
      <c r="J5344" t="s">
        <v>333</v>
      </c>
      <c r="K5344">
        <v>9.31467536170884</v>
      </c>
      <c r="L5344">
        <v>0</v>
      </c>
      <c r="M5344">
        <v>0</v>
      </c>
      <c r="N5344">
        <v>0.05</v>
      </c>
      <c r="O5344">
        <v>0</v>
      </c>
      <c r="P5344">
        <v>0</v>
      </c>
      <c r="Q5344">
        <v>0</v>
      </c>
      <c r="R5344">
        <v>0</v>
      </c>
      <c r="S5344">
        <v>0</v>
      </c>
      <c r="T5344">
        <v>5.5</v>
      </c>
      <c r="U5344">
        <v>186.29350723417701</v>
      </c>
      <c r="V5344">
        <v>1.3495276653171399E-2</v>
      </c>
    </row>
    <row r="5345" spans="1:22" hidden="1" x14ac:dyDescent="0.25">
      <c r="A5345" t="str">
        <f t="shared" si="114"/>
        <v>45-54MDepr Medop_xray</v>
      </c>
      <c r="B5345" t="s">
        <v>274</v>
      </c>
      <c r="C5345" t="s">
        <v>5</v>
      </c>
      <c r="D5345" t="s">
        <v>591</v>
      </c>
      <c r="E5345" t="s">
        <v>4971</v>
      </c>
      <c r="F5345">
        <v>0</v>
      </c>
      <c r="G5345" t="s">
        <v>311</v>
      </c>
      <c r="H5345">
        <v>109.53807884597801</v>
      </c>
      <c r="I5345">
        <v>0.48</v>
      </c>
      <c r="J5345" t="s">
        <v>333</v>
      </c>
      <c r="K5345">
        <v>52.578277846069298</v>
      </c>
      <c r="L5345">
        <v>0</v>
      </c>
      <c r="M5345">
        <v>0</v>
      </c>
      <c r="N5345">
        <v>0.48</v>
      </c>
      <c r="O5345">
        <v>0</v>
      </c>
      <c r="P5345">
        <v>0</v>
      </c>
      <c r="Q5345">
        <v>0</v>
      </c>
      <c r="R5345">
        <v>0</v>
      </c>
      <c r="S5345">
        <v>0</v>
      </c>
      <c r="T5345">
        <v>5.5</v>
      </c>
      <c r="U5345">
        <v>109.53807884597801</v>
      </c>
      <c r="V5345">
        <v>0.12955465587044501</v>
      </c>
    </row>
    <row r="5346" spans="1:22" hidden="1" x14ac:dyDescent="0.25">
      <c r="A5346" t="str">
        <f t="shared" si="114"/>
        <v>45-54MDepr Medrx_generic</v>
      </c>
      <c r="B5346" t="s">
        <v>274</v>
      </c>
      <c r="C5346" t="s">
        <v>5</v>
      </c>
      <c r="D5346" t="s">
        <v>591</v>
      </c>
      <c r="E5346" t="s">
        <v>4971</v>
      </c>
      <c r="F5346">
        <v>0</v>
      </c>
      <c r="G5346" t="s">
        <v>312</v>
      </c>
      <c r="H5346">
        <v>38.203242651372904</v>
      </c>
      <c r="I5346">
        <v>24.295000000000002</v>
      </c>
      <c r="J5346" t="s">
        <v>334</v>
      </c>
      <c r="K5346">
        <v>928.14778021510494</v>
      </c>
      <c r="L5346">
        <v>0</v>
      </c>
      <c r="M5346">
        <v>0</v>
      </c>
      <c r="N5346">
        <v>0</v>
      </c>
      <c r="O5346">
        <v>24.295000000000002</v>
      </c>
      <c r="P5346">
        <v>0</v>
      </c>
      <c r="Q5346">
        <v>0</v>
      </c>
      <c r="R5346">
        <v>0</v>
      </c>
      <c r="S5346">
        <v>0</v>
      </c>
      <c r="T5346">
        <v>5.5</v>
      </c>
      <c r="U5346">
        <v>38.203242651372904</v>
      </c>
      <c r="V5346">
        <v>0.85185834502103797</v>
      </c>
    </row>
    <row r="5347" spans="1:22" hidden="1" x14ac:dyDescent="0.25">
      <c r="A5347" t="str">
        <f t="shared" si="114"/>
        <v>45-54MDepr Medrx_npbrand</v>
      </c>
      <c r="B5347" t="s">
        <v>274</v>
      </c>
      <c r="C5347" t="s">
        <v>5</v>
      </c>
      <c r="D5347" t="s">
        <v>591</v>
      </c>
      <c r="E5347" t="s">
        <v>4971</v>
      </c>
      <c r="F5347">
        <v>0</v>
      </c>
      <c r="G5347" t="s">
        <v>2688</v>
      </c>
      <c r="H5347">
        <v>448.71515650718499</v>
      </c>
      <c r="I5347">
        <v>0.52629799766999996</v>
      </c>
      <c r="J5347" t="s">
        <v>334</v>
      </c>
      <c r="K5347">
        <v>236.157888393912</v>
      </c>
      <c r="L5347">
        <v>0</v>
      </c>
      <c r="M5347">
        <v>0</v>
      </c>
      <c r="N5347">
        <v>0</v>
      </c>
      <c r="O5347">
        <v>0.52629799766999996</v>
      </c>
      <c r="P5347">
        <v>0</v>
      </c>
      <c r="Q5347">
        <v>0</v>
      </c>
      <c r="R5347">
        <v>0</v>
      </c>
      <c r="S5347">
        <v>0</v>
      </c>
      <c r="T5347">
        <v>5.5</v>
      </c>
      <c r="U5347">
        <v>448.71515650718499</v>
      </c>
      <c r="V5347">
        <v>1.8453646482117801E-2</v>
      </c>
    </row>
    <row r="5348" spans="1:22" hidden="1" x14ac:dyDescent="0.25">
      <c r="A5348" t="str">
        <f t="shared" si="114"/>
        <v>45-54MDepr Medrx_pbrand</v>
      </c>
      <c r="B5348" t="s">
        <v>274</v>
      </c>
      <c r="C5348" t="s">
        <v>5</v>
      </c>
      <c r="D5348" t="s">
        <v>591</v>
      </c>
      <c r="E5348" t="s">
        <v>4971</v>
      </c>
      <c r="F5348">
        <v>0</v>
      </c>
      <c r="G5348" t="s">
        <v>2687</v>
      </c>
      <c r="H5348">
        <v>278.48189587637398</v>
      </c>
      <c r="I5348">
        <v>3.64370200233</v>
      </c>
      <c r="J5348" t="s">
        <v>334</v>
      </c>
      <c r="K5348">
        <v>1014.7050416174</v>
      </c>
      <c r="L5348">
        <v>0</v>
      </c>
      <c r="M5348">
        <v>0</v>
      </c>
      <c r="N5348">
        <v>0</v>
      </c>
      <c r="O5348">
        <v>3.64370200233</v>
      </c>
      <c r="P5348">
        <v>0</v>
      </c>
      <c r="Q5348">
        <v>0</v>
      </c>
      <c r="R5348">
        <v>0</v>
      </c>
      <c r="S5348">
        <v>0</v>
      </c>
      <c r="T5348">
        <v>5.5</v>
      </c>
      <c r="U5348">
        <v>278.48189587637398</v>
      </c>
      <c r="V5348">
        <v>0.12775953724859701</v>
      </c>
    </row>
    <row r="5349" spans="1:22" hidden="1" x14ac:dyDescent="0.25">
      <c r="A5349" t="str">
        <f t="shared" si="114"/>
        <v>45-54MDepr Medrx_specialty</v>
      </c>
      <c r="B5349" t="s">
        <v>274</v>
      </c>
      <c r="C5349" t="s">
        <v>5</v>
      </c>
      <c r="D5349" t="s">
        <v>591</v>
      </c>
      <c r="E5349" t="s">
        <v>4971</v>
      </c>
      <c r="F5349">
        <v>0</v>
      </c>
      <c r="G5349" t="s">
        <v>313</v>
      </c>
      <c r="H5349">
        <v>1705.3410345761099</v>
      </c>
      <c r="I5349">
        <v>5.5E-2</v>
      </c>
      <c r="J5349" t="s">
        <v>334</v>
      </c>
      <c r="K5349">
        <v>93.793756901686294</v>
      </c>
      <c r="L5349">
        <v>0</v>
      </c>
      <c r="M5349">
        <v>0</v>
      </c>
      <c r="N5349">
        <v>0</v>
      </c>
      <c r="O5349">
        <v>5.5E-2</v>
      </c>
      <c r="P5349">
        <v>0</v>
      </c>
      <c r="Q5349">
        <v>0</v>
      </c>
      <c r="R5349">
        <v>0</v>
      </c>
      <c r="S5349">
        <v>0</v>
      </c>
      <c r="T5349">
        <v>5.5</v>
      </c>
      <c r="U5349">
        <v>1705.3410345761099</v>
      </c>
      <c r="V5349">
        <v>1.9284712482468399E-3</v>
      </c>
    </row>
    <row r="5350" spans="1:22" hidden="1" x14ac:dyDescent="0.25">
      <c r="A5350" t="str">
        <f t="shared" si="114"/>
        <v>45-54MDepr Highip_fac</v>
      </c>
      <c r="B5350" t="s">
        <v>274</v>
      </c>
      <c r="C5350" t="s">
        <v>5</v>
      </c>
      <c r="D5350" t="s">
        <v>591</v>
      </c>
      <c r="E5350" t="s">
        <v>4972</v>
      </c>
      <c r="F5350">
        <v>506</v>
      </c>
      <c r="G5350" t="s">
        <v>289</v>
      </c>
      <c r="H5350">
        <v>5221.2171764032601</v>
      </c>
      <c r="I5350">
        <v>8.1</v>
      </c>
      <c r="J5350" t="s">
        <v>335</v>
      </c>
      <c r="K5350">
        <v>42291.859128866403</v>
      </c>
      <c r="L5350">
        <v>21399680.7192064</v>
      </c>
      <c r="M5350">
        <v>0</v>
      </c>
      <c r="N5350">
        <v>0</v>
      </c>
      <c r="O5350">
        <v>0</v>
      </c>
      <c r="P5350">
        <v>8.1</v>
      </c>
      <c r="Q5350">
        <v>0</v>
      </c>
      <c r="R5350">
        <v>0</v>
      </c>
      <c r="S5350">
        <v>4098.6000000000004</v>
      </c>
      <c r="T5350">
        <v>10</v>
      </c>
      <c r="U5350">
        <v>5221.2171764032601</v>
      </c>
      <c r="V5350">
        <v>1</v>
      </c>
    </row>
    <row r="5351" spans="1:22" hidden="1" x14ac:dyDescent="0.25">
      <c r="A5351" t="str">
        <f t="shared" si="114"/>
        <v>45-54MDepr Highip_prof</v>
      </c>
      <c r="B5351" t="s">
        <v>274</v>
      </c>
      <c r="C5351" t="s">
        <v>5</v>
      </c>
      <c r="D5351" t="s">
        <v>591</v>
      </c>
      <c r="E5351" t="s">
        <v>4972</v>
      </c>
      <c r="F5351">
        <v>506</v>
      </c>
      <c r="G5351" t="s">
        <v>290</v>
      </c>
      <c r="H5351">
        <v>4582.0560695082904</v>
      </c>
      <c r="I5351">
        <v>1.23</v>
      </c>
      <c r="J5351" t="s">
        <v>363</v>
      </c>
      <c r="K5351">
        <v>5635.9289654951999</v>
      </c>
      <c r="L5351">
        <v>2851780.0565405702</v>
      </c>
      <c r="M5351">
        <v>0</v>
      </c>
      <c r="N5351">
        <v>0</v>
      </c>
      <c r="O5351">
        <v>0</v>
      </c>
      <c r="P5351">
        <v>0</v>
      </c>
      <c r="Q5351">
        <v>0</v>
      </c>
      <c r="R5351">
        <v>0</v>
      </c>
      <c r="S5351">
        <v>622.38</v>
      </c>
      <c r="T5351">
        <v>10</v>
      </c>
      <c r="U5351">
        <v>4582.0560695082904</v>
      </c>
      <c r="V5351">
        <v>0.15185185185185199</v>
      </c>
    </row>
    <row r="5352" spans="1:22" hidden="1" x14ac:dyDescent="0.25">
      <c r="A5352" t="str">
        <f t="shared" si="114"/>
        <v>45-54MDepr Highop_ambulance</v>
      </c>
      <c r="B5352" t="s">
        <v>274</v>
      </c>
      <c r="C5352" t="s">
        <v>5</v>
      </c>
      <c r="D5352" t="s">
        <v>591</v>
      </c>
      <c r="E5352" t="s">
        <v>4972</v>
      </c>
      <c r="F5352">
        <v>506</v>
      </c>
      <c r="G5352" t="s">
        <v>291</v>
      </c>
      <c r="H5352">
        <v>1301.8442662708101</v>
      </c>
      <c r="I5352">
        <v>0.55000000000000004</v>
      </c>
      <c r="J5352" t="s">
        <v>336</v>
      </c>
      <c r="K5352">
        <v>716.014346448948</v>
      </c>
      <c r="L5352">
        <v>362303.25930316799</v>
      </c>
      <c r="M5352">
        <v>0</v>
      </c>
      <c r="N5352">
        <v>0</v>
      </c>
      <c r="O5352">
        <v>0</v>
      </c>
      <c r="P5352">
        <v>0</v>
      </c>
      <c r="Q5352">
        <v>0.55000000000000004</v>
      </c>
      <c r="R5352">
        <v>716.014346448948</v>
      </c>
      <c r="S5352">
        <v>278.3</v>
      </c>
      <c r="T5352">
        <v>10</v>
      </c>
      <c r="U5352">
        <v>1301.8442662708101</v>
      </c>
      <c r="V5352">
        <v>2.7596588058203701E-2</v>
      </c>
    </row>
    <row r="5353" spans="1:22" hidden="1" x14ac:dyDescent="0.25">
      <c r="A5353" t="str">
        <f t="shared" si="114"/>
        <v>45-54MDepr Highop_chiro</v>
      </c>
      <c r="B5353" t="s">
        <v>274</v>
      </c>
      <c r="C5353" t="s">
        <v>5</v>
      </c>
      <c r="D5353" t="s">
        <v>591</v>
      </c>
      <c r="E5353" t="s">
        <v>4972</v>
      </c>
      <c r="F5353">
        <v>506</v>
      </c>
      <c r="G5353" t="s">
        <v>292</v>
      </c>
      <c r="H5353">
        <v>45.981155801145199</v>
      </c>
      <c r="I5353">
        <v>0.98</v>
      </c>
      <c r="J5353" t="s">
        <v>332</v>
      </c>
      <c r="K5353">
        <v>45.061532685122302</v>
      </c>
      <c r="L5353">
        <v>22801.135538671901</v>
      </c>
      <c r="M5353">
        <v>0.98</v>
      </c>
      <c r="N5353">
        <v>0</v>
      </c>
      <c r="O5353">
        <v>0</v>
      </c>
      <c r="P5353">
        <v>0</v>
      </c>
      <c r="Q5353">
        <v>0</v>
      </c>
      <c r="R5353">
        <v>0</v>
      </c>
      <c r="S5353">
        <v>495.88</v>
      </c>
      <c r="T5353">
        <v>10</v>
      </c>
      <c r="U5353">
        <v>45.981155801145199</v>
      </c>
      <c r="V5353">
        <v>3.7304910544347203E-2</v>
      </c>
    </row>
    <row r="5354" spans="1:22" hidden="1" x14ac:dyDescent="0.25">
      <c r="A5354" t="str">
        <f t="shared" si="114"/>
        <v>45-54MDepr Highop_ct_mri</v>
      </c>
      <c r="B5354" t="s">
        <v>274</v>
      </c>
      <c r="C5354" t="s">
        <v>5</v>
      </c>
      <c r="D5354" t="s">
        <v>591</v>
      </c>
      <c r="E5354" t="s">
        <v>4972</v>
      </c>
      <c r="F5354">
        <v>506</v>
      </c>
      <c r="G5354" t="s">
        <v>293</v>
      </c>
      <c r="H5354">
        <v>1138.81850144804</v>
      </c>
      <c r="I5354">
        <v>1.8</v>
      </c>
      <c r="J5354" t="s">
        <v>333</v>
      </c>
      <c r="K5354">
        <v>2049.8733026064701</v>
      </c>
      <c r="L5354">
        <v>1037235.89111887</v>
      </c>
      <c r="M5354">
        <v>0</v>
      </c>
      <c r="N5354">
        <v>1.8</v>
      </c>
      <c r="O5354">
        <v>0</v>
      </c>
      <c r="P5354">
        <v>0</v>
      </c>
      <c r="Q5354">
        <v>0</v>
      </c>
      <c r="R5354">
        <v>0</v>
      </c>
      <c r="S5354">
        <v>910.8</v>
      </c>
      <c r="T5354">
        <v>10</v>
      </c>
      <c r="U5354">
        <v>1138.81850144804</v>
      </c>
      <c r="V5354">
        <v>0.127931769722815</v>
      </c>
    </row>
    <row r="5355" spans="1:22" hidden="1" x14ac:dyDescent="0.25">
      <c r="A5355" t="str">
        <f t="shared" si="114"/>
        <v>45-54MDepr Highop_diagnostic_cardiology</v>
      </c>
      <c r="B5355" t="s">
        <v>274</v>
      </c>
      <c r="C5355" t="s">
        <v>5</v>
      </c>
      <c r="D5355" t="s">
        <v>591</v>
      </c>
      <c r="E5355" t="s">
        <v>4972</v>
      </c>
      <c r="F5355">
        <v>506</v>
      </c>
      <c r="G5355" t="s">
        <v>294</v>
      </c>
      <c r="H5355">
        <v>517.87858463408497</v>
      </c>
      <c r="I5355">
        <v>2.2999999999999998</v>
      </c>
      <c r="J5355" t="s">
        <v>333</v>
      </c>
      <c r="K5355">
        <v>1191.1207446583901</v>
      </c>
      <c r="L5355">
        <v>602707.096797148</v>
      </c>
      <c r="M5355">
        <v>0</v>
      </c>
      <c r="N5355">
        <v>2.2999999999999998</v>
      </c>
      <c r="O5355">
        <v>0</v>
      </c>
      <c r="P5355">
        <v>0</v>
      </c>
      <c r="Q5355">
        <v>0</v>
      </c>
      <c r="R5355">
        <v>0</v>
      </c>
      <c r="S5355">
        <v>1163.8</v>
      </c>
      <c r="T5355">
        <v>10</v>
      </c>
      <c r="U5355">
        <v>517.87858463408497</v>
      </c>
      <c r="V5355">
        <v>0.16346837242359599</v>
      </c>
    </row>
    <row r="5356" spans="1:22" hidden="1" x14ac:dyDescent="0.25">
      <c r="A5356" t="str">
        <f t="shared" si="114"/>
        <v>45-54MDepr Highop_dialysis</v>
      </c>
      <c r="B5356" t="s">
        <v>274</v>
      </c>
      <c r="C5356" t="s">
        <v>5</v>
      </c>
      <c r="D5356" t="s">
        <v>591</v>
      </c>
      <c r="E5356" t="s">
        <v>4972</v>
      </c>
      <c r="F5356">
        <v>506</v>
      </c>
      <c r="G5356" t="s">
        <v>295</v>
      </c>
      <c r="H5356">
        <v>1058.42106691187</v>
      </c>
      <c r="I5356">
        <v>2.4700000000000002</v>
      </c>
      <c r="J5356" t="s">
        <v>336</v>
      </c>
      <c r="K5356">
        <v>2614.3000352723302</v>
      </c>
      <c r="L5356">
        <v>1322835.8178478</v>
      </c>
      <c r="M5356">
        <v>0</v>
      </c>
      <c r="N5356">
        <v>0</v>
      </c>
      <c r="O5356">
        <v>0</v>
      </c>
      <c r="P5356">
        <v>0</v>
      </c>
      <c r="Q5356">
        <v>2.4700000000000002</v>
      </c>
      <c r="R5356">
        <v>2614.3000352723302</v>
      </c>
      <c r="S5356">
        <v>1249.82</v>
      </c>
      <c r="T5356">
        <v>10</v>
      </c>
      <c r="U5356">
        <v>1058.42106691187</v>
      </c>
      <c r="V5356">
        <v>0.12393376818866</v>
      </c>
    </row>
    <row r="5357" spans="1:22" hidden="1" x14ac:dyDescent="0.25">
      <c r="A5357" t="str">
        <f t="shared" si="114"/>
        <v>45-54MDepr Highop_dme</v>
      </c>
      <c r="B5357" t="s">
        <v>274</v>
      </c>
      <c r="C5357" t="s">
        <v>5</v>
      </c>
      <c r="D5357" t="s">
        <v>591</v>
      </c>
      <c r="E5357" t="s">
        <v>4972</v>
      </c>
      <c r="F5357">
        <v>506</v>
      </c>
      <c r="G5357" t="s">
        <v>296</v>
      </c>
      <c r="H5357">
        <v>252.77060551294201</v>
      </c>
      <c r="I5357">
        <v>1.86</v>
      </c>
      <c r="J5357" t="s">
        <v>336</v>
      </c>
      <c r="K5357">
        <v>470.15332625407302</v>
      </c>
      <c r="L5357">
        <v>237897.58308456099</v>
      </c>
      <c r="M5357">
        <v>0</v>
      </c>
      <c r="N5357">
        <v>0</v>
      </c>
      <c r="O5357">
        <v>0</v>
      </c>
      <c r="P5357">
        <v>0</v>
      </c>
      <c r="Q5357">
        <v>1.86</v>
      </c>
      <c r="R5357">
        <v>470.15332625407302</v>
      </c>
      <c r="S5357">
        <v>941.16</v>
      </c>
      <c r="T5357">
        <v>10</v>
      </c>
      <c r="U5357">
        <v>252.77060551294201</v>
      </c>
      <c r="V5357">
        <v>9.3326643251379807E-2</v>
      </c>
    </row>
    <row r="5358" spans="1:22" hidden="1" x14ac:dyDescent="0.25">
      <c r="A5358" t="str">
        <f t="shared" si="114"/>
        <v>45-54MDepr Highop_er_fac</v>
      </c>
      <c r="B5358" t="s">
        <v>274</v>
      </c>
      <c r="C5358" t="s">
        <v>5</v>
      </c>
      <c r="D5358" t="s">
        <v>591</v>
      </c>
      <c r="E5358" t="s">
        <v>4972</v>
      </c>
      <c r="F5358">
        <v>506</v>
      </c>
      <c r="G5358" t="s">
        <v>297</v>
      </c>
      <c r="H5358">
        <v>3066.0067242322798</v>
      </c>
      <c r="I5358">
        <v>1.1100000000000001</v>
      </c>
      <c r="J5358" t="s">
        <v>336</v>
      </c>
      <c r="K5358">
        <v>3403.2674638978301</v>
      </c>
      <c r="L5358">
        <v>1722053.3367323</v>
      </c>
      <c r="M5358">
        <v>0</v>
      </c>
      <c r="N5358">
        <v>0</v>
      </c>
      <c r="O5358">
        <v>0</v>
      </c>
      <c r="P5358">
        <v>0</v>
      </c>
      <c r="Q5358">
        <v>1.1100000000000001</v>
      </c>
      <c r="R5358">
        <v>3403.2674638978301</v>
      </c>
      <c r="S5358">
        <v>561.66</v>
      </c>
      <c r="T5358">
        <v>10</v>
      </c>
      <c r="U5358">
        <v>3066.0067242322798</v>
      </c>
      <c r="V5358">
        <v>5.5694932262920202E-2</v>
      </c>
    </row>
    <row r="5359" spans="1:22" hidden="1" x14ac:dyDescent="0.25">
      <c r="A5359" t="str">
        <f t="shared" si="114"/>
        <v>45-54MDepr Highop_er_prof</v>
      </c>
      <c r="B5359" t="s">
        <v>274</v>
      </c>
      <c r="C5359" t="s">
        <v>5</v>
      </c>
      <c r="D5359" t="s">
        <v>591</v>
      </c>
      <c r="E5359" t="s">
        <v>4972</v>
      </c>
      <c r="F5359">
        <v>506</v>
      </c>
      <c r="G5359" t="s">
        <v>298</v>
      </c>
      <c r="H5359">
        <v>0</v>
      </c>
      <c r="I5359">
        <v>0</v>
      </c>
      <c r="J5359" t="s">
        <v>276</v>
      </c>
      <c r="K5359">
        <v>0</v>
      </c>
      <c r="L5359">
        <v>0</v>
      </c>
      <c r="M5359">
        <v>0</v>
      </c>
      <c r="N5359">
        <v>0</v>
      </c>
      <c r="O5359">
        <v>0</v>
      </c>
      <c r="P5359">
        <v>0</v>
      </c>
      <c r="Q5359">
        <v>0</v>
      </c>
      <c r="R5359">
        <v>0</v>
      </c>
      <c r="S5359">
        <v>0</v>
      </c>
      <c r="T5359">
        <v>10</v>
      </c>
      <c r="U5359">
        <v>0</v>
      </c>
      <c r="V5359">
        <v>0</v>
      </c>
    </row>
    <row r="5360" spans="1:22" hidden="1" x14ac:dyDescent="0.25">
      <c r="A5360" t="str">
        <f t="shared" si="114"/>
        <v>45-54MDepr Highop_eye</v>
      </c>
      <c r="B5360" t="s">
        <v>274</v>
      </c>
      <c r="C5360" t="s">
        <v>5</v>
      </c>
      <c r="D5360" t="s">
        <v>591</v>
      </c>
      <c r="E5360" t="s">
        <v>4972</v>
      </c>
      <c r="F5360">
        <v>506</v>
      </c>
      <c r="G5360" t="s">
        <v>299</v>
      </c>
      <c r="H5360">
        <v>119.008256124745</v>
      </c>
      <c r="I5360">
        <v>0.15</v>
      </c>
      <c r="J5360" t="s">
        <v>332</v>
      </c>
      <c r="K5360">
        <v>17.851238418711802</v>
      </c>
      <c r="L5360">
        <v>9032.7266398681695</v>
      </c>
      <c r="M5360">
        <v>0.15</v>
      </c>
      <c r="N5360">
        <v>0</v>
      </c>
      <c r="O5360">
        <v>0</v>
      </c>
      <c r="P5360">
        <v>0</v>
      </c>
      <c r="Q5360">
        <v>0</v>
      </c>
      <c r="R5360">
        <v>0</v>
      </c>
      <c r="S5360">
        <v>75.900000000000006</v>
      </c>
      <c r="T5360">
        <v>10</v>
      </c>
      <c r="U5360">
        <v>119.008256124745</v>
      </c>
      <c r="V5360">
        <v>5.7099352874000796E-3</v>
      </c>
    </row>
    <row r="5361" spans="1:22" hidden="1" x14ac:dyDescent="0.25">
      <c r="A5361" t="str">
        <f t="shared" si="114"/>
        <v>45-54MDepr Highop_jcode</v>
      </c>
      <c r="B5361" t="s">
        <v>274</v>
      </c>
      <c r="C5361" t="s">
        <v>5</v>
      </c>
      <c r="D5361" t="s">
        <v>591</v>
      </c>
      <c r="E5361" t="s">
        <v>4972</v>
      </c>
      <c r="F5361">
        <v>506</v>
      </c>
      <c r="G5361" t="s">
        <v>300</v>
      </c>
      <c r="H5361">
        <v>7006.6890108256403</v>
      </c>
      <c r="I5361">
        <v>0.5</v>
      </c>
      <c r="J5361" t="s">
        <v>336</v>
      </c>
      <c r="K5361">
        <v>3503.3445054128201</v>
      </c>
      <c r="L5361">
        <v>1772692.31973889</v>
      </c>
      <c r="M5361">
        <v>0</v>
      </c>
      <c r="N5361">
        <v>0</v>
      </c>
      <c r="O5361">
        <v>0</v>
      </c>
      <c r="P5361">
        <v>0</v>
      </c>
      <c r="Q5361">
        <v>0.5</v>
      </c>
      <c r="R5361">
        <v>3503.3445054128201</v>
      </c>
      <c r="S5361">
        <v>253</v>
      </c>
      <c r="T5361">
        <v>10</v>
      </c>
      <c r="U5361">
        <v>7006.6890108256403</v>
      </c>
      <c r="V5361">
        <v>2.5087807325639699E-2</v>
      </c>
    </row>
    <row r="5362" spans="1:22" hidden="1" x14ac:dyDescent="0.25">
      <c r="A5362" t="str">
        <f t="shared" si="114"/>
        <v>45-54MDepr Highop_lab</v>
      </c>
      <c r="B5362" t="s">
        <v>274</v>
      </c>
      <c r="C5362" t="s">
        <v>5</v>
      </c>
      <c r="D5362" t="s">
        <v>591</v>
      </c>
      <c r="E5362" t="s">
        <v>4972</v>
      </c>
      <c r="F5362">
        <v>506</v>
      </c>
      <c r="G5362" t="s">
        <v>301</v>
      </c>
      <c r="H5362">
        <v>276.573227492218</v>
      </c>
      <c r="I5362">
        <v>7.39</v>
      </c>
      <c r="J5362" t="s">
        <v>333</v>
      </c>
      <c r="K5362">
        <v>2043.87615116749</v>
      </c>
      <c r="L5362">
        <v>1034201.33249075</v>
      </c>
      <c r="M5362">
        <v>0</v>
      </c>
      <c r="N5362">
        <v>7.39</v>
      </c>
      <c r="O5362">
        <v>0</v>
      </c>
      <c r="P5362">
        <v>0</v>
      </c>
      <c r="Q5362">
        <v>0</v>
      </c>
      <c r="R5362">
        <v>0</v>
      </c>
      <c r="S5362">
        <v>3739.34</v>
      </c>
      <c r="T5362">
        <v>10</v>
      </c>
      <c r="U5362">
        <v>276.573227492218</v>
      </c>
      <c r="V5362">
        <v>0.52523098791755496</v>
      </c>
    </row>
    <row r="5363" spans="1:22" hidden="1" x14ac:dyDescent="0.25">
      <c r="A5363" t="str">
        <f t="shared" si="114"/>
        <v>45-54MDepr Highop_mh</v>
      </c>
      <c r="B5363" t="s">
        <v>274</v>
      </c>
      <c r="C5363" t="s">
        <v>5</v>
      </c>
      <c r="D5363" t="s">
        <v>591</v>
      </c>
      <c r="E5363" t="s">
        <v>4972</v>
      </c>
      <c r="F5363">
        <v>506</v>
      </c>
      <c r="G5363" t="s">
        <v>302</v>
      </c>
      <c r="H5363">
        <v>131.362712305016</v>
      </c>
      <c r="I5363">
        <v>5.19</v>
      </c>
      <c r="J5363" t="s">
        <v>332</v>
      </c>
      <c r="K5363">
        <v>681.77247686303201</v>
      </c>
      <c r="L5363">
        <v>344976.87329269398</v>
      </c>
      <c r="M5363">
        <v>5.19</v>
      </c>
      <c r="N5363">
        <v>0</v>
      </c>
      <c r="O5363">
        <v>0</v>
      </c>
      <c r="P5363">
        <v>0</v>
      </c>
      <c r="Q5363">
        <v>0</v>
      </c>
      <c r="R5363">
        <v>0</v>
      </c>
      <c r="S5363">
        <v>2626.14</v>
      </c>
      <c r="T5363">
        <v>10</v>
      </c>
      <c r="U5363">
        <v>131.362712305016</v>
      </c>
      <c r="V5363">
        <v>0.19756376094404299</v>
      </c>
    </row>
    <row r="5364" spans="1:22" hidden="1" x14ac:dyDescent="0.25">
      <c r="A5364" t="str">
        <f t="shared" si="114"/>
        <v>45-54MDepr Highop_op_fac</v>
      </c>
      <c r="B5364" t="s">
        <v>274</v>
      </c>
      <c r="C5364" t="s">
        <v>5</v>
      </c>
      <c r="D5364" t="s">
        <v>591</v>
      </c>
      <c r="E5364" t="s">
        <v>4972</v>
      </c>
      <c r="F5364">
        <v>506</v>
      </c>
      <c r="G5364" t="s">
        <v>303</v>
      </c>
      <c r="H5364">
        <v>1657.55081413721</v>
      </c>
      <c r="I5364">
        <v>5.3</v>
      </c>
      <c r="J5364" t="s">
        <v>336</v>
      </c>
      <c r="K5364">
        <v>8785.0193149272309</v>
      </c>
      <c r="L5364">
        <v>4445219.7733531799</v>
      </c>
      <c r="M5364">
        <v>0</v>
      </c>
      <c r="N5364">
        <v>0</v>
      </c>
      <c r="O5364">
        <v>0</v>
      </c>
      <c r="P5364">
        <v>0</v>
      </c>
      <c r="Q5364">
        <v>5.3</v>
      </c>
      <c r="R5364">
        <v>8785.0193149272309</v>
      </c>
      <c r="S5364">
        <v>2681.8</v>
      </c>
      <c r="T5364">
        <v>10</v>
      </c>
      <c r="U5364">
        <v>1657.55081413721</v>
      </c>
      <c r="V5364">
        <v>0.26593075765178098</v>
      </c>
    </row>
    <row r="5365" spans="1:22" hidden="1" x14ac:dyDescent="0.25">
      <c r="A5365" t="str">
        <f t="shared" si="114"/>
        <v>45-54MDepr Highop_other</v>
      </c>
      <c r="B5365" t="s">
        <v>274</v>
      </c>
      <c r="C5365" t="s">
        <v>5</v>
      </c>
      <c r="D5365" t="s">
        <v>591</v>
      </c>
      <c r="E5365" t="s">
        <v>4972</v>
      </c>
      <c r="F5365">
        <v>506</v>
      </c>
      <c r="G5365" t="s">
        <v>304</v>
      </c>
      <c r="H5365">
        <v>7598.2635299267804</v>
      </c>
      <c r="I5365">
        <v>1</v>
      </c>
      <c r="J5365" t="s">
        <v>336</v>
      </c>
      <c r="K5365">
        <v>7598.2635299267804</v>
      </c>
      <c r="L5365">
        <v>3844721.34614295</v>
      </c>
      <c r="M5365">
        <v>0</v>
      </c>
      <c r="N5365">
        <v>0</v>
      </c>
      <c r="O5365">
        <v>0</v>
      </c>
      <c r="P5365">
        <v>0</v>
      </c>
      <c r="Q5365">
        <v>1</v>
      </c>
      <c r="R5365">
        <v>7598.2635299267804</v>
      </c>
      <c r="S5365">
        <v>506</v>
      </c>
      <c r="T5365">
        <v>10</v>
      </c>
      <c r="U5365">
        <v>7598.2635299267804</v>
      </c>
      <c r="V5365">
        <v>5.0175614651279503E-2</v>
      </c>
    </row>
    <row r="5366" spans="1:22" hidden="1" x14ac:dyDescent="0.25">
      <c r="A5366" t="str">
        <f t="shared" si="114"/>
        <v>45-54MDepr Highop_prev</v>
      </c>
      <c r="B5366" t="s">
        <v>274</v>
      </c>
      <c r="C5366" t="s">
        <v>5</v>
      </c>
      <c r="D5366" t="s">
        <v>591</v>
      </c>
      <c r="E5366" t="s">
        <v>4972</v>
      </c>
      <c r="F5366">
        <v>506</v>
      </c>
      <c r="G5366" t="s">
        <v>305</v>
      </c>
      <c r="H5366">
        <v>158.40305042642501</v>
      </c>
      <c r="I5366">
        <v>3.47</v>
      </c>
      <c r="J5366" t="s">
        <v>332</v>
      </c>
      <c r="K5366">
        <v>549.65858497969498</v>
      </c>
      <c r="L5366">
        <v>278127.24399972602</v>
      </c>
      <c r="M5366">
        <v>3.47</v>
      </c>
      <c r="N5366">
        <v>0</v>
      </c>
      <c r="O5366">
        <v>0</v>
      </c>
      <c r="P5366">
        <v>0</v>
      </c>
      <c r="Q5366">
        <v>0</v>
      </c>
      <c r="R5366">
        <v>0</v>
      </c>
      <c r="S5366">
        <v>1755.82</v>
      </c>
      <c r="T5366">
        <v>10</v>
      </c>
      <c r="U5366">
        <v>158.40305042642501</v>
      </c>
      <c r="V5366">
        <v>0.132089836315188</v>
      </c>
    </row>
    <row r="5367" spans="1:22" hidden="1" x14ac:dyDescent="0.25">
      <c r="A5367" t="str">
        <f t="shared" si="114"/>
        <v>45-54MDepr Highop_primcare</v>
      </c>
      <c r="B5367" t="s">
        <v>274</v>
      </c>
      <c r="C5367" t="s">
        <v>5</v>
      </c>
      <c r="D5367" t="s">
        <v>591</v>
      </c>
      <c r="E5367" t="s">
        <v>4972</v>
      </c>
      <c r="F5367">
        <v>506</v>
      </c>
      <c r="G5367" t="s">
        <v>306</v>
      </c>
      <c r="H5367">
        <v>120.210902821094</v>
      </c>
      <c r="I5367">
        <v>5.43</v>
      </c>
      <c r="J5367" t="s">
        <v>332</v>
      </c>
      <c r="K5367">
        <v>652.74520231854001</v>
      </c>
      <c r="L5367">
        <v>330289.072373181</v>
      </c>
      <c r="M5367">
        <v>5.43</v>
      </c>
      <c r="N5367">
        <v>0</v>
      </c>
      <c r="O5367">
        <v>0</v>
      </c>
      <c r="P5367">
        <v>0</v>
      </c>
      <c r="Q5367">
        <v>0</v>
      </c>
      <c r="R5367">
        <v>0</v>
      </c>
      <c r="S5367">
        <v>2747.58</v>
      </c>
      <c r="T5367">
        <v>10</v>
      </c>
      <c r="U5367">
        <v>120.210902821094</v>
      </c>
      <c r="V5367">
        <v>0.20669965740388299</v>
      </c>
    </row>
    <row r="5368" spans="1:22" hidden="1" x14ac:dyDescent="0.25">
      <c r="A5368" t="str">
        <f t="shared" si="114"/>
        <v>45-54MDepr Highop_rehab</v>
      </c>
      <c r="B5368" t="s">
        <v>274</v>
      </c>
      <c r="C5368" t="s">
        <v>5</v>
      </c>
      <c r="D5368" t="s">
        <v>591</v>
      </c>
      <c r="E5368" t="s">
        <v>4972</v>
      </c>
      <c r="F5368">
        <v>506</v>
      </c>
      <c r="G5368" t="s">
        <v>307</v>
      </c>
      <c r="H5368">
        <v>151.59460003507201</v>
      </c>
      <c r="I5368">
        <v>5.0199999999999996</v>
      </c>
      <c r="J5368" t="s">
        <v>336</v>
      </c>
      <c r="K5368">
        <v>761.00489217606105</v>
      </c>
      <c r="L5368">
        <v>385068.47544108698</v>
      </c>
      <c r="M5368">
        <v>0</v>
      </c>
      <c r="N5368">
        <v>0</v>
      </c>
      <c r="O5368">
        <v>0</v>
      </c>
      <c r="P5368">
        <v>0</v>
      </c>
      <c r="Q5368">
        <v>5.0199999999999996</v>
      </c>
      <c r="R5368">
        <v>761.00489217606105</v>
      </c>
      <c r="S5368">
        <v>2540.12</v>
      </c>
      <c r="T5368">
        <v>10</v>
      </c>
      <c r="U5368">
        <v>151.59460003507201</v>
      </c>
      <c r="V5368">
        <v>0.25188158554942303</v>
      </c>
    </row>
    <row r="5369" spans="1:22" hidden="1" x14ac:dyDescent="0.25">
      <c r="A5369" t="str">
        <f t="shared" si="114"/>
        <v>45-54MDepr Highop_speccare</v>
      </c>
      <c r="B5369" t="s">
        <v>274</v>
      </c>
      <c r="C5369" t="s">
        <v>5</v>
      </c>
      <c r="D5369" t="s">
        <v>591</v>
      </c>
      <c r="E5369" t="s">
        <v>4972</v>
      </c>
      <c r="F5369">
        <v>506</v>
      </c>
      <c r="G5369" t="s">
        <v>308</v>
      </c>
      <c r="H5369">
        <v>159.85888549701301</v>
      </c>
      <c r="I5369">
        <v>11.05</v>
      </c>
      <c r="J5369" t="s">
        <v>332</v>
      </c>
      <c r="K5369">
        <v>1766.440684742</v>
      </c>
      <c r="L5369">
        <v>893818.98647945002</v>
      </c>
      <c r="M5369">
        <v>11.05</v>
      </c>
      <c r="N5369">
        <v>0</v>
      </c>
      <c r="O5369">
        <v>0</v>
      </c>
      <c r="P5369">
        <v>0</v>
      </c>
      <c r="Q5369">
        <v>0</v>
      </c>
      <c r="R5369">
        <v>0</v>
      </c>
      <c r="S5369">
        <v>5591.3</v>
      </c>
      <c r="T5369">
        <v>10</v>
      </c>
      <c r="U5369">
        <v>159.85888549701301</v>
      </c>
      <c r="V5369">
        <v>0.42063189950513902</v>
      </c>
    </row>
    <row r="5370" spans="1:22" hidden="1" x14ac:dyDescent="0.25">
      <c r="A5370" t="str">
        <f t="shared" si="114"/>
        <v>45-54MDepr Highop_surg</v>
      </c>
      <c r="B5370" t="s">
        <v>274</v>
      </c>
      <c r="C5370" t="s">
        <v>5</v>
      </c>
      <c r="D5370" t="s">
        <v>591</v>
      </c>
      <c r="E5370" t="s">
        <v>4972</v>
      </c>
      <c r="F5370">
        <v>506</v>
      </c>
      <c r="G5370" t="s">
        <v>309</v>
      </c>
      <c r="H5370">
        <v>2051.94343759201</v>
      </c>
      <c r="I5370">
        <v>2.12</v>
      </c>
      <c r="J5370" t="s">
        <v>336</v>
      </c>
      <c r="K5370">
        <v>4350.1200876950697</v>
      </c>
      <c r="L5370">
        <v>2201160.7643737001</v>
      </c>
      <c r="M5370">
        <v>0</v>
      </c>
      <c r="N5370">
        <v>0</v>
      </c>
      <c r="O5370">
        <v>0</v>
      </c>
      <c r="P5370">
        <v>0</v>
      </c>
      <c r="Q5370">
        <v>2.12</v>
      </c>
      <c r="R5370">
        <v>4350.1200876950697</v>
      </c>
      <c r="S5370">
        <v>1072.72</v>
      </c>
      <c r="T5370">
        <v>10</v>
      </c>
      <c r="U5370">
        <v>2051.94343759201</v>
      </c>
      <c r="V5370">
        <v>0.10637230306071301</v>
      </c>
    </row>
    <row r="5371" spans="1:22" hidden="1" x14ac:dyDescent="0.25">
      <c r="A5371" t="str">
        <f t="shared" si="114"/>
        <v>45-54MDepr Highop_ultrasound</v>
      </c>
      <c r="B5371" t="s">
        <v>274</v>
      </c>
      <c r="C5371" t="s">
        <v>5</v>
      </c>
      <c r="D5371" t="s">
        <v>591</v>
      </c>
      <c r="E5371" t="s">
        <v>4972</v>
      </c>
      <c r="F5371">
        <v>506</v>
      </c>
      <c r="G5371" t="s">
        <v>310</v>
      </c>
      <c r="H5371">
        <v>269.484781381961</v>
      </c>
      <c r="I5371">
        <v>0.22</v>
      </c>
      <c r="J5371" t="s">
        <v>333</v>
      </c>
      <c r="K5371">
        <v>59.286651904031501</v>
      </c>
      <c r="L5371">
        <v>29999.0458634399</v>
      </c>
      <c r="M5371">
        <v>0</v>
      </c>
      <c r="N5371">
        <v>0.22</v>
      </c>
      <c r="O5371">
        <v>0</v>
      </c>
      <c r="P5371">
        <v>0</v>
      </c>
      <c r="Q5371">
        <v>0</v>
      </c>
      <c r="R5371">
        <v>0</v>
      </c>
      <c r="S5371">
        <v>111.32</v>
      </c>
      <c r="T5371">
        <v>10</v>
      </c>
      <c r="U5371">
        <v>269.484781381961</v>
      </c>
      <c r="V5371">
        <v>1.5636105188344001E-2</v>
      </c>
    </row>
    <row r="5372" spans="1:22" hidden="1" x14ac:dyDescent="0.25">
      <c r="A5372" t="str">
        <f t="shared" si="114"/>
        <v>45-54MDepr Highop_xray</v>
      </c>
      <c r="B5372" t="s">
        <v>274</v>
      </c>
      <c r="C5372" t="s">
        <v>5</v>
      </c>
      <c r="D5372" t="s">
        <v>591</v>
      </c>
      <c r="E5372" t="s">
        <v>4972</v>
      </c>
      <c r="F5372">
        <v>506</v>
      </c>
      <c r="G5372" t="s">
        <v>311</v>
      </c>
      <c r="H5372">
        <v>194.084648204834</v>
      </c>
      <c r="I5372">
        <v>2.36</v>
      </c>
      <c r="J5372" t="s">
        <v>333</v>
      </c>
      <c r="K5372">
        <v>458.03976976340698</v>
      </c>
      <c r="L5372">
        <v>231768.12350028401</v>
      </c>
      <c r="M5372">
        <v>0</v>
      </c>
      <c r="N5372">
        <v>2.36</v>
      </c>
      <c r="O5372">
        <v>0</v>
      </c>
      <c r="P5372">
        <v>0</v>
      </c>
      <c r="Q5372">
        <v>0</v>
      </c>
      <c r="R5372">
        <v>0</v>
      </c>
      <c r="S5372">
        <v>1194.1600000000001</v>
      </c>
      <c r="T5372">
        <v>10</v>
      </c>
      <c r="U5372">
        <v>194.084648204834</v>
      </c>
      <c r="V5372">
        <v>0.16773276474769</v>
      </c>
    </row>
    <row r="5373" spans="1:22" hidden="1" x14ac:dyDescent="0.25">
      <c r="A5373" t="str">
        <f t="shared" si="114"/>
        <v>45-54MDepr Highrx_generic</v>
      </c>
      <c r="B5373" t="s">
        <v>274</v>
      </c>
      <c r="C5373" t="s">
        <v>5</v>
      </c>
      <c r="D5373" t="s">
        <v>591</v>
      </c>
      <c r="E5373" t="s">
        <v>4972</v>
      </c>
      <c r="F5373">
        <v>506</v>
      </c>
      <c r="G5373" t="s">
        <v>312</v>
      </c>
      <c r="H5373">
        <v>65.2257288342755</v>
      </c>
      <c r="I5373">
        <v>50.51</v>
      </c>
      <c r="J5373" t="s">
        <v>334</v>
      </c>
      <c r="K5373">
        <v>3294.5515634192602</v>
      </c>
      <c r="L5373">
        <v>1667043.0910901399</v>
      </c>
      <c r="M5373">
        <v>0</v>
      </c>
      <c r="N5373">
        <v>0</v>
      </c>
      <c r="O5373">
        <v>50.51</v>
      </c>
      <c r="P5373">
        <v>0</v>
      </c>
      <c r="Q5373">
        <v>0</v>
      </c>
      <c r="R5373">
        <v>0</v>
      </c>
      <c r="S5373">
        <v>25558.06</v>
      </c>
      <c r="T5373">
        <v>10</v>
      </c>
      <c r="U5373">
        <v>65.2257288342755</v>
      </c>
      <c r="V5373">
        <v>0.79580904364266603</v>
      </c>
    </row>
    <row r="5374" spans="1:22" hidden="1" x14ac:dyDescent="0.25">
      <c r="A5374" t="str">
        <f t="shared" si="114"/>
        <v>45-54MDepr Highrx_npbrand</v>
      </c>
      <c r="B5374" t="s">
        <v>274</v>
      </c>
      <c r="C5374" t="s">
        <v>5</v>
      </c>
      <c r="D5374" t="s">
        <v>591</v>
      </c>
      <c r="E5374" t="s">
        <v>4972</v>
      </c>
      <c r="F5374">
        <v>506</v>
      </c>
      <c r="G5374" t="s">
        <v>2688</v>
      </c>
      <c r="H5374">
        <v>846.42578810177497</v>
      </c>
      <c r="I5374">
        <v>1.2961823587700001</v>
      </c>
      <c r="J5374" t="s">
        <v>334</v>
      </c>
      <c r="K5374">
        <v>1097.12217454551</v>
      </c>
      <c r="L5374">
        <v>555143.82032002998</v>
      </c>
      <c r="M5374">
        <v>0</v>
      </c>
      <c r="N5374">
        <v>0</v>
      </c>
      <c r="O5374">
        <v>1.2961823587700001</v>
      </c>
      <c r="P5374">
        <v>0</v>
      </c>
      <c r="Q5374">
        <v>0</v>
      </c>
      <c r="R5374">
        <v>0</v>
      </c>
      <c r="S5374">
        <v>655.86827353761998</v>
      </c>
      <c r="T5374">
        <v>10</v>
      </c>
      <c r="U5374">
        <v>846.42578810177497</v>
      </c>
      <c r="V5374">
        <v>2.0421968784780201E-2</v>
      </c>
    </row>
    <row r="5375" spans="1:22" hidden="1" x14ac:dyDescent="0.25">
      <c r="A5375" t="str">
        <f t="shared" si="114"/>
        <v>45-54MDepr Highrx_pbrand</v>
      </c>
      <c r="B5375" t="s">
        <v>274</v>
      </c>
      <c r="C5375" t="s">
        <v>5</v>
      </c>
      <c r="D5375" t="s">
        <v>591</v>
      </c>
      <c r="E5375" t="s">
        <v>4972</v>
      </c>
      <c r="F5375">
        <v>506</v>
      </c>
      <c r="G5375" t="s">
        <v>2687</v>
      </c>
      <c r="H5375">
        <v>525.30932991888403</v>
      </c>
      <c r="I5375">
        <v>8.9738176412299993</v>
      </c>
      <c r="J5375" t="s">
        <v>334</v>
      </c>
      <c r="K5375">
        <v>4714.0301319287901</v>
      </c>
      <c r="L5375">
        <v>2385299.2467559702</v>
      </c>
      <c r="M5375">
        <v>0</v>
      </c>
      <c r="N5375">
        <v>0</v>
      </c>
      <c r="O5375">
        <v>8.9738176412299993</v>
      </c>
      <c r="P5375">
        <v>0</v>
      </c>
      <c r="Q5375">
        <v>0</v>
      </c>
      <c r="R5375">
        <v>0</v>
      </c>
      <c r="S5375">
        <v>4540.7517264623802</v>
      </c>
      <c r="T5375">
        <v>10</v>
      </c>
      <c r="U5375">
        <v>525.30932991888403</v>
      </c>
      <c r="V5375">
        <v>0.14138675974838499</v>
      </c>
    </row>
    <row r="5376" spans="1:22" hidden="1" x14ac:dyDescent="0.25">
      <c r="A5376" t="str">
        <f t="shared" si="114"/>
        <v>45-54MDepr Highrx_specialty</v>
      </c>
      <c r="B5376" t="s">
        <v>274</v>
      </c>
      <c r="C5376" t="s">
        <v>5</v>
      </c>
      <c r="D5376" t="s">
        <v>591</v>
      </c>
      <c r="E5376" t="s">
        <v>4972</v>
      </c>
      <c r="F5376">
        <v>506</v>
      </c>
      <c r="G5376" t="s">
        <v>313</v>
      </c>
      <c r="H5376">
        <v>3898.0603610316798</v>
      </c>
      <c r="I5376">
        <v>2.69</v>
      </c>
      <c r="J5376" t="s">
        <v>334</v>
      </c>
      <c r="K5376">
        <v>10485.782371175201</v>
      </c>
      <c r="L5376">
        <v>5305805.8798146602</v>
      </c>
      <c r="M5376">
        <v>0</v>
      </c>
      <c r="N5376">
        <v>0</v>
      </c>
      <c r="O5376">
        <v>2.69</v>
      </c>
      <c r="P5376">
        <v>0</v>
      </c>
      <c r="Q5376">
        <v>0</v>
      </c>
      <c r="R5376">
        <v>0</v>
      </c>
      <c r="S5376">
        <v>1361.14</v>
      </c>
      <c r="T5376">
        <v>10</v>
      </c>
      <c r="U5376">
        <v>3898.0603610316798</v>
      </c>
      <c r="V5376">
        <v>4.2382227824168901E-2</v>
      </c>
    </row>
    <row r="5377" spans="1:22" hidden="1" x14ac:dyDescent="0.25">
      <c r="A5377" t="str">
        <f t="shared" si="114"/>
        <v>55+FDepr Lowip_fac</v>
      </c>
      <c r="B5377" t="s">
        <v>2976</v>
      </c>
      <c r="C5377" t="s">
        <v>9</v>
      </c>
      <c r="D5377" t="s">
        <v>339</v>
      </c>
      <c r="E5377" t="s">
        <v>4970</v>
      </c>
      <c r="F5377">
        <v>1150</v>
      </c>
      <c r="G5377" t="s">
        <v>289</v>
      </c>
      <c r="H5377">
        <v>550.39925217391396</v>
      </c>
      <c r="I5377">
        <v>0.01</v>
      </c>
      <c r="J5377" t="s">
        <v>335</v>
      </c>
      <c r="K5377">
        <v>5.5039925217391303</v>
      </c>
      <c r="L5377">
        <v>6329.5914000000002</v>
      </c>
      <c r="M5377">
        <v>0</v>
      </c>
      <c r="N5377">
        <v>0</v>
      </c>
      <c r="O5377">
        <v>0</v>
      </c>
      <c r="P5377">
        <v>0.01</v>
      </c>
      <c r="Q5377">
        <v>0</v>
      </c>
      <c r="R5377">
        <v>0</v>
      </c>
      <c r="S5377">
        <v>11.5</v>
      </c>
      <c r="T5377">
        <v>3</v>
      </c>
      <c r="U5377">
        <v>550.39925217391396</v>
      </c>
      <c r="V5377">
        <v>1</v>
      </c>
    </row>
    <row r="5378" spans="1:22" hidden="1" x14ac:dyDescent="0.25">
      <c r="A5378" t="str">
        <f t="shared" si="114"/>
        <v>55+FDepr Lowip_prof</v>
      </c>
      <c r="B5378" t="s">
        <v>2976</v>
      </c>
      <c r="C5378" t="s">
        <v>9</v>
      </c>
      <c r="D5378" t="s">
        <v>339</v>
      </c>
      <c r="E5378" t="s">
        <v>4970</v>
      </c>
      <c r="F5378">
        <v>1150</v>
      </c>
      <c r="G5378" t="s">
        <v>290</v>
      </c>
      <c r="H5378">
        <v>0</v>
      </c>
      <c r="I5378">
        <v>0</v>
      </c>
      <c r="J5378" t="s">
        <v>363</v>
      </c>
      <c r="K5378">
        <v>0</v>
      </c>
      <c r="L5378">
        <v>0</v>
      </c>
      <c r="M5378">
        <v>0</v>
      </c>
      <c r="N5378">
        <v>0</v>
      </c>
      <c r="O5378">
        <v>0</v>
      </c>
      <c r="P5378">
        <v>0</v>
      </c>
      <c r="Q5378">
        <v>0</v>
      </c>
      <c r="R5378">
        <v>0</v>
      </c>
      <c r="S5378">
        <v>0</v>
      </c>
      <c r="T5378">
        <v>3</v>
      </c>
      <c r="U5378">
        <v>630.50686121293495</v>
      </c>
      <c r="V5378">
        <v>0.33333333333333298</v>
      </c>
    </row>
    <row r="5379" spans="1:22" hidden="1" x14ac:dyDescent="0.25">
      <c r="A5379" t="str">
        <f t="shared" si="114"/>
        <v>55+FDepr Lowop_ambulance</v>
      </c>
      <c r="B5379" t="s">
        <v>2976</v>
      </c>
      <c r="C5379" t="s">
        <v>9</v>
      </c>
      <c r="D5379" t="s">
        <v>339</v>
      </c>
      <c r="E5379" t="s">
        <v>4970</v>
      </c>
      <c r="F5379">
        <v>1150</v>
      </c>
      <c r="G5379" t="s">
        <v>291</v>
      </c>
      <c r="H5379">
        <v>0</v>
      </c>
      <c r="I5379">
        <v>0</v>
      </c>
      <c r="J5379" t="s">
        <v>336</v>
      </c>
      <c r="K5379">
        <v>0</v>
      </c>
      <c r="L5379">
        <v>0</v>
      </c>
      <c r="M5379">
        <v>0</v>
      </c>
      <c r="N5379">
        <v>0</v>
      </c>
      <c r="O5379">
        <v>0</v>
      </c>
      <c r="P5379">
        <v>0</v>
      </c>
      <c r="Q5379">
        <v>0</v>
      </c>
      <c r="R5379">
        <v>0</v>
      </c>
      <c r="S5379">
        <v>0</v>
      </c>
      <c r="T5379">
        <v>3</v>
      </c>
      <c r="U5379">
        <v>0</v>
      </c>
      <c r="V5379">
        <v>0</v>
      </c>
    </row>
    <row r="5380" spans="1:22" hidden="1" x14ac:dyDescent="0.25">
      <c r="A5380" t="str">
        <f t="shared" si="114"/>
        <v>55+FDepr Lowop_chiro</v>
      </c>
      <c r="B5380" t="s">
        <v>2976</v>
      </c>
      <c r="C5380" t="s">
        <v>9</v>
      </c>
      <c r="D5380" t="s">
        <v>339</v>
      </c>
      <c r="E5380" t="s">
        <v>4970</v>
      </c>
      <c r="F5380">
        <v>1150</v>
      </c>
      <c r="G5380" t="s">
        <v>292</v>
      </c>
      <c r="H5380">
        <v>41.266224099778903</v>
      </c>
      <c r="I5380">
        <v>0.56000000000000005</v>
      </c>
      <c r="J5380" t="s">
        <v>332</v>
      </c>
      <c r="K5380">
        <v>23.109085495876201</v>
      </c>
      <c r="L5380">
        <v>26575.448320257601</v>
      </c>
      <c r="M5380">
        <v>0.56000000000000005</v>
      </c>
      <c r="N5380">
        <v>0</v>
      </c>
      <c r="O5380">
        <v>0</v>
      </c>
      <c r="P5380">
        <v>0</v>
      </c>
      <c r="Q5380">
        <v>0</v>
      </c>
      <c r="R5380">
        <v>0</v>
      </c>
      <c r="S5380">
        <v>644</v>
      </c>
      <c r="T5380">
        <v>3</v>
      </c>
      <c r="U5380">
        <v>41.266224099778903</v>
      </c>
      <c r="V5380">
        <v>4.9209138840070298E-2</v>
      </c>
    </row>
    <row r="5381" spans="1:22" hidden="1" x14ac:dyDescent="0.25">
      <c r="A5381" t="str">
        <f t="shared" si="114"/>
        <v>55+FDepr Lowop_ct_mri</v>
      </c>
      <c r="B5381" t="s">
        <v>2976</v>
      </c>
      <c r="C5381" t="s">
        <v>9</v>
      </c>
      <c r="D5381" t="s">
        <v>339</v>
      </c>
      <c r="E5381" t="s">
        <v>4970</v>
      </c>
      <c r="F5381">
        <v>1150</v>
      </c>
      <c r="G5381" t="s">
        <v>293</v>
      </c>
      <c r="H5381">
        <v>667.39609693378998</v>
      </c>
      <c r="I5381">
        <v>0.13</v>
      </c>
      <c r="J5381" t="s">
        <v>333</v>
      </c>
      <c r="K5381">
        <v>86.761492601392703</v>
      </c>
      <c r="L5381">
        <v>99775.716491601605</v>
      </c>
      <c r="M5381">
        <v>0</v>
      </c>
      <c r="N5381">
        <v>0.13</v>
      </c>
      <c r="O5381">
        <v>0</v>
      </c>
      <c r="P5381">
        <v>0</v>
      </c>
      <c r="Q5381">
        <v>0</v>
      </c>
      <c r="R5381">
        <v>0</v>
      </c>
      <c r="S5381">
        <v>149.5</v>
      </c>
      <c r="T5381">
        <v>3</v>
      </c>
      <c r="U5381">
        <v>667.39609693378998</v>
      </c>
      <c r="V5381">
        <v>3.6723163841807897E-2</v>
      </c>
    </row>
    <row r="5382" spans="1:22" hidden="1" x14ac:dyDescent="0.25">
      <c r="A5382" t="str">
        <f t="shared" si="114"/>
        <v>55+FDepr Lowop_diagnostic_cardiology</v>
      </c>
      <c r="B5382" t="s">
        <v>2976</v>
      </c>
      <c r="C5382" t="s">
        <v>9</v>
      </c>
      <c r="D5382" t="s">
        <v>339</v>
      </c>
      <c r="E5382" t="s">
        <v>4970</v>
      </c>
      <c r="F5382">
        <v>1150</v>
      </c>
      <c r="G5382" t="s">
        <v>294</v>
      </c>
      <c r="H5382">
        <v>148.10359591282401</v>
      </c>
      <c r="I5382">
        <v>0.52</v>
      </c>
      <c r="J5382" t="s">
        <v>333</v>
      </c>
      <c r="K5382">
        <v>77.013869874668202</v>
      </c>
      <c r="L5382">
        <v>88565.950355868496</v>
      </c>
      <c r="M5382">
        <v>0</v>
      </c>
      <c r="N5382">
        <v>0.52</v>
      </c>
      <c r="O5382">
        <v>0</v>
      </c>
      <c r="P5382">
        <v>0</v>
      </c>
      <c r="Q5382">
        <v>0</v>
      </c>
      <c r="R5382">
        <v>0</v>
      </c>
      <c r="S5382">
        <v>598</v>
      </c>
      <c r="T5382">
        <v>3</v>
      </c>
      <c r="U5382">
        <v>148.10359591282401</v>
      </c>
      <c r="V5382">
        <v>0.14689265536723201</v>
      </c>
    </row>
    <row r="5383" spans="1:22" hidden="1" x14ac:dyDescent="0.25">
      <c r="A5383" t="str">
        <f t="shared" si="114"/>
        <v>55+FDepr Lowop_dialysis</v>
      </c>
      <c r="B5383" t="s">
        <v>2976</v>
      </c>
      <c r="C5383" t="s">
        <v>9</v>
      </c>
      <c r="D5383" t="s">
        <v>339</v>
      </c>
      <c r="E5383" t="s">
        <v>4970</v>
      </c>
      <c r="F5383">
        <v>1150</v>
      </c>
      <c r="G5383" t="s">
        <v>295</v>
      </c>
      <c r="H5383">
        <v>0</v>
      </c>
      <c r="I5383">
        <v>0</v>
      </c>
      <c r="J5383" t="s">
        <v>336</v>
      </c>
      <c r="K5383">
        <v>0</v>
      </c>
      <c r="L5383">
        <v>0</v>
      </c>
      <c r="M5383">
        <v>0</v>
      </c>
      <c r="N5383">
        <v>0</v>
      </c>
      <c r="O5383">
        <v>0</v>
      </c>
      <c r="P5383">
        <v>0</v>
      </c>
      <c r="Q5383">
        <v>0</v>
      </c>
      <c r="R5383">
        <v>0</v>
      </c>
      <c r="S5383">
        <v>0</v>
      </c>
      <c r="T5383">
        <v>3</v>
      </c>
      <c r="U5383">
        <v>0</v>
      </c>
      <c r="V5383">
        <v>0</v>
      </c>
    </row>
    <row r="5384" spans="1:22" hidden="1" x14ac:dyDescent="0.25">
      <c r="A5384" t="str">
        <f t="shared" si="114"/>
        <v>55+FDepr Lowop_dme</v>
      </c>
      <c r="B5384" t="s">
        <v>2976</v>
      </c>
      <c r="C5384" t="s">
        <v>9</v>
      </c>
      <c r="D5384" t="s">
        <v>339</v>
      </c>
      <c r="E5384" t="s">
        <v>4970</v>
      </c>
      <c r="F5384">
        <v>1150</v>
      </c>
      <c r="G5384" t="s">
        <v>296</v>
      </c>
      <c r="H5384">
        <v>97.934572378354304</v>
      </c>
      <c r="I5384">
        <v>0.1</v>
      </c>
      <c r="J5384" t="s">
        <v>336</v>
      </c>
      <c r="K5384">
        <v>9.7934572378354297</v>
      </c>
      <c r="L5384">
        <v>11262.4758235107</v>
      </c>
      <c r="M5384">
        <v>0</v>
      </c>
      <c r="N5384">
        <v>0</v>
      </c>
      <c r="O5384">
        <v>0</v>
      </c>
      <c r="P5384">
        <v>0</v>
      </c>
      <c r="Q5384">
        <v>0.1</v>
      </c>
      <c r="R5384">
        <v>9.7934572378354297</v>
      </c>
      <c r="S5384">
        <v>115</v>
      </c>
      <c r="T5384">
        <v>3</v>
      </c>
      <c r="U5384">
        <v>97.934572378354304</v>
      </c>
      <c r="V5384">
        <v>3.6496350364963501E-2</v>
      </c>
    </row>
    <row r="5385" spans="1:22" hidden="1" x14ac:dyDescent="0.25">
      <c r="A5385" t="str">
        <f t="shared" si="114"/>
        <v>55+FDepr Lowop_er_fac</v>
      </c>
      <c r="B5385" t="s">
        <v>2976</v>
      </c>
      <c r="C5385" t="s">
        <v>9</v>
      </c>
      <c r="D5385" t="s">
        <v>339</v>
      </c>
      <c r="E5385" t="s">
        <v>4970</v>
      </c>
      <c r="F5385">
        <v>1150</v>
      </c>
      <c r="G5385" t="s">
        <v>297</v>
      </c>
      <c r="H5385">
        <v>982.43420606411405</v>
      </c>
      <c r="I5385">
        <v>0.12</v>
      </c>
      <c r="J5385" t="s">
        <v>336</v>
      </c>
      <c r="K5385">
        <v>117.892104727694</v>
      </c>
      <c r="L5385">
        <v>135575.92043684801</v>
      </c>
      <c r="M5385">
        <v>0</v>
      </c>
      <c r="N5385">
        <v>0</v>
      </c>
      <c r="O5385">
        <v>0</v>
      </c>
      <c r="P5385">
        <v>0</v>
      </c>
      <c r="Q5385">
        <v>0.12</v>
      </c>
      <c r="R5385">
        <v>117.892104727694</v>
      </c>
      <c r="S5385">
        <v>138</v>
      </c>
      <c r="T5385">
        <v>3</v>
      </c>
      <c r="U5385">
        <v>982.43420606411405</v>
      </c>
      <c r="V5385">
        <v>4.3795620437956199E-2</v>
      </c>
    </row>
    <row r="5386" spans="1:22" hidden="1" x14ac:dyDescent="0.25">
      <c r="A5386" t="str">
        <f t="shared" si="114"/>
        <v>55+FDepr Lowop_er_prof</v>
      </c>
      <c r="B5386" t="s">
        <v>2976</v>
      </c>
      <c r="C5386" t="s">
        <v>9</v>
      </c>
      <c r="D5386" t="s">
        <v>339</v>
      </c>
      <c r="E5386" t="s">
        <v>4970</v>
      </c>
      <c r="F5386">
        <v>1150</v>
      </c>
      <c r="G5386" t="s">
        <v>298</v>
      </c>
      <c r="H5386">
        <v>0</v>
      </c>
      <c r="I5386">
        <v>0</v>
      </c>
      <c r="J5386" t="s">
        <v>276</v>
      </c>
      <c r="K5386">
        <v>0</v>
      </c>
      <c r="L5386">
        <v>0</v>
      </c>
      <c r="M5386">
        <v>0</v>
      </c>
      <c r="N5386">
        <v>0</v>
      </c>
      <c r="O5386">
        <v>0</v>
      </c>
      <c r="P5386">
        <v>0</v>
      </c>
      <c r="Q5386">
        <v>0</v>
      </c>
      <c r="R5386">
        <v>0</v>
      </c>
      <c r="S5386">
        <v>0</v>
      </c>
      <c r="T5386">
        <v>3</v>
      </c>
      <c r="U5386">
        <v>0</v>
      </c>
      <c r="V5386">
        <v>0</v>
      </c>
    </row>
    <row r="5387" spans="1:22" hidden="1" x14ac:dyDescent="0.25">
      <c r="A5387" t="str">
        <f t="shared" si="114"/>
        <v>55+FDepr Lowop_eye</v>
      </c>
      <c r="B5387" t="s">
        <v>2976</v>
      </c>
      <c r="C5387" t="s">
        <v>9</v>
      </c>
      <c r="D5387" t="s">
        <v>339</v>
      </c>
      <c r="E5387" t="s">
        <v>4970</v>
      </c>
      <c r="F5387">
        <v>1150</v>
      </c>
      <c r="G5387" t="s">
        <v>299</v>
      </c>
      <c r="H5387">
        <v>125.188521590523</v>
      </c>
      <c r="I5387">
        <v>0.17</v>
      </c>
      <c r="J5387" t="s">
        <v>332</v>
      </c>
      <c r="K5387">
        <v>21.2820486703889</v>
      </c>
      <c r="L5387">
        <v>24474.355970947301</v>
      </c>
      <c r="M5387">
        <v>0.17</v>
      </c>
      <c r="N5387">
        <v>0</v>
      </c>
      <c r="O5387">
        <v>0</v>
      </c>
      <c r="P5387">
        <v>0</v>
      </c>
      <c r="Q5387">
        <v>0</v>
      </c>
      <c r="R5387">
        <v>0</v>
      </c>
      <c r="S5387">
        <v>195.5</v>
      </c>
      <c r="T5387">
        <v>3</v>
      </c>
      <c r="U5387">
        <v>125.188521590523</v>
      </c>
      <c r="V5387">
        <v>1.49384885764499E-2</v>
      </c>
    </row>
    <row r="5388" spans="1:22" hidden="1" x14ac:dyDescent="0.25">
      <c r="A5388" t="str">
        <f t="shared" si="114"/>
        <v>55+FDepr Lowop_jcode</v>
      </c>
      <c r="B5388" t="s">
        <v>2976</v>
      </c>
      <c r="C5388" t="s">
        <v>9</v>
      </c>
      <c r="D5388" t="s">
        <v>339</v>
      </c>
      <c r="E5388" t="s">
        <v>4970</v>
      </c>
      <c r="F5388">
        <v>1150</v>
      </c>
      <c r="G5388" t="s">
        <v>300</v>
      </c>
      <c r="H5388">
        <v>0</v>
      </c>
      <c r="I5388">
        <v>0</v>
      </c>
      <c r="J5388" t="s">
        <v>336</v>
      </c>
      <c r="K5388">
        <v>0</v>
      </c>
      <c r="L5388">
        <v>0</v>
      </c>
      <c r="M5388">
        <v>0</v>
      </c>
      <c r="N5388">
        <v>0</v>
      </c>
      <c r="O5388">
        <v>0</v>
      </c>
      <c r="P5388">
        <v>0</v>
      </c>
      <c r="Q5388">
        <v>0</v>
      </c>
      <c r="R5388">
        <v>0</v>
      </c>
      <c r="S5388">
        <v>0</v>
      </c>
      <c r="T5388">
        <v>3</v>
      </c>
      <c r="U5388">
        <v>0</v>
      </c>
      <c r="V5388">
        <v>0</v>
      </c>
    </row>
    <row r="5389" spans="1:22" hidden="1" x14ac:dyDescent="0.25">
      <c r="A5389" t="str">
        <f t="shared" si="114"/>
        <v>55+FDepr Lowop_lab</v>
      </c>
      <c r="B5389" t="s">
        <v>2976</v>
      </c>
      <c r="C5389" t="s">
        <v>9</v>
      </c>
      <c r="D5389" t="s">
        <v>339</v>
      </c>
      <c r="E5389" t="s">
        <v>4970</v>
      </c>
      <c r="F5389">
        <v>1150</v>
      </c>
      <c r="G5389" t="s">
        <v>301</v>
      </c>
      <c r="H5389">
        <v>73.052082358977202</v>
      </c>
      <c r="I5389">
        <v>2.1800000000000002</v>
      </c>
      <c r="J5389" t="s">
        <v>333</v>
      </c>
      <c r="K5389">
        <v>159.25353954257</v>
      </c>
      <c r="L5389">
        <v>183141.570473956</v>
      </c>
      <c r="M5389">
        <v>0</v>
      </c>
      <c r="N5389">
        <v>2.1800000000000002</v>
      </c>
      <c r="O5389">
        <v>0</v>
      </c>
      <c r="P5389">
        <v>0</v>
      </c>
      <c r="Q5389">
        <v>0</v>
      </c>
      <c r="R5389">
        <v>0</v>
      </c>
      <c r="S5389">
        <v>2507</v>
      </c>
      <c r="T5389">
        <v>3</v>
      </c>
      <c r="U5389">
        <v>73.052082358977202</v>
      </c>
      <c r="V5389">
        <v>0.61581920903954801</v>
      </c>
    </row>
    <row r="5390" spans="1:22" hidden="1" x14ac:dyDescent="0.25">
      <c r="A5390" t="str">
        <f t="shared" si="114"/>
        <v>55+FDepr Lowop_mh</v>
      </c>
      <c r="B5390" t="s">
        <v>2976</v>
      </c>
      <c r="C5390" t="s">
        <v>9</v>
      </c>
      <c r="D5390" t="s">
        <v>339</v>
      </c>
      <c r="E5390" t="s">
        <v>4970</v>
      </c>
      <c r="F5390">
        <v>1150</v>
      </c>
      <c r="G5390" t="s">
        <v>302</v>
      </c>
      <c r="H5390">
        <v>96.185967237345594</v>
      </c>
      <c r="I5390">
        <v>1.57</v>
      </c>
      <c r="J5390" t="s">
        <v>332</v>
      </c>
      <c r="K5390">
        <v>151.011968562633</v>
      </c>
      <c r="L5390">
        <v>173663.763847027</v>
      </c>
      <c r="M5390">
        <v>1.57</v>
      </c>
      <c r="N5390">
        <v>0</v>
      </c>
      <c r="O5390">
        <v>0</v>
      </c>
      <c r="P5390">
        <v>0</v>
      </c>
      <c r="Q5390">
        <v>0</v>
      </c>
      <c r="R5390">
        <v>0</v>
      </c>
      <c r="S5390">
        <v>1805.5</v>
      </c>
      <c r="T5390">
        <v>3</v>
      </c>
      <c r="U5390">
        <v>96.185967237345594</v>
      </c>
      <c r="V5390">
        <v>0.137961335676626</v>
      </c>
    </row>
    <row r="5391" spans="1:22" hidden="1" x14ac:dyDescent="0.25">
      <c r="A5391" t="str">
        <f t="shared" si="114"/>
        <v>55+FDepr Lowop_op_fac</v>
      </c>
      <c r="B5391" t="s">
        <v>2976</v>
      </c>
      <c r="C5391" t="s">
        <v>9</v>
      </c>
      <c r="D5391" t="s">
        <v>339</v>
      </c>
      <c r="E5391" t="s">
        <v>4970</v>
      </c>
      <c r="F5391">
        <v>1150</v>
      </c>
      <c r="G5391" t="s">
        <v>303</v>
      </c>
      <c r="H5391">
        <v>257.49188747359602</v>
      </c>
      <c r="I5391">
        <v>0.42</v>
      </c>
      <c r="J5391" t="s">
        <v>336</v>
      </c>
      <c r="K5391">
        <v>108.14659273891</v>
      </c>
      <c r="L5391">
        <v>124368.58164974699</v>
      </c>
      <c r="M5391">
        <v>0</v>
      </c>
      <c r="N5391">
        <v>0</v>
      </c>
      <c r="O5391">
        <v>0</v>
      </c>
      <c r="P5391">
        <v>0</v>
      </c>
      <c r="Q5391">
        <v>0.42</v>
      </c>
      <c r="R5391">
        <v>108.14659273891</v>
      </c>
      <c r="S5391">
        <v>483</v>
      </c>
      <c r="T5391">
        <v>3</v>
      </c>
      <c r="U5391">
        <v>257.49188747359602</v>
      </c>
      <c r="V5391">
        <v>0.153284671532847</v>
      </c>
    </row>
    <row r="5392" spans="1:22" hidden="1" x14ac:dyDescent="0.25">
      <c r="A5392" t="str">
        <f t="shared" si="114"/>
        <v>55+FDepr Lowop_other</v>
      </c>
      <c r="B5392" t="s">
        <v>2976</v>
      </c>
      <c r="C5392" t="s">
        <v>9</v>
      </c>
      <c r="D5392" t="s">
        <v>339</v>
      </c>
      <c r="E5392" t="s">
        <v>4970</v>
      </c>
      <c r="F5392">
        <v>1150</v>
      </c>
      <c r="G5392" t="s">
        <v>304</v>
      </c>
      <c r="H5392">
        <v>154.13778477740999</v>
      </c>
      <c r="I5392">
        <v>1</v>
      </c>
      <c r="J5392" t="s">
        <v>336</v>
      </c>
      <c r="K5392">
        <v>154.13778477740999</v>
      </c>
      <c r="L5392">
        <v>177258.45249402101</v>
      </c>
      <c r="M5392">
        <v>0</v>
      </c>
      <c r="N5392">
        <v>0</v>
      </c>
      <c r="O5392">
        <v>0</v>
      </c>
      <c r="P5392">
        <v>0</v>
      </c>
      <c r="Q5392">
        <v>1</v>
      </c>
      <c r="R5392">
        <v>154.13778477740999</v>
      </c>
      <c r="S5392">
        <v>1150</v>
      </c>
      <c r="T5392">
        <v>3</v>
      </c>
      <c r="U5392">
        <v>154.13778477740999</v>
      </c>
      <c r="V5392">
        <v>0.36496350364963498</v>
      </c>
    </row>
    <row r="5393" spans="1:22" hidden="1" x14ac:dyDescent="0.25">
      <c r="A5393" t="str">
        <f t="shared" si="114"/>
        <v>55+FDepr Lowop_prev</v>
      </c>
      <c r="B5393" t="s">
        <v>2976</v>
      </c>
      <c r="C5393" t="s">
        <v>9</v>
      </c>
      <c r="D5393" t="s">
        <v>339</v>
      </c>
      <c r="E5393" t="s">
        <v>4970</v>
      </c>
      <c r="F5393">
        <v>1150</v>
      </c>
      <c r="G5393" t="s">
        <v>305</v>
      </c>
      <c r="H5393">
        <v>161.80359430960601</v>
      </c>
      <c r="I5393">
        <v>2.87</v>
      </c>
      <c r="J5393" t="s">
        <v>332</v>
      </c>
      <c r="K5393">
        <v>464.37631566856999</v>
      </c>
      <c r="L5393">
        <v>534032.76301885606</v>
      </c>
      <c r="M5393">
        <v>2.87</v>
      </c>
      <c r="N5393">
        <v>0</v>
      </c>
      <c r="O5393">
        <v>0</v>
      </c>
      <c r="P5393">
        <v>0</v>
      </c>
      <c r="Q5393">
        <v>0</v>
      </c>
      <c r="R5393">
        <v>0</v>
      </c>
      <c r="S5393">
        <v>3300.5</v>
      </c>
      <c r="T5393">
        <v>3</v>
      </c>
      <c r="U5393">
        <v>161.80359430960601</v>
      </c>
      <c r="V5393">
        <v>0.25219683655536002</v>
      </c>
    </row>
    <row r="5394" spans="1:22" hidden="1" x14ac:dyDescent="0.25">
      <c r="A5394" t="str">
        <f t="shared" si="114"/>
        <v>55+FDepr Lowop_primcare</v>
      </c>
      <c r="B5394" t="s">
        <v>2976</v>
      </c>
      <c r="C5394" t="s">
        <v>9</v>
      </c>
      <c r="D5394" t="s">
        <v>339</v>
      </c>
      <c r="E5394" t="s">
        <v>4970</v>
      </c>
      <c r="F5394">
        <v>1150</v>
      </c>
      <c r="G5394" t="s">
        <v>306</v>
      </c>
      <c r="H5394">
        <v>113.549276478913</v>
      </c>
      <c r="I5394">
        <v>2.9</v>
      </c>
      <c r="J5394" t="s">
        <v>332</v>
      </c>
      <c r="K5394">
        <v>329.292901788846</v>
      </c>
      <c r="L5394">
        <v>378686.83705717302</v>
      </c>
      <c r="M5394">
        <v>2.9</v>
      </c>
      <c r="N5394">
        <v>0</v>
      </c>
      <c r="O5394">
        <v>0</v>
      </c>
      <c r="P5394">
        <v>0</v>
      </c>
      <c r="Q5394">
        <v>0</v>
      </c>
      <c r="R5394">
        <v>0</v>
      </c>
      <c r="S5394">
        <v>3335</v>
      </c>
      <c r="T5394">
        <v>3</v>
      </c>
      <c r="U5394">
        <v>113.549276478913</v>
      </c>
      <c r="V5394">
        <v>0.254833040421793</v>
      </c>
    </row>
    <row r="5395" spans="1:22" hidden="1" x14ac:dyDescent="0.25">
      <c r="A5395" t="str">
        <f t="shared" si="114"/>
        <v>55+FDepr Lowop_rehab</v>
      </c>
      <c r="B5395" t="s">
        <v>2976</v>
      </c>
      <c r="C5395" t="s">
        <v>9</v>
      </c>
      <c r="D5395" t="s">
        <v>339</v>
      </c>
      <c r="E5395" t="s">
        <v>4970</v>
      </c>
      <c r="F5395">
        <v>1150</v>
      </c>
      <c r="G5395" t="s">
        <v>307</v>
      </c>
      <c r="H5395">
        <v>89.205490566569296</v>
      </c>
      <c r="I5395">
        <v>0.87</v>
      </c>
      <c r="J5395" t="s">
        <v>336</v>
      </c>
      <c r="K5395">
        <v>77.608776792915293</v>
      </c>
      <c r="L5395">
        <v>89250.093311852601</v>
      </c>
      <c r="M5395">
        <v>0</v>
      </c>
      <c r="N5395">
        <v>0</v>
      </c>
      <c r="O5395">
        <v>0</v>
      </c>
      <c r="P5395">
        <v>0</v>
      </c>
      <c r="Q5395">
        <v>0.87</v>
      </c>
      <c r="R5395">
        <v>77.608776792915293</v>
      </c>
      <c r="S5395">
        <v>1000.5</v>
      </c>
      <c r="T5395">
        <v>3</v>
      </c>
      <c r="U5395">
        <v>89.205490566569296</v>
      </c>
      <c r="V5395">
        <v>0.31751824817518198</v>
      </c>
    </row>
    <row r="5396" spans="1:22" hidden="1" x14ac:dyDescent="0.25">
      <c r="A5396" t="str">
        <f t="shared" si="114"/>
        <v>55+FDepr Lowop_speccare</v>
      </c>
      <c r="B5396" t="s">
        <v>2976</v>
      </c>
      <c r="C5396" t="s">
        <v>9</v>
      </c>
      <c r="D5396" t="s">
        <v>339</v>
      </c>
      <c r="E5396" t="s">
        <v>4970</v>
      </c>
      <c r="F5396">
        <v>1150</v>
      </c>
      <c r="G5396" t="s">
        <v>308</v>
      </c>
      <c r="H5396">
        <v>110.121135635006</v>
      </c>
      <c r="I5396">
        <v>3.31</v>
      </c>
      <c r="J5396" t="s">
        <v>332</v>
      </c>
      <c r="K5396">
        <v>364.50095895186797</v>
      </c>
      <c r="L5396">
        <v>419176.10279464902</v>
      </c>
      <c r="M5396">
        <v>3.31</v>
      </c>
      <c r="N5396">
        <v>0</v>
      </c>
      <c r="O5396">
        <v>0</v>
      </c>
      <c r="P5396">
        <v>0</v>
      </c>
      <c r="Q5396">
        <v>0</v>
      </c>
      <c r="R5396">
        <v>0</v>
      </c>
      <c r="S5396">
        <v>3806.5</v>
      </c>
      <c r="T5396">
        <v>3</v>
      </c>
      <c r="U5396">
        <v>110.121135635006</v>
      </c>
      <c r="V5396">
        <v>0.29086115992970102</v>
      </c>
    </row>
    <row r="5397" spans="1:22" hidden="1" x14ac:dyDescent="0.25">
      <c r="A5397" t="str">
        <f t="shared" si="114"/>
        <v>55+FDepr Lowop_surg</v>
      </c>
      <c r="B5397" t="s">
        <v>2976</v>
      </c>
      <c r="C5397" t="s">
        <v>9</v>
      </c>
      <c r="D5397" t="s">
        <v>339</v>
      </c>
      <c r="E5397" t="s">
        <v>4970</v>
      </c>
      <c r="F5397">
        <v>1150</v>
      </c>
      <c r="G5397" t="s">
        <v>309</v>
      </c>
      <c r="H5397">
        <v>169.86712726530601</v>
      </c>
      <c r="I5397">
        <v>0.23</v>
      </c>
      <c r="J5397" t="s">
        <v>336</v>
      </c>
      <c r="K5397">
        <v>39.0694392710204</v>
      </c>
      <c r="L5397">
        <v>44929.855161673397</v>
      </c>
      <c r="M5397">
        <v>0</v>
      </c>
      <c r="N5397">
        <v>0</v>
      </c>
      <c r="O5397">
        <v>0</v>
      </c>
      <c r="P5397">
        <v>0</v>
      </c>
      <c r="Q5397">
        <v>0.23</v>
      </c>
      <c r="R5397">
        <v>39.0694392710204</v>
      </c>
      <c r="S5397">
        <v>264.5</v>
      </c>
      <c r="T5397">
        <v>3</v>
      </c>
      <c r="U5397">
        <v>169.86712726530601</v>
      </c>
      <c r="V5397">
        <v>8.3941605839416095E-2</v>
      </c>
    </row>
    <row r="5398" spans="1:22" hidden="1" x14ac:dyDescent="0.25">
      <c r="A5398" t="str">
        <f t="shared" si="114"/>
        <v>55+FDepr Lowop_ultrasound</v>
      </c>
      <c r="B5398" t="s">
        <v>2976</v>
      </c>
      <c r="C5398" t="s">
        <v>9</v>
      </c>
      <c r="D5398" t="s">
        <v>339</v>
      </c>
      <c r="E5398" t="s">
        <v>4970</v>
      </c>
      <c r="F5398">
        <v>1150</v>
      </c>
      <c r="G5398" t="s">
        <v>310</v>
      </c>
      <c r="H5398">
        <v>218.025130829256</v>
      </c>
      <c r="I5398">
        <v>0.14000000000000001</v>
      </c>
      <c r="J5398" t="s">
        <v>333</v>
      </c>
      <c r="K5398">
        <v>30.523518316095799</v>
      </c>
      <c r="L5398">
        <v>35102.046063510199</v>
      </c>
      <c r="M5398">
        <v>0</v>
      </c>
      <c r="N5398">
        <v>0.14000000000000001</v>
      </c>
      <c r="O5398">
        <v>0</v>
      </c>
      <c r="P5398">
        <v>0</v>
      </c>
      <c r="Q5398">
        <v>0</v>
      </c>
      <c r="R5398">
        <v>0</v>
      </c>
      <c r="S5398">
        <v>161</v>
      </c>
      <c r="T5398">
        <v>3</v>
      </c>
      <c r="U5398">
        <v>218.025130829256</v>
      </c>
      <c r="V5398">
        <v>3.9548022598870101E-2</v>
      </c>
    </row>
    <row r="5399" spans="1:22" hidden="1" x14ac:dyDescent="0.25">
      <c r="A5399" t="str">
        <f t="shared" si="114"/>
        <v>55+FDepr Lowop_xray</v>
      </c>
      <c r="B5399" t="s">
        <v>2976</v>
      </c>
      <c r="C5399" t="s">
        <v>9</v>
      </c>
      <c r="D5399" t="s">
        <v>339</v>
      </c>
      <c r="E5399" t="s">
        <v>4970</v>
      </c>
      <c r="F5399">
        <v>1150</v>
      </c>
      <c r="G5399" t="s">
        <v>311</v>
      </c>
      <c r="H5399">
        <v>123.475533643821</v>
      </c>
      <c r="I5399">
        <v>0.56999999999999995</v>
      </c>
      <c r="J5399" t="s">
        <v>333</v>
      </c>
      <c r="K5399">
        <v>70.381054176977997</v>
      </c>
      <c r="L5399">
        <v>80938.212303524706</v>
      </c>
      <c r="M5399">
        <v>0</v>
      </c>
      <c r="N5399">
        <v>0.56999999999999995</v>
      </c>
      <c r="O5399">
        <v>0</v>
      </c>
      <c r="P5399">
        <v>0</v>
      </c>
      <c r="Q5399">
        <v>0</v>
      </c>
      <c r="R5399">
        <v>0</v>
      </c>
      <c r="S5399">
        <v>655.5</v>
      </c>
      <c r="T5399">
        <v>3</v>
      </c>
      <c r="U5399">
        <v>123.475533643821</v>
      </c>
      <c r="V5399">
        <v>0.161016949152542</v>
      </c>
    </row>
    <row r="5400" spans="1:22" hidden="1" x14ac:dyDescent="0.25">
      <c r="A5400" t="str">
        <f t="shared" ref="A5400:A5463" si="115">B5400&amp;C5400&amp;E5400&amp;G5400</f>
        <v>55+FDepr Lowrx_generic</v>
      </c>
      <c r="B5400" t="s">
        <v>2976</v>
      </c>
      <c r="C5400" t="s">
        <v>9</v>
      </c>
      <c r="D5400" t="s">
        <v>339</v>
      </c>
      <c r="E5400" t="s">
        <v>4970</v>
      </c>
      <c r="F5400">
        <v>1150</v>
      </c>
      <c r="G5400" t="s">
        <v>312</v>
      </c>
      <c r="H5400">
        <v>30.780193310045501</v>
      </c>
      <c r="I5400">
        <v>23.2</v>
      </c>
      <c r="J5400" t="s">
        <v>334</v>
      </c>
      <c r="K5400">
        <v>714.10048479305499</v>
      </c>
      <c r="L5400">
        <v>821215.55751201406</v>
      </c>
      <c r="M5400">
        <v>0</v>
      </c>
      <c r="N5400">
        <v>0</v>
      </c>
      <c r="O5400">
        <v>23.2</v>
      </c>
      <c r="P5400">
        <v>0</v>
      </c>
      <c r="Q5400">
        <v>0</v>
      </c>
      <c r="R5400">
        <v>0</v>
      </c>
      <c r="S5400">
        <v>26680</v>
      </c>
      <c r="T5400">
        <v>3</v>
      </c>
      <c r="U5400">
        <v>30.780193310045501</v>
      </c>
      <c r="V5400">
        <v>0.88179399467882902</v>
      </c>
    </row>
    <row r="5401" spans="1:22" hidden="1" x14ac:dyDescent="0.25">
      <c r="A5401" t="str">
        <f t="shared" si="115"/>
        <v>55+FDepr Lowrx_npbrand</v>
      </c>
      <c r="B5401" t="s">
        <v>2976</v>
      </c>
      <c r="C5401" t="s">
        <v>9</v>
      </c>
      <c r="D5401" t="s">
        <v>339</v>
      </c>
      <c r="E5401" t="s">
        <v>4970</v>
      </c>
      <c r="F5401">
        <v>1150</v>
      </c>
      <c r="G5401" t="s">
        <v>2688</v>
      </c>
      <c r="H5401">
        <v>285.602236936439</v>
      </c>
      <c r="I5401">
        <v>0.39125270810000001</v>
      </c>
      <c r="J5401" t="s">
        <v>334</v>
      </c>
      <c r="K5401">
        <v>111.7426486408</v>
      </c>
      <c r="L5401">
        <v>128504.04593691901</v>
      </c>
      <c r="M5401">
        <v>0</v>
      </c>
      <c r="N5401">
        <v>0</v>
      </c>
      <c r="O5401">
        <v>0.39125270810000001</v>
      </c>
      <c r="P5401">
        <v>0</v>
      </c>
      <c r="Q5401">
        <v>0</v>
      </c>
      <c r="R5401">
        <v>0</v>
      </c>
      <c r="S5401">
        <v>449.940614315</v>
      </c>
      <c r="T5401">
        <v>3</v>
      </c>
      <c r="U5401">
        <v>285.602236936439</v>
      </c>
      <c r="V5401">
        <v>1.487087450019E-2</v>
      </c>
    </row>
    <row r="5402" spans="1:22" hidden="1" x14ac:dyDescent="0.25">
      <c r="A5402" t="str">
        <f t="shared" si="115"/>
        <v>55+FDepr Lowrx_pbrand</v>
      </c>
      <c r="B5402" t="s">
        <v>2976</v>
      </c>
      <c r="C5402" t="s">
        <v>9</v>
      </c>
      <c r="D5402" t="s">
        <v>339</v>
      </c>
      <c r="E5402" t="s">
        <v>4970</v>
      </c>
      <c r="F5402">
        <v>1150</v>
      </c>
      <c r="G5402" t="s">
        <v>2687</v>
      </c>
      <c r="H5402">
        <v>177.250648334896</v>
      </c>
      <c r="I5402">
        <v>2.7087472919</v>
      </c>
      <c r="J5402" t="s">
        <v>334</v>
      </c>
      <c r="K5402">
        <v>480.127213664669</v>
      </c>
      <c r="L5402">
        <v>552146.29571436904</v>
      </c>
      <c r="M5402">
        <v>0</v>
      </c>
      <c r="N5402">
        <v>0</v>
      </c>
      <c r="O5402">
        <v>2.7087472919</v>
      </c>
      <c r="P5402">
        <v>0</v>
      </c>
      <c r="Q5402">
        <v>0</v>
      </c>
      <c r="R5402">
        <v>0</v>
      </c>
      <c r="S5402">
        <v>3115.0593856850001</v>
      </c>
      <c r="T5402">
        <v>3</v>
      </c>
      <c r="U5402">
        <v>177.250648334896</v>
      </c>
      <c r="V5402">
        <v>0.102955047202585</v>
      </c>
    </row>
    <row r="5403" spans="1:22" hidden="1" x14ac:dyDescent="0.25">
      <c r="A5403" t="str">
        <f t="shared" si="115"/>
        <v>55+FDepr Lowrx_specialty</v>
      </c>
      <c r="B5403" t="s">
        <v>2976</v>
      </c>
      <c r="C5403" t="s">
        <v>9</v>
      </c>
      <c r="D5403" t="s">
        <v>339</v>
      </c>
      <c r="E5403" t="s">
        <v>4970</v>
      </c>
      <c r="F5403">
        <v>1150</v>
      </c>
      <c r="G5403" t="s">
        <v>313</v>
      </c>
      <c r="H5403">
        <v>1102.68856029212</v>
      </c>
      <c r="I5403">
        <v>0.01</v>
      </c>
      <c r="J5403" t="s">
        <v>334</v>
      </c>
      <c r="K5403">
        <v>11.026885602921199</v>
      </c>
      <c r="L5403">
        <v>12680.9184433594</v>
      </c>
      <c r="M5403">
        <v>0</v>
      </c>
      <c r="N5403">
        <v>0</v>
      </c>
      <c r="O5403">
        <v>0.01</v>
      </c>
      <c r="P5403">
        <v>0</v>
      </c>
      <c r="Q5403">
        <v>0</v>
      </c>
      <c r="R5403">
        <v>0</v>
      </c>
      <c r="S5403">
        <v>11.5</v>
      </c>
      <c r="T5403">
        <v>3</v>
      </c>
      <c r="U5403">
        <v>1102.68856029212</v>
      </c>
      <c r="V5403">
        <v>3.8008361839604702E-4</v>
      </c>
    </row>
    <row r="5404" spans="1:22" hidden="1" x14ac:dyDescent="0.25">
      <c r="A5404" t="str">
        <f t="shared" si="115"/>
        <v>55+FDepr Medip_fac</v>
      </c>
      <c r="B5404" t="s">
        <v>2976</v>
      </c>
      <c r="C5404" t="s">
        <v>9</v>
      </c>
      <c r="D5404" t="s">
        <v>339</v>
      </c>
      <c r="E5404" t="s">
        <v>4971</v>
      </c>
      <c r="F5404">
        <v>0</v>
      </c>
      <c r="G5404" t="s">
        <v>289</v>
      </c>
      <c r="H5404">
        <v>1243.8357650897101</v>
      </c>
      <c r="I5404">
        <v>4.4999999999999998E-2</v>
      </c>
      <c r="J5404" t="s">
        <v>335</v>
      </c>
      <c r="K5404">
        <v>55.972609429037099</v>
      </c>
      <c r="L5404">
        <v>0</v>
      </c>
      <c r="M5404">
        <v>0</v>
      </c>
      <c r="N5404">
        <v>0</v>
      </c>
      <c r="O5404">
        <v>0</v>
      </c>
      <c r="P5404">
        <v>4.4999999999999998E-2</v>
      </c>
      <c r="Q5404">
        <v>0</v>
      </c>
      <c r="R5404">
        <v>0</v>
      </c>
      <c r="S5404">
        <v>0</v>
      </c>
      <c r="T5404">
        <v>5.5</v>
      </c>
      <c r="U5404">
        <v>1243.8357650897101</v>
      </c>
      <c r="V5404">
        <v>1</v>
      </c>
    </row>
    <row r="5405" spans="1:22" hidden="1" x14ac:dyDescent="0.25">
      <c r="A5405" t="str">
        <f t="shared" si="115"/>
        <v>55+FDepr Medip_prof</v>
      </c>
      <c r="B5405" t="s">
        <v>2976</v>
      </c>
      <c r="C5405" t="s">
        <v>9</v>
      </c>
      <c r="D5405" t="s">
        <v>339</v>
      </c>
      <c r="E5405" t="s">
        <v>4971</v>
      </c>
      <c r="F5405">
        <v>0</v>
      </c>
      <c r="G5405" t="s">
        <v>290</v>
      </c>
      <c r="H5405">
        <v>924.73094571263005</v>
      </c>
      <c r="I5405">
        <v>1.4999999999999999E-2</v>
      </c>
      <c r="J5405" t="s">
        <v>363</v>
      </c>
      <c r="K5405">
        <v>13.8709641856895</v>
      </c>
      <c r="L5405">
        <v>0</v>
      </c>
      <c r="M5405">
        <v>0</v>
      </c>
      <c r="N5405">
        <v>0</v>
      </c>
      <c r="O5405">
        <v>0</v>
      </c>
      <c r="P5405">
        <v>0</v>
      </c>
      <c r="Q5405">
        <v>0</v>
      </c>
      <c r="R5405">
        <v>0</v>
      </c>
      <c r="S5405">
        <v>0</v>
      </c>
      <c r="T5405">
        <v>5.5</v>
      </c>
      <c r="U5405">
        <v>924.73094571263005</v>
      </c>
      <c r="V5405">
        <v>0.33333333333333298</v>
      </c>
    </row>
    <row r="5406" spans="1:22" hidden="1" x14ac:dyDescent="0.25">
      <c r="A5406" t="str">
        <f t="shared" si="115"/>
        <v>55+FDepr Medop_ambulance</v>
      </c>
      <c r="B5406" t="s">
        <v>2976</v>
      </c>
      <c r="C5406" t="s">
        <v>9</v>
      </c>
      <c r="D5406" t="s">
        <v>339</v>
      </c>
      <c r="E5406" t="s">
        <v>4971</v>
      </c>
      <c r="F5406">
        <v>0</v>
      </c>
      <c r="G5406" t="s">
        <v>291</v>
      </c>
      <c r="H5406">
        <v>782.37965020413003</v>
      </c>
      <c r="I5406">
        <v>0.03</v>
      </c>
      <c r="J5406" t="s">
        <v>336</v>
      </c>
      <c r="K5406">
        <v>23.471389506123899</v>
      </c>
      <c r="L5406">
        <v>0</v>
      </c>
      <c r="M5406">
        <v>0</v>
      </c>
      <c r="N5406">
        <v>0</v>
      </c>
      <c r="O5406">
        <v>0</v>
      </c>
      <c r="P5406">
        <v>0</v>
      </c>
      <c r="Q5406">
        <v>0.03</v>
      </c>
      <c r="R5406">
        <v>23.471389506123899</v>
      </c>
      <c r="S5406">
        <v>0</v>
      </c>
      <c r="T5406">
        <v>5.5</v>
      </c>
      <c r="U5406">
        <v>782.37965020413003</v>
      </c>
      <c r="V5406">
        <v>5.7971014492753598E-3</v>
      </c>
    </row>
    <row r="5407" spans="1:22" hidden="1" x14ac:dyDescent="0.25">
      <c r="A5407" t="str">
        <f t="shared" si="115"/>
        <v>55+FDepr Medop_chiro</v>
      </c>
      <c r="B5407" t="s">
        <v>2976</v>
      </c>
      <c r="C5407" t="s">
        <v>9</v>
      </c>
      <c r="D5407" t="s">
        <v>339</v>
      </c>
      <c r="E5407" t="s">
        <v>4971</v>
      </c>
      <c r="F5407">
        <v>0</v>
      </c>
      <c r="G5407" t="s">
        <v>292</v>
      </c>
      <c r="H5407">
        <v>45.163602737938398</v>
      </c>
      <c r="I5407">
        <v>1.095</v>
      </c>
      <c r="J5407" t="s">
        <v>332</v>
      </c>
      <c r="K5407">
        <v>49.454144998042601</v>
      </c>
      <c r="L5407">
        <v>0</v>
      </c>
      <c r="M5407">
        <v>1.095</v>
      </c>
      <c r="N5407">
        <v>0</v>
      </c>
      <c r="O5407">
        <v>0</v>
      </c>
      <c r="P5407">
        <v>0</v>
      </c>
      <c r="Q5407">
        <v>0</v>
      </c>
      <c r="R5407">
        <v>0</v>
      </c>
      <c r="S5407">
        <v>0</v>
      </c>
      <c r="T5407">
        <v>5.5</v>
      </c>
      <c r="U5407">
        <v>45.163602737938398</v>
      </c>
      <c r="V5407">
        <v>6.1724915445321299E-2</v>
      </c>
    </row>
    <row r="5408" spans="1:22" hidden="1" x14ac:dyDescent="0.25">
      <c r="A5408" t="str">
        <f t="shared" si="115"/>
        <v>55+FDepr Medop_ct_mri</v>
      </c>
      <c r="B5408" t="s">
        <v>2976</v>
      </c>
      <c r="C5408" t="s">
        <v>9</v>
      </c>
      <c r="D5408" t="s">
        <v>339</v>
      </c>
      <c r="E5408" t="s">
        <v>4971</v>
      </c>
      <c r="F5408">
        <v>0</v>
      </c>
      <c r="G5408" t="s">
        <v>293</v>
      </c>
      <c r="H5408">
        <v>891.00565901622599</v>
      </c>
      <c r="I5408">
        <v>0.36</v>
      </c>
      <c r="J5408" t="s">
        <v>333</v>
      </c>
      <c r="K5408">
        <v>320.76203724584201</v>
      </c>
      <c r="L5408">
        <v>0</v>
      </c>
      <c r="M5408">
        <v>0</v>
      </c>
      <c r="N5408">
        <v>0.36</v>
      </c>
      <c r="O5408">
        <v>0</v>
      </c>
      <c r="P5408">
        <v>0</v>
      </c>
      <c r="Q5408">
        <v>0</v>
      </c>
      <c r="R5408">
        <v>0</v>
      </c>
      <c r="S5408">
        <v>0</v>
      </c>
      <c r="T5408">
        <v>5.5</v>
      </c>
      <c r="U5408">
        <v>891.00565901622599</v>
      </c>
      <c r="V5408">
        <v>6.3213345039508304E-2</v>
      </c>
    </row>
    <row r="5409" spans="1:22" hidden="1" x14ac:dyDescent="0.25">
      <c r="A5409" t="str">
        <f t="shared" si="115"/>
        <v>55+FDepr Medop_diagnostic_cardiology</v>
      </c>
      <c r="B5409" t="s">
        <v>2976</v>
      </c>
      <c r="C5409" t="s">
        <v>9</v>
      </c>
      <c r="D5409" t="s">
        <v>339</v>
      </c>
      <c r="E5409" t="s">
        <v>4971</v>
      </c>
      <c r="F5409">
        <v>0</v>
      </c>
      <c r="G5409" t="s">
        <v>294</v>
      </c>
      <c r="H5409">
        <v>198.965165415597</v>
      </c>
      <c r="I5409">
        <v>1.0149999999999999</v>
      </c>
      <c r="J5409" t="s">
        <v>333</v>
      </c>
      <c r="K5409">
        <v>201.94964289683099</v>
      </c>
      <c r="L5409">
        <v>0</v>
      </c>
      <c r="M5409">
        <v>0</v>
      </c>
      <c r="N5409">
        <v>1.0149999999999999</v>
      </c>
      <c r="O5409">
        <v>0</v>
      </c>
      <c r="P5409">
        <v>0</v>
      </c>
      <c r="Q5409">
        <v>0</v>
      </c>
      <c r="R5409">
        <v>0</v>
      </c>
      <c r="S5409">
        <v>0</v>
      </c>
      <c r="T5409">
        <v>5.5</v>
      </c>
      <c r="U5409">
        <v>198.965165415597</v>
      </c>
      <c r="V5409">
        <v>0.17822651448639201</v>
      </c>
    </row>
    <row r="5410" spans="1:22" hidden="1" x14ac:dyDescent="0.25">
      <c r="A5410" t="str">
        <f t="shared" si="115"/>
        <v>55+FDepr Medop_dialysis</v>
      </c>
      <c r="B5410" t="s">
        <v>2976</v>
      </c>
      <c r="C5410" t="s">
        <v>9</v>
      </c>
      <c r="D5410" t="s">
        <v>339</v>
      </c>
      <c r="E5410" t="s">
        <v>4971</v>
      </c>
      <c r="F5410">
        <v>0</v>
      </c>
      <c r="G5410" t="s">
        <v>295</v>
      </c>
      <c r="H5410">
        <v>0</v>
      </c>
      <c r="I5410">
        <v>0</v>
      </c>
      <c r="J5410" t="s">
        <v>336</v>
      </c>
      <c r="K5410">
        <v>0</v>
      </c>
      <c r="L5410">
        <v>0</v>
      </c>
      <c r="M5410">
        <v>0</v>
      </c>
      <c r="N5410">
        <v>0</v>
      </c>
      <c r="O5410">
        <v>0</v>
      </c>
      <c r="P5410">
        <v>0</v>
      </c>
      <c r="Q5410">
        <v>0</v>
      </c>
      <c r="R5410">
        <v>0</v>
      </c>
      <c r="S5410">
        <v>0</v>
      </c>
      <c r="T5410">
        <v>5.5</v>
      </c>
      <c r="U5410">
        <v>0</v>
      </c>
      <c r="V5410">
        <v>0</v>
      </c>
    </row>
    <row r="5411" spans="1:22" hidden="1" x14ac:dyDescent="0.25">
      <c r="A5411" t="str">
        <f t="shared" si="115"/>
        <v>55+FDepr Medop_dme</v>
      </c>
      <c r="B5411" t="s">
        <v>2976</v>
      </c>
      <c r="C5411" t="s">
        <v>9</v>
      </c>
      <c r="D5411" t="s">
        <v>339</v>
      </c>
      <c r="E5411" t="s">
        <v>4971</v>
      </c>
      <c r="F5411">
        <v>0</v>
      </c>
      <c r="G5411" t="s">
        <v>296</v>
      </c>
      <c r="H5411">
        <v>185.001912747571</v>
      </c>
      <c r="I5411">
        <v>0.38</v>
      </c>
      <c r="J5411" t="s">
        <v>336</v>
      </c>
      <c r="K5411">
        <v>70.300726844077104</v>
      </c>
      <c r="L5411">
        <v>0</v>
      </c>
      <c r="M5411">
        <v>0</v>
      </c>
      <c r="N5411">
        <v>0</v>
      </c>
      <c r="O5411">
        <v>0</v>
      </c>
      <c r="P5411">
        <v>0</v>
      </c>
      <c r="Q5411">
        <v>0.38</v>
      </c>
      <c r="R5411">
        <v>70.300726844077104</v>
      </c>
      <c r="S5411">
        <v>0</v>
      </c>
      <c r="T5411">
        <v>5.5</v>
      </c>
      <c r="U5411">
        <v>185.001912747571</v>
      </c>
      <c r="V5411">
        <v>7.3429951690821199E-2</v>
      </c>
    </row>
    <row r="5412" spans="1:22" hidden="1" x14ac:dyDescent="0.25">
      <c r="A5412" t="str">
        <f t="shared" si="115"/>
        <v>55+FDepr Medop_er_fac</v>
      </c>
      <c r="B5412" t="s">
        <v>2976</v>
      </c>
      <c r="C5412" t="s">
        <v>9</v>
      </c>
      <c r="D5412" t="s">
        <v>339</v>
      </c>
      <c r="E5412" t="s">
        <v>4971</v>
      </c>
      <c r="F5412">
        <v>0</v>
      </c>
      <c r="G5412" t="s">
        <v>297</v>
      </c>
      <c r="H5412">
        <v>1806.80360848893</v>
      </c>
      <c r="I5412">
        <v>0.255</v>
      </c>
      <c r="J5412" t="s">
        <v>336</v>
      </c>
      <c r="K5412">
        <v>460.73492016467702</v>
      </c>
      <c r="L5412">
        <v>0</v>
      </c>
      <c r="M5412">
        <v>0</v>
      </c>
      <c r="N5412">
        <v>0</v>
      </c>
      <c r="O5412">
        <v>0</v>
      </c>
      <c r="P5412">
        <v>0</v>
      </c>
      <c r="Q5412">
        <v>0.255</v>
      </c>
      <c r="R5412">
        <v>460.73492016467702</v>
      </c>
      <c r="S5412">
        <v>0</v>
      </c>
      <c r="T5412">
        <v>5.5</v>
      </c>
      <c r="U5412">
        <v>1806.80360848893</v>
      </c>
      <c r="V5412">
        <v>4.9275362318840603E-2</v>
      </c>
    </row>
    <row r="5413" spans="1:22" hidden="1" x14ac:dyDescent="0.25">
      <c r="A5413" t="str">
        <f t="shared" si="115"/>
        <v>55+FDepr Medop_er_prof</v>
      </c>
      <c r="B5413" t="s">
        <v>2976</v>
      </c>
      <c r="C5413" t="s">
        <v>9</v>
      </c>
      <c r="D5413" t="s">
        <v>339</v>
      </c>
      <c r="E5413" t="s">
        <v>4971</v>
      </c>
      <c r="F5413">
        <v>0</v>
      </c>
      <c r="G5413" t="s">
        <v>298</v>
      </c>
      <c r="H5413">
        <v>0</v>
      </c>
      <c r="I5413">
        <v>0</v>
      </c>
      <c r="J5413" t="s">
        <v>276</v>
      </c>
      <c r="K5413">
        <v>0</v>
      </c>
      <c r="L5413">
        <v>0</v>
      </c>
      <c r="M5413">
        <v>0</v>
      </c>
      <c r="N5413">
        <v>0</v>
      </c>
      <c r="O5413">
        <v>0</v>
      </c>
      <c r="P5413">
        <v>0</v>
      </c>
      <c r="Q5413">
        <v>0</v>
      </c>
      <c r="R5413">
        <v>0</v>
      </c>
      <c r="S5413">
        <v>0</v>
      </c>
      <c r="T5413">
        <v>5.5</v>
      </c>
      <c r="U5413">
        <v>0</v>
      </c>
      <c r="V5413">
        <v>0</v>
      </c>
    </row>
    <row r="5414" spans="1:22" hidden="1" x14ac:dyDescent="0.25">
      <c r="A5414" t="str">
        <f t="shared" si="115"/>
        <v>55+FDepr Medop_eye</v>
      </c>
      <c r="B5414" t="s">
        <v>2976</v>
      </c>
      <c r="C5414" t="s">
        <v>9</v>
      </c>
      <c r="D5414" t="s">
        <v>339</v>
      </c>
      <c r="E5414" t="s">
        <v>4971</v>
      </c>
      <c r="F5414">
        <v>0</v>
      </c>
      <c r="G5414" t="s">
        <v>299</v>
      </c>
      <c r="H5414">
        <v>120.90127711370501</v>
      </c>
      <c r="I5414">
        <v>0.31</v>
      </c>
      <c r="J5414" t="s">
        <v>332</v>
      </c>
      <c r="K5414">
        <v>37.479395905248602</v>
      </c>
      <c r="L5414">
        <v>0</v>
      </c>
      <c r="M5414">
        <v>0.31</v>
      </c>
      <c r="N5414">
        <v>0</v>
      </c>
      <c r="O5414">
        <v>0</v>
      </c>
      <c r="P5414">
        <v>0</v>
      </c>
      <c r="Q5414">
        <v>0</v>
      </c>
      <c r="R5414">
        <v>0</v>
      </c>
      <c r="S5414">
        <v>0</v>
      </c>
      <c r="T5414">
        <v>5.5</v>
      </c>
      <c r="U5414">
        <v>120.90127711370501</v>
      </c>
      <c r="V5414">
        <v>1.74746335963923E-2</v>
      </c>
    </row>
    <row r="5415" spans="1:22" hidden="1" x14ac:dyDescent="0.25">
      <c r="A5415" t="str">
        <f t="shared" si="115"/>
        <v>55+FDepr Medop_jcode</v>
      </c>
      <c r="B5415" t="s">
        <v>2976</v>
      </c>
      <c r="C5415" t="s">
        <v>9</v>
      </c>
      <c r="D5415" t="s">
        <v>339</v>
      </c>
      <c r="E5415" t="s">
        <v>4971</v>
      </c>
      <c r="F5415">
        <v>0</v>
      </c>
      <c r="G5415" t="s">
        <v>300</v>
      </c>
      <c r="H5415">
        <v>592.67166018767898</v>
      </c>
      <c r="I5415">
        <v>5.0000000000000001E-3</v>
      </c>
      <c r="J5415" t="s">
        <v>336</v>
      </c>
      <c r="K5415">
        <v>2.9633583009383999</v>
      </c>
      <c r="L5415">
        <v>0</v>
      </c>
      <c r="M5415">
        <v>0</v>
      </c>
      <c r="N5415">
        <v>0</v>
      </c>
      <c r="O5415">
        <v>0</v>
      </c>
      <c r="P5415">
        <v>0</v>
      </c>
      <c r="Q5415">
        <v>5.0000000000000001E-3</v>
      </c>
      <c r="R5415">
        <v>2.9633583009383999</v>
      </c>
      <c r="S5415">
        <v>0</v>
      </c>
      <c r="T5415">
        <v>5.5</v>
      </c>
      <c r="U5415">
        <v>592.67166018767898</v>
      </c>
      <c r="V5415">
        <v>9.6618357487922703E-4</v>
      </c>
    </row>
    <row r="5416" spans="1:22" hidden="1" x14ac:dyDescent="0.25">
      <c r="A5416" t="str">
        <f t="shared" si="115"/>
        <v>55+FDepr Medop_lab</v>
      </c>
      <c r="B5416" t="s">
        <v>2976</v>
      </c>
      <c r="C5416" t="s">
        <v>9</v>
      </c>
      <c r="D5416" t="s">
        <v>339</v>
      </c>
      <c r="E5416" t="s">
        <v>4971</v>
      </c>
      <c r="F5416">
        <v>0</v>
      </c>
      <c r="G5416" t="s">
        <v>301</v>
      </c>
      <c r="H5416">
        <v>113.95054891627299</v>
      </c>
      <c r="I5416">
        <v>3.08</v>
      </c>
      <c r="J5416" t="s">
        <v>333</v>
      </c>
      <c r="K5416">
        <v>350.96769066211999</v>
      </c>
      <c r="L5416">
        <v>0</v>
      </c>
      <c r="M5416">
        <v>0</v>
      </c>
      <c r="N5416">
        <v>3.08</v>
      </c>
      <c r="O5416">
        <v>0</v>
      </c>
      <c r="P5416">
        <v>0</v>
      </c>
      <c r="Q5416">
        <v>0</v>
      </c>
      <c r="R5416">
        <v>0</v>
      </c>
      <c r="S5416">
        <v>0</v>
      </c>
      <c r="T5416">
        <v>5.5</v>
      </c>
      <c r="U5416">
        <v>113.95054891627299</v>
      </c>
      <c r="V5416">
        <v>0.54082528533801599</v>
      </c>
    </row>
    <row r="5417" spans="1:22" hidden="1" x14ac:dyDescent="0.25">
      <c r="A5417" t="str">
        <f t="shared" si="115"/>
        <v>55+FDepr Medop_mh</v>
      </c>
      <c r="B5417" t="s">
        <v>2976</v>
      </c>
      <c r="C5417" t="s">
        <v>9</v>
      </c>
      <c r="D5417" t="s">
        <v>339</v>
      </c>
      <c r="E5417" t="s">
        <v>4971</v>
      </c>
      <c r="F5417">
        <v>0</v>
      </c>
      <c r="G5417" t="s">
        <v>302</v>
      </c>
      <c r="H5417">
        <v>104.287314317992</v>
      </c>
      <c r="I5417">
        <v>3.42</v>
      </c>
      <c r="J5417" t="s">
        <v>332</v>
      </c>
      <c r="K5417">
        <v>356.66261496753202</v>
      </c>
      <c r="L5417">
        <v>0</v>
      </c>
      <c r="M5417">
        <v>3.42</v>
      </c>
      <c r="N5417">
        <v>0</v>
      </c>
      <c r="O5417">
        <v>0</v>
      </c>
      <c r="P5417">
        <v>0</v>
      </c>
      <c r="Q5417">
        <v>0</v>
      </c>
      <c r="R5417">
        <v>0</v>
      </c>
      <c r="S5417">
        <v>0</v>
      </c>
      <c r="T5417">
        <v>5.5</v>
      </c>
      <c r="U5417">
        <v>104.287314317992</v>
      </c>
      <c r="V5417">
        <v>0.192784667418264</v>
      </c>
    </row>
    <row r="5418" spans="1:22" hidden="1" x14ac:dyDescent="0.25">
      <c r="A5418" t="str">
        <f t="shared" si="115"/>
        <v>55+FDepr Medop_op_fac</v>
      </c>
      <c r="B5418" t="s">
        <v>2976</v>
      </c>
      <c r="C5418" t="s">
        <v>9</v>
      </c>
      <c r="D5418" t="s">
        <v>339</v>
      </c>
      <c r="E5418" t="s">
        <v>4971</v>
      </c>
      <c r="F5418">
        <v>0</v>
      </c>
      <c r="G5418" t="s">
        <v>303</v>
      </c>
      <c r="H5418">
        <v>514.74338576279195</v>
      </c>
      <c r="I5418">
        <v>0.88500000000000001</v>
      </c>
      <c r="J5418" t="s">
        <v>336</v>
      </c>
      <c r="K5418">
        <v>455.54789640007101</v>
      </c>
      <c r="L5418">
        <v>0</v>
      </c>
      <c r="M5418">
        <v>0</v>
      </c>
      <c r="N5418">
        <v>0</v>
      </c>
      <c r="O5418">
        <v>0</v>
      </c>
      <c r="P5418">
        <v>0</v>
      </c>
      <c r="Q5418">
        <v>0.88500000000000001</v>
      </c>
      <c r="R5418">
        <v>455.54789640007101</v>
      </c>
      <c r="S5418">
        <v>0</v>
      </c>
      <c r="T5418">
        <v>5.5</v>
      </c>
      <c r="U5418">
        <v>514.74338576279195</v>
      </c>
      <c r="V5418">
        <v>0.17101449275362299</v>
      </c>
    </row>
    <row r="5419" spans="1:22" hidden="1" x14ac:dyDescent="0.25">
      <c r="A5419" t="str">
        <f t="shared" si="115"/>
        <v>55+FDepr Medop_other</v>
      </c>
      <c r="B5419" t="s">
        <v>2976</v>
      </c>
      <c r="C5419" t="s">
        <v>9</v>
      </c>
      <c r="D5419" t="s">
        <v>339</v>
      </c>
      <c r="E5419" t="s">
        <v>4971</v>
      </c>
      <c r="F5419">
        <v>0</v>
      </c>
      <c r="G5419" t="s">
        <v>304</v>
      </c>
      <c r="H5419">
        <v>495.42912119878702</v>
      </c>
      <c r="I5419">
        <v>1</v>
      </c>
      <c r="J5419" t="s">
        <v>336</v>
      </c>
      <c r="K5419">
        <v>495.42912119878702</v>
      </c>
      <c r="L5419">
        <v>0</v>
      </c>
      <c r="M5419">
        <v>0</v>
      </c>
      <c r="N5419">
        <v>0</v>
      </c>
      <c r="O5419">
        <v>0</v>
      </c>
      <c r="P5419">
        <v>0</v>
      </c>
      <c r="Q5419">
        <v>1</v>
      </c>
      <c r="R5419">
        <v>495.42912119878702</v>
      </c>
      <c r="S5419">
        <v>0</v>
      </c>
      <c r="T5419">
        <v>5.5</v>
      </c>
      <c r="U5419">
        <v>495.42912119878702</v>
      </c>
      <c r="V5419">
        <v>0.19323671497584499</v>
      </c>
    </row>
    <row r="5420" spans="1:22" hidden="1" x14ac:dyDescent="0.25">
      <c r="A5420" t="str">
        <f t="shared" si="115"/>
        <v>55+FDepr Medop_prev</v>
      </c>
      <c r="B5420" t="s">
        <v>2976</v>
      </c>
      <c r="C5420" t="s">
        <v>9</v>
      </c>
      <c r="D5420" t="s">
        <v>339</v>
      </c>
      <c r="E5420" t="s">
        <v>4971</v>
      </c>
      <c r="F5420">
        <v>0</v>
      </c>
      <c r="G5420" t="s">
        <v>305</v>
      </c>
      <c r="H5420">
        <v>186.44479426125099</v>
      </c>
      <c r="I5420">
        <v>3.4550000000000001</v>
      </c>
      <c r="J5420" t="s">
        <v>332</v>
      </c>
      <c r="K5420">
        <v>644.16676417262204</v>
      </c>
      <c r="L5420">
        <v>0</v>
      </c>
      <c r="M5420">
        <v>3.4550000000000001</v>
      </c>
      <c r="N5420">
        <v>0</v>
      </c>
      <c r="O5420">
        <v>0</v>
      </c>
      <c r="P5420">
        <v>0</v>
      </c>
      <c r="Q5420">
        <v>0</v>
      </c>
      <c r="R5420">
        <v>0</v>
      </c>
      <c r="S5420">
        <v>0</v>
      </c>
      <c r="T5420">
        <v>5.5</v>
      </c>
      <c r="U5420">
        <v>186.44479426125099</v>
      </c>
      <c r="V5420">
        <v>0.19475760992108199</v>
      </c>
    </row>
    <row r="5421" spans="1:22" hidden="1" x14ac:dyDescent="0.25">
      <c r="A5421" t="str">
        <f t="shared" si="115"/>
        <v>55+FDepr Medop_primcare</v>
      </c>
      <c r="B5421" t="s">
        <v>2976</v>
      </c>
      <c r="C5421" t="s">
        <v>9</v>
      </c>
      <c r="D5421" t="s">
        <v>339</v>
      </c>
      <c r="E5421" t="s">
        <v>4971</v>
      </c>
      <c r="F5421">
        <v>0</v>
      </c>
      <c r="G5421" t="s">
        <v>306</v>
      </c>
      <c r="H5421">
        <v>113.90630457163</v>
      </c>
      <c r="I5421">
        <v>3.5950000000000002</v>
      </c>
      <c r="J5421" t="s">
        <v>332</v>
      </c>
      <c r="K5421">
        <v>409.49316493500999</v>
      </c>
      <c r="L5421">
        <v>0</v>
      </c>
      <c r="M5421">
        <v>3.5950000000000002</v>
      </c>
      <c r="N5421">
        <v>0</v>
      </c>
      <c r="O5421">
        <v>0</v>
      </c>
      <c r="P5421">
        <v>0</v>
      </c>
      <c r="Q5421">
        <v>0</v>
      </c>
      <c r="R5421">
        <v>0</v>
      </c>
      <c r="S5421">
        <v>0</v>
      </c>
      <c r="T5421">
        <v>5.5</v>
      </c>
      <c r="U5421">
        <v>113.90630457163</v>
      </c>
      <c r="V5421">
        <v>0.20264937993235599</v>
      </c>
    </row>
    <row r="5422" spans="1:22" hidden="1" x14ac:dyDescent="0.25">
      <c r="A5422" t="str">
        <f t="shared" si="115"/>
        <v>55+FDepr Medop_rehab</v>
      </c>
      <c r="B5422" t="s">
        <v>2976</v>
      </c>
      <c r="C5422" t="s">
        <v>9</v>
      </c>
      <c r="D5422" t="s">
        <v>339</v>
      </c>
      <c r="E5422" t="s">
        <v>4971</v>
      </c>
      <c r="F5422">
        <v>0</v>
      </c>
      <c r="G5422" t="s">
        <v>307</v>
      </c>
      <c r="H5422">
        <v>103.36864586150899</v>
      </c>
      <c r="I5422">
        <v>2.0750000000000002</v>
      </c>
      <c r="J5422" t="s">
        <v>336</v>
      </c>
      <c r="K5422">
        <v>214.489940162632</v>
      </c>
      <c r="L5422">
        <v>0</v>
      </c>
      <c r="M5422">
        <v>0</v>
      </c>
      <c r="N5422">
        <v>0</v>
      </c>
      <c r="O5422">
        <v>0</v>
      </c>
      <c r="P5422">
        <v>0</v>
      </c>
      <c r="Q5422">
        <v>2.0750000000000002</v>
      </c>
      <c r="R5422">
        <v>214.489940162632</v>
      </c>
      <c r="S5422">
        <v>0</v>
      </c>
      <c r="T5422">
        <v>5.5</v>
      </c>
      <c r="U5422">
        <v>103.36864586150899</v>
      </c>
      <c r="V5422">
        <v>0.40096618357487901</v>
      </c>
    </row>
    <row r="5423" spans="1:22" hidden="1" x14ac:dyDescent="0.25">
      <c r="A5423" t="str">
        <f t="shared" si="115"/>
        <v>55+FDepr Medop_speccare</v>
      </c>
      <c r="B5423" t="s">
        <v>2976</v>
      </c>
      <c r="C5423" t="s">
        <v>9</v>
      </c>
      <c r="D5423" t="s">
        <v>339</v>
      </c>
      <c r="E5423" t="s">
        <v>4971</v>
      </c>
      <c r="F5423">
        <v>0</v>
      </c>
      <c r="G5423" t="s">
        <v>308</v>
      </c>
      <c r="H5423">
        <v>132.055038981791</v>
      </c>
      <c r="I5423">
        <v>5.8650000000000002</v>
      </c>
      <c r="J5423" t="s">
        <v>332</v>
      </c>
      <c r="K5423">
        <v>774.50280362820195</v>
      </c>
      <c r="L5423">
        <v>0</v>
      </c>
      <c r="M5423">
        <v>5.8650000000000002</v>
      </c>
      <c r="N5423">
        <v>0</v>
      </c>
      <c r="O5423">
        <v>0</v>
      </c>
      <c r="P5423">
        <v>0</v>
      </c>
      <c r="Q5423">
        <v>0</v>
      </c>
      <c r="R5423">
        <v>0</v>
      </c>
      <c r="S5423">
        <v>0</v>
      </c>
      <c r="T5423">
        <v>5.5</v>
      </c>
      <c r="U5423">
        <v>132.055038981791</v>
      </c>
      <c r="V5423">
        <v>0.33060879368658402</v>
      </c>
    </row>
    <row r="5424" spans="1:22" hidden="1" x14ac:dyDescent="0.25">
      <c r="A5424" t="str">
        <f t="shared" si="115"/>
        <v>55+FDepr Medop_surg</v>
      </c>
      <c r="B5424" t="s">
        <v>2976</v>
      </c>
      <c r="C5424" t="s">
        <v>9</v>
      </c>
      <c r="D5424" t="s">
        <v>339</v>
      </c>
      <c r="E5424" t="s">
        <v>4971</v>
      </c>
      <c r="F5424">
        <v>0</v>
      </c>
      <c r="G5424" t="s">
        <v>309</v>
      </c>
      <c r="H5424">
        <v>910.87807232256</v>
      </c>
      <c r="I5424">
        <v>0.54500000000000004</v>
      </c>
      <c r="J5424" t="s">
        <v>336</v>
      </c>
      <c r="K5424">
        <v>496.42854941579498</v>
      </c>
      <c r="L5424">
        <v>0</v>
      </c>
      <c r="M5424">
        <v>0</v>
      </c>
      <c r="N5424">
        <v>0</v>
      </c>
      <c r="O5424">
        <v>0</v>
      </c>
      <c r="P5424">
        <v>0</v>
      </c>
      <c r="Q5424">
        <v>0.54500000000000004</v>
      </c>
      <c r="R5424">
        <v>496.42854941579498</v>
      </c>
      <c r="S5424">
        <v>0</v>
      </c>
      <c r="T5424">
        <v>5.5</v>
      </c>
      <c r="U5424">
        <v>910.87807232256</v>
      </c>
      <c r="V5424">
        <v>0.105314009661836</v>
      </c>
    </row>
    <row r="5425" spans="1:22" hidden="1" x14ac:dyDescent="0.25">
      <c r="A5425" t="str">
        <f t="shared" si="115"/>
        <v>55+FDepr Medop_ultrasound</v>
      </c>
      <c r="B5425" t="s">
        <v>2976</v>
      </c>
      <c r="C5425" t="s">
        <v>9</v>
      </c>
      <c r="D5425" t="s">
        <v>339</v>
      </c>
      <c r="E5425" t="s">
        <v>4971</v>
      </c>
      <c r="F5425">
        <v>0</v>
      </c>
      <c r="G5425" t="s">
        <v>310</v>
      </c>
      <c r="H5425">
        <v>244.399107798458</v>
      </c>
      <c r="I5425">
        <v>0.26</v>
      </c>
      <c r="J5425" t="s">
        <v>333</v>
      </c>
      <c r="K5425">
        <v>63.543768027599</v>
      </c>
      <c r="L5425">
        <v>0</v>
      </c>
      <c r="M5425">
        <v>0</v>
      </c>
      <c r="N5425">
        <v>0.26</v>
      </c>
      <c r="O5425">
        <v>0</v>
      </c>
      <c r="P5425">
        <v>0</v>
      </c>
      <c r="Q5425">
        <v>0</v>
      </c>
      <c r="R5425">
        <v>0</v>
      </c>
      <c r="S5425">
        <v>0</v>
      </c>
      <c r="T5425">
        <v>5.5</v>
      </c>
      <c r="U5425">
        <v>244.399107798458</v>
      </c>
      <c r="V5425">
        <v>4.5654082528533799E-2</v>
      </c>
    </row>
    <row r="5426" spans="1:22" hidden="1" x14ac:dyDescent="0.25">
      <c r="A5426" t="str">
        <f t="shared" si="115"/>
        <v>55+FDepr Medop_xray</v>
      </c>
      <c r="B5426" t="s">
        <v>2976</v>
      </c>
      <c r="C5426" t="s">
        <v>9</v>
      </c>
      <c r="D5426" t="s">
        <v>339</v>
      </c>
      <c r="E5426" t="s">
        <v>4971</v>
      </c>
      <c r="F5426">
        <v>0</v>
      </c>
      <c r="G5426" t="s">
        <v>311</v>
      </c>
      <c r="H5426">
        <v>120.188001064597</v>
      </c>
      <c r="I5426">
        <v>0.98</v>
      </c>
      <c r="J5426" t="s">
        <v>333</v>
      </c>
      <c r="K5426">
        <v>117.784241043306</v>
      </c>
      <c r="L5426">
        <v>0</v>
      </c>
      <c r="M5426">
        <v>0</v>
      </c>
      <c r="N5426">
        <v>0.98</v>
      </c>
      <c r="O5426">
        <v>0</v>
      </c>
      <c r="P5426">
        <v>0</v>
      </c>
      <c r="Q5426">
        <v>0</v>
      </c>
      <c r="R5426">
        <v>0</v>
      </c>
      <c r="S5426">
        <v>0</v>
      </c>
      <c r="T5426">
        <v>5.5</v>
      </c>
      <c r="U5426">
        <v>120.188001064597</v>
      </c>
      <c r="V5426">
        <v>0.17208077260755</v>
      </c>
    </row>
    <row r="5427" spans="1:22" hidden="1" x14ac:dyDescent="0.25">
      <c r="A5427" t="str">
        <f t="shared" si="115"/>
        <v>55+FDepr Medrx_generic</v>
      </c>
      <c r="B5427" t="s">
        <v>2976</v>
      </c>
      <c r="C5427" t="s">
        <v>9</v>
      </c>
      <c r="D5427" t="s">
        <v>339</v>
      </c>
      <c r="E5427" t="s">
        <v>4971</v>
      </c>
      <c r="F5427">
        <v>0</v>
      </c>
      <c r="G5427" t="s">
        <v>312</v>
      </c>
      <c r="H5427">
        <v>40.3263930818961</v>
      </c>
      <c r="I5427">
        <v>32.975000000000001</v>
      </c>
      <c r="J5427" t="s">
        <v>334</v>
      </c>
      <c r="K5427">
        <v>1329.7628118755199</v>
      </c>
      <c r="L5427">
        <v>0</v>
      </c>
      <c r="M5427">
        <v>0</v>
      </c>
      <c r="N5427">
        <v>0</v>
      </c>
      <c r="O5427">
        <v>32.975000000000001</v>
      </c>
      <c r="P5427">
        <v>0</v>
      </c>
      <c r="Q5427">
        <v>0</v>
      </c>
      <c r="R5427">
        <v>0</v>
      </c>
      <c r="S5427">
        <v>0</v>
      </c>
      <c r="T5427">
        <v>5.5</v>
      </c>
      <c r="U5427">
        <v>40.3263930818961</v>
      </c>
      <c r="V5427">
        <v>0.84012738853503199</v>
      </c>
    </row>
    <row r="5428" spans="1:22" hidden="1" x14ac:dyDescent="0.25">
      <c r="A5428" t="str">
        <f t="shared" si="115"/>
        <v>55+FDepr Medrx_npbrand</v>
      </c>
      <c r="B5428" t="s">
        <v>2976</v>
      </c>
      <c r="C5428" t="s">
        <v>9</v>
      </c>
      <c r="D5428" t="s">
        <v>339</v>
      </c>
      <c r="E5428" t="s">
        <v>4971</v>
      </c>
      <c r="F5428">
        <v>0</v>
      </c>
      <c r="G5428" t="s">
        <v>2688</v>
      </c>
      <c r="H5428">
        <v>403.52235784525601</v>
      </c>
      <c r="I5428">
        <v>0.78250541620000003</v>
      </c>
      <c r="J5428" t="s">
        <v>334</v>
      </c>
      <c r="K5428">
        <v>315.75843057170698</v>
      </c>
      <c r="L5428">
        <v>0</v>
      </c>
      <c r="M5428">
        <v>0</v>
      </c>
      <c r="N5428">
        <v>0</v>
      </c>
      <c r="O5428">
        <v>0.78250541620000003</v>
      </c>
      <c r="P5428">
        <v>0</v>
      </c>
      <c r="Q5428">
        <v>0</v>
      </c>
      <c r="R5428">
        <v>0</v>
      </c>
      <c r="S5428">
        <v>0</v>
      </c>
      <c r="T5428">
        <v>5.5</v>
      </c>
      <c r="U5428">
        <v>403.52235784525601</v>
      </c>
      <c r="V5428">
        <v>1.99364437248408E-2</v>
      </c>
    </row>
    <row r="5429" spans="1:22" hidden="1" x14ac:dyDescent="0.25">
      <c r="A5429" t="str">
        <f t="shared" si="115"/>
        <v>55+FDepr Medrx_pbrand</v>
      </c>
      <c r="B5429" t="s">
        <v>2976</v>
      </c>
      <c r="C5429" t="s">
        <v>9</v>
      </c>
      <c r="D5429" t="s">
        <v>339</v>
      </c>
      <c r="E5429" t="s">
        <v>4971</v>
      </c>
      <c r="F5429">
        <v>0</v>
      </c>
      <c r="G5429" t="s">
        <v>2687</v>
      </c>
      <c r="H5429">
        <v>250.43431141477899</v>
      </c>
      <c r="I5429">
        <v>5.4174945837999999</v>
      </c>
      <c r="J5429" t="s">
        <v>334</v>
      </c>
      <c r="K5429">
        <v>1356.7265256872499</v>
      </c>
      <c r="L5429">
        <v>0</v>
      </c>
      <c r="M5429">
        <v>0</v>
      </c>
      <c r="N5429">
        <v>0</v>
      </c>
      <c r="O5429">
        <v>5.4174945837999999</v>
      </c>
      <c r="P5429">
        <v>0</v>
      </c>
      <c r="Q5429">
        <v>0</v>
      </c>
      <c r="R5429">
        <v>0</v>
      </c>
      <c r="S5429">
        <v>0</v>
      </c>
      <c r="T5429">
        <v>5.5</v>
      </c>
      <c r="U5429">
        <v>250.43431141477899</v>
      </c>
      <c r="V5429">
        <v>0.13802533971465</v>
      </c>
    </row>
    <row r="5430" spans="1:22" hidden="1" x14ac:dyDescent="0.25">
      <c r="A5430" t="str">
        <f t="shared" si="115"/>
        <v>55+FDepr Medrx_specialty</v>
      </c>
      <c r="B5430" t="s">
        <v>2976</v>
      </c>
      <c r="C5430" t="s">
        <v>9</v>
      </c>
      <c r="D5430" t="s">
        <v>339</v>
      </c>
      <c r="E5430" t="s">
        <v>4971</v>
      </c>
      <c r="F5430">
        <v>0</v>
      </c>
      <c r="G5430" t="s">
        <v>313</v>
      </c>
      <c r="H5430">
        <v>1498.70787116918</v>
      </c>
      <c r="I5430">
        <v>7.4999999999999997E-2</v>
      </c>
      <c r="J5430" t="s">
        <v>334</v>
      </c>
      <c r="K5430">
        <v>112.40309033768899</v>
      </c>
      <c r="L5430">
        <v>0</v>
      </c>
      <c r="M5430">
        <v>0</v>
      </c>
      <c r="N5430">
        <v>0</v>
      </c>
      <c r="O5430">
        <v>7.4999999999999997E-2</v>
      </c>
      <c r="P5430">
        <v>0</v>
      </c>
      <c r="Q5430">
        <v>0</v>
      </c>
      <c r="R5430">
        <v>0</v>
      </c>
      <c r="S5430">
        <v>0</v>
      </c>
      <c r="T5430">
        <v>5.5</v>
      </c>
      <c r="U5430">
        <v>1498.70787116918</v>
      </c>
      <c r="V5430">
        <v>1.9108280254777101E-3</v>
      </c>
    </row>
    <row r="5431" spans="1:22" hidden="1" x14ac:dyDescent="0.25">
      <c r="A5431" t="str">
        <f t="shared" si="115"/>
        <v>55+FDepr Highip_fac</v>
      </c>
      <c r="B5431" t="s">
        <v>2976</v>
      </c>
      <c r="C5431" t="s">
        <v>9</v>
      </c>
      <c r="D5431" t="s">
        <v>339</v>
      </c>
      <c r="E5431" t="s">
        <v>4972</v>
      </c>
      <c r="F5431">
        <v>1150</v>
      </c>
      <c r="G5431" t="s">
        <v>289</v>
      </c>
      <c r="H5431">
        <v>5600.7943614655496</v>
      </c>
      <c r="I5431">
        <v>7.37</v>
      </c>
      <c r="J5431" t="s">
        <v>335</v>
      </c>
      <c r="K5431">
        <v>41277.854444001103</v>
      </c>
      <c r="L5431">
        <v>47469532.610601299</v>
      </c>
      <c r="M5431">
        <v>0</v>
      </c>
      <c r="N5431">
        <v>0</v>
      </c>
      <c r="O5431">
        <v>0</v>
      </c>
      <c r="P5431">
        <v>7.37</v>
      </c>
      <c r="Q5431">
        <v>0</v>
      </c>
      <c r="R5431">
        <v>0</v>
      </c>
      <c r="S5431">
        <v>8475.5</v>
      </c>
      <c r="T5431">
        <v>10</v>
      </c>
      <c r="U5431">
        <v>5600.7943614655496</v>
      </c>
      <c r="V5431">
        <v>1</v>
      </c>
    </row>
    <row r="5432" spans="1:22" hidden="1" x14ac:dyDescent="0.25">
      <c r="A5432" t="str">
        <f t="shared" si="115"/>
        <v>55+FDepr Highip_prof</v>
      </c>
      <c r="B5432" t="s">
        <v>2976</v>
      </c>
      <c r="C5432" t="s">
        <v>9</v>
      </c>
      <c r="D5432" t="s">
        <v>339</v>
      </c>
      <c r="E5432" t="s">
        <v>4972</v>
      </c>
      <c r="F5432">
        <v>1150</v>
      </c>
      <c r="G5432" t="s">
        <v>290</v>
      </c>
      <c r="H5432">
        <v>4786.9541027115201</v>
      </c>
      <c r="I5432">
        <v>1.2</v>
      </c>
      <c r="J5432" t="s">
        <v>363</v>
      </c>
      <c r="K5432">
        <v>5744.3449232538296</v>
      </c>
      <c r="L5432">
        <v>6605996.6617419003</v>
      </c>
      <c r="M5432">
        <v>0</v>
      </c>
      <c r="N5432">
        <v>0</v>
      </c>
      <c r="O5432">
        <v>0</v>
      </c>
      <c r="P5432">
        <v>0</v>
      </c>
      <c r="Q5432">
        <v>0</v>
      </c>
      <c r="R5432">
        <v>0</v>
      </c>
      <c r="S5432">
        <v>1380</v>
      </c>
      <c r="T5432">
        <v>10</v>
      </c>
      <c r="U5432">
        <v>4786.9541027115201</v>
      </c>
      <c r="V5432">
        <v>0.16282225237449099</v>
      </c>
    </row>
    <row r="5433" spans="1:22" hidden="1" x14ac:dyDescent="0.25">
      <c r="A5433" t="str">
        <f t="shared" si="115"/>
        <v>55+FDepr Highop_ambulance</v>
      </c>
      <c r="B5433" t="s">
        <v>2976</v>
      </c>
      <c r="C5433" t="s">
        <v>9</v>
      </c>
      <c r="D5433" t="s">
        <v>339</v>
      </c>
      <c r="E5433" t="s">
        <v>4972</v>
      </c>
      <c r="F5433">
        <v>1150</v>
      </c>
      <c r="G5433" t="s">
        <v>291</v>
      </c>
      <c r="H5433">
        <v>1075.76131872767</v>
      </c>
      <c r="I5433">
        <v>0.64</v>
      </c>
      <c r="J5433" t="s">
        <v>336</v>
      </c>
      <c r="K5433">
        <v>688.48724398570596</v>
      </c>
      <c r="L5433">
        <v>791760.33058356203</v>
      </c>
      <c r="M5433">
        <v>0</v>
      </c>
      <c r="N5433">
        <v>0</v>
      </c>
      <c r="O5433">
        <v>0</v>
      </c>
      <c r="P5433">
        <v>0</v>
      </c>
      <c r="Q5433">
        <v>0.64</v>
      </c>
      <c r="R5433">
        <v>688.48724398570596</v>
      </c>
      <c r="S5433">
        <v>736</v>
      </c>
      <c r="T5433">
        <v>10</v>
      </c>
      <c r="U5433">
        <v>1075.76131872767</v>
      </c>
      <c r="V5433">
        <v>3.1511570654849802E-2</v>
      </c>
    </row>
    <row r="5434" spans="1:22" hidden="1" x14ac:dyDescent="0.25">
      <c r="A5434" t="str">
        <f t="shared" si="115"/>
        <v>55+FDepr Highop_chiro</v>
      </c>
      <c r="B5434" t="s">
        <v>2976</v>
      </c>
      <c r="C5434" t="s">
        <v>9</v>
      </c>
      <c r="D5434" t="s">
        <v>339</v>
      </c>
      <c r="E5434" t="s">
        <v>4972</v>
      </c>
      <c r="F5434">
        <v>1150</v>
      </c>
      <c r="G5434" t="s">
        <v>292</v>
      </c>
      <c r="H5434">
        <v>49.963873299278802</v>
      </c>
      <c r="I5434">
        <v>0.94</v>
      </c>
      <c r="J5434" t="s">
        <v>332</v>
      </c>
      <c r="K5434">
        <v>46.966040901322103</v>
      </c>
      <c r="L5434">
        <v>54010.947036520403</v>
      </c>
      <c r="M5434">
        <v>0.94</v>
      </c>
      <c r="N5434">
        <v>0</v>
      </c>
      <c r="O5434">
        <v>0</v>
      </c>
      <c r="P5434">
        <v>0</v>
      </c>
      <c r="Q5434">
        <v>0</v>
      </c>
      <c r="R5434">
        <v>0</v>
      </c>
      <c r="S5434">
        <v>1081</v>
      </c>
      <c r="T5434">
        <v>10</v>
      </c>
      <c r="U5434">
        <v>49.963873299278802</v>
      </c>
      <c r="V5434">
        <v>3.30985915492958E-2</v>
      </c>
    </row>
    <row r="5435" spans="1:22" hidden="1" x14ac:dyDescent="0.25">
      <c r="A5435" t="str">
        <f t="shared" si="115"/>
        <v>55+FDepr Highop_ct_mri</v>
      </c>
      <c r="B5435" t="s">
        <v>2976</v>
      </c>
      <c r="C5435" t="s">
        <v>9</v>
      </c>
      <c r="D5435" t="s">
        <v>339</v>
      </c>
      <c r="E5435" t="s">
        <v>4972</v>
      </c>
      <c r="F5435">
        <v>1150</v>
      </c>
      <c r="G5435" t="s">
        <v>293</v>
      </c>
      <c r="H5435">
        <v>1119.5139710317901</v>
      </c>
      <c r="I5435">
        <v>1.76</v>
      </c>
      <c r="J5435" t="s">
        <v>333</v>
      </c>
      <c r="K5435">
        <v>1970.3445890159401</v>
      </c>
      <c r="L5435">
        <v>2265896.2773683402</v>
      </c>
      <c r="M5435">
        <v>0</v>
      </c>
      <c r="N5435">
        <v>1.76</v>
      </c>
      <c r="O5435">
        <v>0</v>
      </c>
      <c r="P5435">
        <v>0</v>
      </c>
      <c r="Q5435">
        <v>0</v>
      </c>
      <c r="R5435">
        <v>0</v>
      </c>
      <c r="S5435">
        <v>2024</v>
      </c>
      <c r="T5435">
        <v>10</v>
      </c>
      <c r="U5435">
        <v>1119.5139710317901</v>
      </c>
      <c r="V5435">
        <v>0.108574953732264</v>
      </c>
    </row>
    <row r="5436" spans="1:22" hidden="1" x14ac:dyDescent="0.25">
      <c r="A5436" t="str">
        <f t="shared" si="115"/>
        <v>55+FDepr Highop_diagnostic_cardiology</v>
      </c>
      <c r="B5436" t="s">
        <v>2976</v>
      </c>
      <c r="C5436" t="s">
        <v>9</v>
      </c>
      <c r="D5436" t="s">
        <v>339</v>
      </c>
      <c r="E5436" t="s">
        <v>4972</v>
      </c>
      <c r="F5436">
        <v>1150</v>
      </c>
      <c r="G5436" t="s">
        <v>294</v>
      </c>
      <c r="H5436">
        <v>374.50443196547201</v>
      </c>
      <c r="I5436">
        <v>2.59</v>
      </c>
      <c r="J5436" t="s">
        <v>333</v>
      </c>
      <c r="K5436">
        <v>969.96647879057298</v>
      </c>
      <c r="L5436">
        <v>1115461.4506091599</v>
      </c>
      <c r="M5436">
        <v>0</v>
      </c>
      <c r="N5436">
        <v>2.59</v>
      </c>
      <c r="O5436">
        <v>0</v>
      </c>
      <c r="P5436">
        <v>0</v>
      </c>
      <c r="Q5436">
        <v>0</v>
      </c>
      <c r="R5436">
        <v>0</v>
      </c>
      <c r="S5436">
        <v>2978.5</v>
      </c>
      <c r="T5436">
        <v>10</v>
      </c>
      <c r="U5436">
        <v>374.50443196547201</v>
      </c>
      <c r="V5436">
        <v>0.15977791486736601</v>
      </c>
    </row>
    <row r="5437" spans="1:22" hidden="1" x14ac:dyDescent="0.25">
      <c r="A5437" t="str">
        <f t="shared" si="115"/>
        <v>55+FDepr Highop_dialysis</v>
      </c>
      <c r="B5437" t="s">
        <v>2976</v>
      </c>
      <c r="C5437" t="s">
        <v>9</v>
      </c>
      <c r="D5437" t="s">
        <v>339</v>
      </c>
      <c r="E5437" t="s">
        <v>4972</v>
      </c>
      <c r="F5437">
        <v>1150</v>
      </c>
      <c r="G5437" t="s">
        <v>295</v>
      </c>
      <c r="H5437">
        <v>1302.9624110336799</v>
      </c>
      <c r="I5437">
        <v>0.99</v>
      </c>
      <c r="J5437" t="s">
        <v>336</v>
      </c>
      <c r="K5437">
        <v>1289.93278692335</v>
      </c>
      <c r="L5437">
        <v>1483422.7049618501</v>
      </c>
      <c r="M5437">
        <v>0</v>
      </c>
      <c r="N5437">
        <v>0</v>
      </c>
      <c r="O5437">
        <v>0</v>
      </c>
      <c r="P5437">
        <v>0</v>
      </c>
      <c r="Q5437">
        <v>0.99</v>
      </c>
      <c r="R5437">
        <v>1289.93278692335</v>
      </c>
      <c r="S5437">
        <v>1138.5</v>
      </c>
      <c r="T5437">
        <v>10</v>
      </c>
      <c r="U5437">
        <v>1302.9624110336799</v>
      </c>
      <c r="V5437">
        <v>4.8744460856720802E-2</v>
      </c>
    </row>
    <row r="5438" spans="1:22" hidden="1" x14ac:dyDescent="0.25">
      <c r="A5438" t="str">
        <f t="shared" si="115"/>
        <v>55+FDepr Highop_dme</v>
      </c>
      <c r="B5438" t="s">
        <v>2976</v>
      </c>
      <c r="C5438" t="s">
        <v>9</v>
      </c>
      <c r="D5438" t="s">
        <v>339</v>
      </c>
      <c r="E5438" t="s">
        <v>4972</v>
      </c>
      <c r="F5438">
        <v>1150</v>
      </c>
      <c r="G5438" t="s">
        <v>296</v>
      </c>
      <c r="H5438">
        <v>216.52868560204499</v>
      </c>
      <c r="I5438">
        <v>2.36</v>
      </c>
      <c r="J5438" t="s">
        <v>336</v>
      </c>
      <c r="K5438">
        <v>511.00769802082601</v>
      </c>
      <c r="L5438">
        <v>587658.85272395005</v>
      </c>
      <c r="M5438">
        <v>0</v>
      </c>
      <c r="N5438">
        <v>0</v>
      </c>
      <c r="O5438">
        <v>0</v>
      </c>
      <c r="P5438">
        <v>0</v>
      </c>
      <c r="Q5438">
        <v>2.36</v>
      </c>
      <c r="R5438">
        <v>511.00769802082601</v>
      </c>
      <c r="S5438">
        <v>2714</v>
      </c>
      <c r="T5438">
        <v>10</v>
      </c>
      <c r="U5438">
        <v>216.52868560204499</v>
      </c>
      <c r="V5438">
        <v>0.11619891678975899</v>
      </c>
    </row>
    <row r="5439" spans="1:22" hidden="1" x14ac:dyDescent="0.25">
      <c r="A5439" t="str">
        <f t="shared" si="115"/>
        <v>55+FDepr Highop_er_fac</v>
      </c>
      <c r="B5439" t="s">
        <v>2976</v>
      </c>
      <c r="C5439" t="s">
        <v>9</v>
      </c>
      <c r="D5439" t="s">
        <v>339</v>
      </c>
      <c r="E5439" t="s">
        <v>4972</v>
      </c>
      <c r="F5439">
        <v>1150</v>
      </c>
      <c r="G5439" t="s">
        <v>297</v>
      </c>
      <c r="H5439">
        <v>3394.29775951386</v>
      </c>
      <c r="I5439">
        <v>1.03</v>
      </c>
      <c r="J5439" t="s">
        <v>336</v>
      </c>
      <c r="K5439">
        <v>3496.12669229928</v>
      </c>
      <c r="L5439">
        <v>4020545.6961441701</v>
      </c>
      <c r="M5439">
        <v>0</v>
      </c>
      <c r="N5439">
        <v>0</v>
      </c>
      <c r="O5439">
        <v>0</v>
      </c>
      <c r="P5439">
        <v>0</v>
      </c>
      <c r="Q5439">
        <v>1.03</v>
      </c>
      <c r="R5439">
        <v>3496.12669229928</v>
      </c>
      <c r="S5439">
        <v>1184.5</v>
      </c>
      <c r="T5439">
        <v>10</v>
      </c>
      <c r="U5439">
        <v>3394.29775951386</v>
      </c>
      <c r="V5439">
        <v>5.0713934022648899E-2</v>
      </c>
    </row>
    <row r="5440" spans="1:22" hidden="1" x14ac:dyDescent="0.25">
      <c r="A5440" t="str">
        <f t="shared" si="115"/>
        <v>55+FDepr Highop_er_prof</v>
      </c>
      <c r="B5440" t="s">
        <v>2976</v>
      </c>
      <c r="C5440" t="s">
        <v>9</v>
      </c>
      <c r="D5440" t="s">
        <v>339</v>
      </c>
      <c r="E5440" t="s">
        <v>4972</v>
      </c>
      <c r="F5440">
        <v>1150</v>
      </c>
      <c r="G5440" t="s">
        <v>298</v>
      </c>
      <c r="H5440">
        <v>0</v>
      </c>
      <c r="I5440">
        <v>0</v>
      </c>
      <c r="J5440" t="s">
        <v>276</v>
      </c>
      <c r="K5440">
        <v>0</v>
      </c>
      <c r="L5440">
        <v>0</v>
      </c>
      <c r="M5440">
        <v>0</v>
      </c>
      <c r="N5440">
        <v>0</v>
      </c>
      <c r="O5440">
        <v>0</v>
      </c>
      <c r="P5440">
        <v>0</v>
      </c>
      <c r="Q5440">
        <v>0</v>
      </c>
      <c r="R5440">
        <v>0</v>
      </c>
      <c r="S5440">
        <v>0</v>
      </c>
      <c r="T5440">
        <v>10</v>
      </c>
      <c r="U5440">
        <v>0</v>
      </c>
      <c r="V5440">
        <v>0</v>
      </c>
    </row>
    <row r="5441" spans="1:22" hidden="1" x14ac:dyDescent="0.25">
      <c r="A5441" t="str">
        <f t="shared" si="115"/>
        <v>55+FDepr Highop_eye</v>
      </c>
      <c r="B5441" t="s">
        <v>2976</v>
      </c>
      <c r="C5441" t="s">
        <v>9</v>
      </c>
      <c r="D5441" t="s">
        <v>339</v>
      </c>
      <c r="E5441" t="s">
        <v>4972</v>
      </c>
      <c r="F5441">
        <v>1150</v>
      </c>
      <c r="G5441" t="s">
        <v>299</v>
      </c>
      <c r="H5441">
        <v>120.94353335899901</v>
      </c>
      <c r="I5441">
        <v>0.38</v>
      </c>
      <c r="J5441" t="s">
        <v>332</v>
      </c>
      <c r="K5441">
        <v>45.958542676419697</v>
      </c>
      <c r="L5441">
        <v>52852.324077882702</v>
      </c>
      <c r="M5441">
        <v>0.38</v>
      </c>
      <c r="N5441">
        <v>0</v>
      </c>
      <c r="O5441">
        <v>0</v>
      </c>
      <c r="P5441">
        <v>0</v>
      </c>
      <c r="Q5441">
        <v>0</v>
      </c>
      <c r="R5441">
        <v>0</v>
      </c>
      <c r="S5441">
        <v>437</v>
      </c>
      <c r="T5441">
        <v>10</v>
      </c>
      <c r="U5441">
        <v>120.94353335899901</v>
      </c>
      <c r="V5441">
        <v>1.3380281690140799E-2</v>
      </c>
    </row>
    <row r="5442" spans="1:22" hidden="1" x14ac:dyDescent="0.25">
      <c r="A5442" t="str">
        <f t="shared" si="115"/>
        <v>55+FDepr Highop_jcode</v>
      </c>
      <c r="B5442" t="s">
        <v>2976</v>
      </c>
      <c r="C5442" t="s">
        <v>9</v>
      </c>
      <c r="D5442" t="s">
        <v>339</v>
      </c>
      <c r="E5442" t="s">
        <v>4972</v>
      </c>
      <c r="F5442">
        <v>1150</v>
      </c>
      <c r="G5442" t="s">
        <v>300</v>
      </c>
      <c r="H5442">
        <v>3461.17583040513</v>
      </c>
      <c r="I5442">
        <v>0.86</v>
      </c>
      <c r="J5442" t="s">
        <v>336</v>
      </c>
      <c r="K5442">
        <v>2976.61121414841</v>
      </c>
      <c r="L5442">
        <v>3423102.8962706798</v>
      </c>
      <c r="M5442">
        <v>0</v>
      </c>
      <c r="N5442">
        <v>0</v>
      </c>
      <c r="O5442">
        <v>0</v>
      </c>
      <c r="P5442">
        <v>0</v>
      </c>
      <c r="Q5442">
        <v>0.86</v>
      </c>
      <c r="R5442">
        <v>2976.61121414841</v>
      </c>
      <c r="S5442">
        <v>989</v>
      </c>
      <c r="T5442">
        <v>10</v>
      </c>
      <c r="U5442">
        <v>3461.17583040513</v>
      </c>
      <c r="V5442">
        <v>4.2343673067454499E-2</v>
      </c>
    </row>
    <row r="5443" spans="1:22" hidden="1" x14ac:dyDescent="0.25">
      <c r="A5443" t="str">
        <f t="shared" si="115"/>
        <v>55+FDepr Highop_lab</v>
      </c>
      <c r="B5443" t="s">
        <v>2976</v>
      </c>
      <c r="C5443" t="s">
        <v>9</v>
      </c>
      <c r="D5443" t="s">
        <v>339</v>
      </c>
      <c r="E5443" t="s">
        <v>4972</v>
      </c>
      <c r="F5443">
        <v>1150</v>
      </c>
      <c r="G5443" t="s">
        <v>301</v>
      </c>
      <c r="H5443">
        <v>184.77961982415101</v>
      </c>
      <c r="I5443">
        <v>8.09</v>
      </c>
      <c r="J5443" t="s">
        <v>333</v>
      </c>
      <c r="K5443">
        <v>1494.8671243773899</v>
      </c>
      <c r="L5443">
        <v>1719097.19303399</v>
      </c>
      <c r="M5443">
        <v>0</v>
      </c>
      <c r="N5443">
        <v>8.09</v>
      </c>
      <c r="O5443">
        <v>0</v>
      </c>
      <c r="P5443">
        <v>0</v>
      </c>
      <c r="Q5443">
        <v>0</v>
      </c>
      <c r="R5443">
        <v>0</v>
      </c>
      <c r="S5443">
        <v>9303.5</v>
      </c>
      <c r="T5443">
        <v>10</v>
      </c>
      <c r="U5443">
        <v>184.77961982415101</v>
      </c>
      <c r="V5443">
        <v>0.49907464528069101</v>
      </c>
    </row>
    <row r="5444" spans="1:22" hidden="1" x14ac:dyDescent="0.25">
      <c r="A5444" t="str">
        <f t="shared" si="115"/>
        <v>55+FDepr Highop_mh</v>
      </c>
      <c r="B5444" t="s">
        <v>2976</v>
      </c>
      <c r="C5444" t="s">
        <v>9</v>
      </c>
      <c r="D5444" t="s">
        <v>339</v>
      </c>
      <c r="E5444" t="s">
        <v>4972</v>
      </c>
      <c r="F5444">
        <v>1150</v>
      </c>
      <c r="G5444" t="s">
        <v>302</v>
      </c>
      <c r="H5444">
        <v>129.13297797818601</v>
      </c>
      <c r="I5444">
        <v>3.34</v>
      </c>
      <c r="J5444" t="s">
        <v>332</v>
      </c>
      <c r="K5444">
        <v>431.30414644714102</v>
      </c>
      <c r="L5444">
        <v>495999.76841421198</v>
      </c>
      <c r="M5444">
        <v>3.34</v>
      </c>
      <c r="N5444">
        <v>0</v>
      </c>
      <c r="O5444">
        <v>0</v>
      </c>
      <c r="P5444">
        <v>0</v>
      </c>
      <c r="Q5444">
        <v>0</v>
      </c>
      <c r="R5444">
        <v>0</v>
      </c>
      <c r="S5444">
        <v>3841</v>
      </c>
      <c r="T5444">
        <v>10</v>
      </c>
      <c r="U5444">
        <v>129.13297797818601</v>
      </c>
      <c r="V5444">
        <v>0.11760563380281699</v>
      </c>
    </row>
    <row r="5445" spans="1:22" hidden="1" x14ac:dyDescent="0.25">
      <c r="A5445" t="str">
        <f t="shared" si="115"/>
        <v>55+FDepr Highop_op_fac</v>
      </c>
      <c r="B5445" t="s">
        <v>2976</v>
      </c>
      <c r="C5445" t="s">
        <v>9</v>
      </c>
      <c r="D5445" t="s">
        <v>339</v>
      </c>
      <c r="E5445" t="s">
        <v>4972</v>
      </c>
      <c r="F5445">
        <v>1150</v>
      </c>
      <c r="G5445" t="s">
        <v>303</v>
      </c>
      <c r="H5445">
        <v>1789.50863479345</v>
      </c>
      <c r="I5445">
        <v>4.5</v>
      </c>
      <c r="J5445" t="s">
        <v>336</v>
      </c>
      <c r="K5445">
        <v>8052.7888565705298</v>
      </c>
      <c r="L5445">
        <v>9260707.1850561108</v>
      </c>
      <c r="M5445">
        <v>0</v>
      </c>
      <c r="N5445">
        <v>0</v>
      </c>
      <c r="O5445">
        <v>0</v>
      </c>
      <c r="P5445">
        <v>0</v>
      </c>
      <c r="Q5445">
        <v>4.5</v>
      </c>
      <c r="R5445">
        <v>8052.7888565705298</v>
      </c>
      <c r="S5445">
        <v>5175</v>
      </c>
      <c r="T5445">
        <v>10</v>
      </c>
      <c r="U5445">
        <v>1789.50863479345</v>
      </c>
      <c r="V5445">
        <v>0.221565731166913</v>
      </c>
    </row>
    <row r="5446" spans="1:22" hidden="1" x14ac:dyDescent="0.25">
      <c r="A5446" t="str">
        <f t="shared" si="115"/>
        <v>55+FDepr Highop_other</v>
      </c>
      <c r="B5446" t="s">
        <v>2976</v>
      </c>
      <c r="C5446" t="s">
        <v>9</v>
      </c>
      <c r="D5446" t="s">
        <v>339</v>
      </c>
      <c r="E5446" t="s">
        <v>4972</v>
      </c>
      <c r="F5446">
        <v>1150</v>
      </c>
      <c r="G5446" t="s">
        <v>304</v>
      </c>
      <c r="H5446">
        <v>10962.973190110401</v>
      </c>
      <c r="I5446">
        <v>1</v>
      </c>
      <c r="J5446" t="s">
        <v>336</v>
      </c>
      <c r="K5446">
        <v>10962.973190110401</v>
      </c>
      <c r="L5446">
        <v>12607419.168626999</v>
      </c>
      <c r="M5446">
        <v>0</v>
      </c>
      <c r="N5446">
        <v>0</v>
      </c>
      <c r="O5446">
        <v>0</v>
      </c>
      <c r="P5446">
        <v>0</v>
      </c>
      <c r="Q5446">
        <v>1</v>
      </c>
      <c r="R5446">
        <v>10962.973190110401</v>
      </c>
      <c r="S5446">
        <v>1150</v>
      </c>
      <c r="T5446">
        <v>10</v>
      </c>
      <c r="U5446">
        <v>10962.973190110401</v>
      </c>
      <c r="V5446">
        <v>4.9236829148202897E-2</v>
      </c>
    </row>
    <row r="5447" spans="1:22" hidden="1" x14ac:dyDescent="0.25">
      <c r="A5447" t="str">
        <f t="shared" si="115"/>
        <v>55+FDepr Highop_prev</v>
      </c>
      <c r="B5447" t="s">
        <v>2976</v>
      </c>
      <c r="C5447" t="s">
        <v>9</v>
      </c>
      <c r="D5447" t="s">
        <v>339</v>
      </c>
      <c r="E5447" t="s">
        <v>4972</v>
      </c>
      <c r="F5447">
        <v>1150</v>
      </c>
      <c r="G5447" t="s">
        <v>305</v>
      </c>
      <c r="H5447">
        <v>186.90320076623701</v>
      </c>
      <c r="I5447">
        <v>4.62</v>
      </c>
      <c r="J5447" t="s">
        <v>332</v>
      </c>
      <c r="K5447">
        <v>863.49278754001602</v>
      </c>
      <c r="L5447">
        <v>993016.70567101799</v>
      </c>
      <c r="M5447">
        <v>4.62</v>
      </c>
      <c r="N5447">
        <v>0</v>
      </c>
      <c r="O5447">
        <v>0</v>
      </c>
      <c r="P5447">
        <v>0</v>
      </c>
      <c r="Q5447">
        <v>0</v>
      </c>
      <c r="R5447">
        <v>0</v>
      </c>
      <c r="S5447">
        <v>5313</v>
      </c>
      <c r="T5447">
        <v>10</v>
      </c>
      <c r="U5447">
        <v>186.90320076623701</v>
      </c>
      <c r="V5447">
        <v>0.16267605633802801</v>
      </c>
    </row>
    <row r="5448" spans="1:22" hidden="1" x14ac:dyDescent="0.25">
      <c r="A5448" t="str">
        <f t="shared" si="115"/>
        <v>55+FDepr Highop_primcare</v>
      </c>
      <c r="B5448" t="s">
        <v>2976</v>
      </c>
      <c r="C5448" t="s">
        <v>9</v>
      </c>
      <c r="D5448" t="s">
        <v>339</v>
      </c>
      <c r="E5448" t="s">
        <v>4972</v>
      </c>
      <c r="F5448">
        <v>1150</v>
      </c>
      <c r="G5448" t="s">
        <v>306</v>
      </c>
      <c r="H5448">
        <v>121.482049198563</v>
      </c>
      <c r="I5448">
        <v>6.03</v>
      </c>
      <c r="J5448" t="s">
        <v>332</v>
      </c>
      <c r="K5448">
        <v>732.53675666733795</v>
      </c>
      <c r="L5448">
        <v>842417.27016743796</v>
      </c>
      <c r="M5448">
        <v>6.03</v>
      </c>
      <c r="N5448">
        <v>0</v>
      </c>
      <c r="O5448">
        <v>0</v>
      </c>
      <c r="P5448">
        <v>0</v>
      </c>
      <c r="Q5448">
        <v>0</v>
      </c>
      <c r="R5448">
        <v>0</v>
      </c>
      <c r="S5448">
        <v>6934.5</v>
      </c>
      <c r="T5448">
        <v>10</v>
      </c>
      <c r="U5448">
        <v>121.482049198563</v>
      </c>
      <c r="V5448">
        <v>0.21232394366197199</v>
      </c>
    </row>
    <row r="5449" spans="1:22" hidden="1" x14ac:dyDescent="0.25">
      <c r="A5449" t="str">
        <f t="shared" si="115"/>
        <v>55+FDepr Highop_rehab</v>
      </c>
      <c r="B5449" t="s">
        <v>2976</v>
      </c>
      <c r="C5449" t="s">
        <v>9</v>
      </c>
      <c r="D5449" t="s">
        <v>339</v>
      </c>
      <c r="E5449" t="s">
        <v>4972</v>
      </c>
      <c r="F5449">
        <v>1150</v>
      </c>
      <c r="G5449" t="s">
        <v>307</v>
      </c>
      <c r="H5449">
        <v>171.353399570492</v>
      </c>
      <c r="I5449">
        <v>6.46</v>
      </c>
      <c r="J5449" t="s">
        <v>336</v>
      </c>
      <c r="K5449">
        <v>1106.94296122538</v>
      </c>
      <c r="L5449">
        <v>1272984.4054091901</v>
      </c>
      <c r="M5449">
        <v>0</v>
      </c>
      <c r="N5449">
        <v>0</v>
      </c>
      <c r="O5449">
        <v>0</v>
      </c>
      <c r="P5449">
        <v>0</v>
      </c>
      <c r="Q5449">
        <v>6.46</v>
      </c>
      <c r="R5449">
        <v>1106.94296122538</v>
      </c>
      <c r="S5449">
        <v>7429</v>
      </c>
      <c r="T5449">
        <v>10</v>
      </c>
      <c r="U5449">
        <v>171.353399570492</v>
      </c>
      <c r="V5449">
        <v>0.31806991629739001</v>
      </c>
    </row>
    <row r="5450" spans="1:22" hidden="1" x14ac:dyDescent="0.25">
      <c r="A5450" t="str">
        <f t="shared" si="115"/>
        <v>55+FDepr Highop_speccare</v>
      </c>
      <c r="B5450" t="s">
        <v>2976</v>
      </c>
      <c r="C5450" t="s">
        <v>9</v>
      </c>
      <c r="D5450" t="s">
        <v>339</v>
      </c>
      <c r="E5450" t="s">
        <v>4972</v>
      </c>
      <c r="F5450">
        <v>1150</v>
      </c>
      <c r="G5450" t="s">
        <v>308</v>
      </c>
      <c r="H5450">
        <v>161.79811911978601</v>
      </c>
      <c r="I5450">
        <v>13.09</v>
      </c>
      <c r="J5450" t="s">
        <v>332</v>
      </c>
      <c r="K5450">
        <v>2117.9373792780002</v>
      </c>
      <c r="L5450">
        <v>2435627.9861697</v>
      </c>
      <c r="M5450">
        <v>13.09</v>
      </c>
      <c r="N5450">
        <v>0</v>
      </c>
      <c r="O5450">
        <v>0</v>
      </c>
      <c r="P5450">
        <v>0</v>
      </c>
      <c r="Q5450">
        <v>0</v>
      </c>
      <c r="R5450">
        <v>0</v>
      </c>
      <c r="S5450">
        <v>15053.5</v>
      </c>
      <c r="T5450">
        <v>10</v>
      </c>
      <c r="U5450">
        <v>161.79811911978601</v>
      </c>
      <c r="V5450">
        <v>0.46091549295774598</v>
      </c>
    </row>
    <row r="5451" spans="1:22" hidden="1" x14ac:dyDescent="0.25">
      <c r="A5451" t="str">
        <f t="shared" si="115"/>
        <v>55+FDepr Highop_surg</v>
      </c>
      <c r="B5451" t="s">
        <v>2976</v>
      </c>
      <c r="C5451" t="s">
        <v>9</v>
      </c>
      <c r="D5451" t="s">
        <v>339</v>
      </c>
      <c r="E5451" t="s">
        <v>4972</v>
      </c>
      <c r="F5451">
        <v>1150</v>
      </c>
      <c r="G5451" t="s">
        <v>309</v>
      </c>
      <c r="H5451">
        <v>2330.7086872701998</v>
      </c>
      <c r="I5451">
        <v>2.4700000000000002</v>
      </c>
      <c r="J5451" t="s">
        <v>336</v>
      </c>
      <c r="K5451">
        <v>5756.8504575573997</v>
      </c>
      <c r="L5451">
        <v>6620378.0261910101</v>
      </c>
      <c r="M5451">
        <v>0</v>
      </c>
      <c r="N5451">
        <v>0</v>
      </c>
      <c r="O5451">
        <v>0</v>
      </c>
      <c r="P5451">
        <v>0</v>
      </c>
      <c r="Q5451">
        <v>2.4700000000000002</v>
      </c>
      <c r="R5451">
        <v>5756.8504575573997</v>
      </c>
      <c r="S5451">
        <v>2840.5</v>
      </c>
      <c r="T5451">
        <v>10</v>
      </c>
      <c r="U5451">
        <v>2330.7086872701998</v>
      </c>
      <c r="V5451">
        <v>0.121614967996061</v>
      </c>
    </row>
    <row r="5452" spans="1:22" hidden="1" x14ac:dyDescent="0.25">
      <c r="A5452" t="str">
        <f t="shared" si="115"/>
        <v>55+FDepr Highop_ultrasound</v>
      </c>
      <c r="B5452" t="s">
        <v>2976</v>
      </c>
      <c r="C5452" t="s">
        <v>9</v>
      </c>
      <c r="D5452" t="s">
        <v>339</v>
      </c>
      <c r="E5452" t="s">
        <v>4972</v>
      </c>
      <c r="F5452">
        <v>1150</v>
      </c>
      <c r="G5452" t="s">
        <v>310</v>
      </c>
      <c r="H5452">
        <v>247.62716796942101</v>
      </c>
      <c r="I5452">
        <v>0.48</v>
      </c>
      <c r="J5452" t="s">
        <v>333</v>
      </c>
      <c r="K5452">
        <v>118.861040625322</v>
      </c>
      <c r="L5452">
        <v>136690.19671911999</v>
      </c>
      <c r="M5452">
        <v>0</v>
      </c>
      <c r="N5452">
        <v>0.48</v>
      </c>
      <c r="O5452">
        <v>0</v>
      </c>
      <c r="P5452">
        <v>0</v>
      </c>
      <c r="Q5452">
        <v>0</v>
      </c>
      <c r="R5452">
        <v>0</v>
      </c>
      <c r="S5452">
        <v>552</v>
      </c>
      <c r="T5452">
        <v>10</v>
      </c>
      <c r="U5452">
        <v>247.62716796942101</v>
      </c>
      <c r="V5452">
        <v>2.9611351017890201E-2</v>
      </c>
    </row>
    <row r="5453" spans="1:22" hidden="1" x14ac:dyDescent="0.25">
      <c r="A5453" t="str">
        <f t="shared" si="115"/>
        <v>55+FDepr Highop_xray</v>
      </c>
      <c r="B5453" t="s">
        <v>2976</v>
      </c>
      <c r="C5453" t="s">
        <v>9</v>
      </c>
      <c r="D5453" t="s">
        <v>339</v>
      </c>
      <c r="E5453" t="s">
        <v>4972</v>
      </c>
      <c r="F5453">
        <v>1150</v>
      </c>
      <c r="G5453" t="s">
        <v>311</v>
      </c>
      <c r="H5453">
        <v>153.61506276475501</v>
      </c>
      <c r="I5453">
        <v>3.29</v>
      </c>
      <c r="J5453" t="s">
        <v>333</v>
      </c>
      <c r="K5453">
        <v>505.39355649604499</v>
      </c>
      <c r="L5453">
        <v>581202.58997045201</v>
      </c>
      <c r="M5453">
        <v>0</v>
      </c>
      <c r="N5453">
        <v>3.29</v>
      </c>
      <c r="O5453">
        <v>0</v>
      </c>
      <c r="P5453">
        <v>0</v>
      </c>
      <c r="Q5453">
        <v>0</v>
      </c>
      <c r="R5453">
        <v>0</v>
      </c>
      <c r="S5453">
        <v>3783.5</v>
      </c>
      <c r="T5453">
        <v>10</v>
      </c>
      <c r="U5453">
        <v>153.61506276475501</v>
      </c>
      <c r="V5453">
        <v>0.20296113510178901</v>
      </c>
    </row>
    <row r="5454" spans="1:22" hidden="1" x14ac:dyDescent="0.25">
      <c r="A5454" t="str">
        <f t="shared" si="115"/>
        <v>55+FDepr Highrx_generic</v>
      </c>
      <c r="B5454" t="s">
        <v>2976</v>
      </c>
      <c r="C5454" t="s">
        <v>9</v>
      </c>
      <c r="D5454" t="s">
        <v>339</v>
      </c>
      <c r="E5454" t="s">
        <v>4972</v>
      </c>
      <c r="F5454">
        <v>1150</v>
      </c>
      <c r="G5454" t="s">
        <v>312</v>
      </c>
      <c r="H5454">
        <v>52.266052333701602</v>
      </c>
      <c r="I5454">
        <v>56.43</v>
      </c>
      <c r="J5454" t="s">
        <v>334</v>
      </c>
      <c r="K5454">
        <v>2949.3733331907802</v>
      </c>
      <c r="L5454">
        <v>3391779.3331694002</v>
      </c>
      <c r="M5454">
        <v>0</v>
      </c>
      <c r="N5454">
        <v>0</v>
      </c>
      <c r="O5454">
        <v>56.43</v>
      </c>
      <c r="P5454">
        <v>0</v>
      </c>
      <c r="Q5454">
        <v>0</v>
      </c>
      <c r="R5454">
        <v>0</v>
      </c>
      <c r="S5454">
        <v>64894.5</v>
      </c>
      <c r="T5454">
        <v>10</v>
      </c>
      <c r="U5454">
        <v>52.266052333701602</v>
      </c>
      <c r="V5454">
        <v>0.81475599191452497</v>
      </c>
    </row>
    <row r="5455" spans="1:22" hidden="1" x14ac:dyDescent="0.25">
      <c r="A5455" t="str">
        <f t="shared" si="115"/>
        <v>55+FDepr Highrx_npbrand</v>
      </c>
      <c r="B5455" t="s">
        <v>2976</v>
      </c>
      <c r="C5455" t="s">
        <v>9</v>
      </c>
      <c r="D5455" t="s">
        <v>339</v>
      </c>
      <c r="E5455" t="s">
        <v>4972</v>
      </c>
      <c r="F5455">
        <v>1150</v>
      </c>
      <c r="G5455" t="s">
        <v>2688</v>
      </c>
      <c r="H5455">
        <v>675.268568748191</v>
      </c>
      <c r="I5455">
        <v>1.35423921223</v>
      </c>
      <c r="J5455" t="s">
        <v>334</v>
      </c>
      <c r="K5455">
        <v>914.47517458522998</v>
      </c>
      <c r="L5455">
        <v>1051646.45077301</v>
      </c>
      <c r="M5455">
        <v>0</v>
      </c>
      <c r="N5455">
        <v>0</v>
      </c>
      <c r="O5455">
        <v>1.35423921223</v>
      </c>
      <c r="P5455">
        <v>0</v>
      </c>
      <c r="Q5455">
        <v>0</v>
      </c>
      <c r="R5455">
        <v>0</v>
      </c>
      <c r="S5455">
        <v>1557.3750940645</v>
      </c>
      <c r="T5455">
        <v>10</v>
      </c>
      <c r="U5455">
        <v>675.268568748191</v>
      </c>
      <c r="V5455">
        <v>1.9552977363990798E-2</v>
      </c>
    </row>
    <row r="5456" spans="1:22" hidden="1" x14ac:dyDescent="0.25">
      <c r="A5456" t="str">
        <f t="shared" si="115"/>
        <v>55+FDepr Highrx_pbrand</v>
      </c>
      <c r="B5456" t="s">
        <v>2976</v>
      </c>
      <c r="C5456" t="s">
        <v>9</v>
      </c>
      <c r="D5456" t="s">
        <v>339</v>
      </c>
      <c r="E5456" t="s">
        <v>4972</v>
      </c>
      <c r="F5456">
        <v>1150</v>
      </c>
      <c r="G5456" t="s">
        <v>2687</v>
      </c>
      <c r="H5456">
        <v>419.08562374962003</v>
      </c>
      <c r="I5456">
        <v>9.37576078777</v>
      </c>
      <c r="J5456" t="s">
        <v>334</v>
      </c>
      <c r="K5456">
        <v>3929.2465578698202</v>
      </c>
      <c r="L5456">
        <v>4518633.5415502898</v>
      </c>
      <c r="M5456">
        <v>0</v>
      </c>
      <c r="N5456">
        <v>0</v>
      </c>
      <c r="O5456">
        <v>9.37576078777</v>
      </c>
      <c r="P5456">
        <v>0</v>
      </c>
      <c r="Q5456">
        <v>0</v>
      </c>
      <c r="R5456">
        <v>0</v>
      </c>
      <c r="S5456">
        <v>10782.1249059355</v>
      </c>
      <c r="T5456">
        <v>10</v>
      </c>
      <c r="U5456">
        <v>419.08562374962003</v>
      </c>
      <c r="V5456">
        <v>0.13537049939026899</v>
      </c>
    </row>
    <row r="5457" spans="1:22" hidden="1" x14ac:dyDescent="0.25">
      <c r="A5457" t="str">
        <f t="shared" si="115"/>
        <v>55+FDepr Highrx_specialty</v>
      </c>
      <c r="B5457" t="s">
        <v>2976</v>
      </c>
      <c r="C5457" t="s">
        <v>9</v>
      </c>
      <c r="D5457" t="s">
        <v>339</v>
      </c>
      <c r="E5457" t="s">
        <v>4972</v>
      </c>
      <c r="F5457">
        <v>1150</v>
      </c>
      <c r="G5457" t="s">
        <v>313</v>
      </c>
      <c r="H5457">
        <v>3957.8544762654001</v>
      </c>
      <c r="I5457">
        <v>2.1</v>
      </c>
      <c r="J5457" t="s">
        <v>334</v>
      </c>
      <c r="K5457">
        <v>8311.4944001573294</v>
      </c>
      <c r="L5457">
        <v>9558218.5601809304</v>
      </c>
      <c r="M5457">
        <v>0</v>
      </c>
      <c r="N5457">
        <v>0</v>
      </c>
      <c r="O5457">
        <v>2.1</v>
      </c>
      <c r="P5457">
        <v>0</v>
      </c>
      <c r="Q5457">
        <v>0</v>
      </c>
      <c r="R5457">
        <v>0</v>
      </c>
      <c r="S5457">
        <v>2415</v>
      </c>
      <c r="T5457">
        <v>10</v>
      </c>
      <c r="U5457">
        <v>3957.8544762654001</v>
      </c>
      <c r="V5457">
        <v>3.0320531331215698E-2</v>
      </c>
    </row>
    <row r="5458" spans="1:22" hidden="1" x14ac:dyDescent="0.25">
      <c r="A5458" t="str">
        <f t="shared" si="115"/>
        <v>55+MDepr Lowip_fac</v>
      </c>
      <c r="B5458" t="s">
        <v>2976</v>
      </c>
      <c r="C5458" t="s">
        <v>5</v>
      </c>
      <c r="D5458" t="s">
        <v>591</v>
      </c>
      <c r="E5458" t="s">
        <v>4970</v>
      </c>
      <c r="F5458">
        <v>473</v>
      </c>
      <c r="G5458" t="s">
        <v>289</v>
      </c>
      <c r="H5458">
        <v>487.29599999964199</v>
      </c>
      <c r="I5458">
        <v>0.02</v>
      </c>
      <c r="J5458" t="s">
        <v>335</v>
      </c>
      <c r="K5458">
        <v>9.7459199999928501</v>
      </c>
      <c r="L5458">
        <v>4609.8201599966196</v>
      </c>
      <c r="M5458">
        <v>0</v>
      </c>
      <c r="N5458">
        <v>0</v>
      </c>
      <c r="O5458">
        <v>0</v>
      </c>
      <c r="P5458">
        <v>0.02</v>
      </c>
      <c r="Q5458">
        <v>0</v>
      </c>
      <c r="R5458">
        <v>0</v>
      </c>
      <c r="S5458">
        <v>9.4600000000000009</v>
      </c>
      <c r="T5458">
        <v>3</v>
      </c>
      <c r="U5458">
        <v>487.29599999964199</v>
      </c>
      <c r="V5458">
        <v>1</v>
      </c>
    </row>
    <row r="5459" spans="1:22" hidden="1" x14ac:dyDescent="0.25">
      <c r="A5459" t="str">
        <f t="shared" si="115"/>
        <v>55+MDepr Lowip_prof</v>
      </c>
      <c r="B5459" t="s">
        <v>2976</v>
      </c>
      <c r="C5459" t="s">
        <v>5</v>
      </c>
      <c r="D5459" t="s">
        <v>591</v>
      </c>
      <c r="E5459" t="s">
        <v>4970</v>
      </c>
      <c r="F5459">
        <v>473</v>
      </c>
      <c r="G5459" t="s">
        <v>290</v>
      </c>
      <c r="H5459">
        <v>645.17519999474302</v>
      </c>
      <c r="I5459">
        <v>0.01</v>
      </c>
      <c r="J5459" t="s">
        <v>363</v>
      </c>
      <c r="K5459">
        <v>6.4517519999474304</v>
      </c>
      <c r="L5459">
        <v>3051.6786959751298</v>
      </c>
      <c r="M5459">
        <v>0</v>
      </c>
      <c r="N5459">
        <v>0</v>
      </c>
      <c r="O5459">
        <v>0</v>
      </c>
      <c r="P5459">
        <v>0</v>
      </c>
      <c r="Q5459">
        <v>0</v>
      </c>
      <c r="R5459">
        <v>0</v>
      </c>
      <c r="S5459">
        <v>4.7300000000000004</v>
      </c>
      <c r="T5459">
        <v>3</v>
      </c>
      <c r="U5459">
        <v>645.17519999474302</v>
      </c>
      <c r="V5459">
        <v>0.5</v>
      </c>
    </row>
    <row r="5460" spans="1:22" hidden="1" x14ac:dyDescent="0.25">
      <c r="A5460" t="str">
        <f t="shared" si="115"/>
        <v>55+MDepr Lowop_ambulance</v>
      </c>
      <c r="B5460" t="s">
        <v>2976</v>
      </c>
      <c r="C5460" t="s">
        <v>5</v>
      </c>
      <c r="D5460" t="s">
        <v>591</v>
      </c>
      <c r="E5460" t="s">
        <v>4970</v>
      </c>
      <c r="F5460">
        <v>473</v>
      </c>
      <c r="G5460" t="s">
        <v>291</v>
      </c>
      <c r="H5460">
        <v>0</v>
      </c>
      <c r="I5460">
        <v>0</v>
      </c>
      <c r="J5460" t="s">
        <v>336</v>
      </c>
      <c r="K5460">
        <v>0</v>
      </c>
      <c r="L5460">
        <v>0</v>
      </c>
      <c r="M5460">
        <v>0</v>
      </c>
      <c r="N5460">
        <v>0</v>
      </c>
      <c r="O5460">
        <v>0</v>
      </c>
      <c r="P5460">
        <v>0</v>
      </c>
      <c r="Q5460">
        <v>0</v>
      </c>
      <c r="R5460">
        <v>0</v>
      </c>
      <c r="S5460">
        <v>0</v>
      </c>
      <c r="T5460">
        <v>3</v>
      </c>
      <c r="U5460">
        <v>0</v>
      </c>
      <c r="V5460">
        <v>0</v>
      </c>
    </row>
    <row r="5461" spans="1:22" hidden="1" x14ac:dyDescent="0.25">
      <c r="A5461" t="str">
        <f t="shared" si="115"/>
        <v>55+MDepr Lowop_chiro</v>
      </c>
      <c r="B5461" t="s">
        <v>2976</v>
      </c>
      <c r="C5461" t="s">
        <v>5</v>
      </c>
      <c r="D5461" t="s">
        <v>591</v>
      </c>
      <c r="E5461" t="s">
        <v>4970</v>
      </c>
      <c r="F5461">
        <v>473</v>
      </c>
      <c r="G5461" t="s">
        <v>292</v>
      </c>
      <c r="H5461">
        <v>42.082412834887201</v>
      </c>
      <c r="I5461">
        <v>0.53</v>
      </c>
      <c r="J5461" t="s">
        <v>332</v>
      </c>
      <c r="K5461">
        <v>22.3036788024902</v>
      </c>
      <c r="L5461">
        <v>10549.640073577901</v>
      </c>
      <c r="M5461">
        <v>0.53</v>
      </c>
      <c r="N5461">
        <v>0</v>
      </c>
      <c r="O5461">
        <v>0</v>
      </c>
      <c r="P5461">
        <v>0</v>
      </c>
      <c r="Q5461">
        <v>0</v>
      </c>
      <c r="R5461">
        <v>0</v>
      </c>
      <c r="S5461">
        <v>250.69</v>
      </c>
      <c r="T5461">
        <v>3</v>
      </c>
      <c r="U5461">
        <v>42.082412834887201</v>
      </c>
      <c r="V5461">
        <v>4.9486461251167103E-2</v>
      </c>
    </row>
    <row r="5462" spans="1:22" hidden="1" x14ac:dyDescent="0.25">
      <c r="A5462" t="str">
        <f t="shared" si="115"/>
        <v>55+MDepr Lowop_ct_mri</v>
      </c>
      <c r="B5462" t="s">
        <v>2976</v>
      </c>
      <c r="C5462" t="s">
        <v>5</v>
      </c>
      <c r="D5462" t="s">
        <v>591</v>
      </c>
      <c r="E5462" t="s">
        <v>4970</v>
      </c>
      <c r="F5462">
        <v>473</v>
      </c>
      <c r="G5462" t="s">
        <v>293</v>
      </c>
      <c r="H5462">
        <v>642.250814490685</v>
      </c>
      <c r="I5462">
        <v>0.13</v>
      </c>
      <c r="J5462" t="s">
        <v>333</v>
      </c>
      <c r="K5462">
        <v>83.492605883789096</v>
      </c>
      <c r="L5462">
        <v>39492.002583032197</v>
      </c>
      <c r="M5462">
        <v>0</v>
      </c>
      <c r="N5462">
        <v>0.13</v>
      </c>
      <c r="O5462">
        <v>0</v>
      </c>
      <c r="P5462">
        <v>0</v>
      </c>
      <c r="Q5462">
        <v>0</v>
      </c>
      <c r="R5462">
        <v>0</v>
      </c>
      <c r="S5462">
        <v>61.49</v>
      </c>
      <c r="T5462">
        <v>3</v>
      </c>
      <c r="U5462">
        <v>642.250814490685</v>
      </c>
      <c r="V5462">
        <v>4.1800643086816698E-2</v>
      </c>
    </row>
    <row r="5463" spans="1:22" hidden="1" x14ac:dyDescent="0.25">
      <c r="A5463" t="str">
        <f t="shared" si="115"/>
        <v>55+MDepr Lowop_diagnostic_cardiology</v>
      </c>
      <c r="B5463" t="s">
        <v>2976</v>
      </c>
      <c r="C5463" t="s">
        <v>5</v>
      </c>
      <c r="D5463" t="s">
        <v>591</v>
      </c>
      <c r="E5463" t="s">
        <v>4970</v>
      </c>
      <c r="F5463">
        <v>473</v>
      </c>
      <c r="G5463" t="s">
        <v>294</v>
      </c>
      <c r="H5463">
        <v>157.460682171413</v>
      </c>
      <c r="I5463">
        <v>0.56000000000000005</v>
      </c>
      <c r="J5463" t="s">
        <v>333</v>
      </c>
      <c r="K5463">
        <v>88.177982015991304</v>
      </c>
      <c r="L5463">
        <v>41708.185493563898</v>
      </c>
      <c r="M5463">
        <v>0</v>
      </c>
      <c r="N5463">
        <v>0.56000000000000005</v>
      </c>
      <c r="O5463">
        <v>0</v>
      </c>
      <c r="P5463">
        <v>0</v>
      </c>
      <c r="Q5463">
        <v>0</v>
      </c>
      <c r="R5463">
        <v>0</v>
      </c>
      <c r="S5463">
        <v>264.88</v>
      </c>
      <c r="T5463">
        <v>3</v>
      </c>
      <c r="U5463">
        <v>157.460682171413</v>
      </c>
      <c r="V5463">
        <v>0.180064308681672</v>
      </c>
    </row>
    <row r="5464" spans="1:22" hidden="1" x14ac:dyDescent="0.25">
      <c r="A5464" t="str">
        <f t="shared" ref="A5464:A5527" si="116">B5464&amp;C5464&amp;E5464&amp;G5464</f>
        <v>55+MDepr Lowop_dialysis</v>
      </c>
      <c r="B5464" t="s">
        <v>2976</v>
      </c>
      <c r="C5464" t="s">
        <v>5</v>
      </c>
      <c r="D5464" t="s">
        <v>591</v>
      </c>
      <c r="E5464" t="s">
        <v>4970</v>
      </c>
      <c r="F5464">
        <v>473</v>
      </c>
      <c r="G5464" t="s">
        <v>295</v>
      </c>
      <c r="H5464">
        <v>0</v>
      </c>
      <c r="I5464">
        <v>0</v>
      </c>
      <c r="J5464" t="s">
        <v>336</v>
      </c>
      <c r="K5464">
        <v>0</v>
      </c>
      <c r="L5464">
        <v>0</v>
      </c>
      <c r="M5464">
        <v>0</v>
      </c>
      <c r="N5464">
        <v>0</v>
      </c>
      <c r="O5464">
        <v>0</v>
      </c>
      <c r="P5464">
        <v>0</v>
      </c>
      <c r="Q5464">
        <v>0</v>
      </c>
      <c r="R5464">
        <v>0</v>
      </c>
      <c r="S5464">
        <v>0</v>
      </c>
      <c r="T5464">
        <v>3</v>
      </c>
      <c r="U5464">
        <v>0</v>
      </c>
      <c r="V5464">
        <v>0</v>
      </c>
    </row>
    <row r="5465" spans="1:22" hidden="1" x14ac:dyDescent="0.25">
      <c r="A5465" t="str">
        <f t="shared" si="116"/>
        <v>55+MDepr Lowop_dme</v>
      </c>
      <c r="B5465" t="s">
        <v>2976</v>
      </c>
      <c r="C5465" t="s">
        <v>5</v>
      </c>
      <c r="D5465" t="s">
        <v>591</v>
      </c>
      <c r="E5465" t="s">
        <v>4970</v>
      </c>
      <c r="F5465">
        <v>473</v>
      </c>
      <c r="G5465" t="s">
        <v>296</v>
      </c>
      <c r="H5465">
        <v>77.270717468261793</v>
      </c>
      <c r="I5465">
        <v>0.21</v>
      </c>
      <c r="J5465" t="s">
        <v>336</v>
      </c>
      <c r="K5465">
        <v>16.226850668335</v>
      </c>
      <c r="L5465">
        <v>7675.3003661224402</v>
      </c>
      <c r="M5465">
        <v>0</v>
      </c>
      <c r="N5465">
        <v>0</v>
      </c>
      <c r="O5465">
        <v>0</v>
      </c>
      <c r="P5465">
        <v>0</v>
      </c>
      <c r="Q5465">
        <v>0.21</v>
      </c>
      <c r="R5465">
        <v>16.226850668335</v>
      </c>
      <c r="S5465">
        <v>99.33</v>
      </c>
      <c r="T5465">
        <v>3</v>
      </c>
      <c r="U5465">
        <v>77.270717468261793</v>
      </c>
      <c r="V5465">
        <v>7.5812274368231E-2</v>
      </c>
    </row>
    <row r="5466" spans="1:22" hidden="1" x14ac:dyDescent="0.25">
      <c r="A5466" t="str">
        <f t="shared" si="116"/>
        <v>55+MDepr Lowop_er_fac</v>
      </c>
      <c r="B5466" t="s">
        <v>2976</v>
      </c>
      <c r="C5466" t="s">
        <v>5</v>
      </c>
      <c r="D5466" t="s">
        <v>591</v>
      </c>
      <c r="E5466" t="s">
        <v>4970</v>
      </c>
      <c r="F5466">
        <v>473</v>
      </c>
      <c r="G5466" t="s">
        <v>297</v>
      </c>
      <c r="H5466">
        <v>1029.9659104330201</v>
      </c>
      <c r="I5466">
        <v>0.14000000000000001</v>
      </c>
      <c r="J5466" t="s">
        <v>336</v>
      </c>
      <c r="K5466">
        <v>144.19522746062199</v>
      </c>
      <c r="L5466">
        <v>68204.342588874395</v>
      </c>
      <c r="M5466">
        <v>0</v>
      </c>
      <c r="N5466">
        <v>0</v>
      </c>
      <c r="O5466">
        <v>0</v>
      </c>
      <c r="P5466">
        <v>0</v>
      </c>
      <c r="Q5466">
        <v>0.14000000000000001</v>
      </c>
      <c r="R5466">
        <v>144.19522746062199</v>
      </c>
      <c r="S5466">
        <v>66.22</v>
      </c>
      <c r="T5466">
        <v>3</v>
      </c>
      <c r="U5466">
        <v>1029.9659104330201</v>
      </c>
      <c r="V5466">
        <v>5.0541516245487403E-2</v>
      </c>
    </row>
    <row r="5467" spans="1:22" hidden="1" x14ac:dyDescent="0.25">
      <c r="A5467" t="str">
        <f t="shared" si="116"/>
        <v>55+MDepr Lowop_er_prof</v>
      </c>
      <c r="B5467" t="s">
        <v>2976</v>
      </c>
      <c r="C5467" t="s">
        <v>5</v>
      </c>
      <c r="D5467" t="s">
        <v>591</v>
      </c>
      <c r="E5467" t="s">
        <v>4970</v>
      </c>
      <c r="F5467">
        <v>473</v>
      </c>
      <c r="G5467" t="s">
        <v>298</v>
      </c>
      <c r="H5467">
        <v>0</v>
      </c>
      <c r="I5467">
        <v>0</v>
      </c>
      <c r="J5467" t="s">
        <v>276</v>
      </c>
      <c r="K5467">
        <v>0</v>
      </c>
      <c r="L5467">
        <v>0</v>
      </c>
      <c r="M5467">
        <v>0</v>
      </c>
      <c r="N5467">
        <v>0</v>
      </c>
      <c r="O5467">
        <v>0</v>
      </c>
      <c r="P5467">
        <v>0</v>
      </c>
      <c r="Q5467">
        <v>0</v>
      </c>
      <c r="R5467">
        <v>0</v>
      </c>
      <c r="S5467">
        <v>0</v>
      </c>
      <c r="T5467">
        <v>3</v>
      </c>
      <c r="U5467">
        <v>0</v>
      </c>
      <c r="V5467">
        <v>0</v>
      </c>
    </row>
    <row r="5468" spans="1:22" hidden="1" x14ac:dyDescent="0.25">
      <c r="A5468" t="str">
        <f t="shared" si="116"/>
        <v>55+MDepr Lowop_eye</v>
      </c>
      <c r="B5468" t="s">
        <v>2976</v>
      </c>
      <c r="C5468" t="s">
        <v>5</v>
      </c>
      <c r="D5468" t="s">
        <v>591</v>
      </c>
      <c r="E5468" t="s">
        <v>4970</v>
      </c>
      <c r="F5468">
        <v>473</v>
      </c>
      <c r="G5468" t="s">
        <v>299</v>
      </c>
      <c r="H5468">
        <v>109.305929077149</v>
      </c>
      <c r="I5468">
        <v>0.2</v>
      </c>
      <c r="J5468" t="s">
        <v>332</v>
      </c>
      <c r="K5468">
        <v>21.8611858154297</v>
      </c>
      <c r="L5468">
        <v>10340.3408906983</v>
      </c>
      <c r="M5468">
        <v>0.2</v>
      </c>
      <c r="N5468">
        <v>0</v>
      </c>
      <c r="O5468">
        <v>0</v>
      </c>
      <c r="P5468">
        <v>0</v>
      </c>
      <c r="Q5468">
        <v>0</v>
      </c>
      <c r="R5468">
        <v>0</v>
      </c>
      <c r="S5468">
        <v>94.6</v>
      </c>
      <c r="T5468">
        <v>3</v>
      </c>
      <c r="U5468">
        <v>109.305929077149</v>
      </c>
      <c r="V5468">
        <v>1.8674136321195099E-2</v>
      </c>
    </row>
    <row r="5469" spans="1:22" hidden="1" x14ac:dyDescent="0.25">
      <c r="A5469" t="str">
        <f t="shared" si="116"/>
        <v>55+MDepr Lowop_jcode</v>
      </c>
      <c r="B5469" t="s">
        <v>2976</v>
      </c>
      <c r="C5469" t="s">
        <v>5</v>
      </c>
      <c r="D5469" t="s">
        <v>591</v>
      </c>
      <c r="E5469" t="s">
        <v>4970</v>
      </c>
      <c r="F5469">
        <v>473</v>
      </c>
      <c r="G5469" t="s">
        <v>300</v>
      </c>
      <c r="H5469">
        <v>0</v>
      </c>
      <c r="I5469">
        <v>0</v>
      </c>
      <c r="J5469" t="s">
        <v>336</v>
      </c>
      <c r="K5469">
        <v>0</v>
      </c>
      <c r="L5469">
        <v>0</v>
      </c>
      <c r="M5469">
        <v>0</v>
      </c>
      <c r="N5469">
        <v>0</v>
      </c>
      <c r="O5469">
        <v>0</v>
      </c>
      <c r="P5469">
        <v>0</v>
      </c>
      <c r="Q5469">
        <v>0</v>
      </c>
      <c r="R5469">
        <v>0</v>
      </c>
      <c r="S5469">
        <v>0</v>
      </c>
      <c r="T5469">
        <v>3</v>
      </c>
      <c r="U5469">
        <v>0</v>
      </c>
      <c r="V5469">
        <v>0</v>
      </c>
    </row>
    <row r="5470" spans="1:22" hidden="1" x14ac:dyDescent="0.25">
      <c r="A5470" t="str">
        <f t="shared" si="116"/>
        <v>55+MDepr Lowop_lab</v>
      </c>
      <c r="B5470" t="s">
        <v>2976</v>
      </c>
      <c r="C5470" t="s">
        <v>5</v>
      </c>
      <c r="D5470" t="s">
        <v>591</v>
      </c>
      <c r="E5470" t="s">
        <v>4970</v>
      </c>
      <c r="F5470">
        <v>473</v>
      </c>
      <c r="G5470" t="s">
        <v>301</v>
      </c>
      <c r="H5470">
        <v>87.168432694792301</v>
      </c>
      <c r="I5470">
        <v>1.96</v>
      </c>
      <c r="J5470" t="s">
        <v>333</v>
      </c>
      <c r="K5470">
        <v>170.850128081793</v>
      </c>
      <c r="L5470">
        <v>80812.110582688096</v>
      </c>
      <c r="M5470">
        <v>0</v>
      </c>
      <c r="N5470">
        <v>1.96</v>
      </c>
      <c r="O5470">
        <v>0</v>
      </c>
      <c r="P5470">
        <v>0</v>
      </c>
      <c r="Q5470">
        <v>0</v>
      </c>
      <c r="R5470">
        <v>0</v>
      </c>
      <c r="S5470">
        <v>927.08</v>
      </c>
      <c r="T5470">
        <v>3</v>
      </c>
      <c r="U5470">
        <v>87.168432694792301</v>
      </c>
      <c r="V5470">
        <v>0.63022508038585201</v>
      </c>
    </row>
    <row r="5471" spans="1:22" hidden="1" x14ac:dyDescent="0.25">
      <c r="A5471" t="str">
        <f t="shared" si="116"/>
        <v>55+MDepr Lowop_mh</v>
      </c>
      <c r="B5471" t="s">
        <v>2976</v>
      </c>
      <c r="C5471" t="s">
        <v>5</v>
      </c>
      <c r="D5471" t="s">
        <v>591</v>
      </c>
      <c r="E5471" t="s">
        <v>4970</v>
      </c>
      <c r="F5471">
        <v>473</v>
      </c>
      <c r="G5471" t="s">
        <v>302</v>
      </c>
      <c r="H5471">
        <v>100.22228414999501</v>
      </c>
      <c r="I5471">
        <v>2.2200000000000002</v>
      </c>
      <c r="J5471" t="s">
        <v>332</v>
      </c>
      <c r="K5471">
        <v>222.49347081298899</v>
      </c>
      <c r="L5471">
        <v>105239.411694544</v>
      </c>
      <c r="M5471">
        <v>2.2200000000000002</v>
      </c>
      <c r="N5471">
        <v>0</v>
      </c>
      <c r="O5471">
        <v>0</v>
      </c>
      <c r="P5471">
        <v>0</v>
      </c>
      <c r="Q5471">
        <v>0</v>
      </c>
      <c r="R5471">
        <v>0</v>
      </c>
      <c r="S5471">
        <v>1050.06</v>
      </c>
      <c r="T5471">
        <v>3</v>
      </c>
      <c r="U5471">
        <v>100.22228414999501</v>
      </c>
      <c r="V5471">
        <v>0.20728291316526601</v>
      </c>
    </row>
    <row r="5472" spans="1:22" hidden="1" x14ac:dyDescent="0.25">
      <c r="A5472" t="str">
        <f t="shared" si="116"/>
        <v>55+MDepr Lowop_op_fac</v>
      </c>
      <c r="B5472" t="s">
        <v>2976</v>
      </c>
      <c r="C5472" t="s">
        <v>5</v>
      </c>
      <c r="D5472" t="s">
        <v>591</v>
      </c>
      <c r="E5472" t="s">
        <v>4970</v>
      </c>
      <c r="F5472">
        <v>473</v>
      </c>
      <c r="G5472" t="s">
        <v>303</v>
      </c>
      <c r="H5472">
        <v>335.153458216258</v>
      </c>
      <c r="I5472">
        <v>0.35</v>
      </c>
      <c r="J5472" t="s">
        <v>336</v>
      </c>
      <c r="K5472">
        <v>117.30371037569</v>
      </c>
      <c r="L5472">
        <v>55484.655007701498</v>
      </c>
      <c r="M5472">
        <v>0</v>
      </c>
      <c r="N5472">
        <v>0</v>
      </c>
      <c r="O5472">
        <v>0</v>
      </c>
      <c r="P5472">
        <v>0</v>
      </c>
      <c r="Q5472">
        <v>0.35</v>
      </c>
      <c r="R5472">
        <v>117.30371037569</v>
      </c>
      <c r="S5472">
        <v>165.55</v>
      </c>
      <c r="T5472">
        <v>3</v>
      </c>
      <c r="U5472">
        <v>335.153458216258</v>
      </c>
      <c r="V5472">
        <v>0.12635379061371799</v>
      </c>
    </row>
    <row r="5473" spans="1:22" hidden="1" x14ac:dyDescent="0.25">
      <c r="A5473" t="str">
        <f t="shared" si="116"/>
        <v>55+MDepr Lowop_other</v>
      </c>
      <c r="B5473" t="s">
        <v>2976</v>
      </c>
      <c r="C5473" t="s">
        <v>5</v>
      </c>
      <c r="D5473" t="s">
        <v>591</v>
      </c>
      <c r="E5473" t="s">
        <v>4970</v>
      </c>
      <c r="F5473">
        <v>473</v>
      </c>
      <c r="G5473" t="s">
        <v>304</v>
      </c>
      <c r="H5473">
        <v>172.43117152451299</v>
      </c>
      <c r="I5473">
        <v>1</v>
      </c>
      <c r="J5473" t="s">
        <v>336</v>
      </c>
      <c r="K5473">
        <v>172.43117152451299</v>
      </c>
      <c r="L5473">
        <v>81559.944131094599</v>
      </c>
      <c r="M5473">
        <v>0</v>
      </c>
      <c r="N5473">
        <v>0</v>
      </c>
      <c r="O5473">
        <v>0</v>
      </c>
      <c r="P5473">
        <v>0</v>
      </c>
      <c r="Q5473">
        <v>1</v>
      </c>
      <c r="R5473">
        <v>172.43117152451299</v>
      </c>
      <c r="S5473">
        <v>473</v>
      </c>
      <c r="T5473">
        <v>3</v>
      </c>
      <c r="U5473">
        <v>172.43117152451299</v>
      </c>
      <c r="V5473">
        <v>0.36101083032490999</v>
      </c>
    </row>
    <row r="5474" spans="1:22" hidden="1" x14ac:dyDescent="0.25">
      <c r="A5474" t="str">
        <f t="shared" si="116"/>
        <v>55+MDepr Lowop_prev</v>
      </c>
      <c r="B5474" t="s">
        <v>2976</v>
      </c>
      <c r="C5474" t="s">
        <v>5</v>
      </c>
      <c r="D5474" t="s">
        <v>591</v>
      </c>
      <c r="E5474" t="s">
        <v>4970</v>
      </c>
      <c r="F5474">
        <v>473</v>
      </c>
      <c r="G5474" t="s">
        <v>305</v>
      </c>
      <c r="H5474">
        <v>152.98717568887199</v>
      </c>
      <c r="I5474">
        <v>1.85</v>
      </c>
      <c r="J5474" t="s">
        <v>332</v>
      </c>
      <c r="K5474">
        <v>283.02627502441402</v>
      </c>
      <c r="L5474">
        <v>133871.428086548</v>
      </c>
      <c r="M5474">
        <v>1.85</v>
      </c>
      <c r="N5474">
        <v>0</v>
      </c>
      <c r="O5474">
        <v>0</v>
      </c>
      <c r="P5474">
        <v>0</v>
      </c>
      <c r="Q5474">
        <v>0</v>
      </c>
      <c r="R5474">
        <v>0</v>
      </c>
      <c r="S5474">
        <v>875.05</v>
      </c>
      <c r="T5474">
        <v>3</v>
      </c>
      <c r="U5474">
        <v>152.98717568887199</v>
      </c>
      <c r="V5474">
        <v>0.172735760971055</v>
      </c>
    </row>
    <row r="5475" spans="1:22" hidden="1" x14ac:dyDescent="0.25">
      <c r="A5475" t="str">
        <f t="shared" si="116"/>
        <v>55+MDepr Lowop_primcare</v>
      </c>
      <c r="B5475" t="s">
        <v>2976</v>
      </c>
      <c r="C5475" t="s">
        <v>5</v>
      </c>
      <c r="D5475" t="s">
        <v>591</v>
      </c>
      <c r="E5475" t="s">
        <v>4970</v>
      </c>
      <c r="F5475">
        <v>473</v>
      </c>
      <c r="G5475" t="s">
        <v>306</v>
      </c>
      <c r="H5475">
        <v>113.63285845175599</v>
      </c>
      <c r="I5475">
        <v>2.61</v>
      </c>
      <c r="J5475" t="s">
        <v>332</v>
      </c>
      <c r="K5475">
        <v>296.581760559082</v>
      </c>
      <c r="L5475">
        <v>140283.172744446</v>
      </c>
      <c r="M5475">
        <v>2.61</v>
      </c>
      <c r="N5475">
        <v>0</v>
      </c>
      <c r="O5475">
        <v>0</v>
      </c>
      <c r="P5475">
        <v>0</v>
      </c>
      <c r="Q5475">
        <v>0</v>
      </c>
      <c r="R5475">
        <v>0</v>
      </c>
      <c r="S5475">
        <v>1234.53</v>
      </c>
      <c r="T5475">
        <v>3</v>
      </c>
      <c r="U5475">
        <v>113.63285845175599</v>
      </c>
      <c r="V5475">
        <v>0.24369747899159699</v>
      </c>
    </row>
    <row r="5476" spans="1:22" hidden="1" x14ac:dyDescent="0.25">
      <c r="A5476" t="str">
        <f t="shared" si="116"/>
        <v>55+MDepr Lowop_rehab</v>
      </c>
      <c r="B5476" t="s">
        <v>2976</v>
      </c>
      <c r="C5476" t="s">
        <v>5</v>
      </c>
      <c r="D5476" t="s">
        <v>591</v>
      </c>
      <c r="E5476" t="s">
        <v>4970</v>
      </c>
      <c r="F5476">
        <v>473</v>
      </c>
      <c r="G5476" t="s">
        <v>307</v>
      </c>
      <c r="H5476">
        <v>95.647933235168495</v>
      </c>
      <c r="I5476">
        <v>0.84</v>
      </c>
      <c r="J5476" t="s">
        <v>336</v>
      </c>
      <c r="K5476">
        <v>80.344263917541497</v>
      </c>
      <c r="L5476">
        <v>38002.836832997098</v>
      </c>
      <c r="M5476">
        <v>0</v>
      </c>
      <c r="N5476">
        <v>0</v>
      </c>
      <c r="O5476">
        <v>0</v>
      </c>
      <c r="P5476">
        <v>0</v>
      </c>
      <c r="Q5476">
        <v>0.84</v>
      </c>
      <c r="R5476">
        <v>80.344263917541497</v>
      </c>
      <c r="S5476">
        <v>397.32</v>
      </c>
      <c r="T5476">
        <v>3</v>
      </c>
      <c r="U5476">
        <v>95.647933235168495</v>
      </c>
      <c r="V5476">
        <v>0.303249097472924</v>
      </c>
    </row>
    <row r="5477" spans="1:22" hidden="1" x14ac:dyDescent="0.25">
      <c r="A5477" t="str">
        <f t="shared" si="116"/>
        <v>55+MDepr Lowop_speccare</v>
      </c>
      <c r="B5477" t="s">
        <v>2976</v>
      </c>
      <c r="C5477" t="s">
        <v>5</v>
      </c>
      <c r="D5477" t="s">
        <v>591</v>
      </c>
      <c r="E5477" t="s">
        <v>4970</v>
      </c>
      <c r="F5477">
        <v>473</v>
      </c>
      <c r="G5477" t="s">
        <v>308</v>
      </c>
      <c r="H5477">
        <v>112.154095179991</v>
      </c>
      <c r="I5477">
        <v>3.3</v>
      </c>
      <c r="J5477" t="s">
        <v>332</v>
      </c>
      <c r="K5477">
        <v>370.108514093971</v>
      </c>
      <c r="L5477">
        <v>175061.327166448</v>
      </c>
      <c r="M5477">
        <v>3.3</v>
      </c>
      <c r="N5477">
        <v>0</v>
      </c>
      <c r="O5477">
        <v>0</v>
      </c>
      <c r="P5477">
        <v>0</v>
      </c>
      <c r="Q5477">
        <v>0</v>
      </c>
      <c r="R5477">
        <v>0</v>
      </c>
      <c r="S5477">
        <v>1560.9</v>
      </c>
      <c r="T5477">
        <v>3</v>
      </c>
      <c r="U5477">
        <v>112.154095179991</v>
      </c>
      <c r="V5477">
        <v>0.30812324929972001</v>
      </c>
    </row>
    <row r="5478" spans="1:22" hidden="1" x14ac:dyDescent="0.25">
      <c r="A5478" t="str">
        <f t="shared" si="116"/>
        <v>55+MDepr Lowop_surg</v>
      </c>
      <c r="B5478" t="s">
        <v>2976</v>
      </c>
      <c r="C5478" t="s">
        <v>5</v>
      </c>
      <c r="D5478" t="s">
        <v>591</v>
      </c>
      <c r="E5478" t="s">
        <v>4970</v>
      </c>
      <c r="F5478">
        <v>473</v>
      </c>
      <c r="G5478" t="s">
        <v>309</v>
      </c>
      <c r="H5478">
        <v>176.07889613698401</v>
      </c>
      <c r="I5478">
        <v>0.23</v>
      </c>
      <c r="J5478" t="s">
        <v>336</v>
      </c>
      <c r="K5478">
        <v>40.498146111506202</v>
      </c>
      <c r="L5478">
        <v>19155.623110742501</v>
      </c>
      <c r="M5478">
        <v>0</v>
      </c>
      <c r="N5478">
        <v>0</v>
      </c>
      <c r="O5478">
        <v>0</v>
      </c>
      <c r="P5478">
        <v>0</v>
      </c>
      <c r="Q5478">
        <v>0.23</v>
      </c>
      <c r="R5478">
        <v>40.498146111506202</v>
      </c>
      <c r="S5478">
        <v>108.79</v>
      </c>
      <c r="T5478">
        <v>3</v>
      </c>
      <c r="U5478">
        <v>176.07889613698401</v>
      </c>
      <c r="V5478">
        <v>8.3032490974729201E-2</v>
      </c>
    </row>
    <row r="5479" spans="1:22" hidden="1" x14ac:dyDescent="0.25">
      <c r="A5479" t="str">
        <f t="shared" si="116"/>
        <v>55+MDepr Lowop_ultrasound</v>
      </c>
      <c r="B5479" t="s">
        <v>2976</v>
      </c>
      <c r="C5479" t="s">
        <v>5</v>
      </c>
      <c r="D5479" t="s">
        <v>591</v>
      </c>
      <c r="E5479" t="s">
        <v>4970</v>
      </c>
      <c r="F5479">
        <v>473</v>
      </c>
      <c r="G5479" t="s">
        <v>310</v>
      </c>
      <c r="H5479">
        <v>105.43556396484399</v>
      </c>
      <c r="I5479">
        <v>0.04</v>
      </c>
      <c r="J5479" t="s">
        <v>333</v>
      </c>
      <c r="K5479">
        <v>4.2174225585937402</v>
      </c>
      <c r="L5479">
        <v>1994.8408702148399</v>
      </c>
      <c r="M5479">
        <v>0</v>
      </c>
      <c r="N5479">
        <v>0.04</v>
      </c>
      <c r="O5479">
        <v>0</v>
      </c>
      <c r="P5479">
        <v>0</v>
      </c>
      <c r="Q5479">
        <v>0</v>
      </c>
      <c r="R5479">
        <v>0</v>
      </c>
      <c r="S5479">
        <v>18.920000000000002</v>
      </c>
      <c r="T5479">
        <v>3</v>
      </c>
      <c r="U5479">
        <v>105.43556396484399</v>
      </c>
      <c r="V5479">
        <v>1.2861736334405099E-2</v>
      </c>
    </row>
    <row r="5480" spans="1:22" hidden="1" x14ac:dyDescent="0.25">
      <c r="A5480" t="str">
        <f t="shared" si="116"/>
        <v>55+MDepr Lowop_xray</v>
      </c>
      <c r="B5480" t="s">
        <v>2976</v>
      </c>
      <c r="C5480" t="s">
        <v>5</v>
      </c>
      <c r="D5480" t="s">
        <v>591</v>
      </c>
      <c r="E5480" t="s">
        <v>4970</v>
      </c>
      <c r="F5480">
        <v>473</v>
      </c>
      <c r="G5480" t="s">
        <v>311</v>
      </c>
      <c r="H5480">
        <v>93.857970581054701</v>
      </c>
      <c r="I5480">
        <v>0.42</v>
      </c>
      <c r="J5480" t="s">
        <v>333</v>
      </c>
      <c r="K5480">
        <v>39.420347644042998</v>
      </c>
      <c r="L5480">
        <v>18645.824435632301</v>
      </c>
      <c r="M5480">
        <v>0</v>
      </c>
      <c r="N5480">
        <v>0.42</v>
      </c>
      <c r="O5480">
        <v>0</v>
      </c>
      <c r="P5480">
        <v>0</v>
      </c>
      <c r="Q5480">
        <v>0</v>
      </c>
      <c r="R5480">
        <v>0</v>
      </c>
      <c r="S5480">
        <v>198.66</v>
      </c>
      <c r="T5480">
        <v>3</v>
      </c>
      <c r="U5480">
        <v>93.857970581054701</v>
      </c>
      <c r="V5480">
        <v>0.135048231511254</v>
      </c>
    </row>
    <row r="5481" spans="1:22" hidden="1" x14ac:dyDescent="0.25">
      <c r="A5481" t="str">
        <f t="shared" si="116"/>
        <v>55+MDepr Lowrx_generic</v>
      </c>
      <c r="B5481" t="s">
        <v>2976</v>
      </c>
      <c r="C5481" t="s">
        <v>5</v>
      </c>
      <c r="D5481" t="s">
        <v>591</v>
      </c>
      <c r="E5481" t="s">
        <v>4970</v>
      </c>
      <c r="F5481">
        <v>473</v>
      </c>
      <c r="G5481" t="s">
        <v>312</v>
      </c>
      <c r="H5481">
        <v>29.270630808301501</v>
      </c>
      <c r="I5481">
        <v>24.07</v>
      </c>
      <c r="J5481" t="s">
        <v>334</v>
      </c>
      <c r="K5481">
        <v>704.544083555817</v>
      </c>
      <c r="L5481">
        <v>333249.35152190202</v>
      </c>
      <c r="M5481">
        <v>0</v>
      </c>
      <c r="N5481">
        <v>0</v>
      </c>
      <c r="O5481">
        <v>24.07</v>
      </c>
      <c r="P5481">
        <v>0</v>
      </c>
      <c r="Q5481">
        <v>0</v>
      </c>
      <c r="R5481">
        <v>0</v>
      </c>
      <c r="S5481">
        <v>11385.11</v>
      </c>
      <c r="T5481">
        <v>3</v>
      </c>
      <c r="U5481">
        <v>29.270630808301501</v>
      </c>
      <c r="V5481">
        <v>0.90659133709981199</v>
      </c>
    </row>
    <row r="5482" spans="1:22" hidden="1" x14ac:dyDescent="0.25">
      <c r="A5482" t="str">
        <f t="shared" si="116"/>
        <v>55+MDepr Lowrx_npbrand</v>
      </c>
      <c r="B5482" t="s">
        <v>2976</v>
      </c>
      <c r="C5482" t="s">
        <v>5</v>
      </c>
      <c r="D5482" t="s">
        <v>591</v>
      </c>
      <c r="E5482" t="s">
        <v>4970</v>
      </c>
      <c r="F5482">
        <v>473</v>
      </c>
      <c r="G5482" t="s">
        <v>2688</v>
      </c>
      <c r="H5482">
        <v>336.713754509225</v>
      </c>
      <c r="I5482">
        <v>0.31300216648000001</v>
      </c>
      <c r="J5482" t="s">
        <v>334</v>
      </c>
      <c r="K5482">
        <v>105.392134645002</v>
      </c>
      <c r="L5482">
        <v>49850.479687086103</v>
      </c>
      <c r="M5482">
        <v>0</v>
      </c>
      <c r="N5482">
        <v>0</v>
      </c>
      <c r="O5482">
        <v>0.31300216648000001</v>
      </c>
      <c r="P5482">
        <v>0</v>
      </c>
      <c r="Q5482">
        <v>0</v>
      </c>
      <c r="R5482">
        <v>0</v>
      </c>
      <c r="S5482">
        <v>148.05002474503999</v>
      </c>
      <c r="T5482">
        <v>3</v>
      </c>
      <c r="U5482">
        <v>336.713754509225</v>
      </c>
      <c r="V5482">
        <v>1.1789158812806001E-2</v>
      </c>
    </row>
    <row r="5483" spans="1:22" hidden="1" x14ac:dyDescent="0.25">
      <c r="A5483" t="str">
        <f t="shared" si="116"/>
        <v>55+MDepr Lowrx_pbrand</v>
      </c>
      <c r="B5483" t="s">
        <v>2976</v>
      </c>
      <c r="C5483" t="s">
        <v>5</v>
      </c>
      <c r="D5483" t="s">
        <v>591</v>
      </c>
      <c r="E5483" t="s">
        <v>4970</v>
      </c>
      <c r="F5483">
        <v>473</v>
      </c>
      <c r="G5483" t="s">
        <v>2687</v>
      </c>
      <c r="H5483">
        <v>208.97151202397501</v>
      </c>
      <c r="I5483">
        <v>2.16699783352</v>
      </c>
      <c r="J5483" t="s">
        <v>334</v>
      </c>
      <c r="K5483">
        <v>452.84081382335302</v>
      </c>
      <c r="L5483">
        <v>214193.704938446</v>
      </c>
      <c r="M5483">
        <v>0</v>
      </c>
      <c r="N5483">
        <v>0</v>
      </c>
      <c r="O5483">
        <v>2.16699783352</v>
      </c>
      <c r="P5483">
        <v>0</v>
      </c>
      <c r="Q5483">
        <v>0</v>
      </c>
      <c r="R5483">
        <v>0</v>
      </c>
      <c r="S5483">
        <v>1024.98997525496</v>
      </c>
      <c r="T5483">
        <v>3</v>
      </c>
      <c r="U5483">
        <v>208.97151202397501</v>
      </c>
      <c r="V5483">
        <v>8.1619504087382305E-2</v>
      </c>
    </row>
    <row r="5484" spans="1:22" hidden="1" x14ac:dyDescent="0.25">
      <c r="A5484" t="str">
        <f t="shared" si="116"/>
        <v>55+MDepr Lowrx_specialty</v>
      </c>
      <c r="B5484" t="s">
        <v>2976</v>
      </c>
      <c r="C5484" t="s">
        <v>5</v>
      </c>
      <c r="D5484" t="s">
        <v>591</v>
      </c>
      <c r="E5484" t="s">
        <v>4970</v>
      </c>
      <c r="F5484">
        <v>473</v>
      </c>
      <c r="G5484" t="s">
        <v>313</v>
      </c>
      <c r="H5484">
        <v>0</v>
      </c>
      <c r="I5484">
        <v>0</v>
      </c>
      <c r="J5484" t="s">
        <v>334</v>
      </c>
      <c r="K5484">
        <v>0</v>
      </c>
      <c r="L5484">
        <v>0</v>
      </c>
      <c r="M5484">
        <v>0</v>
      </c>
      <c r="N5484">
        <v>0</v>
      </c>
      <c r="O5484">
        <v>0</v>
      </c>
      <c r="P5484">
        <v>0</v>
      </c>
      <c r="Q5484">
        <v>0</v>
      </c>
      <c r="R5484">
        <v>0</v>
      </c>
      <c r="S5484">
        <v>0</v>
      </c>
      <c r="T5484">
        <v>3</v>
      </c>
      <c r="U5484">
        <v>0</v>
      </c>
      <c r="V5484">
        <v>0</v>
      </c>
    </row>
    <row r="5485" spans="1:22" hidden="1" x14ac:dyDescent="0.25">
      <c r="A5485" t="str">
        <f t="shared" si="116"/>
        <v>55+MDepr Medip_fac</v>
      </c>
      <c r="B5485" t="s">
        <v>2976</v>
      </c>
      <c r="C5485" t="s">
        <v>5</v>
      </c>
      <c r="D5485" t="s">
        <v>591</v>
      </c>
      <c r="E5485" t="s">
        <v>4971</v>
      </c>
      <c r="F5485">
        <v>0</v>
      </c>
      <c r="G5485" t="s">
        <v>289</v>
      </c>
      <c r="H5485">
        <v>1240.8715354788701</v>
      </c>
      <c r="I5485">
        <v>0.155</v>
      </c>
      <c r="J5485" t="s">
        <v>335</v>
      </c>
      <c r="K5485">
        <v>192.33508799922399</v>
      </c>
      <c r="L5485">
        <v>0</v>
      </c>
      <c r="M5485">
        <v>0</v>
      </c>
      <c r="N5485">
        <v>0</v>
      </c>
      <c r="O5485">
        <v>0</v>
      </c>
      <c r="P5485">
        <v>0.155</v>
      </c>
      <c r="Q5485">
        <v>0</v>
      </c>
      <c r="R5485">
        <v>0</v>
      </c>
      <c r="S5485">
        <v>0</v>
      </c>
      <c r="T5485">
        <v>5.5</v>
      </c>
      <c r="U5485">
        <v>1240.8715354788701</v>
      </c>
      <c r="V5485">
        <v>1</v>
      </c>
    </row>
    <row r="5486" spans="1:22" hidden="1" x14ac:dyDescent="0.25">
      <c r="A5486" t="str">
        <f t="shared" si="116"/>
        <v>55+MDepr Medip_prof</v>
      </c>
      <c r="B5486" t="s">
        <v>2976</v>
      </c>
      <c r="C5486" t="s">
        <v>5</v>
      </c>
      <c r="D5486" t="s">
        <v>591</v>
      </c>
      <c r="E5486" t="s">
        <v>4971</v>
      </c>
      <c r="F5486">
        <v>0</v>
      </c>
      <c r="G5486" t="s">
        <v>290</v>
      </c>
      <c r="H5486">
        <v>1100.7874666597399</v>
      </c>
      <c r="I5486">
        <v>4.4999999999999998E-2</v>
      </c>
      <c r="J5486" t="s">
        <v>363</v>
      </c>
      <c r="K5486">
        <v>49.535435999688502</v>
      </c>
      <c r="L5486">
        <v>0</v>
      </c>
      <c r="M5486">
        <v>0</v>
      </c>
      <c r="N5486">
        <v>0</v>
      </c>
      <c r="O5486">
        <v>0</v>
      </c>
      <c r="P5486">
        <v>0</v>
      </c>
      <c r="Q5486">
        <v>0</v>
      </c>
      <c r="R5486">
        <v>0</v>
      </c>
      <c r="S5486">
        <v>0</v>
      </c>
      <c r="T5486">
        <v>5.5</v>
      </c>
      <c r="U5486">
        <v>1100.7874666597399</v>
      </c>
      <c r="V5486">
        <v>0.29032258064516098</v>
      </c>
    </row>
    <row r="5487" spans="1:22" hidden="1" x14ac:dyDescent="0.25">
      <c r="A5487" t="str">
        <f t="shared" si="116"/>
        <v>55+MDepr Medop_ambulance</v>
      </c>
      <c r="B5487" t="s">
        <v>2976</v>
      </c>
      <c r="C5487" t="s">
        <v>5</v>
      </c>
      <c r="D5487" t="s">
        <v>591</v>
      </c>
      <c r="E5487" t="s">
        <v>4971</v>
      </c>
      <c r="F5487">
        <v>0</v>
      </c>
      <c r="G5487" t="s">
        <v>291</v>
      </c>
      <c r="H5487">
        <v>735.46975048828199</v>
      </c>
      <c r="I5487">
        <v>0.05</v>
      </c>
      <c r="J5487" t="s">
        <v>336</v>
      </c>
      <c r="K5487">
        <v>36.773487524414101</v>
      </c>
      <c r="L5487">
        <v>0</v>
      </c>
      <c r="M5487">
        <v>0</v>
      </c>
      <c r="N5487">
        <v>0</v>
      </c>
      <c r="O5487">
        <v>0</v>
      </c>
      <c r="P5487">
        <v>0</v>
      </c>
      <c r="Q5487">
        <v>0.05</v>
      </c>
      <c r="R5487">
        <v>36.773487524414101</v>
      </c>
      <c r="S5487">
        <v>0</v>
      </c>
      <c r="T5487">
        <v>5.5</v>
      </c>
      <c r="U5487">
        <v>735.46975048828199</v>
      </c>
      <c r="V5487">
        <v>1.0638297872340399E-2</v>
      </c>
    </row>
    <row r="5488" spans="1:22" hidden="1" x14ac:dyDescent="0.25">
      <c r="A5488" t="str">
        <f t="shared" si="116"/>
        <v>55+MDepr Medop_chiro</v>
      </c>
      <c r="B5488" t="s">
        <v>2976</v>
      </c>
      <c r="C5488" t="s">
        <v>5</v>
      </c>
      <c r="D5488" t="s">
        <v>591</v>
      </c>
      <c r="E5488" t="s">
        <v>4971</v>
      </c>
      <c r="F5488">
        <v>0</v>
      </c>
      <c r="G5488" t="s">
        <v>292</v>
      </c>
      <c r="H5488">
        <v>45.137857092152501</v>
      </c>
      <c r="I5488">
        <v>0.92</v>
      </c>
      <c r="J5488" t="s">
        <v>332</v>
      </c>
      <c r="K5488">
        <v>41.526828524780299</v>
      </c>
      <c r="L5488">
        <v>0</v>
      </c>
      <c r="M5488">
        <v>0.92</v>
      </c>
      <c r="N5488">
        <v>0</v>
      </c>
      <c r="O5488">
        <v>0</v>
      </c>
      <c r="P5488">
        <v>0</v>
      </c>
      <c r="Q5488">
        <v>0</v>
      </c>
      <c r="R5488">
        <v>0</v>
      </c>
      <c r="S5488">
        <v>0</v>
      </c>
      <c r="T5488">
        <v>5.5</v>
      </c>
      <c r="U5488">
        <v>45.137857092152501</v>
      </c>
      <c r="V5488">
        <v>5.4664289958407601E-2</v>
      </c>
    </row>
    <row r="5489" spans="1:22" hidden="1" x14ac:dyDescent="0.25">
      <c r="A5489" t="str">
        <f t="shared" si="116"/>
        <v>55+MDepr Medop_ct_mri</v>
      </c>
      <c r="B5489" t="s">
        <v>2976</v>
      </c>
      <c r="C5489" t="s">
        <v>5</v>
      </c>
      <c r="D5489" t="s">
        <v>591</v>
      </c>
      <c r="E5489" t="s">
        <v>4971</v>
      </c>
      <c r="F5489">
        <v>0</v>
      </c>
      <c r="G5489" t="s">
        <v>293</v>
      </c>
      <c r="H5489">
        <v>923.53778707752997</v>
      </c>
      <c r="I5489">
        <v>0.34499999999999997</v>
      </c>
      <c r="J5489" t="s">
        <v>333</v>
      </c>
      <c r="K5489">
        <v>318.62053654174798</v>
      </c>
      <c r="L5489">
        <v>0</v>
      </c>
      <c r="M5489">
        <v>0</v>
      </c>
      <c r="N5489">
        <v>0.34499999999999997</v>
      </c>
      <c r="O5489">
        <v>0</v>
      </c>
      <c r="P5489">
        <v>0</v>
      </c>
      <c r="Q5489">
        <v>0</v>
      </c>
      <c r="R5489">
        <v>0</v>
      </c>
      <c r="S5489">
        <v>0</v>
      </c>
      <c r="T5489">
        <v>5.5</v>
      </c>
      <c r="U5489">
        <v>923.53778707752997</v>
      </c>
      <c r="V5489">
        <v>6.5402843601895702E-2</v>
      </c>
    </row>
    <row r="5490" spans="1:22" hidden="1" x14ac:dyDescent="0.25">
      <c r="A5490" t="str">
        <f t="shared" si="116"/>
        <v>55+MDepr Medop_diagnostic_cardiology</v>
      </c>
      <c r="B5490" t="s">
        <v>2976</v>
      </c>
      <c r="C5490" t="s">
        <v>5</v>
      </c>
      <c r="D5490" t="s">
        <v>591</v>
      </c>
      <c r="E5490" t="s">
        <v>4971</v>
      </c>
      <c r="F5490">
        <v>0</v>
      </c>
      <c r="G5490" t="s">
        <v>294</v>
      </c>
      <c r="H5490">
        <v>227.574407494833</v>
      </c>
      <c r="I5490">
        <v>1.075</v>
      </c>
      <c r="J5490" t="s">
        <v>333</v>
      </c>
      <c r="K5490">
        <v>244.64248805694601</v>
      </c>
      <c r="L5490">
        <v>0</v>
      </c>
      <c r="M5490">
        <v>0</v>
      </c>
      <c r="N5490">
        <v>1.075</v>
      </c>
      <c r="O5490">
        <v>0</v>
      </c>
      <c r="P5490">
        <v>0</v>
      </c>
      <c r="Q5490">
        <v>0</v>
      </c>
      <c r="R5490">
        <v>0</v>
      </c>
      <c r="S5490">
        <v>0</v>
      </c>
      <c r="T5490">
        <v>5.5</v>
      </c>
      <c r="U5490">
        <v>227.574407494833</v>
      </c>
      <c r="V5490">
        <v>0.20379146919431301</v>
      </c>
    </row>
    <row r="5491" spans="1:22" hidden="1" x14ac:dyDescent="0.25">
      <c r="A5491" t="str">
        <f t="shared" si="116"/>
        <v>55+MDepr Medop_dialysis</v>
      </c>
      <c r="B5491" t="s">
        <v>2976</v>
      </c>
      <c r="C5491" t="s">
        <v>5</v>
      </c>
      <c r="D5491" t="s">
        <v>591</v>
      </c>
      <c r="E5491" t="s">
        <v>4971</v>
      </c>
      <c r="F5491">
        <v>0</v>
      </c>
      <c r="G5491" t="s">
        <v>295</v>
      </c>
      <c r="H5491">
        <v>0</v>
      </c>
      <c r="I5491">
        <v>0</v>
      </c>
      <c r="J5491" t="s">
        <v>336</v>
      </c>
      <c r="K5491">
        <v>0</v>
      </c>
      <c r="L5491">
        <v>0</v>
      </c>
      <c r="M5491">
        <v>0</v>
      </c>
      <c r="N5491">
        <v>0</v>
      </c>
      <c r="O5491">
        <v>0</v>
      </c>
      <c r="P5491">
        <v>0</v>
      </c>
      <c r="Q5491">
        <v>0</v>
      </c>
      <c r="R5491">
        <v>0</v>
      </c>
      <c r="S5491">
        <v>0</v>
      </c>
      <c r="T5491">
        <v>5.5</v>
      </c>
      <c r="U5491">
        <v>0</v>
      </c>
      <c r="V5491">
        <v>0</v>
      </c>
    </row>
    <row r="5492" spans="1:22" hidden="1" x14ac:dyDescent="0.25">
      <c r="A5492" t="str">
        <f t="shared" si="116"/>
        <v>55+MDepr Medop_dme</v>
      </c>
      <c r="B5492" t="s">
        <v>2976</v>
      </c>
      <c r="C5492" t="s">
        <v>5</v>
      </c>
      <c r="D5492" t="s">
        <v>591</v>
      </c>
      <c r="E5492" t="s">
        <v>4971</v>
      </c>
      <c r="F5492">
        <v>0</v>
      </c>
      <c r="G5492" t="s">
        <v>296</v>
      </c>
      <c r="H5492">
        <v>203.39076389146899</v>
      </c>
      <c r="I5492">
        <v>0.46</v>
      </c>
      <c r="J5492" t="s">
        <v>336</v>
      </c>
      <c r="K5492">
        <v>93.559751390075704</v>
      </c>
      <c r="L5492">
        <v>0</v>
      </c>
      <c r="M5492">
        <v>0</v>
      </c>
      <c r="N5492">
        <v>0</v>
      </c>
      <c r="O5492">
        <v>0</v>
      </c>
      <c r="P5492">
        <v>0</v>
      </c>
      <c r="Q5492">
        <v>0.46</v>
      </c>
      <c r="R5492">
        <v>93.559751390075704</v>
      </c>
      <c r="S5492">
        <v>0</v>
      </c>
      <c r="T5492">
        <v>5.5</v>
      </c>
      <c r="U5492">
        <v>203.39076389146899</v>
      </c>
      <c r="V5492">
        <v>9.7872340425531903E-2</v>
      </c>
    </row>
    <row r="5493" spans="1:22" hidden="1" x14ac:dyDescent="0.25">
      <c r="A5493" t="str">
        <f t="shared" si="116"/>
        <v>55+MDepr Medop_er_fac</v>
      </c>
      <c r="B5493" t="s">
        <v>2976</v>
      </c>
      <c r="C5493" t="s">
        <v>5</v>
      </c>
      <c r="D5493" t="s">
        <v>591</v>
      </c>
      <c r="E5493" t="s">
        <v>4971</v>
      </c>
      <c r="F5493">
        <v>0</v>
      </c>
      <c r="G5493" t="s">
        <v>297</v>
      </c>
      <c r="H5493">
        <v>1773.27817271295</v>
      </c>
      <c r="I5493">
        <v>0.245</v>
      </c>
      <c r="J5493" t="s">
        <v>336</v>
      </c>
      <c r="K5493">
        <v>434.45315231467202</v>
      </c>
      <c r="L5493">
        <v>0</v>
      </c>
      <c r="M5493">
        <v>0</v>
      </c>
      <c r="N5493">
        <v>0</v>
      </c>
      <c r="O5493">
        <v>0</v>
      </c>
      <c r="P5493">
        <v>0</v>
      </c>
      <c r="Q5493">
        <v>0.245</v>
      </c>
      <c r="R5493">
        <v>434.45315231467202</v>
      </c>
      <c r="S5493">
        <v>0</v>
      </c>
      <c r="T5493">
        <v>5.5</v>
      </c>
      <c r="U5493">
        <v>1773.27817271295</v>
      </c>
      <c r="V5493">
        <v>5.2127659574468098E-2</v>
      </c>
    </row>
    <row r="5494" spans="1:22" hidden="1" x14ac:dyDescent="0.25">
      <c r="A5494" t="str">
        <f t="shared" si="116"/>
        <v>55+MDepr Medop_er_prof</v>
      </c>
      <c r="B5494" t="s">
        <v>2976</v>
      </c>
      <c r="C5494" t="s">
        <v>5</v>
      </c>
      <c r="D5494" t="s">
        <v>591</v>
      </c>
      <c r="E5494" t="s">
        <v>4971</v>
      </c>
      <c r="F5494">
        <v>0</v>
      </c>
      <c r="G5494" t="s">
        <v>298</v>
      </c>
      <c r="H5494">
        <v>0</v>
      </c>
      <c r="I5494">
        <v>0</v>
      </c>
      <c r="J5494" t="s">
        <v>276</v>
      </c>
      <c r="K5494">
        <v>0</v>
      </c>
      <c r="L5494">
        <v>0</v>
      </c>
      <c r="M5494">
        <v>0</v>
      </c>
      <c r="N5494">
        <v>0</v>
      </c>
      <c r="O5494">
        <v>0</v>
      </c>
      <c r="P5494">
        <v>0</v>
      </c>
      <c r="Q5494">
        <v>0</v>
      </c>
      <c r="R5494">
        <v>0</v>
      </c>
      <c r="S5494">
        <v>0</v>
      </c>
      <c r="T5494">
        <v>5.5</v>
      </c>
      <c r="U5494">
        <v>0</v>
      </c>
      <c r="V5494">
        <v>0</v>
      </c>
    </row>
    <row r="5495" spans="1:22" hidden="1" x14ac:dyDescent="0.25">
      <c r="A5495" t="str">
        <f t="shared" si="116"/>
        <v>55+MDepr Medop_eye</v>
      </c>
      <c r="B5495" t="s">
        <v>2976</v>
      </c>
      <c r="C5495" t="s">
        <v>5</v>
      </c>
      <c r="D5495" t="s">
        <v>591</v>
      </c>
      <c r="E5495" t="s">
        <v>4971</v>
      </c>
      <c r="F5495">
        <v>0</v>
      </c>
      <c r="G5495" t="s">
        <v>299</v>
      </c>
      <c r="H5495">
        <v>120.985968017578</v>
      </c>
      <c r="I5495">
        <v>0.27</v>
      </c>
      <c r="J5495" t="s">
        <v>332</v>
      </c>
      <c r="K5495">
        <v>32.666211364746097</v>
      </c>
      <c r="L5495">
        <v>0</v>
      </c>
      <c r="M5495">
        <v>0.27</v>
      </c>
      <c r="N5495">
        <v>0</v>
      </c>
      <c r="O5495">
        <v>0</v>
      </c>
      <c r="P5495">
        <v>0</v>
      </c>
      <c r="Q5495">
        <v>0</v>
      </c>
      <c r="R5495">
        <v>0</v>
      </c>
      <c r="S5495">
        <v>0</v>
      </c>
      <c r="T5495">
        <v>5.5</v>
      </c>
      <c r="U5495">
        <v>120.985968017578</v>
      </c>
      <c r="V5495">
        <v>1.60427807486631E-2</v>
      </c>
    </row>
    <row r="5496" spans="1:22" hidden="1" x14ac:dyDescent="0.25">
      <c r="A5496" t="str">
        <f t="shared" si="116"/>
        <v>55+MDepr Medop_jcode</v>
      </c>
      <c r="B5496" t="s">
        <v>2976</v>
      </c>
      <c r="C5496" t="s">
        <v>5</v>
      </c>
      <c r="D5496" t="s">
        <v>591</v>
      </c>
      <c r="E5496" t="s">
        <v>4971</v>
      </c>
      <c r="F5496">
        <v>0</v>
      </c>
      <c r="G5496" t="s">
        <v>300</v>
      </c>
      <c r="H5496">
        <v>0</v>
      </c>
      <c r="I5496">
        <v>0</v>
      </c>
      <c r="J5496" t="s">
        <v>336</v>
      </c>
      <c r="K5496">
        <v>0</v>
      </c>
      <c r="L5496">
        <v>0</v>
      </c>
      <c r="M5496">
        <v>0</v>
      </c>
      <c r="N5496">
        <v>0</v>
      </c>
      <c r="O5496">
        <v>0</v>
      </c>
      <c r="P5496">
        <v>0</v>
      </c>
      <c r="Q5496">
        <v>0</v>
      </c>
      <c r="R5496">
        <v>0</v>
      </c>
      <c r="S5496">
        <v>0</v>
      </c>
      <c r="T5496">
        <v>5.5</v>
      </c>
      <c r="U5496">
        <v>0</v>
      </c>
      <c r="V5496">
        <v>0</v>
      </c>
    </row>
    <row r="5497" spans="1:22" hidden="1" x14ac:dyDescent="0.25">
      <c r="A5497" t="str">
        <f t="shared" si="116"/>
        <v>55+MDepr Medop_lab</v>
      </c>
      <c r="B5497" t="s">
        <v>2976</v>
      </c>
      <c r="C5497" t="s">
        <v>5</v>
      </c>
      <c r="D5497" t="s">
        <v>591</v>
      </c>
      <c r="E5497" t="s">
        <v>4971</v>
      </c>
      <c r="F5497">
        <v>0</v>
      </c>
      <c r="G5497" t="s">
        <v>301</v>
      </c>
      <c r="H5497">
        <v>133.14608463251</v>
      </c>
      <c r="I5497">
        <v>3.04</v>
      </c>
      <c r="J5497" t="s">
        <v>333</v>
      </c>
      <c r="K5497">
        <v>404.76409728282999</v>
      </c>
      <c r="L5497">
        <v>0</v>
      </c>
      <c r="M5497">
        <v>0</v>
      </c>
      <c r="N5497">
        <v>3.04</v>
      </c>
      <c r="O5497">
        <v>0</v>
      </c>
      <c r="P5497">
        <v>0</v>
      </c>
      <c r="Q5497">
        <v>0</v>
      </c>
      <c r="R5497">
        <v>0</v>
      </c>
      <c r="S5497">
        <v>0</v>
      </c>
      <c r="T5497">
        <v>5.5</v>
      </c>
      <c r="U5497">
        <v>133.14608463251</v>
      </c>
      <c r="V5497">
        <v>0.57630331753554498</v>
      </c>
    </row>
    <row r="5498" spans="1:22" hidden="1" x14ac:dyDescent="0.25">
      <c r="A5498" t="str">
        <f t="shared" si="116"/>
        <v>55+MDepr Medop_mh</v>
      </c>
      <c r="B5498" t="s">
        <v>2976</v>
      </c>
      <c r="C5498" t="s">
        <v>5</v>
      </c>
      <c r="D5498" t="s">
        <v>591</v>
      </c>
      <c r="E5498" t="s">
        <v>4971</v>
      </c>
      <c r="F5498">
        <v>0</v>
      </c>
      <c r="G5498" t="s">
        <v>302</v>
      </c>
      <c r="H5498">
        <v>104.49904250410999</v>
      </c>
      <c r="I5498">
        <v>4.1050000000000004</v>
      </c>
      <c r="J5498" t="s">
        <v>332</v>
      </c>
      <c r="K5498">
        <v>428.96856947936999</v>
      </c>
      <c r="L5498">
        <v>0</v>
      </c>
      <c r="M5498">
        <v>4.1050000000000004</v>
      </c>
      <c r="N5498">
        <v>0</v>
      </c>
      <c r="O5498">
        <v>0</v>
      </c>
      <c r="P5498">
        <v>0</v>
      </c>
      <c r="Q5498">
        <v>0</v>
      </c>
      <c r="R5498">
        <v>0</v>
      </c>
      <c r="S5498">
        <v>0</v>
      </c>
      <c r="T5498">
        <v>5.5</v>
      </c>
      <c r="U5498">
        <v>104.49904250410999</v>
      </c>
      <c r="V5498">
        <v>0.24390968508615599</v>
      </c>
    </row>
    <row r="5499" spans="1:22" hidden="1" x14ac:dyDescent="0.25">
      <c r="A5499" t="str">
        <f t="shared" si="116"/>
        <v>55+MDepr Medop_op_fac</v>
      </c>
      <c r="B5499" t="s">
        <v>2976</v>
      </c>
      <c r="C5499" t="s">
        <v>5</v>
      </c>
      <c r="D5499" t="s">
        <v>591</v>
      </c>
      <c r="E5499" t="s">
        <v>4971</v>
      </c>
      <c r="F5499">
        <v>0</v>
      </c>
      <c r="G5499" t="s">
        <v>303</v>
      </c>
      <c r="H5499">
        <v>583.82896059152097</v>
      </c>
      <c r="I5499">
        <v>0.88</v>
      </c>
      <c r="J5499" t="s">
        <v>336</v>
      </c>
      <c r="K5499">
        <v>513.76948532053802</v>
      </c>
      <c r="L5499">
        <v>0</v>
      </c>
      <c r="M5499">
        <v>0</v>
      </c>
      <c r="N5499">
        <v>0</v>
      </c>
      <c r="O5499">
        <v>0</v>
      </c>
      <c r="P5499">
        <v>0</v>
      </c>
      <c r="Q5499">
        <v>0.88</v>
      </c>
      <c r="R5499">
        <v>513.76948532053802</v>
      </c>
      <c r="S5499">
        <v>0</v>
      </c>
      <c r="T5499">
        <v>5.5</v>
      </c>
      <c r="U5499">
        <v>583.82896059152097</v>
      </c>
      <c r="V5499">
        <v>0.18723404255319201</v>
      </c>
    </row>
    <row r="5500" spans="1:22" hidden="1" x14ac:dyDescent="0.25">
      <c r="A5500" t="str">
        <f t="shared" si="116"/>
        <v>55+MDepr Medop_other</v>
      </c>
      <c r="B5500" t="s">
        <v>2976</v>
      </c>
      <c r="C5500" t="s">
        <v>5</v>
      </c>
      <c r="D5500" t="s">
        <v>591</v>
      </c>
      <c r="E5500" t="s">
        <v>4971</v>
      </c>
      <c r="F5500">
        <v>0</v>
      </c>
      <c r="G5500" t="s">
        <v>304</v>
      </c>
      <c r="H5500">
        <v>528.66272412942101</v>
      </c>
      <c r="I5500">
        <v>1</v>
      </c>
      <c r="J5500" t="s">
        <v>336</v>
      </c>
      <c r="K5500">
        <v>528.66272412942101</v>
      </c>
      <c r="L5500">
        <v>0</v>
      </c>
      <c r="M5500">
        <v>0</v>
      </c>
      <c r="N5500">
        <v>0</v>
      </c>
      <c r="O5500">
        <v>0</v>
      </c>
      <c r="P5500">
        <v>0</v>
      </c>
      <c r="Q5500">
        <v>1</v>
      </c>
      <c r="R5500">
        <v>528.66272412942101</v>
      </c>
      <c r="S5500">
        <v>0</v>
      </c>
      <c r="T5500">
        <v>5.5</v>
      </c>
      <c r="U5500">
        <v>528.66272412942101</v>
      </c>
      <c r="V5500">
        <v>0.21276595744680901</v>
      </c>
    </row>
    <row r="5501" spans="1:22" hidden="1" x14ac:dyDescent="0.25">
      <c r="A5501" t="str">
        <f t="shared" si="116"/>
        <v>55+MDepr Medop_prev</v>
      </c>
      <c r="B5501" t="s">
        <v>2976</v>
      </c>
      <c r="C5501" t="s">
        <v>5</v>
      </c>
      <c r="D5501" t="s">
        <v>591</v>
      </c>
      <c r="E5501" t="s">
        <v>4971</v>
      </c>
      <c r="F5501">
        <v>0</v>
      </c>
      <c r="G5501" t="s">
        <v>305</v>
      </c>
      <c r="H5501">
        <v>182.04073609616</v>
      </c>
      <c r="I5501">
        <v>2.5150000000000001</v>
      </c>
      <c r="J5501" t="s">
        <v>332</v>
      </c>
      <c r="K5501">
        <v>457.83245128184302</v>
      </c>
      <c r="L5501">
        <v>0</v>
      </c>
      <c r="M5501">
        <v>2.5150000000000001</v>
      </c>
      <c r="N5501">
        <v>0</v>
      </c>
      <c r="O5501">
        <v>0</v>
      </c>
      <c r="P5501">
        <v>0</v>
      </c>
      <c r="Q5501">
        <v>0</v>
      </c>
      <c r="R5501">
        <v>0</v>
      </c>
      <c r="S5501">
        <v>0</v>
      </c>
      <c r="T5501">
        <v>5.5</v>
      </c>
      <c r="U5501">
        <v>182.04073609616</v>
      </c>
      <c r="V5501">
        <v>0.14943553178847299</v>
      </c>
    </row>
    <row r="5502" spans="1:22" hidden="1" x14ac:dyDescent="0.25">
      <c r="A5502" t="str">
        <f t="shared" si="116"/>
        <v>55+MDepr Medop_primcare</v>
      </c>
      <c r="B5502" t="s">
        <v>2976</v>
      </c>
      <c r="C5502" t="s">
        <v>5</v>
      </c>
      <c r="D5502" t="s">
        <v>591</v>
      </c>
      <c r="E5502" t="s">
        <v>4971</v>
      </c>
      <c r="F5502">
        <v>0</v>
      </c>
      <c r="G5502" t="s">
        <v>306</v>
      </c>
      <c r="H5502">
        <v>115.14003419522901</v>
      </c>
      <c r="I5502">
        <v>3.24</v>
      </c>
      <c r="J5502" t="s">
        <v>332</v>
      </c>
      <c r="K5502">
        <v>373.05371079254098</v>
      </c>
      <c r="L5502">
        <v>0</v>
      </c>
      <c r="M5502">
        <v>3.24</v>
      </c>
      <c r="N5502">
        <v>0</v>
      </c>
      <c r="O5502">
        <v>0</v>
      </c>
      <c r="P5502">
        <v>0</v>
      </c>
      <c r="Q5502">
        <v>0</v>
      </c>
      <c r="R5502">
        <v>0</v>
      </c>
      <c r="S5502">
        <v>0</v>
      </c>
      <c r="T5502">
        <v>5.5</v>
      </c>
      <c r="U5502">
        <v>115.14003419522901</v>
      </c>
      <c r="V5502">
        <v>0.19251336898395699</v>
      </c>
    </row>
    <row r="5503" spans="1:22" hidden="1" x14ac:dyDescent="0.25">
      <c r="A5503" t="str">
        <f t="shared" si="116"/>
        <v>55+MDepr Medop_rehab</v>
      </c>
      <c r="B5503" t="s">
        <v>2976</v>
      </c>
      <c r="C5503" t="s">
        <v>5</v>
      </c>
      <c r="D5503" t="s">
        <v>591</v>
      </c>
      <c r="E5503" t="s">
        <v>4971</v>
      </c>
      <c r="F5503">
        <v>0</v>
      </c>
      <c r="G5503" t="s">
        <v>307</v>
      </c>
      <c r="H5503">
        <v>94.756469275530804</v>
      </c>
      <c r="I5503">
        <v>1.53</v>
      </c>
      <c r="J5503" t="s">
        <v>336</v>
      </c>
      <c r="K5503">
        <v>144.97739799156199</v>
      </c>
      <c r="L5503">
        <v>0</v>
      </c>
      <c r="M5503">
        <v>0</v>
      </c>
      <c r="N5503">
        <v>0</v>
      </c>
      <c r="O5503">
        <v>0</v>
      </c>
      <c r="P5503">
        <v>0</v>
      </c>
      <c r="Q5503">
        <v>1.53</v>
      </c>
      <c r="R5503">
        <v>144.97739799156199</v>
      </c>
      <c r="S5503">
        <v>0</v>
      </c>
      <c r="T5503">
        <v>5.5</v>
      </c>
      <c r="U5503">
        <v>94.756469275530804</v>
      </c>
      <c r="V5503">
        <v>0.32553191489361699</v>
      </c>
    </row>
    <row r="5504" spans="1:22" hidden="1" x14ac:dyDescent="0.25">
      <c r="A5504" t="str">
        <f t="shared" si="116"/>
        <v>55+MDepr Medop_speccare</v>
      </c>
      <c r="B5504" t="s">
        <v>2976</v>
      </c>
      <c r="C5504" t="s">
        <v>5</v>
      </c>
      <c r="D5504" t="s">
        <v>591</v>
      </c>
      <c r="E5504" t="s">
        <v>4971</v>
      </c>
      <c r="F5504">
        <v>0</v>
      </c>
      <c r="G5504" t="s">
        <v>308</v>
      </c>
      <c r="H5504">
        <v>128.828990282635</v>
      </c>
      <c r="I5504">
        <v>5.78</v>
      </c>
      <c r="J5504" t="s">
        <v>332</v>
      </c>
      <c r="K5504">
        <v>744.63156383363298</v>
      </c>
      <c r="L5504">
        <v>0</v>
      </c>
      <c r="M5504">
        <v>5.78</v>
      </c>
      <c r="N5504">
        <v>0</v>
      </c>
      <c r="O5504">
        <v>0</v>
      </c>
      <c r="P5504">
        <v>0</v>
      </c>
      <c r="Q5504">
        <v>0</v>
      </c>
      <c r="R5504">
        <v>0</v>
      </c>
      <c r="S5504">
        <v>0</v>
      </c>
      <c r="T5504">
        <v>5.5</v>
      </c>
      <c r="U5504">
        <v>128.828990282635</v>
      </c>
      <c r="V5504">
        <v>0.34343434343434298</v>
      </c>
    </row>
    <row r="5505" spans="1:22" hidden="1" x14ac:dyDescent="0.25">
      <c r="A5505" t="str">
        <f t="shared" si="116"/>
        <v>55+MDepr Medop_surg</v>
      </c>
      <c r="B5505" t="s">
        <v>2976</v>
      </c>
      <c r="C5505" t="s">
        <v>5</v>
      </c>
      <c r="D5505" t="s">
        <v>591</v>
      </c>
      <c r="E5505" t="s">
        <v>4971</v>
      </c>
      <c r="F5505">
        <v>0</v>
      </c>
      <c r="G5505" t="s">
        <v>309</v>
      </c>
      <c r="H5505">
        <v>829.08077339656995</v>
      </c>
      <c r="I5505">
        <v>0.53500000000000003</v>
      </c>
      <c r="J5505" t="s">
        <v>336</v>
      </c>
      <c r="K5505">
        <v>443.558213767165</v>
      </c>
      <c r="L5505">
        <v>0</v>
      </c>
      <c r="M5505">
        <v>0</v>
      </c>
      <c r="N5505">
        <v>0</v>
      </c>
      <c r="O5505">
        <v>0</v>
      </c>
      <c r="P5505">
        <v>0</v>
      </c>
      <c r="Q5505">
        <v>0.53500000000000003</v>
      </c>
      <c r="R5505">
        <v>443.558213767165</v>
      </c>
      <c r="S5505">
        <v>0</v>
      </c>
      <c r="T5505">
        <v>5.5</v>
      </c>
      <c r="U5505">
        <v>829.08077339656995</v>
      </c>
      <c r="V5505">
        <v>0.113829787234043</v>
      </c>
    </row>
    <row r="5506" spans="1:22" hidden="1" x14ac:dyDescent="0.25">
      <c r="A5506" t="str">
        <f t="shared" si="116"/>
        <v>55+MDepr Medop_ultrasound</v>
      </c>
      <c r="B5506" t="s">
        <v>2976</v>
      </c>
      <c r="C5506" t="s">
        <v>5</v>
      </c>
      <c r="D5506" t="s">
        <v>591</v>
      </c>
      <c r="E5506" t="s">
        <v>4971</v>
      </c>
      <c r="F5506">
        <v>0</v>
      </c>
      <c r="G5506" t="s">
        <v>310</v>
      </c>
      <c r="H5506">
        <v>218.31431366970699</v>
      </c>
      <c r="I5506">
        <v>9.5000000000000001E-2</v>
      </c>
      <c r="J5506" t="s">
        <v>333</v>
      </c>
      <c r="K5506">
        <v>20.739859798622099</v>
      </c>
      <c r="L5506">
        <v>0</v>
      </c>
      <c r="M5506">
        <v>0</v>
      </c>
      <c r="N5506">
        <v>9.5000000000000001E-2</v>
      </c>
      <c r="O5506">
        <v>0</v>
      </c>
      <c r="P5506">
        <v>0</v>
      </c>
      <c r="Q5506">
        <v>0</v>
      </c>
      <c r="R5506">
        <v>0</v>
      </c>
      <c r="S5506">
        <v>0</v>
      </c>
      <c r="T5506">
        <v>5.5</v>
      </c>
      <c r="U5506">
        <v>218.31431366970699</v>
      </c>
      <c r="V5506">
        <v>1.8009478672985801E-2</v>
      </c>
    </row>
    <row r="5507" spans="1:22" hidden="1" x14ac:dyDescent="0.25">
      <c r="A5507" t="str">
        <f t="shared" si="116"/>
        <v>55+MDepr Medop_xray</v>
      </c>
      <c r="B5507" t="s">
        <v>2976</v>
      </c>
      <c r="C5507" t="s">
        <v>5</v>
      </c>
      <c r="D5507" t="s">
        <v>591</v>
      </c>
      <c r="E5507" t="s">
        <v>4971</v>
      </c>
      <c r="F5507">
        <v>0</v>
      </c>
      <c r="G5507" t="s">
        <v>311</v>
      </c>
      <c r="H5507">
        <v>116.464742657344</v>
      </c>
      <c r="I5507">
        <v>0.72</v>
      </c>
      <c r="J5507" t="s">
        <v>333</v>
      </c>
      <c r="K5507">
        <v>83.854614713287404</v>
      </c>
      <c r="L5507">
        <v>0</v>
      </c>
      <c r="M5507">
        <v>0</v>
      </c>
      <c r="N5507">
        <v>0.72</v>
      </c>
      <c r="O5507">
        <v>0</v>
      </c>
      <c r="P5507">
        <v>0</v>
      </c>
      <c r="Q5507">
        <v>0</v>
      </c>
      <c r="R5507">
        <v>0</v>
      </c>
      <c r="S5507">
        <v>0</v>
      </c>
      <c r="T5507">
        <v>5.5</v>
      </c>
      <c r="U5507">
        <v>116.464742657344</v>
      </c>
      <c r="V5507">
        <v>0.13649289099526099</v>
      </c>
    </row>
    <row r="5508" spans="1:22" hidden="1" x14ac:dyDescent="0.25">
      <c r="A5508" t="str">
        <f t="shared" si="116"/>
        <v>55+MDepr Medrx_generic</v>
      </c>
      <c r="B5508" t="s">
        <v>2976</v>
      </c>
      <c r="C5508" t="s">
        <v>5</v>
      </c>
      <c r="D5508" t="s">
        <v>591</v>
      </c>
      <c r="E5508" t="s">
        <v>4971</v>
      </c>
      <c r="F5508">
        <v>0</v>
      </c>
      <c r="G5508" t="s">
        <v>312</v>
      </c>
      <c r="H5508">
        <v>39.4864613264985</v>
      </c>
      <c r="I5508">
        <v>32.365000000000002</v>
      </c>
      <c r="J5508" t="s">
        <v>334</v>
      </c>
      <c r="K5508">
        <v>1277.97932083212</v>
      </c>
      <c r="L5508">
        <v>0</v>
      </c>
      <c r="M5508">
        <v>0</v>
      </c>
      <c r="N5508">
        <v>0</v>
      </c>
      <c r="O5508">
        <v>32.365000000000002</v>
      </c>
      <c r="P5508">
        <v>0</v>
      </c>
      <c r="Q5508">
        <v>0</v>
      </c>
      <c r="R5508">
        <v>0</v>
      </c>
      <c r="S5508">
        <v>0</v>
      </c>
      <c r="T5508">
        <v>5.5</v>
      </c>
      <c r="U5508">
        <v>39.4864613264985</v>
      </c>
      <c r="V5508">
        <v>0.83457968024755003</v>
      </c>
    </row>
    <row r="5509" spans="1:22" hidden="1" x14ac:dyDescent="0.25">
      <c r="A5509" t="str">
        <f t="shared" si="116"/>
        <v>55+MDepr Medrx_npbrand</v>
      </c>
      <c r="B5509" t="s">
        <v>2976</v>
      </c>
      <c r="C5509" t="s">
        <v>5</v>
      </c>
      <c r="D5509" t="s">
        <v>591</v>
      </c>
      <c r="E5509" t="s">
        <v>4971</v>
      </c>
      <c r="F5509">
        <v>0</v>
      </c>
      <c r="G5509" t="s">
        <v>2688</v>
      </c>
      <c r="H5509">
        <v>479.473106149339</v>
      </c>
      <c r="I5509">
        <v>0.795757524055</v>
      </c>
      <c r="J5509" t="s">
        <v>334</v>
      </c>
      <c r="K5509">
        <v>381.54433180035801</v>
      </c>
      <c r="L5509">
        <v>0</v>
      </c>
      <c r="M5509">
        <v>0</v>
      </c>
      <c r="N5509">
        <v>0</v>
      </c>
      <c r="O5509">
        <v>0.795757524055</v>
      </c>
      <c r="P5509">
        <v>0</v>
      </c>
      <c r="Q5509">
        <v>0</v>
      </c>
      <c r="R5509">
        <v>0</v>
      </c>
      <c r="S5509">
        <v>0</v>
      </c>
      <c r="T5509">
        <v>5.5</v>
      </c>
      <c r="U5509">
        <v>479.473106149339</v>
      </c>
      <c r="V5509">
        <v>2.0519791749742101E-2</v>
      </c>
    </row>
    <row r="5510" spans="1:22" hidden="1" x14ac:dyDescent="0.25">
      <c r="A5510" t="str">
        <f t="shared" si="116"/>
        <v>55+MDepr Medrx_pbrand</v>
      </c>
      <c r="B5510" t="s">
        <v>2976</v>
      </c>
      <c r="C5510" t="s">
        <v>5</v>
      </c>
      <c r="D5510" t="s">
        <v>591</v>
      </c>
      <c r="E5510" t="s">
        <v>4971</v>
      </c>
      <c r="F5510">
        <v>0</v>
      </c>
      <c r="G5510" t="s">
        <v>2687</v>
      </c>
      <c r="H5510">
        <v>297.570914835064</v>
      </c>
      <c r="I5510">
        <v>5.5092424759450003</v>
      </c>
      <c r="J5510" t="s">
        <v>334</v>
      </c>
      <c r="K5510">
        <v>1639.39032361515</v>
      </c>
      <c r="L5510">
        <v>0</v>
      </c>
      <c r="M5510">
        <v>0</v>
      </c>
      <c r="N5510">
        <v>0</v>
      </c>
      <c r="O5510">
        <v>5.5092424759450003</v>
      </c>
      <c r="P5510">
        <v>0</v>
      </c>
      <c r="Q5510">
        <v>0</v>
      </c>
      <c r="R5510">
        <v>0</v>
      </c>
      <c r="S5510">
        <v>0</v>
      </c>
      <c r="T5510">
        <v>5.5</v>
      </c>
      <c r="U5510">
        <v>297.570914835064</v>
      </c>
      <c r="V5510">
        <v>0.14206401433586899</v>
      </c>
    </row>
    <row r="5511" spans="1:22" hidden="1" x14ac:dyDescent="0.25">
      <c r="A5511" t="str">
        <f t="shared" si="116"/>
        <v>55+MDepr Medrx_specialty</v>
      </c>
      <c r="B5511" t="s">
        <v>2976</v>
      </c>
      <c r="C5511" t="s">
        <v>5</v>
      </c>
      <c r="D5511" t="s">
        <v>591</v>
      </c>
      <c r="E5511" t="s">
        <v>4971</v>
      </c>
      <c r="F5511">
        <v>0</v>
      </c>
      <c r="G5511" t="s">
        <v>313</v>
      </c>
      <c r="H5511">
        <v>1470.70448364258</v>
      </c>
      <c r="I5511">
        <v>0.11</v>
      </c>
      <c r="J5511" t="s">
        <v>334</v>
      </c>
      <c r="K5511">
        <v>161.77749320068401</v>
      </c>
      <c r="L5511">
        <v>0</v>
      </c>
      <c r="M5511">
        <v>0</v>
      </c>
      <c r="N5511">
        <v>0</v>
      </c>
      <c r="O5511">
        <v>0.11</v>
      </c>
      <c r="P5511">
        <v>0</v>
      </c>
      <c r="Q5511">
        <v>0</v>
      </c>
      <c r="R5511">
        <v>0</v>
      </c>
      <c r="S5511">
        <v>0</v>
      </c>
      <c r="T5511">
        <v>5.5</v>
      </c>
      <c r="U5511">
        <v>1470.70448364258</v>
      </c>
      <c r="V5511">
        <v>2.8365136668385802E-3</v>
      </c>
    </row>
    <row r="5512" spans="1:22" hidden="1" x14ac:dyDescent="0.25">
      <c r="A5512" t="str">
        <f t="shared" si="116"/>
        <v>55+MDepr Highip_fac</v>
      </c>
      <c r="B5512" t="s">
        <v>2976</v>
      </c>
      <c r="C5512" t="s">
        <v>5</v>
      </c>
      <c r="D5512" t="s">
        <v>591</v>
      </c>
      <c r="E5512" t="s">
        <v>4972</v>
      </c>
      <c r="F5512">
        <v>474</v>
      </c>
      <c r="G5512" t="s">
        <v>289</v>
      </c>
      <c r="H5512">
        <v>4885.3285046997298</v>
      </c>
      <c r="I5512">
        <v>11.14</v>
      </c>
      <c r="J5512" t="s">
        <v>335</v>
      </c>
      <c r="K5512">
        <v>54422.559542354997</v>
      </c>
      <c r="L5512">
        <v>25796293.223076299</v>
      </c>
      <c r="M5512">
        <v>0</v>
      </c>
      <c r="N5512">
        <v>0</v>
      </c>
      <c r="O5512">
        <v>0</v>
      </c>
      <c r="P5512">
        <v>11.14</v>
      </c>
      <c r="Q5512">
        <v>0</v>
      </c>
      <c r="R5512">
        <v>0</v>
      </c>
      <c r="S5512">
        <v>5280.36</v>
      </c>
      <c r="T5512">
        <v>10</v>
      </c>
      <c r="U5512">
        <v>4885.3285046997298</v>
      </c>
      <c r="V5512">
        <v>1</v>
      </c>
    </row>
    <row r="5513" spans="1:22" hidden="1" x14ac:dyDescent="0.25">
      <c r="A5513" t="str">
        <f t="shared" si="116"/>
        <v>55+MDepr Highip_prof</v>
      </c>
      <c r="B5513" t="s">
        <v>2976</v>
      </c>
      <c r="C5513" t="s">
        <v>5</v>
      </c>
      <c r="D5513" t="s">
        <v>591</v>
      </c>
      <c r="E5513" t="s">
        <v>4972</v>
      </c>
      <c r="F5513">
        <v>474</v>
      </c>
      <c r="G5513" t="s">
        <v>290</v>
      </c>
      <c r="H5513">
        <v>4235.2123725172996</v>
      </c>
      <c r="I5513">
        <v>1.51</v>
      </c>
      <c r="J5513" t="s">
        <v>363</v>
      </c>
      <c r="K5513">
        <v>6395.1706825011197</v>
      </c>
      <c r="L5513">
        <v>3031310.9035055302</v>
      </c>
      <c r="M5513">
        <v>0</v>
      </c>
      <c r="N5513">
        <v>0</v>
      </c>
      <c r="O5513">
        <v>0</v>
      </c>
      <c r="P5513">
        <v>0</v>
      </c>
      <c r="Q5513">
        <v>0</v>
      </c>
      <c r="R5513">
        <v>0</v>
      </c>
      <c r="S5513">
        <v>715.74</v>
      </c>
      <c r="T5513">
        <v>10</v>
      </c>
      <c r="U5513">
        <v>4235.2123725172996</v>
      </c>
      <c r="V5513">
        <v>0.13554757630161601</v>
      </c>
    </row>
    <row r="5514" spans="1:22" hidden="1" x14ac:dyDescent="0.25">
      <c r="A5514" t="str">
        <f t="shared" si="116"/>
        <v>55+MDepr Highop_ambulance</v>
      </c>
      <c r="B5514" t="s">
        <v>2976</v>
      </c>
      <c r="C5514" t="s">
        <v>5</v>
      </c>
      <c r="D5514" t="s">
        <v>591</v>
      </c>
      <c r="E5514" t="s">
        <v>4972</v>
      </c>
      <c r="F5514">
        <v>474</v>
      </c>
      <c r="G5514" t="s">
        <v>291</v>
      </c>
      <c r="H5514">
        <v>1016.13733615634</v>
      </c>
      <c r="I5514">
        <v>0.91</v>
      </c>
      <c r="J5514" t="s">
        <v>336</v>
      </c>
      <c r="K5514">
        <v>924.68497590227003</v>
      </c>
      <c r="L5514">
        <v>438300.67857767601</v>
      </c>
      <c r="M5514">
        <v>0</v>
      </c>
      <c r="N5514">
        <v>0</v>
      </c>
      <c r="O5514">
        <v>0</v>
      </c>
      <c r="P5514">
        <v>0</v>
      </c>
      <c r="Q5514">
        <v>0.91</v>
      </c>
      <c r="R5514">
        <v>924.68497590227003</v>
      </c>
      <c r="S5514">
        <v>431.34</v>
      </c>
      <c r="T5514">
        <v>10</v>
      </c>
      <c r="U5514">
        <v>1016.13733615634</v>
      </c>
      <c r="V5514">
        <v>4.1974169741697397E-2</v>
      </c>
    </row>
    <row r="5515" spans="1:22" hidden="1" x14ac:dyDescent="0.25">
      <c r="A5515" t="str">
        <f t="shared" si="116"/>
        <v>55+MDepr Highop_chiro</v>
      </c>
      <c r="B5515" t="s">
        <v>2976</v>
      </c>
      <c r="C5515" t="s">
        <v>5</v>
      </c>
      <c r="D5515" t="s">
        <v>591</v>
      </c>
      <c r="E5515" t="s">
        <v>4972</v>
      </c>
      <c r="F5515">
        <v>474</v>
      </c>
      <c r="G5515" t="s">
        <v>292</v>
      </c>
      <c r="H5515">
        <v>50.168035436769898</v>
      </c>
      <c r="I5515">
        <v>0.79</v>
      </c>
      <c r="J5515" t="s">
        <v>332</v>
      </c>
      <c r="K5515">
        <v>39.632747995048199</v>
      </c>
      <c r="L5515">
        <v>18785.9225496529</v>
      </c>
      <c r="M5515">
        <v>0.79</v>
      </c>
      <c r="N5515">
        <v>0</v>
      </c>
      <c r="O5515">
        <v>0</v>
      </c>
      <c r="P5515">
        <v>0</v>
      </c>
      <c r="Q5515">
        <v>0</v>
      </c>
      <c r="R5515">
        <v>0</v>
      </c>
      <c r="S5515">
        <v>374.46</v>
      </c>
      <c r="T5515">
        <v>10</v>
      </c>
      <c r="U5515">
        <v>50.168035436769898</v>
      </c>
      <c r="V5515">
        <v>2.8853177501826199E-2</v>
      </c>
    </row>
    <row r="5516" spans="1:22" hidden="1" x14ac:dyDescent="0.25">
      <c r="A5516" t="str">
        <f t="shared" si="116"/>
        <v>55+MDepr Highop_ct_mri</v>
      </c>
      <c r="B5516" t="s">
        <v>2976</v>
      </c>
      <c r="C5516" t="s">
        <v>5</v>
      </c>
      <c r="D5516" t="s">
        <v>591</v>
      </c>
      <c r="E5516" t="s">
        <v>4972</v>
      </c>
      <c r="F5516">
        <v>474</v>
      </c>
      <c r="G5516" t="s">
        <v>293</v>
      </c>
      <c r="H5516">
        <v>1215.34616318656</v>
      </c>
      <c r="I5516">
        <v>1.81</v>
      </c>
      <c r="J5516" t="s">
        <v>333</v>
      </c>
      <c r="K5516">
        <v>2199.77655536768</v>
      </c>
      <c r="L5516">
        <v>1042694.08724428</v>
      </c>
      <c r="M5516">
        <v>0</v>
      </c>
      <c r="N5516">
        <v>1.81</v>
      </c>
      <c r="O5516">
        <v>0</v>
      </c>
      <c r="P5516">
        <v>0</v>
      </c>
      <c r="Q5516">
        <v>0</v>
      </c>
      <c r="R5516">
        <v>0</v>
      </c>
      <c r="S5516">
        <v>857.94</v>
      </c>
      <c r="T5516">
        <v>10</v>
      </c>
      <c r="U5516">
        <v>1215.34616318656</v>
      </c>
      <c r="V5516">
        <v>0.10615835777126099</v>
      </c>
    </row>
    <row r="5517" spans="1:22" hidden="1" x14ac:dyDescent="0.25">
      <c r="A5517" t="str">
        <f t="shared" si="116"/>
        <v>55+MDepr Highop_diagnostic_cardiology</v>
      </c>
      <c r="B5517" t="s">
        <v>2976</v>
      </c>
      <c r="C5517" t="s">
        <v>5</v>
      </c>
      <c r="D5517" t="s">
        <v>591</v>
      </c>
      <c r="E5517" t="s">
        <v>4972</v>
      </c>
      <c r="F5517">
        <v>474</v>
      </c>
      <c r="G5517" t="s">
        <v>294</v>
      </c>
      <c r="H5517">
        <v>654.66834172132803</v>
      </c>
      <c r="I5517">
        <v>3.21</v>
      </c>
      <c r="J5517" t="s">
        <v>333</v>
      </c>
      <c r="K5517">
        <v>2101.4853769254601</v>
      </c>
      <c r="L5517">
        <v>996104.06866266904</v>
      </c>
      <c r="M5517">
        <v>0</v>
      </c>
      <c r="N5517">
        <v>3.21</v>
      </c>
      <c r="O5517">
        <v>0</v>
      </c>
      <c r="P5517">
        <v>0</v>
      </c>
      <c r="Q5517">
        <v>0</v>
      </c>
      <c r="R5517">
        <v>0</v>
      </c>
      <c r="S5517">
        <v>1521.54</v>
      </c>
      <c r="T5517">
        <v>10</v>
      </c>
      <c r="U5517">
        <v>654.66834172132803</v>
      </c>
      <c r="V5517">
        <v>0.18826979472140801</v>
      </c>
    </row>
    <row r="5518" spans="1:22" hidden="1" x14ac:dyDescent="0.25">
      <c r="A5518" t="str">
        <f t="shared" si="116"/>
        <v>55+MDepr Highop_dialysis</v>
      </c>
      <c r="B5518" t="s">
        <v>2976</v>
      </c>
      <c r="C5518" t="s">
        <v>5</v>
      </c>
      <c r="D5518" t="s">
        <v>591</v>
      </c>
      <c r="E5518" t="s">
        <v>4972</v>
      </c>
      <c r="F5518">
        <v>474</v>
      </c>
      <c r="G5518" t="s">
        <v>295</v>
      </c>
      <c r="H5518">
        <v>1065.16425357303</v>
      </c>
      <c r="I5518">
        <v>1.49</v>
      </c>
      <c r="J5518" t="s">
        <v>336</v>
      </c>
      <c r="K5518">
        <v>1587.09473782381</v>
      </c>
      <c r="L5518">
        <v>752282.90572848602</v>
      </c>
      <c r="M5518">
        <v>0</v>
      </c>
      <c r="N5518">
        <v>0</v>
      </c>
      <c r="O5518">
        <v>0</v>
      </c>
      <c r="P5518">
        <v>0</v>
      </c>
      <c r="Q5518">
        <v>1.49</v>
      </c>
      <c r="R5518">
        <v>1587.09473782381</v>
      </c>
      <c r="S5518">
        <v>706.26</v>
      </c>
      <c r="T5518">
        <v>10</v>
      </c>
      <c r="U5518">
        <v>1065.16425357303</v>
      </c>
      <c r="V5518">
        <v>6.8726937269372707E-2</v>
      </c>
    </row>
    <row r="5519" spans="1:22" hidden="1" x14ac:dyDescent="0.25">
      <c r="A5519" t="str">
        <f t="shared" si="116"/>
        <v>55+MDepr Highop_dme</v>
      </c>
      <c r="B5519" t="s">
        <v>2976</v>
      </c>
      <c r="C5519" t="s">
        <v>5</v>
      </c>
      <c r="D5519" t="s">
        <v>591</v>
      </c>
      <c r="E5519" t="s">
        <v>4972</v>
      </c>
      <c r="F5519">
        <v>474</v>
      </c>
      <c r="G5519" t="s">
        <v>296</v>
      </c>
      <c r="H5519">
        <v>307.33569455173398</v>
      </c>
      <c r="I5519">
        <v>2.8</v>
      </c>
      <c r="J5519" t="s">
        <v>336</v>
      </c>
      <c r="K5519">
        <v>860.53994474485398</v>
      </c>
      <c r="L5519">
        <v>407895.93380906101</v>
      </c>
      <c r="M5519">
        <v>0</v>
      </c>
      <c r="N5519">
        <v>0</v>
      </c>
      <c r="O5519">
        <v>0</v>
      </c>
      <c r="P5519">
        <v>0</v>
      </c>
      <c r="Q5519">
        <v>2.8</v>
      </c>
      <c r="R5519">
        <v>860.53994474485398</v>
      </c>
      <c r="S5519">
        <v>1327.2</v>
      </c>
      <c r="T5519">
        <v>10</v>
      </c>
      <c r="U5519">
        <v>307.33569455173398</v>
      </c>
      <c r="V5519">
        <v>0.12915129151291499</v>
      </c>
    </row>
    <row r="5520" spans="1:22" hidden="1" x14ac:dyDescent="0.25">
      <c r="A5520" t="str">
        <f t="shared" si="116"/>
        <v>55+MDepr Highop_er_fac</v>
      </c>
      <c r="B5520" t="s">
        <v>2976</v>
      </c>
      <c r="C5520" t="s">
        <v>5</v>
      </c>
      <c r="D5520" t="s">
        <v>591</v>
      </c>
      <c r="E5520" t="s">
        <v>4972</v>
      </c>
      <c r="F5520">
        <v>474</v>
      </c>
      <c r="G5520" t="s">
        <v>297</v>
      </c>
      <c r="H5520">
        <v>2718.28324735858</v>
      </c>
      <c r="I5520">
        <v>0.94</v>
      </c>
      <c r="J5520" t="s">
        <v>336</v>
      </c>
      <c r="K5520">
        <v>2555.18625251707</v>
      </c>
      <c r="L5520">
        <v>1211158.2836930901</v>
      </c>
      <c r="M5520">
        <v>0</v>
      </c>
      <c r="N5520">
        <v>0</v>
      </c>
      <c r="O5520">
        <v>0</v>
      </c>
      <c r="P5520">
        <v>0</v>
      </c>
      <c r="Q5520">
        <v>0.94</v>
      </c>
      <c r="R5520">
        <v>2555.18625251707</v>
      </c>
      <c r="S5520">
        <v>445.56</v>
      </c>
      <c r="T5520">
        <v>10</v>
      </c>
      <c r="U5520">
        <v>2718.28324735858</v>
      </c>
      <c r="V5520">
        <v>4.3357933579335803E-2</v>
      </c>
    </row>
    <row r="5521" spans="1:22" hidden="1" x14ac:dyDescent="0.25">
      <c r="A5521" t="str">
        <f t="shared" si="116"/>
        <v>55+MDepr Highop_er_prof</v>
      </c>
      <c r="B5521" t="s">
        <v>2976</v>
      </c>
      <c r="C5521" t="s">
        <v>5</v>
      </c>
      <c r="D5521" t="s">
        <v>591</v>
      </c>
      <c r="E5521" t="s">
        <v>4972</v>
      </c>
      <c r="F5521">
        <v>474</v>
      </c>
      <c r="G5521" t="s">
        <v>298</v>
      </c>
      <c r="H5521">
        <v>0</v>
      </c>
      <c r="I5521">
        <v>0</v>
      </c>
      <c r="J5521" t="s">
        <v>276</v>
      </c>
      <c r="K5521">
        <v>0</v>
      </c>
      <c r="L5521">
        <v>0</v>
      </c>
      <c r="M5521">
        <v>0</v>
      </c>
      <c r="N5521">
        <v>0</v>
      </c>
      <c r="O5521">
        <v>0</v>
      </c>
      <c r="P5521">
        <v>0</v>
      </c>
      <c r="Q5521">
        <v>0</v>
      </c>
      <c r="R5521">
        <v>0</v>
      </c>
      <c r="S5521">
        <v>0</v>
      </c>
      <c r="T5521">
        <v>10</v>
      </c>
      <c r="U5521">
        <v>0</v>
      </c>
      <c r="V5521">
        <v>0</v>
      </c>
    </row>
    <row r="5522" spans="1:22" hidden="1" x14ac:dyDescent="0.25">
      <c r="A5522" t="str">
        <f t="shared" si="116"/>
        <v>55+MDepr Highop_eye</v>
      </c>
      <c r="B5522" t="s">
        <v>2976</v>
      </c>
      <c r="C5522" t="s">
        <v>5</v>
      </c>
      <c r="D5522" t="s">
        <v>591</v>
      </c>
      <c r="E5522" t="s">
        <v>4972</v>
      </c>
      <c r="F5522">
        <v>474</v>
      </c>
      <c r="G5522" t="s">
        <v>299</v>
      </c>
      <c r="H5522">
        <v>120.63966729101099</v>
      </c>
      <c r="I5522">
        <v>0.36</v>
      </c>
      <c r="J5522" t="s">
        <v>332</v>
      </c>
      <c r="K5522">
        <v>43.430280224763898</v>
      </c>
      <c r="L5522">
        <v>20585.952826538101</v>
      </c>
      <c r="M5522">
        <v>0.36</v>
      </c>
      <c r="N5522">
        <v>0</v>
      </c>
      <c r="O5522">
        <v>0</v>
      </c>
      <c r="P5522">
        <v>0</v>
      </c>
      <c r="Q5522">
        <v>0</v>
      </c>
      <c r="R5522">
        <v>0</v>
      </c>
      <c r="S5522">
        <v>170.64</v>
      </c>
      <c r="T5522">
        <v>10</v>
      </c>
      <c r="U5522">
        <v>120.63966729101099</v>
      </c>
      <c r="V5522">
        <v>1.3148283418553701E-2</v>
      </c>
    </row>
    <row r="5523" spans="1:22" hidden="1" x14ac:dyDescent="0.25">
      <c r="A5523" t="str">
        <f t="shared" si="116"/>
        <v>55+MDepr Highop_jcode</v>
      </c>
      <c r="B5523" t="s">
        <v>2976</v>
      </c>
      <c r="C5523" t="s">
        <v>5</v>
      </c>
      <c r="D5523" t="s">
        <v>591</v>
      </c>
      <c r="E5523" t="s">
        <v>4972</v>
      </c>
      <c r="F5523">
        <v>474</v>
      </c>
      <c r="G5523" t="s">
        <v>300</v>
      </c>
      <c r="H5523">
        <v>4139.3109495935696</v>
      </c>
      <c r="I5523">
        <v>0.74</v>
      </c>
      <c r="J5523" t="s">
        <v>336</v>
      </c>
      <c r="K5523">
        <v>3063.0901026992401</v>
      </c>
      <c r="L5523">
        <v>1451904.70867944</v>
      </c>
      <c r="M5523">
        <v>0</v>
      </c>
      <c r="N5523">
        <v>0</v>
      </c>
      <c r="O5523">
        <v>0</v>
      </c>
      <c r="P5523">
        <v>0</v>
      </c>
      <c r="Q5523">
        <v>0.74</v>
      </c>
      <c r="R5523">
        <v>3063.0901026992401</v>
      </c>
      <c r="S5523">
        <v>350.76</v>
      </c>
      <c r="T5523">
        <v>10</v>
      </c>
      <c r="U5523">
        <v>4139.3109495935696</v>
      </c>
      <c r="V5523">
        <v>3.4132841328413301E-2</v>
      </c>
    </row>
    <row r="5524" spans="1:22" hidden="1" x14ac:dyDescent="0.25">
      <c r="A5524" t="str">
        <f t="shared" si="116"/>
        <v>55+MDepr Highop_lab</v>
      </c>
      <c r="B5524" t="s">
        <v>2976</v>
      </c>
      <c r="C5524" t="s">
        <v>5</v>
      </c>
      <c r="D5524" t="s">
        <v>591</v>
      </c>
      <c r="E5524" t="s">
        <v>4972</v>
      </c>
      <c r="F5524">
        <v>474</v>
      </c>
      <c r="G5524" t="s">
        <v>301</v>
      </c>
      <c r="H5524">
        <v>208.630547627851</v>
      </c>
      <c r="I5524">
        <v>9.11</v>
      </c>
      <c r="J5524" t="s">
        <v>333</v>
      </c>
      <c r="K5524">
        <v>1900.62428888972</v>
      </c>
      <c r="L5524">
        <v>900895.91293372901</v>
      </c>
      <c r="M5524">
        <v>0</v>
      </c>
      <c r="N5524">
        <v>9.11</v>
      </c>
      <c r="O5524">
        <v>0</v>
      </c>
      <c r="P5524">
        <v>0</v>
      </c>
      <c r="Q5524">
        <v>0</v>
      </c>
      <c r="R5524">
        <v>0</v>
      </c>
      <c r="S5524">
        <v>4318.1400000000003</v>
      </c>
      <c r="T5524">
        <v>10</v>
      </c>
      <c r="U5524">
        <v>208.630547627851</v>
      </c>
      <c r="V5524">
        <v>0.53431085043988302</v>
      </c>
    </row>
    <row r="5525" spans="1:22" hidden="1" x14ac:dyDescent="0.25">
      <c r="A5525" t="str">
        <f t="shared" si="116"/>
        <v>55+MDepr Highop_mh</v>
      </c>
      <c r="B5525" t="s">
        <v>2976</v>
      </c>
      <c r="C5525" t="s">
        <v>5</v>
      </c>
      <c r="D5525" t="s">
        <v>591</v>
      </c>
      <c r="E5525" t="s">
        <v>4972</v>
      </c>
      <c r="F5525">
        <v>474</v>
      </c>
      <c r="G5525" t="s">
        <v>302</v>
      </c>
      <c r="H5525">
        <v>119.328687780029</v>
      </c>
      <c r="I5525">
        <v>2.91</v>
      </c>
      <c r="J5525" t="s">
        <v>332</v>
      </c>
      <c r="K5525">
        <v>347.24648143988497</v>
      </c>
      <c r="L5525">
        <v>164594.832202505</v>
      </c>
      <c r="M5525">
        <v>2.91</v>
      </c>
      <c r="N5525">
        <v>0</v>
      </c>
      <c r="O5525">
        <v>0</v>
      </c>
      <c r="P5525">
        <v>0</v>
      </c>
      <c r="Q5525">
        <v>0</v>
      </c>
      <c r="R5525">
        <v>0</v>
      </c>
      <c r="S5525">
        <v>1379.34</v>
      </c>
      <c r="T5525">
        <v>10</v>
      </c>
      <c r="U5525">
        <v>119.328687780029</v>
      </c>
      <c r="V5525">
        <v>0.106281957633309</v>
      </c>
    </row>
    <row r="5526" spans="1:22" hidden="1" x14ac:dyDescent="0.25">
      <c r="A5526" t="str">
        <f t="shared" si="116"/>
        <v>55+MDepr Highop_op_fac</v>
      </c>
      <c r="B5526" t="s">
        <v>2976</v>
      </c>
      <c r="C5526" t="s">
        <v>5</v>
      </c>
      <c r="D5526" t="s">
        <v>591</v>
      </c>
      <c r="E5526" t="s">
        <v>4972</v>
      </c>
      <c r="F5526">
        <v>474</v>
      </c>
      <c r="G5526" t="s">
        <v>303</v>
      </c>
      <c r="H5526">
        <v>1903.14730413744</v>
      </c>
      <c r="I5526">
        <v>5.25</v>
      </c>
      <c r="J5526" t="s">
        <v>336</v>
      </c>
      <c r="K5526">
        <v>9991.5233467215294</v>
      </c>
      <c r="L5526">
        <v>4735982.0663460102</v>
      </c>
      <c r="M5526">
        <v>0</v>
      </c>
      <c r="N5526">
        <v>0</v>
      </c>
      <c r="O5526">
        <v>0</v>
      </c>
      <c r="P5526">
        <v>0</v>
      </c>
      <c r="Q5526">
        <v>5.25</v>
      </c>
      <c r="R5526">
        <v>9991.5233467215294</v>
      </c>
      <c r="S5526">
        <v>2488.5</v>
      </c>
      <c r="T5526">
        <v>10</v>
      </c>
      <c r="U5526">
        <v>1903.14730413744</v>
      </c>
      <c r="V5526">
        <v>0.242158671586716</v>
      </c>
    </row>
    <row r="5527" spans="1:22" hidden="1" x14ac:dyDescent="0.25">
      <c r="A5527" t="str">
        <f t="shared" si="116"/>
        <v>55+MDepr Highop_other</v>
      </c>
      <c r="B5527" t="s">
        <v>2976</v>
      </c>
      <c r="C5527" t="s">
        <v>5</v>
      </c>
      <c r="D5527" t="s">
        <v>591</v>
      </c>
      <c r="E5527" t="s">
        <v>4972</v>
      </c>
      <c r="F5527">
        <v>474</v>
      </c>
      <c r="G5527" t="s">
        <v>304</v>
      </c>
      <c r="H5527">
        <v>12993.504988459001</v>
      </c>
      <c r="I5527">
        <v>1</v>
      </c>
      <c r="J5527" t="s">
        <v>336</v>
      </c>
      <c r="K5527">
        <v>12993.504988459001</v>
      </c>
      <c r="L5527">
        <v>6158921.3645295901</v>
      </c>
      <c r="M5527">
        <v>0</v>
      </c>
      <c r="N5527">
        <v>0</v>
      </c>
      <c r="O5527">
        <v>0</v>
      </c>
      <c r="P5527">
        <v>0</v>
      </c>
      <c r="Q5527">
        <v>1</v>
      </c>
      <c r="R5527">
        <v>12993.504988459001</v>
      </c>
      <c r="S5527">
        <v>474</v>
      </c>
      <c r="T5527">
        <v>10</v>
      </c>
      <c r="U5527">
        <v>12993.504988459001</v>
      </c>
      <c r="V5527">
        <v>4.6125461254612601E-2</v>
      </c>
    </row>
    <row r="5528" spans="1:22" hidden="1" x14ac:dyDescent="0.25">
      <c r="A5528" t="str">
        <f t="shared" ref="A5528:A5591" si="117">B5528&amp;C5528&amp;E5528&amp;G5528</f>
        <v>55+MDepr Highop_prev</v>
      </c>
      <c r="B5528" t="s">
        <v>2976</v>
      </c>
      <c r="C5528" t="s">
        <v>5</v>
      </c>
      <c r="D5528" t="s">
        <v>591</v>
      </c>
      <c r="E5528" t="s">
        <v>4972</v>
      </c>
      <c r="F5528">
        <v>474</v>
      </c>
      <c r="G5528" t="s">
        <v>305</v>
      </c>
      <c r="H5528">
        <v>160.63068302873</v>
      </c>
      <c r="I5528">
        <v>4.05</v>
      </c>
      <c r="J5528" t="s">
        <v>332</v>
      </c>
      <c r="K5528">
        <v>650.55426626635494</v>
      </c>
      <c r="L5528">
        <v>308362.72221025202</v>
      </c>
      <c r="M5528">
        <v>4.05</v>
      </c>
      <c r="N5528">
        <v>0</v>
      </c>
      <c r="O5528">
        <v>0</v>
      </c>
      <c r="P5528">
        <v>0</v>
      </c>
      <c r="Q5528">
        <v>0</v>
      </c>
      <c r="R5528">
        <v>0</v>
      </c>
      <c r="S5528">
        <v>1919.7</v>
      </c>
      <c r="T5528">
        <v>10</v>
      </c>
      <c r="U5528">
        <v>160.63068302873</v>
      </c>
      <c r="V5528">
        <v>0.14791818845872901</v>
      </c>
    </row>
    <row r="5529" spans="1:22" hidden="1" x14ac:dyDescent="0.25">
      <c r="A5529" t="str">
        <f t="shared" si="117"/>
        <v>55+MDepr Highop_primcare</v>
      </c>
      <c r="B5529" t="s">
        <v>2976</v>
      </c>
      <c r="C5529" t="s">
        <v>5</v>
      </c>
      <c r="D5529" t="s">
        <v>591</v>
      </c>
      <c r="E5529" t="s">
        <v>4972</v>
      </c>
      <c r="F5529">
        <v>474</v>
      </c>
      <c r="G5529" t="s">
        <v>306</v>
      </c>
      <c r="H5529">
        <v>119.549288588191</v>
      </c>
      <c r="I5529">
        <v>6.12</v>
      </c>
      <c r="J5529" t="s">
        <v>332</v>
      </c>
      <c r="K5529">
        <v>731.64164615972902</v>
      </c>
      <c r="L5529">
        <v>346798.14027971198</v>
      </c>
      <c r="M5529">
        <v>6.12</v>
      </c>
      <c r="N5529">
        <v>0</v>
      </c>
      <c r="O5529">
        <v>0</v>
      </c>
      <c r="P5529">
        <v>0</v>
      </c>
      <c r="Q5529">
        <v>0</v>
      </c>
      <c r="R5529">
        <v>0</v>
      </c>
      <c r="S5529">
        <v>2900.88</v>
      </c>
      <c r="T5529">
        <v>10</v>
      </c>
      <c r="U5529">
        <v>119.549288588191</v>
      </c>
      <c r="V5529">
        <v>0.22352081811541299</v>
      </c>
    </row>
    <row r="5530" spans="1:22" hidden="1" x14ac:dyDescent="0.25">
      <c r="A5530" t="str">
        <f t="shared" si="117"/>
        <v>55+MDepr Highop_rehab</v>
      </c>
      <c r="B5530" t="s">
        <v>2976</v>
      </c>
      <c r="C5530" t="s">
        <v>5</v>
      </c>
      <c r="D5530" t="s">
        <v>591</v>
      </c>
      <c r="E5530" t="s">
        <v>4972</v>
      </c>
      <c r="F5530">
        <v>474</v>
      </c>
      <c r="G5530" t="s">
        <v>307</v>
      </c>
      <c r="H5530">
        <v>197.982539822734</v>
      </c>
      <c r="I5530">
        <v>5.35</v>
      </c>
      <c r="J5530" t="s">
        <v>336</v>
      </c>
      <c r="K5530">
        <v>1059.20658805163</v>
      </c>
      <c r="L5530">
        <v>502063.92273647001</v>
      </c>
      <c r="M5530">
        <v>0</v>
      </c>
      <c r="N5530">
        <v>0</v>
      </c>
      <c r="O5530">
        <v>0</v>
      </c>
      <c r="P5530">
        <v>0</v>
      </c>
      <c r="Q5530">
        <v>5.35</v>
      </c>
      <c r="R5530">
        <v>1059.20658805163</v>
      </c>
      <c r="S5530">
        <v>2535.9</v>
      </c>
      <c r="T5530">
        <v>10</v>
      </c>
      <c r="U5530">
        <v>197.982539822734</v>
      </c>
      <c r="V5530">
        <v>0.246771217712177</v>
      </c>
    </row>
    <row r="5531" spans="1:22" hidden="1" x14ac:dyDescent="0.25">
      <c r="A5531" t="str">
        <f t="shared" si="117"/>
        <v>55+MDepr Highop_speccare</v>
      </c>
      <c r="B5531" t="s">
        <v>2976</v>
      </c>
      <c r="C5531" t="s">
        <v>5</v>
      </c>
      <c r="D5531" t="s">
        <v>591</v>
      </c>
      <c r="E5531" t="s">
        <v>4972</v>
      </c>
      <c r="F5531">
        <v>474</v>
      </c>
      <c r="G5531" t="s">
        <v>308</v>
      </c>
      <c r="H5531">
        <v>160.23454884686899</v>
      </c>
      <c r="I5531">
        <v>13.15</v>
      </c>
      <c r="J5531" t="s">
        <v>332</v>
      </c>
      <c r="K5531">
        <v>2107.0843173363201</v>
      </c>
      <c r="L5531">
        <v>998757.966417416</v>
      </c>
      <c r="M5531">
        <v>13.15</v>
      </c>
      <c r="N5531">
        <v>0</v>
      </c>
      <c r="O5531">
        <v>0</v>
      </c>
      <c r="P5531">
        <v>0</v>
      </c>
      <c r="Q5531">
        <v>0</v>
      </c>
      <c r="R5531">
        <v>0</v>
      </c>
      <c r="S5531">
        <v>6233.1</v>
      </c>
      <c r="T5531">
        <v>10</v>
      </c>
      <c r="U5531">
        <v>160.23454884686899</v>
      </c>
      <c r="V5531">
        <v>0.48027757487216899</v>
      </c>
    </row>
    <row r="5532" spans="1:22" hidden="1" x14ac:dyDescent="0.25">
      <c r="A5532" t="str">
        <f t="shared" si="117"/>
        <v>55+MDepr Highop_surg</v>
      </c>
      <c r="B5532" t="s">
        <v>2976</v>
      </c>
      <c r="C5532" t="s">
        <v>5</v>
      </c>
      <c r="D5532" t="s">
        <v>591</v>
      </c>
      <c r="E5532" t="s">
        <v>4972</v>
      </c>
      <c r="F5532">
        <v>474</v>
      </c>
      <c r="G5532" t="s">
        <v>309</v>
      </c>
      <c r="H5532">
        <v>1755.86407620204</v>
      </c>
      <c r="I5532">
        <v>3.2</v>
      </c>
      <c r="J5532" t="s">
        <v>336</v>
      </c>
      <c r="K5532">
        <v>5618.7650438465398</v>
      </c>
      <c r="L5532">
        <v>2663294.6307832599</v>
      </c>
      <c r="M5532">
        <v>0</v>
      </c>
      <c r="N5532">
        <v>0</v>
      </c>
      <c r="O5532">
        <v>0</v>
      </c>
      <c r="P5532">
        <v>0</v>
      </c>
      <c r="Q5532">
        <v>3.2</v>
      </c>
      <c r="R5532">
        <v>5618.7650438465398</v>
      </c>
      <c r="S5532">
        <v>1516.8</v>
      </c>
      <c r="T5532">
        <v>10</v>
      </c>
      <c r="U5532">
        <v>1755.86407620204</v>
      </c>
      <c r="V5532">
        <v>0.14760147601476001</v>
      </c>
    </row>
    <row r="5533" spans="1:22" hidden="1" x14ac:dyDescent="0.25">
      <c r="A5533" t="str">
        <f t="shared" si="117"/>
        <v>55+MDepr Highop_ultrasound</v>
      </c>
      <c r="B5533" t="s">
        <v>2976</v>
      </c>
      <c r="C5533" t="s">
        <v>5</v>
      </c>
      <c r="D5533" t="s">
        <v>591</v>
      </c>
      <c r="E5533" t="s">
        <v>4972</v>
      </c>
      <c r="F5533">
        <v>474</v>
      </c>
      <c r="G5533" t="s">
        <v>310</v>
      </c>
      <c r="H5533">
        <v>502.11216519065698</v>
      </c>
      <c r="I5533">
        <v>0.35</v>
      </c>
      <c r="J5533" t="s">
        <v>333</v>
      </c>
      <c r="K5533">
        <v>175.73925781673</v>
      </c>
      <c r="L5533">
        <v>83300.408205130007</v>
      </c>
      <c r="M5533">
        <v>0</v>
      </c>
      <c r="N5533">
        <v>0.35</v>
      </c>
      <c r="O5533">
        <v>0</v>
      </c>
      <c r="P5533">
        <v>0</v>
      </c>
      <c r="Q5533">
        <v>0</v>
      </c>
      <c r="R5533">
        <v>0</v>
      </c>
      <c r="S5533">
        <v>165.9</v>
      </c>
      <c r="T5533">
        <v>10</v>
      </c>
      <c r="U5533">
        <v>502.11216519065698</v>
      </c>
      <c r="V5533">
        <v>2.0527859237536701E-2</v>
      </c>
    </row>
    <row r="5534" spans="1:22" hidden="1" x14ac:dyDescent="0.25">
      <c r="A5534" t="str">
        <f t="shared" si="117"/>
        <v>55+MDepr Highop_xray</v>
      </c>
      <c r="B5534" t="s">
        <v>2976</v>
      </c>
      <c r="C5534" t="s">
        <v>5</v>
      </c>
      <c r="D5534" t="s">
        <v>591</v>
      </c>
      <c r="E5534" t="s">
        <v>4972</v>
      </c>
      <c r="F5534">
        <v>474</v>
      </c>
      <c r="G5534" t="s">
        <v>311</v>
      </c>
      <c r="H5534">
        <v>169.08044646435201</v>
      </c>
      <c r="I5534">
        <v>2.57</v>
      </c>
      <c r="J5534" t="s">
        <v>333</v>
      </c>
      <c r="K5534">
        <v>434.536747413385</v>
      </c>
      <c r="L5534">
        <v>205970.418273944</v>
      </c>
      <c r="M5534">
        <v>0</v>
      </c>
      <c r="N5534">
        <v>2.57</v>
      </c>
      <c r="O5534">
        <v>0</v>
      </c>
      <c r="P5534">
        <v>0</v>
      </c>
      <c r="Q5534">
        <v>0</v>
      </c>
      <c r="R5534">
        <v>0</v>
      </c>
      <c r="S5534">
        <v>1218.18</v>
      </c>
      <c r="T5534">
        <v>10</v>
      </c>
      <c r="U5534">
        <v>169.08044646435201</v>
      </c>
      <c r="V5534">
        <v>0.15073313782991199</v>
      </c>
    </row>
    <row r="5535" spans="1:22" hidden="1" x14ac:dyDescent="0.25">
      <c r="A5535" t="str">
        <f t="shared" si="117"/>
        <v>55+MDepr Highrx_generic</v>
      </c>
      <c r="B5535" t="s">
        <v>2976</v>
      </c>
      <c r="C5535" t="s">
        <v>5</v>
      </c>
      <c r="D5535" t="s">
        <v>591</v>
      </c>
      <c r="E5535" t="s">
        <v>4972</v>
      </c>
      <c r="F5535">
        <v>474</v>
      </c>
      <c r="G5535" t="s">
        <v>312</v>
      </c>
      <c r="H5535">
        <v>55.633265661305501</v>
      </c>
      <c r="I5535">
        <v>57.04</v>
      </c>
      <c r="J5535" t="s">
        <v>334</v>
      </c>
      <c r="K5535">
        <v>3173.3214733208602</v>
      </c>
      <c r="L5535">
        <v>1504154.37835409</v>
      </c>
      <c r="M5535">
        <v>0</v>
      </c>
      <c r="N5535">
        <v>0</v>
      </c>
      <c r="O5535">
        <v>57.04</v>
      </c>
      <c r="P5535">
        <v>0</v>
      </c>
      <c r="Q5535">
        <v>0</v>
      </c>
      <c r="R5535">
        <v>0</v>
      </c>
      <c r="S5535">
        <v>27036.959999999999</v>
      </c>
      <c r="T5535">
        <v>10</v>
      </c>
      <c r="U5535">
        <v>55.633265661305501</v>
      </c>
      <c r="V5535">
        <v>0.80112359550561796</v>
      </c>
    </row>
    <row r="5536" spans="1:22" hidden="1" x14ac:dyDescent="0.25">
      <c r="A5536" t="str">
        <f t="shared" si="117"/>
        <v>55+MDepr Highrx_npbrand</v>
      </c>
      <c r="B5536" t="s">
        <v>2976</v>
      </c>
      <c r="C5536" t="s">
        <v>5</v>
      </c>
      <c r="D5536" t="s">
        <v>591</v>
      </c>
      <c r="E5536" t="s">
        <v>4972</v>
      </c>
      <c r="F5536">
        <v>474</v>
      </c>
      <c r="G5536" t="s">
        <v>2688</v>
      </c>
      <c r="H5536">
        <v>646.96714956838105</v>
      </c>
      <c r="I5536">
        <v>1.44006238691</v>
      </c>
      <c r="J5536" t="s">
        <v>334</v>
      </c>
      <c r="K5536">
        <v>931.67305765980097</v>
      </c>
      <c r="L5536">
        <v>441613.02933074598</v>
      </c>
      <c r="M5536">
        <v>0</v>
      </c>
      <c r="N5536">
        <v>0</v>
      </c>
      <c r="O5536">
        <v>1.44006238691</v>
      </c>
      <c r="P5536">
        <v>0</v>
      </c>
      <c r="Q5536">
        <v>0</v>
      </c>
      <c r="R5536">
        <v>0</v>
      </c>
      <c r="S5536">
        <v>682.58957139534004</v>
      </c>
      <c r="T5536">
        <v>10</v>
      </c>
      <c r="U5536">
        <v>646.96714956838105</v>
      </c>
      <c r="V5536">
        <v>2.02255953217697E-2</v>
      </c>
    </row>
    <row r="5537" spans="1:22" hidden="1" x14ac:dyDescent="0.25">
      <c r="A5537" t="str">
        <f t="shared" si="117"/>
        <v>55+MDepr Highrx_pbrand</v>
      </c>
      <c r="B5537" t="s">
        <v>2976</v>
      </c>
      <c r="C5537" t="s">
        <v>5</v>
      </c>
      <c r="D5537" t="s">
        <v>591</v>
      </c>
      <c r="E5537" t="s">
        <v>4972</v>
      </c>
      <c r="F5537">
        <v>474</v>
      </c>
      <c r="G5537" t="s">
        <v>2687</v>
      </c>
      <c r="H5537">
        <v>401.52117834390901</v>
      </c>
      <c r="I5537">
        <v>9.9699376130899999</v>
      </c>
      <c r="J5537" t="s">
        <v>334</v>
      </c>
      <c r="K5537">
        <v>4003.1410984231602</v>
      </c>
      <c r="L5537">
        <v>1897488.8806525799</v>
      </c>
      <c r="M5537">
        <v>0</v>
      </c>
      <c r="N5537">
        <v>0</v>
      </c>
      <c r="O5537">
        <v>9.9699376130899999</v>
      </c>
      <c r="P5537">
        <v>0</v>
      </c>
      <c r="Q5537">
        <v>0</v>
      </c>
      <c r="R5537">
        <v>0</v>
      </c>
      <c r="S5537">
        <v>4725.7504286046596</v>
      </c>
      <c r="T5537">
        <v>10</v>
      </c>
      <c r="U5537">
        <v>401.52117834390901</v>
      </c>
      <c r="V5537">
        <v>0.140027213666994</v>
      </c>
    </row>
    <row r="5538" spans="1:22" hidden="1" x14ac:dyDescent="0.25">
      <c r="A5538" t="str">
        <f t="shared" si="117"/>
        <v>55+MDepr Highrx_specialty</v>
      </c>
      <c r="B5538" t="s">
        <v>2976</v>
      </c>
      <c r="C5538" t="s">
        <v>5</v>
      </c>
      <c r="D5538" t="s">
        <v>591</v>
      </c>
      <c r="E5538" t="s">
        <v>4972</v>
      </c>
      <c r="F5538">
        <v>474</v>
      </c>
      <c r="G5538" t="s">
        <v>313</v>
      </c>
      <c r="H5538">
        <v>5206.4135960899102</v>
      </c>
      <c r="I5538">
        <v>2.75</v>
      </c>
      <c r="J5538" t="s">
        <v>334</v>
      </c>
      <c r="K5538">
        <v>14317.6373892472</v>
      </c>
      <c r="L5538">
        <v>6786560.1225031903</v>
      </c>
      <c r="M5538">
        <v>0</v>
      </c>
      <c r="N5538">
        <v>0</v>
      </c>
      <c r="O5538">
        <v>2.75</v>
      </c>
      <c r="P5538">
        <v>0</v>
      </c>
      <c r="Q5538">
        <v>0</v>
      </c>
      <c r="R5538">
        <v>0</v>
      </c>
      <c r="S5538">
        <v>1303.5</v>
      </c>
      <c r="T5538">
        <v>10</v>
      </c>
      <c r="U5538">
        <v>5206.4135960899102</v>
      </c>
      <c r="V5538">
        <v>3.8623595505618002E-2</v>
      </c>
    </row>
    <row r="5539" spans="1:22" hidden="1" x14ac:dyDescent="0.25">
      <c r="A5539" t="str">
        <f t="shared" si="117"/>
        <v>6-17FDepr Lowip_fac</v>
      </c>
      <c r="B5539" t="s">
        <v>272</v>
      </c>
      <c r="C5539" t="s">
        <v>9</v>
      </c>
      <c r="D5539" t="s">
        <v>339</v>
      </c>
      <c r="E5539" t="s">
        <v>4970</v>
      </c>
      <c r="F5539">
        <v>376</v>
      </c>
      <c r="G5539" t="s">
        <v>289</v>
      </c>
      <c r="H5539">
        <v>0</v>
      </c>
      <c r="I5539">
        <v>0</v>
      </c>
      <c r="J5539" t="s">
        <v>335</v>
      </c>
      <c r="K5539">
        <v>0</v>
      </c>
      <c r="L5539">
        <v>0</v>
      </c>
      <c r="M5539">
        <v>0</v>
      </c>
      <c r="N5539">
        <v>0</v>
      </c>
      <c r="O5539">
        <v>0</v>
      </c>
      <c r="P5539">
        <v>0</v>
      </c>
      <c r="Q5539">
        <v>0</v>
      </c>
      <c r="R5539">
        <v>0</v>
      </c>
      <c r="S5539">
        <v>0</v>
      </c>
      <c r="T5539">
        <v>3</v>
      </c>
      <c r="U5539">
        <v>127.74784</v>
      </c>
      <c r="V5539">
        <v>1</v>
      </c>
    </row>
    <row r="5540" spans="1:22" hidden="1" x14ac:dyDescent="0.25">
      <c r="A5540" t="str">
        <f t="shared" si="117"/>
        <v>6-17FDepr Lowip_prof</v>
      </c>
      <c r="B5540" t="s">
        <v>272</v>
      </c>
      <c r="C5540" t="s">
        <v>9</v>
      </c>
      <c r="D5540" t="s">
        <v>339</v>
      </c>
      <c r="E5540" t="s">
        <v>4970</v>
      </c>
      <c r="F5540">
        <v>376</v>
      </c>
      <c r="G5540" t="s">
        <v>290</v>
      </c>
      <c r="H5540">
        <v>0</v>
      </c>
      <c r="I5540">
        <v>0</v>
      </c>
      <c r="J5540" t="s">
        <v>363</v>
      </c>
      <c r="K5540">
        <v>0</v>
      </c>
      <c r="L5540">
        <v>0</v>
      </c>
      <c r="M5540">
        <v>0</v>
      </c>
      <c r="N5540">
        <v>0</v>
      </c>
      <c r="O5540">
        <v>0</v>
      </c>
      <c r="P5540">
        <v>0</v>
      </c>
      <c r="Q5540">
        <v>0</v>
      </c>
      <c r="R5540">
        <v>0</v>
      </c>
      <c r="S5540">
        <v>0</v>
      </c>
      <c r="T5540">
        <v>3</v>
      </c>
      <c r="U5540">
        <v>346.36616959878199</v>
      </c>
      <c r="V5540">
        <v>0.33333333333333298</v>
      </c>
    </row>
    <row r="5541" spans="1:22" hidden="1" x14ac:dyDescent="0.25">
      <c r="A5541" t="str">
        <f t="shared" si="117"/>
        <v>6-17FDepr Lowop_ambulance</v>
      </c>
      <c r="B5541" t="s">
        <v>272</v>
      </c>
      <c r="C5541" t="s">
        <v>9</v>
      </c>
      <c r="D5541" t="s">
        <v>339</v>
      </c>
      <c r="E5541" t="s">
        <v>4970</v>
      </c>
      <c r="F5541">
        <v>376</v>
      </c>
      <c r="G5541" t="s">
        <v>291</v>
      </c>
      <c r="H5541">
        <v>202.889756898272</v>
      </c>
      <c r="I5541">
        <v>0.01</v>
      </c>
      <c r="J5541" t="s">
        <v>336</v>
      </c>
      <c r="K5541">
        <v>2.0288975689827198</v>
      </c>
      <c r="L5541">
        <v>762.86548593750194</v>
      </c>
      <c r="M5541">
        <v>0</v>
      </c>
      <c r="N5541">
        <v>0</v>
      </c>
      <c r="O5541">
        <v>0</v>
      </c>
      <c r="P5541">
        <v>0</v>
      </c>
      <c r="Q5541">
        <v>0.01</v>
      </c>
      <c r="R5541">
        <v>2.0288975689827198</v>
      </c>
      <c r="S5541">
        <v>3.76</v>
      </c>
      <c r="T5541">
        <v>3</v>
      </c>
      <c r="U5541">
        <v>202.889756898272</v>
      </c>
      <c r="V5541">
        <v>5.9171597633136102E-3</v>
      </c>
    </row>
    <row r="5542" spans="1:22" hidden="1" x14ac:dyDescent="0.25">
      <c r="A5542" t="str">
        <f t="shared" si="117"/>
        <v>6-17FDepr Lowop_chiro</v>
      </c>
      <c r="B5542" t="s">
        <v>272</v>
      </c>
      <c r="C5542" t="s">
        <v>9</v>
      </c>
      <c r="D5542" t="s">
        <v>339</v>
      </c>
      <c r="E5542" t="s">
        <v>4970</v>
      </c>
      <c r="F5542">
        <v>376</v>
      </c>
      <c r="G5542" t="s">
        <v>292</v>
      </c>
      <c r="H5542">
        <v>34.997972217999802</v>
      </c>
      <c r="I5542">
        <v>0.19</v>
      </c>
      <c r="J5542" t="s">
        <v>332</v>
      </c>
      <c r="K5542">
        <v>6.6496147214199599</v>
      </c>
      <c r="L5542">
        <v>2500.2551352538999</v>
      </c>
      <c r="M5542">
        <v>0.19</v>
      </c>
      <c r="N5542">
        <v>0</v>
      </c>
      <c r="O5542">
        <v>0</v>
      </c>
      <c r="P5542">
        <v>0</v>
      </c>
      <c r="Q5542">
        <v>0</v>
      </c>
      <c r="R5542">
        <v>0</v>
      </c>
      <c r="S5542">
        <v>71.44</v>
      </c>
      <c r="T5542">
        <v>3</v>
      </c>
      <c r="U5542">
        <v>34.997972217999802</v>
      </c>
      <c r="V5542">
        <v>2.0629750271444099E-2</v>
      </c>
    </row>
    <row r="5543" spans="1:22" hidden="1" x14ac:dyDescent="0.25">
      <c r="A5543" t="str">
        <f t="shared" si="117"/>
        <v>6-17FDepr Lowop_ct_mri</v>
      </c>
      <c r="B5543" t="s">
        <v>272</v>
      </c>
      <c r="C5543" t="s">
        <v>9</v>
      </c>
      <c r="D5543" t="s">
        <v>339</v>
      </c>
      <c r="E5543" t="s">
        <v>4970</v>
      </c>
      <c r="F5543">
        <v>376</v>
      </c>
      <c r="G5543" t="s">
        <v>293</v>
      </c>
      <c r="H5543">
        <v>536.350113187749</v>
      </c>
      <c r="I5543">
        <v>0.02</v>
      </c>
      <c r="J5543" t="s">
        <v>333</v>
      </c>
      <c r="K5543">
        <v>10.727002263755001</v>
      </c>
      <c r="L5543">
        <v>4033.35285117188</v>
      </c>
      <c r="M5543">
        <v>0</v>
      </c>
      <c r="N5543">
        <v>0.02</v>
      </c>
      <c r="O5543">
        <v>0</v>
      </c>
      <c r="P5543">
        <v>0</v>
      </c>
      <c r="Q5543">
        <v>0</v>
      </c>
      <c r="R5543">
        <v>0</v>
      </c>
      <c r="S5543">
        <v>7.52</v>
      </c>
      <c r="T5543">
        <v>3</v>
      </c>
      <c r="U5543">
        <v>536.350113187749</v>
      </c>
      <c r="V5543">
        <v>1.1764705882352899E-2</v>
      </c>
    </row>
    <row r="5544" spans="1:22" hidden="1" x14ac:dyDescent="0.25">
      <c r="A5544" t="str">
        <f t="shared" si="117"/>
        <v>6-17FDepr Lowop_diagnostic_cardiology</v>
      </c>
      <c r="B5544" t="s">
        <v>272</v>
      </c>
      <c r="C5544" t="s">
        <v>9</v>
      </c>
      <c r="D5544" t="s">
        <v>339</v>
      </c>
      <c r="E5544" t="s">
        <v>4970</v>
      </c>
      <c r="F5544">
        <v>376</v>
      </c>
      <c r="G5544" t="s">
        <v>294</v>
      </c>
      <c r="H5544">
        <v>95.831931868532706</v>
      </c>
      <c r="I5544">
        <v>0.15</v>
      </c>
      <c r="J5544" t="s">
        <v>333</v>
      </c>
      <c r="K5544">
        <v>14.374789780279899</v>
      </c>
      <c r="L5544">
        <v>5404.9209573852404</v>
      </c>
      <c r="M5544">
        <v>0</v>
      </c>
      <c r="N5544">
        <v>0.15</v>
      </c>
      <c r="O5544">
        <v>0</v>
      </c>
      <c r="P5544">
        <v>0</v>
      </c>
      <c r="Q5544">
        <v>0</v>
      </c>
      <c r="R5544">
        <v>0</v>
      </c>
      <c r="S5544">
        <v>56.4</v>
      </c>
      <c r="T5544">
        <v>3</v>
      </c>
      <c r="U5544">
        <v>95.831931868532706</v>
      </c>
      <c r="V5544">
        <v>8.8235294117647106E-2</v>
      </c>
    </row>
    <row r="5545" spans="1:22" hidden="1" x14ac:dyDescent="0.25">
      <c r="A5545" t="str">
        <f t="shared" si="117"/>
        <v>6-17FDepr Lowop_dialysis</v>
      </c>
      <c r="B5545" t="s">
        <v>272</v>
      </c>
      <c r="C5545" t="s">
        <v>9</v>
      </c>
      <c r="D5545" t="s">
        <v>339</v>
      </c>
      <c r="E5545" t="s">
        <v>4970</v>
      </c>
      <c r="F5545">
        <v>376</v>
      </c>
      <c r="G5545" t="s">
        <v>295</v>
      </c>
      <c r="H5545">
        <v>0</v>
      </c>
      <c r="I5545">
        <v>0</v>
      </c>
      <c r="J5545" t="s">
        <v>336</v>
      </c>
      <c r="K5545">
        <v>0</v>
      </c>
      <c r="L5545">
        <v>0</v>
      </c>
      <c r="M5545">
        <v>0</v>
      </c>
      <c r="N5545">
        <v>0</v>
      </c>
      <c r="O5545">
        <v>0</v>
      </c>
      <c r="P5545">
        <v>0</v>
      </c>
      <c r="Q5545">
        <v>0</v>
      </c>
      <c r="R5545">
        <v>0</v>
      </c>
      <c r="S5545">
        <v>0</v>
      </c>
      <c r="T5545">
        <v>3</v>
      </c>
      <c r="U5545">
        <v>0</v>
      </c>
      <c r="V5545">
        <v>0</v>
      </c>
    </row>
    <row r="5546" spans="1:22" hidden="1" x14ac:dyDescent="0.25">
      <c r="A5546" t="str">
        <f t="shared" si="117"/>
        <v>6-17FDepr Lowop_dme</v>
      </c>
      <c r="B5546" t="s">
        <v>272</v>
      </c>
      <c r="C5546" t="s">
        <v>9</v>
      </c>
      <c r="D5546" t="s">
        <v>339</v>
      </c>
      <c r="E5546" t="s">
        <v>4970</v>
      </c>
      <c r="F5546">
        <v>376</v>
      </c>
      <c r="G5546" t="s">
        <v>296</v>
      </c>
      <c r="H5546">
        <v>85.849492629031005</v>
      </c>
      <c r="I5546">
        <v>0.03</v>
      </c>
      <c r="J5546" t="s">
        <v>336</v>
      </c>
      <c r="K5546">
        <v>2.5754847788709299</v>
      </c>
      <c r="L5546">
        <v>968.38227685546997</v>
      </c>
      <c r="M5546">
        <v>0</v>
      </c>
      <c r="N5546">
        <v>0</v>
      </c>
      <c r="O5546">
        <v>0</v>
      </c>
      <c r="P5546">
        <v>0</v>
      </c>
      <c r="Q5546">
        <v>0.03</v>
      </c>
      <c r="R5546">
        <v>2.5754847788709299</v>
      </c>
      <c r="S5546">
        <v>11.28</v>
      </c>
      <c r="T5546">
        <v>3</v>
      </c>
      <c r="U5546">
        <v>85.849492629031005</v>
      </c>
      <c r="V5546">
        <v>1.7751479289940801E-2</v>
      </c>
    </row>
    <row r="5547" spans="1:22" hidden="1" x14ac:dyDescent="0.25">
      <c r="A5547" t="str">
        <f t="shared" si="117"/>
        <v>6-17FDepr Lowop_er_fac</v>
      </c>
      <c r="B5547" t="s">
        <v>272</v>
      </c>
      <c r="C5547" t="s">
        <v>9</v>
      </c>
      <c r="D5547" t="s">
        <v>339</v>
      </c>
      <c r="E5547" t="s">
        <v>4970</v>
      </c>
      <c r="F5547">
        <v>376</v>
      </c>
      <c r="G5547" t="s">
        <v>297</v>
      </c>
      <c r="H5547">
        <v>855.50493450542604</v>
      </c>
      <c r="I5547">
        <v>0.2</v>
      </c>
      <c r="J5547" t="s">
        <v>336</v>
      </c>
      <c r="K5547">
        <v>171.10098690108501</v>
      </c>
      <c r="L5547">
        <v>64333.971074808098</v>
      </c>
      <c r="M5547">
        <v>0</v>
      </c>
      <c r="N5547">
        <v>0</v>
      </c>
      <c r="O5547">
        <v>0</v>
      </c>
      <c r="P5547">
        <v>0</v>
      </c>
      <c r="Q5547">
        <v>0.2</v>
      </c>
      <c r="R5547">
        <v>171.10098690108501</v>
      </c>
      <c r="S5547">
        <v>75.2</v>
      </c>
      <c r="T5547">
        <v>3</v>
      </c>
      <c r="U5547">
        <v>855.50493450542604</v>
      </c>
      <c r="V5547">
        <v>0.118343195266272</v>
      </c>
    </row>
    <row r="5548" spans="1:22" hidden="1" x14ac:dyDescent="0.25">
      <c r="A5548" t="str">
        <f t="shared" si="117"/>
        <v>6-17FDepr Lowop_er_prof</v>
      </c>
      <c r="B5548" t="s">
        <v>272</v>
      </c>
      <c r="C5548" t="s">
        <v>9</v>
      </c>
      <c r="D5548" t="s">
        <v>339</v>
      </c>
      <c r="E5548" t="s">
        <v>4970</v>
      </c>
      <c r="F5548">
        <v>376</v>
      </c>
      <c r="G5548" t="s">
        <v>298</v>
      </c>
      <c r="H5548">
        <v>0</v>
      </c>
      <c r="I5548">
        <v>0</v>
      </c>
      <c r="J5548" t="s">
        <v>276</v>
      </c>
      <c r="K5548">
        <v>0</v>
      </c>
      <c r="L5548">
        <v>0</v>
      </c>
      <c r="M5548">
        <v>0</v>
      </c>
      <c r="N5548">
        <v>0</v>
      </c>
      <c r="O5548">
        <v>0</v>
      </c>
      <c r="P5548">
        <v>0</v>
      </c>
      <c r="Q5548">
        <v>0</v>
      </c>
      <c r="R5548">
        <v>0</v>
      </c>
      <c r="S5548">
        <v>0</v>
      </c>
      <c r="T5548">
        <v>3</v>
      </c>
      <c r="U5548">
        <v>0</v>
      </c>
      <c r="V5548">
        <v>0</v>
      </c>
    </row>
    <row r="5549" spans="1:22" hidden="1" x14ac:dyDescent="0.25">
      <c r="A5549" t="str">
        <f t="shared" si="117"/>
        <v>6-17FDepr Lowop_eye</v>
      </c>
      <c r="B5549" t="s">
        <v>272</v>
      </c>
      <c r="C5549" t="s">
        <v>9</v>
      </c>
      <c r="D5549" t="s">
        <v>339</v>
      </c>
      <c r="E5549" t="s">
        <v>4970</v>
      </c>
      <c r="F5549">
        <v>376</v>
      </c>
      <c r="G5549" t="s">
        <v>299</v>
      </c>
      <c r="H5549">
        <v>93.347027393097605</v>
      </c>
      <c r="I5549">
        <v>0.03</v>
      </c>
      <c r="J5549" t="s">
        <v>332</v>
      </c>
      <c r="K5549">
        <v>2.80041082179293</v>
      </c>
      <c r="L5549">
        <v>1052.9544689941399</v>
      </c>
      <c r="M5549">
        <v>0.03</v>
      </c>
      <c r="N5549">
        <v>0</v>
      </c>
      <c r="O5549">
        <v>0</v>
      </c>
      <c r="P5549">
        <v>0</v>
      </c>
      <c r="Q5549">
        <v>0</v>
      </c>
      <c r="R5549">
        <v>0</v>
      </c>
      <c r="S5549">
        <v>11.28</v>
      </c>
      <c r="T5549">
        <v>3</v>
      </c>
      <c r="U5549">
        <v>93.347027393097605</v>
      </c>
      <c r="V5549">
        <v>3.2573289902280101E-3</v>
      </c>
    </row>
    <row r="5550" spans="1:22" hidden="1" x14ac:dyDescent="0.25">
      <c r="A5550" t="str">
        <f t="shared" si="117"/>
        <v>6-17FDepr Lowop_jcode</v>
      </c>
      <c r="B5550" t="s">
        <v>272</v>
      </c>
      <c r="C5550" t="s">
        <v>9</v>
      </c>
      <c r="D5550" t="s">
        <v>339</v>
      </c>
      <c r="E5550" t="s">
        <v>4970</v>
      </c>
      <c r="F5550">
        <v>376</v>
      </c>
      <c r="G5550" t="s">
        <v>300</v>
      </c>
      <c r="H5550">
        <v>0</v>
      </c>
      <c r="I5550">
        <v>0</v>
      </c>
      <c r="J5550" t="s">
        <v>336</v>
      </c>
      <c r="K5550">
        <v>0</v>
      </c>
      <c r="L5550">
        <v>0</v>
      </c>
      <c r="M5550">
        <v>0</v>
      </c>
      <c r="N5550">
        <v>0</v>
      </c>
      <c r="O5550">
        <v>0</v>
      </c>
      <c r="P5550">
        <v>0</v>
      </c>
      <c r="Q5550">
        <v>0</v>
      </c>
      <c r="R5550">
        <v>0</v>
      </c>
      <c r="S5550">
        <v>0</v>
      </c>
      <c r="T5550">
        <v>3</v>
      </c>
      <c r="U5550">
        <v>0</v>
      </c>
      <c r="V5550">
        <v>0</v>
      </c>
    </row>
    <row r="5551" spans="1:22" hidden="1" x14ac:dyDescent="0.25">
      <c r="A5551" t="str">
        <f t="shared" si="117"/>
        <v>6-17FDepr Lowop_lab</v>
      </c>
      <c r="B5551" t="s">
        <v>272</v>
      </c>
      <c r="C5551" t="s">
        <v>9</v>
      </c>
      <c r="D5551" t="s">
        <v>339</v>
      </c>
      <c r="E5551" t="s">
        <v>4970</v>
      </c>
      <c r="F5551">
        <v>376</v>
      </c>
      <c r="G5551" t="s">
        <v>301</v>
      </c>
      <c r="H5551">
        <v>51.111869929395603</v>
      </c>
      <c r="I5551">
        <v>1.23</v>
      </c>
      <c r="J5551" t="s">
        <v>333</v>
      </c>
      <c r="K5551">
        <v>62.867600013156597</v>
      </c>
      <c r="L5551">
        <v>23638.217604946902</v>
      </c>
      <c r="M5551">
        <v>0</v>
      </c>
      <c r="N5551">
        <v>1.23</v>
      </c>
      <c r="O5551">
        <v>0</v>
      </c>
      <c r="P5551">
        <v>0</v>
      </c>
      <c r="Q5551">
        <v>0</v>
      </c>
      <c r="R5551">
        <v>0</v>
      </c>
      <c r="S5551">
        <v>462.48</v>
      </c>
      <c r="T5551">
        <v>3</v>
      </c>
      <c r="U5551">
        <v>51.111869929395603</v>
      </c>
      <c r="V5551">
        <v>0.72352941176470598</v>
      </c>
    </row>
    <row r="5552" spans="1:22" hidden="1" x14ac:dyDescent="0.25">
      <c r="A5552" t="str">
        <f t="shared" si="117"/>
        <v>6-17FDepr Lowop_mh</v>
      </c>
      <c r="B5552" t="s">
        <v>272</v>
      </c>
      <c r="C5552" t="s">
        <v>9</v>
      </c>
      <c r="D5552" t="s">
        <v>339</v>
      </c>
      <c r="E5552" t="s">
        <v>4970</v>
      </c>
      <c r="F5552">
        <v>376</v>
      </c>
      <c r="G5552" t="s">
        <v>302</v>
      </c>
      <c r="H5552">
        <v>102.296216801707</v>
      </c>
      <c r="I5552">
        <v>3.47</v>
      </c>
      <c r="J5552" t="s">
        <v>332</v>
      </c>
      <c r="K5552">
        <v>354.967872301922</v>
      </c>
      <c r="L5552">
        <v>133467.91998552301</v>
      </c>
      <c r="M5552">
        <v>3.47</v>
      </c>
      <c r="N5552">
        <v>0</v>
      </c>
      <c r="O5552">
        <v>0</v>
      </c>
      <c r="P5552">
        <v>0</v>
      </c>
      <c r="Q5552">
        <v>0</v>
      </c>
      <c r="R5552">
        <v>0</v>
      </c>
      <c r="S5552">
        <v>1304.72</v>
      </c>
      <c r="T5552">
        <v>3</v>
      </c>
      <c r="U5552">
        <v>102.296216801707</v>
      </c>
      <c r="V5552">
        <v>0.37676438653637401</v>
      </c>
    </row>
    <row r="5553" spans="1:22" hidden="1" x14ac:dyDescent="0.25">
      <c r="A5553" t="str">
        <f t="shared" si="117"/>
        <v>6-17FDepr Lowop_op_fac</v>
      </c>
      <c r="B5553" t="s">
        <v>272</v>
      </c>
      <c r="C5553" t="s">
        <v>9</v>
      </c>
      <c r="D5553" t="s">
        <v>339</v>
      </c>
      <c r="E5553" t="s">
        <v>4970</v>
      </c>
      <c r="F5553">
        <v>376</v>
      </c>
      <c r="G5553" t="s">
        <v>303</v>
      </c>
      <c r="H5553">
        <v>214.80813231098301</v>
      </c>
      <c r="I5553">
        <v>0.13</v>
      </c>
      <c r="J5553" t="s">
        <v>336</v>
      </c>
      <c r="K5553">
        <v>27.925057200427698</v>
      </c>
      <c r="L5553">
        <v>10499.821507360801</v>
      </c>
      <c r="M5553">
        <v>0</v>
      </c>
      <c r="N5553">
        <v>0</v>
      </c>
      <c r="O5553">
        <v>0</v>
      </c>
      <c r="P5553">
        <v>0</v>
      </c>
      <c r="Q5553">
        <v>0.13</v>
      </c>
      <c r="R5553">
        <v>27.925057200427698</v>
      </c>
      <c r="S5553">
        <v>48.88</v>
      </c>
      <c r="T5553">
        <v>3</v>
      </c>
      <c r="U5553">
        <v>214.80813231098301</v>
      </c>
      <c r="V5553">
        <v>7.69230769230769E-2</v>
      </c>
    </row>
    <row r="5554" spans="1:22" hidden="1" x14ac:dyDescent="0.25">
      <c r="A5554" t="str">
        <f t="shared" si="117"/>
        <v>6-17FDepr Lowop_other</v>
      </c>
      <c r="B5554" t="s">
        <v>272</v>
      </c>
      <c r="C5554" t="s">
        <v>9</v>
      </c>
      <c r="D5554" t="s">
        <v>339</v>
      </c>
      <c r="E5554" t="s">
        <v>4970</v>
      </c>
      <c r="F5554">
        <v>376</v>
      </c>
      <c r="G5554" t="s">
        <v>304</v>
      </c>
      <c r="H5554">
        <v>156.301503966029</v>
      </c>
      <c r="I5554">
        <v>1</v>
      </c>
      <c r="J5554" t="s">
        <v>336</v>
      </c>
      <c r="K5554">
        <v>156.301503966029</v>
      </c>
      <c r="L5554">
        <v>58769.365491226898</v>
      </c>
      <c r="M5554">
        <v>0</v>
      </c>
      <c r="N5554">
        <v>0</v>
      </c>
      <c r="O5554">
        <v>0</v>
      </c>
      <c r="P5554">
        <v>0</v>
      </c>
      <c r="Q5554">
        <v>1</v>
      </c>
      <c r="R5554">
        <v>156.301503966029</v>
      </c>
      <c r="S5554">
        <v>376</v>
      </c>
      <c r="T5554">
        <v>3</v>
      </c>
      <c r="U5554">
        <v>156.301503966029</v>
      </c>
      <c r="V5554">
        <v>0.59171597633136097</v>
      </c>
    </row>
    <row r="5555" spans="1:22" hidden="1" x14ac:dyDescent="0.25">
      <c r="A5555" t="str">
        <f t="shared" si="117"/>
        <v>6-17FDepr Lowop_prev</v>
      </c>
      <c r="B5555" t="s">
        <v>272</v>
      </c>
      <c r="C5555" t="s">
        <v>9</v>
      </c>
      <c r="D5555" t="s">
        <v>339</v>
      </c>
      <c r="E5555" t="s">
        <v>4970</v>
      </c>
      <c r="F5555">
        <v>376</v>
      </c>
      <c r="G5555" t="s">
        <v>305</v>
      </c>
      <c r="H5555">
        <v>167.624293620495</v>
      </c>
      <c r="I5555">
        <v>1.34</v>
      </c>
      <c r="J5555" t="s">
        <v>332</v>
      </c>
      <c r="K5555">
        <v>224.61655345146301</v>
      </c>
      <c r="L5555">
        <v>84455.824097750301</v>
      </c>
      <c r="M5555">
        <v>1.34</v>
      </c>
      <c r="N5555">
        <v>0</v>
      </c>
      <c r="O5555">
        <v>0</v>
      </c>
      <c r="P5555">
        <v>0</v>
      </c>
      <c r="Q5555">
        <v>0</v>
      </c>
      <c r="R5555">
        <v>0</v>
      </c>
      <c r="S5555">
        <v>503.84</v>
      </c>
      <c r="T5555">
        <v>3</v>
      </c>
      <c r="U5555">
        <v>167.624293620495</v>
      </c>
      <c r="V5555">
        <v>0.14549402823018501</v>
      </c>
    </row>
    <row r="5556" spans="1:22" hidden="1" x14ac:dyDescent="0.25">
      <c r="A5556" t="str">
        <f t="shared" si="117"/>
        <v>6-17FDepr Lowop_primcare</v>
      </c>
      <c r="B5556" t="s">
        <v>272</v>
      </c>
      <c r="C5556" t="s">
        <v>9</v>
      </c>
      <c r="D5556" t="s">
        <v>339</v>
      </c>
      <c r="E5556" t="s">
        <v>4970</v>
      </c>
      <c r="F5556">
        <v>376</v>
      </c>
      <c r="G5556" t="s">
        <v>306</v>
      </c>
      <c r="H5556">
        <v>108.038700556596</v>
      </c>
      <c r="I5556">
        <v>2.2599999999999998</v>
      </c>
      <c r="J5556" t="s">
        <v>332</v>
      </c>
      <c r="K5556">
        <v>244.167463257907</v>
      </c>
      <c r="L5556">
        <v>91806.966184973193</v>
      </c>
      <c r="M5556">
        <v>2.2599999999999998</v>
      </c>
      <c r="N5556">
        <v>0</v>
      </c>
      <c r="O5556">
        <v>0</v>
      </c>
      <c r="P5556">
        <v>0</v>
      </c>
      <c r="Q5556">
        <v>0</v>
      </c>
      <c r="R5556">
        <v>0</v>
      </c>
      <c r="S5556">
        <v>849.76</v>
      </c>
      <c r="T5556">
        <v>3</v>
      </c>
      <c r="U5556">
        <v>108.038700556596</v>
      </c>
      <c r="V5556">
        <v>0.24538545059717701</v>
      </c>
    </row>
    <row r="5557" spans="1:22" hidden="1" x14ac:dyDescent="0.25">
      <c r="A5557" t="str">
        <f t="shared" si="117"/>
        <v>6-17FDepr Lowop_rehab</v>
      </c>
      <c r="B5557" t="s">
        <v>272</v>
      </c>
      <c r="C5557" t="s">
        <v>9</v>
      </c>
      <c r="D5557" t="s">
        <v>339</v>
      </c>
      <c r="E5557" t="s">
        <v>4970</v>
      </c>
      <c r="F5557">
        <v>376</v>
      </c>
      <c r="G5557" t="s">
        <v>307</v>
      </c>
      <c r="H5557">
        <v>65.880835940831105</v>
      </c>
      <c r="I5557">
        <v>0.23</v>
      </c>
      <c r="J5557" t="s">
        <v>336</v>
      </c>
      <c r="K5557">
        <v>15.152592266391199</v>
      </c>
      <c r="L5557">
        <v>5697.37469216308</v>
      </c>
      <c r="M5557">
        <v>0</v>
      </c>
      <c r="N5557">
        <v>0</v>
      </c>
      <c r="O5557">
        <v>0</v>
      </c>
      <c r="P5557">
        <v>0</v>
      </c>
      <c r="Q5557">
        <v>0.23</v>
      </c>
      <c r="R5557">
        <v>15.152592266391199</v>
      </c>
      <c r="S5557">
        <v>86.48</v>
      </c>
      <c r="T5557">
        <v>3</v>
      </c>
      <c r="U5557">
        <v>65.880835940831105</v>
      </c>
      <c r="V5557">
        <v>0.13609467455621299</v>
      </c>
    </row>
    <row r="5558" spans="1:22" hidden="1" x14ac:dyDescent="0.25">
      <c r="A5558" t="str">
        <f t="shared" si="117"/>
        <v>6-17FDepr Lowop_speccare</v>
      </c>
      <c r="B5558" t="s">
        <v>272</v>
      </c>
      <c r="C5558" t="s">
        <v>9</v>
      </c>
      <c r="D5558" t="s">
        <v>339</v>
      </c>
      <c r="E5558" t="s">
        <v>4970</v>
      </c>
      <c r="F5558">
        <v>376</v>
      </c>
      <c r="G5558" t="s">
        <v>308</v>
      </c>
      <c r="H5558">
        <v>106.818721172099</v>
      </c>
      <c r="I5558">
        <v>1.92</v>
      </c>
      <c r="J5558" t="s">
        <v>332</v>
      </c>
      <c r="K5558">
        <v>205.091944650431</v>
      </c>
      <c r="L5558">
        <v>77114.571188561895</v>
      </c>
      <c r="M5558">
        <v>1.92</v>
      </c>
      <c r="N5558">
        <v>0</v>
      </c>
      <c r="O5558">
        <v>0</v>
      </c>
      <c r="P5558">
        <v>0</v>
      </c>
      <c r="Q5558">
        <v>0</v>
      </c>
      <c r="R5558">
        <v>0</v>
      </c>
      <c r="S5558">
        <v>721.92</v>
      </c>
      <c r="T5558">
        <v>3</v>
      </c>
      <c r="U5558">
        <v>106.818721172099</v>
      </c>
      <c r="V5558">
        <v>0.20846905537459301</v>
      </c>
    </row>
    <row r="5559" spans="1:22" hidden="1" x14ac:dyDescent="0.25">
      <c r="A5559" t="str">
        <f t="shared" si="117"/>
        <v>6-17FDepr Lowop_surg</v>
      </c>
      <c r="B5559" t="s">
        <v>272</v>
      </c>
      <c r="C5559" t="s">
        <v>9</v>
      </c>
      <c r="D5559" t="s">
        <v>339</v>
      </c>
      <c r="E5559" t="s">
        <v>4970</v>
      </c>
      <c r="F5559">
        <v>376</v>
      </c>
      <c r="G5559" t="s">
        <v>309</v>
      </c>
      <c r="H5559">
        <v>66.013679569122601</v>
      </c>
      <c r="I5559">
        <v>0.09</v>
      </c>
      <c r="J5559" t="s">
        <v>336</v>
      </c>
      <c r="K5559">
        <v>5.9412311612210402</v>
      </c>
      <c r="L5559">
        <v>2233.9029166191099</v>
      </c>
      <c r="M5559">
        <v>0</v>
      </c>
      <c r="N5559">
        <v>0</v>
      </c>
      <c r="O5559">
        <v>0</v>
      </c>
      <c r="P5559">
        <v>0</v>
      </c>
      <c r="Q5559">
        <v>0.09</v>
      </c>
      <c r="R5559">
        <v>5.9412311612210402</v>
      </c>
      <c r="S5559">
        <v>33.840000000000003</v>
      </c>
      <c r="T5559">
        <v>3</v>
      </c>
      <c r="U5559">
        <v>66.013679569122601</v>
      </c>
      <c r="V5559">
        <v>5.32544378698225E-2</v>
      </c>
    </row>
    <row r="5560" spans="1:22" hidden="1" x14ac:dyDescent="0.25">
      <c r="A5560" t="str">
        <f t="shared" si="117"/>
        <v>6-17FDepr Lowop_ultrasound</v>
      </c>
      <c r="B5560" t="s">
        <v>272</v>
      </c>
      <c r="C5560" t="s">
        <v>9</v>
      </c>
      <c r="D5560" t="s">
        <v>339</v>
      </c>
      <c r="E5560" t="s">
        <v>4970</v>
      </c>
      <c r="F5560">
        <v>376</v>
      </c>
      <c r="G5560" t="s">
        <v>310</v>
      </c>
      <c r="H5560">
        <v>279.64555309904398</v>
      </c>
      <c r="I5560">
        <v>0.04</v>
      </c>
      <c r="J5560" t="s">
        <v>333</v>
      </c>
      <c r="K5560">
        <v>11.185822123961801</v>
      </c>
      <c r="L5560">
        <v>4205.8691186096203</v>
      </c>
      <c r="M5560">
        <v>0</v>
      </c>
      <c r="N5560">
        <v>0.04</v>
      </c>
      <c r="O5560">
        <v>0</v>
      </c>
      <c r="P5560">
        <v>0</v>
      </c>
      <c r="Q5560">
        <v>0</v>
      </c>
      <c r="R5560">
        <v>0</v>
      </c>
      <c r="S5560">
        <v>15.04</v>
      </c>
      <c r="T5560">
        <v>3</v>
      </c>
      <c r="U5560">
        <v>279.64555309904398</v>
      </c>
      <c r="V5560">
        <v>2.3529411764705899E-2</v>
      </c>
    </row>
    <row r="5561" spans="1:22" hidden="1" x14ac:dyDescent="0.25">
      <c r="A5561" t="str">
        <f t="shared" si="117"/>
        <v>6-17FDepr Lowop_xray</v>
      </c>
      <c r="B5561" t="s">
        <v>272</v>
      </c>
      <c r="C5561" t="s">
        <v>9</v>
      </c>
      <c r="D5561" t="s">
        <v>339</v>
      </c>
      <c r="E5561" t="s">
        <v>4970</v>
      </c>
      <c r="F5561">
        <v>376</v>
      </c>
      <c r="G5561" t="s">
        <v>311</v>
      </c>
      <c r="H5561">
        <v>105.144527964147</v>
      </c>
      <c r="I5561">
        <v>0.26</v>
      </c>
      <c r="J5561" t="s">
        <v>333</v>
      </c>
      <c r="K5561">
        <v>27.337577270678199</v>
      </c>
      <c r="L5561">
        <v>10278.929053775</v>
      </c>
      <c r="M5561">
        <v>0</v>
      </c>
      <c r="N5561">
        <v>0.26</v>
      </c>
      <c r="O5561">
        <v>0</v>
      </c>
      <c r="P5561">
        <v>0</v>
      </c>
      <c r="Q5561">
        <v>0</v>
      </c>
      <c r="R5561">
        <v>0</v>
      </c>
      <c r="S5561">
        <v>97.76</v>
      </c>
      <c r="T5561">
        <v>3</v>
      </c>
      <c r="U5561">
        <v>105.144527964147</v>
      </c>
      <c r="V5561">
        <v>0.152941176470588</v>
      </c>
    </row>
    <row r="5562" spans="1:22" hidden="1" x14ac:dyDescent="0.25">
      <c r="A5562" t="str">
        <f t="shared" si="117"/>
        <v>6-17FDepr Lowrx_generic</v>
      </c>
      <c r="B5562" t="s">
        <v>272</v>
      </c>
      <c r="C5562" t="s">
        <v>9</v>
      </c>
      <c r="D5562" t="s">
        <v>339</v>
      </c>
      <c r="E5562" t="s">
        <v>4970</v>
      </c>
      <c r="F5562">
        <v>376</v>
      </c>
      <c r="G5562" t="s">
        <v>312</v>
      </c>
      <c r="H5562">
        <v>27.144198816998099</v>
      </c>
      <c r="I5562">
        <v>7.23</v>
      </c>
      <c r="J5562" t="s">
        <v>334</v>
      </c>
      <c r="K5562">
        <v>196.25255744689599</v>
      </c>
      <c r="L5562">
        <v>73790.961600032999</v>
      </c>
      <c r="M5562">
        <v>0</v>
      </c>
      <c r="N5562">
        <v>0</v>
      </c>
      <c r="O5562">
        <v>7.23</v>
      </c>
      <c r="P5562">
        <v>0</v>
      </c>
      <c r="Q5562">
        <v>0</v>
      </c>
      <c r="R5562">
        <v>0</v>
      </c>
      <c r="S5562">
        <v>2718.48</v>
      </c>
      <c r="T5562">
        <v>3</v>
      </c>
      <c r="U5562">
        <v>27.144198816998099</v>
      </c>
      <c r="V5562">
        <v>0.86483253588516795</v>
      </c>
    </row>
    <row r="5563" spans="1:22" hidden="1" x14ac:dyDescent="0.25">
      <c r="A5563" t="str">
        <f t="shared" si="117"/>
        <v>6-17FDepr Lowrx_npbrand</v>
      </c>
      <c r="B5563" t="s">
        <v>272</v>
      </c>
      <c r="C5563" t="s">
        <v>9</v>
      </c>
      <c r="D5563" t="s">
        <v>339</v>
      </c>
      <c r="E5563" t="s">
        <v>4970</v>
      </c>
      <c r="F5563">
        <v>376</v>
      </c>
      <c r="G5563" t="s">
        <v>2688</v>
      </c>
      <c r="H5563">
        <v>169.24866920981401</v>
      </c>
      <c r="I5563">
        <v>0.14261792263</v>
      </c>
      <c r="J5563" t="s">
        <v>334</v>
      </c>
      <c r="K5563">
        <v>24.1378936105957</v>
      </c>
      <c r="L5563">
        <v>9075.8479975839691</v>
      </c>
      <c r="M5563">
        <v>0</v>
      </c>
      <c r="N5563">
        <v>0</v>
      </c>
      <c r="O5563">
        <v>0.14261792263</v>
      </c>
      <c r="P5563">
        <v>0</v>
      </c>
      <c r="Q5563">
        <v>0</v>
      </c>
      <c r="R5563">
        <v>0</v>
      </c>
      <c r="S5563">
        <v>53.624338908879999</v>
      </c>
      <c r="T5563">
        <v>3</v>
      </c>
      <c r="U5563">
        <v>169.24866920981401</v>
      </c>
      <c r="V5563">
        <v>1.7059560123205701E-2</v>
      </c>
    </row>
    <row r="5564" spans="1:22" hidden="1" x14ac:dyDescent="0.25">
      <c r="A5564" t="str">
        <f t="shared" si="117"/>
        <v>6-17FDepr Lowrx_pbrand</v>
      </c>
      <c r="B5564" t="s">
        <v>272</v>
      </c>
      <c r="C5564" t="s">
        <v>9</v>
      </c>
      <c r="D5564" t="s">
        <v>339</v>
      </c>
      <c r="E5564" t="s">
        <v>4970</v>
      </c>
      <c r="F5564">
        <v>376</v>
      </c>
      <c r="G5564" t="s">
        <v>2687</v>
      </c>
      <c r="H5564">
        <v>105.039220522402</v>
      </c>
      <c r="I5564">
        <v>0.98738207737000006</v>
      </c>
      <c r="J5564" t="s">
        <v>334</v>
      </c>
      <c r="K5564">
        <v>103.713843764735</v>
      </c>
      <c r="L5564">
        <v>38996.405255540201</v>
      </c>
      <c r="M5564">
        <v>0</v>
      </c>
      <c r="N5564">
        <v>0</v>
      </c>
      <c r="O5564">
        <v>0.98738207737000006</v>
      </c>
      <c r="P5564">
        <v>0</v>
      </c>
      <c r="Q5564">
        <v>0</v>
      </c>
      <c r="R5564">
        <v>0</v>
      </c>
      <c r="S5564">
        <v>371.25566109111998</v>
      </c>
      <c r="T5564">
        <v>3</v>
      </c>
      <c r="U5564">
        <v>105.039220522402</v>
      </c>
      <c r="V5564">
        <v>0.118107903991627</v>
      </c>
    </row>
    <row r="5565" spans="1:22" hidden="1" x14ac:dyDescent="0.25">
      <c r="A5565" t="str">
        <f t="shared" si="117"/>
        <v>6-17FDepr Lowrx_specialty</v>
      </c>
      <c r="B5565" t="s">
        <v>272</v>
      </c>
      <c r="C5565" t="s">
        <v>9</v>
      </c>
      <c r="D5565" t="s">
        <v>339</v>
      </c>
      <c r="E5565" t="s">
        <v>4970</v>
      </c>
      <c r="F5565">
        <v>376</v>
      </c>
      <c r="G5565" t="s">
        <v>313</v>
      </c>
      <c r="H5565">
        <v>0</v>
      </c>
      <c r="I5565">
        <v>0</v>
      </c>
      <c r="J5565" t="s">
        <v>334</v>
      </c>
      <c r="K5565">
        <v>0</v>
      </c>
      <c r="L5565">
        <v>0</v>
      </c>
      <c r="M5565">
        <v>0</v>
      </c>
      <c r="N5565">
        <v>0</v>
      </c>
      <c r="O5565">
        <v>0</v>
      </c>
      <c r="P5565">
        <v>0</v>
      </c>
      <c r="Q5565">
        <v>0</v>
      </c>
      <c r="R5565">
        <v>0</v>
      </c>
      <c r="S5565">
        <v>0</v>
      </c>
      <c r="T5565">
        <v>3</v>
      </c>
      <c r="U5565">
        <v>0</v>
      </c>
      <c r="V5565">
        <v>0</v>
      </c>
    </row>
    <row r="5566" spans="1:22" hidden="1" x14ac:dyDescent="0.25">
      <c r="A5566" t="str">
        <f t="shared" si="117"/>
        <v>6-17FDepr Medip_fac</v>
      </c>
      <c r="B5566" t="s">
        <v>272</v>
      </c>
      <c r="C5566" t="s">
        <v>9</v>
      </c>
      <c r="D5566" t="s">
        <v>339</v>
      </c>
      <c r="E5566" t="s">
        <v>4971</v>
      </c>
      <c r="F5566">
        <v>0</v>
      </c>
      <c r="G5566" t="s">
        <v>289</v>
      </c>
      <c r="H5566">
        <v>794.50568369881796</v>
      </c>
      <c r="I5566">
        <v>0.1</v>
      </c>
      <c r="J5566" t="s">
        <v>335</v>
      </c>
      <c r="K5566">
        <v>79.450568369881793</v>
      </c>
      <c r="L5566">
        <v>0</v>
      </c>
      <c r="M5566">
        <v>0</v>
      </c>
      <c r="N5566">
        <v>0</v>
      </c>
      <c r="O5566">
        <v>0</v>
      </c>
      <c r="P5566">
        <v>0.1</v>
      </c>
      <c r="Q5566">
        <v>0</v>
      </c>
      <c r="R5566">
        <v>0</v>
      </c>
      <c r="S5566">
        <v>0</v>
      </c>
      <c r="T5566">
        <v>5.5</v>
      </c>
      <c r="U5566">
        <v>794.50568369881796</v>
      </c>
      <c r="V5566">
        <v>1</v>
      </c>
    </row>
    <row r="5567" spans="1:22" hidden="1" x14ac:dyDescent="0.25">
      <c r="A5567" t="str">
        <f t="shared" si="117"/>
        <v>6-17FDepr Medip_prof</v>
      </c>
      <c r="B5567" t="s">
        <v>272</v>
      </c>
      <c r="C5567" t="s">
        <v>9</v>
      </c>
      <c r="D5567" t="s">
        <v>339</v>
      </c>
      <c r="E5567" t="s">
        <v>4971</v>
      </c>
      <c r="F5567">
        <v>0</v>
      </c>
      <c r="G5567" t="s">
        <v>290</v>
      </c>
      <c r="H5567">
        <v>480.54670761045497</v>
      </c>
      <c r="I5567">
        <v>0.03</v>
      </c>
      <c r="J5567" t="s">
        <v>363</v>
      </c>
      <c r="K5567">
        <v>14.416401228313701</v>
      </c>
      <c r="L5567">
        <v>0</v>
      </c>
      <c r="M5567">
        <v>0</v>
      </c>
      <c r="N5567">
        <v>0</v>
      </c>
      <c r="O5567">
        <v>0</v>
      </c>
      <c r="P5567">
        <v>0</v>
      </c>
      <c r="Q5567">
        <v>0</v>
      </c>
      <c r="R5567">
        <v>0</v>
      </c>
      <c r="S5567">
        <v>0</v>
      </c>
      <c r="T5567">
        <v>5.5</v>
      </c>
      <c r="U5567">
        <v>480.54670761045497</v>
      </c>
      <c r="V5567">
        <v>0.3</v>
      </c>
    </row>
    <row r="5568" spans="1:22" hidden="1" x14ac:dyDescent="0.25">
      <c r="A5568" t="str">
        <f t="shared" si="117"/>
        <v>6-17FDepr Medop_ambulance</v>
      </c>
      <c r="B5568" t="s">
        <v>272</v>
      </c>
      <c r="C5568" t="s">
        <v>9</v>
      </c>
      <c r="D5568" t="s">
        <v>339</v>
      </c>
      <c r="E5568" t="s">
        <v>4971</v>
      </c>
      <c r="F5568">
        <v>0</v>
      </c>
      <c r="G5568" t="s">
        <v>291</v>
      </c>
      <c r="H5568">
        <v>907.35990262457995</v>
      </c>
      <c r="I5568">
        <v>0.03</v>
      </c>
      <c r="J5568" t="s">
        <v>336</v>
      </c>
      <c r="K5568">
        <v>27.220797078737402</v>
      </c>
      <c r="L5568">
        <v>0</v>
      </c>
      <c r="M5568">
        <v>0</v>
      </c>
      <c r="N5568">
        <v>0</v>
      </c>
      <c r="O5568">
        <v>0</v>
      </c>
      <c r="P5568">
        <v>0</v>
      </c>
      <c r="Q5568">
        <v>0.03</v>
      </c>
      <c r="R5568">
        <v>27.220797078737402</v>
      </c>
      <c r="S5568">
        <v>0</v>
      </c>
      <c r="T5568">
        <v>5.5</v>
      </c>
      <c r="U5568">
        <v>907.35990262457995</v>
      </c>
      <c r="V5568">
        <v>1.10294117647059E-2</v>
      </c>
    </row>
    <row r="5569" spans="1:22" hidden="1" x14ac:dyDescent="0.25">
      <c r="A5569" t="str">
        <f t="shared" si="117"/>
        <v>6-17FDepr Medop_chiro</v>
      </c>
      <c r="B5569" t="s">
        <v>272</v>
      </c>
      <c r="C5569" t="s">
        <v>9</v>
      </c>
      <c r="D5569" t="s">
        <v>339</v>
      </c>
      <c r="E5569" t="s">
        <v>4971</v>
      </c>
      <c r="F5569">
        <v>0</v>
      </c>
      <c r="G5569" t="s">
        <v>292</v>
      </c>
      <c r="H5569">
        <v>46.965599498984602</v>
      </c>
      <c r="I5569">
        <v>0.505</v>
      </c>
      <c r="J5569" t="s">
        <v>332</v>
      </c>
      <c r="K5569">
        <v>23.717627746987201</v>
      </c>
      <c r="L5569">
        <v>0</v>
      </c>
      <c r="M5569">
        <v>0.505</v>
      </c>
      <c r="N5569">
        <v>0</v>
      </c>
      <c r="O5569">
        <v>0</v>
      </c>
      <c r="P5569">
        <v>0</v>
      </c>
      <c r="Q5569">
        <v>0</v>
      </c>
      <c r="R5569">
        <v>0</v>
      </c>
      <c r="S5569">
        <v>0</v>
      </c>
      <c r="T5569">
        <v>5.5</v>
      </c>
      <c r="U5569">
        <v>46.965599498984602</v>
      </c>
      <c r="V5569">
        <v>3.2899022801302899E-2</v>
      </c>
    </row>
    <row r="5570" spans="1:22" hidden="1" x14ac:dyDescent="0.25">
      <c r="A5570" t="str">
        <f t="shared" si="117"/>
        <v>6-17FDepr Medop_ct_mri</v>
      </c>
      <c r="B5570" t="s">
        <v>272</v>
      </c>
      <c r="C5570" t="s">
        <v>9</v>
      </c>
      <c r="D5570" t="s">
        <v>339</v>
      </c>
      <c r="E5570" t="s">
        <v>4971</v>
      </c>
      <c r="F5570">
        <v>0</v>
      </c>
      <c r="G5570" t="s">
        <v>293</v>
      </c>
      <c r="H5570">
        <v>864.84444221216097</v>
      </c>
      <c r="I5570">
        <v>8.5000000000000006E-2</v>
      </c>
      <c r="J5570" t="s">
        <v>333</v>
      </c>
      <c r="K5570">
        <v>73.511777588033695</v>
      </c>
      <c r="L5570">
        <v>0</v>
      </c>
      <c r="M5570">
        <v>0</v>
      </c>
      <c r="N5570">
        <v>8.5000000000000006E-2</v>
      </c>
      <c r="O5570">
        <v>0</v>
      </c>
      <c r="P5570">
        <v>0</v>
      </c>
      <c r="Q5570">
        <v>0</v>
      </c>
      <c r="R5570">
        <v>0</v>
      </c>
      <c r="S5570">
        <v>0</v>
      </c>
      <c r="T5570">
        <v>5.5</v>
      </c>
      <c r="U5570">
        <v>864.84444221216097</v>
      </c>
      <c r="V5570">
        <v>3.3596837944663997E-2</v>
      </c>
    </row>
    <row r="5571" spans="1:22" hidden="1" x14ac:dyDescent="0.25">
      <c r="A5571" t="str">
        <f t="shared" si="117"/>
        <v>6-17FDepr Medop_diagnostic_cardiology</v>
      </c>
      <c r="B5571" t="s">
        <v>272</v>
      </c>
      <c r="C5571" t="s">
        <v>9</v>
      </c>
      <c r="D5571" t="s">
        <v>339</v>
      </c>
      <c r="E5571" t="s">
        <v>4971</v>
      </c>
      <c r="F5571">
        <v>0</v>
      </c>
      <c r="G5571" t="s">
        <v>294</v>
      </c>
      <c r="H5571">
        <v>252.56722412246299</v>
      </c>
      <c r="I5571">
        <v>0.26500000000000001</v>
      </c>
      <c r="J5571" t="s">
        <v>333</v>
      </c>
      <c r="K5571">
        <v>66.930314392452701</v>
      </c>
      <c r="L5571">
        <v>0</v>
      </c>
      <c r="M5571">
        <v>0</v>
      </c>
      <c r="N5571">
        <v>0.26500000000000001</v>
      </c>
      <c r="O5571">
        <v>0</v>
      </c>
      <c r="P5571">
        <v>0</v>
      </c>
      <c r="Q5571">
        <v>0</v>
      </c>
      <c r="R5571">
        <v>0</v>
      </c>
      <c r="S5571">
        <v>0</v>
      </c>
      <c r="T5571">
        <v>5.5</v>
      </c>
      <c r="U5571">
        <v>252.56722412246299</v>
      </c>
      <c r="V5571">
        <v>0.10474308300395301</v>
      </c>
    </row>
    <row r="5572" spans="1:22" hidden="1" x14ac:dyDescent="0.25">
      <c r="A5572" t="str">
        <f t="shared" si="117"/>
        <v>6-17FDepr Medop_dialysis</v>
      </c>
      <c r="B5572" t="s">
        <v>272</v>
      </c>
      <c r="C5572" t="s">
        <v>9</v>
      </c>
      <c r="D5572" t="s">
        <v>339</v>
      </c>
      <c r="E5572" t="s">
        <v>4971</v>
      </c>
      <c r="F5572">
        <v>0</v>
      </c>
      <c r="G5572" t="s">
        <v>295</v>
      </c>
      <c r="H5572">
        <v>0</v>
      </c>
      <c r="I5572">
        <v>0</v>
      </c>
      <c r="J5572" t="s">
        <v>336</v>
      </c>
      <c r="K5572">
        <v>0</v>
      </c>
      <c r="L5572">
        <v>0</v>
      </c>
      <c r="M5572">
        <v>0</v>
      </c>
      <c r="N5572">
        <v>0</v>
      </c>
      <c r="O5572">
        <v>0</v>
      </c>
      <c r="P5572">
        <v>0</v>
      </c>
      <c r="Q5572">
        <v>0</v>
      </c>
      <c r="R5572">
        <v>0</v>
      </c>
      <c r="S5572">
        <v>0</v>
      </c>
      <c r="T5572">
        <v>5.5</v>
      </c>
      <c r="U5572">
        <v>0</v>
      </c>
      <c r="V5572">
        <v>0</v>
      </c>
    </row>
    <row r="5573" spans="1:22" hidden="1" x14ac:dyDescent="0.25">
      <c r="A5573" t="str">
        <f t="shared" si="117"/>
        <v>6-17FDepr Medop_dme</v>
      </c>
      <c r="B5573" t="s">
        <v>272</v>
      </c>
      <c r="C5573" t="s">
        <v>9</v>
      </c>
      <c r="D5573" t="s">
        <v>339</v>
      </c>
      <c r="E5573" t="s">
        <v>4971</v>
      </c>
      <c r="F5573">
        <v>0</v>
      </c>
      <c r="G5573" t="s">
        <v>296</v>
      </c>
      <c r="H5573">
        <v>97.233763468771002</v>
      </c>
      <c r="I5573">
        <v>0.02</v>
      </c>
      <c r="J5573" t="s">
        <v>336</v>
      </c>
      <c r="K5573">
        <v>1.9446752693754199</v>
      </c>
      <c r="L5573">
        <v>0</v>
      </c>
      <c r="M5573">
        <v>0</v>
      </c>
      <c r="N5573">
        <v>0</v>
      </c>
      <c r="O5573">
        <v>0</v>
      </c>
      <c r="P5573">
        <v>0</v>
      </c>
      <c r="Q5573">
        <v>0.02</v>
      </c>
      <c r="R5573">
        <v>1.9446752693754199</v>
      </c>
      <c r="S5573">
        <v>0</v>
      </c>
      <c r="T5573">
        <v>5.5</v>
      </c>
      <c r="U5573">
        <v>97.233763468771002</v>
      </c>
      <c r="V5573">
        <v>7.3529411764705899E-3</v>
      </c>
    </row>
    <row r="5574" spans="1:22" hidden="1" x14ac:dyDescent="0.25">
      <c r="A5574" t="str">
        <f t="shared" si="117"/>
        <v>6-17FDepr Medop_er_fac</v>
      </c>
      <c r="B5574" t="s">
        <v>272</v>
      </c>
      <c r="C5574" t="s">
        <v>9</v>
      </c>
      <c r="D5574" t="s">
        <v>339</v>
      </c>
      <c r="E5574" t="s">
        <v>4971</v>
      </c>
      <c r="F5574">
        <v>0</v>
      </c>
      <c r="G5574" t="s">
        <v>297</v>
      </c>
      <c r="H5574">
        <v>1312.2651712669101</v>
      </c>
      <c r="I5574">
        <v>0.41</v>
      </c>
      <c r="J5574" t="s">
        <v>336</v>
      </c>
      <c r="K5574">
        <v>538.02872021943404</v>
      </c>
      <c r="L5574">
        <v>0</v>
      </c>
      <c r="M5574">
        <v>0</v>
      </c>
      <c r="N5574">
        <v>0</v>
      </c>
      <c r="O5574">
        <v>0</v>
      </c>
      <c r="P5574">
        <v>0</v>
      </c>
      <c r="Q5574">
        <v>0.41</v>
      </c>
      <c r="R5574">
        <v>538.02872021943404</v>
      </c>
      <c r="S5574">
        <v>0</v>
      </c>
      <c r="T5574">
        <v>5.5</v>
      </c>
      <c r="U5574">
        <v>1312.2651712669101</v>
      </c>
      <c r="V5574">
        <v>0.150735294117647</v>
      </c>
    </row>
    <row r="5575" spans="1:22" hidden="1" x14ac:dyDescent="0.25">
      <c r="A5575" t="str">
        <f t="shared" si="117"/>
        <v>6-17FDepr Medop_er_prof</v>
      </c>
      <c r="B5575" t="s">
        <v>272</v>
      </c>
      <c r="C5575" t="s">
        <v>9</v>
      </c>
      <c r="D5575" t="s">
        <v>339</v>
      </c>
      <c r="E5575" t="s">
        <v>4971</v>
      </c>
      <c r="F5575">
        <v>0</v>
      </c>
      <c r="G5575" t="s">
        <v>298</v>
      </c>
      <c r="H5575">
        <v>0</v>
      </c>
      <c r="I5575">
        <v>0</v>
      </c>
      <c r="J5575" t="s">
        <v>276</v>
      </c>
      <c r="K5575">
        <v>0</v>
      </c>
      <c r="L5575">
        <v>0</v>
      </c>
      <c r="M5575">
        <v>0</v>
      </c>
      <c r="N5575">
        <v>0</v>
      </c>
      <c r="O5575">
        <v>0</v>
      </c>
      <c r="P5575">
        <v>0</v>
      </c>
      <c r="Q5575">
        <v>0</v>
      </c>
      <c r="R5575">
        <v>0</v>
      </c>
      <c r="S5575">
        <v>0</v>
      </c>
      <c r="T5575">
        <v>5.5</v>
      </c>
      <c r="U5575">
        <v>0</v>
      </c>
      <c r="V5575">
        <v>0</v>
      </c>
    </row>
    <row r="5576" spans="1:22" hidden="1" x14ac:dyDescent="0.25">
      <c r="A5576" t="str">
        <f t="shared" si="117"/>
        <v>6-17FDepr Medop_eye</v>
      </c>
      <c r="B5576" t="s">
        <v>272</v>
      </c>
      <c r="C5576" t="s">
        <v>9</v>
      </c>
      <c r="D5576" t="s">
        <v>339</v>
      </c>
      <c r="E5576" t="s">
        <v>4971</v>
      </c>
      <c r="F5576">
        <v>0</v>
      </c>
      <c r="G5576" t="s">
        <v>299</v>
      </c>
      <c r="H5576">
        <v>136.64197861013301</v>
      </c>
      <c r="I5576">
        <v>0.05</v>
      </c>
      <c r="J5576" t="s">
        <v>332</v>
      </c>
      <c r="K5576">
        <v>6.8320989305066702</v>
      </c>
      <c r="L5576">
        <v>0</v>
      </c>
      <c r="M5576">
        <v>0.05</v>
      </c>
      <c r="N5576">
        <v>0</v>
      </c>
      <c r="O5576">
        <v>0</v>
      </c>
      <c r="P5576">
        <v>0</v>
      </c>
      <c r="Q5576">
        <v>0</v>
      </c>
      <c r="R5576">
        <v>0</v>
      </c>
      <c r="S5576">
        <v>0</v>
      </c>
      <c r="T5576">
        <v>5.5</v>
      </c>
      <c r="U5576">
        <v>136.64197861013301</v>
      </c>
      <c r="V5576">
        <v>3.2573289902280101E-3</v>
      </c>
    </row>
    <row r="5577" spans="1:22" hidden="1" x14ac:dyDescent="0.25">
      <c r="A5577" t="str">
        <f t="shared" si="117"/>
        <v>6-17FDepr Medop_jcode</v>
      </c>
      <c r="B5577" t="s">
        <v>272</v>
      </c>
      <c r="C5577" t="s">
        <v>9</v>
      </c>
      <c r="D5577" t="s">
        <v>339</v>
      </c>
      <c r="E5577" t="s">
        <v>4971</v>
      </c>
      <c r="F5577">
        <v>0</v>
      </c>
      <c r="G5577" t="s">
        <v>300</v>
      </c>
      <c r="H5577">
        <v>0</v>
      </c>
      <c r="I5577">
        <v>0</v>
      </c>
      <c r="J5577" t="s">
        <v>336</v>
      </c>
      <c r="K5577">
        <v>0</v>
      </c>
      <c r="L5577">
        <v>0</v>
      </c>
      <c r="M5577">
        <v>0</v>
      </c>
      <c r="N5577">
        <v>0</v>
      </c>
      <c r="O5577">
        <v>0</v>
      </c>
      <c r="P5577">
        <v>0</v>
      </c>
      <c r="Q5577">
        <v>0</v>
      </c>
      <c r="R5577">
        <v>0</v>
      </c>
      <c r="S5577">
        <v>0</v>
      </c>
      <c r="T5577">
        <v>5.5</v>
      </c>
      <c r="U5577">
        <v>0</v>
      </c>
      <c r="V5577">
        <v>0</v>
      </c>
    </row>
    <row r="5578" spans="1:22" hidden="1" x14ac:dyDescent="0.25">
      <c r="A5578" t="str">
        <f t="shared" si="117"/>
        <v>6-17FDepr Medop_lab</v>
      </c>
      <c r="B5578" t="s">
        <v>272</v>
      </c>
      <c r="C5578" t="s">
        <v>9</v>
      </c>
      <c r="D5578" t="s">
        <v>339</v>
      </c>
      <c r="E5578" t="s">
        <v>4971</v>
      </c>
      <c r="F5578">
        <v>0</v>
      </c>
      <c r="G5578" t="s">
        <v>301</v>
      </c>
      <c r="H5578">
        <v>79.930973465152505</v>
      </c>
      <c r="I5578">
        <v>1.68</v>
      </c>
      <c r="J5578" t="s">
        <v>333</v>
      </c>
      <c r="K5578">
        <v>134.284035421456</v>
      </c>
      <c r="L5578">
        <v>0</v>
      </c>
      <c r="M5578">
        <v>0</v>
      </c>
      <c r="N5578">
        <v>1.68</v>
      </c>
      <c r="O5578">
        <v>0</v>
      </c>
      <c r="P5578">
        <v>0</v>
      </c>
      <c r="Q5578">
        <v>0</v>
      </c>
      <c r="R5578">
        <v>0</v>
      </c>
      <c r="S5578">
        <v>0</v>
      </c>
      <c r="T5578">
        <v>5.5</v>
      </c>
      <c r="U5578">
        <v>79.930973465152505</v>
      </c>
      <c r="V5578">
        <v>0.66403162055335996</v>
      </c>
    </row>
    <row r="5579" spans="1:22" hidden="1" x14ac:dyDescent="0.25">
      <c r="A5579" t="str">
        <f t="shared" si="117"/>
        <v>6-17FDepr Medop_mh</v>
      </c>
      <c r="B5579" t="s">
        <v>272</v>
      </c>
      <c r="C5579" t="s">
        <v>9</v>
      </c>
      <c r="D5579" t="s">
        <v>339</v>
      </c>
      <c r="E5579" t="s">
        <v>4971</v>
      </c>
      <c r="F5579">
        <v>0</v>
      </c>
      <c r="G5579" t="s">
        <v>302</v>
      </c>
      <c r="H5579">
        <v>110.26904957883001</v>
      </c>
      <c r="I5579">
        <v>6.73</v>
      </c>
      <c r="J5579" t="s">
        <v>332</v>
      </c>
      <c r="K5579">
        <v>742.11070366552804</v>
      </c>
      <c r="L5579">
        <v>0</v>
      </c>
      <c r="M5579">
        <v>6.73</v>
      </c>
      <c r="N5579">
        <v>0</v>
      </c>
      <c r="O5579">
        <v>0</v>
      </c>
      <c r="P5579">
        <v>0</v>
      </c>
      <c r="Q5579">
        <v>0</v>
      </c>
      <c r="R5579">
        <v>0</v>
      </c>
      <c r="S5579">
        <v>0</v>
      </c>
      <c r="T5579">
        <v>5.5</v>
      </c>
      <c r="U5579">
        <v>110.26904957883001</v>
      </c>
      <c r="V5579">
        <v>0.43843648208469099</v>
      </c>
    </row>
    <row r="5580" spans="1:22" hidden="1" x14ac:dyDescent="0.25">
      <c r="A5580" t="str">
        <f t="shared" si="117"/>
        <v>6-17FDepr Medop_op_fac</v>
      </c>
      <c r="B5580" t="s">
        <v>272</v>
      </c>
      <c r="C5580" t="s">
        <v>9</v>
      </c>
      <c r="D5580" t="s">
        <v>339</v>
      </c>
      <c r="E5580" t="s">
        <v>4971</v>
      </c>
      <c r="F5580">
        <v>0</v>
      </c>
      <c r="G5580" t="s">
        <v>303</v>
      </c>
      <c r="H5580">
        <v>359.64129001951699</v>
      </c>
      <c r="I5580">
        <v>0.40500000000000003</v>
      </c>
      <c r="J5580" t="s">
        <v>336</v>
      </c>
      <c r="K5580">
        <v>145.654722457904</v>
      </c>
      <c r="L5580">
        <v>0</v>
      </c>
      <c r="M5580">
        <v>0</v>
      </c>
      <c r="N5580">
        <v>0</v>
      </c>
      <c r="O5580">
        <v>0</v>
      </c>
      <c r="P5580">
        <v>0</v>
      </c>
      <c r="Q5580">
        <v>0.40500000000000003</v>
      </c>
      <c r="R5580">
        <v>145.654722457904</v>
      </c>
      <c r="S5580">
        <v>0</v>
      </c>
      <c r="T5580">
        <v>5.5</v>
      </c>
      <c r="U5580">
        <v>359.64129001951699</v>
      </c>
      <c r="V5580">
        <v>0.14889705882352899</v>
      </c>
    </row>
    <row r="5581" spans="1:22" hidden="1" x14ac:dyDescent="0.25">
      <c r="A5581" t="str">
        <f t="shared" si="117"/>
        <v>6-17FDepr Medop_other</v>
      </c>
      <c r="B5581" t="s">
        <v>272</v>
      </c>
      <c r="C5581" t="s">
        <v>9</v>
      </c>
      <c r="D5581" t="s">
        <v>339</v>
      </c>
      <c r="E5581" t="s">
        <v>4971</v>
      </c>
      <c r="F5581">
        <v>0</v>
      </c>
      <c r="G5581" t="s">
        <v>304</v>
      </c>
      <c r="H5581">
        <v>310.53412650681901</v>
      </c>
      <c r="I5581">
        <v>1</v>
      </c>
      <c r="J5581" t="s">
        <v>336</v>
      </c>
      <c r="K5581">
        <v>310.53412650681901</v>
      </c>
      <c r="L5581">
        <v>0</v>
      </c>
      <c r="M5581">
        <v>0</v>
      </c>
      <c r="N5581">
        <v>0</v>
      </c>
      <c r="O5581">
        <v>0</v>
      </c>
      <c r="P5581">
        <v>0</v>
      </c>
      <c r="Q5581">
        <v>1</v>
      </c>
      <c r="R5581">
        <v>310.53412650681901</v>
      </c>
      <c r="S5581">
        <v>0</v>
      </c>
      <c r="T5581">
        <v>5.5</v>
      </c>
      <c r="U5581">
        <v>310.53412650681901</v>
      </c>
      <c r="V5581">
        <v>0.36764705882352899</v>
      </c>
    </row>
    <row r="5582" spans="1:22" hidden="1" x14ac:dyDescent="0.25">
      <c r="A5582" t="str">
        <f t="shared" si="117"/>
        <v>6-17FDepr Medop_prev</v>
      </c>
      <c r="B5582" t="s">
        <v>272</v>
      </c>
      <c r="C5582" t="s">
        <v>9</v>
      </c>
      <c r="D5582" t="s">
        <v>339</v>
      </c>
      <c r="E5582" t="s">
        <v>4971</v>
      </c>
      <c r="F5582">
        <v>0</v>
      </c>
      <c r="G5582" t="s">
        <v>305</v>
      </c>
      <c r="H5582">
        <v>160.77891096239301</v>
      </c>
      <c r="I5582">
        <v>1.78</v>
      </c>
      <c r="J5582" t="s">
        <v>332</v>
      </c>
      <c r="K5582">
        <v>286.18646151305899</v>
      </c>
      <c r="L5582">
        <v>0</v>
      </c>
      <c r="M5582">
        <v>1.78</v>
      </c>
      <c r="N5582">
        <v>0</v>
      </c>
      <c r="O5582">
        <v>0</v>
      </c>
      <c r="P5582">
        <v>0</v>
      </c>
      <c r="Q5582">
        <v>0</v>
      </c>
      <c r="R5582">
        <v>0</v>
      </c>
      <c r="S5582">
        <v>0</v>
      </c>
      <c r="T5582">
        <v>5.5</v>
      </c>
      <c r="U5582">
        <v>160.77891096239301</v>
      </c>
      <c r="V5582">
        <v>0.115960912052117</v>
      </c>
    </row>
    <row r="5583" spans="1:22" hidden="1" x14ac:dyDescent="0.25">
      <c r="A5583" t="str">
        <f t="shared" si="117"/>
        <v>6-17FDepr Medop_primcare</v>
      </c>
      <c r="B5583" t="s">
        <v>272</v>
      </c>
      <c r="C5583" t="s">
        <v>9</v>
      </c>
      <c r="D5583" t="s">
        <v>339</v>
      </c>
      <c r="E5583" t="s">
        <v>4971</v>
      </c>
      <c r="F5583">
        <v>0</v>
      </c>
      <c r="G5583" t="s">
        <v>306</v>
      </c>
      <c r="H5583">
        <v>117.889173233332</v>
      </c>
      <c r="I5583">
        <v>3.03</v>
      </c>
      <c r="J5583" t="s">
        <v>332</v>
      </c>
      <c r="K5583">
        <v>357.20419489699498</v>
      </c>
      <c r="L5583">
        <v>0</v>
      </c>
      <c r="M5583">
        <v>3.03</v>
      </c>
      <c r="N5583">
        <v>0</v>
      </c>
      <c r="O5583">
        <v>0</v>
      </c>
      <c r="P5583">
        <v>0</v>
      </c>
      <c r="Q5583">
        <v>0</v>
      </c>
      <c r="R5583">
        <v>0</v>
      </c>
      <c r="S5583">
        <v>0</v>
      </c>
      <c r="T5583">
        <v>5.5</v>
      </c>
      <c r="U5583">
        <v>117.889173233332</v>
      </c>
      <c r="V5583">
        <v>0.197394136807818</v>
      </c>
    </row>
    <row r="5584" spans="1:22" hidden="1" x14ac:dyDescent="0.25">
      <c r="A5584" t="str">
        <f t="shared" si="117"/>
        <v>6-17FDepr Medop_rehab</v>
      </c>
      <c r="B5584" t="s">
        <v>272</v>
      </c>
      <c r="C5584" t="s">
        <v>9</v>
      </c>
      <c r="D5584" t="s">
        <v>339</v>
      </c>
      <c r="E5584" t="s">
        <v>4971</v>
      </c>
      <c r="F5584">
        <v>0</v>
      </c>
      <c r="G5584" t="s">
        <v>307</v>
      </c>
      <c r="H5584">
        <v>97.271559878996896</v>
      </c>
      <c r="I5584">
        <v>0.73</v>
      </c>
      <c r="J5584" t="s">
        <v>336</v>
      </c>
      <c r="K5584">
        <v>71.008238711667701</v>
      </c>
      <c r="L5584">
        <v>0</v>
      </c>
      <c r="M5584">
        <v>0</v>
      </c>
      <c r="N5584">
        <v>0</v>
      </c>
      <c r="O5584">
        <v>0</v>
      </c>
      <c r="P5584">
        <v>0</v>
      </c>
      <c r="Q5584">
        <v>0.73</v>
      </c>
      <c r="R5584">
        <v>71.008238711667701</v>
      </c>
      <c r="S5584">
        <v>0</v>
      </c>
      <c r="T5584">
        <v>5.5</v>
      </c>
      <c r="U5584">
        <v>97.271559878996896</v>
      </c>
      <c r="V5584">
        <v>0.26838235294117702</v>
      </c>
    </row>
    <row r="5585" spans="1:22" hidden="1" x14ac:dyDescent="0.25">
      <c r="A5585" t="str">
        <f t="shared" si="117"/>
        <v>6-17FDepr Medop_speccare</v>
      </c>
      <c r="B5585" t="s">
        <v>272</v>
      </c>
      <c r="C5585" t="s">
        <v>9</v>
      </c>
      <c r="D5585" t="s">
        <v>339</v>
      </c>
      <c r="E5585" t="s">
        <v>4971</v>
      </c>
      <c r="F5585">
        <v>0</v>
      </c>
      <c r="G5585" t="s">
        <v>308</v>
      </c>
      <c r="H5585">
        <v>118.614798666824</v>
      </c>
      <c r="I5585">
        <v>3.2549999999999999</v>
      </c>
      <c r="J5585" t="s">
        <v>332</v>
      </c>
      <c r="K5585">
        <v>386.091169660513</v>
      </c>
      <c r="L5585">
        <v>0</v>
      </c>
      <c r="M5585">
        <v>3.2549999999999999</v>
      </c>
      <c r="N5585">
        <v>0</v>
      </c>
      <c r="O5585">
        <v>0</v>
      </c>
      <c r="P5585">
        <v>0</v>
      </c>
      <c r="Q5585">
        <v>0</v>
      </c>
      <c r="R5585">
        <v>0</v>
      </c>
      <c r="S5585">
        <v>0</v>
      </c>
      <c r="T5585">
        <v>5.5</v>
      </c>
      <c r="U5585">
        <v>118.614798666824</v>
      </c>
      <c r="V5585">
        <v>0.21205211726384399</v>
      </c>
    </row>
    <row r="5586" spans="1:22" hidden="1" x14ac:dyDescent="0.25">
      <c r="A5586" t="str">
        <f t="shared" si="117"/>
        <v>6-17FDepr Medop_surg</v>
      </c>
      <c r="B5586" t="s">
        <v>272</v>
      </c>
      <c r="C5586" t="s">
        <v>9</v>
      </c>
      <c r="D5586" t="s">
        <v>339</v>
      </c>
      <c r="E5586" t="s">
        <v>4971</v>
      </c>
      <c r="F5586">
        <v>0</v>
      </c>
      <c r="G5586" t="s">
        <v>309</v>
      </c>
      <c r="H5586">
        <v>298.29116745272</v>
      </c>
      <c r="I5586">
        <v>0.125</v>
      </c>
      <c r="J5586" t="s">
        <v>336</v>
      </c>
      <c r="K5586">
        <v>37.2863959315901</v>
      </c>
      <c r="L5586">
        <v>0</v>
      </c>
      <c r="M5586">
        <v>0</v>
      </c>
      <c r="N5586">
        <v>0</v>
      </c>
      <c r="O5586">
        <v>0</v>
      </c>
      <c r="P5586">
        <v>0</v>
      </c>
      <c r="Q5586">
        <v>0.125</v>
      </c>
      <c r="R5586">
        <v>37.2863959315901</v>
      </c>
      <c r="S5586">
        <v>0</v>
      </c>
      <c r="T5586">
        <v>5.5</v>
      </c>
      <c r="U5586">
        <v>298.29116745272</v>
      </c>
      <c r="V5586">
        <v>4.5955882352941201E-2</v>
      </c>
    </row>
    <row r="5587" spans="1:22" hidden="1" x14ac:dyDescent="0.25">
      <c r="A5587" t="str">
        <f t="shared" si="117"/>
        <v>6-17FDepr Medop_ultrasound</v>
      </c>
      <c r="B5587" t="s">
        <v>272</v>
      </c>
      <c r="C5587" t="s">
        <v>9</v>
      </c>
      <c r="D5587" t="s">
        <v>339</v>
      </c>
      <c r="E5587" t="s">
        <v>4971</v>
      </c>
      <c r="F5587">
        <v>0</v>
      </c>
      <c r="G5587" t="s">
        <v>310</v>
      </c>
      <c r="H5587">
        <v>223.72785732534601</v>
      </c>
      <c r="I5587">
        <v>7.4999999999999997E-2</v>
      </c>
      <c r="J5587" t="s">
        <v>333</v>
      </c>
      <c r="K5587">
        <v>16.7795892994009</v>
      </c>
      <c r="L5587">
        <v>0</v>
      </c>
      <c r="M5587">
        <v>0</v>
      </c>
      <c r="N5587">
        <v>7.4999999999999997E-2</v>
      </c>
      <c r="O5587">
        <v>0</v>
      </c>
      <c r="P5587">
        <v>0</v>
      </c>
      <c r="Q5587">
        <v>0</v>
      </c>
      <c r="R5587">
        <v>0</v>
      </c>
      <c r="S5587">
        <v>0</v>
      </c>
      <c r="T5587">
        <v>5.5</v>
      </c>
      <c r="U5587">
        <v>223.72785732534601</v>
      </c>
      <c r="V5587">
        <v>2.9644268774703601E-2</v>
      </c>
    </row>
    <row r="5588" spans="1:22" hidden="1" x14ac:dyDescent="0.25">
      <c r="A5588" t="str">
        <f t="shared" si="117"/>
        <v>6-17FDepr Medop_xray</v>
      </c>
      <c r="B5588" t="s">
        <v>272</v>
      </c>
      <c r="C5588" t="s">
        <v>9</v>
      </c>
      <c r="D5588" t="s">
        <v>339</v>
      </c>
      <c r="E5588" t="s">
        <v>4971</v>
      </c>
      <c r="F5588">
        <v>0</v>
      </c>
      <c r="G5588" t="s">
        <v>311</v>
      </c>
      <c r="H5588">
        <v>108.107468679213</v>
      </c>
      <c r="I5588">
        <v>0.42499999999999999</v>
      </c>
      <c r="J5588" t="s">
        <v>333</v>
      </c>
      <c r="K5588">
        <v>45.9456741886655</v>
      </c>
      <c r="L5588">
        <v>0</v>
      </c>
      <c r="M5588">
        <v>0</v>
      </c>
      <c r="N5588">
        <v>0.42499999999999999</v>
      </c>
      <c r="O5588">
        <v>0</v>
      </c>
      <c r="P5588">
        <v>0</v>
      </c>
      <c r="Q5588">
        <v>0</v>
      </c>
      <c r="R5588">
        <v>0</v>
      </c>
      <c r="S5588">
        <v>0</v>
      </c>
      <c r="T5588">
        <v>5.5</v>
      </c>
      <c r="U5588">
        <v>108.107468679213</v>
      </c>
      <c r="V5588">
        <v>0.16798418972331999</v>
      </c>
    </row>
    <row r="5589" spans="1:22" hidden="1" x14ac:dyDescent="0.25">
      <c r="A5589" t="str">
        <f t="shared" si="117"/>
        <v>6-17FDepr Medrx_generic</v>
      </c>
      <c r="B5589" t="s">
        <v>272</v>
      </c>
      <c r="C5589" t="s">
        <v>9</v>
      </c>
      <c r="D5589" t="s">
        <v>339</v>
      </c>
      <c r="E5589" t="s">
        <v>4971</v>
      </c>
      <c r="F5589">
        <v>0</v>
      </c>
      <c r="G5589" t="s">
        <v>312</v>
      </c>
      <c r="H5589">
        <v>34.922990108690698</v>
      </c>
      <c r="I5589">
        <v>11.35</v>
      </c>
      <c r="J5589" t="s">
        <v>334</v>
      </c>
      <c r="K5589">
        <v>396.37593773363898</v>
      </c>
      <c r="L5589">
        <v>0</v>
      </c>
      <c r="M5589">
        <v>0</v>
      </c>
      <c r="N5589">
        <v>0</v>
      </c>
      <c r="O5589">
        <v>11.35</v>
      </c>
      <c r="P5589">
        <v>0</v>
      </c>
      <c r="Q5589">
        <v>0</v>
      </c>
      <c r="R5589">
        <v>0</v>
      </c>
      <c r="S5589">
        <v>0</v>
      </c>
      <c r="T5589">
        <v>5.5</v>
      </c>
      <c r="U5589">
        <v>34.922990108690698</v>
      </c>
      <c r="V5589">
        <v>0.82276187024284198</v>
      </c>
    </row>
    <row r="5590" spans="1:22" hidden="1" x14ac:dyDescent="0.25">
      <c r="A5590" t="str">
        <f t="shared" si="117"/>
        <v>6-17FDepr Medrx_npbrand</v>
      </c>
      <c r="B5590" t="s">
        <v>272</v>
      </c>
      <c r="C5590" t="s">
        <v>9</v>
      </c>
      <c r="D5590" t="s">
        <v>339</v>
      </c>
      <c r="E5590" t="s">
        <v>4971</v>
      </c>
      <c r="F5590">
        <v>0</v>
      </c>
      <c r="G5590" t="s">
        <v>2688</v>
      </c>
      <c r="H5590">
        <v>282.17098278281298</v>
      </c>
      <c r="I5590">
        <v>0.30732269168499998</v>
      </c>
      <c r="J5590" t="s">
        <v>334</v>
      </c>
      <c r="K5590">
        <v>86.717545944215999</v>
      </c>
      <c r="L5590">
        <v>0</v>
      </c>
      <c r="M5590">
        <v>0</v>
      </c>
      <c r="N5590">
        <v>0</v>
      </c>
      <c r="O5590">
        <v>0.30732269168499998</v>
      </c>
      <c r="P5590">
        <v>0</v>
      </c>
      <c r="Q5590">
        <v>0</v>
      </c>
      <c r="R5590">
        <v>0</v>
      </c>
      <c r="S5590">
        <v>0</v>
      </c>
      <c r="T5590">
        <v>5.5</v>
      </c>
      <c r="U5590">
        <v>282.17098278281298</v>
      </c>
      <c r="V5590">
        <v>2.2277831945269999E-2</v>
      </c>
    </row>
    <row r="5591" spans="1:22" hidden="1" x14ac:dyDescent="0.25">
      <c r="A5591" t="str">
        <f t="shared" si="117"/>
        <v>6-17FDepr Medrx_pbrand</v>
      </c>
      <c r="B5591" t="s">
        <v>272</v>
      </c>
      <c r="C5591" t="s">
        <v>9</v>
      </c>
      <c r="D5591" t="s">
        <v>339</v>
      </c>
      <c r="E5591" t="s">
        <v>4971</v>
      </c>
      <c r="F5591">
        <v>0</v>
      </c>
      <c r="G5591" t="s">
        <v>2687</v>
      </c>
      <c r="H5591">
        <v>175.121141122853</v>
      </c>
      <c r="I5591">
        <v>2.127677308315</v>
      </c>
      <c r="J5591" t="s">
        <v>334</v>
      </c>
      <c r="K5591">
        <v>372.60127817332199</v>
      </c>
      <c r="L5591">
        <v>0</v>
      </c>
      <c r="M5591">
        <v>0</v>
      </c>
      <c r="N5591">
        <v>0</v>
      </c>
      <c r="O5591">
        <v>2.127677308315</v>
      </c>
      <c r="P5591">
        <v>0</v>
      </c>
      <c r="Q5591">
        <v>0</v>
      </c>
      <c r="R5591">
        <v>0</v>
      </c>
      <c r="S5591">
        <v>0</v>
      </c>
      <c r="T5591">
        <v>5.5</v>
      </c>
      <c r="U5591">
        <v>175.121141122853</v>
      </c>
      <c r="V5591">
        <v>0.15423539748568299</v>
      </c>
    </row>
    <row r="5592" spans="1:22" hidden="1" x14ac:dyDescent="0.25">
      <c r="A5592" t="str">
        <f t="shared" ref="A5592:A5655" si="118">B5592&amp;C5592&amp;E5592&amp;G5592</f>
        <v>6-17FDepr Medrx_specialty</v>
      </c>
      <c r="B5592" t="s">
        <v>272</v>
      </c>
      <c r="C5592" t="s">
        <v>9</v>
      </c>
      <c r="D5592" t="s">
        <v>339</v>
      </c>
      <c r="E5592" t="s">
        <v>4971</v>
      </c>
      <c r="F5592">
        <v>0</v>
      </c>
      <c r="G5592" t="s">
        <v>313</v>
      </c>
      <c r="H5592">
        <v>1443.5672280610099</v>
      </c>
      <c r="I5592">
        <v>0.01</v>
      </c>
      <c r="J5592" t="s">
        <v>334</v>
      </c>
      <c r="K5592">
        <v>14.435672280610101</v>
      </c>
      <c r="L5592">
        <v>0</v>
      </c>
      <c r="M5592">
        <v>0</v>
      </c>
      <c r="N5592">
        <v>0</v>
      </c>
      <c r="O5592">
        <v>0.01</v>
      </c>
      <c r="P5592">
        <v>0</v>
      </c>
      <c r="Q5592">
        <v>0</v>
      </c>
      <c r="R5592">
        <v>0</v>
      </c>
      <c r="S5592">
        <v>0</v>
      </c>
      <c r="T5592">
        <v>5.5</v>
      </c>
      <c r="U5592">
        <v>1443.5672280610099</v>
      </c>
      <c r="V5592">
        <v>7.2490032620514699E-4</v>
      </c>
    </row>
    <row r="5593" spans="1:22" hidden="1" x14ac:dyDescent="0.25">
      <c r="A5593" t="str">
        <f t="shared" si="118"/>
        <v>6-17FDepr Highip_fac</v>
      </c>
      <c r="B5593" t="s">
        <v>272</v>
      </c>
      <c r="C5593" t="s">
        <v>9</v>
      </c>
      <c r="D5593" t="s">
        <v>339</v>
      </c>
      <c r="E5593" t="s">
        <v>4972</v>
      </c>
      <c r="F5593">
        <v>376</v>
      </c>
      <c r="G5593" t="s">
        <v>289</v>
      </c>
      <c r="H5593">
        <v>2091.6496240357901</v>
      </c>
      <c r="I5593">
        <v>10.220000000000001</v>
      </c>
      <c r="J5593" t="s">
        <v>335</v>
      </c>
      <c r="K5593">
        <v>21376.659157645801</v>
      </c>
      <c r="L5593">
        <v>8037623.8432748001</v>
      </c>
      <c r="M5593">
        <v>0</v>
      </c>
      <c r="N5593">
        <v>0</v>
      </c>
      <c r="O5593">
        <v>0</v>
      </c>
      <c r="P5593">
        <v>10.220000000000001</v>
      </c>
      <c r="Q5593">
        <v>0</v>
      </c>
      <c r="R5593">
        <v>0</v>
      </c>
      <c r="S5593">
        <v>3842.72</v>
      </c>
      <c r="T5593">
        <v>10</v>
      </c>
      <c r="U5593">
        <v>2091.6496240357901</v>
      </c>
      <c r="V5593">
        <v>1</v>
      </c>
    </row>
    <row r="5594" spans="1:22" hidden="1" x14ac:dyDescent="0.25">
      <c r="A5594" t="str">
        <f t="shared" si="118"/>
        <v>6-17FDepr Highip_prof</v>
      </c>
      <c r="B5594" t="s">
        <v>272</v>
      </c>
      <c r="C5594" t="s">
        <v>9</v>
      </c>
      <c r="D5594" t="s">
        <v>339</v>
      </c>
      <c r="E5594" t="s">
        <v>4972</v>
      </c>
      <c r="F5594">
        <v>376</v>
      </c>
      <c r="G5594" t="s">
        <v>290</v>
      </c>
      <c r="H5594">
        <v>1740.46025490189</v>
      </c>
      <c r="I5594">
        <v>1.19</v>
      </c>
      <c r="J5594" t="s">
        <v>363</v>
      </c>
      <c r="K5594">
        <v>2071.1477033332499</v>
      </c>
      <c r="L5594">
        <v>778751.53645330295</v>
      </c>
      <c r="M5594">
        <v>0</v>
      </c>
      <c r="N5594">
        <v>0</v>
      </c>
      <c r="O5594">
        <v>0</v>
      </c>
      <c r="P5594">
        <v>0</v>
      </c>
      <c r="Q5594">
        <v>0</v>
      </c>
      <c r="R5594">
        <v>0</v>
      </c>
      <c r="S5594">
        <v>447.44</v>
      </c>
      <c r="T5594">
        <v>10</v>
      </c>
      <c r="U5594">
        <v>1740.46025490189</v>
      </c>
      <c r="V5594">
        <v>0.116438356164384</v>
      </c>
    </row>
    <row r="5595" spans="1:22" hidden="1" x14ac:dyDescent="0.25">
      <c r="A5595" t="str">
        <f t="shared" si="118"/>
        <v>6-17FDepr Highop_ambulance</v>
      </c>
      <c r="B5595" t="s">
        <v>272</v>
      </c>
      <c r="C5595" t="s">
        <v>9</v>
      </c>
      <c r="D5595" t="s">
        <v>339</v>
      </c>
      <c r="E5595" t="s">
        <v>4972</v>
      </c>
      <c r="F5595">
        <v>376</v>
      </c>
      <c r="G5595" t="s">
        <v>291</v>
      </c>
      <c r="H5595">
        <v>1613.62822778858</v>
      </c>
      <c r="I5595">
        <v>0.68</v>
      </c>
      <c r="J5595" t="s">
        <v>336</v>
      </c>
      <c r="K5595">
        <v>1097.26719489624</v>
      </c>
      <c r="L5595">
        <v>412572.465280984</v>
      </c>
      <c r="M5595">
        <v>0</v>
      </c>
      <c r="N5595">
        <v>0</v>
      </c>
      <c r="O5595">
        <v>0</v>
      </c>
      <c r="P5595">
        <v>0</v>
      </c>
      <c r="Q5595">
        <v>0.68</v>
      </c>
      <c r="R5595">
        <v>1097.26719489624</v>
      </c>
      <c r="S5595">
        <v>255.68</v>
      </c>
      <c r="T5595">
        <v>10</v>
      </c>
      <c r="U5595">
        <v>1613.62822778858</v>
      </c>
      <c r="V5595">
        <v>5.4269752593774902E-2</v>
      </c>
    </row>
    <row r="5596" spans="1:22" hidden="1" x14ac:dyDescent="0.25">
      <c r="A5596" t="str">
        <f t="shared" si="118"/>
        <v>6-17FDepr Highop_chiro</v>
      </c>
      <c r="B5596" t="s">
        <v>272</v>
      </c>
      <c r="C5596" t="s">
        <v>9</v>
      </c>
      <c r="D5596" t="s">
        <v>339</v>
      </c>
      <c r="E5596" t="s">
        <v>4972</v>
      </c>
      <c r="F5596">
        <v>376</v>
      </c>
      <c r="G5596" t="s">
        <v>292</v>
      </c>
      <c r="H5596">
        <v>43.987259923520803</v>
      </c>
      <c r="I5596">
        <v>1.03</v>
      </c>
      <c r="J5596" t="s">
        <v>332</v>
      </c>
      <c r="K5596">
        <v>45.3068777212264</v>
      </c>
      <c r="L5596">
        <v>17035.386023181101</v>
      </c>
      <c r="M5596">
        <v>1.03</v>
      </c>
      <c r="N5596">
        <v>0</v>
      </c>
      <c r="O5596">
        <v>0</v>
      </c>
      <c r="P5596">
        <v>0</v>
      </c>
      <c r="Q5596">
        <v>0</v>
      </c>
      <c r="R5596">
        <v>0</v>
      </c>
      <c r="S5596">
        <v>387.28</v>
      </c>
      <c r="T5596">
        <v>10</v>
      </c>
      <c r="U5596">
        <v>43.987259923520803</v>
      </c>
      <c r="V5596">
        <v>3.6242083040112602E-2</v>
      </c>
    </row>
    <row r="5597" spans="1:22" hidden="1" x14ac:dyDescent="0.25">
      <c r="A5597" t="str">
        <f t="shared" si="118"/>
        <v>6-17FDepr Highop_ct_mri</v>
      </c>
      <c r="B5597" t="s">
        <v>272</v>
      </c>
      <c r="C5597" t="s">
        <v>9</v>
      </c>
      <c r="D5597" t="s">
        <v>339</v>
      </c>
      <c r="E5597" t="s">
        <v>4972</v>
      </c>
      <c r="F5597">
        <v>376</v>
      </c>
      <c r="G5597" t="s">
        <v>293</v>
      </c>
      <c r="H5597">
        <v>1432.07032841361</v>
      </c>
      <c r="I5597">
        <v>0.53</v>
      </c>
      <c r="J5597" t="s">
        <v>333</v>
      </c>
      <c r="K5597">
        <v>758.99727405921499</v>
      </c>
      <c r="L5597">
        <v>285382.975046265</v>
      </c>
      <c r="M5597">
        <v>0</v>
      </c>
      <c r="N5597">
        <v>0.53</v>
      </c>
      <c r="O5597">
        <v>0</v>
      </c>
      <c r="P5597">
        <v>0</v>
      </c>
      <c r="Q5597">
        <v>0</v>
      </c>
      <c r="R5597">
        <v>0</v>
      </c>
      <c r="S5597">
        <v>199.28</v>
      </c>
      <c r="T5597">
        <v>10</v>
      </c>
      <c r="U5597">
        <v>1432.07032841361</v>
      </c>
      <c r="V5597">
        <v>7.2702331961591204E-2</v>
      </c>
    </row>
    <row r="5598" spans="1:22" hidden="1" x14ac:dyDescent="0.25">
      <c r="A5598" t="str">
        <f t="shared" si="118"/>
        <v>6-17FDepr Highop_diagnostic_cardiology</v>
      </c>
      <c r="B5598" t="s">
        <v>272</v>
      </c>
      <c r="C5598" t="s">
        <v>9</v>
      </c>
      <c r="D5598" t="s">
        <v>339</v>
      </c>
      <c r="E5598" t="s">
        <v>4972</v>
      </c>
      <c r="F5598">
        <v>376</v>
      </c>
      <c r="G5598" t="s">
        <v>294</v>
      </c>
      <c r="H5598">
        <v>412.003184472062</v>
      </c>
      <c r="I5598">
        <v>0.96</v>
      </c>
      <c r="J5598" t="s">
        <v>333</v>
      </c>
      <c r="K5598">
        <v>395.52305709318</v>
      </c>
      <c r="L5598">
        <v>148716.669467036</v>
      </c>
      <c r="M5598">
        <v>0</v>
      </c>
      <c r="N5598">
        <v>0.96</v>
      </c>
      <c r="O5598">
        <v>0</v>
      </c>
      <c r="P5598">
        <v>0</v>
      </c>
      <c r="Q5598">
        <v>0</v>
      </c>
      <c r="R5598">
        <v>0</v>
      </c>
      <c r="S5598">
        <v>360.96</v>
      </c>
      <c r="T5598">
        <v>10</v>
      </c>
      <c r="U5598">
        <v>412.003184472062</v>
      </c>
      <c r="V5598">
        <v>0.131687242798354</v>
      </c>
    </row>
    <row r="5599" spans="1:22" hidden="1" x14ac:dyDescent="0.25">
      <c r="A5599" t="str">
        <f t="shared" si="118"/>
        <v>6-17FDepr Highop_dialysis</v>
      </c>
      <c r="B5599" t="s">
        <v>272</v>
      </c>
      <c r="C5599" t="s">
        <v>9</v>
      </c>
      <c r="D5599" t="s">
        <v>339</v>
      </c>
      <c r="E5599" t="s">
        <v>4972</v>
      </c>
      <c r="F5599">
        <v>376</v>
      </c>
      <c r="G5599" t="s">
        <v>295</v>
      </c>
      <c r="H5599">
        <v>0</v>
      </c>
      <c r="I5599">
        <v>0</v>
      </c>
      <c r="J5599" t="s">
        <v>336</v>
      </c>
      <c r="K5599">
        <v>0</v>
      </c>
      <c r="L5599">
        <v>0</v>
      </c>
      <c r="M5599">
        <v>0</v>
      </c>
      <c r="N5599">
        <v>0</v>
      </c>
      <c r="O5599">
        <v>0</v>
      </c>
      <c r="P5599">
        <v>0</v>
      </c>
      <c r="Q5599">
        <v>0</v>
      </c>
      <c r="R5599">
        <v>0</v>
      </c>
      <c r="S5599">
        <v>0</v>
      </c>
      <c r="T5599">
        <v>10</v>
      </c>
      <c r="U5599">
        <v>0</v>
      </c>
      <c r="V5599">
        <v>0</v>
      </c>
    </row>
    <row r="5600" spans="1:22" hidden="1" x14ac:dyDescent="0.25">
      <c r="A5600" t="str">
        <f t="shared" si="118"/>
        <v>6-17FDepr Highop_dme</v>
      </c>
      <c r="B5600" t="s">
        <v>272</v>
      </c>
      <c r="C5600" t="s">
        <v>9</v>
      </c>
      <c r="D5600" t="s">
        <v>339</v>
      </c>
      <c r="E5600" t="s">
        <v>4972</v>
      </c>
      <c r="F5600">
        <v>376</v>
      </c>
      <c r="G5600" t="s">
        <v>296</v>
      </c>
      <c r="H5600">
        <v>233.67349279963699</v>
      </c>
      <c r="I5600">
        <v>0.2</v>
      </c>
      <c r="J5600" t="s">
        <v>336</v>
      </c>
      <c r="K5600">
        <v>46.734698559927402</v>
      </c>
      <c r="L5600">
        <v>17572.246658532698</v>
      </c>
      <c r="M5600">
        <v>0</v>
      </c>
      <c r="N5600">
        <v>0</v>
      </c>
      <c r="O5600">
        <v>0</v>
      </c>
      <c r="P5600">
        <v>0</v>
      </c>
      <c r="Q5600">
        <v>0.2</v>
      </c>
      <c r="R5600">
        <v>46.734698559927402</v>
      </c>
      <c r="S5600">
        <v>75.2</v>
      </c>
      <c r="T5600">
        <v>10</v>
      </c>
      <c r="U5600">
        <v>233.67349279963699</v>
      </c>
      <c r="V5600">
        <v>1.5961691939345601E-2</v>
      </c>
    </row>
    <row r="5601" spans="1:22" hidden="1" x14ac:dyDescent="0.25">
      <c r="A5601" t="str">
        <f t="shared" si="118"/>
        <v>6-17FDepr Highop_er_fac</v>
      </c>
      <c r="B5601" t="s">
        <v>272</v>
      </c>
      <c r="C5601" t="s">
        <v>9</v>
      </c>
      <c r="D5601" t="s">
        <v>339</v>
      </c>
      <c r="E5601" t="s">
        <v>4972</v>
      </c>
      <c r="F5601">
        <v>376</v>
      </c>
      <c r="G5601" t="s">
        <v>297</v>
      </c>
      <c r="H5601">
        <v>2237.1246097098701</v>
      </c>
      <c r="I5601">
        <v>1.54</v>
      </c>
      <c r="J5601" t="s">
        <v>336</v>
      </c>
      <c r="K5601">
        <v>3445.1718989531901</v>
      </c>
      <c r="L5601">
        <v>1295384.6340063999</v>
      </c>
      <c r="M5601">
        <v>0</v>
      </c>
      <c r="N5601">
        <v>0</v>
      </c>
      <c r="O5601">
        <v>0</v>
      </c>
      <c r="P5601">
        <v>0</v>
      </c>
      <c r="Q5601">
        <v>1.54</v>
      </c>
      <c r="R5601">
        <v>3445.1718989531901</v>
      </c>
      <c r="S5601">
        <v>579.04</v>
      </c>
      <c r="T5601">
        <v>10</v>
      </c>
      <c r="U5601">
        <v>2237.1246097098701</v>
      </c>
      <c r="V5601">
        <v>0.122905027932961</v>
      </c>
    </row>
    <row r="5602" spans="1:22" hidden="1" x14ac:dyDescent="0.25">
      <c r="A5602" t="str">
        <f t="shared" si="118"/>
        <v>6-17FDepr Highop_er_prof</v>
      </c>
      <c r="B5602" t="s">
        <v>272</v>
      </c>
      <c r="C5602" t="s">
        <v>9</v>
      </c>
      <c r="D5602" t="s">
        <v>339</v>
      </c>
      <c r="E5602" t="s">
        <v>4972</v>
      </c>
      <c r="F5602">
        <v>376</v>
      </c>
      <c r="G5602" t="s">
        <v>298</v>
      </c>
      <c r="H5602">
        <v>0</v>
      </c>
      <c r="I5602">
        <v>0</v>
      </c>
      <c r="J5602" t="s">
        <v>276</v>
      </c>
      <c r="K5602">
        <v>0</v>
      </c>
      <c r="L5602">
        <v>0</v>
      </c>
      <c r="M5602">
        <v>0</v>
      </c>
      <c r="N5602">
        <v>0</v>
      </c>
      <c r="O5602">
        <v>0</v>
      </c>
      <c r="P5602">
        <v>0</v>
      </c>
      <c r="Q5602">
        <v>0</v>
      </c>
      <c r="R5602">
        <v>0</v>
      </c>
      <c r="S5602">
        <v>0</v>
      </c>
      <c r="T5602">
        <v>10</v>
      </c>
      <c r="U5602">
        <v>0</v>
      </c>
      <c r="V5602">
        <v>0</v>
      </c>
    </row>
    <row r="5603" spans="1:22" hidden="1" x14ac:dyDescent="0.25">
      <c r="A5603" t="str">
        <f t="shared" si="118"/>
        <v>6-17FDepr Highop_eye</v>
      </c>
      <c r="B5603" t="s">
        <v>272</v>
      </c>
      <c r="C5603" t="s">
        <v>9</v>
      </c>
      <c r="D5603" t="s">
        <v>339</v>
      </c>
      <c r="E5603" t="s">
        <v>4972</v>
      </c>
      <c r="F5603">
        <v>376</v>
      </c>
      <c r="G5603" t="s">
        <v>299</v>
      </c>
      <c r="H5603">
        <v>146.00936440325799</v>
      </c>
      <c r="I5603">
        <v>0.09</v>
      </c>
      <c r="J5603" t="s">
        <v>332</v>
      </c>
      <c r="K5603">
        <v>13.1408427962932</v>
      </c>
      <c r="L5603">
        <v>4940.9568914062402</v>
      </c>
      <c r="M5603">
        <v>0.09</v>
      </c>
      <c r="N5603">
        <v>0</v>
      </c>
      <c r="O5603">
        <v>0</v>
      </c>
      <c r="P5603">
        <v>0</v>
      </c>
      <c r="Q5603">
        <v>0</v>
      </c>
      <c r="R5603">
        <v>0</v>
      </c>
      <c r="S5603">
        <v>33.840000000000003</v>
      </c>
      <c r="T5603">
        <v>10</v>
      </c>
      <c r="U5603">
        <v>146.00936440325799</v>
      </c>
      <c r="V5603">
        <v>3.16678395496129E-3</v>
      </c>
    </row>
    <row r="5604" spans="1:22" hidden="1" x14ac:dyDescent="0.25">
      <c r="A5604" t="str">
        <f t="shared" si="118"/>
        <v>6-17FDepr Highop_jcode</v>
      </c>
      <c r="B5604" t="s">
        <v>272</v>
      </c>
      <c r="C5604" t="s">
        <v>9</v>
      </c>
      <c r="D5604" t="s">
        <v>339</v>
      </c>
      <c r="E5604" t="s">
        <v>4972</v>
      </c>
      <c r="F5604">
        <v>376</v>
      </c>
      <c r="G5604" t="s">
        <v>300</v>
      </c>
      <c r="H5604">
        <v>14178.581567298401</v>
      </c>
      <c r="I5604">
        <v>0.01</v>
      </c>
      <c r="J5604" t="s">
        <v>336</v>
      </c>
      <c r="K5604">
        <v>141.785815672984</v>
      </c>
      <c r="L5604">
        <v>53311.466693041999</v>
      </c>
      <c r="M5604">
        <v>0</v>
      </c>
      <c r="N5604">
        <v>0</v>
      </c>
      <c r="O5604">
        <v>0</v>
      </c>
      <c r="P5604">
        <v>0</v>
      </c>
      <c r="Q5604">
        <v>0.01</v>
      </c>
      <c r="R5604">
        <v>141.785815672984</v>
      </c>
      <c r="S5604">
        <v>3.76</v>
      </c>
      <c r="T5604">
        <v>10</v>
      </c>
      <c r="U5604">
        <v>14178.581567298401</v>
      </c>
      <c r="V5604">
        <v>7.9808459696727901E-4</v>
      </c>
    </row>
    <row r="5605" spans="1:22" hidden="1" x14ac:dyDescent="0.25">
      <c r="A5605" t="str">
        <f t="shared" si="118"/>
        <v>6-17FDepr Highop_lab</v>
      </c>
      <c r="B5605" t="s">
        <v>272</v>
      </c>
      <c r="C5605" t="s">
        <v>9</v>
      </c>
      <c r="D5605" t="s">
        <v>339</v>
      </c>
      <c r="E5605" t="s">
        <v>4972</v>
      </c>
      <c r="F5605">
        <v>376</v>
      </c>
      <c r="G5605" t="s">
        <v>301</v>
      </c>
      <c r="H5605">
        <v>199.826099227101</v>
      </c>
      <c r="I5605">
        <v>4.45</v>
      </c>
      <c r="J5605" t="s">
        <v>333</v>
      </c>
      <c r="K5605">
        <v>889.22614156059797</v>
      </c>
      <c r="L5605">
        <v>334349.029226785</v>
      </c>
      <c r="M5605">
        <v>0</v>
      </c>
      <c r="N5605">
        <v>4.45</v>
      </c>
      <c r="O5605">
        <v>0</v>
      </c>
      <c r="P5605">
        <v>0</v>
      </c>
      <c r="Q5605">
        <v>0</v>
      </c>
      <c r="R5605">
        <v>0</v>
      </c>
      <c r="S5605">
        <v>1673.2</v>
      </c>
      <c r="T5605">
        <v>10</v>
      </c>
      <c r="U5605">
        <v>199.826099227101</v>
      </c>
      <c r="V5605">
        <v>0.61042524005486998</v>
      </c>
    </row>
    <row r="5606" spans="1:22" hidden="1" x14ac:dyDescent="0.25">
      <c r="A5606" t="str">
        <f t="shared" si="118"/>
        <v>6-17FDepr Highop_mh</v>
      </c>
      <c r="B5606" t="s">
        <v>272</v>
      </c>
      <c r="C5606" t="s">
        <v>9</v>
      </c>
      <c r="D5606" t="s">
        <v>339</v>
      </c>
      <c r="E5606" t="s">
        <v>4972</v>
      </c>
      <c r="F5606">
        <v>376</v>
      </c>
      <c r="G5606" t="s">
        <v>302</v>
      </c>
      <c r="H5606">
        <v>129.55777737719299</v>
      </c>
      <c r="I5606">
        <v>12</v>
      </c>
      <c r="J5606" t="s">
        <v>332</v>
      </c>
      <c r="K5606">
        <v>1554.6933285263101</v>
      </c>
      <c r="L5606">
        <v>584564.69152589398</v>
      </c>
      <c r="M5606">
        <v>12</v>
      </c>
      <c r="N5606">
        <v>0</v>
      </c>
      <c r="O5606">
        <v>0</v>
      </c>
      <c r="P5606">
        <v>0</v>
      </c>
      <c r="Q5606">
        <v>0</v>
      </c>
      <c r="R5606">
        <v>0</v>
      </c>
      <c r="S5606">
        <v>4512</v>
      </c>
      <c r="T5606">
        <v>10</v>
      </c>
      <c r="U5606">
        <v>129.55777737719299</v>
      </c>
      <c r="V5606">
        <v>0.42223786066150598</v>
      </c>
    </row>
    <row r="5607" spans="1:22" hidden="1" x14ac:dyDescent="0.25">
      <c r="A5607" t="str">
        <f t="shared" si="118"/>
        <v>6-17FDepr Highop_op_fac</v>
      </c>
      <c r="B5607" t="s">
        <v>272</v>
      </c>
      <c r="C5607" t="s">
        <v>9</v>
      </c>
      <c r="D5607" t="s">
        <v>339</v>
      </c>
      <c r="E5607" t="s">
        <v>4972</v>
      </c>
      <c r="F5607">
        <v>376</v>
      </c>
      <c r="G5607" t="s">
        <v>303</v>
      </c>
      <c r="H5607">
        <v>1106.8629527211201</v>
      </c>
      <c r="I5607">
        <v>5.19</v>
      </c>
      <c r="J5607" t="s">
        <v>336</v>
      </c>
      <c r="K5607">
        <v>5744.61872462264</v>
      </c>
      <c r="L5607">
        <v>2159976.6404581098</v>
      </c>
      <c r="M5607">
        <v>0</v>
      </c>
      <c r="N5607">
        <v>0</v>
      </c>
      <c r="O5607">
        <v>0</v>
      </c>
      <c r="P5607">
        <v>0</v>
      </c>
      <c r="Q5607">
        <v>5.19</v>
      </c>
      <c r="R5607">
        <v>5744.61872462264</v>
      </c>
      <c r="S5607">
        <v>1951.44</v>
      </c>
      <c r="T5607">
        <v>10</v>
      </c>
      <c r="U5607">
        <v>1106.8629527211201</v>
      </c>
      <c r="V5607">
        <v>0.41420590582601802</v>
      </c>
    </row>
    <row r="5608" spans="1:22" hidden="1" x14ac:dyDescent="0.25">
      <c r="A5608" t="str">
        <f t="shared" si="118"/>
        <v>6-17FDepr Highop_other</v>
      </c>
      <c r="B5608" t="s">
        <v>272</v>
      </c>
      <c r="C5608" t="s">
        <v>9</v>
      </c>
      <c r="D5608" t="s">
        <v>339</v>
      </c>
      <c r="E5608" t="s">
        <v>4972</v>
      </c>
      <c r="F5608">
        <v>376</v>
      </c>
      <c r="G5608" t="s">
        <v>304</v>
      </c>
      <c r="H5608">
        <v>5015.8894352676898</v>
      </c>
      <c r="I5608">
        <v>1</v>
      </c>
      <c r="J5608" t="s">
        <v>336</v>
      </c>
      <c r="K5608">
        <v>5015.8894352676898</v>
      </c>
      <c r="L5608">
        <v>1885974.4276606501</v>
      </c>
      <c r="M5608">
        <v>0</v>
      </c>
      <c r="N5608">
        <v>0</v>
      </c>
      <c r="O5608">
        <v>0</v>
      </c>
      <c r="P5608">
        <v>0</v>
      </c>
      <c r="Q5608">
        <v>1</v>
      </c>
      <c r="R5608">
        <v>5015.8894352676898</v>
      </c>
      <c r="S5608">
        <v>376</v>
      </c>
      <c r="T5608">
        <v>10</v>
      </c>
      <c r="U5608">
        <v>5015.8894352676898</v>
      </c>
      <c r="V5608">
        <v>7.9808459696727896E-2</v>
      </c>
    </row>
    <row r="5609" spans="1:22" hidden="1" x14ac:dyDescent="0.25">
      <c r="A5609" t="str">
        <f t="shared" si="118"/>
        <v>6-17FDepr Highop_prev</v>
      </c>
      <c r="B5609" t="s">
        <v>272</v>
      </c>
      <c r="C5609" t="s">
        <v>9</v>
      </c>
      <c r="D5609" t="s">
        <v>339</v>
      </c>
      <c r="E5609" t="s">
        <v>4972</v>
      </c>
      <c r="F5609">
        <v>376</v>
      </c>
      <c r="G5609" t="s">
        <v>305</v>
      </c>
      <c r="H5609">
        <v>163.180264847469</v>
      </c>
      <c r="I5609">
        <v>3.35</v>
      </c>
      <c r="J5609" t="s">
        <v>332</v>
      </c>
      <c r="K5609">
        <v>546.65388723902004</v>
      </c>
      <c r="L5609">
        <v>205541.861601871</v>
      </c>
      <c r="M5609">
        <v>3.35</v>
      </c>
      <c r="N5609">
        <v>0</v>
      </c>
      <c r="O5609">
        <v>0</v>
      </c>
      <c r="P5609">
        <v>0</v>
      </c>
      <c r="Q5609">
        <v>0</v>
      </c>
      <c r="R5609">
        <v>0</v>
      </c>
      <c r="S5609">
        <v>1259.5999999999999</v>
      </c>
      <c r="T5609">
        <v>10</v>
      </c>
      <c r="U5609">
        <v>163.180264847469</v>
      </c>
      <c r="V5609">
        <v>0.117874736101337</v>
      </c>
    </row>
    <row r="5610" spans="1:22" hidden="1" x14ac:dyDescent="0.25">
      <c r="A5610" t="str">
        <f t="shared" si="118"/>
        <v>6-17FDepr Highop_primcare</v>
      </c>
      <c r="B5610" t="s">
        <v>272</v>
      </c>
      <c r="C5610" t="s">
        <v>9</v>
      </c>
      <c r="D5610" t="s">
        <v>339</v>
      </c>
      <c r="E5610" t="s">
        <v>4972</v>
      </c>
      <c r="F5610">
        <v>376</v>
      </c>
      <c r="G5610" t="s">
        <v>306</v>
      </c>
      <c r="H5610">
        <v>136.02323523808701</v>
      </c>
      <c r="I5610">
        <v>4.67</v>
      </c>
      <c r="J5610" t="s">
        <v>332</v>
      </c>
      <c r="K5610">
        <v>635.22850856186801</v>
      </c>
      <c r="L5610">
        <v>238845.91921926301</v>
      </c>
      <c r="M5610">
        <v>4.67</v>
      </c>
      <c r="N5610">
        <v>0</v>
      </c>
      <c r="O5610">
        <v>0</v>
      </c>
      <c r="P5610">
        <v>0</v>
      </c>
      <c r="Q5610">
        <v>0</v>
      </c>
      <c r="R5610">
        <v>0</v>
      </c>
      <c r="S5610">
        <v>1755.92</v>
      </c>
      <c r="T5610">
        <v>10</v>
      </c>
      <c r="U5610">
        <v>136.02323523808701</v>
      </c>
      <c r="V5610">
        <v>0.164320900774103</v>
      </c>
    </row>
    <row r="5611" spans="1:22" hidden="1" x14ac:dyDescent="0.25">
      <c r="A5611" t="str">
        <f t="shared" si="118"/>
        <v>6-17FDepr Highop_rehab</v>
      </c>
      <c r="B5611" t="s">
        <v>272</v>
      </c>
      <c r="C5611" t="s">
        <v>9</v>
      </c>
      <c r="D5611" t="s">
        <v>339</v>
      </c>
      <c r="E5611" t="s">
        <v>4972</v>
      </c>
      <c r="F5611">
        <v>376</v>
      </c>
      <c r="G5611" t="s">
        <v>307</v>
      </c>
      <c r="H5611">
        <v>160.75719957823301</v>
      </c>
      <c r="I5611">
        <v>3.09</v>
      </c>
      <c r="J5611" t="s">
        <v>336</v>
      </c>
      <c r="K5611">
        <v>496.73974669673999</v>
      </c>
      <c r="L5611">
        <v>186774.14475797399</v>
      </c>
      <c r="M5611">
        <v>0</v>
      </c>
      <c r="N5611">
        <v>0</v>
      </c>
      <c r="O5611">
        <v>0</v>
      </c>
      <c r="P5611">
        <v>0</v>
      </c>
      <c r="Q5611">
        <v>3.09</v>
      </c>
      <c r="R5611">
        <v>496.73974669673999</v>
      </c>
      <c r="S5611">
        <v>1161.8399999999999</v>
      </c>
      <c r="T5611">
        <v>10</v>
      </c>
      <c r="U5611">
        <v>160.75719957823301</v>
      </c>
      <c r="V5611">
        <v>0.24660814046288901</v>
      </c>
    </row>
    <row r="5612" spans="1:22" hidden="1" x14ac:dyDescent="0.25">
      <c r="A5612" t="str">
        <f t="shared" si="118"/>
        <v>6-17FDepr Highop_speccare</v>
      </c>
      <c r="B5612" t="s">
        <v>272</v>
      </c>
      <c r="C5612" t="s">
        <v>9</v>
      </c>
      <c r="D5612" t="s">
        <v>339</v>
      </c>
      <c r="E5612" t="s">
        <v>4972</v>
      </c>
      <c r="F5612">
        <v>376</v>
      </c>
      <c r="G5612" t="s">
        <v>308</v>
      </c>
      <c r="H5612">
        <v>149.79364508910001</v>
      </c>
      <c r="I5612">
        <v>7.28</v>
      </c>
      <c r="J5612" t="s">
        <v>332</v>
      </c>
      <c r="K5612">
        <v>1090.49773624865</v>
      </c>
      <c r="L5612">
        <v>410027.14882949198</v>
      </c>
      <c r="M5612">
        <v>7.28</v>
      </c>
      <c r="N5612">
        <v>0</v>
      </c>
      <c r="O5612">
        <v>0</v>
      </c>
      <c r="P5612">
        <v>0</v>
      </c>
      <c r="Q5612">
        <v>0</v>
      </c>
      <c r="R5612">
        <v>0</v>
      </c>
      <c r="S5612">
        <v>2737.28</v>
      </c>
      <c r="T5612">
        <v>10</v>
      </c>
      <c r="U5612">
        <v>149.79364508910001</v>
      </c>
      <c r="V5612">
        <v>0.25615763546797998</v>
      </c>
    </row>
    <row r="5613" spans="1:22" hidden="1" x14ac:dyDescent="0.25">
      <c r="A5613" t="str">
        <f t="shared" si="118"/>
        <v>6-17FDepr Highop_surg</v>
      </c>
      <c r="B5613" t="s">
        <v>272</v>
      </c>
      <c r="C5613" t="s">
        <v>9</v>
      </c>
      <c r="D5613" t="s">
        <v>339</v>
      </c>
      <c r="E5613" t="s">
        <v>4972</v>
      </c>
      <c r="F5613">
        <v>376</v>
      </c>
      <c r="G5613" t="s">
        <v>309</v>
      </c>
      <c r="H5613">
        <v>1427.80509525098</v>
      </c>
      <c r="I5613">
        <v>0.82</v>
      </c>
      <c r="J5613" t="s">
        <v>336</v>
      </c>
      <c r="K5613">
        <v>1170.8001781058099</v>
      </c>
      <c r="L5613">
        <v>440220.86696778302</v>
      </c>
      <c r="M5613">
        <v>0</v>
      </c>
      <c r="N5613">
        <v>0</v>
      </c>
      <c r="O5613">
        <v>0</v>
      </c>
      <c r="P5613">
        <v>0</v>
      </c>
      <c r="Q5613">
        <v>0.82</v>
      </c>
      <c r="R5613">
        <v>1170.8001781058099</v>
      </c>
      <c r="S5613">
        <v>308.32</v>
      </c>
      <c r="T5613">
        <v>10</v>
      </c>
      <c r="U5613">
        <v>1427.80509525098</v>
      </c>
      <c r="V5613">
        <v>6.5442936951316796E-2</v>
      </c>
    </row>
    <row r="5614" spans="1:22" hidden="1" x14ac:dyDescent="0.25">
      <c r="A5614" t="str">
        <f t="shared" si="118"/>
        <v>6-17FDepr Highop_ultrasound</v>
      </c>
      <c r="B5614" t="s">
        <v>272</v>
      </c>
      <c r="C5614" t="s">
        <v>9</v>
      </c>
      <c r="D5614" t="s">
        <v>339</v>
      </c>
      <c r="E5614" t="s">
        <v>4972</v>
      </c>
      <c r="F5614">
        <v>376</v>
      </c>
      <c r="G5614" t="s">
        <v>310</v>
      </c>
      <c r="H5614">
        <v>334.59549203197002</v>
      </c>
      <c r="I5614">
        <v>0.34</v>
      </c>
      <c r="J5614" t="s">
        <v>333</v>
      </c>
      <c r="K5614">
        <v>113.76246729087001</v>
      </c>
      <c r="L5614">
        <v>42774.687701367096</v>
      </c>
      <c r="M5614">
        <v>0</v>
      </c>
      <c r="N5614">
        <v>0.34</v>
      </c>
      <c r="O5614">
        <v>0</v>
      </c>
      <c r="P5614">
        <v>0</v>
      </c>
      <c r="Q5614">
        <v>0</v>
      </c>
      <c r="R5614">
        <v>0</v>
      </c>
      <c r="S5614">
        <v>127.84</v>
      </c>
      <c r="T5614">
        <v>10</v>
      </c>
      <c r="U5614">
        <v>334.59549203197002</v>
      </c>
      <c r="V5614">
        <v>4.6639231824417003E-2</v>
      </c>
    </row>
    <row r="5615" spans="1:22" hidden="1" x14ac:dyDescent="0.25">
      <c r="A5615" t="str">
        <f t="shared" si="118"/>
        <v>6-17FDepr Highop_xray</v>
      </c>
      <c r="B5615" t="s">
        <v>272</v>
      </c>
      <c r="C5615" t="s">
        <v>9</v>
      </c>
      <c r="D5615" t="s">
        <v>339</v>
      </c>
      <c r="E5615" t="s">
        <v>4972</v>
      </c>
      <c r="F5615">
        <v>376</v>
      </c>
      <c r="G5615" t="s">
        <v>311</v>
      </c>
      <c r="H5615">
        <v>139.909724168417</v>
      </c>
      <c r="I5615">
        <v>1.01</v>
      </c>
      <c r="J5615" t="s">
        <v>333</v>
      </c>
      <c r="K5615">
        <v>141.30882141010201</v>
      </c>
      <c r="L5615">
        <v>53132.116850198203</v>
      </c>
      <c r="M5615">
        <v>0</v>
      </c>
      <c r="N5615">
        <v>1.01</v>
      </c>
      <c r="O5615">
        <v>0</v>
      </c>
      <c r="P5615">
        <v>0</v>
      </c>
      <c r="Q5615">
        <v>0</v>
      </c>
      <c r="R5615">
        <v>0</v>
      </c>
      <c r="S5615">
        <v>379.76</v>
      </c>
      <c r="T5615">
        <v>10</v>
      </c>
      <c r="U5615">
        <v>139.909724168417</v>
      </c>
      <c r="V5615">
        <v>0.138545953360768</v>
      </c>
    </row>
    <row r="5616" spans="1:22" hidden="1" x14ac:dyDescent="0.25">
      <c r="A5616" t="str">
        <f t="shared" si="118"/>
        <v>6-17FDepr Highrx_generic</v>
      </c>
      <c r="B5616" t="s">
        <v>272</v>
      </c>
      <c r="C5616" t="s">
        <v>9</v>
      </c>
      <c r="D5616" t="s">
        <v>339</v>
      </c>
      <c r="E5616" t="s">
        <v>4972</v>
      </c>
      <c r="F5616">
        <v>376</v>
      </c>
      <c r="G5616" t="s">
        <v>312</v>
      </c>
      <c r="H5616">
        <v>40.620069588704098</v>
      </c>
      <c r="I5616">
        <v>22.31</v>
      </c>
      <c r="J5616" t="s">
        <v>334</v>
      </c>
      <c r="K5616">
        <v>906.23375252398796</v>
      </c>
      <c r="L5616">
        <v>340743.890949019</v>
      </c>
      <c r="M5616">
        <v>0</v>
      </c>
      <c r="N5616">
        <v>0</v>
      </c>
      <c r="O5616">
        <v>22.31</v>
      </c>
      <c r="P5616">
        <v>0</v>
      </c>
      <c r="Q5616">
        <v>0</v>
      </c>
      <c r="R5616">
        <v>0</v>
      </c>
      <c r="S5616">
        <v>8388.56</v>
      </c>
      <c r="T5616">
        <v>10</v>
      </c>
      <c r="U5616">
        <v>40.620069588704098</v>
      </c>
      <c r="V5616">
        <v>0.77063903281519897</v>
      </c>
    </row>
    <row r="5617" spans="1:22" hidden="1" x14ac:dyDescent="0.25">
      <c r="A5617" t="str">
        <f t="shared" si="118"/>
        <v>6-17FDepr Highrx_npbrand</v>
      </c>
      <c r="B5617" t="s">
        <v>272</v>
      </c>
      <c r="C5617" t="s">
        <v>9</v>
      </c>
      <c r="D5617" t="s">
        <v>339</v>
      </c>
      <c r="E5617" t="s">
        <v>4972</v>
      </c>
      <c r="F5617">
        <v>376</v>
      </c>
      <c r="G5617" t="s">
        <v>2688</v>
      </c>
      <c r="H5617">
        <v>860.46189484618003</v>
      </c>
      <c r="I5617">
        <v>0.75347698946999997</v>
      </c>
      <c r="J5617" t="s">
        <v>334</v>
      </c>
      <c r="K5617">
        <v>648.33823808235104</v>
      </c>
      <c r="L5617">
        <v>243775.17751896399</v>
      </c>
      <c r="M5617">
        <v>0</v>
      </c>
      <c r="N5617">
        <v>0</v>
      </c>
      <c r="O5617">
        <v>0.75347698946999997</v>
      </c>
      <c r="P5617">
        <v>0</v>
      </c>
      <c r="Q5617">
        <v>0</v>
      </c>
      <c r="R5617">
        <v>0</v>
      </c>
      <c r="S5617">
        <v>283.30734804072</v>
      </c>
      <c r="T5617">
        <v>10</v>
      </c>
      <c r="U5617">
        <v>860.46189484618003</v>
      </c>
      <c r="V5617">
        <v>2.6026839014507801E-2</v>
      </c>
    </row>
    <row r="5618" spans="1:22" hidden="1" x14ac:dyDescent="0.25">
      <c r="A5618" t="str">
        <f t="shared" si="118"/>
        <v>6-17FDepr Highrx_pbrand</v>
      </c>
      <c r="B5618" t="s">
        <v>272</v>
      </c>
      <c r="C5618" t="s">
        <v>9</v>
      </c>
      <c r="D5618" t="s">
        <v>339</v>
      </c>
      <c r="E5618" t="s">
        <v>4972</v>
      </c>
      <c r="F5618">
        <v>376</v>
      </c>
      <c r="G5618" t="s">
        <v>2687</v>
      </c>
      <c r="H5618">
        <v>534.02042772830703</v>
      </c>
      <c r="I5618">
        <v>5.2165230105299996</v>
      </c>
      <c r="J5618" t="s">
        <v>334</v>
      </c>
      <c r="K5618">
        <v>2785.7298493377898</v>
      </c>
      <c r="L5618">
        <v>1047434.42335101</v>
      </c>
      <c r="M5618">
        <v>0</v>
      </c>
      <c r="N5618">
        <v>0</v>
      </c>
      <c r="O5618">
        <v>5.2165230105299996</v>
      </c>
      <c r="P5618">
        <v>0</v>
      </c>
      <c r="Q5618">
        <v>0</v>
      </c>
      <c r="R5618">
        <v>0</v>
      </c>
      <c r="S5618">
        <v>1961.4126519592801</v>
      </c>
      <c r="T5618">
        <v>10</v>
      </c>
      <c r="U5618">
        <v>534.02042772830703</v>
      </c>
      <c r="V5618">
        <v>0.18019077756580301</v>
      </c>
    </row>
    <row r="5619" spans="1:22" hidden="1" x14ac:dyDescent="0.25">
      <c r="A5619" t="str">
        <f t="shared" si="118"/>
        <v>6-17FDepr Highrx_specialty</v>
      </c>
      <c r="B5619" t="s">
        <v>272</v>
      </c>
      <c r="C5619" t="s">
        <v>9</v>
      </c>
      <c r="D5619" t="s">
        <v>339</v>
      </c>
      <c r="E5619" t="s">
        <v>4972</v>
      </c>
      <c r="F5619">
        <v>376</v>
      </c>
      <c r="G5619" t="s">
        <v>313</v>
      </c>
      <c r="H5619">
        <v>2643.6032983830701</v>
      </c>
      <c r="I5619">
        <v>0.67</v>
      </c>
      <c r="J5619" t="s">
        <v>334</v>
      </c>
      <c r="K5619">
        <v>1771.2142099166599</v>
      </c>
      <c r="L5619">
        <v>665976.54292866401</v>
      </c>
      <c r="M5619">
        <v>0</v>
      </c>
      <c r="N5619">
        <v>0</v>
      </c>
      <c r="O5619">
        <v>0.67</v>
      </c>
      <c r="P5619">
        <v>0</v>
      </c>
      <c r="Q5619">
        <v>0</v>
      </c>
      <c r="R5619">
        <v>0</v>
      </c>
      <c r="S5619">
        <v>251.92</v>
      </c>
      <c r="T5619">
        <v>10</v>
      </c>
      <c r="U5619">
        <v>2643.6032983830701</v>
      </c>
      <c r="V5619">
        <v>2.3143350604490499E-2</v>
      </c>
    </row>
    <row r="5620" spans="1:22" hidden="1" x14ac:dyDescent="0.25">
      <c r="A5620" t="str">
        <f t="shared" si="118"/>
        <v>6-17MDepr Lowip_fac</v>
      </c>
      <c r="B5620" t="s">
        <v>272</v>
      </c>
      <c r="C5620" t="s">
        <v>5</v>
      </c>
      <c r="D5620" t="s">
        <v>591</v>
      </c>
      <c r="E5620" t="s">
        <v>4970</v>
      </c>
      <c r="F5620">
        <v>229</v>
      </c>
      <c r="G5620" t="s">
        <v>289</v>
      </c>
      <c r="H5620">
        <v>0</v>
      </c>
      <c r="I5620">
        <v>0</v>
      </c>
      <c r="J5620" t="s">
        <v>335</v>
      </c>
      <c r="K5620">
        <v>0</v>
      </c>
      <c r="L5620">
        <v>0</v>
      </c>
      <c r="M5620">
        <v>0</v>
      </c>
      <c r="N5620">
        <v>0</v>
      </c>
      <c r="O5620">
        <v>0</v>
      </c>
      <c r="P5620">
        <v>0</v>
      </c>
      <c r="Q5620">
        <v>0</v>
      </c>
      <c r="R5620">
        <v>0</v>
      </c>
      <c r="S5620">
        <v>0</v>
      </c>
      <c r="T5620">
        <v>3</v>
      </c>
      <c r="U5620">
        <v>210.55729257642</v>
      </c>
      <c r="V5620">
        <v>1</v>
      </c>
    </row>
    <row r="5621" spans="1:22" hidden="1" x14ac:dyDescent="0.25">
      <c r="A5621" t="str">
        <f t="shared" si="118"/>
        <v>6-17MDepr Lowip_prof</v>
      </c>
      <c r="B5621" t="s">
        <v>272</v>
      </c>
      <c r="C5621" t="s">
        <v>5</v>
      </c>
      <c r="D5621" t="s">
        <v>591</v>
      </c>
      <c r="E5621" t="s">
        <v>4970</v>
      </c>
      <c r="F5621">
        <v>229</v>
      </c>
      <c r="G5621" t="s">
        <v>290</v>
      </c>
      <c r="H5621">
        <v>0</v>
      </c>
      <c r="I5621">
        <v>0</v>
      </c>
      <c r="J5621" t="s">
        <v>363</v>
      </c>
      <c r="K5621">
        <v>0</v>
      </c>
      <c r="L5621">
        <v>0</v>
      </c>
      <c r="M5621">
        <v>0</v>
      </c>
      <c r="N5621">
        <v>0</v>
      </c>
      <c r="O5621">
        <v>0</v>
      </c>
      <c r="P5621">
        <v>0</v>
      </c>
      <c r="Q5621">
        <v>0</v>
      </c>
      <c r="R5621">
        <v>0</v>
      </c>
      <c r="S5621">
        <v>0</v>
      </c>
      <c r="T5621">
        <v>3</v>
      </c>
      <c r="U5621">
        <v>311.34471091215499</v>
      </c>
      <c r="V5621">
        <v>0.25</v>
      </c>
    </row>
    <row r="5622" spans="1:22" hidden="1" x14ac:dyDescent="0.25">
      <c r="A5622" t="str">
        <f t="shared" si="118"/>
        <v>6-17MDepr Lowop_ambulance</v>
      </c>
      <c r="B5622" t="s">
        <v>272</v>
      </c>
      <c r="C5622" t="s">
        <v>5</v>
      </c>
      <c r="D5622" t="s">
        <v>591</v>
      </c>
      <c r="E5622" t="s">
        <v>4970</v>
      </c>
      <c r="F5622">
        <v>229</v>
      </c>
      <c r="G5622" t="s">
        <v>291</v>
      </c>
      <c r="H5622">
        <v>0</v>
      </c>
      <c r="I5622">
        <v>0</v>
      </c>
      <c r="J5622" t="s">
        <v>336</v>
      </c>
      <c r="K5622">
        <v>0</v>
      </c>
      <c r="L5622">
        <v>0</v>
      </c>
      <c r="M5622">
        <v>0</v>
      </c>
      <c r="N5622">
        <v>0</v>
      </c>
      <c r="O5622">
        <v>0</v>
      </c>
      <c r="P5622">
        <v>0</v>
      </c>
      <c r="Q5622">
        <v>0</v>
      </c>
      <c r="R5622">
        <v>0</v>
      </c>
      <c r="S5622">
        <v>0</v>
      </c>
      <c r="T5622">
        <v>3</v>
      </c>
      <c r="U5622">
        <v>0</v>
      </c>
      <c r="V5622">
        <v>0</v>
      </c>
    </row>
    <row r="5623" spans="1:22" hidden="1" x14ac:dyDescent="0.25">
      <c r="A5623" t="str">
        <f t="shared" si="118"/>
        <v>6-17MDepr Lowop_chiro</v>
      </c>
      <c r="B5623" t="s">
        <v>272</v>
      </c>
      <c r="C5623" t="s">
        <v>5</v>
      </c>
      <c r="D5623" t="s">
        <v>591</v>
      </c>
      <c r="E5623" t="s">
        <v>4970</v>
      </c>
      <c r="F5623">
        <v>229</v>
      </c>
      <c r="G5623" t="s">
        <v>292</v>
      </c>
      <c r="H5623">
        <v>40.5043755754172</v>
      </c>
      <c r="I5623">
        <v>0.42</v>
      </c>
      <c r="J5623" t="s">
        <v>332</v>
      </c>
      <c r="K5623">
        <v>17.011837741675201</v>
      </c>
      <c r="L5623">
        <v>3895.71084284362</v>
      </c>
      <c r="M5623">
        <v>0.42</v>
      </c>
      <c r="N5623">
        <v>0</v>
      </c>
      <c r="O5623">
        <v>0</v>
      </c>
      <c r="P5623">
        <v>0</v>
      </c>
      <c r="Q5623">
        <v>0</v>
      </c>
      <c r="R5623">
        <v>0</v>
      </c>
      <c r="S5623">
        <v>96.18</v>
      </c>
      <c r="T5623">
        <v>3</v>
      </c>
      <c r="U5623">
        <v>40.5043755754172</v>
      </c>
      <c r="V5623">
        <v>4.88940628637951E-2</v>
      </c>
    </row>
    <row r="5624" spans="1:22" hidden="1" x14ac:dyDescent="0.25">
      <c r="A5624" t="str">
        <f t="shared" si="118"/>
        <v>6-17MDepr Lowop_ct_mri</v>
      </c>
      <c r="B5624" t="s">
        <v>272</v>
      </c>
      <c r="C5624" t="s">
        <v>5</v>
      </c>
      <c r="D5624" t="s">
        <v>591</v>
      </c>
      <c r="E5624" t="s">
        <v>4970</v>
      </c>
      <c r="F5624">
        <v>229</v>
      </c>
      <c r="G5624" t="s">
        <v>293</v>
      </c>
      <c r="H5624">
        <v>770.79821489492303</v>
      </c>
      <c r="I5624">
        <v>0.02</v>
      </c>
      <c r="J5624" t="s">
        <v>333</v>
      </c>
      <c r="K5624">
        <v>15.415964297898499</v>
      </c>
      <c r="L5624">
        <v>3530.2558242187501</v>
      </c>
      <c r="M5624">
        <v>0</v>
      </c>
      <c r="N5624">
        <v>0.02</v>
      </c>
      <c r="O5624">
        <v>0</v>
      </c>
      <c r="P5624">
        <v>0</v>
      </c>
      <c r="Q5624">
        <v>0</v>
      </c>
      <c r="R5624">
        <v>0</v>
      </c>
      <c r="S5624">
        <v>4.58</v>
      </c>
      <c r="T5624">
        <v>3</v>
      </c>
      <c r="U5624">
        <v>770.79821489492303</v>
      </c>
      <c r="V5624">
        <v>1.7391304347826101E-2</v>
      </c>
    </row>
    <row r="5625" spans="1:22" hidden="1" x14ac:dyDescent="0.25">
      <c r="A5625" t="str">
        <f t="shared" si="118"/>
        <v>6-17MDepr Lowop_diagnostic_cardiology</v>
      </c>
      <c r="B5625" t="s">
        <v>272</v>
      </c>
      <c r="C5625" t="s">
        <v>5</v>
      </c>
      <c r="D5625" t="s">
        <v>591</v>
      </c>
      <c r="E5625" t="s">
        <v>4970</v>
      </c>
      <c r="F5625">
        <v>229</v>
      </c>
      <c r="G5625" t="s">
        <v>294</v>
      </c>
      <c r="H5625">
        <v>83.231449994464</v>
      </c>
      <c r="I5625">
        <v>0.14000000000000001</v>
      </c>
      <c r="J5625" t="s">
        <v>333</v>
      </c>
      <c r="K5625">
        <v>11.652402999225</v>
      </c>
      <c r="L5625">
        <v>2668.4002868225198</v>
      </c>
      <c r="M5625">
        <v>0</v>
      </c>
      <c r="N5625">
        <v>0.14000000000000001</v>
      </c>
      <c r="O5625">
        <v>0</v>
      </c>
      <c r="P5625">
        <v>0</v>
      </c>
      <c r="Q5625">
        <v>0</v>
      </c>
      <c r="R5625">
        <v>0</v>
      </c>
      <c r="S5625">
        <v>32.06</v>
      </c>
      <c r="T5625">
        <v>3</v>
      </c>
      <c r="U5625">
        <v>83.231449994464</v>
      </c>
      <c r="V5625">
        <v>0.121739130434783</v>
      </c>
    </row>
    <row r="5626" spans="1:22" hidden="1" x14ac:dyDescent="0.25">
      <c r="A5626" t="str">
        <f t="shared" si="118"/>
        <v>6-17MDepr Lowop_dialysis</v>
      </c>
      <c r="B5626" t="s">
        <v>272</v>
      </c>
      <c r="C5626" t="s">
        <v>5</v>
      </c>
      <c r="D5626" t="s">
        <v>591</v>
      </c>
      <c r="E5626" t="s">
        <v>4970</v>
      </c>
      <c r="F5626">
        <v>229</v>
      </c>
      <c r="G5626" t="s">
        <v>295</v>
      </c>
      <c r="H5626">
        <v>0</v>
      </c>
      <c r="I5626">
        <v>0</v>
      </c>
      <c r="J5626" t="s">
        <v>336</v>
      </c>
      <c r="K5626">
        <v>0</v>
      </c>
      <c r="L5626">
        <v>0</v>
      </c>
      <c r="M5626">
        <v>0</v>
      </c>
      <c r="N5626">
        <v>0</v>
      </c>
      <c r="O5626">
        <v>0</v>
      </c>
      <c r="P5626">
        <v>0</v>
      </c>
      <c r="Q5626">
        <v>0</v>
      </c>
      <c r="R5626">
        <v>0</v>
      </c>
      <c r="S5626">
        <v>0</v>
      </c>
      <c r="T5626">
        <v>3</v>
      </c>
      <c r="U5626">
        <v>0</v>
      </c>
      <c r="V5626">
        <v>0</v>
      </c>
    </row>
    <row r="5627" spans="1:22" hidden="1" x14ac:dyDescent="0.25">
      <c r="A5627" t="str">
        <f t="shared" si="118"/>
        <v>6-17MDepr Lowop_dme</v>
      </c>
      <c r="B5627" t="s">
        <v>272</v>
      </c>
      <c r="C5627" t="s">
        <v>5</v>
      </c>
      <c r="D5627" t="s">
        <v>591</v>
      </c>
      <c r="E5627" t="s">
        <v>4970</v>
      </c>
      <c r="F5627">
        <v>229</v>
      </c>
      <c r="G5627" t="s">
        <v>296</v>
      </c>
      <c r="H5627">
        <v>57.776222283642397</v>
      </c>
      <c r="I5627">
        <v>0.06</v>
      </c>
      <c r="J5627" t="s">
        <v>336</v>
      </c>
      <c r="K5627">
        <v>3.4665733370185401</v>
      </c>
      <c r="L5627">
        <v>793.84529417724605</v>
      </c>
      <c r="M5627">
        <v>0</v>
      </c>
      <c r="N5627">
        <v>0</v>
      </c>
      <c r="O5627">
        <v>0</v>
      </c>
      <c r="P5627">
        <v>0</v>
      </c>
      <c r="Q5627">
        <v>0.06</v>
      </c>
      <c r="R5627">
        <v>3.4665733370185401</v>
      </c>
      <c r="S5627">
        <v>13.74</v>
      </c>
      <c r="T5627">
        <v>3</v>
      </c>
      <c r="U5627">
        <v>57.776222283642397</v>
      </c>
      <c r="V5627">
        <v>3.7267080745341602E-2</v>
      </c>
    </row>
    <row r="5628" spans="1:22" hidden="1" x14ac:dyDescent="0.25">
      <c r="A5628" t="str">
        <f t="shared" si="118"/>
        <v>6-17MDepr Lowop_er_fac</v>
      </c>
      <c r="B5628" t="s">
        <v>272</v>
      </c>
      <c r="C5628" t="s">
        <v>5</v>
      </c>
      <c r="D5628" t="s">
        <v>591</v>
      </c>
      <c r="E5628" t="s">
        <v>4970</v>
      </c>
      <c r="F5628">
        <v>229</v>
      </c>
      <c r="G5628" t="s">
        <v>297</v>
      </c>
      <c r="H5628">
        <v>849.80936322482899</v>
      </c>
      <c r="I5628">
        <v>0.12</v>
      </c>
      <c r="J5628" t="s">
        <v>336</v>
      </c>
      <c r="K5628">
        <v>101.97712358698</v>
      </c>
      <c r="L5628">
        <v>23352.761301418301</v>
      </c>
      <c r="M5628">
        <v>0</v>
      </c>
      <c r="N5628">
        <v>0</v>
      </c>
      <c r="O5628">
        <v>0</v>
      </c>
      <c r="P5628">
        <v>0</v>
      </c>
      <c r="Q5628">
        <v>0.12</v>
      </c>
      <c r="R5628">
        <v>101.97712358698</v>
      </c>
      <c r="S5628">
        <v>27.48</v>
      </c>
      <c r="T5628">
        <v>3</v>
      </c>
      <c r="U5628">
        <v>849.80936322482899</v>
      </c>
      <c r="V5628">
        <v>7.4534161490683204E-2</v>
      </c>
    </row>
    <row r="5629" spans="1:22" hidden="1" x14ac:dyDescent="0.25">
      <c r="A5629" t="str">
        <f t="shared" si="118"/>
        <v>6-17MDepr Lowop_er_prof</v>
      </c>
      <c r="B5629" t="s">
        <v>272</v>
      </c>
      <c r="C5629" t="s">
        <v>5</v>
      </c>
      <c r="D5629" t="s">
        <v>591</v>
      </c>
      <c r="E5629" t="s">
        <v>4970</v>
      </c>
      <c r="F5629">
        <v>229</v>
      </c>
      <c r="G5629" t="s">
        <v>298</v>
      </c>
      <c r="H5629">
        <v>0</v>
      </c>
      <c r="I5629">
        <v>0</v>
      </c>
      <c r="J5629" t="s">
        <v>276</v>
      </c>
      <c r="K5629">
        <v>0</v>
      </c>
      <c r="L5629">
        <v>0</v>
      </c>
      <c r="M5629">
        <v>0</v>
      </c>
      <c r="N5629">
        <v>0</v>
      </c>
      <c r="O5629">
        <v>0</v>
      </c>
      <c r="P5629">
        <v>0</v>
      </c>
      <c r="Q5629">
        <v>0</v>
      </c>
      <c r="R5629">
        <v>0</v>
      </c>
      <c r="S5629">
        <v>0</v>
      </c>
      <c r="T5629">
        <v>3</v>
      </c>
      <c r="U5629">
        <v>0</v>
      </c>
      <c r="V5629">
        <v>0</v>
      </c>
    </row>
    <row r="5630" spans="1:22" hidden="1" x14ac:dyDescent="0.25">
      <c r="A5630" t="str">
        <f t="shared" si="118"/>
        <v>6-17MDepr Lowop_eye</v>
      </c>
      <c r="B5630" t="s">
        <v>272</v>
      </c>
      <c r="C5630" t="s">
        <v>5</v>
      </c>
      <c r="D5630" t="s">
        <v>591</v>
      </c>
      <c r="E5630" t="s">
        <v>4970</v>
      </c>
      <c r="F5630">
        <v>229</v>
      </c>
      <c r="G5630" t="s">
        <v>299</v>
      </c>
      <c r="H5630">
        <v>152.97437956297799</v>
      </c>
      <c r="I5630">
        <v>0.01</v>
      </c>
      <c r="J5630" t="s">
        <v>332</v>
      </c>
      <c r="K5630">
        <v>1.5297437956297799</v>
      </c>
      <c r="L5630">
        <v>350.31132919921902</v>
      </c>
      <c r="M5630">
        <v>0.01</v>
      </c>
      <c r="N5630">
        <v>0</v>
      </c>
      <c r="O5630">
        <v>0</v>
      </c>
      <c r="P5630">
        <v>0</v>
      </c>
      <c r="Q5630">
        <v>0</v>
      </c>
      <c r="R5630">
        <v>0</v>
      </c>
      <c r="S5630">
        <v>2.29</v>
      </c>
      <c r="T5630">
        <v>3</v>
      </c>
      <c r="U5630">
        <v>152.97437956297799</v>
      </c>
      <c r="V5630">
        <v>1.1641443538998801E-3</v>
      </c>
    </row>
    <row r="5631" spans="1:22" hidden="1" x14ac:dyDescent="0.25">
      <c r="A5631" t="str">
        <f t="shared" si="118"/>
        <v>6-17MDepr Lowop_jcode</v>
      </c>
      <c r="B5631" t="s">
        <v>272</v>
      </c>
      <c r="C5631" t="s">
        <v>5</v>
      </c>
      <c r="D5631" t="s">
        <v>591</v>
      </c>
      <c r="E5631" t="s">
        <v>4970</v>
      </c>
      <c r="F5631">
        <v>229</v>
      </c>
      <c r="G5631" t="s">
        <v>300</v>
      </c>
      <c r="H5631">
        <v>0</v>
      </c>
      <c r="I5631">
        <v>0</v>
      </c>
      <c r="J5631" t="s">
        <v>336</v>
      </c>
      <c r="K5631">
        <v>0</v>
      </c>
      <c r="L5631">
        <v>0</v>
      </c>
      <c r="M5631">
        <v>0</v>
      </c>
      <c r="N5631">
        <v>0</v>
      </c>
      <c r="O5631">
        <v>0</v>
      </c>
      <c r="P5631">
        <v>0</v>
      </c>
      <c r="Q5631">
        <v>0</v>
      </c>
      <c r="R5631">
        <v>0</v>
      </c>
      <c r="S5631">
        <v>0</v>
      </c>
      <c r="T5631">
        <v>3</v>
      </c>
      <c r="U5631">
        <v>0</v>
      </c>
      <c r="V5631">
        <v>0</v>
      </c>
    </row>
    <row r="5632" spans="1:22" hidden="1" x14ac:dyDescent="0.25">
      <c r="A5632" t="str">
        <f t="shared" si="118"/>
        <v>6-17MDepr Lowop_lab</v>
      </c>
      <c r="B5632" t="s">
        <v>272</v>
      </c>
      <c r="C5632" t="s">
        <v>5</v>
      </c>
      <c r="D5632" t="s">
        <v>591</v>
      </c>
      <c r="E5632" t="s">
        <v>4970</v>
      </c>
      <c r="F5632">
        <v>229</v>
      </c>
      <c r="G5632" t="s">
        <v>301</v>
      </c>
      <c r="H5632">
        <v>65.173862179418805</v>
      </c>
      <c r="I5632">
        <v>0.77</v>
      </c>
      <c r="J5632" t="s">
        <v>333</v>
      </c>
      <c r="K5632">
        <v>50.183873878152497</v>
      </c>
      <c r="L5632">
        <v>11492.107118096899</v>
      </c>
      <c r="M5632">
        <v>0</v>
      </c>
      <c r="N5632">
        <v>0.77</v>
      </c>
      <c r="O5632">
        <v>0</v>
      </c>
      <c r="P5632">
        <v>0</v>
      </c>
      <c r="Q5632">
        <v>0</v>
      </c>
      <c r="R5632">
        <v>0</v>
      </c>
      <c r="S5632">
        <v>176.33</v>
      </c>
      <c r="T5632">
        <v>3</v>
      </c>
      <c r="U5632">
        <v>65.173862179418805</v>
      </c>
      <c r="V5632">
        <v>0.66956521739130404</v>
      </c>
    </row>
    <row r="5633" spans="1:22" hidden="1" x14ac:dyDescent="0.25">
      <c r="A5633" t="str">
        <f t="shared" si="118"/>
        <v>6-17MDepr Lowop_mh</v>
      </c>
      <c r="B5633" t="s">
        <v>272</v>
      </c>
      <c r="C5633" t="s">
        <v>5</v>
      </c>
      <c r="D5633" t="s">
        <v>591</v>
      </c>
      <c r="E5633" t="s">
        <v>4970</v>
      </c>
      <c r="F5633">
        <v>229</v>
      </c>
      <c r="G5633" t="s">
        <v>302</v>
      </c>
      <c r="H5633">
        <v>107.39013246549101</v>
      </c>
      <c r="I5633">
        <v>3.35</v>
      </c>
      <c r="J5633" t="s">
        <v>332</v>
      </c>
      <c r="K5633">
        <v>359.75694375939503</v>
      </c>
      <c r="L5633">
        <v>82384.340120901499</v>
      </c>
      <c r="M5633">
        <v>3.35</v>
      </c>
      <c r="N5633">
        <v>0</v>
      </c>
      <c r="O5633">
        <v>0</v>
      </c>
      <c r="P5633">
        <v>0</v>
      </c>
      <c r="Q5633">
        <v>0</v>
      </c>
      <c r="R5633">
        <v>0</v>
      </c>
      <c r="S5633">
        <v>767.15</v>
      </c>
      <c r="T5633">
        <v>3</v>
      </c>
      <c r="U5633">
        <v>107.39013246549101</v>
      </c>
      <c r="V5633">
        <v>0.38998835855646102</v>
      </c>
    </row>
    <row r="5634" spans="1:22" hidden="1" x14ac:dyDescent="0.25">
      <c r="A5634" t="str">
        <f t="shared" si="118"/>
        <v>6-17MDepr Lowop_op_fac</v>
      </c>
      <c r="B5634" t="s">
        <v>272</v>
      </c>
      <c r="C5634" t="s">
        <v>5</v>
      </c>
      <c r="D5634" t="s">
        <v>591</v>
      </c>
      <c r="E5634" t="s">
        <v>4970</v>
      </c>
      <c r="F5634">
        <v>229</v>
      </c>
      <c r="G5634" t="s">
        <v>303</v>
      </c>
      <c r="H5634">
        <v>156.69760171368901</v>
      </c>
      <c r="I5634">
        <v>0.1</v>
      </c>
      <c r="J5634" t="s">
        <v>336</v>
      </c>
      <c r="K5634">
        <v>15.6697601713689</v>
      </c>
      <c r="L5634">
        <v>3588.3750792434798</v>
      </c>
      <c r="M5634">
        <v>0</v>
      </c>
      <c r="N5634">
        <v>0</v>
      </c>
      <c r="O5634">
        <v>0</v>
      </c>
      <c r="P5634">
        <v>0</v>
      </c>
      <c r="Q5634">
        <v>0.1</v>
      </c>
      <c r="R5634">
        <v>15.6697601713689</v>
      </c>
      <c r="S5634">
        <v>22.9</v>
      </c>
      <c r="T5634">
        <v>3</v>
      </c>
      <c r="U5634">
        <v>156.69760171368901</v>
      </c>
      <c r="V5634">
        <v>6.2111801242236003E-2</v>
      </c>
    </row>
    <row r="5635" spans="1:22" hidden="1" x14ac:dyDescent="0.25">
      <c r="A5635" t="str">
        <f t="shared" si="118"/>
        <v>6-17MDepr Lowop_other</v>
      </c>
      <c r="B5635" t="s">
        <v>272</v>
      </c>
      <c r="C5635" t="s">
        <v>5</v>
      </c>
      <c r="D5635" t="s">
        <v>591</v>
      </c>
      <c r="E5635" t="s">
        <v>4970</v>
      </c>
      <c r="F5635">
        <v>229</v>
      </c>
      <c r="G5635" t="s">
        <v>304</v>
      </c>
      <c r="H5635">
        <v>125.160311328327</v>
      </c>
      <c r="I5635">
        <v>1</v>
      </c>
      <c r="J5635" t="s">
        <v>336</v>
      </c>
      <c r="K5635">
        <v>125.160311328327</v>
      </c>
      <c r="L5635">
        <v>28661.711294186902</v>
      </c>
      <c r="M5635">
        <v>0</v>
      </c>
      <c r="N5635">
        <v>0</v>
      </c>
      <c r="O5635">
        <v>0</v>
      </c>
      <c r="P5635">
        <v>0</v>
      </c>
      <c r="Q5635">
        <v>1</v>
      </c>
      <c r="R5635">
        <v>125.160311328327</v>
      </c>
      <c r="S5635">
        <v>229</v>
      </c>
      <c r="T5635">
        <v>3</v>
      </c>
      <c r="U5635">
        <v>125.160311328327</v>
      </c>
      <c r="V5635">
        <v>0.62111801242235998</v>
      </c>
    </row>
    <row r="5636" spans="1:22" hidden="1" x14ac:dyDescent="0.25">
      <c r="A5636" t="str">
        <f t="shared" si="118"/>
        <v>6-17MDepr Lowop_prev</v>
      </c>
      <c r="B5636" t="s">
        <v>272</v>
      </c>
      <c r="C5636" t="s">
        <v>5</v>
      </c>
      <c r="D5636" t="s">
        <v>591</v>
      </c>
      <c r="E5636" t="s">
        <v>4970</v>
      </c>
      <c r="F5636">
        <v>229</v>
      </c>
      <c r="G5636" t="s">
        <v>305</v>
      </c>
      <c r="H5636">
        <v>164.535641482372</v>
      </c>
      <c r="I5636">
        <v>1.04</v>
      </c>
      <c r="J5636" t="s">
        <v>332</v>
      </c>
      <c r="K5636">
        <v>171.11706714166601</v>
      </c>
      <c r="L5636">
        <v>39185.8083754416</v>
      </c>
      <c r="M5636">
        <v>1.04</v>
      </c>
      <c r="N5636">
        <v>0</v>
      </c>
      <c r="O5636">
        <v>0</v>
      </c>
      <c r="P5636">
        <v>0</v>
      </c>
      <c r="Q5636">
        <v>0</v>
      </c>
      <c r="R5636">
        <v>0</v>
      </c>
      <c r="S5636">
        <v>238.16</v>
      </c>
      <c r="T5636">
        <v>3</v>
      </c>
      <c r="U5636">
        <v>164.535641482372</v>
      </c>
      <c r="V5636">
        <v>0.121071012805588</v>
      </c>
    </row>
    <row r="5637" spans="1:22" hidden="1" x14ac:dyDescent="0.25">
      <c r="A5637" t="str">
        <f t="shared" si="118"/>
        <v>6-17MDepr Lowop_primcare</v>
      </c>
      <c r="B5637" t="s">
        <v>272</v>
      </c>
      <c r="C5637" t="s">
        <v>5</v>
      </c>
      <c r="D5637" t="s">
        <v>591</v>
      </c>
      <c r="E5637" t="s">
        <v>4970</v>
      </c>
      <c r="F5637">
        <v>229</v>
      </c>
      <c r="G5637" t="s">
        <v>306</v>
      </c>
      <c r="H5637">
        <v>104.08715199852401</v>
      </c>
      <c r="I5637">
        <v>1.91</v>
      </c>
      <c r="J5637" t="s">
        <v>332</v>
      </c>
      <c r="K5637">
        <v>198.80646031718001</v>
      </c>
      <c r="L5637">
        <v>45526.679412634301</v>
      </c>
      <c r="M5637">
        <v>1.91</v>
      </c>
      <c r="N5637">
        <v>0</v>
      </c>
      <c r="O5637">
        <v>0</v>
      </c>
      <c r="P5637">
        <v>0</v>
      </c>
      <c r="Q5637">
        <v>0</v>
      </c>
      <c r="R5637">
        <v>0</v>
      </c>
      <c r="S5637">
        <v>437.39</v>
      </c>
      <c r="T5637">
        <v>3</v>
      </c>
      <c r="U5637">
        <v>104.08715199852401</v>
      </c>
      <c r="V5637">
        <v>0.22235157159487801</v>
      </c>
    </row>
    <row r="5638" spans="1:22" hidden="1" x14ac:dyDescent="0.25">
      <c r="A5638" t="str">
        <f t="shared" si="118"/>
        <v>6-17MDepr Lowop_rehab</v>
      </c>
      <c r="B5638" t="s">
        <v>272</v>
      </c>
      <c r="C5638" t="s">
        <v>5</v>
      </c>
      <c r="D5638" t="s">
        <v>591</v>
      </c>
      <c r="E5638" t="s">
        <v>4970</v>
      </c>
      <c r="F5638">
        <v>229</v>
      </c>
      <c r="G5638" t="s">
        <v>307</v>
      </c>
      <c r="H5638">
        <v>50.1199153386601</v>
      </c>
      <c r="I5638">
        <v>0.28000000000000003</v>
      </c>
      <c r="J5638" t="s">
        <v>336</v>
      </c>
      <c r="K5638">
        <v>14.033576294824799</v>
      </c>
      <c r="L5638">
        <v>3213.68897151489</v>
      </c>
      <c r="M5638">
        <v>0</v>
      </c>
      <c r="N5638">
        <v>0</v>
      </c>
      <c r="O5638">
        <v>0</v>
      </c>
      <c r="P5638">
        <v>0</v>
      </c>
      <c r="Q5638">
        <v>0.28000000000000003</v>
      </c>
      <c r="R5638">
        <v>14.033576294824799</v>
      </c>
      <c r="S5638">
        <v>64.12</v>
      </c>
      <c r="T5638">
        <v>3</v>
      </c>
      <c r="U5638">
        <v>50.1199153386601</v>
      </c>
      <c r="V5638">
        <v>0.173913043478261</v>
      </c>
    </row>
    <row r="5639" spans="1:22" hidden="1" x14ac:dyDescent="0.25">
      <c r="A5639" t="str">
        <f t="shared" si="118"/>
        <v>6-17MDepr Lowop_speccare</v>
      </c>
      <c r="B5639" t="s">
        <v>272</v>
      </c>
      <c r="C5639" t="s">
        <v>5</v>
      </c>
      <c r="D5639" t="s">
        <v>591</v>
      </c>
      <c r="E5639" t="s">
        <v>4970</v>
      </c>
      <c r="F5639">
        <v>229</v>
      </c>
      <c r="G5639" t="s">
        <v>308</v>
      </c>
      <c r="H5639">
        <v>105.59250327576601</v>
      </c>
      <c r="I5639">
        <v>1.86</v>
      </c>
      <c r="J5639" t="s">
        <v>332</v>
      </c>
      <c r="K5639">
        <v>196.40205609292499</v>
      </c>
      <c r="L5639">
        <v>44976.070845279799</v>
      </c>
      <c r="M5639">
        <v>1.86</v>
      </c>
      <c r="N5639">
        <v>0</v>
      </c>
      <c r="O5639">
        <v>0</v>
      </c>
      <c r="P5639">
        <v>0</v>
      </c>
      <c r="Q5639">
        <v>0</v>
      </c>
      <c r="R5639">
        <v>0</v>
      </c>
      <c r="S5639">
        <v>425.94</v>
      </c>
      <c r="T5639">
        <v>3</v>
      </c>
      <c r="U5639">
        <v>105.59250327576601</v>
      </c>
      <c r="V5639">
        <v>0.21653084982537801</v>
      </c>
    </row>
    <row r="5640" spans="1:22" hidden="1" x14ac:dyDescent="0.25">
      <c r="A5640" t="str">
        <f t="shared" si="118"/>
        <v>6-17MDepr Lowop_surg</v>
      </c>
      <c r="B5640" t="s">
        <v>272</v>
      </c>
      <c r="C5640" t="s">
        <v>5</v>
      </c>
      <c r="D5640" t="s">
        <v>591</v>
      </c>
      <c r="E5640" t="s">
        <v>4970</v>
      </c>
      <c r="F5640">
        <v>229</v>
      </c>
      <c r="G5640" t="s">
        <v>309</v>
      </c>
      <c r="H5640">
        <v>28.596148172303501</v>
      </c>
      <c r="I5640">
        <v>0.05</v>
      </c>
      <c r="J5640" t="s">
        <v>336</v>
      </c>
      <c r="K5640">
        <v>1.42980740861517</v>
      </c>
      <c r="L5640">
        <v>327.42589657287499</v>
      </c>
      <c r="M5640">
        <v>0</v>
      </c>
      <c r="N5640">
        <v>0</v>
      </c>
      <c r="O5640">
        <v>0</v>
      </c>
      <c r="P5640">
        <v>0</v>
      </c>
      <c r="Q5640">
        <v>0.05</v>
      </c>
      <c r="R5640">
        <v>1.42980740861517</v>
      </c>
      <c r="S5640">
        <v>11.45</v>
      </c>
      <c r="T5640">
        <v>3</v>
      </c>
      <c r="U5640">
        <v>28.596148172303501</v>
      </c>
      <c r="V5640">
        <v>3.1055900621118002E-2</v>
      </c>
    </row>
    <row r="5641" spans="1:22" hidden="1" x14ac:dyDescent="0.25">
      <c r="A5641" t="str">
        <f t="shared" si="118"/>
        <v>6-17MDepr Lowop_ultrasound</v>
      </c>
      <c r="B5641" t="s">
        <v>272</v>
      </c>
      <c r="C5641" t="s">
        <v>5</v>
      </c>
      <c r="D5641" t="s">
        <v>591</v>
      </c>
      <c r="E5641" t="s">
        <v>4970</v>
      </c>
      <c r="F5641">
        <v>229</v>
      </c>
      <c r="G5641" t="s">
        <v>310</v>
      </c>
      <c r="H5641">
        <v>180.001072214451</v>
      </c>
      <c r="I5641">
        <v>0.01</v>
      </c>
      <c r="J5641" t="s">
        <v>333</v>
      </c>
      <c r="K5641">
        <v>1.8000107221445101</v>
      </c>
      <c r="L5641">
        <v>412.202455371094</v>
      </c>
      <c r="M5641">
        <v>0</v>
      </c>
      <c r="N5641">
        <v>0.01</v>
      </c>
      <c r="O5641">
        <v>0</v>
      </c>
      <c r="P5641">
        <v>0</v>
      </c>
      <c r="Q5641">
        <v>0</v>
      </c>
      <c r="R5641">
        <v>0</v>
      </c>
      <c r="S5641">
        <v>2.29</v>
      </c>
      <c r="T5641">
        <v>3</v>
      </c>
      <c r="U5641">
        <v>180.001072214451</v>
      </c>
      <c r="V5641">
        <v>8.6956521739130401E-3</v>
      </c>
    </row>
    <row r="5642" spans="1:22" hidden="1" x14ac:dyDescent="0.25">
      <c r="A5642" t="str">
        <f t="shared" si="118"/>
        <v>6-17MDepr Lowop_xray</v>
      </c>
      <c r="B5642" t="s">
        <v>272</v>
      </c>
      <c r="C5642" t="s">
        <v>5</v>
      </c>
      <c r="D5642" t="s">
        <v>591</v>
      </c>
      <c r="E5642" t="s">
        <v>4970</v>
      </c>
      <c r="F5642">
        <v>229</v>
      </c>
      <c r="G5642" t="s">
        <v>311</v>
      </c>
      <c r="H5642">
        <v>127.921462557692</v>
      </c>
      <c r="I5642">
        <v>0.21</v>
      </c>
      <c r="J5642" t="s">
        <v>333</v>
      </c>
      <c r="K5642">
        <v>26.863507137115398</v>
      </c>
      <c r="L5642">
        <v>6151.7431343994303</v>
      </c>
      <c r="M5642">
        <v>0</v>
      </c>
      <c r="N5642">
        <v>0.21</v>
      </c>
      <c r="O5642">
        <v>0</v>
      </c>
      <c r="P5642">
        <v>0</v>
      </c>
      <c r="Q5642">
        <v>0</v>
      </c>
      <c r="R5642">
        <v>0</v>
      </c>
      <c r="S5642">
        <v>48.09</v>
      </c>
      <c r="T5642">
        <v>3</v>
      </c>
      <c r="U5642">
        <v>127.921462557692</v>
      </c>
      <c r="V5642">
        <v>0.182608695652174</v>
      </c>
    </row>
    <row r="5643" spans="1:22" hidden="1" x14ac:dyDescent="0.25">
      <c r="A5643" t="str">
        <f t="shared" si="118"/>
        <v>6-17MDepr Lowrx_generic</v>
      </c>
      <c r="B5643" t="s">
        <v>272</v>
      </c>
      <c r="C5643" t="s">
        <v>5</v>
      </c>
      <c r="D5643" t="s">
        <v>591</v>
      </c>
      <c r="E5643" t="s">
        <v>4970</v>
      </c>
      <c r="F5643">
        <v>229</v>
      </c>
      <c r="G5643" t="s">
        <v>312</v>
      </c>
      <c r="H5643">
        <v>29.9150902535341</v>
      </c>
      <c r="I5643">
        <v>6.1</v>
      </c>
      <c r="J5643" t="s">
        <v>334</v>
      </c>
      <c r="K5643">
        <v>182.48205054655801</v>
      </c>
      <c r="L5643">
        <v>41788.389575161797</v>
      </c>
      <c r="M5643">
        <v>0</v>
      </c>
      <c r="N5643">
        <v>0</v>
      </c>
      <c r="O5643">
        <v>6.1</v>
      </c>
      <c r="P5643">
        <v>0</v>
      </c>
      <c r="Q5643">
        <v>0</v>
      </c>
      <c r="R5643">
        <v>0</v>
      </c>
      <c r="S5643">
        <v>1396.9</v>
      </c>
      <c r="T5643">
        <v>3</v>
      </c>
      <c r="U5643">
        <v>29.9150902535341</v>
      </c>
      <c r="V5643">
        <v>0.86280056577086295</v>
      </c>
    </row>
    <row r="5644" spans="1:22" hidden="1" x14ac:dyDescent="0.25">
      <c r="A5644" t="str">
        <f t="shared" si="118"/>
        <v>6-17MDepr Lowrx_npbrand</v>
      </c>
      <c r="B5644" t="s">
        <v>272</v>
      </c>
      <c r="C5644" t="s">
        <v>5</v>
      </c>
      <c r="D5644" t="s">
        <v>591</v>
      </c>
      <c r="E5644" t="s">
        <v>4970</v>
      </c>
      <c r="F5644">
        <v>229</v>
      </c>
      <c r="G5644" t="s">
        <v>2688</v>
      </c>
      <c r="H5644">
        <v>311.02428677064199</v>
      </c>
      <c r="I5644">
        <v>0.12242423447</v>
      </c>
      <c r="J5644" t="s">
        <v>334</v>
      </c>
      <c r="K5644">
        <v>38.076910209473603</v>
      </c>
      <c r="L5644">
        <v>8719.6124379694502</v>
      </c>
      <c r="M5644">
        <v>0</v>
      </c>
      <c r="N5644">
        <v>0</v>
      </c>
      <c r="O5644">
        <v>0.12242423447</v>
      </c>
      <c r="P5644">
        <v>0</v>
      </c>
      <c r="Q5644">
        <v>0</v>
      </c>
      <c r="R5644">
        <v>0</v>
      </c>
      <c r="S5644">
        <v>28.03514969363</v>
      </c>
      <c r="T5644">
        <v>3</v>
      </c>
      <c r="U5644">
        <v>311.02428677064199</v>
      </c>
      <c r="V5644">
        <v>1.7316016190947699E-2</v>
      </c>
    </row>
    <row r="5645" spans="1:22" hidden="1" x14ac:dyDescent="0.25">
      <c r="A5645" t="str">
        <f t="shared" si="118"/>
        <v>6-17MDepr Lowrx_pbrand</v>
      </c>
      <c r="B5645" t="s">
        <v>272</v>
      </c>
      <c r="C5645" t="s">
        <v>5</v>
      </c>
      <c r="D5645" t="s">
        <v>591</v>
      </c>
      <c r="E5645" t="s">
        <v>4970</v>
      </c>
      <c r="F5645">
        <v>229</v>
      </c>
      <c r="G5645" t="s">
        <v>2687</v>
      </c>
      <c r="H5645">
        <v>193.02809764149001</v>
      </c>
      <c r="I5645">
        <v>0.84757576553000002</v>
      </c>
      <c r="J5645" t="s">
        <v>334</v>
      </c>
      <c r="K5645">
        <v>163.60593762728601</v>
      </c>
      <c r="L5645">
        <v>37465.759716648397</v>
      </c>
      <c r="M5645">
        <v>0</v>
      </c>
      <c r="N5645">
        <v>0</v>
      </c>
      <c r="O5645">
        <v>0.84757576553000002</v>
      </c>
      <c r="P5645">
        <v>0</v>
      </c>
      <c r="Q5645">
        <v>0</v>
      </c>
      <c r="R5645">
        <v>0</v>
      </c>
      <c r="S5645">
        <v>194.09485030637001</v>
      </c>
      <c r="T5645">
        <v>3</v>
      </c>
      <c r="U5645">
        <v>193.02809764149001</v>
      </c>
      <c r="V5645">
        <v>0.11988341803819</v>
      </c>
    </row>
    <row r="5646" spans="1:22" hidden="1" x14ac:dyDescent="0.25">
      <c r="A5646" t="str">
        <f t="shared" si="118"/>
        <v>6-17MDepr Lowrx_specialty</v>
      </c>
      <c r="B5646" t="s">
        <v>272</v>
      </c>
      <c r="C5646" t="s">
        <v>5</v>
      </c>
      <c r="D5646" t="s">
        <v>591</v>
      </c>
      <c r="E5646" t="s">
        <v>4970</v>
      </c>
      <c r="F5646">
        <v>229</v>
      </c>
      <c r="G5646" t="s">
        <v>313</v>
      </c>
      <c r="H5646">
        <v>0</v>
      </c>
      <c r="I5646">
        <v>0</v>
      </c>
      <c r="J5646" t="s">
        <v>334</v>
      </c>
      <c r="K5646">
        <v>0</v>
      </c>
      <c r="L5646">
        <v>0</v>
      </c>
      <c r="M5646">
        <v>0</v>
      </c>
      <c r="N5646">
        <v>0</v>
      </c>
      <c r="O5646">
        <v>0</v>
      </c>
      <c r="P5646">
        <v>0</v>
      </c>
      <c r="Q5646">
        <v>0</v>
      </c>
      <c r="R5646">
        <v>0</v>
      </c>
      <c r="S5646">
        <v>0</v>
      </c>
      <c r="T5646">
        <v>3</v>
      </c>
      <c r="U5646">
        <v>0</v>
      </c>
      <c r="V5646">
        <v>0</v>
      </c>
    </row>
    <row r="5647" spans="1:22" hidden="1" x14ac:dyDescent="0.25">
      <c r="A5647" t="str">
        <f t="shared" si="118"/>
        <v>6-17MDepr Medip_fac</v>
      </c>
      <c r="B5647" t="s">
        <v>272</v>
      </c>
      <c r="C5647" t="s">
        <v>5</v>
      </c>
      <c r="D5647" t="s">
        <v>591</v>
      </c>
      <c r="E5647" t="s">
        <v>4971</v>
      </c>
      <c r="F5647">
        <v>0</v>
      </c>
      <c r="G5647" t="s">
        <v>289</v>
      </c>
      <c r="H5647">
        <v>971.80708337136195</v>
      </c>
      <c r="I5647">
        <v>0.13</v>
      </c>
      <c r="J5647" t="s">
        <v>335</v>
      </c>
      <c r="K5647">
        <v>126.334920838277</v>
      </c>
      <c r="L5647">
        <v>0</v>
      </c>
      <c r="M5647">
        <v>0</v>
      </c>
      <c r="N5647">
        <v>0</v>
      </c>
      <c r="O5647">
        <v>0</v>
      </c>
      <c r="P5647">
        <v>0.13</v>
      </c>
      <c r="Q5647">
        <v>0</v>
      </c>
      <c r="R5647">
        <v>0</v>
      </c>
      <c r="S5647">
        <v>0</v>
      </c>
      <c r="T5647">
        <v>5.5</v>
      </c>
      <c r="U5647">
        <v>971.80708337136195</v>
      </c>
      <c r="V5647">
        <v>1</v>
      </c>
    </row>
    <row r="5648" spans="1:22" hidden="1" x14ac:dyDescent="0.25">
      <c r="A5648" t="str">
        <f t="shared" si="118"/>
        <v>6-17MDepr Medip_prof</v>
      </c>
      <c r="B5648" t="s">
        <v>272</v>
      </c>
      <c r="C5648" t="s">
        <v>5</v>
      </c>
      <c r="D5648" t="s">
        <v>591</v>
      </c>
      <c r="E5648" t="s">
        <v>4971</v>
      </c>
      <c r="F5648">
        <v>0</v>
      </c>
      <c r="G5648" t="s">
        <v>290</v>
      </c>
      <c r="H5648">
        <v>402.92604831996499</v>
      </c>
      <c r="I5648">
        <v>4.4999999999999998E-2</v>
      </c>
      <c r="J5648" t="s">
        <v>363</v>
      </c>
      <c r="K5648">
        <v>18.1316721743984</v>
      </c>
      <c r="L5648">
        <v>0</v>
      </c>
      <c r="M5648">
        <v>0</v>
      </c>
      <c r="N5648">
        <v>0</v>
      </c>
      <c r="O5648">
        <v>0</v>
      </c>
      <c r="P5648">
        <v>0</v>
      </c>
      <c r="Q5648">
        <v>0</v>
      </c>
      <c r="R5648">
        <v>0</v>
      </c>
      <c r="S5648">
        <v>0</v>
      </c>
      <c r="T5648">
        <v>5.5</v>
      </c>
      <c r="U5648">
        <v>402.92604831996499</v>
      </c>
      <c r="V5648">
        <v>0.34615384615384598</v>
      </c>
    </row>
    <row r="5649" spans="1:22" hidden="1" x14ac:dyDescent="0.25">
      <c r="A5649" t="str">
        <f t="shared" si="118"/>
        <v>6-17MDepr Medop_ambulance</v>
      </c>
      <c r="B5649" t="s">
        <v>272</v>
      </c>
      <c r="C5649" t="s">
        <v>5</v>
      </c>
      <c r="D5649" t="s">
        <v>591</v>
      </c>
      <c r="E5649" t="s">
        <v>4971</v>
      </c>
      <c r="F5649">
        <v>0</v>
      </c>
      <c r="G5649" t="s">
        <v>291</v>
      </c>
      <c r="H5649">
        <v>909.98222677145895</v>
      </c>
      <c r="I5649">
        <v>2.5000000000000001E-2</v>
      </c>
      <c r="J5649" t="s">
        <v>336</v>
      </c>
      <c r="K5649">
        <v>22.749555669286501</v>
      </c>
      <c r="L5649">
        <v>0</v>
      </c>
      <c r="M5649">
        <v>0</v>
      </c>
      <c r="N5649">
        <v>0</v>
      </c>
      <c r="O5649">
        <v>0</v>
      </c>
      <c r="P5649">
        <v>0</v>
      </c>
      <c r="Q5649">
        <v>2.5000000000000001E-2</v>
      </c>
      <c r="R5649">
        <v>22.749555669286501</v>
      </c>
      <c r="S5649">
        <v>0</v>
      </c>
      <c r="T5649">
        <v>5.5</v>
      </c>
      <c r="U5649">
        <v>909.98222677145895</v>
      </c>
      <c r="V5649">
        <v>1.1111111111111099E-2</v>
      </c>
    </row>
    <row r="5650" spans="1:22" hidden="1" x14ac:dyDescent="0.25">
      <c r="A5650" t="str">
        <f t="shared" si="118"/>
        <v>6-17MDepr Medop_chiro</v>
      </c>
      <c r="B5650" t="s">
        <v>272</v>
      </c>
      <c r="C5650" t="s">
        <v>5</v>
      </c>
      <c r="D5650" t="s">
        <v>591</v>
      </c>
      <c r="E5650" t="s">
        <v>4971</v>
      </c>
      <c r="F5650">
        <v>0</v>
      </c>
      <c r="G5650" t="s">
        <v>292</v>
      </c>
      <c r="H5650">
        <v>50.746427843423497</v>
      </c>
      <c r="I5650">
        <v>0.105</v>
      </c>
      <c r="J5650" t="s">
        <v>332</v>
      </c>
      <c r="K5650">
        <v>5.32837492355947</v>
      </c>
      <c r="L5650">
        <v>0</v>
      </c>
      <c r="M5650">
        <v>0.105</v>
      </c>
      <c r="N5650">
        <v>0</v>
      </c>
      <c r="O5650">
        <v>0</v>
      </c>
      <c r="P5650">
        <v>0</v>
      </c>
      <c r="Q5650">
        <v>0</v>
      </c>
      <c r="R5650">
        <v>0</v>
      </c>
      <c r="S5650">
        <v>0</v>
      </c>
      <c r="T5650">
        <v>5.5</v>
      </c>
      <c r="U5650">
        <v>50.746427843423497</v>
      </c>
      <c r="V5650">
        <v>7.2967338429464901E-3</v>
      </c>
    </row>
    <row r="5651" spans="1:22" hidden="1" x14ac:dyDescent="0.25">
      <c r="A5651" t="str">
        <f t="shared" si="118"/>
        <v>6-17MDepr Medop_ct_mri</v>
      </c>
      <c r="B5651" t="s">
        <v>272</v>
      </c>
      <c r="C5651" t="s">
        <v>5</v>
      </c>
      <c r="D5651" t="s">
        <v>591</v>
      </c>
      <c r="E5651" t="s">
        <v>4971</v>
      </c>
      <c r="F5651">
        <v>0</v>
      </c>
      <c r="G5651" t="s">
        <v>293</v>
      </c>
      <c r="H5651">
        <v>968.98436216929099</v>
      </c>
      <c r="I5651">
        <v>0.08</v>
      </c>
      <c r="J5651" t="s">
        <v>333</v>
      </c>
      <c r="K5651">
        <v>77.518748973543296</v>
      </c>
      <c r="L5651">
        <v>0</v>
      </c>
      <c r="M5651">
        <v>0</v>
      </c>
      <c r="N5651">
        <v>0.08</v>
      </c>
      <c r="O5651">
        <v>0</v>
      </c>
      <c r="P5651">
        <v>0</v>
      </c>
      <c r="Q5651">
        <v>0</v>
      </c>
      <c r="R5651">
        <v>0</v>
      </c>
      <c r="S5651">
        <v>0</v>
      </c>
      <c r="T5651">
        <v>5.5</v>
      </c>
      <c r="U5651">
        <v>968.98436216929099</v>
      </c>
      <c r="V5651">
        <v>4.4568245125348203E-2</v>
      </c>
    </row>
    <row r="5652" spans="1:22" hidden="1" x14ac:dyDescent="0.25">
      <c r="A5652" t="str">
        <f t="shared" si="118"/>
        <v>6-17MDepr Medop_diagnostic_cardiology</v>
      </c>
      <c r="B5652" t="s">
        <v>272</v>
      </c>
      <c r="C5652" t="s">
        <v>5</v>
      </c>
      <c r="D5652" t="s">
        <v>591</v>
      </c>
      <c r="E5652" t="s">
        <v>4971</v>
      </c>
      <c r="F5652">
        <v>0</v>
      </c>
      <c r="G5652" t="s">
        <v>294</v>
      </c>
      <c r="H5652">
        <v>260.23806196874602</v>
      </c>
      <c r="I5652">
        <v>0.19500000000000001</v>
      </c>
      <c r="J5652" t="s">
        <v>333</v>
      </c>
      <c r="K5652">
        <v>50.7464220839055</v>
      </c>
      <c r="L5652">
        <v>0</v>
      </c>
      <c r="M5652">
        <v>0</v>
      </c>
      <c r="N5652">
        <v>0.19500000000000001</v>
      </c>
      <c r="O5652">
        <v>0</v>
      </c>
      <c r="P5652">
        <v>0</v>
      </c>
      <c r="Q5652">
        <v>0</v>
      </c>
      <c r="R5652">
        <v>0</v>
      </c>
      <c r="S5652">
        <v>0</v>
      </c>
      <c r="T5652">
        <v>5.5</v>
      </c>
      <c r="U5652">
        <v>260.23806196874602</v>
      </c>
      <c r="V5652">
        <v>0.108635097493036</v>
      </c>
    </row>
    <row r="5653" spans="1:22" hidden="1" x14ac:dyDescent="0.25">
      <c r="A5653" t="str">
        <f t="shared" si="118"/>
        <v>6-17MDepr Medop_dialysis</v>
      </c>
      <c r="B5653" t="s">
        <v>272</v>
      </c>
      <c r="C5653" t="s">
        <v>5</v>
      </c>
      <c r="D5653" t="s">
        <v>591</v>
      </c>
      <c r="E5653" t="s">
        <v>4971</v>
      </c>
      <c r="F5653">
        <v>0</v>
      </c>
      <c r="G5653" t="s">
        <v>295</v>
      </c>
      <c r="H5653">
        <v>0</v>
      </c>
      <c r="I5653">
        <v>0</v>
      </c>
      <c r="J5653" t="s">
        <v>336</v>
      </c>
      <c r="K5653">
        <v>0</v>
      </c>
      <c r="L5653">
        <v>0</v>
      </c>
      <c r="M5653">
        <v>0</v>
      </c>
      <c r="N5653">
        <v>0</v>
      </c>
      <c r="O5653">
        <v>0</v>
      </c>
      <c r="P5653">
        <v>0</v>
      </c>
      <c r="Q5653">
        <v>0</v>
      </c>
      <c r="R5653">
        <v>0</v>
      </c>
      <c r="S5653">
        <v>0</v>
      </c>
      <c r="T5653">
        <v>5.5</v>
      </c>
      <c r="U5653">
        <v>0</v>
      </c>
      <c r="V5653">
        <v>0</v>
      </c>
    </row>
    <row r="5654" spans="1:22" hidden="1" x14ac:dyDescent="0.25">
      <c r="A5654" t="str">
        <f t="shared" si="118"/>
        <v>6-17MDepr Medop_dme</v>
      </c>
      <c r="B5654" t="s">
        <v>272</v>
      </c>
      <c r="C5654" t="s">
        <v>5</v>
      </c>
      <c r="D5654" t="s">
        <v>591</v>
      </c>
      <c r="E5654" t="s">
        <v>4971</v>
      </c>
      <c r="F5654">
        <v>0</v>
      </c>
      <c r="G5654" t="s">
        <v>296</v>
      </c>
      <c r="H5654">
        <v>57.804952481065897</v>
      </c>
      <c r="I5654">
        <v>2.5000000000000001E-2</v>
      </c>
      <c r="J5654" t="s">
        <v>336</v>
      </c>
      <c r="K5654">
        <v>1.4451238120266501</v>
      </c>
      <c r="L5654">
        <v>0</v>
      </c>
      <c r="M5654">
        <v>0</v>
      </c>
      <c r="N5654">
        <v>0</v>
      </c>
      <c r="O5654">
        <v>0</v>
      </c>
      <c r="P5654">
        <v>0</v>
      </c>
      <c r="Q5654">
        <v>2.5000000000000001E-2</v>
      </c>
      <c r="R5654">
        <v>1.4451238120266501</v>
      </c>
      <c r="S5654">
        <v>0</v>
      </c>
      <c r="T5654">
        <v>5.5</v>
      </c>
      <c r="U5654">
        <v>57.804952481065897</v>
      </c>
      <c r="V5654">
        <v>1.1111111111111099E-2</v>
      </c>
    </row>
    <row r="5655" spans="1:22" hidden="1" x14ac:dyDescent="0.25">
      <c r="A5655" t="str">
        <f t="shared" si="118"/>
        <v>6-17MDepr Medop_er_fac</v>
      </c>
      <c r="B5655" t="s">
        <v>272</v>
      </c>
      <c r="C5655" t="s">
        <v>5</v>
      </c>
      <c r="D5655" t="s">
        <v>591</v>
      </c>
      <c r="E5655" t="s">
        <v>4971</v>
      </c>
      <c r="F5655">
        <v>0</v>
      </c>
      <c r="G5655" t="s">
        <v>297</v>
      </c>
      <c r="H5655">
        <v>1278.8452822358799</v>
      </c>
      <c r="I5655">
        <v>0.28999999999999998</v>
      </c>
      <c r="J5655" t="s">
        <v>336</v>
      </c>
      <c r="K5655">
        <v>370.86513184840601</v>
      </c>
      <c r="L5655">
        <v>0</v>
      </c>
      <c r="M5655">
        <v>0</v>
      </c>
      <c r="N5655">
        <v>0</v>
      </c>
      <c r="O5655">
        <v>0</v>
      </c>
      <c r="P5655">
        <v>0</v>
      </c>
      <c r="Q5655">
        <v>0.28999999999999998</v>
      </c>
      <c r="R5655">
        <v>370.86513184840601</v>
      </c>
      <c r="S5655">
        <v>0</v>
      </c>
      <c r="T5655">
        <v>5.5</v>
      </c>
      <c r="U5655">
        <v>1278.8452822358799</v>
      </c>
      <c r="V5655">
        <v>0.128888888888889</v>
      </c>
    </row>
    <row r="5656" spans="1:22" hidden="1" x14ac:dyDescent="0.25">
      <c r="A5656" t="str">
        <f t="shared" ref="A5656:A5719" si="119">B5656&amp;C5656&amp;E5656&amp;G5656</f>
        <v>6-17MDepr Medop_er_prof</v>
      </c>
      <c r="B5656" t="s">
        <v>272</v>
      </c>
      <c r="C5656" t="s">
        <v>5</v>
      </c>
      <c r="D5656" t="s">
        <v>591</v>
      </c>
      <c r="E5656" t="s">
        <v>4971</v>
      </c>
      <c r="F5656">
        <v>0</v>
      </c>
      <c r="G5656" t="s">
        <v>298</v>
      </c>
      <c r="H5656">
        <v>0</v>
      </c>
      <c r="I5656">
        <v>0</v>
      </c>
      <c r="J5656" t="s">
        <v>276</v>
      </c>
      <c r="K5656">
        <v>0</v>
      </c>
      <c r="L5656">
        <v>0</v>
      </c>
      <c r="M5656">
        <v>0</v>
      </c>
      <c r="N5656">
        <v>0</v>
      </c>
      <c r="O5656">
        <v>0</v>
      </c>
      <c r="P5656">
        <v>0</v>
      </c>
      <c r="Q5656">
        <v>0</v>
      </c>
      <c r="R5656">
        <v>0</v>
      </c>
      <c r="S5656">
        <v>0</v>
      </c>
      <c r="T5656">
        <v>5.5</v>
      </c>
      <c r="U5656">
        <v>0</v>
      </c>
      <c r="V5656">
        <v>0</v>
      </c>
    </row>
    <row r="5657" spans="1:22" hidden="1" x14ac:dyDescent="0.25">
      <c r="A5657" t="str">
        <f t="shared" si="119"/>
        <v>6-17MDepr Medop_eye</v>
      </c>
      <c r="B5657" t="s">
        <v>272</v>
      </c>
      <c r="C5657" t="s">
        <v>5</v>
      </c>
      <c r="D5657" t="s">
        <v>591</v>
      </c>
      <c r="E5657" t="s">
        <v>4971</v>
      </c>
      <c r="F5657">
        <v>0</v>
      </c>
      <c r="G5657" t="s">
        <v>299</v>
      </c>
      <c r="H5657">
        <v>148.26288205951701</v>
      </c>
      <c r="I5657">
        <v>3.5000000000000003E-2</v>
      </c>
      <c r="J5657" t="s">
        <v>332</v>
      </c>
      <c r="K5657">
        <v>5.1892008720831102</v>
      </c>
      <c r="L5657">
        <v>0</v>
      </c>
      <c r="M5657">
        <v>3.5000000000000003E-2</v>
      </c>
      <c r="N5657">
        <v>0</v>
      </c>
      <c r="O5657">
        <v>0</v>
      </c>
      <c r="P5657">
        <v>0</v>
      </c>
      <c r="Q5657">
        <v>0</v>
      </c>
      <c r="R5657">
        <v>0</v>
      </c>
      <c r="S5657">
        <v>0</v>
      </c>
      <c r="T5657">
        <v>5.5</v>
      </c>
      <c r="U5657">
        <v>148.26288205951701</v>
      </c>
      <c r="V5657">
        <v>2.4322446143155E-3</v>
      </c>
    </row>
    <row r="5658" spans="1:22" hidden="1" x14ac:dyDescent="0.25">
      <c r="A5658" t="str">
        <f t="shared" si="119"/>
        <v>6-17MDepr Medop_jcode</v>
      </c>
      <c r="B5658" t="s">
        <v>272</v>
      </c>
      <c r="C5658" t="s">
        <v>5</v>
      </c>
      <c r="D5658" t="s">
        <v>591</v>
      </c>
      <c r="E5658" t="s">
        <v>4971</v>
      </c>
      <c r="F5658">
        <v>0</v>
      </c>
      <c r="G5658" t="s">
        <v>300</v>
      </c>
      <c r="H5658">
        <v>0</v>
      </c>
      <c r="I5658">
        <v>0</v>
      </c>
      <c r="J5658" t="s">
        <v>336</v>
      </c>
      <c r="K5658">
        <v>0</v>
      </c>
      <c r="L5658">
        <v>0</v>
      </c>
      <c r="M5658">
        <v>0</v>
      </c>
      <c r="N5658">
        <v>0</v>
      </c>
      <c r="O5658">
        <v>0</v>
      </c>
      <c r="P5658">
        <v>0</v>
      </c>
      <c r="Q5658">
        <v>0</v>
      </c>
      <c r="R5658">
        <v>0</v>
      </c>
      <c r="S5658">
        <v>0</v>
      </c>
      <c r="T5658">
        <v>5.5</v>
      </c>
      <c r="U5658">
        <v>0</v>
      </c>
      <c r="V5658">
        <v>0</v>
      </c>
    </row>
    <row r="5659" spans="1:22" hidden="1" x14ac:dyDescent="0.25">
      <c r="A5659" t="str">
        <f t="shared" si="119"/>
        <v>6-17MDepr Medop_lab</v>
      </c>
      <c r="B5659" t="s">
        <v>272</v>
      </c>
      <c r="C5659" t="s">
        <v>5</v>
      </c>
      <c r="D5659" t="s">
        <v>591</v>
      </c>
      <c r="E5659" t="s">
        <v>4971</v>
      </c>
      <c r="F5659">
        <v>0</v>
      </c>
      <c r="G5659" t="s">
        <v>301</v>
      </c>
      <c r="H5659">
        <v>100.5790974066</v>
      </c>
      <c r="I5659">
        <v>1.1000000000000001</v>
      </c>
      <c r="J5659" t="s">
        <v>333</v>
      </c>
      <c r="K5659">
        <v>110.63700714725999</v>
      </c>
      <c r="L5659">
        <v>0</v>
      </c>
      <c r="M5659">
        <v>0</v>
      </c>
      <c r="N5659">
        <v>1.1000000000000001</v>
      </c>
      <c r="O5659">
        <v>0</v>
      </c>
      <c r="P5659">
        <v>0</v>
      </c>
      <c r="Q5659">
        <v>0</v>
      </c>
      <c r="R5659">
        <v>0</v>
      </c>
      <c r="S5659">
        <v>0</v>
      </c>
      <c r="T5659">
        <v>5.5</v>
      </c>
      <c r="U5659">
        <v>100.5790974066</v>
      </c>
      <c r="V5659">
        <v>0.61281337047353801</v>
      </c>
    </row>
    <row r="5660" spans="1:22" hidden="1" x14ac:dyDescent="0.25">
      <c r="A5660" t="str">
        <f t="shared" si="119"/>
        <v>6-17MDepr Medop_mh</v>
      </c>
      <c r="B5660" t="s">
        <v>272</v>
      </c>
      <c r="C5660" t="s">
        <v>5</v>
      </c>
      <c r="D5660" t="s">
        <v>591</v>
      </c>
      <c r="E5660" t="s">
        <v>4971</v>
      </c>
      <c r="F5660">
        <v>0</v>
      </c>
      <c r="G5660" t="s">
        <v>302</v>
      </c>
      <c r="H5660">
        <v>111.979557462969</v>
      </c>
      <c r="I5660">
        <v>7.625</v>
      </c>
      <c r="J5660" t="s">
        <v>332</v>
      </c>
      <c r="K5660">
        <v>853.84412565513503</v>
      </c>
      <c r="L5660">
        <v>0</v>
      </c>
      <c r="M5660">
        <v>7.625</v>
      </c>
      <c r="N5660">
        <v>0</v>
      </c>
      <c r="O5660">
        <v>0</v>
      </c>
      <c r="P5660">
        <v>0</v>
      </c>
      <c r="Q5660">
        <v>0</v>
      </c>
      <c r="R5660">
        <v>0</v>
      </c>
      <c r="S5660">
        <v>0</v>
      </c>
      <c r="T5660">
        <v>5.5</v>
      </c>
      <c r="U5660">
        <v>111.979557462969</v>
      </c>
      <c r="V5660">
        <v>0.52988186240444701</v>
      </c>
    </row>
    <row r="5661" spans="1:22" hidden="1" x14ac:dyDescent="0.25">
      <c r="A5661" t="str">
        <f t="shared" si="119"/>
        <v>6-17MDepr Medop_op_fac</v>
      </c>
      <c r="B5661" t="s">
        <v>272</v>
      </c>
      <c r="C5661" t="s">
        <v>5</v>
      </c>
      <c r="D5661" t="s">
        <v>591</v>
      </c>
      <c r="E5661" t="s">
        <v>4971</v>
      </c>
      <c r="F5661">
        <v>0</v>
      </c>
      <c r="G5661" t="s">
        <v>303</v>
      </c>
      <c r="H5661">
        <v>361.47914959673199</v>
      </c>
      <c r="I5661">
        <v>0.42</v>
      </c>
      <c r="J5661" t="s">
        <v>336</v>
      </c>
      <c r="K5661">
        <v>151.821242830627</v>
      </c>
      <c r="L5661">
        <v>0</v>
      </c>
      <c r="M5661">
        <v>0</v>
      </c>
      <c r="N5661">
        <v>0</v>
      </c>
      <c r="O5661">
        <v>0</v>
      </c>
      <c r="P5661">
        <v>0</v>
      </c>
      <c r="Q5661">
        <v>0.42</v>
      </c>
      <c r="R5661">
        <v>151.821242830627</v>
      </c>
      <c r="S5661">
        <v>0</v>
      </c>
      <c r="T5661">
        <v>5.5</v>
      </c>
      <c r="U5661">
        <v>361.47914959673199</v>
      </c>
      <c r="V5661">
        <v>0.18666666666666701</v>
      </c>
    </row>
    <row r="5662" spans="1:22" hidden="1" x14ac:dyDescent="0.25">
      <c r="A5662" t="str">
        <f t="shared" si="119"/>
        <v>6-17MDepr Medop_other</v>
      </c>
      <c r="B5662" t="s">
        <v>272</v>
      </c>
      <c r="C5662" t="s">
        <v>5</v>
      </c>
      <c r="D5662" t="s">
        <v>591</v>
      </c>
      <c r="E5662" t="s">
        <v>4971</v>
      </c>
      <c r="F5662">
        <v>0</v>
      </c>
      <c r="G5662" t="s">
        <v>304</v>
      </c>
      <c r="H5662">
        <v>258.52799841503298</v>
      </c>
      <c r="I5662">
        <v>1</v>
      </c>
      <c r="J5662" t="s">
        <v>336</v>
      </c>
      <c r="K5662">
        <v>258.52799841503298</v>
      </c>
      <c r="L5662">
        <v>0</v>
      </c>
      <c r="M5662">
        <v>0</v>
      </c>
      <c r="N5662">
        <v>0</v>
      </c>
      <c r="O5662">
        <v>0</v>
      </c>
      <c r="P5662">
        <v>0</v>
      </c>
      <c r="Q5662">
        <v>1</v>
      </c>
      <c r="R5662">
        <v>258.52799841503298</v>
      </c>
      <c r="S5662">
        <v>0</v>
      </c>
      <c r="T5662">
        <v>5.5</v>
      </c>
      <c r="U5662">
        <v>258.52799841503298</v>
      </c>
      <c r="V5662">
        <v>0.44444444444444398</v>
      </c>
    </row>
    <row r="5663" spans="1:22" hidden="1" x14ac:dyDescent="0.25">
      <c r="A5663" t="str">
        <f t="shared" si="119"/>
        <v>6-17MDepr Medop_prev</v>
      </c>
      <c r="B5663" t="s">
        <v>272</v>
      </c>
      <c r="C5663" t="s">
        <v>5</v>
      </c>
      <c r="D5663" t="s">
        <v>591</v>
      </c>
      <c r="E5663" t="s">
        <v>4971</v>
      </c>
      <c r="F5663">
        <v>0</v>
      </c>
      <c r="G5663" t="s">
        <v>305</v>
      </c>
      <c r="H5663">
        <v>174.44436846527199</v>
      </c>
      <c r="I5663">
        <v>1.26</v>
      </c>
      <c r="J5663" t="s">
        <v>332</v>
      </c>
      <c r="K5663">
        <v>219.799904266243</v>
      </c>
      <c r="L5663">
        <v>0</v>
      </c>
      <c r="M5663">
        <v>1.26</v>
      </c>
      <c r="N5663">
        <v>0</v>
      </c>
      <c r="O5663">
        <v>0</v>
      </c>
      <c r="P5663">
        <v>0</v>
      </c>
      <c r="Q5663">
        <v>0</v>
      </c>
      <c r="R5663">
        <v>0</v>
      </c>
      <c r="S5663">
        <v>0</v>
      </c>
      <c r="T5663">
        <v>5.5</v>
      </c>
      <c r="U5663">
        <v>174.44436846527199</v>
      </c>
      <c r="V5663">
        <v>8.7560806115357895E-2</v>
      </c>
    </row>
    <row r="5664" spans="1:22" hidden="1" x14ac:dyDescent="0.25">
      <c r="A5664" t="str">
        <f t="shared" si="119"/>
        <v>6-17MDepr Medop_primcare</v>
      </c>
      <c r="B5664" t="s">
        <v>272</v>
      </c>
      <c r="C5664" t="s">
        <v>5</v>
      </c>
      <c r="D5664" t="s">
        <v>591</v>
      </c>
      <c r="E5664" t="s">
        <v>4971</v>
      </c>
      <c r="F5664">
        <v>0</v>
      </c>
      <c r="G5664" t="s">
        <v>306</v>
      </c>
      <c r="H5664">
        <v>115.173711950876</v>
      </c>
      <c r="I5664">
        <v>2.4500000000000002</v>
      </c>
      <c r="J5664" t="s">
        <v>332</v>
      </c>
      <c r="K5664">
        <v>282.17559427964699</v>
      </c>
      <c r="L5664">
        <v>0</v>
      </c>
      <c r="M5664">
        <v>2.4500000000000002</v>
      </c>
      <c r="N5664">
        <v>0</v>
      </c>
      <c r="O5664">
        <v>0</v>
      </c>
      <c r="P5664">
        <v>0</v>
      </c>
      <c r="Q5664">
        <v>0</v>
      </c>
      <c r="R5664">
        <v>0</v>
      </c>
      <c r="S5664">
        <v>0</v>
      </c>
      <c r="T5664">
        <v>5.5</v>
      </c>
      <c r="U5664">
        <v>115.173711950876</v>
      </c>
      <c r="V5664">
        <v>0.17025712300208501</v>
      </c>
    </row>
    <row r="5665" spans="1:22" hidden="1" x14ac:dyDescent="0.25">
      <c r="A5665" t="str">
        <f t="shared" si="119"/>
        <v>6-17MDepr Medop_rehab</v>
      </c>
      <c r="B5665" t="s">
        <v>272</v>
      </c>
      <c r="C5665" t="s">
        <v>5</v>
      </c>
      <c r="D5665" t="s">
        <v>591</v>
      </c>
      <c r="E5665" t="s">
        <v>4971</v>
      </c>
      <c r="F5665">
        <v>0</v>
      </c>
      <c r="G5665" t="s">
        <v>307</v>
      </c>
      <c r="H5665">
        <v>144.21193305171599</v>
      </c>
      <c r="I5665">
        <v>0.41499999999999998</v>
      </c>
      <c r="J5665" t="s">
        <v>336</v>
      </c>
      <c r="K5665">
        <v>59.847952216462303</v>
      </c>
      <c r="L5665">
        <v>0</v>
      </c>
      <c r="M5665">
        <v>0</v>
      </c>
      <c r="N5665">
        <v>0</v>
      </c>
      <c r="O5665">
        <v>0</v>
      </c>
      <c r="P5665">
        <v>0</v>
      </c>
      <c r="Q5665">
        <v>0.41499999999999998</v>
      </c>
      <c r="R5665">
        <v>59.847952216462303</v>
      </c>
      <c r="S5665">
        <v>0</v>
      </c>
      <c r="T5665">
        <v>5.5</v>
      </c>
      <c r="U5665">
        <v>144.21193305171599</v>
      </c>
      <c r="V5665">
        <v>0.18444444444444399</v>
      </c>
    </row>
    <row r="5666" spans="1:22" hidden="1" x14ac:dyDescent="0.25">
      <c r="A5666" t="str">
        <f t="shared" si="119"/>
        <v>6-17MDepr Medop_speccare</v>
      </c>
      <c r="B5666" t="s">
        <v>272</v>
      </c>
      <c r="C5666" t="s">
        <v>5</v>
      </c>
      <c r="D5666" t="s">
        <v>591</v>
      </c>
      <c r="E5666" t="s">
        <v>4971</v>
      </c>
      <c r="F5666">
        <v>0</v>
      </c>
      <c r="G5666" t="s">
        <v>308</v>
      </c>
      <c r="H5666">
        <v>116.588986576164</v>
      </c>
      <c r="I5666">
        <v>2.915</v>
      </c>
      <c r="J5666" t="s">
        <v>332</v>
      </c>
      <c r="K5666">
        <v>339.85689586951798</v>
      </c>
      <c r="L5666">
        <v>0</v>
      </c>
      <c r="M5666">
        <v>2.915</v>
      </c>
      <c r="N5666">
        <v>0</v>
      </c>
      <c r="O5666">
        <v>0</v>
      </c>
      <c r="P5666">
        <v>0</v>
      </c>
      <c r="Q5666">
        <v>0</v>
      </c>
      <c r="R5666">
        <v>0</v>
      </c>
      <c r="S5666">
        <v>0</v>
      </c>
      <c r="T5666">
        <v>5.5</v>
      </c>
      <c r="U5666">
        <v>116.588986576164</v>
      </c>
      <c r="V5666">
        <v>0.20257123002084801</v>
      </c>
    </row>
    <row r="5667" spans="1:22" hidden="1" x14ac:dyDescent="0.25">
      <c r="A5667" t="str">
        <f t="shared" si="119"/>
        <v>6-17MDepr Medop_surg</v>
      </c>
      <c r="B5667" t="s">
        <v>272</v>
      </c>
      <c r="C5667" t="s">
        <v>5</v>
      </c>
      <c r="D5667" t="s">
        <v>591</v>
      </c>
      <c r="E5667" t="s">
        <v>4971</v>
      </c>
      <c r="F5667">
        <v>0</v>
      </c>
      <c r="G5667" t="s">
        <v>309</v>
      </c>
      <c r="H5667">
        <v>280.651742495267</v>
      </c>
      <c r="I5667">
        <v>7.4999999999999997E-2</v>
      </c>
      <c r="J5667" t="s">
        <v>336</v>
      </c>
      <c r="K5667">
        <v>21.048880687145001</v>
      </c>
      <c r="L5667">
        <v>0</v>
      </c>
      <c r="M5667">
        <v>0</v>
      </c>
      <c r="N5667">
        <v>0</v>
      </c>
      <c r="O5667">
        <v>0</v>
      </c>
      <c r="P5667">
        <v>0</v>
      </c>
      <c r="Q5667">
        <v>7.4999999999999997E-2</v>
      </c>
      <c r="R5667">
        <v>21.048880687145001</v>
      </c>
      <c r="S5667">
        <v>0</v>
      </c>
      <c r="T5667">
        <v>5.5</v>
      </c>
      <c r="U5667">
        <v>280.651742495267</v>
      </c>
      <c r="V5667">
        <v>3.3333333333333298E-2</v>
      </c>
    </row>
    <row r="5668" spans="1:22" hidden="1" x14ac:dyDescent="0.25">
      <c r="A5668" t="str">
        <f t="shared" si="119"/>
        <v>6-17MDepr Medop_ultrasound</v>
      </c>
      <c r="B5668" t="s">
        <v>272</v>
      </c>
      <c r="C5668" t="s">
        <v>5</v>
      </c>
      <c r="D5668" t="s">
        <v>591</v>
      </c>
      <c r="E5668" t="s">
        <v>4971</v>
      </c>
      <c r="F5668">
        <v>0</v>
      </c>
      <c r="G5668" t="s">
        <v>310</v>
      </c>
      <c r="H5668">
        <v>324.12513799808897</v>
      </c>
      <c r="I5668">
        <v>0.03</v>
      </c>
      <c r="J5668" t="s">
        <v>333</v>
      </c>
      <c r="K5668">
        <v>9.7237541399426703</v>
      </c>
      <c r="L5668">
        <v>0</v>
      </c>
      <c r="M5668">
        <v>0</v>
      </c>
      <c r="N5668">
        <v>0.03</v>
      </c>
      <c r="O5668">
        <v>0</v>
      </c>
      <c r="P5668">
        <v>0</v>
      </c>
      <c r="Q5668">
        <v>0</v>
      </c>
      <c r="R5668">
        <v>0</v>
      </c>
      <c r="S5668">
        <v>0</v>
      </c>
      <c r="T5668">
        <v>5.5</v>
      </c>
      <c r="U5668">
        <v>324.12513799808897</v>
      </c>
      <c r="V5668">
        <v>1.67130919220056E-2</v>
      </c>
    </row>
    <row r="5669" spans="1:22" hidden="1" x14ac:dyDescent="0.25">
      <c r="A5669" t="str">
        <f t="shared" si="119"/>
        <v>6-17MDepr Medop_xray</v>
      </c>
      <c r="B5669" t="s">
        <v>272</v>
      </c>
      <c r="C5669" t="s">
        <v>5</v>
      </c>
      <c r="D5669" t="s">
        <v>591</v>
      </c>
      <c r="E5669" t="s">
        <v>4971</v>
      </c>
      <c r="F5669">
        <v>0</v>
      </c>
      <c r="G5669" t="s">
        <v>311</v>
      </c>
      <c r="H5669">
        <v>95.803480180939502</v>
      </c>
      <c r="I5669">
        <v>0.39</v>
      </c>
      <c r="J5669" t="s">
        <v>333</v>
      </c>
      <c r="K5669">
        <v>37.363357270566397</v>
      </c>
      <c r="L5669">
        <v>0</v>
      </c>
      <c r="M5669">
        <v>0</v>
      </c>
      <c r="N5669">
        <v>0.39</v>
      </c>
      <c r="O5669">
        <v>0</v>
      </c>
      <c r="P5669">
        <v>0</v>
      </c>
      <c r="Q5669">
        <v>0</v>
      </c>
      <c r="R5669">
        <v>0</v>
      </c>
      <c r="S5669">
        <v>0</v>
      </c>
      <c r="T5669">
        <v>5.5</v>
      </c>
      <c r="U5669">
        <v>95.803480180939502</v>
      </c>
      <c r="V5669">
        <v>0.217270194986072</v>
      </c>
    </row>
    <row r="5670" spans="1:22" hidden="1" x14ac:dyDescent="0.25">
      <c r="A5670" t="str">
        <f t="shared" si="119"/>
        <v>6-17MDepr Medrx_generic</v>
      </c>
      <c r="B5670" t="s">
        <v>272</v>
      </c>
      <c r="C5670" t="s">
        <v>5</v>
      </c>
      <c r="D5670" t="s">
        <v>591</v>
      </c>
      <c r="E5670" t="s">
        <v>4971</v>
      </c>
      <c r="F5670">
        <v>0</v>
      </c>
      <c r="G5670" t="s">
        <v>312</v>
      </c>
      <c r="H5670">
        <v>51.967772183705399</v>
      </c>
      <c r="I5670">
        <v>9.89</v>
      </c>
      <c r="J5670" t="s">
        <v>334</v>
      </c>
      <c r="K5670">
        <v>513.96126689684695</v>
      </c>
      <c r="L5670">
        <v>0</v>
      </c>
      <c r="M5670">
        <v>0</v>
      </c>
      <c r="N5670">
        <v>0</v>
      </c>
      <c r="O5670">
        <v>9.89</v>
      </c>
      <c r="P5670">
        <v>0</v>
      </c>
      <c r="Q5670">
        <v>0</v>
      </c>
      <c r="R5670">
        <v>0</v>
      </c>
      <c r="S5670">
        <v>0</v>
      </c>
      <c r="T5670">
        <v>5.5</v>
      </c>
      <c r="U5670">
        <v>51.967772183705399</v>
      </c>
      <c r="V5670">
        <v>0.80016181229773498</v>
      </c>
    </row>
    <row r="5671" spans="1:22" hidden="1" x14ac:dyDescent="0.25">
      <c r="A5671" t="str">
        <f t="shared" si="119"/>
        <v>6-17MDepr Medrx_npbrand</v>
      </c>
      <c r="B5671" t="s">
        <v>272</v>
      </c>
      <c r="C5671" t="s">
        <v>5</v>
      </c>
      <c r="D5671" t="s">
        <v>591</v>
      </c>
      <c r="E5671" t="s">
        <v>4971</v>
      </c>
      <c r="F5671">
        <v>0</v>
      </c>
      <c r="G5671" t="s">
        <v>2688</v>
      </c>
      <c r="H5671">
        <v>415.21237433126902</v>
      </c>
      <c r="I5671">
        <v>0.31047795546000001</v>
      </c>
      <c r="J5671" t="s">
        <v>334</v>
      </c>
      <c r="K5671">
        <v>128.914289064065</v>
      </c>
      <c r="L5671">
        <v>0</v>
      </c>
      <c r="M5671">
        <v>0</v>
      </c>
      <c r="N5671">
        <v>0</v>
      </c>
      <c r="O5671">
        <v>0.31047795546000001</v>
      </c>
      <c r="P5671">
        <v>0</v>
      </c>
      <c r="Q5671">
        <v>0</v>
      </c>
      <c r="R5671">
        <v>0</v>
      </c>
      <c r="S5671">
        <v>0</v>
      </c>
      <c r="T5671">
        <v>5.5</v>
      </c>
      <c r="U5671">
        <v>415.21237433126902</v>
      </c>
      <c r="V5671">
        <v>2.5119575684465999E-2</v>
      </c>
    </row>
    <row r="5672" spans="1:22" hidden="1" x14ac:dyDescent="0.25">
      <c r="A5672" t="str">
        <f t="shared" si="119"/>
        <v>6-17MDepr Medrx_pbrand</v>
      </c>
      <c r="B5672" t="s">
        <v>272</v>
      </c>
      <c r="C5672" t="s">
        <v>5</v>
      </c>
      <c r="D5672" t="s">
        <v>591</v>
      </c>
      <c r="E5672" t="s">
        <v>4971</v>
      </c>
      <c r="F5672">
        <v>0</v>
      </c>
      <c r="G5672" t="s">
        <v>2687</v>
      </c>
      <c r="H5672">
        <v>257.68937714331702</v>
      </c>
      <c r="I5672">
        <v>2.1495220445399998</v>
      </c>
      <c r="J5672" t="s">
        <v>334</v>
      </c>
      <c r="K5672">
        <v>553.90899681334304</v>
      </c>
      <c r="L5672">
        <v>0</v>
      </c>
      <c r="M5672">
        <v>0</v>
      </c>
      <c r="N5672">
        <v>0</v>
      </c>
      <c r="O5672">
        <v>2.1495220445399998</v>
      </c>
      <c r="P5672">
        <v>0</v>
      </c>
      <c r="Q5672">
        <v>0</v>
      </c>
      <c r="R5672">
        <v>0</v>
      </c>
      <c r="S5672">
        <v>0</v>
      </c>
      <c r="T5672">
        <v>5.5</v>
      </c>
      <c r="U5672">
        <v>257.68937714331702</v>
      </c>
      <c r="V5672">
        <v>0.17390955052912599</v>
      </c>
    </row>
    <row r="5673" spans="1:22" hidden="1" x14ac:dyDescent="0.25">
      <c r="A5673" t="str">
        <f t="shared" si="119"/>
        <v>6-17MDepr Medrx_specialty</v>
      </c>
      <c r="B5673" t="s">
        <v>272</v>
      </c>
      <c r="C5673" t="s">
        <v>5</v>
      </c>
      <c r="D5673" t="s">
        <v>591</v>
      </c>
      <c r="E5673" t="s">
        <v>4971</v>
      </c>
      <c r="F5673">
        <v>0</v>
      </c>
      <c r="G5673" t="s">
        <v>313</v>
      </c>
      <c r="H5673">
        <v>1770.05170220388</v>
      </c>
      <c r="I5673">
        <v>0.01</v>
      </c>
      <c r="J5673" t="s">
        <v>334</v>
      </c>
      <c r="K5673">
        <v>17.700517022038799</v>
      </c>
      <c r="L5673">
        <v>0</v>
      </c>
      <c r="M5673">
        <v>0</v>
      </c>
      <c r="N5673">
        <v>0</v>
      </c>
      <c r="O5673">
        <v>0.01</v>
      </c>
      <c r="P5673">
        <v>0</v>
      </c>
      <c r="Q5673">
        <v>0</v>
      </c>
      <c r="R5673">
        <v>0</v>
      </c>
      <c r="S5673">
        <v>0</v>
      </c>
      <c r="T5673">
        <v>5.5</v>
      </c>
      <c r="U5673">
        <v>1770.05170220388</v>
      </c>
      <c r="V5673">
        <v>8.0906148867313898E-4</v>
      </c>
    </row>
    <row r="5674" spans="1:22" hidden="1" x14ac:dyDescent="0.25">
      <c r="A5674" t="str">
        <f t="shared" si="119"/>
        <v>6-17MDepr Highip_fac</v>
      </c>
      <c r="B5674" t="s">
        <v>272</v>
      </c>
      <c r="C5674" t="s">
        <v>5</v>
      </c>
      <c r="D5674" t="s">
        <v>591</v>
      </c>
      <c r="E5674" t="s">
        <v>4972</v>
      </c>
      <c r="F5674">
        <v>229</v>
      </c>
      <c r="G5674" t="s">
        <v>289</v>
      </c>
      <c r="H5674">
        <v>2459.7038703387698</v>
      </c>
      <c r="I5674">
        <v>10.66</v>
      </c>
      <c r="J5674" t="s">
        <v>335</v>
      </c>
      <c r="K5674">
        <v>26220.443257811301</v>
      </c>
      <c r="L5674">
        <v>6004481.5060387803</v>
      </c>
      <c r="M5674">
        <v>0</v>
      </c>
      <c r="N5674">
        <v>0</v>
      </c>
      <c r="O5674">
        <v>0</v>
      </c>
      <c r="P5674">
        <v>10.66</v>
      </c>
      <c r="Q5674">
        <v>0</v>
      </c>
      <c r="R5674">
        <v>0</v>
      </c>
      <c r="S5674">
        <v>2441.14</v>
      </c>
      <c r="T5674">
        <v>10</v>
      </c>
      <c r="U5674">
        <v>2459.7038703387698</v>
      </c>
      <c r="V5674">
        <v>1</v>
      </c>
    </row>
    <row r="5675" spans="1:22" hidden="1" x14ac:dyDescent="0.25">
      <c r="A5675" t="str">
        <f t="shared" si="119"/>
        <v>6-17MDepr Highip_prof</v>
      </c>
      <c r="B5675" t="s">
        <v>272</v>
      </c>
      <c r="C5675" t="s">
        <v>5</v>
      </c>
      <c r="D5675" t="s">
        <v>591</v>
      </c>
      <c r="E5675" t="s">
        <v>4972</v>
      </c>
      <c r="F5675">
        <v>229</v>
      </c>
      <c r="G5675" t="s">
        <v>290</v>
      </c>
      <c r="H5675">
        <v>2309.52974542825</v>
      </c>
      <c r="I5675">
        <v>1.08</v>
      </c>
      <c r="J5675" t="s">
        <v>363</v>
      </c>
      <c r="K5675">
        <v>2494.29212506251</v>
      </c>
      <c r="L5675">
        <v>571192.89663931599</v>
      </c>
      <c r="M5675">
        <v>0</v>
      </c>
      <c r="N5675">
        <v>0</v>
      </c>
      <c r="O5675">
        <v>0</v>
      </c>
      <c r="P5675">
        <v>0</v>
      </c>
      <c r="Q5675">
        <v>0</v>
      </c>
      <c r="R5675">
        <v>0</v>
      </c>
      <c r="S5675">
        <v>247.32</v>
      </c>
      <c r="T5675">
        <v>10</v>
      </c>
      <c r="U5675">
        <v>2309.52974542825</v>
      </c>
      <c r="V5675">
        <v>0.101313320825516</v>
      </c>
    </row>
    <row r="5676" spans="1:22" hidden="1" x14ac:dyDescent="0.25">
      <c r="A5676" t="str">
        <f t="shared" si="119"/>
        <v>6-17MDepr Highop_ambulance</v>
      </c>
      <c r="B5676" t="s">
        <v>272</v>
      </c>
      <c r="C5676" t="s">
        <v>5</v>
      </c>
      <c r="D5676" t="s">
        <v>591</v>
      </c>
      <c r="E5676" t="s">
        <v>4972</v>
      </c>
      <c r="F5676">
        <v>229</v>
      </c>
      <c r="G5676" t="s">
        <v>291</v>
      </c>
      <c r="H5676">
        <v>1604.10937648751</v>
      </c>
      <c r="I5676">
        <v>0.56999999999999995</v>
      </c>
      <c r="J5676" t="s">
        <v>336</v>
      </c>
      <c r="K5676">
        <v>914.34234459788195</v>
      </c>
      <c r="L5676">
        <v>209384.39691291499</v>
      </c>
      <c r="M5676">
        <v>0</v>
      </c>
      <c r="N5676">
        <v>0</v>
      </c>
      <c r="O5676">
        <v>0</v>
      </c>
      <c r="P5676">
        <v>0</v>
      </c>
      <c r="Q5676">
        <v>0.56999999999999995</v>
      </c>
      <c r="R5676">
        <v>914.34234459788195</v>
      </c>
      <c r="S5676">
        <v>130.53</v>
      </c>
      <c r="T5676">
        <v>10</v>
      </c>
      <c r="U5676">
        <v>1604.10937648751</v>
      </c>
      <c r="V5676">
        <v>5.0087873462214397E-2</v>
      </c>
    </row>
    <row r="5677" spans="1:22" hidden="1" x14ac:dyDescent="0.25">
      <c r="A5677" t="str">
        <f t="shared" si="119"/>
        <v>6-17MDepr Highop_chiro</v>
      </c>
      <c r="B5677" t="s">
        <v>272</v>
      </c>
      <c r="C5677" t="s">
        <v>5</v>
      </c>
      <c r="D5677" t="s">
        <v>591</v>
      </c>
      <c r="E5677" t="s">
        <v>4972</v>
      </c>
      <c r="F5677">
        <v>229</v>
      </c>
      <c r="G5677" t="s">
        <v>292</v>
      </c>
      <c r="H5677">
        <v>68.137463180786398</v>
      </c>
      <c r="I5677">
        <v>0.36</v>
      </c>
      <c r="J5677" t="s">
        <v>332</v>
      </c>
      <c r="K5677">
        <v>24.529486745083101</v>
      </c>
      <c r="L5677">
        <v>5617.2524646240299</v>
      </c>
      <c r="M5677">
        <v>0.36</v>
      </c>
      <c r="N5677">
        <v>0</v>
      </c>
      <c r="O5677">
        <v>0</v>
      </c>
      <c r="P5677">
        <v>0</v>
      </c>
      <c r="Q5677">
        <v>0</v>
      </c>
      <c r="R5677">
        <v>0</v>
      </c>
      <c r="S5677">
        <v>82.44</v>
      </c>
      <c r="T5677">
        <v>10</v>
      </c>
      <c r="U5677">
        <v>68.137463180786398</v>
      </c>
      <c r="V5677">
        <v>1.4285714285714299E-2</v>
      </c>
    </row>
    <row r="5678" spans="1:22" hidden="1" x14ac:dyDescent="0.25">
      <c r="A5678" t="str">
        <f t="shared" si="119"/>
        <v>6-17MDepr Highop_ct_mri</v>
      </c>
      <c r="B5678" t="s">
        <v>272</v>
      </c>
      <c r="C5678" t="s">
        <v>5</v>
      </c>
      <c r="D5678" t="s">
        <v>591</v>
      </c>
      <c r="E5678" t="s">
        <v>4972</v>
      </c>
      <c r="F5678">
        <v>229</v>
      </c>
      <c r="G5678" t="s">
        <v>293</v>
      </c>
      <c r="H5678">
        <v>790.18501179079999</v>
      </c>
      <c r="I5678">
        <v>0.36</v>
      </c>
      <c r="J5678" t="s">
        <v>333</v>
      </c>
      <c r="K5678">
        <v>284.46660424468803</v>
      </c>
      <c r="L5678">
        <v>65142.852372033602</v>
      </c>
      <c r="M5678">
        <v>0</v>
      </c>
      <c r="N5678">
        <v>0.36</v>
      </c>
      <c r="O5678">
        <v>0</v>
      </c>
      <c r="P5678">
        <v>0</v>
      </c>
      <c r="Q5678">
        <v>0</v>
      </c>
      <c r="R5678">
        <v>0</v>
      </c>
      <c r="S5678">
        <v>82.44</v>
      </c>
      <c r="T5678">
        <v>10</v>
      </c>
      <c r="U5678">
        <v>790.18501179079999</v>
      </c>
      <c r="V5678">
        <v>6.1016949152542403E-2</v>
      </c>
    </row>
    <row r="5679" spans="1:22" hidden="1" x14ac:dyDescent="0.25">
      <c r="A5679" t="str">
        <f t="shared" si="119"/>
        <v>6-17MDepr Highop_diagnostic_cardiology</v>
      </c>
      <c r="B5679" t="s">
        <v>272</v>
      </c>
      <c r="C5679" t="s">
        <v>5</v>
      </c>
      <c r="D5679" t="s">
        <v>591</v>
      </c>
      <c r="E5679" t="s">
        <v>4972</v>
      </c>
      <c r="F5679">
        <v>229</v>
      </c>
      <c r="G5679" t="s">
        <v>294</v>
      </c>
      <c r="H5679">
        <v>314.03236290163602</v>
      </c>
      <c r="I5679">
        <v>0.77</v>
      </c>
      <c r="J5679" t="s">
        <v>333</v>
      </c>
      <c r="K5679">
        <v>241.80491943426</v>
      </c>
      <c r="L5679">
        <v>55373.326550445498</v>
      </c>
      <c r="M5679">
        <v>0</v>
      </c>
      <c r="N5679">
        <v>0.77</v>
      </c>
      <c r="O5679">
        <v>0</v>
      </c>
      <c r="P5679">
        <v>0</v>
      </c>
      <c r="Q5679">
        <v>0</v>
      </c>
      <c r="R5679">
        <v>0</v>
      </c>
      <c r="S5679">
        <v>176.33</v>
      </c>
      <c r="T5679">
        <v>10</v>
      </c>
      <c r="U5679">
        <v>314.03236290163602</v>
      </c>
      <c r="V5679">
        <v>0.13050847457627099</v>
      </c>
    </row>
    <row r="5680" spans="1:22" hidden="1" x14ac:dyDescent="0.25">
      <c r="A5680" t="str">
        <f t="shared" si="119"/>
        <v>6-17MDepr Highop_dialysis</v>
      </c>
      <c r="B5680" t="s">
        <v>272</v>
      </c>
      <c r="C5680" t="s">
        <v>5</v>
      </c>
      <c r="D5680" t="s">
        <v>591</v>
      </c>
      <c r="E5680" t="s">
        <v>4972</v>
      </c>
      <c r="F5680">
        <v>229</v>
      </c>
      <c r="G5680" t="s">
        <v>295</v>
      </c>
      <c r="H5680">
        <v>0</v>
      </c>
      <c r="I5680">
        <v>0</v>
      </c>
      <c r="J5680" t="s">
        <v>336</v>
      </c>
      <c r="K5680">
        <v>0</v>
      </c>
      <c r="L5680">
        <v>0</v>
      </c>
      <c r="M5680">
        <v>0</v>
      </c>
      <c r="N5680">
        <v>0</v>
      </c>
      <c r="O5680">
        <v>0</v>
      </c>
      <c r="P5680">
        <v>0</v>
      </c>
      <c r="Q5680">
        <v>0</v>
      </c>
      <c r="R5680">
        <v>0</v>
      </c>
      <c r="S5680">
        <v>0</v>
      </c>
      <c r="T5680">
        <v>10</v>
      </c>
      <c r="U5680">
        <v>0</v>
      </c>
      <c r="V5680">
        <v>0</v>
      </c>
    </row>
    <row r="5681" spans="1:22" hidden="1" x14ac:dyDescent="0.25">
      <c r="A5681" t="str">
        <f t="shared" si="119"/>
        <v>6-17MDepr Highop_dme</v>
      </c>
      <c r="B5681" t="s">
        <v>272</v>
      </c>
      <c r="C5681" t="s">
        <v>5</v>
      </c>
      <c r="D5681" t="s">
        <v>591</v>
      </c>
      <c r="E5681" t="s">
        <v>4972</v>
      </c>
      <c r="F5681">
        <v>229</v>
      </c>
      <c r="G5681" t="s">
        <v>296</v>
      </c>
      <c r="H5681">
        <v>306.364050502726</v>
      </c>
      <c r="I5681">
        <v>0.45</v>
      </c>
      <c r="J5681" t="s">
        <v>336</v>
      </c>
      <c r="K5681">
        <v>137.863822726227</v>
      </c>
      <c r="L5681">
        <v>31570.8154043059</v>
      </c>
      <c r="M5681">
        <v>0</v>
      </c>
      <c r="N5681">
        <v>0</v>
      </c>
      <c r="O5681">
        <v>0</v>
      </c>
      <c r="P5681">
        <v>0</v>
      </c>
      <c r="Q5681">
        <v>0.45</v>
      </c>
      <c r="R5681">
        <v>137.863822726227</v>
      </c>
      <c r="S5681">
        <v>103.05</v>
      </c>
      <c r="T5681">
        <v>10</v>
      </c>
      <c r="U5681">
        <v>306.364050502726</v>
      </c>
      <c r="V5681">
        <v>3.9543057996485102E-2</v>
      </c>
    </row>
    <row r="5682" spans="1:22" hidden="1" x14ac:dyDescent="0.25">
      <c r="A5682" t="str">
        <f t="shared" si="119"/>
        <v>6-17MDepr Highop_er_fac</v>
      </c>
      <c r="B5682" t="s">
        <v>272</v>
      </c>
      <c r="C5682" t="s">
        <v>5</v>
      </c>
      <c r="D5682" t="s">
        <v>591</v>
      </c>
      <c r="E5682" t="s">
        <v>4972</v>
      </c>
      <c r="F5682">
        <v>229</v>
      </c>
      <c r="G5682" t="s">
        <v>297</v>
      </c>
      <c r="H5682">
        <v>2370.3384427282299</v>
      </c>
      <c r="I5682">
        <v>0.98</v>
      </c>
      <c r="J5682" t="s">
        <v>336</v>
      </c>
      <c r="K5682">
        <v>2322.9316738736602</v>
      </c>
      <c r="L5682">
        <v>531951.35331706901</v>
      </c>
      <c r="M5682">
        <v>0</v>
      </c>
      <c r="N5682">
        <v>0</v>
      </c>
      <c r="O5682">
        <v>0</v>
      </c>
      <c r="P5682">
        <v>0</v>
      </c>
      <c r="Q5682">
        <v>0.98</v>
      </c>
      <c r="R5682">
        <v>2322.9316738736602</v>
      </c>
      <c r="S5682">
        <v>224.42</v>
      </c>
      <c r="T5682">
        <v>10</v>
      </c>
      <c r="U5682">
        <v>2370.3384427282299</v>
      </c>
      <c r="V5682">
        <v>8.6115992970122998E-2</v>
      </c>
    </row>
    <row r="5683" spans="1:22" hidden="1" x14ac:dyDescent="0.25">
      <c r="A5683" t="str">
        <f t="shared" si="119"/>
        <v>6-17MDepr Highop_er_prof</v>
      </c>
      <c r="B5683" t="s">
        <v>272</v>
      </c>
      <c r="C5683" t="s">
        <v>5</v>
      </c>
      <c r="D5683" t="s">
        <v>591</v>
      </c>
      <c r="E5683" t="s">
        <v>4972</v>
      </c>
      <c r="F5683">
        <v>229</v>
      </c>
      <c r="G5683" t="s">
        <v>298</v>
      </c>
      <c r="H5683">
        <v>0</v>
      </c>
      <c r="I5683">
        <v>0</v>
      </c>
      <c r="J5683" t="s">
        <v>276</v>
      </c>
      <c r="K5683">
        <v>0</v>
      </c>
      <c r="L5683">
        <v>0</v>
      </c>
      <c r="M5683">
        <v>0</v>
      </c>
      <c r="N5683">
        <v>0</v>
      </c>
      <c r="O5683">
        <v>0</v>
      </c>
      <c r="P5683">
        <v>0</v>
      </c>
      <c r="Q5683">
        <v>0</v>
      </c>
      <c r="R5683">
        <v>0</v>
      </c>
      <c r="S5683">
        <v>0</v>
      </c>
      <c r="T5683">
        <v>10</v>
      </c>
      <c r="U5683">
        <v>0</v>
      </c>
      <c r="V5683">
        <v>0</v>
      </c>
    </row>
    <row r="5684" spans="1:22" hidden="1" x14ac:dyDescent="0.25">
      <c r="A5684" t="str">
        <f t="shared" si="119"/>
        <v>6-17MDepr Highop_eye</v>
      </c>
      <c r="B5684" t="s">
        <v>272</v>
      </c>
      <c r="C5684" t="s">
        <v>5</v>
      </c>
      <c r="D5684" t="s">
        <v>591</v>
      </c>
      <c r="E5684" t="s">
        <v>4972</v>
      </c>
      <c r="F5684">
        <v>229</v>
      </c>
      <c r="G5684" t="s">
        <v>299</v>
      </c>
      <c r="H5684">
        <v>132.03324709963101</v>
      </c>
      <c r="I5684">
        <v>0.08</v>
      </c>
      <c r="J5684" t="s">
        <v>332</v>
      </c>
      <c r="K5684">
        <v>10.5626597679705</v>
      </c>
      <c r="L5684">
        <v>2418.8490868652302</v>
      </c>
      <c r="M5684">
        <v>0.08</v>
      </c>
      <c r="N5684">
        <v>0</v>
      </c>
      <c r="O5684">
        <v>0</v>
      </c>
      <c r="P5684">
        <v>0</v>
      </c>
      <c r="Q5684">
        <v>0</v>
      </c>
      <c r="R5684">
        <v>0</v>
      </c>
      <c r="S5684">
        <v>18.32</v>
      </c>
      <c r="T5684">
        <v>10</v>
      </c>
      <c r="U5684">
        <v>132.03324709963101</v>
      </c>
      <c r="V5684">
        <v>3.1746031746031698E-3</v>
      </c>
    </row>
    <row r="5685" spans="1:22" hidden="1" x14ac:dyDescent="0.25">
      <c r="A5685" t="str">
        <f t="shared" si="119"/>
        <v>6-17MDepr Highop_jcode</v>
      </c>
      <c r="B5685" t="s">
        <v>272</v>
      </c>
      <c r="C5685" t="s">
        <v>5</v>
      </c>
      <c r="D5685" t="s">
        <v>591</v>
      </c>
      <c r="E5685" t="s">
        <v>4972</v>
      </c>
      <c r="F5685">
        <v>229</v>
      </c>
      <c r="G5685" t="s">
        <v>300</v>
      </c>
      <c r="H5685">
        <v>14229.5453302402</v>
      </c>
      <c r="I5685">
        <v>0.01</v>
      </c>
      <c r="J5685" t="s">
        <v>336</v>
      </c>
      <c r="K5685">
        <v>142.295453302402</v>
      </c>
      <c r="L5685">
        <v>32585.6588062501</v>
      </c>
      <c r="M5685">
        <v>0</v>
      </c>
      <c r="N5685">
        <v>0</v>
      </c>
      <c r="O5685">
        <v>0</v>
      </c>
      <c r="P5685">
        <v>0</v>
      </c>
      <c r="Q5685">
        <v>0.01</v>
      </c>
      <c r="R5685">
        <v>142.295453302402</v>
      </c>
      <c r="S5685">
        <v>2.29</v>
      </c>
      <c r="T5685">
        <v>10</v>
      </c>
      <c r="U5685">
        <v>14229.5453302402</v>
      </c>
      <c r="V5685">
        <v>8.7873462214411297E-4</v>
      </c>
    </row>
    <row r="5686" spans="1:22" hidden="1" x14ac:dyDescent="0.25">
      <c r="A5686" t="str">
        <f t="shared" si="119"/>
        <v>6-17MDepr Highop_lab</v>
      </c>
      <c r="B5686" t="s">
        <v>272</v>
      </c>
      <c r="C5686" t="s">
        <v>5</v>
      </c>
      <c r="D5686" t="s">
        <v>591</v>
      </c>
      <c r="E5686" t="s">
        <v>4972</v>
      </c>
      <c r="F5686">
        <v>229</v>
      </c>
      <c r="G5686" t="s">
        <v>301</v>
      </c>
      <c r="H5686">
        <v>289.68409280800302</v>
      </c>
      <c r="I5686">
        <v>3.59</v>
      </c>
      <c r="J5686" t="s">
        <v>333</v>
      </c>
      <c r="K5686">
        <v>1039.9658931807301</v>
      </c>
      <c r="L5686">
        <v>238152.18953838799</v>
      </c>
      <c r="M5686">
        <v>0</v>
      </c>
      <c r="N5686">
        <v>3.59</v>
      </c>
      <c r="O5686">
        <v>0</v>
      </c>
      <c r="P5686">
        <v>0</v>
      </c>
      <c r="Q5686">
        <v>0</v>
      </c>
      <c r="R5686">
        <v>0</v>
      </c>
      <c r="S5686">
        <v>822.11</v>
      </c>
      <c r="T5686">
        <v>10</v>
      </c>
      <c r="U5686">
        <v>289.68409280800302</v>
      </c>
      <c r="V5686">
        <v>0.60847457627118695</v>
      </c>
    </row>
    <row r="5687" spans="1:22" hidden="1" x14ac:dyDescent="0.25">
      <c r="A5687" t="str">
        <f t="shared" si="119"/>
        <v>6-17MDepr Highop_mh</v>
      </c>
      <c r="B5687" t="s">
        <v>272</v>
      </c>
      <c r="C5687" t="s">
        <v>5</v>
      </c>
      <c r="D5687" t="s">
        <v>591</v>
      </c>
      <c r="E5687" t="s">
        <v>4972</v>
      </c>
      <c r="F5687">
        <v>229</v>
      </c>
      <c r="G5687" t="s">
        <v>302</v>
      </c>
      <c r="H5687">
        <v>143.19912367534801</v>
      </c>
      <c r="I5687">
        <v>12.38</v>
      </c>
      <c r="J5687" t="s">
        <v>332</v>
      </c>
      <c r="K5687">
        <v>1772.80515110081</v>
      </c>
      <c r="L5687">
        <v>405972.37960208498</v>
      </c>
      <c r="M5687">
        <v>12.38</v>
      </c>
      <c r="N5687">
        <v>0</v>
      </c>
      <c r="O5687">
        <v>0</v>
      </c>
      <c r="P5687">
        <v>0</v>
      </c>
      <c r="Q5687">
        <v>0</v>
      </c>
      <c r="R5687">
        <v>0</v>
      </c>
      <c r="S5687">
        <v>2835.02</v>
      </c>
      <c r="T5687">
        <v>10</v>
      </c>
      <c r="U5687">
        <v>143.19912367534801</v>
      </c>
      <c r="V5687">
        <v>0.49126984126984102</v>
      </c>
    </row>
    <row r="5688" spans="1:22" hidden="1" x14ac:dyDescent="0.25">
      <c r="A5688" t="str">
        <f t="shared" si="119"/>
        <v>6-17MDepr Highop_op_fac</v>
      </c>
      <c r="B5688" t="s">
        <v>272</v>
      </c>
      <c r="C5688" t="s">
        <v>5</v>
      </c>
      <c r="D5688" t="s">
        <v>591</v>
      </c>
      <c r="E5688" t="s">
        <v>4972</v>
      </c>
      <c r="F5688">
        <v>229</v>
      </c>
      <c r="G5688" t="s">
        <v>303</v>
      </c>
      <c r="H5688">
        <v>1547.63808513554</v>
      </c>
      <c r="I5688">
        <v>4.3</v>
      </c>
      <c r="J5688" t="s">
        <v>336</v>
      </c>
      <c r="K5688">
        <v>6654.8437660828404</v>
      </c>
      <c r="L5688">
        <v>1523959.2224329701</v>
      </c>
      <c r="M5688">
        <v>0</v>
      </c>
      <c r="N5688">
        <v>0</v>
      </c>
      <c r="O5688">
        <v>0</v>
      </c>
      <c r="P5688">
        <v>0</v>
      </c>
      <c r="Q5688">
        <v>4.3</v>
      </c>
      <c r="R5688">
        <v>6654.8437660828404</v>
      </c>
      <c r="S5688">
        <v>984.7</v>
      </c>
      <c r="T5688">
        <v>10</v>
      </c>
      <c r="U5688">
        <v>1547.63808513554</v>
      </c>
      <c r="V5688">
        <v>0.37785588752196803</v>
      </c>
    </row>
    <row r="5689" spans="1:22" hidden="1" x14ac:dyDescent="0.25">
      <c r="A5689" t="str">
        <f t="shared" si="119"/>
        <v>6-17MDepr Highop_other</v>
      </c>
      <c r="B5689" t="s">
        <v>272</v>
      </c>
      <c r="C5689" t="s">
        <v>5</v>
      </c>
      <c r="D5689" t="s">
        <v>591</v>
      </c>
      <c r="E5689" t="s">
        <v>4972</v>
      </c>
      <c r="F5689">
        <v>229</v>
      </c>
      <c r="G5689" t="s">
        <v>304</v>
      </c>
      <c r="H5689">
        <v>6299.8354970135397</v>
      </c>
      <c r="I5689">
        <v>1</v>
      </c>
      <c r="J5689" t="s">
        <v>336</v>
      </c>
      <c r="K5689">
        <v>6299.8354970135397</v>
      </c>
      <c r="L5689">
        <v>1442662.3288161</v>
      </c>
      <c r="M5689">
        <v>0</v>
      </c>
      <c r="N5689">
        <v>0</v>
      </c>
      <c r="O5689">
        <v>0</v>
      </c>
      <c r="P5689">
        <v>0</v>
      </c>
      <c r="Q5689">
        <v>1</v>
      </c>
      <c r="R5689">
        <v>6299.8354970135397</v>
      </c>
      <c r="S5689">
        <v>229</v>
      </c>
      <c r="T5689">
        <v>10</v>
      </c>
      <c r="U5689">
        <v>6299.8354970135397</v>
      </c>
      <c r="V5689">
        <v>8.7873462214411294E-2</v>
      </c>
    </row>
    <row r="5690" spans="1:22" hidden="1" x14ac:dyDescent="0.25">
      <c r="A5690" t="str">
        <f t="shared" si="119"/>
        <v>6-17MDepr Highop_prev</v>
      </c>
      <c r="B5690" t="s">
        <v>272</v>
      </c>
      <c r="C5690" t="s">
        <v>5</v>
      </c>
      <c r="D5690" t="s">
        <v>591</v>
      </c>
      <c r="E5690" t="s">
        <v>4972</v>
      </c>
      <c r="F5690">
        <v>229</v>
      </c>
      <c r="G5690" t="s">
        <v>305</v>
      </c>
      <c r="H5690">
        <v>166.317289109147</v>
      </c>
      <c r="I5690">
        <v>2.2000000000000002</v>
      </c>
      <c r="J5690" t="s">
        <v>332</v>
      </c>
      <c r="K5690">
        <v>365.89803604012502</v>
      </c>
      <c r="L5690">
        <v>83790.650253188505</v>
      </c>
      <c r="M5690">
        <v>2.2000000000000002</v>
      </c>
      <c r="N5690">
        <v>0</v>
      </c>
      <c r="O5690">
        <v>0</v>
      </c>
      <c r="P5690">
        <v>0</v>
      </c>
      <c r="Q5690">
        <v>0</v>
      </c>
      <c r="R5690">
        <v>0</v>
      </c>
      <c r="S5690">
        <v>503.8</v>
      </c>
      <c r="T5690">
        <v>10</v>
      </c>
      <c r="U5690">
        <v>166.317289109147</v>
      </c>
      <c r="V5690">
        <v>8.7301587301587297E-2</v>
      </c>
    </row>
    <row r="5691" spans="1:22" hidden="1" x14ac:dyDescent="0.25">
      <c r="A5691" t="str">
        <f t="shared" si="119"/>
        <v>6-17MDepr Highop_primcare</v>
      </c>
      <c r="B5691" t="s">
        <v>272</v>
      </c>
      <c r="C5691" t="s">
        <v>5</v>
      </c>
      <c r="D5691" t="s">
        <v>591</v>
      </c>
      <c r="E5691" t="s">
        <v>4972</v>
      </c>
      <c r="F5691">
        <v>229</v>
      </c>
      <c r="G5691" t="s">
        <v>306</v>
      </c>
      <c r="H5691">
        <v>119.593613143629</v>
      </c>
      <c r="I5691">
        <v>2.9</v>
      </c>
      <c r="J5691" t="s">
        <v>332</v>
      </c>
      <c r="K5691">
        <v>346.82147811652499</v>
      </c>
      <c r="L5691">
        <v>79422.118488684195</v>
      </c>
      <c r="M5691">
        <v>2.9</v>
      </c>
      <c r="N5691">
        <v>0</v>
      </c>
      <c r="O5691">
        <v>0</v>
      </c>
      <c r="P5691">
        <v>0</v>
      </c>
      <c r="Q5691">
        <v>0</v>
      </c>
      <c r="R5691">
        <v>0</v>
      </c>
      <c r="S5691">
        <v>664.1</v>
      </c>
      <c r="T5691">
        <v>10</v>
      </c>
      <c r="U5691">
        <v>119.593613143629</v>
      </c>
      <c r="V5691">
        <v>0.115079365079365</v>
      </c>
    </row>
    <row r="5692" spans="1:22" hidden="1" x14ac:dyDescent="0.25">
      <c r="A5692" t="str">
        <f t="shared" si="119"/>
        <v>6-17MDepr Highop_rehab</v>
      </c>
      <c r="B5692" t="s">
        <v>272</v>
      </c>
      <c r="C5692" t="s">
        <v>5</v>
      </c>
      <c r="D5692" t="s">
        <v>591</v>
      </c>
      <c r="E5692" t="s">
        <v>4972</v>
      </c>
      <c r="F5692">
        <v>229</v>
      </c>
      <c r="G5692" t="s">
        <v>307</v>
      </c>
      <c r="H5692">
        <v>209.27448843718</v>
      </c>
      <c r="I5692">
        <v>3.36</v>
      </c>
      <c r="J5692" t="s">
        <v>336</v>
      </c>
      <c r="K5692">
        <v>703.16228114892499</v>
      </c>
      <c r="L5692">
        <v>161024.16238310401</v>
      </c>
      <c r="M5692">
        <v>0</v>
      </c>
      <c r="N5692">
        <v>0</v>
      </c>
      <c r="O5692">
        <v>0</v>
      </c>
      <c r="P5692">
        <v>0</v>
      </c>
      <c r="Q5692">
        <v>3.36</v>
      </c>
      <c r="R5692">
        <v>703.16228114892499</v>
      </c>
      <c r="S5692">
        <v>769.44</v>
      </c>
      <c r="T5692">
        <v>10</v>
      </c>
      <c r="U5692">
        <v>209.27448843718</v>
      </c>
      <c r="V5692">
        <v>0.29525483304042199</v>
      </c>
    </row>
    <row r="5693" spans="1:22" hidden="1" x14ac:dyDescent="0.25">
      <c r="A5693" t="str">
        <f t="shared" si="119"/>
        <v>6-17MDepr Highop_speccare</v>
      </c>
      <c r="B5693" t="s">
        <v>272</v>
      </c>
      <c r="C5693" t="s">
        <v>5</v>
      </c>
      <c r="D5693" t="s">
        <v>591</v>
      </c>
      <c r="E5693" t="s">
        <v>4972</v>
      </c>
      <c r="F5693">
        <v>229</v>
      </c>
      <c r="G5693" t="s">
        <v>308</v>
      </c>
      <c r="H5693">
        <v>145.367724503348</v>
      </c>
      <c r="I5693">
        <v>7.28</v>
      </c>
      <c r="J5693" t="s">
        <v>332</v>
      </c>
      <c r="K5693">
        <v>1058.2770343843699</v>
      </c>
      <c r="L5693">
        <v>242345.440874022</v>
      </c>
      <c r="M5693">
        <v>7.28</v>
      </c>
      <c r="N5693">
        <v>0</v>
      </c>
      <c r="O5693">
        <v>0</v>
      </c>
      <c r="P5693">
        <v>0</v>
      </c>
      <c r="Q5693">
        <v>0</v>
      </c>
      <c r="R5693">
        <v>0</v>
      </c>
      <c r="S5693">
        <v>1667.12</v>
      </c>
      <c r="T5693">
        <v>10</v>
      </c>
      <c r="U5693">
        <v>145.367724503348</v>
      </c>
      <c r="V5693">
        <v>0.28888888888888897</v>
      </c>
    </row>
    <row r="5694" spans="1:22" hidden="1" x14ac:dyDescent="0.25">
      <c r="A5694" t="str">
        <f t="shared" si="119"/>
        <v>6-17MDepr Highop_surg</v>
      </c>
      <c r="B5694" t="s">
        <v>272</v>
      </c>
      <c r="C5694" t="s">
        <v>5</v>
      </c>
      <c r="D5694" t="s">
        <v>591</v>
      </c>
      <c r="E5694" t="s">
        <v>4972</v>
      </c>
      <c r="F5694">
        <v>229</v>
      </c>
      <c r="G5694" t="s">
        <v>309</v>
      </c>
      <c r="H5694">
        <v>2388.7959213397698</v>
      </c>
      <c r="I5694">
        <v>0.71</v>
      </c>
      <c r="J5694" t="s">
        <v>336</v>
      </c>
      <c r="K5694">
        <v>1696.0451041512299</v>
      </c>
      <c r="L5694">
        <v>388394.32885063201</v>
      </c>
      <c r="M5694">
        <v>0</v>
      </c>
      <c r="N5694">
        <v>0</v>
      </c>
      <c r="O5694">
        <v>0</v>
      </c>
      <c r="P5694">
        <v>0</v>
      </c>
      <c r="Q5694">
        <v>0.71</v>
      </c>
      <c r="R5694">
        <v>1696.0451041512299</v>
      </c>
      <c r="S5694">
        <v>162.59</v>
      </c>
      <c r="T5694">
        <v>10</v>
      </c>
      <c r="U5694">
        <v>2388.7959213397698</v>
      </c>
      <c r="V5694">
        <v>6.2390158172232001E-2</v>
      </c>
    </row>
    <row r="5695" spans="1:22" hidden="1" x14ac:dyDescent="0.25">
      <c r="A5695" t="str">
        <f t="shared" si="119"/>
        <v>6-17MDepr Highop_ultrasound</v>
      </c>
      <c r="B5695" t="s">
        <v>272</v>
      </c>
      <c r="C5695" t="s">
        <v>5</v>
      </c>
      <c r="D5695" t="s">
        <v>591</v>
      </c>
      <c r="E5695" t="s">
        <v>4972</v>
      </c>
      <c r="F5695">
        <v>229</v>
      </c>
      <c r="G5695" t="s">
        <v>310</v>
      </c>
      <c r="H5695">
        <v>514.01729617589399</v>
      </c>
      <c r="I5695">
        <v>0.04</v>
      </c>
      <c r="J5695" t="s">
        <v>333</v>
      </c>
      <c r="K5695">
        <v>20.560691847035802</v>
      </c>
      <c r="L5695">
        <v>4708.3984329711902</v>
      </c>
      <c r="M5695">
        <v>0</v>
      </c>
      <c r="N5695">
        <v>0.04</v>
      </c>
      <c r="O5695">
        <v>0</v>
      </c>
      <c r="P5695">
        <v>0</v>
      </c>
      <c r="Q5695">
        <v>0</v>
      </c>
      <c r="R5695">
        <v>0</v>
      </c>
      <c r="S5695">
        <v>9.16</v>
      </c>
      <c r="T5695">
        <v>10</v>
      </c>
      <c r="U5695">
        <v>514.01729617589399</v>
      </c>
      <c r="V5695">
        <v>6.7796610169491497E-3</v>
      </c>
    </row>
    <row r="5696" spans="1:22" hidden="1" x14ac:dyDescent="0.25">
      <c r="A5696" t="str">
        <f t="shared" si="119"/>
        <v>6-17MDepr Highop_xray</v>
      </c>
      <c r="B5696" t="s">
        <v>272</v>
      </c>
      <c r="C5696" t="s">
        <v>5</v>
      </c>
      <c r="D5696" t="s">
        <v>591</v>
      </c>
      <c r="E5696" t="s">
        <v>4972</v>
      </c>
      <c r="F5696">
        <v>229</v>
      </c>
      <c r="G5696" t="s">
        <v>311</v>
      </c>
      <c r="H5696">
        <v>158.40855418470699</v>
      </c>
      <c r="I5696">
        <v>1.1399999999999999</v>
      </c>
      <c r="J5696" t="s">
        <v>333</v>
      </c>
      <c r="K5696">
        <v>180.58575177056599</v>
      </c>
      <c r="L5696">
        <v>41354.137155459699</v>
      </c>
      <c r="M5696">
        <v>0</v>
      </c>
      <c r="N5696">
        <v>1.1399999999999999</v>
      </c>
      <c r="O5696">
        <v>0</v>
      </c>
      <c r="P5696">
        <v>0</v>
      </c>
      <c r="Q5696">
        <v>0</v>
      </c>
      <c r="R5696">
        <v>0</v>
      </c>
      <c r="S5696">
        <v>261.06</v>
      </c>
      <c r="T5696">
        <v>10</v>
      </c>
      <c r="U5696">
        <v>158.40855418470699</v>
      </c>
      <c r="V5696">
        <v>0.19322033898305099</v>
      </c>
    </row>
    <row r="5697" spans="1:22" hidden="1" x14ac:dyDescent="0.25">
      <c r="A5697" t="str">
        <f t="shared" si="119"/>
        <v>6-17MDepr Highrx_generic</v>
      </c>
      <c r="B5697" t="s">
        <v>272</v>
      </c>
      <c r="C5697" t="s">
        <v>5</v>
      </c>
      <c r="D5697" t="s">
        <v>591</v>
      </c>
      <c r="E5697" t="s">
        <v>4972</v>
      </c>
      <c r="F5697">
        <v>229</v>
      </c>
      <c r="G5697" t="s">
        <v>312</v>
      </c>
      <c r="H5697">
        <v>53.107654623744203</v>
      </c>
      <c r="I5697">
        <v>26.04</v>
      </c>
      <c r="J5697" t="s">
        <v>334</v>
      </c>
      <c r="K5697">
        <v>1382.9233264023001</v>
      </c>
      <c r="L5697">
        <v>316689.44174612698</v>
      </c>
      <c r="M5697">
        <v>0</v>
      </c>
      <c r="N5697">
        <v>0</v>
      </c>
      <c r="O5697">
        <v>26.04</v>
      </c>
      <c r="P5697">
        <v>0</v>
      </c>
      <c r="Q5697">
        <v>0</v>
      </c>
      <c r="R5697">
        <v>0</v>
      </c>
      <c r="S5697">
        <v>5963.16</v>
      </c>
      <c r="T5697">
        <v>10</v>
      </c>
      <c r="U5697">
        <v>53.107654623744203</v>
      </c>
      <c r="V5697">
        <v>0.76836825022130395</v>
      </c>
    </row>
    <row r="5698" spans="1:22" hidden="1" x14ac:dyDescent="0.25">
      <c r="A5698" t="str">
        <f t="shared" si="119"/>
        <v>6-17MDepr Highrx_npbrand</v>
      </c>
      <c r="B5698" t="s">
        <v>272</v>
      </c>
      <c r="C5698" t="s">
        <v>5</v>
      </c>
      <c r="D5698" t="s">
        <v>591</v>
      </c>
      <c r="E5698" t="s">
        <v>4972</v>
      </c>
      <c r="F5698">
        <v>229</v>
      </c>
      <c r="G5698" t="s">
        <v>2688</v>
      </c>
      <c r="H5698">
        <v>735.86455846784702</v>
      </c>
      <c r="I5698">
        <v>0.77367067762999997</v>
      </c>
      <c r="J5698" t="s">
        <v>334</v>
      </c>
      <c r="K5698">
        <v>569.31683159372005</v>
      </c>
      <c r="L5698">
        <v>130373.554434962</v>
      </c>
      <c r="M5698">
        <v>0</v>
      </c>
      <c r="N5698">
        <v>0</v>
      </c>
      <c r="O5698">
        <v>0.77367067762999997</v>
      </c>
      <c r="P5698">
        <v>0</v>
      </c>
      <c r="Q5698">
        <v>0</v>
      </c>
      <c r="R5698">
        <v>0</v>
      </c>
      <c r="S5698">
        <v>177.17058517727</v>
      </c>
      <c r="T5698">
        <v>10</v>
      </c>
      <c r="U5698">
        <v>735.86455846784702</v>
      </c>
      <c r="V5698">
        <v>2.2828878065211E-2</v>
      </c>
    </row>
    <row r="5699" spans="1:22" hidden="1" x14ac:dyDescent="0.25">
      <c r="A5699" t="str">
        <f t="shared" si="119"/>
        <v>6-17MDepr Highrx_pbrand</v>
      </c>
      <c r="B5699" t="s">
        <v>272</v>
      </c>
      <c r="C5699" t="s">
        <v>5</v>
      </c>
      <c r="D5699" t="s">
        <v>591</v>
      </c>
      <c r="E5699" t="s">
        <v>4972</v>
      </c>
      <c r="F5699">
        <v>229</v>
      </c>
      <c r="G5699" t="s">
        <v>2687</v>
      </c>
      <c r="H5699">
        <v>456.69274678729499</v>
      </c>
      <c r="I5699">
        <v>5.3563293223699997</v>
      </c>
      <c r="J5699" t="s">
        <v>334</v>
      </c>
      <c r="K5699">
        <v>2446.19675093048</v>
      </c>
      <c r="L5699">
        <v>560179.05596308096</v>
      </c>
      <c r="M5699">
        <v>0</v>
      </c>
      <c r="N5699">
        <v>0</v>
      </c>
      <c r="O5699">
        <v>5.3563293223699997</v>
      </c>
      <c r="P5699">
        <v>0</v>
      </c>
      <c r="Q5699">
        <v>0</v>
      </c>
      <c r="R5699">
        <v>0</v>
      </c>
      <c r="S5699">
        <v>1226.5994148227301</v>
      </c>
      <c r="T5699">
        <v>10</v>
      </c>
      <c r="U5699">
        <v>456.69274678729499</v>
      </c>
      <c r="V5699">
        <v>0.15805043736707</v>
      </c>
    </row>
    <row r="5700" spans="1:22" hidden="1" x14ac:dyDescent="0.25">
      <c r="A5700" t="str">
        <f t="shared" si="119"/>
        <v>6-17MDepr Highrx_specialty</v>
      </c>
      <c r="B5700" t="s">
        <v>272</v>
      </c>
      <c r="C5700" t="s">
        <v>5</v>
      </c>
      <c r="D5700" t="s">
        <v>591</v>
      </c>
      <c r="E5700" t="s">
        <v>4972</v>
      </c>
      <c r="F5700">
        <v>229</v>
      </c>
      <c r="G5700" t="s">
        <v>313</v>
      </c>
      <c r="H5700">
        <v>3029.6158965078298</v>
      </c>
      <c r="I5700">
        <v>1.72</v>
      </c>
      <c r="J5700" t="s">
        <v>334</v>
      </c>
      <c r="K5700">
        <v>5210.9393419934604</v>
      </c>
      <c r="L5700">
        <v>1193305.1093164999</v>
      </c>
      <c r="M5700">
        <v>0</v>
      </c>
      <c r="N5700">
        <v>0</v>
      </c>
      <c r="O5700">
        <v>1.72</v>
      </c>
      <c r="P5700">
        <v>0</v>
      </c>
      <c r="Q5700">
        <v>0</v>
      </c>
      <c r="R5700">
        <v>0</v>
      </c>
      <c r="S5700">
        <v>393.88</v>
      </c>
      <c r="T5700">
        <v>10</v>
      </c>
      <c r="U5700">
        <v>3029.6158965078298</v>
      </c>
      <c r="V5700">
        <v>5.0752434346414903E-2</v>
      </c>
    </row>
    <row r="5701" spans="1:22" hidden="1" x14ac:dyDescent="0.25">
      <c r="A5701" t="str">
        <f t="shared" si="119"/>
        <v>0-5FAsth Lowip_fac</v>
      </c>
      <c r="B5701" t="s">
        <v>271</v>
      </c>
      <c r="C5701" t="s">
        <v>9</v>
      </c>
      <c r="D5701" t="s">
        <v>339</v>
      </c>
      <c r="E5701" t="s">
        <v>4973</v>
      </c>
      <c r="F5701">
        <v>168</v>
      </c>
      <c r="G5701" t="s">
        <v>289</v>
      </c>
      <c r="H5701">
        <v>0</v>
      </c>
      <c r="I5701">
        <v>0</v>
      </c>
      <c r="J5701" t="s">
        <v>335</v>
      </c>
      <c r="K5701">
        <v>0</v>
      </c>
      <c r="L5701">
        <v>0</v>
      </c>
      <c r="M5701">
        <v>0</v>
      </c>
      <c r="N5701">
        <v>0</v>
      </c>
      <c r="O5701">
        <v>0</v>
      </c>
      <c r="P5701">
        <v>0</v>
      </c>
      <c r="Q5701">
        <v>0</v>
      </c>
      <c r="R5701">
        <v>0</v>
      </c>
      <c r="S5701">
        <v>0</v>
      </c>
      <c r="T5701">
        <v>3</v>
      </c>
      <c r="U5701">
        <v>0</v>
      </c>
      <c r="V5701">
        <v>1</v>
      </c>
    </row>
    <row r="5702" spans="1:22" hidden="1" x14ac:dyDescent="0.25">
      <c r="A5702" t="str">
        <f t="shared" si="119"/>
        <v>0-5FAsth Lowip_prof</v>
      </c>
      <c r="B5702" t="s">
        <v>271</v>
      </c>
      <c r="C5702" t="s">
        <v>9</v>
      </c>
      <c r="D5702" t="s">
        <v>339</v>
      </c>
      <c r="E5702" t="s">
        <v>4973</v>
      </c>
      <c r="F5702">
        <v>168</v>
      </c>
      <c r="G5702" t="s">
        <v>290</v>
      </c>
      <c r="H5702">
        <v>0</v>
      </c>
      <c r="I5702">
        <v>0</v>
      </c>
      <c r="J5702" t="s">
        <v>363</v>
      </c>
      <c r="K5702">
        <v>0</v>
      </c>
      <c r="L5702">
        <v>0</v>
      </c>
      <c r="M5702">
        <v>0</v>
      </c>
      <c r="N5702">
        <v>0</v>
      </c>
      <c r="O5702">
        <v>0</v>
      </c>
      <c r="P5702">
        <v>0</v>
      </c>
      <c r="Q5702">
        <v>0</v>
      </c>
      <c r="R5702">
        <v>0</v>
      </c>
      <c r="S5702">
        <v>0</v>
      </c>
      <c r="T5702">
        <v>3</v>
      </c>
      <c r="U5702">
        <v>219.917971426658</v>
      </c>
      <c r="V5702">
        <v>0.33333333333333298</v>
      </c>
    </row>
    <row r="5703" spans="1:22" hidden="1" x14ac:dyDescent="0.25">
      <c r="A5703" t="str">
        <f t="shared" si="119"/>
        <v>0-5FAsth Lowop_ambulance</v>
      </c>
      <c r="B5703" t="s">
        <v>271</v>
      </c>
      <c r="C5703" t="s">
        <v>9</v>
      </c>
      <c r="D5703" t="s">
        <v>339</v>
      </c>
      <c r="E5703" t="s">
        <v>4973</v>
      </c>
      <c r="F5703">
        <v>168</v>
      </c>
      <c r="G5703" t="s">
        <v>291</v>
      </c>
      <c r="H5703">
        <v>0</v>
      </c>
      <c r="I5703">
        <v>0</v>
      </c>
      <c r="J5703" t="s">
        <v>336</v>
      </c>
      <c r="K5703">
        <v>0</v>
      </c>
      <c r="L5703">
        <v>0</v>
      </c>
      <c r="M5703">
        <v>0</v>
      </c>
      <c r="N5703">
        <v>0</v>
      </c>
      <c r="O5703">
        <v>0</v>
      </c>
      <c r="P5703">
        <v>0</v>
      </c>
      <c r="Q5703">
        <v>0</v>
      </c>
      <c r="R5703">
        <v>0</v>
      </c>
      <c r="S5703">
        <v>0</v>
      </c>
      <c r="T5703">
        <v>3</v>
      </c>
      <c r="U5703">
        <v>0</v>
      </c>
      <c r="V5703">
        <v>0</v>
      </c>
    </row>
    <row r="5704" spans="1:22" hidden="1" x14ac:dyDescent="0.25">
      <c r="A5704" t="str">
        <f t="shared" si="119"/>
        <v>0-5FAsth Lowop_chiro</v>
      </c>
      <c r="B5704" t="s">
        <v>271</v>
      </c>
      <c r="C5704" t="s">
        <v>9</v>
      </c>
      <c r="D5704" t="s">
        <v>339</v>
      </c>
      <c r="E5704" t="s">
        <v>4973</v>
      </c>
      <c r="F5704">
        <v>168</v>
      </c>
      <c r="G5704" t="s">
        <v>292</v>
      </c>
      <c r="H5704">
        <v>38.076478347778199</v>
      </c>
      <c r="I5704">
        <v>0.04</v>
      </c>
      <c r="J5704" t="s">
        <v>332</v>
      </c>
      <c r="K5704">
        <v>1.5230591339111299</v>
      </c>
      <c r="L5704">
        <v>255.87393449707</v>
      </c>
      <c r="M5704">
        <v>0.04</v>
      </c>
      <c r="N5704">
        <v>0</v>
      </c>
      <c r="O5704">
        <v>0</v>
      </c>
      <c r="P5704">
        <v>0</v>
      </c>
      <c r="Q5704">
        <v>0</v>
      </c>
      <c r="R5704">
        <v>0</v>
      </c>
      <c r="S5704">
        <v>6.72</v>
      </c>
      <c r="T5704">
        <v>3</v>
      </c>
      <c r="U5704">
        <v>38.076478347778199</v>
      </c>
      <c r="V5704">
        <v>5.7388809182209498E-3</v>
      </c>
    </row>
    <row r="5705" spans="1:22" hidden="1" x14ac:dyDescent="0.25">
      <c r="A5705" t="str">
        <f t="shared" si="119"/>
        <v>0-5FAsth Lowop_ct_mri</v>
      </c>
      <c r="B5705" t="s">
        <v>271</v>
      </c>
      <c r="C5705" t="s">
        <v>9</v>
      </c>
      <c r="D5705" t="s">
        <v>339</v>
      </c>
      <c r="E5705" t="s">
        <v>4973</v>
      </c>
      <c r="F5705">
        <v>168</v>
      </c>
      <c r="G5705" t="s">
        <v>293</v>
      </c>
      <c r="H5705">
        <v>0</v>
      </c>
      <c r="I5705">
        <v>0</v>
      </c>
      <c r="J5705" t="s">
        <v>333</v>
      </c>
      <c r="K5705">
        <v>0</v>
      </c>
      <c r="L5705">
        <v>0</v>
      </c>
      <c r="M5705">
        <v>0</v>
      </c>
      <c r="N5705">
        <v>0</v>
      </c>
      <c r="O5705">
        <v>0</v>
      </c>
      <c r="P5705">
        <v>0</v>
      </c>
      <c r="Q5705">
        <v>0</v>
      </c>
      <c r="R5705">
        <v>0</v>
      </c>
      <c r="S5705">
        <v>0</v>
      </c>
      <c r="T5705">
        <v>3</v>
      </c>
      <c r="U5705">
        <v>0</v>
      </c>
      <c r="V5705">
        <v>0</v>
      </c>
    </row>
    <row r="5706" spans="1:22" hidden="1" x14ac:dyDescent="0.25">
      <c r="A5706" t="str">
        <f t="shared" si="119"/>
        <v>0-5FAsth Lowop_diagnostic_cardiology</v>
      </c>
      <c r="B5706" t="s">
        <v>271</v>
      </c>
      <c r="C5706" t="s">
        <v>9</v>
      </c>
      <c r="D5706" t="s">
        <v>339</v>
      </c>
      <c r="E5706" t="s">
        <v>4973</v>
      </c>
      <c r="F5706">
        <v>168</v>
      </c>
      <c r="G5706" t="s">
        <v>294</v>
      </c>
      <c r="H5706">
        <v>57.175917029809597</v>
      </c>
      <c r="I5706">
        <v>0.27</v>
      </c>
      <c r="J5706" t="s">
        <v>333</v>
      </c>
      <c r="K5706">
        <v>15.4374975980486</v>
      </c>
      <c r="L5706">
        <v>2593.4995964721702</v>
      </c>
      <c r="M5706">
        <v>0</v>
      </c>
      <c r="N5706">
        <v>0.27</v>
      </c>
      <c r="O5706">
        <v>0</v>
      </c>
      <c r="P5706">
        <v>0</v>
      </c>
      <c r="Q5706">
        <v>0</v>
      </c>
      <c r="R5706">
        <v>0</v>
      </c>
      <c r="S5706">
        <v>45.36</v>
      </c>
      <c r="T5706">
        <v>3</v>
      </c>
      <c r="U5706">
        <v>57.175917029809597</v>
      </c>
      <c r="V5706">
        <v>0.15606936416184999</v>
      </c>
    </row>
    <row r="5707" spans="1:22" hidden="1" x14ac:dyDescent="0.25">
      <c r="A5707" t="str">
        <f t="shared" si="119"/>
        <v>0-5FAsth Lowop_dialysis</v>
      </c>
      <c r="B5707" t="s">
        <v>271</v>
      </c>
      <c r="C5707" t="s">
        <v>9</v>
      </c>
      <c r="D5707" t="s">
        <v>339</v>
      </c>
      <c r="E5707" t="s">
        <v>4973</v>
      </c>
      <c r="F5707">
        <v>168</v>
      </c>
      <c r="G5707" t="s">
        <v>295</v>
      </c>
      <c r="H5707">
        <v>0</v>
      </c>
      <c r="I5707">
        <v>0</v>
      </c>
      <c r="J5707" t="s">
        <v>336</v>
      </c>
      <c r="K5707">
        <v>0</v>
      </c>
      <c r="L5707">
        <v>0</v>
      </c>
      <c r="M5707">
        <v>0</v>
      </c>
      <c r="N5707">
        <v>0</v>
      </c>
      <c r="O5707">
        <v>0</v>
      </c>
      <c r="P5707">
        <v>0</v>
      </c>
      <c r="Q5707">
        <v>0</v>
      </c>
      <c r="R5707">
        <v>0</v>
      </c>
      <c r="S5707">
        <v>0</v>
      </c>
      <c r="T5707">
        <v>3</v>
      </c>
      <c r="U5707">
        <v>0</v>
      </c>
      <c r="V5707">
        <v>0</v>
      </c>
    </row>
    <row r="5708" spans="1:22" hidden="1" x14ac:dyDescent="0.25">
      <c r="A5708" t="str">
        <f t="shared" si="119"/>
        <v>0-5FAsth Lowop_dme</v>
      </c>
      <c r="B5708" t="s">
        <v>271</v>
      </c>
      <c r="C5708" t="s">
        <v>9</v>
      </c>
      <c r="D5708" t="s">
        <v>339</v>
      </c>
      <c r="E5708" t="s">
        <v>4973</v>
      </c>
      <c r="F5708">
        <v>168</v>
      </c>
      <c r="G5708" t="s">
        <v>296</v>
      </c>
      <c r="H5708">
        <v>125.252504313763</v>
      </c>
      <c r="I5708">
        <v>0.19</v>
      </c>
      <c r="J5708" t="s">
        <v>336</v>
      </c>
      <c r="K5708">
        <v>23.797975819615001</v>
      </c>
      <c r="L5708">
        <v>3998.0599376953201</v>
      </c>
      <c r="M5708">
        <v>0</v>
      </c>
      <c r="N5708">
        <v>0</v>
      </c>
      <c r="O5708">
        <v>0</v>
      </c>
      <c r="P5708">
        <v>0</v>
      </c>
      <c r="Q5708">
        <v>0.19</v>
      </c>
      <c r="R5708">
        <v>23.797975819615001</v>
      </c>
      <c r="S5708">
        <v>31.92</v>
      </c>
      <c r="T5708">
        <v>3</v>
      </c>
      <c r="U5708">
        <v>125.252504313763</v>
      </c>
      <c r="V5708">
        <v>0.13571428571428601</v>
      </c>
    </row>
    <row r="5709" spans="1:22" hidden="1" x14ac:dyDescent="0.25">
      <c r="A5709" t="str">
        <f t="shared" si="119"/>
        <v>0-5FAsth Lowop_er_fac</v>
      </c>
      <c r="B5709" t="s">
        <v>271</v>
      </c>
      <c r="C5709" t="s">
        <v>9</v>
      </c>
      <c r="D5709" t="s">
        <v>339</v>
      </c>
      <c r="E5709" t="s">
        <v>4973</v>
      </c>
      <c r="F5709">
        <v>168</v>
      </c>
      <c r="G5709" t="s">
        <v>297</v>
      </c>
      <c r="H5709">
        <v>828.81500346417704</v>
      </c>
      <c r="I5709">
        <v>0.14000000000000001</v>
      </c>
      <c r="J5709" t="s">
        <v>336</v>
      </c>
      <c r="K5709">
        <v>116.034100484985</v>
      </c>
      <c r="L5709">
        <v>19493.7288814774</v>
      </c>
      <c r="M5709">
        <v>0</v>
      </c>
      <c r="N5709">
        <v>0</v>
      </c>
      <c r="O5709">
        <v>0</v>
      </c>
      <c r="P5709">
        <v>0</v>
      </c>
      <c r="Q5709">
        <v>0.14000000000000001</v>
      </c>
      <c r="R5709">
        <v>116.034100484985</v>
      </c>
      <c r="S5709">
        <v>23.52</v>
      </c>
      <c r="T5709">
        <v>3</v>
      </c>
      <c r="U5709">
        <v>828.81500346417704</v>
      </c>
      <c r="V5709">
        <v>0.1</v>
      </c>
    </row>
    <row r="5710" spans="1:22" hidden="1" x14ac:dyDescent="0.25">
      <c r="A5710" t="str">
        <f t="shared" si="119"/>
        <v>0-5FAsth Lowop_er_prof</v>
      </c>
      <c r="B5710" t="s">
        <v>271</v>
      </c>
      <c r="C5710" t="s">
        <v>9</v>
      </c>
      <c r="D5710" t="s">
        <v>339</v>
      </c>
      <c r="E5710" t="s">
        <v>4973</v>
      </c>
      <c r="F5710">
        <v>168</v>
      </c>
      <c r="G5710" t="s">
        <v>298</v>
      </c>
      <c r="H5710">
        <v>0</v>
      </c>
      <c r="I5710">
        <v>0</v>
      </c>
      <c r="J5710" t="s">
        <v>276</v>
      </c>
      <c r="K5710">
        <v>0</v>
      </c>
      <c r="L5710">
        <v>0</v>
      </c>
      <c r="M5710">
        <v>0</v>
      </c>
      <c r="N5710">
        <v>0</v>
      </c>
      <c r="O5710">
        <v>0</v>
      </c>
      <c r="P5710">
        <v>0</v>
      </c>
      <c r="Q5710">
        <v>0</v>
      </c>
      <c r="R5710">
        <v>0</v>
      </c>
      <c r="S5710">
        <v>0</v>
      </c>
      <c r="T5710">
        <v>3</v>
      </c>
      <c r="U5710">
        <v>0</v>
      </c>
      <c r="V5710">
        <v>0</v>
      </c>
    </row>
    <row r="5711" spans="1:22" hidden="1" x14ac:dyDescent="0.25">
      <c r="A5711" t="str">
        <f t="shared" si="119"/>
        <v>0-5FAsth Lowop_eye</v>
      </c>
      <c r="B5711" t="s">
        <v>271</v>
      </c>
      <c r="C5711" t="s">
        <v>9</v>
      </c>
      <c r="D5711" t="s">
        <v>339</v>
      </c>
      <c r="E5711" t="s">
        <v>4973</v>
      </c>
      <c r="F5711">
        <v>168</v>
      </c>
      <c r="G5711" t="s">
        <v>299</v>
      </c>
      <c r="H5711">
        <v>223.503635428292</v>
      </c>
      <c r="I5711">
        <v>0.02</v>
      </c>
      <c r="J5711" t="s">
        <v>332</v>
      </c>
      <c r="K5711">
        <v>4.4700727085658398</v>
      </c>
      <c r="L5711">
        <v>750.97221503906201</v>
      </c>
      <c r="M5711">
        <v>0.02</v>
      </c>
      <c r="N5711">
        <v>0</v>
      </c>
      <c r="O5711">
        <v>0</v>
      </c>
      <c r="P5711">
        <v>0</v>
      </c>
      <c r="Q5711">
        <v>0</v>
      </c>
      <c r="R5711">
        <v>0</v>
      </c>
      <c r="S5711">
        <v>3.36</v>
      </c>
      <c r="T5711">
        <v>3</v>
      </c>
      <c r="U5711">
        <v>223.503635428292</v>
      </c>
      <c r="V5711">
        <v>2.8694404591104701E-3</v>
      </c>
    </row>
    <row r="5712" spans="1:22" hidden="1" x14ac:dyDescent="0.25">
      <c r="A5712" t="str">
        <f t="shared" si="119"/>
        <v>0-5FAsth Lowop_jcode</v>
      </c>
      <c r="B5712" t="s">
        <v>271</v>
      </c>
      <c r="C5712" t="s">
        <v>9</v>
      </c>
      <c r="D5712" t="s">
        <v>339</v>
      </c>
      <c r="E5712" t="s">
        <v>4973</v>
      </c>
      <c r="F5712">
        <v>168</v>
      </c>
      <c r="G5712" t="s">
        <v>300</v>
      </c>
      <c r="H5712">
        <v>0</v>
      </c>
      <c r="I5712">
        <v>0</v>
      </c>
      <c r="J5712" t="s">
        <v>336</v>
      </c>
      <c r="K5712">
        <v>0</v>
      </c>
      <c r="L5712">
        <v>0</v>
      </c>
      <c r="M5712">
        <v>0</v>
      </c>
      <c r="N5712">
        <v>0</v>
      </c>
      <c r="O5712">
        <v>0</v>
      </c>
      <c r="P5712">
        <v>0</v>
      </c>
      <c r="Q5712">
        <v>0</v>
      </c>
      <c r="R5712">
        <v>0</v>
      </c>
      <c r="S5712">
        <v>0</v>
      </c>
      <c r="T5712">
        <v>3</v>
      </c>
      <c r="U5712">
        <v>0</v>
      </c>
      <c r="V5712">
        <v>0</v>
      </c>
    </row>
    <row r="5713" spans="1:22" hidden="1" x14ac:dyDescent="0.25">
      <c r="A5713" t="str">
        <f t="shared" si="119"/>
        <v>0-5FAsth Lowop_lab</v>
      </c>
      <c r="B5713" t="s">
        <v>271</v>
      </c>
      <c r="C5713" t="s">
        <v>9</v>
      </c>
      <c r="D5713" t="s">
        <v>339</v>
      </c>
      <c r="E5713" t="s">
        <v>4973</v>
      </c>
      <c r="F5713">
        <v>168</v>
      </c>
      <c r="G5713" t="s">
        <v>301</v>
      </c>
      <c r="H5713">
        <v>35.818290835158002</v>
      </c>
      <c r="I5713">
        <v>1.23</v>
      </c>
      <c r="J5713" t="s">
        <v>333</v>
      </c>
      <c r="K5713">
        <v>44.056497727244299</v>
      </c>
      <c r="L5713">
        <v>7401.4916181770404</v>
      </c>
      <c r="M5713">
        <v>0</v>
      </c>
      <c r="N5713">
        <v>1.23</v>
      </c>
      <c r="O5713">
        <v>0</v>
      </c>
      <c r="P5713">
        <v>0</v>
      </c>
      <c r="Q5713">
        <v>0</v>
      </c>
      <c r="R5713">
        <v>0</v>
      </c>
      <c r="S5713">
        <v>206.64</v>
      </c>
      <c r="T5713">
        <v>3</v>
      </c>
      <c r="U5713">
        <v>35.818290835158002</v>
      </c>
      <c r="V5713">
        <v>0.71098265895953805</v>
      </c>
    </row>
    <row r="5714" spans="1:22" hidden="1" x14ac:dyDescent="0.25">
      <c r="A5714" t="str">
        <f t="shared" si="119"/>
        <v>0-5FAsth Lowop_mh</v>
      </c>
      <c r="B5714" t="s">
        <v>271</v>
      </c>
      <c r="C5714" t="s">
        <v>9</v>
      </c>
      <c r="D5714" t="s">
        <v>339</v>
      </c>
      <c r="E5714" t="s">
        <v>4973</v>
      </c>
      <c r="F5714">
        <v>168</v>
      </c>
      <c r="G5714" t="s">
        <v>302</v>
      </c>
      <c r="H5714">
        <v>56.246450544084801</v>
      </c>
      <c r="I5714">
        <v>0.01</v>
      </c>
      <c r="J5714" t="s">
        <v>332</v>
      </c>
      <c r="K5714">
        <v>0.56246450544084803</v>
      </c>
      <c r="L5714">
        <v>94.494036914062406</v>
      </c>
      <c r="M5714">
        <v>0.01</v>
      </c>
      <c r="N5714">
        <v>0</v>
      </c>
      <c r="O5714">
        <v>0</v>
      </c>
      <c r="P5714">
        <v>0</v>
      </c>
      <c r="Q5714">
        <v>0</v>
      </c>
      <c r="R5714">
        <v>0</v>
      </c>
      <c r="S5714">
        <v>1.68</v>
      </c>
      <c r="T5714">
        <v>3</v>
      </c>
      <c r="U5714">
        <v>56.246450544084801</v>
      </c>
      <c r="V5714">
        <v>1.4347202295552401E-3</v>
      </c>
    </row>
    <row r="5715" spans="1:22" hidden="1" x14ac:dyDescent="0.25">
      <c r="A5715" t="str">
        <f t="shared" si="119"/>
        <v>0-5FAsth Lowop_op_fac</v>
      </c>
      <c r="B5715" t="s">
        <v>271</v>
      </c>
      <c r="C5715" t="s">
        <v>9</v>
      </c>
      <c r="D5715" t="s">
        <v>339</v>
      </c>
      <c r="E5715" t="s">
        <v>4973</v>
      </c>
      <c r="F5715">
        <v>168</v>
      </c>
      <c r="G5715" t="s">
        <v>303</v>
      </c>
      <c r="H5715">
        <v>195.92780839284299</v>
      </c>
      <c r="I5715">
        <v>0.06</v>
      </c>
      <c r="J5715" t="s">
        <v>336</v>
      </c>
      <c r="K5715">
        <v>11.7556685035706</v>
      </c>
      <c r="L5715">
        <v>1974.9523085998501</v>
      </c>
      <c r="M5715">
        <v>0</v>
      </c>
      <c r="N5715">
        <v>0</v>
      </c>
      <c r="O5715">
        <v>0</v>
      </c>
      <c r="P5715">
        <v>0</v>
      </c>
      <c r="Q5715">
        <v>0.06</v>
      </c>
      <c r="R5715">
        <v>11.7556685035706</v>
      </c>
      <c r="S5715">
        <v>10.08</v>
      </c>
      <c r="T5715">
        <v>3</v>
      </c>
      <c r="U5715">
        <v>195.92780839284299</v>
      </c>
      <c r="V5715">
        <v>4.2857142857142899E-2</v>
      </c>
    </row>
    <row r="5716" spans="1:22" hidden="1" x14ac:dyDescent="0.25">
      <c r="A5716" t="str">
        <f t="shared" si="119"/>
        <v>0-5FAsth Lowop_other</v>
      </c>
      <c r="B5716" t="s">
        <v>271</v>
      </c>
      <c r="C5716" t="s">
        <v>9</v>
      </c>
      <c r="D5716" t="s">
        <v>339</v>
      </c>
      <c r="E5716" t="s">
        <v>4973</v>
      </c>
      <c r="F5716">
        <v>168</v>
      </c>
      <c r="G5716" t="s">
        <v>304</v>
      </c>
      <c r="H5716">
        <v>71.516338649795799</v>
      </c>
      <c r="I5716">
        <v>1</v>
      </c>
      <c r="J5716" t="s">
        <v>336</v>
      </c>
      <c r="K5716">
        <v>71.516338649795799</v>
      </c>
      <c r="L5716">
        <v>12014.7448931657</v>
      </c>
      <c r="M5716">
        <v>0</v>
      </c>
      <c r="N5716">
        <v>0</v>
      </c>
      <c r="O5716">
        <v>0</v>
      </c>
      <c r="P5716">
        <v>0</v>
      </c>
      <c r="Q5716">
        <v>1</v>
      </c>
      <c r="R5716">
        <v>71.516338649795799</v>
      </c>
      <c r="S5716">
        <v>168</v>
      </c>
      <c r="T5716">
        <v>3</v>
      </c>
      <c r="U5716">
        <v>71.516338649795799</v>
      </c>
      <c r="V5716">
        <v>0.71428571428571397</v>
      </c>
    </row>
    <row r="5717" spans="1:22" hidden="1" x14ac:dyDescent="0.25">
      <c r="A5717" t="str">
        <f t="shared" si="119"/>
        <v>0-5FAsth Lowop_prev</v>
      </c>
      <c r="B5717" t="s">
        <v>271</v>
      </c>
      <c r="C5717" t="s">
        <v>9</v>
      </c>
      <c r="D5717" t="s">
        <v>339</v>
      </c>
      <c r="E5717" t="s">
        <v>4973</v>
      </c>
      <c r="F5717">
        <v>168</v>
      </c>
      <c r="G5717" t="s">
        <v>305</v>
      </c>
      <c r="H5717">
        <v>177.43291445735301</v>
      </c>
      <c r="I5717">
        <v>1.74</v>
      </c>
      <c r="J5717" t="s">
        <v>332</v>
      </c>
      <c r="K5717">
        <v>308.73327115579502</v>
      </c>
      <c r="L5717">
        <v>51867.189554173499</v>
      </c>
      <c r="M5717">
        <v>1.74</v>
      </c>
      <c r="N5717">
        <v>0</v>
      </c>
      <c r="O5717">
        <v>0</v>
      </c>
      <c r="P5717">
        <v>0</v>
      </c>
      <c r="Q5717">
        <v>0</v>
      </c>
      <c r="R5717">
        <v>0</v>
      </c>
      <c r="S5717">
        <v>292.32</v>
      </c>
      <c r="T5717">
        <v>3</v>
      </c>
      <c r="U5717">
        <v>177.43291445735301</v>
      </c>
      <c r="V5717">
        <v>0.24964131994261099</v>
      </c>
    </row>
    <row r="5718" spans="1:22" hidden="1" x14ac:dyDescent="0.25">
      <c r="A5718" t="str">
        <f t="shared" si="119"/>
        <v>0-5FAsth Lowop_primcare</v>
      </c>
      <c r="B5718" t="s">
        <v>271</v>
      </c>
      <c r="C5718" t="s">
        <v>9</v>
      </c>
      <c r="D5718" t="s">
        <v>339</v>
      </c>
      <c r="E5718" t="s">
        <v>4973</v>
      </c>
      <c r="F5718">
        <v>168</v>
      </c>
      <c r="G5718" t="s">
        <v>306</v>
      </c>
      <c r="H5718">
        <v>104.110690439012</v>
      </c>
      <c r="I5718">
        <v>3.96</v>
      </c>
      <c r="J5718" t="s">
        <v>332</v>
      </c>
      <c r="K5718">
        <v>412.27833413848902</v>
      </c>
      <c r="L5718">
        <v>69262.760135266202</v>
      </c>
      <c r="M5718">
        <v>3.96</v>
      </c>
      <c r="N5718">
        <v>0</v>
      </c>
      <c r="O5718">
        <v>0</v>
      </c>
      <c r="P5718">
        <v>0</v>
      </c>
      <c r="Q5718">
        <v>0</v>
      </c>
      <c r="R5718">
        <v>0</v>
      </c>
      <c r="S5718">
        <v>665.28</v>
      </c>
      <c r="T5718">
        <v>3</v>
      </c>
      <c r="U5718">
        <v>104.110690439012</v>
      </c>
      <c r="V5718">
        <v>0.56814921090387405</v>
      </c>
    </row>
    <row r="5719" spans="1:22" hidden="1" x14ac:dyDescent="0.25">
      <c r="A5719" t="str">
        <f t="shared" si="119"/>
        <v>0-5FAsth Lowop_rehab</v>
      </c>
      <c r="B5719" t="s">
        <v>271</v>
      </c>
      <c r="C5719" t="s">
        <v>9</v>
      </c>
      <c r="D5719" t="s">
        <v>339</v>
      </c>
      <c r="E5719" t="s">
        <v>4973</v>
      </c>
      <c r="F5719">
        <v>168</v>
      </c>
      <c r="G5719" t="s">
        <v>307</v>
      </c>
      <c r="H5719">
        <v>0</v>
      </c>
      <c r="I5719">
        <v>0</v>
      </c>
      <c r="J5719" t="s">
        <v>336</v>
      </c>
      <c r="K5719">
        <v>0</v>
      </c>
      <c r="L5719">
        <v>0</v>
      </c>
      <c r="M5719">
        <v>0</v>
      </c>
      <c r="N5719">
        <v>0</v>
      </c>
      <c r="O5719">
        <v>0</v>
      </c>
      <c r="P5719">
        <v>0</v>
      </c>
      <c r="Q5719">
        <v>0</v>
      </c>
      <c r="R5719">
        <v>0</v>
      </c>
      <c r="S5719">
        <v>0</v>
      </c>
      <c r="T5719">
        <v>3</v>
      </c>
      <c r="U5719">
        <v>0</v>
      </c>
      <c r="V5719">
        <v>0</v>
      </c>
    </row>
    <row r="5720" spans="1:22" hidden="1" x14ac:dyDescent="0.25">
      <c r="A5720" t="str">
        <f t="shared" ref="A5720:A5783" si="120">B5720&amp;C5720&amp;E5720&amp;G5720</f>
        <v>0-5FAsth Lowop_speccare</v>
      </c>
      <c r="B5720" t="s">
        <v>271</v>
      </c>
      <c r="C5720" t="s">
        <v>9</v>
      </c>
      <c r="D5720" t="s">
        <v>339</v>
      </c>
      <c r="E5720" t="s">
        <v>4973</v>
      </c>
      <c r="F5720">
        <v>168</v>
      </c>
      <c r="G5720" t="s">
        <v>308</v>
      </c>
      <c r="H5720">
        <v>109.088652550668</v>
      </c>
      <c r="I5720">
        <v>1.2</v>
      </c>
      <c r="J5720" t="s">
        <v>332</v>
      </c>
      <c r="K5720">
        <v>130.906383060802</v>
      </c>
      <c r="L5720">
        <v>21992.2723542147</v>
      </c>
      <c r="M5720">
        <v>1.2</v>
      </c>
      <c r="N5720">
        <v>0</v>
      </c>
      <c r="O5720">
        <v>0</v>
      </c>
      <c r="P5720">
        <v>0</v>
      </c>
      <c r="Q5720">
        <v>0</v>
      </c>
      <c r="R5720">
        <v>0</v>
      </c>
      <c r="S5720">
        <v>201.6</v>
      </c>
      <c r="T5720">
        <v>3</v>
      </c>
      <c r="U5720">
        <v>109.088652550668</v>
      </c>
      <c r="V5720">
        <v>0.172166427546628</v>
      </c>
    </row>
    <row r="5721" spans="1:22" hidden="1" x14ac:dyDescent="0.25">
      <c r="A5721" t="str">
        <f t="shared" si="120"/>
        <v>0-5FAsth Lowop_surg</v>
      </c>
      <c r="B5721" t="s">
        <v>271</v>
      </c>
      <c r="C5721" t="s">
        <v>9</v>
      </c>
      <c r="D5721" t="s">
        <v>339</v>
      </c>
      <c r="E5721" t="s">
        <v>4973</v>
      </c>
      <c r="F5721">
        <v>168</v>
      </c>
      <c r="G5721" t="s">
        <v>309</v>
      </c>
      <c r="H5721">
        <v>2.83799793788365</v>
      </c>
      <c r="I5721">
        <v>0.01</v>
      </c>
      <c r="J5721" t="s">
        <v>336</v>
      </c>
      <c r="K5721">
        <v>2.83799793788365E-2</v>
      </c>
      <c r="L5721">
        <v>4.7678365356445296</v>
      </c>
      <c r="M5721">
        <v>0</v>
      </c>
      <c r="N5721">
        <v>0</v>
      </c>
      <c r="O5721">
        <v>0</v>
      </c>
      <c r="P5721">
        <v>0</v>
      </c>
      <c r="Q5721">
        <v>0.01</v>
      </c>
      <c r="R5721">
        <v>2.83799793788365E-2</v>
      </c>
      <c r="S5721">
        <v>1.68</v>
      </c>
      <c r="T5721">
        <v>3</v>
      </c>
      <c r="U5721">
        <v>2.83799793788365</v>
      </c>
      <c r="V5721">
        <v>7.14285714285714E-3</v>
      </c>
    </row>
    <row r="5722" spans="1:22" hidden="1" x14ac:dyDescent="0.25">
      <c r="A5722" t="str">
        <f t="shared" si="120"/>
        <v>0-5FAsth Lowop_ultrasound</v>
      </c>
      <c r="B5722" t="s">
        <v>271</v>
      </c>
      <c r="C5722" t="s">
        <v>9</v>
      </c>
      <c r="D5722" t="s">
        <v>339</v>
      </c>
      <c r="E5722" t="s">
        <v>4973</v>
      </c>
      <c r="F5722">
        <v>168</v>
      </c>
      <c r="G5722" t="s">
        <v>310</v>
      </c>
      <c r="H5722">
        <v>0</v>
      </c>
      <c r="I5722">
        <v>0</v>
      </c>
      <c r="J5722" t="s">
        <v>333</v>
      </c>
      <c r="K5722">
        <v>0</v>
      </c>
      <c r="L5722">
        <v>0</v>
      </c>
      <c r="M5722">
        <v>0</v>
      </c>
      <c r="N5722">
        <v>0</v>
      </c>
      <c r="O5722">
        <v>0</v>
      </c>
      <c r="P5722">
        <v>0</v>
      </c>
      <c r="Q5722">
        <v>0</v>
      </c>
      <c r="R5722">
        <v>0</v>
      </c>
      <c r="S5722">
        <v>0</v>
      </c>
      <c r="T5722">
        <v>3</v>
      </c>
      <c r="U5722">
        <v>0</v>
      </c>
      <c r="V5722">
        <v>0</v>
      </c>
    </row>
    <row r="5723" spans="1:22" hidden="1" x14ac:dyDescent="0.25">
      <c r="A5723" t="str">
        <f t="shared" si="120"/>
        <v>0-5FAsth Lowop_xray</v>
      </c>
      <c r="B5723" t="s">
        <v>271</v>
      </c>
      <c r="C5723" t="s">
        <v>9</v>
      </c>
      <c r="D5723" t="s">
        <v>339</v>
      </c>
      <c r="E5723" t="s">
        <v>4973</v>
      </c>
      <c r="F5723">
        <v>168</v>
      </c>
      <c r="G5723" t="s">
        <v>311</v>
      </c>
      <c r="H5723">
        <v>106.36323423587</v>
      </c>
      <c r="I5723">
        <v>0.23</v>
      </c>
      <c r="J5723" t="s">
        <v>333</v>
      </c>
      <c r="K5723">
        <v>24.463543874250099</v>
      </c>
      <c r="L5723">
        <v>4109.8753708740296</v>
      </c>
      <c r="M5723">
        <v>0</v>
      </c>
      <c r="N5723">
        <v>0.23</v>
      </c>
      <c r="O5723">
        <v>0</v>
      </c>
      <c r="P5723">
        <v>0</v>
      </c>
      <c r="Q5723">
        <v>0</v>
      </c>
      <c r="R5723">
        <v>0</v>
      </c>
      <c r="S5723">
        <v>38.64</v>
      </c>
      <c r="T5723">
        <v>3</v>
      </c>
      <c r="U5723">
        <v>106.36323423587</v>
      </c>
      <c r="V5723">
        <v>0.13294797687861301</v>
      </c>
    </row>
    <row r="5724" spans="1:22" hidden="1" x14ac:dyDescent="0.25">
      <c r="A5724" t="str">
        <f t="shared" si="120"/>
        <v>0-5FAsth Lowrx_generic</v>
      </c>
      <c r="B5724" t="s">
        <v>271</v>
      </c>
      <c r="C5724" t="s">
        <v>9</v>
      </c>
      <c r="D5724" t="s">
        <v>339</v>
      </c>
      <c r="E5724" t="s">
        <v>4973</v>
      </c>
      <c r="F5724">
        <v>168</v>
      </c>
      <c r="G5724" t="s">
        <v>312</v>
      </c>
      <c r="H5724">
        <v>30.756775444824601</v>
      </c>
      <c r="I5724">
        <v>5.43</v>
      </c>
      <c r="J5724" t="s">
        <v>334</v>
      </c>
      <c r="K5724">
        <v>167.009290665398</v>
      </c>
      <c r="L5724">
        <v>28057.560831786799</v>
      </c>
      <c r="M5724">
        <v>0</v>
      </c>
      <c r="N5724">
        <v>0</v>
      </c>
      <c r="O5724">
        <v>5.43</v>
      </c>
      <c r="P5724">
        <v>0</v>
      </c>
      <c r="Q5724">
        <v>0</v>
      </c>
      <c r="R5724">
        <v>0</v>
      </c>
      <c r="S5724">
        <v>912.24</v>
      </c>
      <c r="T5724">
        <v>3</v>
      </c>
      <c r="U5724">
        <v>30.756775444824601</v>
      </c>
      <c r="V5724">
        <v>0.76050420168067201</v>
      </c>
    </row>
    <row r="5725" spans="1:22" hidden="1" x14ac:dyDescent="0.25">
      <c r="A5725" t="str">
        <f t="shared" si="120"/>
        <v>0-5FAsth Lowrx_npbrand</v>
      </c>
      <c r="B5725" t="s">
        <v>271</v>
      </c>
      <c r="C5725" t="s">
        <v>9</v>
      </c>
      <c r="D5725" t="s">
        <v>339</v>
      </c>
      <c r="E5725" t="s">
        <v>4973</v>
      </c>
      <c r="F5725">
        <v>168</v>
      </c>
      <c r="G5725" t="s">
        <v>2688</v>
      </c>
      <c r="H5725">
        <v>186.785501621409</v>
      </c>
      <c r="I5725">
        <v>0.21582004221000001</v>
      </c>
      <c r="J5725" t="s">
        <v>334</v>
      </c>
      <c r="K5725">
        <v>40.312054844148498</v>
      </c>
      <c r="L5725">
        <v>6772.4252138169504</v>
      </c>
      <c r="M5725">
        <v>0</v>
      </c>
      <c r="N5725">
        <v>0</v>
      </c>
      <c r="O5725">
        <v>0.21582004221000001</v>
      </c>
      <c r="P5725">
        <v>0</v>
      </c>
      <c r="Q5725">
        <v>0</v>
      </c>
      <c r="R5725">
        <v>0</v>
      </c>
      <c r="S5725">
        <v>36.257767091280002</v>
      </c>
      <c r="T5725">
        <v>3</v>
      </c>
      <c r="U5725">
        <v>186.785501621409</v>
      </c>
      <c r="V5725">
        <v>3.0226896668067198E-2</v>
      </c>
    </row>
    <row r="5726" spans="1:22" hidden="1" x14ac:dyDescent="0.25">
      <c r="A5726" t="str">
        <f t="shared" si="120"/>
        <v>0-5FAsth Lowrx_pbrand</v>
      </c>
      <c r="B5726" t="s">
        <v>271</v>
      </c>
      <c r="C5726" t="s">
        <v>9</v>
      </c>
      <c r="D5726" t="s">
        <v>339</v>
      </c>
      <c r="E5726" t="s">
        <v>4973</v>
      </c>
      <c r="F5726">
        <v>168</v>
      </c>
      <c r="G5726" t="s">
        <v>2687</v>
      </c>
      <c r="H5726">
        <v>115.92294100036</v>
      </c>
      <c r="I5726">
        <v>1.4941799577899999</v>
      </c>
      <c r="J5726" t="s">
        <v>334</v>
      </c>
      <c r="K5726">
        <v>173.20973509081</v>
      </c>
      <c r="L5726">
        <v>29099.2354952561</v>
      </c>
      <c r="M5726">
        <v>0</v>
      </c>
      <c r="N5726">
        <v>0</v>
      </c>
      <c r="O5726">
        <v>1.4941799577899999</v>
      </c>
      <c r="P5726">
        <v>0</v>
      </c>
      <c r="Q5726">
        <v>0</v>
      </c>
      <c r="R5726">
        <v>0</v>
      </c>
      <c r="S5726">
        <v>251.02223290872001</v>
      </c>
      <c r="T5726">
        <v>3</v>
      </c>
      <c r="U5726">
        <v>115.92294100036</v>
      </c>
      <c r="V5726">
        <v>0.209268901651261</v>
      </c>
    </row>
    <row r="5727" spans="1:22" hidden="1" x14ac:dyDescent="0.25">
      <c r="A5727" t="str">
        <f t="shared" si="120"/>
        <v>0-5FAsth Lowrx_specialty</v>
      </c>
      <c r="B5727" t="s">
        <v>271</v>
      </c>
      <c r="C5727" t="s">
        <v>9</v>
      </c>
      <c r="D5727" t="s">
        <v>339</v>
      </c>
      <c r="E5727" t="s">
        <v>4973</v>
      </c>
      <c r="F5727">
        <v>168</v>
      </c>
      <c r="G5727" t="s">
        <v>313</v>
      </c>
      <c r="H5727">
        <v>0</v>
      </c>
      <c r="I5727">
        <v>0</v>
      </c>
      <c r="J5727" t="s">
        <v>334</v>
      </c>
      <c r="K5727">
        <v>0</v>
      </c>
      <c r="L5727">
        <v>0</v>
      </c>
      <c r="M5727">
        <v>0</v>
      </c>
      <c r="N5727">
        <v>0</v>
      </c>
      <c r="O5727">
        <v>0</v>
      </c>
      <c r="P5727">
        <v>0</v>
      </c>
      <c r="Q5727">
        <v>0</v>
      </c>
      <c r="R5727">
        <v>0</v>
      </c>
      <c r="S5727">
        <v>0</v>
      </c>
      <c r="T5727">
        <v>3</v>
      </c>
      <c r="U5727">
        <v>0</v>
      </c>
      <c r="V5727">
        <v>0</v>
      </c>
    </row>
    <row r="5728" spans="1:22" hidden="1" x14ac:dyDescent="0.25">
      <c r="A5728" t="str">
        <f t="shared" si="120"/>
        <v>0-5FAsth Medip_fac</v>
      </c>
      <c r="B5728" t="s">
        <v>271</v>
      </c>
      <c r="C5728" t="s">
        <v>9</v>
      </c>
      <c r="D5728" t="s">
        <v>339</v>
      </c>
      <c r="E5728" t="s">
        <v>4974</v>
      </c>
      <c r="F5728">
        <v>0</v>
      </c>
      <c r="G5728" t="s">
        <v>289</v>
      </c>
      <c r="H5728">
        <v>391.91428571428702</v>
      </c>
      <c r="I5728">
        <v>2.5000000000000001E-2</v>
      </c>
      <c r="J5728" t="s">
        <v>335</v>
      </c>
      <c r="K5728">
        <v>9.7978571428571595</v>
      </c>
      <c r="L5728">
        <v>0</v>
      </c>
      <c r="M5728">
        <v>0</v>
      </c>
      <c r="N5728">
        <v>0</v>
      </c>
      <c r="O5728">
        <v>0</v>
      </c>
      <c r="P5728">
        <v>2.5000000000000001E-2</v>
      </c>
      <c r="Q5728">
        <v>0</v>
      </c>
      <c r="R5728">
        <v>0</v>
      </c>
      <c r="S5728">
        <v>0</v>
      </c>
      <c r="T5728">
        <v>5.5</v>
      </c>
      <c r="U5728">
        <v>391.91428571428702</v>
      </c>
      <c r="V5728">
        <v>1</v>
      </c>
    </row>
    <row r="5729" spans="1:22" hidden="1" x14ac:dyDescent="0.25">
      <c r="A5729" t="str">
        <f t="shared" si="120"/>
        <v>0-5FAsth Medip_prof</v>
      </c>
      <c r="B5729" t="s">
        <v>271</v>
      </c>
      <c r="C5729" t="s">
        <v>9</v>
      </c>
      <c r="D5729" t="s">
        <v>339</v>
      </c>
      <c r="E5729" t="s">
        <v>4974</v>
      </c>
      <c r="F5729">
        <v>0</v>
      </c>
      <c r="G5729" t="s">
        <v>290</v>
      </c>
      <c r="H5729">
        <v>135.58882857027001</v>
      </c>
      <c r="I5729">
        <v>0.01</v>
      </c>
      <c r="J5729" t="s">
        <v>363</v>
      </c>
      <c r="K5729">
        <v>1.3558882857027099</v>
      </c>
      <c r="L5729">
        <v>0</v>
      </c>
      <c r="M5729">
        <v>0</v>
      </c>
      <c r="N5729">
        <v>0</v>
      </c>
      <c r="O5729">
        <v>0</v>
      </c>
      <c r="P5729">
        <v>0</v>
      </c>
      <c r="Q5729">
        <v>0</v>
      </c>
      <c r="R5729">
        <v>0</v>
      </c>
      <c r="S5729">
        <v>0</v>
      </c>
      <c r="T5729">
        <v>5.5</v>
      </c>
      <c r="U5729">
        <v>135.58882857027001</v>
      </c>
      <c r="V5729">
        <v>0.4</v>
      </c>
    </row>
    <row r="5730" spans="1:22" hidden="1" x14ac:dyDescent="0.25">
      <c r="A5730" t="str">
        <f t="shared" si="120"/>
        <v>0-5FAsth Medop_ambulance</v>
      </c>
      <c r="B5730" t="s">
        <v>271</v>
      </c>
      <c r="C5730" t="s">
        <v>9</v>
      </c>
      <c r="D5730" t="s">
        <v>339</v>
      </c>
      <c r="E5730" t="s">
        <v>4974</v>
      </c>
      <c r="F5730">
        <v>0</v>
      </c>
      <c r="G5730" t="s">
        <v>291</v>
      </c>
      <c r="H5730">
        <v>553.07214285714304</v>
      </c>
      <c r="I5730">
        <v>5.0000000000000001E-3</v>
      </c>
      <c r="J5730" t="s">
        <v>336</v>
      </c>
      <c r="K5730">
        <v>2.76536071428571</v>
      </c>
      <c r="L5730">
        <v>0</v>
      </c>
      <c r="M5730">
        <v>0</v>
      </c>
      <c r="N5730">
        <v>0</v>
      </c>
      <c r="O5730">
        <v>0</v>
      </c>
      <c r="P5730">
        <v>0</v>
      </c>
      <c r="Q5730">
        <v>5.0000000000000001E-3</v>
      </c>
      <c r="R5730">
        <v>2.76536071428571</v>
      </c>
      <c r="S5730">
        <v>0</v>
      </c>
      <c r="T5730">
        <v>5.5</v>
      </c>
      <c r="U5730">
        <v>553.07214285714304</v>
      </c>
      <c r="V5730">
        <v>2.5380710659898501E-3</v>
      </c>
    </row>
    <row r="5731" spans="1:22" hidden="1" x14ac:dyDescent="0.25">
      <c r="A5731" t="str">
        <f t="shared" si="120"/>
        <v>0-5FAsth Medop_chiro</v>
      </c>
      <c r="B5731" t="s">
        <v>271</v>
      </c>
      <c r="C5731" t="s">
        <v>9</v>
      </c>
      <c r="D5731" t="s">
        <v>339</v>
      </c>
      <c r="E5731" t="s">
        <v>4974</v>
      </c>
      <c r="F5731">
        <v>0</v>
      </c>
      <c r="G5731" t="s">
        <v>292</v>
      </c>
      <c r="H5731">
        <v>33.414743678501601</v>
      </c>
      <c r="I5731">
        <v>0.05</v>
      </c>
      <c r="J5731" t="s">
        <v>332</v>
      </c>
      <c r="K5731">
        <v>1.67073718392508</v>
      </c>
      <c r="L5731">
        <v>0</v>
      </c>
      <c r="M5731">
        <v>0.05</v>
      </c>
      <c r="N5731">
        <v>0</v>
      </c>
      <c r="O5731">
        <v>0</v>
      </c>
      <c r="P5731">
        <v>0</v>
      </c>
      <c r="Q5731">
        <v>0</v>
      </c>
      <c r="R5731">
        <v>0</v>
      </c>
      <c r="S5731">
        <v>0</v>
      </c>
      <c r="T5731">
        <v>5.5</v>
      </c>
      <c r="U5731">
        <v>33.414743678501601</v>
      </c>
      <c r="V5731">
        <v>5.5401662049861496E-3</v>
      </c>
    </row>
    <row r="5732" spans="1:22" hidden="1" x14ac:dyDescent="0.25">
      <c r="A5732" t="str">
        <f t="shared" si="120"/>
        <v>0-5FAsth Medop_ct_mri</v>
      </c>
      <c r="B5732" t="s">
        <v>271</v>
      </c>
      <c r="C5732" t="s">
        <v>9</v>
      </c>
      <c r="D5732" t="s">
        <v>339</v>
      </c>
      <c r="E5732" t="s">
        <v>4974</v>
      </c>
      <c r="F5732">
        <v>0</v>
      </c>
      <c r="G5732" t="s">
        <v>293</v>
      </c>
      <c r="H5732">
        <v>498.39999441964301</v>
      </c>
      <c r="I5732">
        <v>5.0000000000000001E-3</v>
      </c>
      <c r="J5732" t="s">
        <v>333</v>
      </c>
      <c r="K5732">
        <v>2.4919999720982098</v>
      </c>
      <c r="L5732">
        <v>0</v>
      </c>
      <c r="M5732">
        <v>0</v>
      </c>
      <c r="N5732">
        <v>5.0000000000000001E-3</v>
      </c>
      <c r="O5732">
        <v>0</v>
      </c>
      <c r="P5732">
        <v>0</v>
      </c>
      <c r="Q5732">
        <v>0</v>
      </c>
      <c r="R5732">
        <v>0</v>
      </c>
      <c r="S5732">
        <v>0</v>
      </c>
      <c r="T5732">
        <v>5.5</v>
      </c>
      <c r="U5732">
        <v>498.39999441964301</v>
      </c>
      <c r="V5732">
        <v>1.9801980198019798E-3</v>
      </c>
    </row>
    <row r="5733" spans="1:22" hidden="1" x14ac:dyDescent="0.25">
      <c r="A5733" t="str">
        <f t="shared" si="120"/>
        <v>0-5FAsth Medop_diagnostic_cardiology</v>
      </c>
      <c r="B5733" t="s">
        <v>271</v>
      </c>
      <c r="C5733" t="s">
        <v>9</v>
      </c>
      <c r="D5733" t="s">
        <v>339</v>
      </c>
      <c r="E5733" t="s">
        <v>4974</v>
      </c>
      <c r="F5733">
        <v>0</v>
      </c>
      <c r="G5733" t="s">
        <v>294</v>
      </c>
      <c r="H5733">
        <v>72.890761620524898</v>
      </c>
      <c r="I5733">
        <v>0.41</v>
      </c>
      <c r="J5733" t="s">
        <v>333</v>
      </c>
      <c r="K5733">
        <v>29.885212264415198</v>
      </c>
      <c r="L5733">
        <v>0</v>
      </c>
      <c r="M5733">
        <v>0</v>
      </c>
      <c r="N5733">
        <v>0.41</v>
      </c>
      <c r="O5733">
        <v>0</v>
      </c>
      <c r="P5733">
        <v>0</v>
      </c>
      <c r="Q5733">
        <v>0</v>
      </c>
      <c r="R5733">
        <v>0</v>
      </c>
      <c r="S5733">
        <v>0</v>
      </c>
      <c r="T5733">
        <v>5.5</v>
      </c>
      <c r="U5733">
        <v>72.890761620524898</v>
      </c>
      <c r="V5733">
        <v>0.16237623762376199</v>
      </c>
    </row>
    <row r="5734" spans="1:22" hidden="1" x14ac:dyDescent="0.25">
      <c r="A5734" t="str">
        <f t="shared" si="120"/>
        <v>0-5FAsth Medop_dialysis</v>
      </c>
      <c r="B5734" t="s">
        <v>271</v>
      </c>
      <c r="C5734" t="s">
        <v>9</v>
      </c>
      <c r="D5734" t="s">
        <v>339</v>
      </c>
      <c r="E5734" t="s">
        <v>4974</v>
      </c>
      <c r="F5734">
        <v>0</v>
      </c>
      <c r="G5734" t="s">
        <v>295</v>
      </c>
      <c r="H5734">
        <v>0</v>
      </c>
      <c r="I5734">
        <v>0</v>
      </c>
      <c r="J5734" t="s">
        <v>336</v>
      </c>
      <c r="K5734">
        <v>0</v>
      </c>
      <c r="L5734">
        <v>0</v>
      </c>
      <c r="M5734">
        <v>0</v>
      </c>
      <c r="N5734">
        <v>0</v>
      </c>
      <c r="O5734">
        <v>0</v>
      </c>
      <c r="P5734">
        <v>0</v>
      </c>
      <c r="Q5734">
        <v>0</v>
      </c>
      <c r="R5734">
        <v>0</v>
      </c>
      <c r="S5734">
        <v>0</v>
      </c>
      <c r="T5734">
        <v>5.5</v>
      </c>
      <c r="U5734">
        <v>0</v>
      </c>
      <c r="V5734">
        <v>0</v>
      </c>
    </row>
    <row r="5735" spans="1:22" hidden="1" x14ac:dyDescent="0.25">
      <c r="A5735" t="str">
        <f t="shared" si="120"/>
        <v>0-5FAsth Medop_dme</v>
      </c>
      <c r="B5735" t="s">
        <v>271</v>
      </c>
      <c r="C5735" t="s">
        <v>9</v>
      </c>
      <c r="D5735" t="s">
        <v>339</v>
      </c>
      <c r="E5735" t="s">
        <v>4974</v>
      </c>
      <c r="F5735">
        <v>0</v>
      </c>
      <c r="G5735" t="s">
        <v>296</v>
      </c>
      <c r="H5735">
        <v>84.266778641981006</v>
      </c>
      <c r="I5735">
        <v>0.26500000000000001</v>
      </c>
      <c r="J5735" t="s">
        <v>336</v>
      </c>
      <c r="K5735">
        <v>22.330696340125002</v>
      </c>
      <c r="L5735">
        <v>0</v>
      </c>
      <c r="M5735">
        <v>0</v>
      </c>
      <c r="N5735">
        <v>0</v>
      </c>
      <c r="O5735">
        <v>0</v>
      </c>
      <c r="P5735">
        <v>0</v>
      </c>
      <c r="Q5735">
        <v>0.26500000000000001</v>
      </c>
      <c r="R5735">
        <v>22.330696340125002</v>
      </c>
      <c r="S5735">
        <v>0</v>
      </c>
      <c r="T5735">
        <v>5.5</v>
      </c>
      <c r="U5735">
        <v>84.266778641981006</v>
      </c>
      <c r="V5735">
        <v>0.134517766497462</v>
      </c>
    </row>
    <row r="5736" spans="1:22" hidden="1" x14ac:dyDescent="0.25">
      <c r="A5736" t="str">
        <f t="shared" si="120"/>
        <v>0-5FAsth Medop_er_fac</v>
      </c>
      <c r="B5736" t="s">
        <v>271</v>
      </c>
      <c r="C5736" t="s">
        <v>9</v>
      </c>
      <c r="D5736" t="s">
        <v>339</v>
      </c>
      <c r="E5736" t="s">
        <v>4974</v>
      </c>
      <c r="F5736">
        <v>0</v>
      </c>
      <c r="G5736" t="s">
        <v>297</v>
      </c>
      <c r="H5736">
        <v>1087.9585480692399</v>
      </c>
      <c r="I5736">
        <v>0.43</v>
      </c>
      <c r="J5736" t="s">
        <v>336</v>
      </c>
      <c r="K5736">
        <v>467.82217566977101</v>
      </c>
      <c r="L5736">
        <v>0</v>
      </c>
      <c r="M5736">
        <v>0</v>
      </c>
      <c r="N5736">
        <v>0</v>
      </c>
      <c r="O5736">
        <v>0</v>
      </c>
      <c r="P5736">
        <v>0</v>
      </c>
      <c r="Q5736">
        <v>0.43</v>
      </c>
      <c r="R5736">
        <v>467.82217566977101</v>
      </c>
      <c r="S5736">
        <v>0</v>
      </c>
      <c r="T5736">
        <v>5.5</v>
      </c>
      <c r="U5736">
        <v>1087.9585480692399</v>
      </c>
      <c r="V5736">
        <v>0.218274111675127</v>
      </c>
    </row>
    <row r="5737" spans="1:22" hidden="1" x14ac:dyDescent="0.25">
      <c r="A5737" t="str">
        <f t="shared" si="120"/>
        <v>0-5FAsth Medop_er_prof</v>
      </c>
      <c r="B5737" t="s">
        <v>271</v>
      </c>
      <c r="C5737" t="s">
        <v>9</v>
      </c>
      <c r="D5737" t="s">
        <v>339</v>
      </c>
      <c r="E5737" t="s">
        <v>4974</v>
      </c>
      <c r="F5737">
        <v>0</v>
      </c>
      <c r="G5737" t="s">
        <v>298</v>
      </c>
      <c r="H5737">
        <v>0</v>
      </c>
      <c r="I5737">
        <v>0</v>
      </c>
      <c r="J5737" t="s">
        <v>276</v>
      </c>
      <c r="K5737">
        <v>0</v>
      </c>
      <c r="L5737">
        <v>0</v>
      </c>
      <c r="M5737">
        <v>0</v>
      </c>
      <c r="N5737">
        <v>0</v>
      </c>
      <c r="O5737">
        <v>0</v>
      </c>
      <c r="P5737">
        <v>0</v>
      </c>
      <c r="Q5737">
        <v>0</v>
      </c>
      <c r="R5737">
        <v>0</v>
      </c>
      <c r="S5737">
        <v>0</v>
      </c>
      <c r="T5737">
        <v>5.5</v>
      </c>
      <c r="U5737">
        <v>0</v>
      </c>
      <c r="V5737">
        <v>0</v>
      </c>
    </row>
    <row r="5738" spans="1:22" hidden="1" x14ac:dyDescent="0.25">
      <c r="A5738" t="str">
        <f t="shared" si="120"/>
        <v>0-5FAsth Medop_eye</v>
      </c>
      <c r="B5738" t="s">
        <v>271</v>
      </c>
      <c r="C5738" t="s">
        <v>9</v>
      </c>
      <c r="D5738" t="s">
        <v>339</v>
      </c>
      <c r="E5738" t="s">
        <v>4974</v>
      </c>
      <c r="F5738">
        <v>0</v>
      </c>
      <c r="G5738" t="s">
        <v>299</v>
      </c>
      <c r="H5738">
        <v>159.044735817423</v>
      </c>
      <c r="I5738">
        <v>3.5000000000000003E-2</v>
      </c>
      <c r="J5738" t="s">
        <v>332</v>
      </c>
      <c r="K5738">
        <v>5.5665657536097903</v>
      </c>
      <c r="L5738">
        <v>0</v>
      </c>
      <c r="M5738">
        <v>3.5000000000000003E-2</v>
      </c>
      <c r="N5738">
        <v>0</v>
      </c>
      <c r="O5738">
        <v>0</v>
      </c>
      <c r="P5738">
        <v>0</v>
      </c>
      <c r="Q5738">
        <v>0</v>
      </c>
      <c r="R5738">
        <v>0</v>
      </c>
      <c r="S5738">
        <v>0</v>
      </c>
      <c r="T5738">
        <v>5.5</v>
      </c>
      <c r="U5738">
        <v>159.044735817423</v>
      </c>
      <c r="V5738">
        <v>3.8781163434903E-3</v>
      </c>
    </row>
    <row r="5739" spans="1:22" hidden="1" x14ac:dyDescent="0.25">
      <c r="A5739" t="str">
        <f t="shared" si="120"/>
        <v>0-5FAsth Medop_jcode</v>
      </c>
      <c r="B5739" t="s">
        <v>271</v>
      </c>
      <c r="C5739" t="s">
        <v>9</v>
      </c>
      <c r="D5739" t="s">
        <v>339</v>
      </c>
      <c r="E5739" t="s">
        <v>4974</v>
      </c>
      <c r="F5739">
        <v>0</v>
      </c>
      <c r="G5739" t="s">
        <v>300</v>
      </c>
      <c r="H5739">
        <v>0</v>
      </c>
      <c r="I5739">
        <v>0</v>
      </c>
      <c r="J5739" t="s">
        <v>336</v>
      </c>
      <c r="K5739">
        <v>0</v>
      </c>
      <c r="L5739">
        <v>0</v>
      </c>
      <c r="M5739">
        <v>0</v>
      </c>
      <c r="N5739">
        <v>0</v>
      </c>
      <c r="O5739">
        <v>0</v>
      </c>
      <c r="P5739">
        <v>0</v>
      </c>
      <c r="Q5739">
        <v>0</v>
      </c>
      <c r="R5739">
        <v>0</v>
      </c>
      <c r="S5739">
        <v>0</v>
      </c>
      <c r="T5739">
        <v>5.5</v>
      </c>
      <c r="U5739">
        <v>0</v>
      </c>
      <c r="V5739">
        <v>0</v>
      </c>
    </row>
    <row r="5740" spans="1:22" hidden="1" x14ac:dyDescent="0.25">
      <c r="A5740" t="str">
        <f t="shared" si="120"/>
        <v>0-5FAsth Medop_lab</v>
      </c>
      <c r="B5740" t="s">
        <v>271</v>
      </c>
      <c r="C5740" t="s">
        <v>9</v>
      </c>
      <c r="D5740" t="s">
        <v>339</v>
      </c>
      <c r="E5740" t="s">
        <v>4974</v>
      </c>
      <c r="F5740">
        <v>0</v>
      </c>
      <c r="G5740" t="s">
        <v>301</v>
      </c>
      <c r="H5740">
        <v>40.934364324291202</v>
      </c>
      <c r="I5740">
        <v>1.76</v>
      </c>
      <c r="J5740" t="s">
        <v>333</v>
      </c>
      <c r="K5740">
        <v>72.044481210752593</v>
      </c>
      <c r="L5740">
        <v>0</v>
      </c>
      <c r="M5740">
        <v>0</v>
      </c>
      <c r="N5740">
        <v>1.76</v>
      </c>
      <c r="O5740">
        <v>0</v>
      </c>
      <c r="P5740">
        <v>0</v>
      </c>
      <c r="Q5740">
        <v>0</v>
      </c>
      <c r="R5740">
        <v>0</v>
      </c>
      <c r="S5740">
        <v>0</v>
      </c>
      <c r="T5740">
        <v>5.5</v>
      </c>
      <c r="U5740">
        <v>40.934364324291202</v>
      </c>
      <c r="V5740">
        <v>0.69702970297029698</v>
      </c>
    </row>
    <row r="5741" spans="1:22" hidden="1" x14ac:dyDescent="0.25">
      <c r="A5741" t="str">
        <f t="shared" si="120"/>
        <v>0-5FAsth Medop_mh</v>
      </c>
      <c r="B5741" t="s">
        <v>271</v>
      </c>
      <c r="C5741" t="s">
        <v>9</v>
      </c>
      <c r="D5741" t="s">
        <v>339</v>
      </c>
      <c r="E5741" t="s">
        <v>4974</v>
      </c>
      <c r="F5741">
        <v>0</v>
      </c>
      <c r="G5741" t="s">
        <v>302</v>
      </c>
      <c r="H5741">
        <v>154.33310092744401</v>
      </c>
      <c r="I5741">
        <v>1.4999999999999999E-2</v>
      </c>
      <c r="J5741" t="s">
        <v>332</v>
      </c>
      <c r="K5741">
        <v>2.31499651391165</v>
      </c>
      <c r="L5741">
        <v>0</v>
      </c>
      <c r="M5741">
        <v>1.4999999999999999E-2</v>
      </c>
      <c r="N5741">
        <v>0</v>
      </c>
      <c r="O5741">
        <v>0</v>
      </c>
      <c r="P5741">
        <v>0</v>
      </c>
      <c r="Q5741">
        <v>0</v>
      </c>
      <c r="R5741">
        <v>0</v>
      </c>
      <c r="S5741">
        <v>0</v>
      </c>
      <c r="T5741">
        <v>5.5</v>
      </c>
      <c r="U5741">
        <v>154.33310092744401</v>
      </c>
      <c r="V5741">
        <v>1.66204986149584E-3</v>
      </c>
    </row>
    <row r="5742" spans="1:22" hidden="1" x14ac:dyDescent="0.25">
      <c r="A5742" t="str">
        <f t="shared" si="120"/>
        <v>0-5FAsth Medop_op_fac</v>
      </c>
      <c r="B5742" t="s">
        <v>271</v>
      </c>
      <c r="C5742" t="s">
        <v>9</v>
      </c>
      <c r="D5742" t="s">
        <v>339</v>
      </c>
      <c r="E5742" t="s">
        <v>4974</v>
      </c>
      <c r="F5742">
        <v>0</v>
      </c>
      <c r="G5742" t="s">
        <v>303</v>
      </c>
      <c r="H5742">
        <v>256.16894675351699</v>
      </c>
      <c r="I5742">
        <v>0.22500000000000001</v>
      </c>
      <c r="J5742" t="s">
        <v>336</v>
      </c>
      <c r="K5742">
        <v>57.638013019541297</v>
      </c>
      <c r="L5742">
        <v>0</v>
      </c>
      <c r="M5742">
        <v>0</v>
      </c>
      <c r="N5742">
        <v>0</v>
      </c>
      <c r="O5742">
        <v>0</v>
      </c>
      <c r="P5742">
        <v>0</v>
      </c>
      <c r="Q5742">
        <v>0.22500000000000001</v>
      </c>
      <c r="R5742">
        <v>57.638013019541297</v>
      </c>
      <c r="S5742">
        <v>0</v>
      </c>
      <c r="T5742">
        <v>5.5</v>
      </c>
      <c r="U5742">
        <v>256.16894675351699</v>
      </c>
      <c r="V5742">
        <v>0.114213197969543</v>
      </c>
    </row>
    <row r="5743" spans="1:22" hidden="1" x14ac:dyDescent="0.25">
      <c r="A5743" t="str">
        <f t="shared" si="120"/>
        <v>0-5FAsth Medop_other</v>
      </c>
      <c r="B5743" t="s">
        <v>271</v>
      </c>
      <c r="C5743" t="s">
        <v>9</v>
      </c>
      <c r="D5743" t="s">
        <v>339</v>
      </c>
      <c r="E5743" t="s">
        <v>4974</v>
      </c>
      <c r="F5743">
        <v>0</v>
      </c>
      <c r="G5743" t="s">
        <v>304</v>
      </c>
      <c r="H5743">
        <v>113.318341841624</v>
      </c>
      <c r="I5743">
        <v>1</v>
      </c>
      <c r="J5743" t="s">
        <v>336</v>
      </c>
      <c r="K5743">
        <v>113.318341841624</v>
      </c>
      <c r="L5743">
        <v>0</v>
      </c>
      <c r="M5743">
        <v>0</v>
      </c>
      <c r="N5743">
        <v>0</v>
      </c>
      <c r="O5743">
        <v>0</v>
      </c>
      <c r="P5743">
        <v>0</v>
      </c>
      <c r="Q5743">
        <v>1</v>
      </c>
      <c r="R5743">
        <v>113.318341841624</v>
      </c>
      <c r="S5743">
        <v>0</v>
      </c>
      <c r="T5743">
        <v>5.5</v>
      </c>
      <c r="U5743">
        <v>113.318341841624</v>
      </c>
      <c r="V5743">
        <v>0.50761421319796995</v>
      </c>
    </row>
    <row r="5744" spans="1:22" hidden="1" x14ac:dyDescent="0.25">
      <c r="A5744" t="str">
        <f t="shared" si="120"/>
        <v>0-5FAsth Medop_prev</v>
      </c>
      <c r="B5744" t="s">
        <v>271</v>
      </c>
      <c r="C5744" t="s">
        <v>9</v>
      </c>
      <c r="D5744" t="s">
        <v>339</v>
      </c>
      <c r="E5744" t="s">
        <v>4974</v>
      </c>
      <c r="F5744">
        <v>0</v>
      </c>
      <c r="G5744" t="s">
        <v>305</v>
      </c>
      <c r="H5744">
        <v>192.81407249621299</v>
      </c>
      <c r="I5744">
        <v>2.1850000000000001</v>
      </c>
      <c r="J5744" t="s">
        <v>332</v>
      </c>
      <c r="K5744">
        <v>421.29874840422502</v>
      </c>
      <c r="L5744">
        <v>0</v>
      </c>
      <c r="M5744">
        <v>2.1850000000000001</v>
      </c>
      <c r="N5744">
        <v>0</v>
      </c>
      <c r="O5744">
        <v>0</v>
      </c>
      <c r="P5744">
        <v>0</v>
      </c>
      <c r="Q5744">
        <v>0</v>
      </c>
      <c r="R5744">
        <v>0</v>
      </c>
      <c r="S5744">
        <v>0</v>
      </c>
      <c r="T5744">
        <v>5.5</v>
      </c>
      <c r="U5744">
        <v>192.81407249621299</v>
      </c>
      <c r="V5744">
        <v>0.24210526315789499</v>
      </c>
    </row>
    <row r="5745" spans="1:22" hidden="1" x14ac:dyDescent="0.25">
      <c r="A5745" t="str">
        <f t="shared" si="120"/>
        <v>0-5FAsth Medop_primcare</v>
      </c>
      <c r="B5745" t="s">
        <v>271</v>
      </c>
      <c r="C5745" t="s">
        <v>9</v>
      </c>
      <c r="D5745" t="s">
        <v>339</v>
      </c>
      <c r="E5745" t="s">
        <v>4974</v>
      </c>
      <c r="F5745">
        <v>0</v>
      </c>
      <c r="G5745" t="s">
        <v>306</v>
      </c>
      <c r="H5745">
        <v>101.761196287264</v>
      </c>
      <c r="I5745">
        <v>5.15</v>
      </c>
      <c r="J5745" t="s">
        <v>332</v>
      </c>
      <c r="K5745">
        <v>524.07016087940701</v>
      </c>
      <c r="L5745">
        <v>0</v>
      </c>
      <c r="M5745">
        <v>5.15</v>
      </c>
      <c r="N5745">
        <v>0</v>
      </c>
      <c r="O5745">
        <v>0</v>
      </c>
      <c r="P5745">
        <v>0</v>
      </c>
      <c r="Q5745">
        <v>0</v>
      </c>
      <c r="R5745">
        <v>0</v>
      </c>
      <c r="S5745">
        <v>0</v>
      </c>
      <c r="T5745">
        <v>5.5</v>
      </c>
      <c r="U5745">
        <v>101.761196287264</v>
      </c>
      <c r="V5745">
        <v>0.57063711911357295</v>
      </c>
    </row>
    <row r="5746" spans="1:22" hidden="1" x14ac:dyDescent="0.25">
      <c r="A5746" t="str">
        <f t="shared" si="120"/>
        <v>0-5FAsth Medop_rehab</v>
      </c>
      <c r="B5746" t="s">
        <v>271</v>
      </c>
      <c r="C5746" t="s">
        <v>9</v>
      </c>
      <c r="D5746" t="s">
        <v>339</v>
      </c>
      <c r="E5746" t="s">
        <v>4974</v>
      </c>
      <c r="F5746">
        <v>0</v>
      </c>
      <c r="G5746" t="s">
        <v>307</v>
      </c>
      <c r="H5746">
        <v>674.02475254603803</v>
      </c>
      <c r="I5746">
        <v>5.0000000000000001E-3</v>
      </c>
      <c r="J5746" t="s">
        <v>336</v>
      </c>
      <c r="K5746">
        <v>3.3701237627301901</v>
      </c>
      <c r="L5746">
        <v>0</v>
      </c>
      <c r="M5746">
        <v>0</v>
      </c>
      <c r="N5746">
        <v>0</v>
      </c>
      <c r="O5746">
        <v>0</v>
      </c>
      <c r="P5746">
        <v>0</v>
      </c>
      <c r="Q5746">
        <v>5.0000000000000001E-3</v>
      </c>
      <c r="R5746">
        <v>3.3701237627301901</v>
      </c>
      <c r="S5746">
        <v>0</v>
      </c>
      <c r="T5746">
        <v>5.5</v>
      </c>
      <c r="U5746">
        <v>674.02475254603803</v>
      </c>
      <c r="V5746">
        <v>2.5380710659898501E-3</v>
      </c>
    </row>
    <row r="5747" spans="1:22" hidden="1" x14ac:dyDescent="0.25">
      <c r="A5747" t="str">
        <f t="shared" si="120"/>
        <v>0-5FAsth Medop_speccare</v>
      </c>
      <c r="B5747" t="s">
        <v>271</v>
      </c>
      <c r="C5747" t="s">
        <v>9</v>
      </c>
      <c r="D5747" t="s">
        <v>339</v>
      </c>
      <c r="E5747" t="s">
        <v>4974</v>
      </c>
      <c r="F5747">
        <v>0</v>
      </c>
      <c r="G5747" t="s">
        <v>308</v>
      </c>
      <c r="H5747">
        <v>125.64669471213099</v>
      </c>
      <c r="I5747">
        <v>1.59</v>
      </c>
      <c r="J5747" t="s">
        <v>332</v>
      </c>
      <c r="K5747">
        <v>199.77824459228799</v>
      </c>
      <c r="L5747">
        <v>0</v>
      </c>
      <c r="M5747">
        <v>1.59</v>
      </c>
      <c r="N5747">
        <v>0</v>
      </c>
      <c r="O5747">
        <v>0</v>
      </c>
      <c r="P5747">
        <v>0</v>
      </c>
      <c r="Q5747">
        <v>0</v>
      </c>
      <c r="R5747">
        <v>0</v>
      </c>
      <c r="S5747">
        <v>0</v>
      </c>
      <c r="T5747">
        <v>5.5</v>
      </c>
      <c r="U5747">
        <v>125.64669471213099</v>
      </c>
      <c r="V5747">
        <v>0.17617728531856</v>
      </c>
    </row>
    <row r="5748" spans="1:22" hidden="1" x14ac:dyDescent="0.25">
      <c r="A5748" t="str">
        <f t="shared" si="120"/>
        <v>0-5FAsth Medop_surg</v>
      </c>
      <c r="B5748" t="s">
        <v>271</v>
      </c>
      <c r="C5748" t="s">
        <v>9</v>
      </c>
      <c r="D5748" t="s">
        <v>339</v>
      </c>
      <c r="E5748" t="s">
        <v>4974</v>
      </c>
      <c r="F5748">
        <v>0</v>
      </c>
      <c r="G5748" t="s">
        <v>309</v>
      </c>
      <c r="H5748">
        <v>260.66939704597002</v>
      </c>
      <c r="I5748">
        <v>0.04</v>
      </c>
      <c r="J5748" t="s">
        <v>336</v>
      </c>
      <c r="K5748">
        <v>10.4267758818388</v>
      </c>
      <c r="L5748">
        <v>0</v>
      </c>
      <c r="M5748">
        <v>0</v>
      </c>
      <c r="N5748">
        <v>0</v>
      </c>
      <c r="O5748">
        <v>0</v>
      </c>
      <c r="P5748">
        <v>0</v>
      </c>
      <c r="Q5748">
        <v>0.04</v>
      </c>
      <c r="R5748">
        <v>10.4267758818388</v>
      </c>
      <c r="S5748">
        <v>0</v>
      </c>
      <c r="T5748">
        <v>5.5</v>
      </c>
      <c r="U5748">
        <v>260.66939704597002</v>
      </c>
      <c r="V5748">
        <v>2.0304568527918801E-2</v>
      </c>
    </row>
    <row r="5749" spans="1:22" hidden="1" x14ac:dyDescent="0.25">
      <c r="A5749" t="str">
        <f t="shared" si="120"/>
        <v>0-5FAsth Medop_ultrasound</v>
      </c>
      <c r="B5749" t="s">
        <v>271</v>
      </c>
      <c r="C5749" t="s">
        <v>9</v>
      </c>
      <c r="D5749" t="s">
        <v>339</v>
      </c>
      <c r="E5749" t="s">
        <v>4974</v>
      </c>
      <c r="F5749">
        <v>0</v>
      </c>
      <c r="G5749" t="s">
        <v>310</v>
      </c>
      <c r="H5749">
        <v>82.301960819789201</v>
      </c>
      <c r="I5749">
        <v>0.01</v>
      </c>
      <c r="J5749" t="s">
        <v>333</v>
      </c>
      <c r="K5749">
        <v>0.82301960819789199</v>
      </c>
      <c r="L5749">
        <v>0</v>
      </c>
      <c r="M5749">
        <v>0</v>
      </c>
      <c r="N5749">
        <v>0.01</v>
      </c>
      <c r="O5749">
        <v>0</v>
      </c>
      <c r="P5749">
        <v>0</v>
      </c>
      <c r="Q5749">
        <v>0</v>
      </c>
      <c r="R5749">
        <v>0</v>
      </c>
      <c r="S5749">
        <v>0</v>
      </c>
      <c r="T5749">
        <v>5.5</v>
      </c>
      <c r="U5749">
        <v>82.301960819789201</v>
      </c>
      <c r="V5749">
        <v>3.9603960396039596E-3</v>
      </c>
    </row>
    <row r="5750" spans="1:22" hidden="1" x14ac:dyDescent="0.25">
      <c r="A5750" t="str">
        <f t="shared" si="120"/>
        <v>0-5FAsth Medop_xray</v>
      </c>
      <c r="B5750" t="s">
        <v>271</v>
      </c>
      <c r="C5750" t="s">
        <v>9</v>
      </c>
      <c r="D5750" t="s">
        <v>339</v>
      </c>
      <c r="E5750" t="s">
        <v>4974</v>
      </c>
      <c r="F5750">
        <v>0</v>
      </c>
      <c r="G5750" t="s">
        <v>311</v>
      </c>
      <c r="H5750">
        <v>95.267737079588301</v>
      </c>
      <c r="I5750">
        <v>0.34</v>
      </c>
      <c r="J5750" t="s">
        <v>333</v>
      </c>
      <c r="K5750">
        <v>32.391030607060003</v>
      </c>
      <c r="L5750">
        <v>0</v>
      </c>
      <c r="M5750">
        <v>0</v>
      </c>
      <c r="N5750">
        <v>0.34</v>
      </c>
      <c r="O5750">
        <v>0</v>
      </c>
      <c r="P5750">
        <v>0</v>
      </c>
      <c r="Q5750">
        <v>0</v>
      </c>
      <c r="R5750">
        <v>0</v>
      </c>
      <c r="S5750">
        <v>0</v>
      </c>
      <c r="T5750">
        <v>5.5</v>
      </c>
      <c r="U5750">
        <v>95.267737079588301</v>
      </c>
      <c r="V5750">
        <v>0.134653465346535</v>
      </c>
    </row>
    <row r="5751" spans="1:22" hidden="1" x14ac:dyDescent="0.25">
      <c r="A5751" t="str">
        <f t="shared" si="120"/>
        <v>0-5FAsth Medrx_generic</v>
      </c>
      <c r="B5751" t="s">
        <v>271</v>
      </c>
      <c r="C5751" t="s">
        <v>9</v>
      </c>
      <c r="D5751" t="s">
        <v>339</v>
      </c>
      <c r="E5751" t="s">
        <v>4974</v>
      </c>
      <c r="F5751">
        <v>0</v>
      </c>
      <c r="G5751" t="s">
        <v>312</v>
      </c>
      <c r="H5751">
        <v>51.618542455959599</v>
      </c>
      <c r="I5751">
        <v>7.8049999999999997</v>
      </c>
      <c r="J5751" t="s">
        <v>334</v>
      </c>
      <c r="K5751">
        <v>402.882723868764</v>
      </c>
      <c r="L5751">
        <v>0</v>
      </c>
      <c r="M5751">
        <v>0</v>
      </c>
      <c r="N5751">
        <v>0</v>
      </c>
      <c r="O5751">
        <v>7.8049999999999997</v>
      </c>
      <c r="P5751">
        <v>0</v>
      </c>
      <c r="Q5751">
        <v>0</v>
      </c>
      <c r="R5751">
        <v>0</v>
      </c>
      <c r="S5751">
        <v>0</v>
      </c>
      <c r="T5751">
        <v>5.5</v>
      </c>
      <c r="U5751">
        <v>51.618542455959599</v>
      </c>
      <c r="V5751">
        <v>0.745107398568019</v>
      </c>
    </row>
    <row r="5752" spans="1:22" hidden="1" x14ac:dyDescent="0.25">
      <c r="A5752" t="str">
        <f t="shared" si="120"/>
        <v>0-5FAsth Medrx_npbrand</v>
      </c>
      <c r="B5752" t="s">
        <v>271</v>
      </c>
      <c r="C5752" t="s">
        <v>9</v>
      </c>
      <c r="D5752" t="s">
        <v>339</v>
      </c>
      <c r="E5752" t="s">
        <v>4974</v>
      </c>
      <c r="F5752">
        <v>0</v>
      </c>
      <c r="G5752" t="s">
        <v>2688</v>
      </c>
      <c r="H5752">
        <v>245.12355357241299</v>
      </c>
      <c r="I5752">
        <v>0.33698217117000001</v>
      </c>
      <c r="J5752" t="s">
        <v>334</v>
      </c>
      <c r="K5752">
        <v>82.602267287737405</v>
      </c>
      <c r="L5752">
        <v>0</v>
      </c>
      <c r="M5752">
        <v>0</v>
      </c>
      <c r="N5752">
        <v>0</v>
      </c>
      <c r="O5752">
        <v>0.33698217117000001</v>
      </c>
      <c r="P5752">
        <v>0</v>
      </c>
      <c r="Q5752">
        <v>0</v>
      </c>
      <c r="R5752">
        <v>0</v>
      </c>
      <c r="S5752">
        <v>0</v>
      </c>
      <c r="T5752">
        <v>5.5</v>
      </c>
      <c r="U5752">
        <v>245.12355357241299</v>
      </c>
      <c r="V5752">
        <v>3.2170135672553703E-2</v>
      </c>
    </row>
    <row r="5753" spans="1:22" hidden="1" x14ac:dyDescent="0.25">
      <c r="A5753" t="str">
        <f t="shared" si="120"/>
        <v>0-5FAsth Medrx_pbrand</v>
      </c>
      <c r="B5753" t="s">
        <v>271</v>
      </c>
      <c r="C5753" t="s">
        <v>9</v>
      </c>
      <c r="D5753" t="s">
        <v>339</v>
      </c>
      <c r="E5753" t="s">
        <v>4974</v>
      </c>
      <c r="F5753">
        <v>0</v>
      </c>
      <c r="G5753" t="s">
        <v>2687</v>
      </c>
      <c r="H5753">
        <v>152.128741213372</v>
      </c>
      <c r="I5753">
        <v>2.3330178288300001</v>
      </c>
      <c r="J5753" t="s">
        <v>334</v>
      </c>
      <c r="K5753">
        <v>354.91906552826299</v>
      </c>
      <c r="L5753">
        <v>0</v>
      </c>
      <c r="M5753">
        <v>0</v>
      </c>
      <c r="N5753">
        <v>0</v>
      </c>
      <c r="O5753">
        <v>2.3330178288300001</v>
      </c>
      <c r="P5753">
        <v>0</v>
      </c>
      <c r="Q5753">
        <v>0</v>
      </c>
      <c r="R5753">
        <v>0</v>
      </c>
      <c r="S5753">
        <v>0</v>
      </c>
      <c r="T5753">
        <v>5.5</v>
      </c>
      <c r="U5753">
        <v>152.128741213372</v>
      </c>
      <c r="V5753">
        <v>0.222722465759427</v>
      </c>
    </row>
    <row r="5754" spans="1:22" hidden="1" x14ac:dyDescent="0.25">
      <c r="A5754" t="str">
        <f t="shared" si="120"/>
        <v>0-5FAsth Medrx_specialty</v>
      </c>
      <c r="B5754" t="s">
        <v>271</v>
      </c>
      <c r="C5754" t="s">
        <v>9</v>
      </c>
      <c r="D5754" t="s">
        <v>339</v>
      </c>
      <c r="E5754" t="s">
        <v>4974</v>
      </c>
      <c r="F5754">
        <v>0</v>
      </c>
      <c r="G5754" t="s">
        <v>313</v>
      </c>
      <c r="H5754">
        <v>0</v>
      </c>
      <c r="I5754">
        <v>0</v>
      </c>
      <c r="J5754" t="s">
        <v>334</v>
      </c>
      <c r="K5754">
        <v>0</v>
      </c>
      <c r="L5754">
        <v>0</v>
      </c>
      <c r="M5754">
        <v>0</v>
      </c>
      <c r="N5754">
        <v>0</v>
      </c>
      <c r="O5754">
        <v>0</v>
      </c>
      <c r="P5754">
        <v>0</v>
      </c>
      <c r="Q5754">
        <v>0</v>
      </c>
      <c r="R5754">
        <v>0</v>
      </c>
      <c r="S5754">
        <v>0</v>
      </c>
      <c r="T5754">
        <v>5.5</v>
      </c>
      <c r="U5754">
        <v>0</v>
      </c>
      <c r="V5754">
        <v>0</v>
      </c>
    </row>
    <row r="5755" spans="1:22" hidden="1" x14ac:dyDescent="0.25">
      <c r="A5755" t="str">
        <f t="shared" si="120"/>
        <v>0-5FAsth Highip_fac</v>
      </c>
      <c r="B5755" t="s">
        <v>271</v>
      </c>
      <c r="C5755" t="s">
        <v>9</v>
      </c>
      <c r="D5755" t="s">
        <v>339</v>
      </c>
      <c r="E5755" t="s">
        <v>4975</v>
      </c>
      <c r="F5755">
        <v>168</v>
      </c>
      <c r="G5755" t="s">
        <v>289</v>
      </c>
      <c r="H5755">
        <v>5983.7353329505404</v>
      </c>
      <c r="I5755">
        <v>3.35</v>
      </c>
      <c r="J5755" t="s">
        <v>335</v>
      </c>
      <c r="K5755">
        <v>20045.5133653843</v>
      </c>
      <c r="L5755">
        <v>3367646.24538456</v>
      </c>
      <c r="M5755">
        <v>0</v>
      </c>
      <c r="N5755">
        <v>0</v>
      </c>
      <c r="O5755">
        <v>0</v>
      </c>
      <c r="P5755">
        <v>3.35</v>
      </c>
      <c r="Q5755">
        <v>0</v>
      </c>
      <c r="R5755">
        <v>0</v>
      </c>
      <c r="S5755">
        <v>562.79999999999995</v>
      </c>
      <c r="T5755">
        <v>10</v>
      </c>
      <c r="U5755">
        <v>5983.7353329505404</v>
      </c>
      <c r="V5755">
        <v>1</v>
      </c>
    </row>
    <row r="5756" spans="1:22" hidden="1" x14ac:dyDescent="0.25">
      <c r="A5756" t="str">
        <f t="shared" si="120"/>
        <v>0-5FAsth Highip_prof</v>
      </c>
      <c r="B5756" t="s">
        <v>271</v>
      </c>
      <c r="C5756" t="s">
        <v>9</v>
      </c>
      <c r="D5756" t="s">
        <v>339</v>
      </c>
      <c r="E5756" t="s">
        <v>4975</v>
      </c>
      <c r="F5756">
        <v>168</v>
      </c>
      <c r="G5756" t="s">
        <v>290</v>
      </c>
      <c r="H5756">
        <v>3231.9115181973698</v>
      </c>
      <c r="I5756">
        <v>0.68</v>
      </c>
      <c r="J5756" t="s">
        <v>363</v>
      </c>
      <c r="K5756">
        <v>2197.69983237421</v>
      </c>
      <c r="L5756">
        <v>369213.57183886803</v>
      </c>
      <c r="M5756">
        <v>0</v>
      </c>
      <c r="N5756">
        <v>0</v>
      </c>
      <c r="O5756">
        <v>0</v>
      </c>
      <c r="P5756">
        <v>0</v>
      </c>
      <c r="Q5756">
        <v>0</v>
      </c>
      <c r="R5756">
        <v>0</v>
      </c>
      <c r="S5756">
        <v>114.24</v>
      </c>
      <c r="T5756">
        <v>10</v>
      </c>
      <c r="U5756">
        <v>3231.9115181973698</v>
      </c>
      <c r="V5756">
        <v>0.20298507462686599</v>
      </c>
    </row>
    <row r="5757" spans="1:22" hidden="1" x14ac:dyDescent="0.25">
      <c r="A5757" t="str">
        <f t="shared" si="120"/>
        <v>0-5FAsth Highop_ambulance</v>
      </c>
      <c r="B5757" t="s">
        <v>271</v>
      </c>
      <c r="C5757" t="s">
        <v>9</v>
      </c>
      <c r="D5757" t="s">
        <v>339</v>
      </c>
      <c r="E5757" t="s">
        <v>4975</v>
      </c>
      <c r="F5757">
        <v>168</v>
      </c>
      <c r="G5757" t="s">
        <v>291</v>
      </c>
      <c r="H5757">
        <v>1178.2550636097801</v>
      </c>
      <c r="I5757">
        <v>0.36</v>
      </c>
      <c r="J5757" t="s">
        <v>336</v>
      </c>
      <c r="K5757">
        <v>424.17182289951899</v>
      </c>
      <c r="L5757">
        <v>71260.866247119193</v>
      </c>
      <c r="M5757">
        <v>0</v>
      </c>
      <c r="N5757">
        <v>0</v>
      </c>
      <c r="O5757">
        <v>0</v>
      </c>
      <c r="P5757">
        <v>0</v>
      </c>
      <c r="Q5757">
        <v>0.36</v>
      </c>
      <c r="R5757">
        <v>424.17182289951899</v>
      </c>
      <c r="S5757">
        <v>60.48</v>
      </c>
      <c r="T5757">
        <v>10</v>
      </c>
      <c r="U5757">
        <v>1178.2550636097801</v>
      </c>
      <c r="V5757">
        <v>3.0586236193712799E-2</v>
      </c>
    </row>
    <row r="5758" spans="1:22" hidden="1" x14ac:dyDescent="0.25">
      <c r="A5758" t="str">
        <f t="shared" si="120"/>
        <v>0-5FAsth Highop_chiro</v>
      </c>
      <c r="B5758" t="s">
        <v>271</v>
      </c>
      <c r="C5758" t="s">
        <v>9</v>
      </c>
      <c r="D5758" t="s">
        <v>339</v>
      </c>
      <c r="E5758" t="s">
        <v>4975</v>
      </c>
      <c r="F5758">
        <v>168</v>
      </c>
      <c r="G5758" t="s">
        <v>292</v>
      </c>
      <c r="H5758">
        <v>37.4835595801217</v>
      </c>
      <c r="I5758">
        <v>0.2</v>
      </c>
      <c r="J5758" t="s">
        <v>332</v>
      </c>
      <c r="K5758">
        <v>7.4967119160243403</v>
      </c>
      <c r="L5758">
        <v>1259.44760189209</v>
      </c>
      <c r="M5758">
        <v>0.2</v>
      </c>
      <c r="N5758">
        <v>0</v>
      </c>
      <c r="O5758">
        <v>0</v>
      </c>
      <c r="P5758">
        <v>0</v>
      </c>
      <c r="Q5758">
        <v>0</v>
      </c>
      <c r="R5758">
        <v>0</v>
      </c>
      <c r="S5758">
        <v>33.6</v>
      </c>
      <c r="T5758">
        <v>10</v>
      </c>
      <c r="U5758">
        <v>37.4835595801217</v>
      </c>
      <c r="V5758">
        <v>1.26742712294043E-2</v>
      </c>
    </row>
    <row r="5759" spans="1:22" hidden="1" x14ac:dyDescent="0.25">
      <c r="A5759" t="str">
        <f t="shared" si="120"/>
        <v>0-5FAsth Highop_ct_mri</v>
      </c>
      <c r="B5759" t="s">
        <v>271</v>
      </c>
      <c r="C5759" t="s">
        <v>9</v>
      </c>
      <c r="D5759" t="s">
        <v>339</v>
      </c>
      <c r="E5759" t="s">
        <v>4975</v>
      </c>
      <c r="F5759">
        <v>168</v>
      </c>
      <c r="G5759" t="s">
        <v>293</v>
      </c>
      <c r="H5759">
        <v>1577.44894300189</v>
      </c>
      <c r="I5759">
        <v>0.11</v>
      </c>
      <c r="J5759" t="s">
        <v>333</v>
      </c>
      <c r="K5759">
        <v>173.51938373020801</v>
      </c>
      <c r="L5759">
        <v>29151.256466674899</v>
      </c>
      <c r="M5759">
        <v>0</v>
      </c>
      <c r="N5759">
        <v>0.11</v>
      </c>
      <c r="O5759">
        <v>0</v>
      </c>
      <c r="P5759">
        <v>0</v>
      </c>
      <c r="Q5759">
        <v>0</v>
      </c>
      <c r="R5759">
        <v>0</v>
      </c>
      <c r="S5759">
        <v>18.48</v>
      </c>
      <c r="T5759">
        <v>10</v>
      </c>
      <c r="U5759">
        <v>1577.44894300189</v>
      </c>
      <c r="V5759">
        <v>2.2680412371133999E-2</v>
      </c>
    </row>
    <row r="5760" spans="1:22" hidden="1" x14ac:dyDescent="0.25">
      <c r="A5760" t="str">
        <f t="shared" si="120"/>
        <v>0-5FAsth Highop_diagnostic_cardiology</v>
      </c>
      <c r="B5760" t="s">
        <v>271</v>
      </c>
      <c r="C5760" t="s">
        <v>9</v>
      </c>
      <c r="D5760" t="s">
        <v>339</v>
      </c>
      <c r="E5760" t="s">
        <v>4975</v>
      </c>
      <c r="F5760">
        <v>168</v>
      </c>
      <c r="G5760" t="s">
        <v>294</v>
      </c>
      <c r="H5760">
        <v>271.45757607936798</v>
      </c>
      <c r="I5760">
        <v>0.88</v>
      </c>
      <c r="J5760" t="s">
        <v>333</v>
      </c>
      <c r="K5760">
        <v>238.88266694984401</v>
      </c>
      <c r="L5760">
        <v>40132.288047573798</v>
      </c>
      <c r="M5760">
        <v>0</v>
      </c>
      <c r="N5760">
        <v>0.88</v>
      </c>
      <c r="O5760">
        <v>0</v>
      </c>
      <c r="P5760">
        <v>0</v>
      </c>
      <c r="Q5760">
        <v>0</v>
      </c>
      <c r="R5760">
        <v>0</v>
      </c>
      <c r="S5760">
        <v>147.84</v>
      </c>
      <c r="T5760">
        <v>10</v>
      </c>
      <c r="U5760">
        <v>271.45757607936798</v>
      </c>
      <c r="V5760">
        <v>0.18144329896907199</v>
      </c>
    </row>
    <row r="5761" spans="1:22" hidden="1" x14ac:dyDescent="0.25">
      <c r="A5761" t="str">
        <f t="shared" si="120"/>
        <v>0-5FAsth Highop_dialysis</v>
      </c>
      <c r="B5761" t="s">
        <v>271</v>
      </c>
      <c r="C5761" t="s">
        <v>9</v>
      </c>
      <c r="D5761" t="s">
        <v>339</v>
      </c>
      <c r="E5761" t="s">
        <v>4975</v>
      </c>
      <c r="F5761">
        <v>168</v>
      </c>
      <c r="G5761" t="s">
        <v>295</v>
      </c>
      <c r="H5761">
        <v>0</v>
      </c>
      <c r="I5761">
        <v>0</v>
      </c>
      <c r="J5761" t="s">
        <v>336</v>
      </c>
      <c r="K5761">
        <v>0</v>
      </c>
      <c r="L5761">
        <v>0</v>
      </c>
      <c r="M5761">
        <v>0</v>
      </c>
      <c r="N5761">
        <v>0</v>
      </c>
      <c r="O5761">
        <v>0</v>
      </c>
      <c r="P5761">
        <v>0</v>
      </c>
      <c r="Q5761">
        <v>0</v>
      </c>
      <c r="R5761">
        <v>0</v>
      </c>
      <c r="S5761">
        <v>0</v>
      </c>
      <c r="T5761">
        <v>10</v>
      </c>
      <c r="U5761">
        <v>0</v>
      </c>
      <c r="V5761">
        <v>0</v>
      </c>
    </row>
    <row r="5762" spans="1:22" hidden="1" x14ac:dyDescent="0.25">
      <c r="A5762" t="str">
        <f t="shared" si="120"/>
        <v>0-5FAsth Highop_dme</v>
      </c>
      <c r="B5762" t="s">
        <v>271</v>
      </c>
      <c r="C5762" t="s">
        <v>9</v>
      </c>
      <c r="D5762" t="s">
        <v>339</v>
      </c>
      <c r="E5762" t="s">
        <v>4975</v>
      </c>
      <c r="F5762">
        <v>168</v>
      </c>
      <c r="G5762" t="s">
        <v>296</v>
      </c>
      <c r="H5762">
        <v>115.260271375032</v>
      </c>
      <c r="I5762">
        <v>2.95</v>
      </c>
      <c r="J5762" t="s">
        <v>336</v>
      </c>
      <c r="K5762">
        <v>340.017800556346</v>
      </c>
      <c r="L5762">
        <v>57122.990493466103</v>
      </c>
      <c r="M5762">
        <v>0</v>
      </c>
      <c r="N5762">
        <v>0</v>
      </c>
      <c r="O5762">
        <v>0</v>
      </c>
      <c r="P5762">
        <v>0</v>
      </c>
      <c r="Q5762">
        <v>2.95</v>
      </c>
      <c r="R5762">
        <v>340.017800556346</v>
      </c>
      <c r="S5762">
        <v>495.6</v>
      </c>
      <c r="T5762">
        <v>10</v>
      </c>
      <c r="U5762">
        <v>115.260271375032</v>
      </c>
      <c r="V5762">
        <v>0.25063721325403598</v>
      </c>
    </row>
    <row r="5763" spans="1:22" hidden="1" x14ac:dyDescent="0.25">
      <c r="A5763" t="str">
        <f t="shared" si="120"/>
        <v>0-5FAsth Highop_er_fac</v>
      </c>
      <c r="B5763" t="s">
        <v>271</v>
      </c>
      <c r="C5763" t="s">
        <v>9</v>
      </c>
      <c r="D5763" t="s">
        <v>339</v>
      </c>
      <c r="E5763" t="s">
        <v>4975</v>
      </c>
      <c r="F5763">
        <v>168</v>
      </c>
      <c r="G5763" t="s">
        <v>297</v>
      </c>
      <c r="H5763">
        <v>2101.0119677832499</v>
      </c>
      <c r="I5763">
        <v>1.07</v>
      </c>
      <c r="J5763" t="s">
        <v>336</v>
      </c>
      <c r="K5763">
        <v>2248.0828055280799</v>
      </c>
      <c r="L5763">
        <v>377677.91132871801</v>
      </c>
      <c r="M5763">
        <v>0</v>
      </c>
      <c r="N5763">
        <v>0</v>
      </c>
      <c r="O5763">
        <v>0</v>
      </c>
      <c r="P5763">
        <v>0</v>
      </c>
      <c r="Q5763">
        <v>1.07</v>
      </c>
      <c r="R5763">
        <v>2248.0828055280799</v>
      </c>
      <c r="S5763">
        <v>179.76</v>
      </c>
      <c r="T5763">
        <v>10</v>
      </c>
      <c r="U5763">
        <v>2101.0119677832499</v>
      </c>
      <c r="V5763">
        <v>9.0909090909090898E-2</v>
      </c>
    </row>
    <row r="5764" spans="1:22" hidden="1" x14ac:dyDescent="0.25">
      <c r="A5764" t="str">
        <f t="shared" si="120"/>
        <v>0-5FAsth Highop_er_prof</v>
      </c>
      <c r="B5764" t="s">
        <v>271</v>
      </c>
      <c r="C5764" t="s">
        <v>9</v>
      </c>
      <c r="D5764" t="s">
        <v>339</v>
      </c>
      <c r="E5764" t="s">
        <v>4975</v>
      </c>
      <c r="F5764">
        <v>168</v>
      </c>
      <c r="G5764" t="s">
        <v>298</v>
      </c>
      <c r="H5764">
        <v>0</v>
      </c>
      <c r="I5764">
        <v>0</v>
      </c>
      <c r="J5764" t="s">
        <v>276</v>
      </c>
      <c r="K5764">
        <v>0</v>
      </c>
      <c r="L5764">
        <v>0</v>
      </c>
      <c r="M5764">
        <v>0</v>
      </c>
      <c r="N5764">
        <v>0</v>
      </c>
      <c r="O5764">
        <v>0</v>
      </c>
      <c r="P5764">
        <v>0</v>
      </c>
      <c r="Q5764">
        <v>0</v>
      </c>
      <c r="R5764">
        <v>0</v>
      </c>
      <c r="S5764">
        <v>0</v>
      </c>
      <c r="T5764">
        <v>10</v>
      </c>
      <c r="U5764">
        <v>0</v>
      </c>
      <c r="V5764">
        <v>0</v>
      </c>
    </row>
    <row r="5765" spans="1:22" hidden="1" x14ac:dyDescent="0.25">
      <c r="A5765" t="str">
        <f t="shared" si="120"/>
        <v>0-5FAsth Highop_eye</v>
      </c>
      <c r="B5765" t="s">
        <v>271</v>
      </c>
      <c r="C5765" t="s">
        <v>9</v>
      </c>
      <c r="D5765" t="s">
        <v>339</v>
      </c>
      <c r="E5765" t="s">
        <v>4975</v>
      </c>
      <c r="F5765">
        <v>168</v>
      </c>
      <c r="G5765" t="s">
        <v>299</v>
      </c>
      <c r="H5765">
        <v>185.696132319859</v>
      </c>
      <c r="I5765">
        <v>0.15</v>
      </c>
      <c r="J5765" t="s">
        <v>332</v>
      </c>
      <c r="K5765">
        <v>27.8544198479788</v>
      </c>
      <c r="L5765">
        <v>4679.54253446044</v>
      </c>
      <c r="M5765">
        <v>0.15</v>
      </c>
      <c r="N5765">
        <v>0</v>
      </c>
      <c r="O5765">
        <v>0</v>
      </c>
      <c r="P5765">
        <v>0</v>
      </c>
      <c r="Q5765">
        <v>0</v>
      </c>
      <c r="R5765">
        <v>0</v>
      </c>
      <c r="S5765">
        <v>25.2</v>
      </c>
      <c r="T5765">
        <v>10</v>
      </c>
      <c r="U5765">
        <v>185.696132319859</v>
      </c>
      <c r="V5765">
        <v>9.5057034220532299E-3</v>
      </c>
    </row>
    <row r="5766" spans="1:22" hidden="1" x14ac:dyDescent="0.25">
      <c r="A5766" t="str">
        <f t="shared" si="120"/>
        <v>0-5FAsth Highop_jcode</v>
      </c>
      <c r="B5766" t="s">
        <v>271</v>
      </c>
      <c r="C5766" t="s">
        <v>9</v>
      </c>
      <c r="D5766" t="s">
        <v>339</v>
      </c>
      <c r="E5766" t="s">
        <v>4975</v>
      </c>
      <c r="F5766">
        <v>168</v>
      </c>
      <c r="G5766" t="s">
        <v>300</v>
      </c>
      <c r="H5766">
        <v>0</v>
      </c>
      <c r="I5766">
        <v>0</v>
      </c>
      <c r="J5766" t="s">
        <v>336</v>
      </c>
      <c r="K5766">
        <v>0</v>
      </c>
      <c r="L5766">
        <v>0</v>
      </c>
      <c r="M5766">
        <v>0</v>
      </c>
      <c r="N5766">
        <v>0</v>
      </c>
      <c r="O5766">
        <v>0</v>
      </c>
      <c r="P5766">
        <v>0</v>
      </c>
      <c r="Q5766">
        <v>0</v>
      </c>
      <c r="R5766">
        <v>0</v>
      </c>
      <c r="S5766">
        <v>0</v>
      </c>
      <c r="T5766">
        <v>10</v>
      </c>
      <c r="U5766">
        <v>0</v>
      </c>
      <c r="V5766">
        <v>0</v>
      </c>
    </row>
    <row r="5767" spans="1:22" hidden="1" x14ac:dyDescent="0.25">
      <c r="A5767" t="str">
        <f t="shared" si="120"/>
        <v>0-5FAsth Highop_lab</v>
      </c>
      <c r="B5767" t="s">
        <v>271</v>
      </c>
      <c r="C5767" t="s">
        <v>9</v>
      </c>
      <c r="D5767" t="s">
        <v>339</v>
      </c>
      <c r="E5767" t="s">
        <v>4975</v>
      </c>
      <c r="F5767">
        <v>168</v>
      </c>
      <c r="G5767" t="s">
        <v>301</v>
      </c>
      <c r="H5767">
        <v>221.226296098978</v>
      </c>
      <c r="I5767">
        <v>2.71</v>
      </c>
      <c r="J5767" t="s">
        <v>333</v>
      </c>
      <c r="K5767">
        <v>599.52326242822903</v>
      </c>
      <c r="L5767">
        <v>100719.908087943</v>
      </c>
      <c r="M5767">
        <v>0</v>
      </c>
      <c r="N5767">
        <v>2.71</v>
      </c>
      <c r="O5767">
        <v>0</v>
      </c>
      <c r="P5767">
        <v>0</v>
      </c>
      <c r="Q5767">
        <v>0</v>
      </c>
      <c r="R5767">
        <v>0</v>
      </c>
      <c r="S5767">
        <v>455.28</v>
      </c>
      <c r="T5767">
        <v>10</v>
      </c>
      <c r="U5767">
        <v>221.226296098978</v>
      </c>
      <c r="V5767">
        <v>0.55876288659793805</v>
      </c>
    </row>
    <row r="5768" spans="1:22" hidden="1" x14ac:dyDescent="0.25">
      <c r="A5768" t="str">
        <f t="shared" si="120"/>
        <v>0-5FAsth Highop_mh</v>
      </c>
      <c r="B5768" t="s">
        <v>271</v>
      </c>
      <c r="C5768" t="s">
        <v>9</v>
      </c>
      <c r="D5768" t="s">
        <v>339</v>
      </c>
      <c r="E5768" t="s">
        <v>4975</v>
      </c>
      <c r="F5768">
        <v>168</v>
      </c>
      <c r="G5768" t="s">
        <v>302</v>
      </c>
      <c r="H5768">
        <v>190.41482809261399</v>
      </c>
      <c r="I5768">
        <v>0.42</v>
      </c>
      <c r="J5768" t="s">
        <v>332</v>
      </c>
      <c r="K5768">
        <v>79.9742277988979</v>
      </c>
      <c r="L5768">
        <v>13435.6702702148</v>
      </c>
      <c r="M5768">
        <v>0.42</v>
      </c>
      <c r="N5768">
        <v>0</v>
      </c>
      <c r="O5768">
        <v>0</v>
      </c>
      <c r="P5768">
        <v>0</v>
      </c>
      <c r="Q5768">
        <v>0</v>
      </c>
      <c r="R5768">
        <v>0</v>
      </c>
      <c r="S5768">
        <v>70.56</v>
      </c>
      <c r="T5768">
        <v>10</v>
      </c>
      <c r="U5768">
        <v>190.41482809261399</v>
      </c>
      <c r="V5768">
        <v>2.6615969581748999E-2</v>
      </c>
    </row>
    <row r="5769" spans="1:22" hidden="1" x14ac:dyDescent="0.25">
      <c r="A5769" t="str">
        <f t="shared" si="120"/>
        <v>0-5FAsth Highop_op_fac</v>
      </c>
      <c r="B5769" t="s">
        <v>271</v>
      </c>
      <c r="C5769" t="s">
        <v>9</v>
      </c>
      <c r="D5769" t="s">
        <v>339</v>
      </c>
      <c r="E5769" t="s">
        <v>4975</v>
      </c>
      <c r="F5769">
        <v>168</v>
      </c>
      <c r="G5769" t="s">
        <v>303</v>
      </c>
      <c r="H5769">
        <v>1271.48925446821</v>
      </c>
      <c r="I5769">
        <v>1.64</v>
      </c>
      <c r="J5769" t="s">
        <v>336</v>
      </c>
      <c r="K5769">
        <v>2085.2423773278601</v>
      </c>
      <c r="L5769">
        <v>350320.71939108003</v>
      </c>
      <c r="M5769">
        <v>0</v>
      </c>
      <c r="N5769">
        <v>0</v>
      </c>
      <c r="O5769">
        <v>0</v>
      </c>
      <c r="P5769">
        <v>0</v>
      </c>
      <c r="Q5769">
        <v>1.64</v>
      </c>
      <c r="R5769">
        <v>2085.2423773278601</v>
      </c>
      <c r="S5769">
        <v>275.52</v>
      </c>
      <c r="T5769">
        <v>10</v>
      </c>
      <c r="U5769">
        <v>1271.48925446821</v>
      </c>
      <c r="V5769">
        <v>0.13933729821580301</v>
      </c>
    </row>
    <row r="5770" spans="1:22" hidden="1" x14ac:dyDescent="0.25">
      <c r="A5770" t="str">
        <f t="shared" si="120"/>
        <v>0-5FAsth Highop_other</v>
      </c>
      <c r="B5770" t="s">
        <v>271</v>
      </c>
      <c r="C5770" t="s">
        <v>9</v>
      </c>
      <c r="D5770" t="s">
        <v>339</v>
      </c>
      <c r="E5770" t="s">
        <v>4975</v>
      </c>
      <c r="F5770">
        <v>168</v>
      </c>
      <c r="G5770" t="s">
        <v>304</v>
      </c>
      <c r="H5770">
        <v>3146.55739741254</v>
      </c>
      <c r="I5770">
        <v>1</v>
      </c>
      <c r="J5770" t="s">
        <v>336</v>
      </c>
      <c r="K5770">
        <v>3146.55739741254</v>
      </c>
      <c r="L5770">
        <v>528621.64276530698</v>
      </c>
      <c r="M5770">
        <v>0</v>
      </c>
      <c r="N5770">
        <v>0</v>
      </c>
      <c r="O5770">
        <v>0</v>
      </c>
      <c r="P5770">
        <v>0</v>
      </c>
      <c r="Q5770">
        <v>1</v>
      </c>
      <c r="R5770">
        <v>3146.55739741254</v>
      </c>
      <c r="S5770">
        <v>168</v>
      </c>
      <c r="T5770">
        <v>10</v>
      </c>
      <c r="U5770">
        <v>3146.55739741254</v>
      </c>
      <c r="V5770">
        <v>8.4961767204757899E-2</v>
      </c>
    </row>
    <row r="5771" spans="1:22" hidden="1" x14ac:dyDescent="0.25">
      <c r="A5771" t="str">
        <f t="shared" si="120"/>
        <v>0-5FAsth Highop_prev</v>
      </c>
      <c r="B5771" t="s">
        <v>271</v>
      </c>
      <c r="C5771" t="s">
        <v>9</v>
      </c>
      <c r="D5771" t="s">
        <v>339</v>
      </c>
      <c r="E5771" t="s">
        <v>4975</v>
      </c>
      <c r="F5771">
        <v>168</v>
      </c>
      <c r="G5771" t="s">
        <v>305</v>
      </c>
      <c r="H5771">
        <v>217.68845914552</v>
      </c>
      <c r="I5771">
        <v>3.7</v>
      </c>
      <c r="J5771" t="s">
        <v>332</v>
      </c>
      <c r="K5771">
        <v>805.44729883842501</v>
      </c>
      <c r="L5771">
        <v>135315.146204855</v>
      </c>
      <c r="M5771">
        <v>3.7</v>
      </c>
      <c r="N5771">
        <v>0</v>
      </c>
      <c r="O5771">
        <v>0</v>
      </c>
      <c r="P5771">
        <v>0</v>
      </c>
      <c r="Q5771">
        <v>0</v>
      </c>
      <c r="R5771">
        <v>0</v>
      </c>
      <c r="S5771">
        <v>621.6</v>
      </c>
      <c r="T5771">
        <v>10</v>
      </c>
      <c r="U5771">
        <v>217.68845914552</v>
      </c>
      <c r="V5771">
        <v>0.23447401774398</v>
      </c>
    </row>
    <row r="5772" spans="1:22" hidden="1" x14ac:dyDescent="0.25">
      <c r="A5772" t="str">
        <f t="shared" si="120"/>
        <v>0-5FAsth Highop_primcare</v>
      </c>
      <c r="B5772" t="s">
        <v>271</v>
      </c>
      <c r="C5772" t="s">
        <v>9</v>
      </c>
      <c r="D5772" t="s">
        <v>339</v>
      </c>
      <c r="E5772" t="s">
        <v>4975</v>
      </c>
      <c r="F5772">
        <v>168</v>
      </c>
      <c r="G5772" t="s">
        <v>306</v>
      </c>
      <c r="H5772">
        <v>114.95854858454101</v>
      </c>
      <c r="I5772">
        <v>6.85</v>
      </c>
      <c r="J5772" t="s">
        <v>332</v>
      </c>
      <c r="K5772">
        <v>787.466057804108</v>
      </c>
      <c r="L5772">
        <v>132294.29771109001</v>
      </c>
      <c r="M5772">
        <v>6.85</v>
      </c>
      <c r="N5772">
        <v>0</v>
      </c>
      <c r="O5772">
        <v>0</v>
      </c>
      <c r="P5772">
        <v>0</v>
      </c>
      <c r="Q5772">
        <v>0</v>
      </c>
      <c r="R5772">
        <v>0</v>
      </c>
      <c r="S5772">
        <v>1150.8</v>
      </c>
      <c r="T5772">
        <v>10</v>
      </c>
      <c r="U5772">
        <v>114.95854858454101</v>
      </c>
      <c r="V5772">
        <v>0.43409378960709799</v>
      </c>
    </row>
    <row r="5773" spans="1:22" hidden="1" x14ac:dyDescent="0.25">
      <c r="A5773" t="str">
        <f t="shared" si="120"/>
        <v>0-5FAsth Highop_rehab</v>
      </c>
      <c r="B5773" t="s">
        <v>271</v>
      </c>
      <c r="C5773" t="s">
        <v>9</v>
      </c>
      <c r="D5773" t="s">
        <v>339</v>
      </c>
      <c r="E5773" t="s">
        <v>4975</v>
      </c>
      <c r="F5773">
        <v>168</v>
      </c>
      <c r="G5773" t="s">
        <v>307</v>
      </c>
      <c r="H5773">
        <v>224.13485783531499</v>
      </c>
      <c r="I5773">
        <v>4.0199999999999996</v>
      </c>
      <c r="J5773" t="s">
        <v>336</v>
      </c>
      <c r="K5773">
        <v>901.02212849796797</v>
      </c>
      <c r="L5773">
        <v>151371.71758765899</v>
      </c>
      <c r="M5773">
        <v>0</v>
      </c>
      <c r="N5773">
        <v>0</v>
      </c>
      <c r="O5773">
        <v>0</v>
      </c>
      <c r="P5773">
        <v>0</v>
      </c>
      <c r="Q5773">
        <v>4.0199999999999996</v>
      </c>
      <c r="R5773">
        <v>901.02212849796797</v>
      </c>
      <c r="S5773">
        <v>675.36</v>
      </c>
      <c r="T5773">
        <v>10</v>
      </c>
      <c r="U5773">
        <v>224.13485783531499</v>
      </c>
      <c r="V5773">
        <v>0.34154630416312698</v>
      </c>
    </row>
    <row r="5774" spans="1:22" hidden="1" x14ac:dyDescent="0.25">
      <c r="A5774" t="str">
        <f t="shared" si="120"/>
        <v>0-5FAsth Highop_speccare</v>
      </c>
      <c r="B5774" t="s">
        <v>271</v>
      </c>
      <c r="C5774" t="s">
        <v>9</v>
      </c>
      <c r="D5774" t="s">
        <v>339</v>
      </c>
      <c r="E5774" t="s">
        <v>4975</v>
      </c>
      <c r="F5774">
        <v>168</v>
      </c>
      <c r="G5774" t="s">
        <v>308</v>
      </c>
      <c r="H5774">
        <v>169.00154751701001</v>
      </c>
      <c r="I5774">
        <v>4.46</v>
      </c>
      <c r="J5774" t="s">
        <v>332</v>
      </c>
      <c r="K5774">
        <v>753.74690192586297</v>
      </c>
      <c r="L5774">
        <v>126629.479523545</v>
      </c>
      <c r="M5774">
        <v>4.46</v>
      </c>
      <c r="N5774">
        <v>0</v>
      </c>
      <c r="O5774">
        <v>0</v>
      </c>
      <c r="P5774">
        <v>0</v>
      </c>
      <c r="Q5774">
        <v>0</v>
      </c>
      <c r="R5774">
        <v>0</v>
      </c>
      <c r="S5774">
        <v>749.28</v>
      </c>
      <c r="T5774">
        <v>10</v>
      </c>
      <c r="U5774">
        <v>169.00154751701001</v>
      </c>
      <c r="V5774">
        <v>0.282636248415716</v>
      </c>
    </row>
    <row r="5775" spans="1:22" hidden="1" x14ac:dyDescent="0.25">
      <c r="A5775" t="str">
        <f t="shared" si="120"/>
        <v>0-5FAsth Highop_surg</v>
      </c>
      <c r="B5775" t="s">
        <v>271</v>
      </c>
      <c r="C5775" t="s">
        <v>9</v>
      </c>
      <c r="D5775" t="s">
        <v>339</v>
      </c>
      <c r="E5775" t="s">
        <v>4975</v>
      </c>
      <c r="F5775">
        <v>168</v>
      </c>
      <c r="G5775" t="s">
        <v>309</v>
      </c>
      <c r="H5775">
        <v>1940.29079345798</v>
      </c>
      <c r="I5775">
        <v>0.73</v>
      </c>
      <c r="J5775" t="s">
        <v>336</v>
      </c>
      <c r="K5775">
        <v>1416.4122792243199</v>
      </c>
      <c r="L5775">
        <v>237957.26290968599</v>
      </c>
      <c r="M5775">
        <v>0</v>
      </c>
      <c r="N5775">
        <v>0</v>
      </c>
      <c r="O5775">
        <v>0</v>
      </c>
      <c r="P5775">
        <v>0</v>
      </c>
      <c r="Q5775">
        <v>0.73</v>
      </c>
      <c r="R5775">
        <v>1416.4122792243199</v>
      </c>
      <c r="S5775">
        <v>122.64</v>
      </c>
      <c r="T5775">
        <v>10</v>
      </c>
      <c r="U5775">
        <v>1940.29079345798</v>
      </c>
      <c r="V5775">
        <v>6.2022090059473199E-2</v>
      </c>
    </row>
    <row r="5776" spans="1:22" hidden="1" x14ac:dyDescent="0.25">
      <c r="A5776" t="str">
        <f t="shared" si="120"/>
        <v>0-5FAsth Highop_ultrasound</v>
      </c>
      <c r="B5776" t="s">
        <v>271</v>
      </c>
      <c r="C5776" t="s">
        <v>9</v>
      </c>
      <c r="D5776" t="s">
        <v>339</v>
      </c>
      <c r="E5776" t="s">
        <v>4975</v>
      </c>
      <c r="F5776">
        <v>168</v>
      </c>
      <c r="G5776" t="s">
        <v>310</v>
      </c>
      <c r="H5776">
        <v>1357.2747846984901</v>
      </c>
      <c r="I5776">
        <v>0.03</v>
      </c>
      <c r="J5776" t="s">
        <v>333</v>
      </c>
      <c r="K5776">
        <v>40.718243540954603</v>
      </c>
      <c r="L5776">
        <v>6840.6649148803799</v>
      </c>
      <c r="M5776">
        <v>0</v>
      </c>
      <c r="N5776">
        <v>0.03</v>
      </c>
      <c r="O5776">
        <v>0</v>
      </c>
      <c r="P5776">
        <v>0</v>
      </c>
      <c r="Q5776">
        <v>0</v>
      </c>
      <c r="R5776">
        <v>0</v>
      </c>
      <c r="S5776">
        <v>5.04</v>
      </c>
      <c r="T5776">
        <v>10</v>
      </c>
      <c r="U5776">
        <v>1357.2747846984901</v>
      </c>
      <c r="V5776">
        <v>6.1855670103092798E-3</v>
      </c>
    </row>
    <row r="5777" spans="1:22" hidden="1" x14ac:dyDescent="0.25">
      <c r="A5777" t="str">
        <f t="shared" si="120"/>
        <v>0-5FAsth Highop_xray</v>
      </c>
      <c r="B5777" t="s">
        <v>271</v>
      </c>
      <c r="C5777" t="s">
        <v>9</v>
      </c>
      <c r="D5777" t="s">
        <v>339</v>
      </c>
      <c r="E5777" t="s">
        <v>4975</v>
      </c>
      <c r="F5777">
        <v>168</v>
      </c>
      <c r="G5777" t="s">
        <v>311</v>
      </c>
      <c r="H5777">
        <v>143.273802280669</v>
      </c>
      <c r="I5777">
        <v>1.1200000000000001</v>
      </c>
      <c r="J5777" t="s">
        <v>333</v>
      </c>
      <c r="K5777">
        <v>160.46665855435</v>
      </c>
      <c r="L5777">
        <v>26958.398637130798</v>
      </c>
      <c r="M5777">
        <v>0</v>
      </c>
      <c r="N5777">
        <v>1.1200000000000001</v>
      </c>
      <c r="O5777">
        <v>0</v>
      </c>
      <c r="P5777">
        <v>0</v>
      </c>
      <c r="Q5777">
        <v>0</v>
      </c>
      <c r="R5777">
        <v>0</v>
      </c>
      <c r="S5777">
        <v>188.16</v>
      </c>
      <c r="T5777">
        <v>10</v>
      </c>
      <c r="U5777">
        <v>143.273802280669</v>
      </c>
      <c r="V5777">
        <v>0.23092783505154599</v>
      </c>
    </row>
    <row r="5778" spans="1:22" hidden="1" x14ac:dyDescent="0.25">
      <c r="A5778" t="str">
        <f t="shared" si="120"/>
        <v>0-5FAsth Highrx_generic</v>
      </c>
      <c r="B5778" t="s">
        <v>271</v>
      </c>
      <c r="C5778" t="s">
        <v>9</v>
      </c>
      <c r="D5778" t="s">
        <v>339</v>
      </c>
      <c r="E5778" t="s">
        <v>4975</v>
      </c>
      <c r="F5778">
        <v>168</v>
      </c>
      <c r="G5778" t="s">
        <v>312</v>
      </c>
      <c r="H5778">
        <v>72.575459976308295</v>
      </c>
      <c r="I5778">
        <v>14.5</v>
      </c>
      <c r="J5778" t="s">
        <v>334</v>
      </c>
      <c r="K5778">
        <v>1052.3441696564701</v>
      </c>
      <c r="L5778">
        <v>176793.82050228701</v>
      </c>
      <c r="M5778">
        <v>0</v>
      </c>
      <c r="N5778">
        <v>0</v>
      </c>
      <c r="O5778">
        <v>14.5</v>
      </c>
      <c r="P5778">
        <v>0</v>
      </c>
      <c r="Q5778">
        <v>0</v>
      </c>
      <c r="R5778">
        <v>0</v>
      </c>
      <c r="S5778">
        <v>2436</v>
      </c>
      <c r="T5778">
        <v>10</v>
      </c>
      <c r="U5778">
        <v>72.575459976308295</v>
      </c>
      <c r="V5778">
        <v>0.74168797953964205</v>
      </c>
    </row>
    <row r="5779" spans="1:22" hidden="1" x14ac:dyDescent="0.25">
      <c r="A5779" t="str">
        <f t="shared" si="120"/>
        <v>0-5FAsth Highrx_npbrand</v>
      </c>
      <c r="B5779" t="s">
        <v>271</v>
      </c>
      <c r="C5779" t="s">
        <v>9</v>
      </c>
      <c r="D5779" t="s">
        <v>339</v>
      </c>
      <c r="E5779" t="s">
        <v>4975</v>
      </c>
      <c r="F5779">
        <v>168</v>
      </c>
      <c r="G5779" t="s">
        <v>2688</v>
      </c>
      <c r="H5779">
        <v>385.920600064057</v>
      </c>
      <c r="I5779">
        <v>0.58435485112999996</v>
      </c>
      <c r="J5779" t="s">
        <v>334</v>
      </c>
      <c r="K5779">
        <v>225.51457479843199</v>
      </c>
      <c r="L5779">
        <v>37886.448566136598</v>
      </c>
      <c r="M5779">
        <v>0</v>
      </c>
      <c r="N5779">
        <v>0</v>
      </c>
      <c r="O5779">
        <v>0.58435485112999996</v>
      </c>
      <c r="P5779">
        <v>0</v>
      </c>
      <c r="Q5779">
        <v>0</v>
      </c>
      <c r="R5779">
        <v>0</v>
      </c>
      <c r="S5779">
        <v>98.171614989839995</v>
      </c>
      <c r="T5779">
        <v>10</v>
      </c>
      <c r="U5779">
        <v>385.920600064057</v>
      </c>
      <c r="V5779">
        <v>2.98902737150895E-2</v>
      </c>
    </row>
    <row r="5780" spans="1:22" hidden="1" x14ac:dyDescent="0.25">
      <c r="A5780" t="str">
        <f t="shared" si="120"/>
        <v>0-5FAsth Highrx_pbrand</v>
      </c>
      <c r="B5780" t="s">
        <v>271</v>
      </c>
      <c r="C5780" t="s">
        <v>9</v>
      </c>
      <c r="D5780" t="s">
        <v>339</v>
      </c>
      <c r="E5780" t="s">
        <v>4975</v>
      </c>
      <c r="F5780">
        <v>168</v>
      </c>
      <c r="G5780" t="s">
        <v>2687</v>
      </c>
      <c r="H5780">
        <v>239.51029691118899</v>
      </c>
      <c r="I5780">
        <v>4.0456451488700003</v>
      </c>
      <c r="J5780" t="s">
        <v>334</v>
      </c>
      <c r="K5780">
        <v>968.97367080316599</v>
      </c>
      <c r="L5780">
        <v>162787.57669493201</v>
      </c>
      <c r="M5780">
        <v>0</v>
      </c>
      <c r="N5780">
        <v>0</v>
      </c>
      <c r="O5780">
        <v>4.0456451488700003</v>
      </c>
      <c r="P5780">
        <v>0</v>
      </c>
      <c r="Q5780">
        <v>0</v>
      </c>
      <c r="R5780">
        <v>0</v>
      </c>
      <c r="S5780">
        <v>679.66838501016002</v>
      </c>
      <c r="T5780">
        <v>10</v>
      </c>
      <c r="U5780">
        <v>239.51029691118899</v>
      </c>
      <c r="V5780">
        <v>0.20693837078618901</v>
      </c>
    </row>
    <row r="5781" spans="1:22" hidden="1" x14ac:dyDescent="0.25">
      <c r="A5781" t="str">
        <f t="shared" si="120"/>
        <v>0-5FAsth Highrx_specialty</v>
      </c>
      <c r="B5781" t="s">
        <v>271</v>
      </c>
      <c r="C5781" t="s">
        <v>9</v>
      </c>
      <c r="D5781" t="s">
        <v>339</v>
      </c>
      <c r="E5781" t="s">
        <v>4975</v>
      </c>
      <c r="F5781">
        <v>168</v>
      </c>
      <c r="G5781" t="s">
        <v>313</v>
      </c>
      <c r="H5781">
        <v>1357.18585543989</v>
      </c>
      <c r="I5781">
        <v>0.42</v>
      </c>
      <c r="J5781" t="s">
        <v>334</v>
      </c>
      <c r="K5781">
        <v>570.01805928475505</v>
      </c>
      <c r="L5781">
        <v>95763.033959838896</v>
      </c>
      <c r="M5781">
        <v>0</v>
      </c>
      <c r="N5781">
        <v>0</v>
      </c>
      <c r="O5781">
        <v>0.42</v>
      </c>
      <c r="P5781">
        <v>0</v>
      </c>
      <c r="Q5781">
        <v>0</v>
      </c>
      <c r="R5781">
        <v>0</v>
      </c>
      <c r="S5781">
        <v>70.56</v>
      </c>
      <c r="T5781">
        <v>10</v>
      </c>
      <c r="U5781">
        <v>1357.18585543989</v>
      </c>
      <c r="V5781">
        <v>2.1483375959079301E-2</v>
      </c>
    </row>
    <row r="5782" spans="1:22" hidden="1" x14ac:dyDescent="0.25">
      <c r="A5782" t="str">
        <f t="shared" si="120"/>
        <v>0-5MAsth Lowip_fac</v>
      </c>
      <c r="B5782" t="s">
        <v>271</v>
      </c>
      <c r="C5782" t="s">
        <v>5</v>
      </c>
      <c r="D5782" t="s">
        <v>591</v>
      </c>
      <c r="E5782" t="s">
        <v>4973</v>
      </c>
      <c r="F5782">
        <v>290</v>
      </c>
      <c r="G5782" t="s">
        <v>289</v>
      </c>
      <c r="H5782">
        <v>0</v>
      </c>
      <c r="I5782">
        <v>0</v>
      </c>
      <c r="J5782" t="s">
        <v>335</v>
      </c>
      <c r="K5782">
        <v>0</v>
      </c>
      <c r="L5782">
        <v>0</v>
      </c>
      <c r="M5782">
        <v>0</v>
      </c>
      <c r="N5782">
        <v>0</v>
      </c>
      <c r="O5782">
        <v>0</v>
      </c>
      <c r="P5782">
        <v>0</v>
      </c>
      <c r="Q5782">
        <v>0</v>
      </c>
      <c r="R5782">
        <v>0</v>
      </c>
      <c r="S5782">
        <v>0</v>
      </c>
      <c r="T5782">
        <v>3</v>
      </c>
      <c r="U5782">
        <v>671.59649688101297</v>
      </c>
      <c r="V5782">
        <v>1</v>
      </c>
    </row>
    <row r="5783" spans="1:22" hidden="1" x14ac:dyDescent="0.25">
      <c r="A5783" t="str">
        <f t="shared" si="120"/>
        <v>0-5MAsth Lowip_prof</v>
      </c>
      <c r="B5783" t="s">
        <v>271</v>
      </c>
      <c r="C5783" t="s">
        <v>5</v>
      </c>
      <c r="D5783" t="s">
        <v>591</v>
      </c>
      <c r="E5783" t="s">
        <v>4973</v>
      </c>
      <c r="F5783">
        <v>290</v>
      </c>
      <c r="G5783" t="s">
        <v>290</v>
      </c>
      <c r="H5783">
        <v>0</v>
      </c>
      <c r="I5783">
        <v>0</v>
      </c>
      <c r="J5783" t="s">
        <v>363</v>
      </c>
      <c r="K5783">
        <v>0</v>
      </c>
      <c r="L5783">
        <v>0</v>
      </c>
      <c r="M5783">
        <v>0</v>
      </c>
      <c r="N5783">
        <v>0</v>
      </c>
      <c r="O5783">
        <v>0</v>
      </c>
      <c r="P5783">
        <v>0</v>
      </c>
      <c r="Q5783">
        <v>0</v>
      </c>
      <c r="R5783">
        <v>0</v>
      </c>
      <c r="S5783">
        <v>0</v>
      </c>
      <c r="T5783">
        <v>3</v>
      </c>
      <c r="U5783">
        <v>280.92513072291001</v>
      </c>
      <c r="V5783">
        <v>0.5</v>
      </c>
    </row>
    <row r="5784" spans="1:22" hidden="1" x14ac:dyDescent="0.25">
      <c r="A5784" t="str">
        <f t="shared" ref="A5784:A5847" si="121">B5784&amp;C5784&amp;E5784&amp;G5784</f>
        <v>0-5MAsth Lowop_ambulance</v>
      </c>
      <c r="B5784" t="s">
        <v>271</v>
      </c>
      <c r="C5784" t="s">
        <v>5</v>
      </c>
      <c r="D5784" t="s">
        <v>591</v>
      </c>
      <c r="E5784" t="s">
        <v>4973</v>
      </c>
      <c r="F5784">
        <v>290</v>
      </c>
      <c r="G5784" t="s">
        <v>291</v>
      </c>
      <c r="H5784">
        <v>0</v>
      </c>
      <c r="I5784">
        <v>0</v>
      </c>
      <c r="J5784" t="s">
        <v>336</v>
      </c>
      <c r="K5784">
        <v>0</v>
      </c>
      <c r="L5784">
        <v>0</v>
      </c>
      <c r="M5784">
        <v>0</v>
      </c>
      <c r="N5784">
        <v>0</v>
      </c>
      <c r="O5784">
        <v>0</v>
      </c>
      <c r="P5784">
        <v>0</v>
      </c>
      <c r="Q5784">
        <v>0</v>
      </c>
      <c r="R5784">
        <v>0</v>
      </c>
      <c r="S5784">
        <v>0</v>
      </c>
      <c r="T5784">
        <v>3</v>
      </c>
      <c r="U5784">
        <v>0</v>
      </c>
      <c r="V5784">
        <v>0</v>
      </c>
    </row>
    <row r="5785" spans="1:22" hidden="1" x14ac:dyDescent="0.25">
      <c r="A5785" t="str">
        <f t="shared" si="121"/>
        <v>0-5MAsth Lowop_chiro</v>
      </c>
      <c r="B5785" t="s">
        <v>271</v>
      </c>
      <c r="C5785" t="s">
        <v>5</v>
      </c>
      <c r="D5785" t="s">
        <v>591</v>
      </c>
      <c r="E5785" t="s">
        <v>4973</v>
      </c>
      <c r="F5785">
        <v>290</v>
      </c>
      <c r="G5785" t="s">
        <v>292</v>
      </c>
      <c r="H5785">
        <v>50.126242428834402</v>
      </c>
      <c r="I5785">
        <v>0.09</v>
      </c>
      <c r="J5785" t="s">
        <v>332</v>
      </c>
      <c r="K5785">
        <v>4.5113618185950903</v>
      </c>
      <c r="L5785">
        <v>1308.2949273925799</v>
      </c>
      <c r="M5785">
        <v>0.09</v>
      </c>
      <c r="N5785">
        <v>0</v>
      </c>
      <c r="O5785">
        <v>0</v>
      </c>
      <c r="P5785">
        <v>0</v>
      </c>
      <c r="Q5785">
        <v>0</v>
      </c>
      <c r="R5785">
        <v>0</v>
      </c>
      <c r="S5785">
        <v>26.1</v>
      </c>
      <c r="T5785">
        <v>3</v>
      </c>
      <c r="U5785">
        <v>50.126242428834402</v>
      </c>
      <c r="V5785">
        <v>1.43540669856459E-2</v>
      </c>
    </row>
    <row r="5786" spans="1:22" hidden="1" x14ac:dyDescent="0.25">
      <c r="A5786" t="str">
        <f t="shared" si="121"/>
        <v>0-5MAsth Lowop_ct_mri</v>
      </c>
      <c r="B5786" t="s">
        <v>271</v>
      </c>
      <c r="C5786" t="s">
        <v>5</v>
      </c>
      <c r="D5786" t="s">
        <v>591</v>
      </c>
      <c r="E5786" t="s">
        <v>4973</v>
      </c>
      <c r="F5786">
        <v>290</v>
      </c>
      <c r="G5786" t="s">
        <v>293</v>
      </c>
      <c r="H5786">
        <v>0</v>
      </c>
      <c r="I5786">
        <v>0</v>
      </c>
      <c r="J5786" t="s">
        <v>333</v>
      </c>
      <c r="K5786">
        <v>0</v>
      </c>
      <c r="L5786">
        <v>0</v>
      </c>
      <c r="M5786">
        <v>0</v>
      </c>
      <c r="N5786">
        <v>0</v>
      </c>
      <c r="O5786">
        <v>0</v>
      </c>
      <c r="P5786">
        <v>0</v>
      </c>
      <c r="Q5786">
        <v>0</v>
      </c>
      <c r="R5786">
        <v>0</v>
      </c>
      <c r="S5786">
        <v>0</v>
      </c>
      <c r="T5786">
        <v>3</v>
      </c>
      <c r="U5786">
        <v>0</v>
      </c>
      <c r="V5786">
        <v>0</v>
      </c>
    </row>
    <row r="5787" spans="1:22" hidden="1" x14ac:dyDescent="0.25">
      <c r="A5787" t="str">
        <f t="shared" si="121"/>
        <v>0-5MAsth Lowop_diagnostic_cardiology</v>
      </c>
      <c r="B5787" t="s">
        <v>271</v>
      </c>
      <c r="C5787" t="s">
        <v>5</v>
      </c>
      <c r="D5787" t="s">
        <v>591</v>
      </c>
      <c r="E5787" t="s">
        <v>4973</v>
      </c>
      <c r="F5787">
        <v>290</v>
      </c>
      <c r="G5787" t="s">
        <v>294</v>
      </c>
      <c r="H5787">
        <v>56.468760748643803</v>
      </c>
      <c r="I5787">
        <v>0.37</v>
      </c>
      <c r="J5787" t="s">
        <v>333</v>
      </c>
      <c r="K5787">
        <v>20.893441476998198</v>
      </c>
      <c r="L5787">
        <v>6059.0980283294803</v>
      </c>
      <c r="M5787">
        <v>0</v>
      </c>
      <c r="N5787">
        <v>0.37</v>
      </c>
      <c r="O5787">
        <v>0</v>
      </c>
      <c r="P5787">
        <v>0</v>
      </c>
      <c r="Q5787">
        <v>0</v>
      </c>
      <c r="R5787">
        <v>0</v>
      </c>
      <c r="S5787">
        <v>107.3</v>
      </c>
      <c r="T5787">
        <v>3</v>
      </c>
      <c r="U5787">
        <v>56.468760748643803</v>
      </c>
      <c r="V5787">
        <v>0.21022727272727301</v>
      </c>
    </row>
    <row r="5788" spans="1:22" hidden="1" x14ac:dyDescent="0.25">
      <c r="A5788" t="str">
        <f t="shared" si="121"/>
        <v>0-5MAsth Lowop_dialysis</v>
      </c>
      <c r="B5788" t="s">
        <v>271</v>
      </c>
      <c r="C5788" t="s">
        <v>5</v>
      </c>
      <c r="D5788" t="s">
        <v>591</v>
      </c>
      <c r="E5788" t="s">
        <v>4973</v>
      </c>
      <c r="F5788">
        <v>290</v>
      </c>
      <c r="G5788" t="s">
        <v>295</v>
      </c>
      <c r="H5788">
        <v>0</v>
      </c>
      <c r="I5788">
        <v>0</v>
      </c>
      <c r="J5788" t="s">
        <v>336</v>
      </c>
      <c r="K5788">
        <v>0</v>
      </c>
      <c r="L5788">
        <v>0</v>
      </c>
      <c r="M5788">
        <v>0</v>
      </c>
      <c r="N5788">
        <v>0</v>
      </c>
      <c r="O5788">
        <v>0</v>
      </c>
      <c r="P5788">
        <v>0</v>
      </c>
      <c r="Q5788">
        <v>0</v>
      </c>
      <c r="R5788">
        <v>0</v>
      </c>
      <c r="S5788">
        <v>0</v>
      </c>
      <c r="T5788">
        <v>3</v>
      </c>
      <c r="U5788">
        <v>0</v>
      </c>
      <c r="V5788">
        <v>0</v>
      </c>
    </row>
    <row r="5789" spans="1:22" hidden="1" x14ac:dyDescent="0.25">
      <c r="A5789" t="str">
        <f t="shared" si="121"/>
        <v>0-5MAsth Lowop_dme</v>
      </c>
      <c r="B5789" t="s">
        <v>271</v>
      </c>
      <c r="C5789" t="s">
        <v>5</v>
      </c>
      <c r="D5789" t="s">
        <v>591</v>
      </c>
      <c r="E5789" t="s">
        <v>4973</v>
      </c>
      <c r="F5789">
        <v>290</v>
      </c>
      <c r="G5789" t="s">
        <v>296</v>
      </c>
      <c r="H5789">
        <v>84.192679534461007</v>
      </c>
      <c r="I5789">
        <v>0.21</v>
      </c>
      <c r="J5789" t="s">
        <v>336</v>
      </c>
      <c r="K5789">
        <v>17.680462702236799</v>
      </c>
      <c r="L5789">
        <v>5127.3341836486798</v>
      </c>
      <c r="M5789">
        <v>0</v>
      </c>
      <c r="N5789">
        <v>0</v>
      </c>
      <c r="O5789">
        <v>0</v>
      </c>
      <c r="P5789">
        <v>0</v>
      </c>
      <c r="Q5789">
        <v>0.21</v>
      </c>
      <c r="R5789">
        <v>17.680462702236799</v>
      </c>
      <c r="S5789">
        <v>60.9</v>
      </c>
      <c r="T5789">
        <v>3</v>
      </c>
      <c r="U5789">
        <v>84.192679534461007</v>
      </c>
      <c r="V5789">
        <v>0.134615384615385</v>
      </c>
    </row>
    <row r="5790" spans="1:22" hidden="1" x14ac:dyDescent="0.25">
      <c r="A5790" t="str">
        <f t="shared" si="121"/>
        <v>0-5MAsth Lowop_er_fac</v>
      </c>
      <c r="B5790" t="s">
        <v>271</v>
      </c>
      <c r="C5790" t="s">
        <v>5</v>
      </c>
      <c r="D5790" t="s">
        <v>591</v>
      </c>
      <c r="E5790" t="s">
        <v>4973</v>
      </c>
      <c r="F5790">
        <v>290</v>
      </c>
      <c r="G5790" t="s">
        <v>297</v>
      </c>
      <c r="H5790">
        <v>789.89825151994103</v>
      </c>
      <c r="I5790">
        <v>0.18</v>
      </c>
      <c r="J5790" t="s">
        <v>336</v>
      </c>
      <c r="K5790">
        <v>142.18168527358901</v>
      </c>
      <c r="L5790">
        <v>41232.688729340902</v>
      </c>
      <c r="M5790">
        <v>0</v>
      </c>
      <c r="N5790">
        <v>0</v>
      </c>
      <c r="O5790">
        <v>0</v>
      </c>
      <c r="P5790">
        <v>0</v>
      </c>
      <c r="Q5790">
        <v>0.18</v>
      </c>
      <c r="R5790">
        <v>142.18168527358901</v>
      </c>
      <c r="S5790">
        <v>52.2</v>
      </c>
      <c r="T5790">
        <v>3</v>
      </c>
      <c r="U5790">
        <v>789.89825151994103</v>
      </c>
      <c r="V5790">
        <v>0.115384615384615</v>
      </c>
    </row>
    <row r="5791" spans="1:22" hidden="1" x14ac:dyDescent="0.25">
      <c r="A5791" t="str">
        <f t="shared" si="121"/>
        <v>0-5MAsth Lowop_er_prof</v>
      </c>
      <c r="B5791" t="s">
        <v>271</v>
      </c>
      <c r="C5791" t="s">
        <v>5</v>
      </c>
      <c r="D5791" t="s">
        <v>591</v>
      </c>
      <c r="E5791" t="s">
        <v>4973</v>
      </c>
      <c r="F5791">
        <v>290</v>
      </c>
      <c r="G5791" t="s">
        <v>298</v>
      </c>
      <c r="H5791">
        <v>0</v>
      </c>
      <c r="I5791">
        <v>0</v>
      </c>
      <c r="J5791" t="s">
        <v>276</v>
      </c>
      <c r="K5791">
        <v>0</v>
      </c>
      <c r="L5791">
        <v>0</v>
      </c>
      <c r="M5791">
        <v>0</v>
      </c>
      <c r="N5791">
        <v>0</v>
      </c>
      <c r="O5791">
        <v>0</v>
      </c>
      <c r="P5791">
        <v>0</v>
      </c>
      <c r="Q5791">
        <v>0</v>
      </c>
      <c r="R5791">
        <v>0</v>
      </c>
      <c r="S5791">
        <v>0</v>
      </c>
      <c r="T5791">
        <v>3</v>
      </c>
      <c r="U5791">
        <v>0</v>
      </c>
      <c r="V5791">
        <v>0</v>
      </c>
    </row>
    <row r="5792" spans="1:22" hidden="1" x14ac:dyDescent="0.25">
      <c r="A5792" t="str">
        <f t="shared" si="121"/>
        <v>0-5MAsth Lowop_eye</v>
      </c>
      <c r="B5792" t="s">
        <v>271</v>
      </c>
      <c r="C5792" t="s">
        <v>5</v>
      </c>
      <c r="D5792" t="s">
        <v>591</v>
      </c>
      <c r="E5792" t="s">
        <v>4973</v>
      </c>
      <c r="F5792">
        <v>290</v>
      </c>
      <c r="G5792" t="s">
        <v>299</v>
      </c>
      <c r="H5792">
        <v>134.19234665443199</v>
      </c>
      <c r="I5792">
        <v>0.02</v>
      </c>
      <c r="J5792" t="s">
        <v>332</v>
      </c>
      <c r="K5792">
        <v>2.6838469330886299</v>
      </c>
      <c r="L5792">
        <v>778.31561059570299</v>
      </c>
      <c r="M5792">
        <v>0.02</v>
      </c>
      <c r="N5792">
        <v>0</v>
      </c>
      <c r="O5792">
        <v>0</v>
      </c>
      <c r="P5792">
        <v>0</v>
      </c>
      <c r="Q5792">
        <v>0</v>
      </c>
      <c r="R5792">
        <v>0</v>
      </c>
      <c r="S5792">
        <v>5.8</v>
      </c>
      <c r="T5792">
        <v>3</v>
      </c>
      <c r="U5792">
        <v>134.19234665443199</v>
      </c>
      <c r="V5792">
        <v>3.1897926634768701E-3</v>
      </c>
    </row>
    <row r="5793" spans="1:22" hidden="1" x14ac:dyDescent="0.25">
      <c r="A5793" t="str">
        <f t="shared" si="121"/>
        <v>0-5MAsth Lowop_jcode</v>
      </c>
      <c r="B5793" t="s">
        <v>271</v>
      </c>
      <c r="C5793" t="s">
        <v>5</v>
      </c>
      <c r="D5793" t="s">
        <v>591</v>
      </c>
      <c r="E5793" t="s">
        <v>4973</v>
      </c>
      <c r="F5793">
        <v>290</v>
      </c>
      <c r="G5793" t="s">
        <v>300</v>
      </c>
      <c r="H5793">
        <v>0</v>
      </c>
      <c r="I5793">
        <v>0</v>
      </c>
      <c r="J5793" t="s">
        <v>336</v>
      </c>
      <c r="K5793">
        <v>0</v>
      </c>
      <c r="L5793">
        <v>0</v>
      </c>
      <c r="M5793">
        <v>0</v>
      </c>
      <c r="N5793">
        <v>0</v>
      </c>
      <c r="O5793">
        <v>0</v>
      </c>
      <c r="P5793">
        <v>0</v>
      </c>
      <c r="Q5793">
        <v>0</v>
      </c>
      <c r="R5793">
        <v>0</v>
      </c>
      <c r="S5793">
        <v>0</v>
      </c>
      <c r="T5793">
        <v>3</v>
      </c>
      <c r="U5793">
        <v>0</v>
      </c>
      <c r="V5793">
        <v>0</v>
      </c>
    </row>
    <row r="5794" spans="1:22" hidden="1" x14ac:dyDescent="0.25">
      <c r="A5794" t="str">
        <f t="shared" si="121"/>
        <v>0-5MAsth Lowop_lab</v>
      </c>
      <c r="B5794" t="s">
        <v>271</v>
      </c>
      <c r="C5794" t="s">
        <v>5</v>
      </c>
      <c r="D5794" t="s">
        <v>591</v>
      </c>
      <c r="E5794" t="s">
        <v>4973</v>
      </c>
      <c r="F5794">
        <v>290</v>
      </c>
      <c r="G5794" t="s">
        <v>301</v>
      </c>
      <c r="H5794">
        <v>39.812329298198797</v>
      </c>
      <c r="I5794">
        <v>1.17</v>
      </c>
      <c r="J5794" t="s">
        <v>333</v>
      </c>
      <c r="K5794">
        <v>46.580425278892598</v>
      </c>
      <c r="L5794">
        <v>13508.3233308788</v>
      </c>
      <c r="M5794">
        <v>0</v>
      </c>
      <c r="N5794">
        <v>1.17</v>
      </c>
      <c r="O5794">
        <v>0</v>
      </c>
      <c r="P5794">
        <v>0</v>
      </c>
      <c r="Q5794">
        <v>0</v>
      </c>
      <c r="R5794">
        <v>0</v>
      </c>
      <c r="S5794">
        <v>339.3</v>
      </c>
      <c r="T5794">
        <v>3</v>
      </c>
      <c r="U5794">
        <v>39.812329298198797</v>
      </c>
      <c r="V5794">
        <v>0.66477272727272696</v>
      </c>
    </row>
    <row r="5795" spans="1:22" hidden="1" x14ac:dyDescent="0.25">
      <c r="A5795" t="str">
        <f t="shared" si="121"/>
        <v>0-5MAsth Lowop_mh</v>
      </c>
      <c r="B5795" t="s">
        <v>271</v>
      </c>
      <c r="C5795" t="s">
        <v>5</v>
      </c>
      <c r="D5795" t="s">
        <v>591</v>
      </c>
      <c r="E5795" t="s">
        <v>4973</v>
      </c>
      <c r="F5795">
        <v>290</v>
      </c>
      <c r="G5795" t="s">
        <v>302</v>
      </c>
      <c r="H5795">
        <v>0</v>
      </c>
      <c r="I5795">
        <v>0</v>
      </c>
      <c r="J5795" t="s">
        <v>332</v>
      </c>
      <c r="K5795">
        <v>0</v>
      </c>
      <c r="L5795">
        <v>0</v>
      </c>
      <c r="M5795">
        <v>0</v>
      </c>
      <c r="N5795">
        <v>0</v>
      </c>
      <c r="O5795">
        <v>0</v>
      </c>
      <c r="P5795">
        <v>0</v>
      </c>
      <c r="Q5795">
        <v>0</v>
      </c>
      <c r="R5795">
        <v>0</v>
      </c>
      <c r="S5795">
        <v>0</v>
      </c>
      <c r="T5795">
        <v>3</v>
      </c>
      <c r="U5795">
        <v>0</v>
      </c>
      <c r="V5795">
        <v>0</v>
      </c>
    </row>
    <row r="5796" spans="1:22" hidden="1" x14ac:dyDescent="0.25">
      <c r="A5796" t="str">
        <f t="shared" si="121"/>
        <v>0-5MAsth Lowop_op_fac</v>
      </c>
      <c r="B5796" t="s">
        <v>271</v>
      </c>
      <c r="C5796" t="s">
        <v>5</v>
      </c>
      <c r="D5796" t="s">
        <v>591</v>
      </c>
      <c r="E5796" t="s">
        <v>4973</v>
      </c>
      <c r="F5796">
        <v>290</v>
      </c>
      <c r="G5796" t="s">
        <v>303</v>
      </c>
      <c r="H5796">
        <v>176.029467730292</v>
      </c>
      <c r="I5796">
        <v>0.09</v>
      </c>
      <c r="J5796" t="s">
        <v>336</v>
      </c>
      <c r="K5796">
        <v>15.842652095726301</v>
      </c>
      <c r="L5796">
        <v>4594.36910776063</v>
      </c>
      <c r="M5796">
        <v>0</v>
      </c>
      <c r="N5796">
        <v>0</v>
      </c>
      <c r="O5796">
        <v>0</v>
      </c>
      <c r="P5796">
        <v>0</v>
      </c>
      <c r="Q5796">
        <v>0.09</v>
      </c>
      <c r="R5796">
        <v>15.842652095726301</v>
      </c>
      <c r="S5796">
        <v>26.1</v>
      </c>
      <c r="T5796">
        <v>3</v>
      </c>
      <c r="U5796">
        <v>176.029467730292</v>
      </c>
      <c r="V5796">
        <v>5.7692307692307702E-2</v>
      </c>
    </row>
    <row r="5797" spans="1:22" hidden="1" x14ac:dyDescent="0.25">
      <c r="A5797" t="str">
        <f t="shared" si="121"/>
        <v>0-5MAsth Lowop_other</v>
      </c>
      <c r="B5797" t="s">
        <v>271</v>
      </c>
      <c r="C5797" t="s">
        <v>5</v>
      </c>
      <c r="D5797" t="s">
        <v>591</v>
      </c>
      <c r="E5797" t="s">
        <v>4973</v>
      </c>
      <c r="F5797">
        <v>290</v>
      </c>
      <c r="G5797" t="s">
        <v>304</v>
      </c>
      <c r="H5797">
        <v>69.873840162479297</v>
      </c>
      <c r="I5797">
        <v>1</v>
      </c>
      <c r="J5797" t="s">
        <v>336</v>
      </c>
      <c r="K5797">
        <v>69.873840162479297</v>
      </c>
      <c r="L5797">
        <v>20263.413647119</v>
      </c>
      <c r="M5797">
        <v>0</v>
      </c>
      <c r="N5797">
        <v>0</v>
      </c>
      <c r="O5797">
        <v>0</v>
      </c>
      <c r="P5797">
        <v>0</v>
      </c>
      <c r="Q5797">
        <v>1</v>
      </c>
      <c r="R5797">
        <v>69.873840162479297</v>
      </c>
      <c r="S5797">
        <v>290</v>
      </c>
      <c r="T5797">
        <v>3</v>
      </c>
      <c r="U5797">
        <v>69.873840162479297</v>
      </c>
      <c r="V5797">
        <v>0.64102564102564097</v>
      </c>
    </row>
    <row r="5798" spans="1:22" hidden="1" x14ac:dyDescent="0.25">
      <c r="A5798" t="str">
        <f t="shared" si="121"/>
        <v>0-5MAsth Lowop_prev</v>
      </c>
      <c r="B5798" t="s">
        <v>271</v>
      </c>
      <c r="C5798" t="s">
        <v>5</v>
      </c>
      <c r="D5798" t="s">
        <v>591</v>
      </c>
      <c r="E5798" t="s">
        <v>4973</v>
      </c>
      <c r="F5798">
        <v>290</v>
      </c>
      <c r="G5798" t="s">
        <v>305</v>
      </c>
      <c r="H5798">
        <v>196.32552139851799</v>
      </c>
      <c r="I5798">
        <v>1.6</v>
      </c>
      <c r="J5798" t="s">
        <v>332</v>
      </c>
      <c r="K5798">
        <v>314.12083423762903</v>
      </c>
      <c r="L5798">
        <v>91095.041928912295</v>
      </c>
      <c r="M5798">
        <v>1.6</v>
      </c>
      <c r="N5798">
        <v>0</v>
      </c>
      <c r="O5798">
        <v>0</v>
      </c>
      <c r="P5798">
        <v>0</v>
      </c>
      <c r="Q5798">
        <v>0</v>
      </c>
      <c r="R5798">
        <v>0</v>
      </c>
      <c r="S5798">
        <v>464</v>
      </c>
      <c r="T5798">
        <v>3</v>
      </c>
      <c r="U5798">
        <v>196.32552139851799</v>
      </c>
      <c r="V5798">
        <v>0.25518341307815001</v>
      </c>
    </row>
    <row r="5799" spans="1:22" hidden="1" x14ac:dyDescent="0.25">
      <c r="A5799" t="str">
        <f t="shared" si="121"/>
        <v>0-5MAsth Lowop_primcare</v>
      </c>
      <c r="B5799" t="s">
        <v>271</v>
      </c>
      <c r="C5799" t="s">
        <v>5</v>
      </c>
      <c r="D5799" t="s">
        <v>591</v>
      </c>
      <c r="E5799" t="s">
        <v>4973</v>
      </c>
      <c r="F5799">
        <v>290</v>
      </c>
      <c r="G5799" t="s">
        <v>306</v>
      </c>
      <c r="H5799">
        <v>103.998751335924</v>
      </c>
      <c r="I5799">
        <v>3.54</v>
      </c>
      <c r="J5799" t="s">
        <v>332</v>
      </c>
      <c r="K5799">
        <v>368.15557972917202</v>
      </c>
      <c r="L5799">
        <v>106765.11812145999</v>
      </c>
      <c r="M5799">
        <v>3.54</v>
      </c>
      <c r="N5799">
        <v>0</v>
      </c>
      <c r="O5799">
        <v>0</v>
      </c>
      <c r="P5799">
        <v>0</v>
      </c>
      <c r="Q5799">
        <v>0</v>
      </c>
      <c r="R5799">
        <v>0</v>
      </c>
      <c r="S5799">
        <v>1026.5999999999999</v>
      </c>
      <c r="T5799">
        <v>3</v>
      </c>
      <c r="U5799">
        <v>103.998751335924</v>
      </c>
      <c r="V5799">
        <v>0.56459330143540698</v>
      </c>
    </row>
    <row r="5800" spans="1:22" hidden="1" x14ac:dyDescent="0.25">
      <c r="A5800" t="str">
        <f t="shared" si="121"/>
        <v>0-5MAsth Lowop_rehab</v>
      </c>
      <c r="B5800" t="s">
        <v>271</v>
      </c>
      <c r="C5800" t="s">
        <v>5</v>
      </c>
      <c r="D5800" t="s">
        <v>591</v>
      </c>
      <c r="E5800" t="s">
        <v>4973</v>
      </c>
      <c r="F5800">
        <v>290</v>
      </c>
      <c r="G5800" t="s">
        <v>307</v>
      </c>
      <c r="H5800">
        <v>33.868740636365203</v>
      </c>
      <c r="I5800">
        <v>0.06</v>
      </c>
      <c r="J5800" t="s">
        <v>336</v>
      </c>
      <c r="K5800">
        <v>2.0321244381819099</v>
      </c>
      <c r="L5800">
        <v>589.31608707275404</v>
      </c>
      <c r="M5800">
        <v>0</v>
      </c>
      <c r="N5800">
        <v>0</v>
      </c>
      <c r="O5800">
        <v>0</v>
      </c>
      <c r="P5800">
        <v>0</v>
      </c>
      <c r="Q5800">
        <v>0.06</v>
      </c>
      <c r="R5800">
        <v>2.0321244381819099</v>
      </c>
      <c r="S5800">
        <v>17.399999999999999</v>
      </c>
      <c r="T5800">
        <v>3</v>
      </c>
      <c r="U5800">
        <v>33.868740636365203</v>
      </c>
      <c r="V5800">
        <v>3.8461538461538498E-2</v>
      </c>
    </row>
    <row r="5801" spans="1:22" hidden="1" x14ac:dyDescent="0.25">
      <c r="A5801" t="str">
        <f t="shared" si="121"/>
        <v>0-5MAsth Lowop_speccare</v>
      </c>
      <c r="B5801" t="s">
        <v>271</v>
      </c>
      <c r="C5801" t="s">
        <v>5</v>
      </c>
      <c r="D5801" t="s">
        <v>591</v>
      </c>
      <c r="E5801" t="s">
        <v>4973</v>
      </c>
      <c r="F5801">
        <v>290</v>
      </c>
      <c r="G5801" t="s">
        <v>308</v>
      </c>
      <c r="H5801">
        <v>106.442217026121</v>
      </c>
      <c r="I5801">
        <v>1.02</v>
      </c>
      <c r="J5801" t="s">
        <v>332</v>
      </c>
      <c r="K5801">
        <v>108.57106136664299</v>
      </c>
      <c r="L5801">
        <v>31485.607796326502</v>
      </c>
      <c r="M5801">
        <v>1.02</v>
      </c>
      <c r="N5801">
        <v>0</v>
      </c>
      <c r="O5801">
        <v>0</v>
      </c>
      <c r="P5801">
        <v>0</v>
      </c>
      <c r="Q5801">
        <v>0</v>
      </c>
      <c r="R5801">
        <v>0</v>
      </c>
      <c r="S5801">
        <v>295.8</v>
      </c>
      <c r="T5801">
        <v>3</v>
      </c>
      <c r="U5801">
        <v>106.442217026121</v>
      </c>
      <c r="V5801">
        <v>0.16267942583732101</v>
      </c>
    </row>
    <row r="5802" spans="1:22" hidden="1" x14ac:dyDescent="0.25">
      <c r="A5802" t="str">
        <f t="shared" si="121"/>
        <v>0-5MAsth Lowop_surg</v>
      </c>
      <c r="B5802" t="s">
        <v>271</v>
      </c>
      <c r="C5802" t="s">
        <v>5</v>
      </c>
      <c r="D5802" t="s">
        <v>591</v>
      </c>
      <c r="E5802" t="s">
        <v>4973</v>
      </c>
      <c r="F5802">
        <v>290</v>
      </c>
      <c r="G5802" t="s">
        <v>309</v>
      </c>
      <c r="H5802">
        <v>18.750363304927401</v>
      </c>
      <c r="I5802">
        <v>0.02</v>
      </c>
      <c r="J5802" t="s">
        <v>336</v>
      </c>
      <c r="K5802">
        <v>0.37500726609854801</v>
      </c>
      <c r="L5802">
        <v>108.752107168579</v>
      </c>
      <c r="M5802">
        <v>0</v>
      </c>
      <c r="N5802">
        <v>0</v>
      </c>
      <c r="O5802">
        <v>0</v>
      </c>
      <c r="P5802">
        <v>0</v>
      </c>
      <c r="Q5802">
        <v>0.02</v>
      </c>
      <c r="R5802">
        <v>0.37500726609854801</v>
      </c>
      <c r="S5802">
        <v>5.8</v>
      </c>
      <c r="T5802">
        <v>3</v>
      </c>
      <c r="U5802">
        <v>18.750363304927401</v>
      </c>
      <c r="V5802">
        <v>1.2820512820512799E-2</v>
      </c>
    </row>
    <row r="5803" spans="1:22" hidden="1" x14ac:dyDescent="0.25">
      <c r="A5803" t="str">
        <f t="shared" si="121"/>
        <v>0-5MAsth Lowop_ultrasound</v>
      </c>
      <c r="B5803" t="s">
        <v>271</v>
      </c>
      <c r="C5803" t="s">
        <v>5</v>
      </c>
      <c r="D5803" t="s">
        <v>591</v>
      </c>
      <c r="E5803" t="s">
        <v>4973</v>
      </c>
      <c r="F5803">
        <v>290</v>
      </c>
      <c r="G5803" t="s">
        <v>310</v>
      </c>
      <c r="H5803">
        <v>0</v>
      </c>
      <c r="I5803">
        <v>0</v>
      </c>
      <c r="J5803" t="s">
        <v>333</v>
      </c>
      <c r="K5803">
        <v>0</v>
      </c>
      <c r="L5803">
        <v>0</v>
      </c>
      <c r="M5803">
        <v>0</v>
      </c>
      <c r="N5803">
        <v>0</v>
      </c>
      <c r="O5803">
        <v>0</v>
      </c>
      <c r="P5803">
        <v>0</v>
      </c>
      <c r="Q5803">
        <v>0</v>
      </c>
      <c r="R5803">
        <v>0</v>
      </c>
      <c r="S5803">
        <v>0</v>
      </c>
      <c r="T5803">
        <v>3</v>
      </c>
      <c r="U5803">
        <v>0</v>
      </c>
      <c r="V5803">
        <v>0</v>
      </c>
    </row>
    <row r="5804" spans="1:22" hidden="1" x14ac:dyDescent="0.25">
      <c r="A5804" t="str">
        <f t="shared" si="121"/>
        <v>0-5MAsth Lowop_xray</v>
      </c>
      <c r="B5804" t="s">
        <v>271</v>
      </c>
      <c r="C5804" t="s">
        <v>5</v>
      </c>
      <c r="D5804" t="s">
        <v>591</v>
      </c>
      <c r="E5804" t="s">
        <v>4973</v>
      </c>
      <c r="F5804">
        <v>290</v>
      </c>
      <c r="G5804" t="s">
        <v>311</v>
      </c>
      <c r="H5804">
        <v>88.929694353300903</v>
      </c>
      <c r="I5804">
        <v>0.22</v>
      </c>
      <c r="J5804" t="s">
        <v>333</v>
      </c>
      <c r="K5804">
        <v>19.564532757726202</v>
      </c>
      <c r="L5804">
        <v>5673.7144997406003</v>
      </c>
      <c r="M5804">
        <v>0</v>
      </c>
      <c r="N5804">
        <v>0.22</v>
      </c>
      <c r="O5804">
        <v>0</v>
      </c>
      <c r="P5804">
        <v>0</v>
      </c>
      <c r="Q5804">
        <v>0</v>
      </c>
      <c r="R5804">
        <v>0</v>
      </c>
      <c r="S5804">
        <v>63.8</v>
      </c>
      <c r="T5804">
        <v>3</v>
      </c>
      <c r="U5804">
        <v>88.929694353300903</v>
      </c>
      <c r="V5804">
        <v>0.125</v>
      </c>
    </row>
    <row r="5805" spans="1:22" hidden="1" x14ac:dyDescent="0.25">
      <c r="A5805" t="str">
        <f t="shared" si="121"/>
        <v>0-5MAsth Lowrx_generic</v>
      </c>
      <c r="B5805" t="s">
        <v>271</v>
      </c>
      <c r="C5805" t="s">
        <v>5</v>
      </c>
      <c r="D5805" t="s">
        <v>591</v>
      </c>
      <c r="E5805" t="s">
        <v>4973</v>
      </c>
      <c r="F5805">
        <v>290</v>
      </c>
      <c r="G5805" t="s">
        <v>312</v>
      </c>
      <c r="H5805">
        <v>40.645424913481897</v>
      </c>
      <c r="I5805">
        <v>5.14</v>
      </c>
      <c r="J5805" t="s">
        <v>334</v>
      </c>
      <c r="K5805">
        <v>208.917484055297</v>
      </c>
      <c r="L5805">
        <v>60586.070376036201</v>
      </c>
      <c r="M5805">
        <v>0</v>
      </c>
      <c r="N5805">
        <v>0</v>
      </c>
      <c r="O5805">
        <v>5.14</v>
      </c>
      <c r="P5805">
        <v>0</v>
      </c>
      <c r="Q5805">
        <v>0</v>
      </c>
      <c r="R5805">
        <v>0</v>
      </c>
      <c r="S5805">
        <v>1490.6</v>
      </c>
      <c r="T5805">
        <v>3</v>
      </c>
      <c r="U5805">
        <v>40.645424913481897</v>
      </c>
      <c r="V5805">
        <v>0.73956834532374105</v>
      </c>
    </row>
    <row r="5806" spans="1:22" hidden="1" x14ac:dyDescent="0.25">
      <c r="A5806" t="str">
        <f t="shared" si="121"/>
        <v>0-5MAsth Lowrx_npbrand</v>
      </c>
      <c r="B5806" t="s">
        <v>271</v>
      </c>
      <c r="C5806" t="s">
        <v>5</v>
      </c>
      <c r="D5806" t="s">
        <v>591</v>
      </c>
      <c r="E5806" t="s">
        <v>4973</v>
      </c>
      <c r="F5806">
        <v>290</v>
      </c>
      <c r="G5806" t="s">
        <v>2688</v>
      </c>
      <c r="H5806">
        <v>195.342092861938</v>
      </c>
      <c r="I5806">
        <v>0.22844109731000001</v>
      </c>
      <c r="J5806" t="s">
        <v>334</v>
      </c>
      <c r="K5806">
        <v>44.624162044213001</v>
      </c>
      <c r="L5806">
        <v>12941.0069928218</v>
      </c>
      <c r="M5806">
        <v>0</v>
      </c>
      <c r="N5806">
        <v>0</v>
      </c>
      <c r="O5806">
        <v>0.22844109731000001</v>
      </c>
      <c r="P5806">
        <v>0</v>
      </c>
      <c r="Q5806">
        <v>0</v>
      </c>
      <c r="R5806">
        <v>0</v>
      </c>
      <c r="S5806">
        <v>66.247918219900001</v>
      </c>
      <c r="T5806">
        <v>3</v>
      </c>
      <c r="U5806">
        <v>195.342092861938</v>
      </c>
      <c r="V5806">
        <v>3.2869222634532402E-2</v>
      </c>
    </row>
    <row r="5807" spans="1:22" hidden="1" x14ac:dyDescent="0.25">
      <c r="A5807" t="str">
        <f t="shared" si="121"/>
        <v>0-5MAsth Lowrx_pbrand</v>
      </c>
      <c r="B5807" t="s">
        <v>271</v>
      </c>
      <c r="C5807" t="s">
        <v>5</v>
      </c>
      <c r="D5807" t="s">
        <v>591</v>
      </c>
      <c r="E5807" t="s">
        <v>4973</v>
      </c>
      <c r="F5807">
        <v>290</v>
      </c>
      <c r="G5807" t="s">
        <v>2687</v>
      </c>
      <c r="H5807">
        <v>121.233338289923</v>
      </c>
      <c r="I5807">
        <v>1.5815589026900001</v>
      </c>
      <c r="J5807" t="s">
        <v>334</v>
      </c>
      <c r="K5807">
        <v>191.73766547525599</v>
      </c>
      <c r="L5807">
        <v>55603.922987824197</v>
      </c>
      <c r="M5807">
        <v>0</v>
      </c>
      <c r="N5807">
        <v>0</v>
      </c>
      <c r="O5807">
        <v>1.5815589026900001</v>
      </c>
      <c r="P5807">
        <v>0</v>
      </c>
      <c r="Q5807">
        <v>0</v>
      </c>
      <c r="R5807">
        <v>0</v>
      </c>
      <c r="S5807">
        <v>458.65208178009999</v>
      </c>
      <c r="T5807">
        <v>3</v>
      </c>
      <c r="U5807">
        <v>121.233338289923</v>
      </c>
      <c r="V5807">
        <v>0.22756243204172699</v>
      </c>
    </row>
    <row r="5808" spans="1:22" hidden="1" x14ac:dyDescent="0.25">
      <c r="A5808" t="str">
        <f t="shared" si="121"/>
        <v>0-5MAsth Lowrx_specialty</v>
      </c>
      <c r="B5808" t="s">
        <v>271</v>
      </c>
      <c r="C5808" t="s">
        <v>5</v>
      </c>
      <c r="D5808" t="s">
        <v>591</v>
      </c>
      <c r="E5808" t="s">
        <v>4973</v>
      </c>
      <c r="F5808">
        <v>290</v>
      </c>
      <c r="G5808" t="s">
        <v>313</v>
      </c>
      <c r="H5808">
        <v>0</v>
      </c>
      <c r="I5808">
        <v>0</v>
      </c>
      <c r="J5808" t="s">
        <v>334</v>
      </c>
      <c r="K5808">
        <v>0</v>
      </c>
      <c r="L5808">
        <v>0</v>
      </c>
      <c r="M5808">
        <v>0</v>
      </c>
      <c r="N5808">
        <v>0</v>
      </c>
      <c r="O5808">
        <v>0</v>
      </c>
      <c r="P5808">
        <v>0</v>
      </c>
      <c r="Q5808">
        <v>0</v>
      </c>
      <c r="R5808">
        <v>0</v>
      </c>
      <c r="S5808">
        <v>0</v>
      </c>
      <c r="T5808">
        <v>3</v>
      </c>
      <c r="U5808">
        <v>0</v>
      </c>
      <c r="V5808">
        <v>0</v>
      </c>
    </row>
    <row r="5809" spans="1:22" hidden="1" x14ac:dyDescent="0.25">
      <c r="A5809" t="str">
        <f t="shared" si="121"/>
        <v>0-5MAsth Medip_fac</v>
      </c>
      <c r="B5809" t="s">
        <v>271</v>
      </c>
      <c r="C5809" t="s">
        <v>5</v>
      </c>
      <c r="D5809" t="s">
        <v>591</v>
      </c>
      <c r="E5809" t="s">
        <v>4974</v>
      </c>
      <c r="F5809">
        <v>0</v>
      </c>
      <c r="G5809" t="s">
        <v>289</v>
      </c>
      <c r="H5809">
        <v>671.59649688101297</v>
      </c>
      <c r="I5809">
        <v>0.01</v>
      </c>
      <c r="J5809" t="s">
        <v>335</v>
      </c>
      <c r="K5809">
        <v>6.7159649688101304</v>
      </c>
      <c r="L5809">
        <v>0</v>
      </c>
      <c r="M5809">
        <v>0</v>
      </c>
      <c r="N5809">
        <v>0</v>
      </c>
      <c r="O5809">
        <v>0</v>
      </c>
      <c r="P5809">
        <v>0.01</v>
      </c>
      <c r="Q5809">
        <v>0</v>
      </c>
      <c r="R5809">
        <v>0</v>
      </c>
      <c r="S5809">
        <v>0</v>
      </c>
      <c r="T5809">
        <v>5.5</v>
      </c>
      <c r="U5809">
        <v>671.59649688101297</v>
      </c>
      <c r="V5809">
        <v>1</v>
      </c>
    </row>
    <row r="5810" spans="1:22" hidden="1" x14ac:dyDescent="0.25">
      <c r="A5810" t="str">
        <f t="shared" si="121"/>
        <v>0-5MAsth Medip_prof</v>
      </c>
      <c r="B5810" t="s">
        <v>271</v>
      </c>
      <c r="C5810" t="s">
        <v>5</v>
      </c>
      <c r="D5810" t="s">
        <v>591</v>
      </c>
      <c r="E5810" t="s">
        <v>4974</v>
      </c>
      <c r="F5810">
        <v>0</v>
      </c>
      <c r="G5810" t="s">
        <v>290</v>
      </c>
      <c r="H5810">
        <v>280.92513072291001</v>
      </c>
      <c r="I5810">
        <v>5.0000000000000001E-3</v>
      </c>
      <c r="J5810" t="s">
        <v>363</v>
      </c>
      <c r="K5810">
        <v>1.4046256536145501</v>
      </c>
      <c r="L5810">
        <v>0</v>
      </c>
      <c r="M5810">
        <v>0</v>
      </c>
      <c r="N5810">
        <v>0</v>
      </c>
      <c r="O5810">
        <v>0</v>
      </c>
      <c r="P5810">
        <v>0</v>
      </c>
      <c r="Q5810">
        <v>0</v>
      </c>
      <c r="R5810">
        <v>0</v>
      </c>
      <c r="S5810">
        <v>0</v>
      </c>
      <c r="T5810">
        <v>5.5</v>
      </c>
      <c r="U5810">
        <v>280.92513072291001</v>
      </c>
      <c r="V5810">
        <v>0.5</v>
      </c>
    </row>
    <row r="5811" spans="1:22" hidden="1" x14ac:dyDescent="0.25">
      <c r="A5811" t="str">
        <f t="shared" si="121"/>
        <v>0-5MAsth Medop_ambulance</v>
      </c>
      <c r="B5811" t="s">
        <v>271</v>
      </c>
      <c r="C5811" t="s">
        <v>5</v>
      </c>
      <c r="D5811" t="s">
        <v>591</v>
      </c>
      <c r="E5811" t="s">
        <v>4974</v>
      </c>
      <c r="F5811">
        <v>0</v>
      </c>
      <c r="G5811" t="s">
        <v>291</v>
      </c>
      <c r="H5811">
        <v>559.25680710947597</v>
      </c>
      <c r="I5811">
        <v>5.0000000000000001E-3</v>
      </c>
      <c r="J5811" t="s">
        <v>336</v>
      </c>
      <c r="K5811">
        <v>2.7962840355473801</v>
      </c>
      <c r="L5811">
        <v>0</v>
      </c>
      <c r="M5811">
        <v>0</v>
      </c>
      <c r="N5811">
        <v>0</v>
      </c>
      <c r="O5811">
        <v>0</v>
      </c>
      <c r="P5811">
        <v>0</v>
      </c>
      <c r="Q5811">
        <v>5.0000000000000001E-3</v>
      </c>
      <c r="R5811">
        <v>2.7962840355473801</v>
      </c>
      <c r="S5811">
        <v>0</v>
      </c>
      <c r="T5811">
        <v>5.5</v>
      </c>
      <c r="U5811">
        <v>559.25680710947597</v>
      </c>
      <c r="V5811">
        <v>2.0964360587002102E-3</v>
      </c>
    </row>
    <row r="5812" spans="1:22" hidden="1" x14ac:dyDescent="0.25">
      <c r="A5812" t="str">
        <f t="shared" si="121"/>
        <v>0-5MAsth Medop_chiro</v>
      </c>
      <c r="B5812" t="s">
        <v>271</v>
      </c>
      <c r="C5812" t="s">
        <v>5</v>
      </c>
      <c r="D5812" t="s">
        <v>591</v>
      </c>
      <c r="E5812" t="s">
        <v>4974</v>
      </c>
      <c r="F5812">
        <v>0</v>
      </c>
      <c r="G5812" t="s">
        <v>292</v>
      </c>
      <c r="H5812">
        <v>105.60834869649101</v>
      </c>
      <c r="I5812">
        <v>0.02</v>
      </c>
      <c r="J5812" t="s">
        <v>332</v>
      </c>
      <c r="K5812">
        <v>2.1121669739298201</v>
      </c>
      <c r="L5812">
        <v>0</v>
      </c>
      <c r="M5812">
        <v>0.02</v>
      </c>
      <c r="N5812">
        <v>0</v>
      </c>
      <c r="O5812">
        <v>0</v>
      </c>
      <c r="P5812">
        <v>0</v>
      </c>
      <c r="Q5812">
        <v>0</v>
      </c>
      <c r="R5812">
        <v>0</v>
      </c>
      <c r="S5812">
        <v>0</v>
      </c>
      <c r="T5812">
        <v>5.5</v>
      </c>
      <c r="U5812">
        <v>105.60834869649101</v>
      </c>
      <c r="V5812">
        <v>2.2014309301045701E-3</v>
      </c>
    </row>
    <row r="5813" spans="1:22" hidden="1" x14ac:dyDescent="0.25">
      <c r="A5813" t="str">
        <f t="shared" si="121"/>
        <v>0-5MAsth Medop_ct_mri</v>
      </c>
      <c r="B5813" t="s">
        <v>271</v>
      </c>
      <c r="C5813" t="s">
        <v>5</v>
      </c>
      <c r="D5813" t="s">
        <v>591</v>
      </c>
      <c r="E5813" t="s">
        <v>4974</v>
      </c>
      <c r="F5813">
        <v>0</v>
      </c>
      <c r="G5813" t="s">
        <v>293</v>
      </c>
      <c r="H5813">
        <v>594.66989063234098</v>
      </c>
      <c r="I5813">
        <v>5.0000000000000001E-3</v>
      </c>
      <c r="J5813" t="s">
        <v>333</v>
      </c>
      <c r="K5813">
        <v>2.9733494531617102</v>
      </c>
      <c r="L5813">
        <v>0</v>
      </c>
      <c r="M5813">
        <v>0</v>
      </c>
      <c r="N5813">
        <v>5.0000000000000001E-3</v>
      </c>
      <c r="O5813">
        <v>0</v>
      </c>
      <c r="P5813">
        <v>0</v>
      </c>
      <c r="Q5813">
        <v>0</v>
      </c>
      <c r="R5813">
        <v>0</v>
      </c>
      <c r="S5813">
        <v>0</v>
      </c>
      <c r="T5813">
        <v>5.5</v>
      </c>
      <c r="U5813">
        <v>594.66989063234098</v>
      </c>
      <c r="V5813">
        <v>2.2172949002217299E-3</v>
      </c>
    </row>
    <row r="5814" spans="1:22" hidden="1" x14ac:dyDescent="0.25">
      <c r="A5814" t="str">
        <f t="shared" si="121"/>
        <v>0-5MAsth Medop_diagnostic_cardiology</v>
      </c>
      <c r="B5814" t="s">
        <v>271</v>
      </c>
      <c r="C5814" t="s">
        <v>5</v>
      </c>
      <c r="D5814" t="s">
        <v>591</v>
      </c>
      <c r="E5814" t="s">
        <v>4974</v>
      </c>
      <c r="F5814">
        <v>0</v>
      </c>
      <c r="G5814" t="s">
        <v>294</v>
      </c>
      <c r="H5814">
        <v>89.387975882539706</v>
      </c>
      <c r="I5814">
        <v>0.505</v>
      </c>
      <c r="J5814" t="s">
        <v>333</v>
      </c>
      <c r="K5814">
        <v>45.140927820682599</v>
      </c>
      <c r="L5814">
        <v>0</v>
      </c>
      <c r="M5814">
        <v>0</v>
      </c>
      <c r="N5814">
        <v>0.505</v>
      </c>
      <c r="O5814">
        <v>0</v>
      </c>
      <c r="P5814">
        <v>0</v>
      </c>
      <c r="Q5814">
        <v>0</v>
      </c>
      <c r="R5814">
        <v>0</v>
      </c>
      <c r="S5814">
        <v>0</v>
      </c>
      <c r="T5814">
        <v>5.5</v>
      </c>
      <c r="U5814">
        <v>89.387975882539706</v>
      </c>
      <c r="V5814">
        <v>0.223946784922395</v>
      </c>
    </row>
    <row r="5815" spans="1:22" hidden="1" x14ac:dyDescent="0.25">
      <c r="A5815" t="str">
        <f t="shared" si="121"/>
        <v>0-5MAsth Medop_dialysis</v>
      </c>
      <c r="B5815" t="s">
        <v>271</v>
      </c>
      <c r="C5815" t="s">
        <v>5</v>
      </c>
      <c r="D5815" t="s">
        <v>591</v>
      </c>
      <c r="E5815" t="s">
        <v>4974</v>
      </c>
      <c r="F5815">
        <v>0</v>
      </c>
      <c r="G5815" t="s">
        <v>295</v>
      </c>
      <c r="H5815">
        <v>0</v>
      </c>
      <c r="I5815">
        <v>0</v>
      </c>
      <c r="J5815" t="s">
        <v>336</v>
      </c>
      <c r="K5815">
        <v>0</v>
      </c>
      <c r="L5815">
        <v>0</v>
      </c>
      <c r="M5815">
        <v>0</v>
      </c>
      <c r="N5815">
        <v>0</v>
      </c>
      <c r="O5815">
        <v>0</v>
      </c>
      <c r="P5815">
        <v>0</v>
      </c>
      <c r="Q5815">
        <v>0</v>
      </c>
      <c r="R5815">
        <v>0</v>
      </c>
      <c r="S5815">
        <v>0</v>
      </c>
      <c r="T5815">
        <v>5.5</v>
      </c>
      <c r="U5815">
        <v>0</v>
      </c>
      <c r="V5815">
        <v>0</v>
      </c>
    </row>
    <row r="5816" spans="1:22" hidden="1" x14ac:dyDescent="0.25">
      <c r="A5816" t="str">
        <f t="shared" si="121"/>
        <v>0-5MAsth Medop_dme</v>
      </c>
      <c r="B5816" t="s">
        <v>271</v>
      </c>
      <c r="C5816" t="s">
        <v>5</v>
      </c>
      <c r="D5816" t="s">
        <v>591</v>
      </c>
      <c r="E5816" t="s">
        <v>4974</v>
      </c>
      <c r="F5816">
        <v>0</v>
      </c>
      <c r="G5816" t="s">
        <v>296</v>
      </c>
      <c r="H5816">
        <v>73.791198809997297</v>
      </c>
      <c r="I5816">
        <v>0.3</v>
      </c>
      <c r="J5816" t="s">
        <v>336</v>
      </c>
      <c r="K5816">
        <v>22.137359642999201</v>
      </c>
      <c r="L5816">
        <v>0</v>
      </c>
      <c r="M5816">
        <v>0</v>
      </c>
      <c r="N5816">
        <v>0</v>
      </c>
      <c r="O5816">
        <v>0</v>
      </c>
      <c r="P5816">
        <v>0</v>
      </c>
      <c r="Q5816">
        <v>0.3</v>
      </c>
      <c r="R5816">
        <v>22.137359642999201</v>
      </c>
      <c r="S5816">
        <v>0</v>
      </c>
      <c r="T5816">
        <v>5.5</v>
      </c>
      <c r="U5816">
        <v>73.791198809997297</v>
      </c>
      <c r="V5816">
        <v>0.12578616352201299</v>
      </c>
    </row>
    <row r="5817" spans="1:22" hidden="1" x14ac:dyDescent="0.25">
      <c r="A5817" t="str">
        <f t="shared" si="121"/>
        <v>0-5MAsth Medop_er_fac</v>
      </c>
      <c r="B5817" t="s">
        <v>271</v>
      </c>
      <c r="C5817" t="s">
        <v>5</v>
      </c>
      <c r="D5817" t="s">
        <v>591</v>
      </c>
      <c r="E5817" t="s">
        <v>4974</v>
      </c>
      <c r="F5817">
        <v>0</v>
      </c>
      <c r="G5817" t="s">
        <v>297</v>
      </c>
      <c r="H5817">
        <v>1136.4621749985599</v>
      </c>
      <c r="I5817">
        <v>0.49</v>
      </c>
      <c r="J5817" t="s">
        <v>336</v>
      </c>
      <c r="K5817">
        <v>556.86646574929398</v>
      </c>
      <c r="L5817">
        <v>0</v>
      </c>
      <c r="M5817">
        <v>0</v>
      </c>
      <c r="N5817">
        <v>0</v>
      </c>
      <c r="O5817">
        <v>0</v>
      </c>
      <c r="P5817">
        <v>0</v>
      </c>
      <c r="Q5817">
        <v>0.49</v>
      </c>
      <c r="R5817">
        <v>556.86646574929398</v>
      </c>
      <c r="S5817">
        <v>0</v>
      </c>
      <c r="T5817">
        <v>5.5</v>
      </c>
      <c r="U5817">
        <v>1136.4621749985599</v>
      </c>
      <c r="V5817">
        <v>0.20545073375262099</v>
      </c>
    </row>
    <row r="5818" spans="1:22" hidden="1" x14ac:dyDescent="0.25">
      <c r="A5818" t="str">
        <f t="shared" si="121"/>
        <v>0-5MAsth Medop_er_prof</v>
      </c>
      <c r="B5818" t="s">
        <v>271</v>
      </c>
      <c r="C5818" t="s">
        <v>5</v>
      </c>
      <c r="D5818" t="s">
        <v>591</v>
      </c>
      <c r="E5818" t="s">
        <v>4974</v>
      </c>
      <c r="F5818">
        <v>0</v>
      </c>
      <c r="G5818" t="s">
        <v>298</v>
      </c>
      <c r="H5818">
        <v>0</v>
      </c>
      <c r="I5818">
        <v>0</v>
      </c>
      <c r="J5818" t="s">
        <v>276</v>
      </c>
      <c r="K5818">
        <v>0</v>
      </c>
      <c r="L5818">
        <v>0</v>
      </c>
      <c r="M5818">
        <v>0</v>
      </c>
      <c r="N5818">
        <v>0</v>
      </c>
      <c r="O5818">
        <v>0</v>
      </c>
      <c r="P5818">
        <v>0</v>
      </c>
      <c r="Q5818">
        <v>0</v>
      </c>
      <c r="R5818">
        <v>0</v>
      </c>
      <c r="S5818">
        <v>0</v>
      </c>
      <c r="T5818">
        <v>5.5</v>
      </c>
      <c r="U5818">
        <v>0</v>
      </c>
      <c r="V5818">
        <v>0</v>
      </c>
    </row>
    <row r="5819" spans="1:22" hidden="1" x14ac:dyDescent="0.25">
      <c r="A5819" t="str">
        <f t="shared" si="121"/>
        <v>0-5MAsth Medop_eye</v>
      </c>
      <c r="B5819" t="s">
        <v>271</v>
      </c>
      <c r="C5819" t="s">
        <v>5</v>
      </c>
      <c r="D5819" t="s">
        <v>591</v>
      </c>
      <c r="E5819" t="s">
        <v>4974</v>
      </c>
      <c r="F5819">
        <v>0</v>
      </c>
      <c r="G5819" t="s">
        <v>299</v>
      </c>
      <c r="H5819">
        <v>151.42857007847601</v>
      </c>
      <c r="I5819">
        <v>3.5000000000000003E-2</v>
      </c>
      <c r="J5819" t="s">
        <v>332</v>
      </c>
      <c r="K5819">
        <v>5.2999999527466599</v>
      </c>
      <c r="L5819">
        <v>0</v>
      </c>
      <c r="M5819">
        <v>3.5000000000000003E-2</v>
      </c>
      <c r="N5819">
        <v>0</v>
      </c>
      <c r="O5819">
        <v>0</v>
      </c>
      <c r="P5819">
        <v>0</v>
      </c>
      <c r="Q5819">
        <v>0</v>
      </c>
      <c r="R5819">
        <v>0</v>
      </c>
      <c r="S5819">
        <v>0</v>
      </c>
      <c r="T5819">
        <v>5.5</v>
      </c>
      <c r="U5819">
        <v>151.42857007847601</v>
      </c>
      <c r="V5819">
        <v>3.8525041276829901E-3</v>
      </c>
    </row>
    <row r="5820" spans="1:22" hidden="1" x14ac:dyDescent="0.25">
      <c r="A5820" t="str">
        <f t="shared" si="121"/>
        <v>0-5MAsth Medop_jcode</v>
      </c>
      <c r="B5820" t="s">
        <v>271</v>
      </c>
      <c r="C5820" t="s">
        <v>5</v>
      </c>
      <c r="D5820" t="s">
        <v>591</v>
      </c>
      <c r="E5820" t="s">
        <v>4974</v>
      </c>
      <c r="F5820">
        <v>0</v>
      </c>
      <c r="G5820" t="s">
        <v>300</v>
      </c>
      <c r="H5820">
        <v>0</v>
      </c>
      <c r="I5820">
        <v>0</v>
      </c>
      <c r="J5820" t="s">
        <v>336</v>
      </c>
      <c r="K5820">
        <v>0</v>
      </c>
      <c r="L5820">
        <v>0</v>
      </c>
      <c r="M5820">
        <v>0</v>
      </c>
      <c r="N5820">
        <v>0</v>
      </c>
      <c r="O5820">
        <v>0</v>
      </c>
      <c r="P5820">
        <v>0</v>
      </c>
      <c r="Q5820">
        <v>0</v>
      </c>
      <c r="R5820">
        <v>0</v>
      </c>
      <c r="S5820">
        <v>0</v>
      </c>
      <c r="T5820">
        <v>5.5</v>
      </c>
      <c r="U5820">
        <v>0</v>
      </c>
      <c r="V5820">
        <v>0</v>
      </c>
    </row>
    <row r="5821" spans="1:22" hidden="1" x14ac:dyDescent="0.25">
      <c r="A5821" t="str">
        <f t="shared" si="121"/>
        <v>0-5MAsth Medop_lab</v>
      </c>
      <c r="B5821" t="s">
        <v>271</v>
      </c>
      <c r="C5821" t="s">
        <v>5</v>
      </c>
      <c r="D5821" t="s">
        <v>591</v>
      </c>
      <c r="E5821" t="s">
        <v>4974</v>
      </c>
      <c r="F5821">
        <v>0</v>
      </c>
      <c r="G5821" t="s">
        <v>301</v>
      </c>
      <c r="H5821">
        <v>55.055852210943002</v>
      </c>
      <c r="I5821">
        <v>1.43</v>
      </c>
      <c r="J5821" t="s">
        <v>333</v>
      </c>
      <c r="K5821">
        <v>78.729868661648496</v>
      </c>
      <c r="L5821">
        <v>0</v>
      </c>
      <c r="M5821">
        <v>0</v>
      </c>
      <c r="N5821">
        <v>1.43</v>
      </c>
      <c r="O5821">
        <v>0</v>
      </c>
      <c r="P5821">
        <v>0</v>
      </c>
      <c r="Q5821">
        <v>0</v>
      </c>
      <c r="R5821">
        <v>0</v>
      </c>
      <c r="S5821">
        <v>0</v>
      </c>
      <c r="T5821">
        <v>5.5</v>
      </c>
      <c r="U5821">
        <v>55.055852210943002</v>
      </c>
      <c r="V5821">
        <v>0.63414634146341498</v>
      </c>
    </row>
    <row r="5822" spans="1:22" hidden="1" x14ac:dyDescent="0.25">
      <c r="A5822" t="str">
        <f t="shared" si="121"/>
        <v>0-5MAsth Medop_mh</v>
      </c>
      <c r="B5822" t="s">
        <v>271</v>
      </c>
      <c r="C5822" t="s">
        <v>5</v>
      </c>
      <c r="D5822" t="s">
        <v>591</v>
      </c>
      <c r="E5822" t="s">
        <v>4974</v>
      </c>
      <c r="F5822">
        <v>0</v>
      </c>
      <c r="G5822" t="s">
        <v>302</v>
      </c>
      <c r="H5822">
        <v>131.44163467103499</v>
      </c>
      <c r="I5822">
        <v>0.17499999999999999</v>
      </c>
      <c r="J5822" t="s">
        <v>332</v>
      </c>
      <c r="K5822">
        <v>23.0022860674311</v>
      </c>
      <c r="L5822">
        <v>0</v>
      </c>
      <c r="M5822">
        <v>0.17499999999999999</v>
      </c>
      <c r="N5822">
        <v>0</v>
      </c>
      <c r="O5822">
        <v>0</v>
      </c>
      <c r="P5822">
        <v>0</v>
      </c>
      <c r="Q5822">
        <v>0</v>
      </c>
      <c r="R5822">
        <v>0</v>
      </c>
      <c r="S5822">
        <v>0</v>
      </c>
      <c r="T5822">
        <v>5.5</v>
      </c>
      <c r="U5822">
        <v>131.44163467103499</v>
      </c>
      <c r="V5822">
        <v>1.9262520638415E-2</v>
      </c>
    </row>
    <row r="5823" spans="1:22" hidden="1" x14ac:dyDescent="0.25">
      <c r="A5823" t="str">
        <f t="shared" si="121"/>
        <v>0-5MAsth Medop_op_fac</v>
      </c>
      <c r="B5823" t="s">
        <v>271</v>
      </c>
      <c r="C5823" t="s">
        <v>5</v>
      </c>
      <c r="D5823" t="s">
        <v>591</v>
      </c>
      <c r="E5823" t="s">
        <v>4974</v>
      </c>
      <c r="F5823">
        <v>0</v>
      </c>
      <c r="G5823" t="s">
        <v>303</v>
      </c>
      <c r="H5823">
        <v>336.71786654056399</v>
      </c>
      <c r="I5823">
        <v>0.20499999999999999</v>
      </c>
      <c r="J5823" t="s">
        <v>336</v>
      </c>
      <c r="K5823">
        <v>69.027162640815604</v>
      </c>
      <c r="L5823">
        <v>0</v>
      </c>
      <c r="M5823">
        <v>0</v>
      </c>
      <c r="N5823">
        <v>0</v>
      </c>
      <c r="O5823">
        <v>0</v>
      </c>
      <c r="P5823">
        <v>0</v>
      </c>
      <c r="Q5823">
        <v>0.20499999999999999</v>
      </c>
      <c r="R5823">
        <v>69.027162640815604</v>
      </c>
      <c r="S5823">
        <v>0</v>
      </c>
      <c r="T5823">
        <v>5.5</v>
      </c>
      <c r="U5823">
        <v>336.71786654056399</v>
      </c>
      <c r="V5823">
        <v>8.5953878406708595E-2</v>
      </c>
    </row>
    <row r="5824" spans="1:22" hidden="1" x14ac:dyDescent="0.25">
      <c r="A5824" t="str">
        <f t="shared" si="121"/>
        <v>0-5MAsth Medop_other</v>
      </c>
      <c r="B5824" t="s">
        <v>271</v>
      </c>
      <c r="C5824" t="s">
        <v>5</v>
      </c>
      <c r="D5824" t="s">
        <v>591</v>
      </c>
      <c r="E5824" t="s">
        <v>4974</v>
      </c>
      <c r="F5824">
        <v>0</v>
      </c>
      <c r="G5824" t="s">
        <v>304</v>
      </c>
      <c r="H5824">
        <v>131.95253906130799</v>
      </c>
      <c r="I5824">
        <v>1</v>
      </c>
      <c r="J5824" t="s">
        <v>336</v>
      </c>
      <c r="K5824">
        <v>131.95253906130799</v>
      </c>
      <c r="L5824">
        <v>0</v>
      </c>
      <c r="M5824">
        <v>0</v>
      </c>
      <c r="N5824">
        <v>0</v>
      </c>
      <c r="O5824">
        <v>0</v>
      </c>
      <c r="P5824">
        <v>0</v>
      </c>
      <c r="Q5824">
        <v>1</v>
      </c>
      <c r="R5824">
        <v>131.95253906130799</v>
      </c>
      <c r="S5824">
        <v>0</v>
      </c>
      <c r="T5824">
        <v>5.5</v>
      </c>
      <c r="U5824">
        <v>131.95253906130799</v>
      </c>
      <c r="V5824">
        <v>0.41928721174004202</v>
      </c>
    </row>
    <row r="5825" spans="1:22" hidden="1" x14ac:dyDescent="0.25">
      <c r="A5825" t="str">
        <f t="shared" si="121"/>
        <v>0-5MAsth Medop_prev</v>
      </c>
      <c r="B5825" t="s">
        <v>271</v>
      </c>
      <c r="C5825" t="s">
        <v>5</v>
      </c>
      <c r="D5825" t="s">
        <v>591</v>
      </c>
      <c r="E5825" t="s">
        <v>4974</v>
      </c>
      <c r="F5825">
        <v>0</v>
      </c>
      <c r="G5825" t="s">
        <v>305</v>
      </c>
      <c r="H5825">
        <v>219.10083128423199</v>
      </c>
      <c r="I5825">
        <v>2.2650000000000001</v>
      </c>
      <c r="J5825" t="s">
        <v>332</v>
      </c>
      <c r="K5825">
        <v>496.263382858787</v>
      </c>
      <c r="L5825">
        <v>0</v>
      </c>
      <c r="M5825">
        <v>2.2650000000000001</v>
      </c>
      <c r="N5825">
        <v>0</v>
      </c>
      <c r="O5825">
        <v>0</v>
      </c>
      <c r="P5825">
        <v>0</v>
      </c>
      <c r="Q5825">
        <v>0</v>
      </c>
      <c r="R5825">
        <v>0</v>
      </c>
      <c r="S5825">
        <v>0</v>
      </c>
      <c r="T5825">
        <v>5.5</v>
      </c>
      <c r="U5825">
        <v>219.10083128423199</v>
      </c>
      <c r="V5825">
        <v>0.24931205283434199</v>
      </c>
    </row>
    <row r="5826" spans="1:22" hidden="1" x14ac:dyDescent="0.25">
      <c r="A5826" t="str">
        <f t="shared" si="121"/>
        <v>0-5MAsth Medop_primcare</v>
      </c>
      <c r="B5826" t="s">
        <v>271</v>
      </c>
      <c r="C5826" t="s">
        <v>5</v>
      </c>
      <c r="D5826" t="s">
        <v>591</v>
      </c>
      <c r="E5826" t="s">
        <v>4974</v>
      </c>
      <c r="F5826">
        <v>0</v>
      </c>
      <c r="G5826" t="s">
        <v>306</v>
      </c>
      <c r="H5826">
        <v>107.32181295093601</v>
      </c>
      <c r="I5826">
        <v>4.7750000000000004</v>
      </c>
      <c r="J5826" t="s">
        <v>332</v>
      </c>
      <c r="K5826">
        <v>512.46165684072002</v>
      </c>
      <c r="L5826">
        <v>0</v>
      </c>
      <c r="M5826">
        <v>4.7750000000000004</v>
      </c>
      <c r="N5826">
        <v>0</v>
      </c>
      <c r="O5826">
        <v>0</v>
      </c>
      <c r="P5826">
        <v>0</v>
      </c>
      <c r="Q5826">
        <v>0</v>
      </c>
      <c r="R5826">
        <v>0</v>
      </c>
      <c r="S5826">
        <v>0</v>
      </c>
      <c r="T5826">
        <v>5.5</v>
      </c>
      <c r="U5826">
        <v>107.32181295093601</v>
      </c>
      <c r="V5826">
        <v>0.52559163456246605</v>
      </c>
    </row>
    <row r="5827" spans="1:22" hidden="1" x14ac:dyDescent="0.25">
      <c r="A5827" t="str">
        <f t="shared" si="121"/>
        <v>0-5MAsth Medop_rehab</v>
      </c>
      <c r="B5827" t="s">
        <v>271</v>
      </c>
      <c r="C5827" t="s">
        <v>5</v>
      </c>
      <c r="D5827" t="s">
        <v>591</v>
      </c>
      <c r="E5827" t="s">
        <v>4974</v>
      </c>
      <c r="F5827">
        <v>0</v>
      </c>
      <c r="G5827" t="s">
        <v>307</v>
      </c>
      <c r="H5827">
        <v>97.543085293665499</v>
      </c>
      <c r="I5827">
        <v>0.28499999999999998</v>
      </c>
      <c r="J5827" t="s">
        <v>336</v>
      </c>
      <c r="K5827">
        <v>27.799779308694699</v>
      </c>
      <c r="L5827">
        <v>0</v>
      </c>
      <c r="M5827">
        <v>0</v>
      </c>
      <c r="N5827">
        <v>0</v>
      </c>
      <c r="O5827">
        <v>0</v>
      </c>
      <c r="P5827">
        <v>0</v>
      </c>
      <c r="Q5827">
        <v>0.28499999999999998</v>
      </c>
      <c r="R5827">
        <v>27.799779308694699</v>
      </c>
      <c r="S5827">
        <v>0</v>
      </c>
      <c r="T5827">
        <v>5.5</v>
      </c>
      <c r="U5827">
        <v>97.543085293665499</v>
      </c>
      <c r="V5827">
        <v>0.11949685534591201</v>
      </c>
    </row>
    <row r="5828" spans="1:22" hidden="1" x14ac:dyDescent="0.25">
      <c r="A5828" t="str">
        <f t="shared" si="121"/>
        <v>0-5MAsth Medop_speccare</v>
      </c>
      <c r="B5828" t="s">
        <v>271</v>
      </c>
      <c r="C5828" t="s">
        <v>5</v>
      </c>
      <c r="D5828" t="s">
        <v>591</v>
      </c>
      <c r="E5828" t="s">
        <v>4974</v>
      </c>
      <c r="F5828">
        <v>0</v>
      </c>
      <c r="G5828" t="s">
        <v>308</v>
      </c>
      <c r="H5828">
        <v>128.09675289744399</v>
      </c>
      <c r="I5828">
        <v>1.8149999999999999</v>
      </c>
      <c r="J5828" t="s">
        <v>332</v>
      </c>
      <c r="K5828">
        <v>232.49560650886099</v>
      </c>
      <c r="L5828">
        <v>0</v>
      </c>
      <c r="M5828">
        <v>1.8149999999999999</v>
      </c>
      <c r="N5828">
        <v>0</v>
      </c>
      <c r="O5828">
        <v>0</v>
      </c>
      <c r="P5828">
        <v>0</v>
      </c>
      <c r="Q5828">
        <v>0</v>
      </c>
      <c r="R5828">
        <v>0</v>
      </c>
      <c r="S5828">
        <v>0</v>
      </c>
      <c r="T5828">
        <v>5.5</v>
      </c>
      <c r="U5828">
        <v>128.09675289744399</v>
      </c>
      <c r="V5828">
        <v>0.19977985690698999</v>
      </c>
    </row>
    <row r="5829" spans="1:22" hidden="1" x14ac:dyDescent="0.25">
      <c r="A5829" t="str">
        <f t="shared" si="121"/>
        <v>0-5MAsth Medop_surg</v>
      </c>
      <c r="B5829" t="s">
        <v>271</v>
      </c>
      <c r="C5829" t="s">
        <v>5</v>
      </c>
      <c r="D5829" t="s">
        <v>591</v>
      </c>
      <c r="E5829" t="s">
        <v>4974</v>
      </c>
      <c r="F5829">
        <v>0</v>
      </c>
      <c r="G5829" t="s">
        <v>309</v>
      </c>
      <c r="H5829">
        <v>339.35606588813403</v>
      </c>
      <c r="I5829">
        <v>0.1</v>
      </c>
      <c r="J5829" t="s">
        <v>336</v>
      </c>
      <c r="K5829">
        <v>33.9356065888134</v>
      </c>
      <c r="L5829">
        <v>0</v>
      </c>
      <c r="M5829">
        <v>0</v>
      </c>
      <c r="N5829">
        <v>0</v>
      </c>
      <c r="O5829">
        <v>0</v>
      </c>
      <c r="P5829">
        <v>0</v>
      </c>
      <c r="Q5829">
        <v>0.1</v>
      </c>
      <c r="R5829">
        <v>33.9356065888134</v>
      </c>
      <c r="S5829">
        <v>0</v>
      </c>
      <c r="T5829">
        <v>5.5</v>
      </c>
      <c r="U5829">
        <v>339.35606588813403</v>
      </c>
      <c r="V5829">
        <v>4.1928721174004202E-2</v>
      </c>
    </row>
    <row r="5830" spans="1:22" hidden="1" x14ac:dyDescent="0.25">
      <c r="A5830" t="str">
        <f t="shared" si="121"/>
        <v>0-5MAsth Medop_ultrasound</v>
      </c>
      <c r="B5830" t="s">
        <v>271</v>
      </c>
      <c r="C5830" t="s">
        <v>5</v>
      </c>
      <c r="D5830" t="s">
        <v>591</v>
      </c>
      <c r="E5830" t="s">
        <v>4974</v>
      </c>
      <c r="F5830">
        <v>0</v>
      </c>
      <c r="G5830" t="s">
        <v>310</v>
      </c>
      <c r="H5830">
        <v>350.80679816443597</v>
      </c>
      <c r="I5830">
        <v>0.01</v>
      </c>
      <c r="J5830" t="s">
        <v>333</v>
      </c>
      <c r="K5830">
        <v>3.5080679816443601</v>
      </c>
      <c r="L5830">
        <v>0</v>
      </c>
      <c r="M5830">
        <v>0</v>
      </c>
      <c r="N5830">
        <v>0.01</v>
      </c>
      <c r="O5830">
        <v>0</v>
      </c>
      <c r="P5830">
        <v>0</v>
      </c>
      <c r="Q5830">
        <v>0</v>
      </c>
      <c r="R5830">
        <v>0</v>
      </c>
      <c r="S5830">
        <v>0</v>
      </c>
      <c r="T5830">
        <v>5.5</v>
      </c>
      <c r="U5830">
        <v>350.80679816443597</v>
      </c>
      <c r="V5830">
        <v>4.4345898004434598E-3</v>
      </c>
    </row>
    <row r="5831" spans="1:22" hidden="1" x14ac:dyDescent="0.25">
      <c r="A5831" t="str">
        <f t="shared" si="121"/>
        <v>0-5MAsth Medop_xray</v>
      </c>
      <c r="B5831" t="s">
        <v>271</v>
      </c>
      <c r="C5831" t="s">
        <v>5</v>
      </c>
      <c r="D5831" t="s">
        <v>591</v>
      </c>
      <c r="E5831" t="s">
        <v>4974</v>
      </c>
      <c r="F5831">
        <v>0</v>
      </c>
      <c r="G5831" t="s">
        <v>311</v>
      </c>
      <c r="H5831">
        <v>107.967138175461</v>
      </c>
      <c r="I5831">
        <v>0.30499999999999999</v>
      </c>
      <c r="J5831" t="s">
        <v>333</v>
      </c>
      <c r="K5831">
        <v>32.9299771435157</v>
      </c>
      <c r="L5831">
        <v>0</v>
      </c>
      <c r="M5831">
        <v>0</v>
      </c>
      <c r="N5831">
        <v>0.30499999999999999</v>
      </c>
      <c r="O5831">
        <v>0</v>
      </c>
      <c r="P5831">
        <v>0</v>
      </c>
      <c r="Q5831">
        <v>0</v>
      </c>
      <c r="R5831">
        <v>0</v>
      </c>
      <c r="S5831">
        <v>0</v>
      </c>
      <c r="T5831">
        <v>5.5</v>
      </c>
      <c r="U5831">
        <v>107.967138175461</v>
      </c>
      <c r="V5831">
        <v>0.135254988913526</v>
      </c>
    </row>
    <row r="5832" spans="1:22" hidden="1" x14ac:dyDescent="0.25">
      <c r="A5832" t="str">
        <f t="shared" si="121"/>
        <v>0-5MAsth Medrx_generic</v>
      </c>
      <c r="B5832" t="s">
        <v>271</v>
      </c>
      <c r="C5832" t="s">
        <v>5</v>
      </c>
      <c r="D5832" t="s">
        <v>591</v>
      </c>
      <c r="E5832" t="s">
        <v>4974</v>
      </c>
      <c r="F5832">
        <v>0</v>
      </c>
      <c r="G5832" t="s">
        <v>312</v>
      </c>
      <c r="H5832">
        <v>53.181358049554198</v>
      </c>
      <c r="I5832">
        <v>7.8250000000000002</v>
      </c>
      <c r="J5832" t="s">
        <v>334</v>
      </c>
      <c r="K5832">
        <v>416.14412673776098</v>
      </c>
      <c r="L5832">
        <v>0</v>
      </c>
      <c r="M5832">
        <v>0</v>
      </c>
      <c r="N5832">
        <v>0</v>
      </c>
      <c r="O5832">
        <v>7.8250000000000002</v>
      </c>
      <c r="P5832">
        <v>0</v>
      </c>
      <c r="Q5832">
        <v>0</v>
      </c>
      <c r="R5832">
        <v>0</v>
      </c>
      <c r="S5832">
        <v>0</v>
      </c>
      <c r="T5832">
        <v>5.5</v>
      </c>
      <c r="U5832">
        <v>53.181358049554198</v>
      </c>
      <c r="V5832">
        <v>0.730284647690154</v>
      </c>
    </row>
    <row r="5833" spans="1:22" hidden="1" x14ac:dyDescent="0.25">
      <c r="A5833" t="str">
        <f t="shared" si="121"/>
        <v>0-5MAsth Medrx_npbrand</v>
      </c>
      <c r="B5833" t="s">
        <v>271</v>
      </c>
      <c r="C5833" t="s">
        <v>5</v>
      </c>
      <c r="D5833" t="s">
        <v>591</v>
      </c>
      <c r="E5833" t="s">
        <v>4974</v>
      </c>
      <c r="F5833">
        <v>0</v>
      </c>
      <c r="G5833" t="s">
        <v>2688</v>
      </c>
      <c r="H5833">
        <v>245.04805473629901</v>
      </c>
      <c r="I5833">
        <v>0.36348638688000001</v>
      </c>
      <c r="J5833" t="s">
        <v>334</v>
      </c>
      <c r="K5833">
        <v>89.0716320280698</v>
      </c>
      <c r="L5833">
        <v>0</v>
      </c>
      <c r="M5833">
        <v>0</v>
      </c>
      <c r="N5833">
        <v>0</v>
      </c>
      <c r="O5833">
        <v>0.36348638688000001</v>
      </c>
      <c r="P5833">
        <v>0</v>
      </c>
      <c r="Q5833">
        <v>0</v>
      </c>
      <c r="R5833">
        <v>0</v>
      </c>
      <c r="S5833">
        <v>0</v>
      </c>
      <c r="T5833">
        <v>5.5</v>
      </c>
      <c r="U5833">
        <v>245.04805473629901</v>
      </c>
      <c r="V5833">
        <v>3.3923134566495601E-2</v>
      </c>
    </row>
    <row r="5834" spans="1:22" hidden="1" x14ac:dyDescent="0.25">
      <c r="A5834" t="str">
        <f t="shared" si="121"/>
        <v>0-5MAsth Medrx_pbrand</v>
      </c>
      <c r="B5834" t="s">
        <v>271</v>
      </c>
      <c r="C5834" t="s">
        <v>5</v>
      </c>
      <c r="D5834" t="s">
        <v>591</v>
      </c>
      <c r="E5834" t="s">
        <v>4974</v>
      </c>
      <c r="F5834">
        <v>0</v>
      </c>
      <c r="G5834" t="s">
        <v>2687</v>
      </c>
      <c r="H5834">
        <v>152.081885075993</v>
      </c>
      <c r="I5834">
        <v>2.5165136131199999</v>
      </c>
      <c r="J5834" t="s">
        <v>334</v>
      </c>
      <c r="K5834">
        <v>382.71613410268901</v>
      </c>
      <c r="L5834">
        <v>0</v>
      </c>
      <c r="M5834">
        <v>0</v>
      </c>
      <c r="N5834">
        <v>0</v>
      </c>
      <c r="O5834">
        <v>2.5165136131199999</v>
      </c>
      <c r="P5834">
        <v>0</v>
      </c>
      <c r="Q5834">
        <v>0</v>
      </c>
      <c r="R5834">
        <v>0</v>
      </c>
      <c r="S5834">
        <v>0</v>
      </c>
      <c r="T5834">
        <v>5.5</v>
      </c>
      <c r="U5834">
        <v>152.081885075993</v>
      </c>
      <c r="V5834">
        <v>0.23485894662809101</v>
      </c>
    </row>
    <row r="5835" spans="1:22" hidden="1" x14ac:dyDescent="0.25">
      <c r="A5835" t="str">
        <f t="shared" si="121"/>
        <v>0-5MAsth Medrx_specialty</v>
      </c>
      <c r="B5835" t="s">
        <v>271</v>
      </c>
      <c r="C5835" t="s">
        <v>5</v>
      </c>
      <c r="D5835" t="s">
        <v>591</v>
      </c>
      <c r="E5835" t="s">
        <v>4974</v>
      </c>
      <c r="F5835">
        <v>0</v>
      </c>
      <c r="G5835" t="s">
        <v>313</v>
      </c>
      <c r="H5835">
        <v>1288.34046800846</v>
      </c>
      <c r="I5835">
        <v>0.01</v>
      </c>
      <c r="J5835" t="s">
        <v>334</v>
      </c>
      <c r="K5835">
        <v>12.883404680084601</v>
      </c>
      <c r="L5835">
        <v>0</v>
      </c>
      <c r="M5835">
        <v>0</v>
      </c>
      <c r="N5835">
        <v>0</v>
      </c>
      <c r="O5835">
        <v>0.01</v>
      </c>
      <c r="P5835">
        <v>0</v>
      </c>
      <c r="Q5835">
        <v>0</v>
      </c>
      <c r="R5835">
        <v>0</v>
      </c>
      <c r="S5835">
        <v>0</v>
      </c>
      <c r="T5835">
        <v>5.5</v>
      </c>
      <c r="U5835">
        <v>1288.34046800846</v>
      </c>
      <c r="V5835">
        <v>9.3327111525898297E-4</v>
      </c>
    </row>
    <row r="5836" spans="1:22" hidden="1" x14ac:dyDescent="0.25">
      <c r="A5836" t="str">
        <f t="shared" si="121"/>
        <v>0-5MAsth Highip_fac</v>
      </c>
      <c r="B5836" t="s">
        <v>271</v>
      </c>
      <c r="C5836" t="s">
        <v>5</v>
      </c>
      <c r="D5836" t="s">
        <v>591</v>
      </c>
      <c r="E5836" t="s">
        <v>4975</v>
      </c>
      <c r="F5836">
        <v>290</v>
      </c>
      <c r="G5836" t="s">
        <v>289</v>
      </c>
      <c r="H5836">
        <v>4761.4210949614398</v>
      </c>
      <c r="I5836">
        <v>3.19</v>
      </c>
      <c r="J5836" t="s">
        <v>335</v>
      </c>
      <c r="K5836">
        <v>15188.933292927</v>
      </c>
      <c r="L5836">
        <v>4404790.6549488297</v>
      </c>
      <c r="M5836">
        <v>0</v>
      </c>
      <c r="N5836">
        <v>0</v>
      </c>
      <c r="O5836">
        <v>0</v>
      </c>
      <c r="P5836">
        <v>3.19</v>
      </c>
      <c r="Q5836">
        <v>0</v>
      </c>
      <c r="R5836">
        <v>0</v>
      </c>
      <c r="S5836">
        <v>925.1</v>
      </c>
      <c r="T5836">
        <v>10</v>
      </c>
      <c r="U5836">
        <v>4761.4210949614398</v>
      </c>
      <c r="V5836">
        <v>1</v>
      </c>
    </row>
    <row r="5837" spans="1:22" hidden="1" x14ac:dyDescent="0.25">
      <c r="A5837" t="str">
        <f t="shared" si="121"/>
        <v>0-5MAsth Highip_prof</v>
      </c>
      <c r="B5837" t="s">
        <v>271</v>
      </c>
      <c r="C5837" t="s">
        <v>5</v>
      </c>
      <c r="D5837" t="s">
        <v>591</v>
      </c>
      <c r="E5837" t="s">
        <v>4975</v>
      </c>
      <c r="F5837">
        <v>290</v>
      </c>
      <c r="G5837" t="s">
        <v>290</v>
      </c>
      <c r="H5837">
        <v>3452.8577082144102</v>
      </c>
      <c r="I5837">
        <v>0.68</v>
      </c>
      <c r="J5837" t="s">
        <v>363</v>
      </c>
      <c r="K5837">
        <v>2347.9432415858</v>
      </c>
      <c r="L5837">
        <v>680903.54005988198</v>
      </c>
      <c r="M5837">
        <v>0</v>
      </c>
      <c r="N5837">
        <v>0</v>
      </c>
      <c r="O5837">
        <v>0</v>
      </c>
      <c r="P5837">
        <v>0</v>
      </c>
      <c r="Q5837">
        <v>0</v>
      </c>
      <c r="R5837">
        <v>0</v>
      </c>
      <c r="S5837">
        <v>197.2</v>
      </c>
      <c r="T5837">
        <v>10</v>
      </c>
      <c r="U5837">
        <v>3452.8577082144102</v>
      </c>
      <c r="V5837">
        <v>0.21316614420062699</v>
      </c>
    </row>
    <row r="5838" spans="1:22" hidden="1" x14ac:dyDescent="0.25">
      <c r="A5838" t="str">
        <f t="shared" si="121"/>
        <v>0-5MAsth Highop_ambulance</v>
      </c>
      <c r="B5838" t="s">
        <v>271</v>
      </c>
      <c r="C5838" t="s">
        <v>5</v>
      </c>
      <c r="D5838" t="s">
        <v>591</v>
      </c>
      <c r="E5838" t="s">
        <v>4975</v>
      </c>
      <c r="F5838">
        <v>290</v>
      </c>
      <c r="G5838" t="s">
        <v>291</v>
      </c>
      <c r="H5838">
        <v>2668.4850650589401</v>
      </c>
      <c r="I5838">
        <v>0.28999999999999998</v>
      </c>
      <c r="J5838" t="s">
        <v>336</v>
      </c>
      <c r="K5838">
        <v>773.86066886709295</v>
      </c>
      <c r="L5838">
        <v>224419.59397145701</v>
      </c>
      <c r="M5838">
        <v>0</v>
      </c>
      <c r="N5838">
        <v>0</v>
      </c>
      <c r="O5838">
        <v>0</v>
      </c>
      <c r="P5838">
        <v>0</v>
      </c>
      <c r="Q5838">
        <v>0.28999999999999998</v>
      </c>
      <c r="R5838">
        <v>773.86066886709295</v>
      </c>
      <c r="S5838">
        <v>84.1</v>
      </c>
      <c r="T5838">
        <v>10</v>
      </c>
      <c r="U5838">
        <v>2668.4850650589401</v>
      </c>
      <c r="V5838">
        <v>2.2798742138364799E-2</v>
      </c>
    </row>
    <row r="5839" spans="1:22" hidden="1" x14ac:dyDescent="0.25">
      <c r="A5839" t="str">
        <f t="shared" si="121"/>
        <v>0-5MAsth Highop_chiro</v>
      </c>
      <c r="B5839" t="s">
        <v>271</v>
      </c>
      <c r="C5839" t="s">
        <v>5</v>
      </c>
      <c r="D5839" t="s">
        <v>591</v>
      </c>
      <c r="E5839" t="s">
        <v>4975</v>
      </c>
      <c r="F5839">
        <v>290</v>
      </c>
      <c r="G5839" t="s">
        <v>292</v>
      </c>
      <c r="H5839">
        <v>37.577585237866501</v>
      </c>
      <c r="I5839">
        <v>0.19</v>
      </c>
      <c r="J5839" t="s">
        <v>332</v>
      </c>
      <c r="K5839">
        <v>7.1397411951946399</v>
      </c>
      <c r="L5839">
        <v>2070.5249466064402</v>
      </c>
      <c r="M5839">
        <v>0.19</v>
      </c>
      <c r="N5839">
        <v>0</v>
      </c>
      <c r="O5839">
        <v>0</v>
      </c>
      <c r="P5839">
        <v>0</v>
      </c>
      <c r="Q5839">
        <v>0</v>
      </c>
      <c r="R5839">
        <v>0</v>
      </c>
      <c r="S5839">
        <v>55.1</v>
      </c>
      <c r="T5839">
        <v>10</v>
      </c>
      <c r="U5839">
        <v>37.577585237866501</v>
      </c>
      <c r="V5839">
        <v>1.13365155131265E-2</v>
      </c>
    </row>
    <row r="5840" spans="1:22" hidden="1" x14ac:dyDescent="0.25">
      <c r="A5840" t="str">
        <f t="shared" si="121"/>
        <v>0-5MAsth Highop_ct_mri</v>
      </c>
      <c r="B5840" t="s">
        <v>271</v>
      </c>
      <c r="C5840" t="s">
        <v>5</v>
      </c>
      <c r="D5840" t="s">
        <v>591</v>
      </c>
      <c r="E5840" t="s">
        <v>4975</v>
      </c>
      <c r="F5840">
        <v>290</v>
      </c>
      <c r="G5840" t="s">
        <v>293</v>
      </c>
      <c r="H5840">
        <v>2093.8112854977298</v>
      </c>
      <c r="I5840">
        <v>0.16</v>
      </c>
      <c r="J5840" t="s">
        <v>333</v>
      </c>
      <c r="K5840">
        <v>335.009805679637</v>
      </c>
      <c r="L5840">
        <v>97152.843647094604</v>
      </c>
      <c r="M5840">
        <v>0</v>
      </c>
      <c r="N5840">
        <v>0.16</v>
      </c>
      <c r="O5840">
        <v>0</v>
      </c>
      <c r="P5840">
        <v>0</v>
      </c>
      <c r="Q5840">
        <v>0</v>
      </c>
      <c r="R5840">
        <v>0</v>
      </c>
      <c r="S5840">
        <v>46.4</v>
      </c>
      <c r="T5840">
        <v>10</v>
      </c>
      <c r="U5840">
        <v>2093.8112854977298</v>
      </c>
      <c r="V5840">
        <v>3.25865580448065E-2</v>
      </c>
    </row>
    <row r="5841" spans="1:22" hidden="1" x14ac:dyDescent="0.25">
      <c r="A5841" t="str">
        <f t="shared" si="121"/>
        <v>0-5MAsth Highop_diagnostic_cardiology</v>
      </c>
      <c r="B5841" t="s">
        <v>271</v>
      </c>
      <c r="C5841" t="s">
        <v>5</v>
      </c>
      <c r="D5841" t="s">
        <v>591</v>
      </c>
      <c r="E5841" t="s">
        <v>4975</v>
      </c>
      <c r="F5841">
        <v>290</v>
      </c>
      <c r="G5841" t="s">
        <v>294</v>
      </c>
      <c r="H5841">
        <v>303.384771514438</v>
      </c>
      <c r="I5841">
        <v>1.1100000000000001</v>
      </c>
      <c r="J5841" t="s">
        <v>333</v>
      </c>
      <c r="K5841">
        <v>336.75709638102597</v>
      </c>
      <c r="L5841">
        <v>97659.557950497401</v>
      </c>
      <c r="M5841">
        <v>0</v>
      </c>
      <c r="N5841">
        <v>1.1100000000000001</v>
      </c>
      <c r="O5841">
        <v>0</v>
      </c>
      <c r="P5841">
        <v>0</v>
      </c>
      <c r="Q5841">
        <v>0</v>
      </c>
      <c r="R5841">
        <v>0</v>
      </c>
      <c r="S5841">
        <v>321.89999999999998</v>
      </c>
      <c r="T5841">
        <v>10</v>
      </c>
      <c r="U5841">
        <v>303.384771514438</v>
      </c>
      <c r="V5841">
        <v>0.226069246435845</v>
      </c>
    </row>
    <row r="5842" spans="1:22" hidden="1" x14ac:dyDescent="0.25">
      <c r="A5842" t="str">
        <f t="shared" si="121"/>
        <v>0-5MAsth Highop_dialysis</v>
      </c>
      <c r="B5842" t="s">
        <v>271</v>
      </c>
      <c r="C5842" t="s">
        <v>5</v>
      </c>
      <c r="D5842" t="s">
        <v>591</v>
      </c>
      <c r="E5842" t="s">
        <v>4975</v>
      </c>
      <c r="F5842">
        <v>290</v>
      </c>
      <c r="G5842" t="s">
        <v>295</v>
      </c>
      <c r="H5842">
        <v>0</v>
      </c>
      <c r="I5842">
        <v>0</v>
      </c>
      <c r="J5842" t="s">
        <v>336</v>
      </c>
      <c r="K5842">
        <v>0</v>
      </c>
      <c r="L5842">
        <v>0</v>
      </c>
      <c r="M5842">
        <v>0</v>
      </c>
      <c r="N5842">
        <v>0</v>
      </c>
      <c r="O5842">
        <v>0</v>
      </c>
      <c r="P5842">
        <v>0</v>
      </c>
      <c r="Q5842">
        <v>0</v>
      </c>
      <c r="R5842">
        <v>0</v>
      </c>
      <c r="S5842">
        <v>0</v>
      </c>
      <c r="T5842">
        <v>10</v>
      </c>
      <c r="U5842">
        <v>0</v>
      </c>
      <c r="V5842">
        <v>0</v>
      </c>
    </row>
    <row r="5843" spans="1:22" hidden="1" x14ac:dyDescent="0.25">
      <c r="A5843" t="str">
        <f t="shared" si="121"/>
        <v>0-5MAsth Highop_dme</v>
      </c>
      <c r="B5843" t="s">
        <v>271</v>
      </c>
      <c r="C5843" t="s">
        <v>5</v>
      </c>
      <c r="D5843" t="s">
        <v>591</v>
      </c>
      <c r="E5843" t="s">
        <v>4975</v>
      </c>
      <c r="F5843">
        <v>290</v>
      </c>
      <c r="G5843" t="s">
        <v>296</v>
      </c>
      <c r="H5843">
        <v>205.87821146476699</v>
      </c>
      <c r="I5843">
        <v>1.76</v>
      </c>
      <c r="J5843" t="s">
        <v>336</v>
      </c>
      <c r="K5843">
        <v>362.345652177989</v>
      </c>
      <c r="L5843">
        <v>105080.239131617</v>
      </c>
      <c r="M5843">
        <v>0</v>
      </c>
      <c r="N5843">
        <v>0</v>
      </c>
      <c r="O5843">
        <v>0</v>
      </c>
      <c r="P5843">
        <v>0</v>
      </c>
      <c r="Q5843">
        <v>1.76</v>
      </c>
      <c r="R5843">
        <v>362.345652177989</v>
      </c>
      <c r="S5843">
        <v>510.4</v>
      </c>
      <c r="T5843">
        <v>10</v>
      </c>
      <c r="U5843">
        <v>205.87821146476699</v>
      </c>
      <c r="V5843">
        <v>0.138364779874214</v>
      </c>
    </row>
    <row r="5844" spans="1:22" hidden="1" x14ac:dyDescent="0.25">
      <c r="A5844" t="str">
        <f t="shared" si="121"/>
        <v>0-5MAsth Highop_er_fac</v>
      </c>
      <c r="B5844" t="s">
        <v>271</v>
      </c>
      <c r="C5844" t="s">
        <v>5</v>
      </c>
      <c r="D5844" t="s">
        <v>591</v>
      </c>
      <c r="E5844" t="s">
        <v>4975</v>
      </c>
      <c r="F5844">
        <v>290</v>
      </c>
      <c r="G5844" t="s">
        <v>297</v>
      </c>
      <c r="H5844">
        <v>2051.1779929880299</v>
      </c>
      <c r="I5844">
        <v>1.1000000000000001</v>
      </c>
      <c r="J5844" t="s">
        <v>336</v>
      </c>
      <c r="K5844">
        <v>2256.29579228683</v>
      </c>
      <c r="L5844">
        <v>654325.77976317995</v>
      </c>
      <c r="M5844">
        <v>0</v>
      </c>
      <c r="N5844">
        <v>0</v>
      </c>
      <c r="O5844">
        <v>0</v>
      </c>
      <c r="P5844">
        <v>0</v>
      </c>
      <c r="Q5844">
        <v>1.1000000000000001</v>
      </c>
      <c r="R5844">
        <v>2256.29579228683</v>
      </c>
      <c r="S5844">
        <v>319</v>
      </c>
      <c r="T5844">
        <v>10</v>
      </c>
      <c r="U5844">
        <v>2051.1779929880299</v>
      </c>
      <c r="V5844">
        <v>8.6477987421383698E-2</v>
      </c>
    </row>
    <row r="5845" spans="1:22" hidden="1" x14ac:dyDescent="0.25">
      <c r="A5845" t="str">
        <f t="shared" si="121"/>
        <v>0-5MAsth Highop_er_prof</v>
      </c>
      <c r="B5845" t="s">
        <v>271</v>
      </c>
      <c r="C5845" t="s">
        <v>5</v>
      </c>
      <c r="D5845" t="s">
        <v>591</v>
      </c>
      <c r="E5845" t="s">
        <v>4975</v>
      </c>
      <c r="F5845">
        <v>290</v>
      </c>
      <c r="G5845" t="s">
        <v>298</v>
      </c>
      <c r="H5845">
        <v>0</v>
      </c>
      <c r="I5845">
        <v>0</v>
      </c>
      <c r="J5845" t="s">
        <v>276</v>
      </c>
      <c r="K5845">
        <v>0</v>
      </c>
      <c r="L5845">
        <v>0</v>
      </c>
      <c r="M5845">
        <v>0</v>
      </c>
      <c r="N5845">
        <v>0</v>
      </c>
      <c r="O5845">
        <v>0</v>
      </c>
      <c r="P5845">
        <v>0</v>
      </c>
      <c r="Q5845">
        <v>0</v>
      </c>
      <c r="R5845">
        <v>0</v>
      </c>
      <c r="S5845">
        <v>0</v>
      </c>
      <c r="T5845">
        <v>10</v>
      </c>
      <c r="U5845">
        <v>0</v>
      </c>
      <c r="V5845">
        <v>0</v>
      </c>
    </row>
    <row r="5846" spans="1:22" hidden="1" x14ac:dyDescent="0.25">
      <c r="A5846" t="str">
        <f t="shared" si="121"/>
        <v>0-5MAsth Highop_eye</v>
      </c>
      <c r="B5846" t="s">
        <v>271</v>
      </c>
      <c r="C5846" t="s">
        <v>5</v>
      </c>
      <c r="D5846" t="s">
        <v>591</v>
      </c>
      <c r="E5846" t="s">
        <v>4975</v>
      </c>
      <c r="F5846">
        <v>290</v>
      </c>
      <c r="G5846" t="s">
        <v>299</v>
      </c>
      <c r="H5846">
        <v>192.10392969952599</v>
      </c>
      <c r="I5846">
        <v>0.21</v>
      </c>
      <c r="J5846" t="s">
        <v>332</v>
      </c>
      <c r="K5846">
        <v>40.341825236900497</v>
      </c>
      <c r="L5846">
        <v>11699.1293187012</v>
      </c>
      <c r="M5846">
        <v>0.21</v>
      </c>
      <c r="N5846">
        <v>0</v>
      </c>
      <c r="O5846">
        <v>0</v>
      </c>
      <c r="P5846">
        <v>0</v>
      </c>
      <c r="Q5846">
        <v>0</v>
      </c>
      <c r="R5846">
        <v>0</v>
      </c>
      <c r="S5846">
        <v>60.9</v>
      </c>
      <c r="T5846">
        <v>10</v>
      </c>
      <c r="U5846">
        <v>192.10392969952599</v>
      </c>
      <c r="V5846">
        <v>1.2529832935560901E-2</v>
      </c>
    </row>
    <row r="5847" spans="1:22" hidden="1" x14ac:dyDescent="0.25">
      <c r="A5847" t="str">
        <f t="shared" si="121"/>
        <v>0-5MAsth Highop_jcode</v>
      </c>
      <c r="B5847" t="s">
        <v>271</v>
      </c>
      <c r="C5847" t="s">
        <v>5</v>
      </c>
      <c r="D5847" t="s">
        <v>591</v>
      </c>
      <c r="E5847" t="s">
        <v>4975</v>
      </c>
      <c r="F5847">
        <v>290</v>
      </c>
      <c r="G5847" t="s">
        <v>300</v>
      </c>
      <c r="H5847">
        <v>104.009729016534</v>
      </c>
      <c r="I5847">
        <v>0.04</v>
      </c>
      <c r="J5847" t="s">
        <v>336</v>
      </c>
      <c r="K5847">
        <v>4.1603891606613699</v>
      </c>
      <c r="L5847">
        <v>1206.5128565918001</v>
      </c>
      <c r="M5847">
        <v>0</v>
      </c>
      <c r="N5847">
        <v>0</v>
      </c>
      <c r="O5847">
        <v>0</v>
      </c>
      <c r="P5847">
        <v>0</v>
      </c>
      <c r="Q5847">
        <v>0.04</v>
      </c>
      <c r="R5847">
        <v>4.1603891606613699</v>
      </c>
      <c r="S5847">
        <v>11.6</v>
      </c>
      <c r="T5847">
        <v>10</v>
      </c>
      <c r="U5847">
        <v>104.009729016534</v>
      </c>
      <c r="V5847">
        <v>3.1446540880503099E-3</v>
      </c>
    </row>
    <row r="5848" spans="1:22" hidden="1" x14ac:dyDescent="0.25">
      <c r="A5848" t="str">
        <f t="shared" ref="A5848:A5911" si="122">B5848&amp;C5848&amp;E5848&amp;G5848</f>
        <v>0-5MAsth Highop_lab</v>
      </c>
      <c r="B5848" t="s">
        <v>271</v>
      </c>
      <c r="C5848" t="s">
        <v>5</v>
      </c>
      <c r="D5848" t="s">
        <v>591</v>
      </c>
      <c r="E5848" t="s">
        <v>4975</v>
      </c>
      <c r="F5848">
        <v>290</v>
      </c>
      <c r="G5848" t="s">
        <v>301</v>
      </c>
      <c r="H5848">
        <v>183.59488457928001</v>
      </c>
      <c r="I5848">
        <v>2.52</v>
      </c>
      <c r="J5848" t="s">
        <v>333</v>
      </c>
      <c r="K5848">
        <v>462.65910913978502</v>
      </c>
      <c r="L5848">
        <v>134171.14165053799</v>
      </c>
      <c r="M5848">
        <v>0</v>
      </c>
      <c r="N5848">
        <v>2.52</v>
      </c>
      <c r="O5848">
        <v>0</v>
      </c>
      <c r="P5848">
        <v>0</v>
      </c>
      <c r="Q5848">
        <v>0</v>
      </c>
      <c r="R5848">
        <v>0</v>
      </c>
      <c r="S5848">
        <v>730.8</v>
      </c>
      <c r="T5848">
        <v>10</v>
      </c>
      <c r="U5848">
        <v>183.59488457928001</v>
      </c>
      <c r="V5848">
        <v>0.51323828920570302</v>
      </c>
    </row>
    <row r="5849" spans="1:22" hidden="1" x14ac:dyDescent="0.25">
      <c r="A5849" t="str">
        <f t="shared" si="122"/>
        <v>0-5MAsth Highop_mh</v>
      </c>
      <c r="B5849" t="s">
        <v>271</v>
      </c>
      <c r="C5849" t="s">
        <v>5</v>
      </c>
      <c r="D5849" t="s">
        <v>591</v>
      </c>
      <c r="E5849" t="s">
        <v>4975</v>
      </c>
      <c r="F5849">
        <v>290</v>
      </c>
      <c r="G5849" t="s">
        <v>302</v>
      </c>
      <c r="H5849">
        <v>187.83741631773401</v>
      </c>
      <c r="I5849">
        <v>0.35</v>
      </c>
      <c r="J5849" t="s">
        <v>332</v>
      </c>
      <c r="K5849">
        <v>65.743095711206905</v>
      </c>
      <c r="L5849">
        <v>19065.497756249999</v>
      </c>
      <c r="M5849">
        <v>0.35</v>
      </c>
      <c r="N5849">
        <v>0</v>
      </c>
      <c r="O5849">
        <v>0</v>
      </c>
      <c r="P5849">
        <v>0</v>
      </c>
      <c r="Q5849">
        <v>0</v>
      </c>
      <c r="R5849">
        <v>0</v>
      </c>
      <c r="S5849">
        <v>101.5</v>
      </c>
      <c r="T5849">
        <v>10</v>
      </c>
      <c r="U5849">
        <v>187.83741631773401</v>
      </c>
      <c r="V5849">
        <v>2.0883054892601401E-2</v>
      </c>
    </row>
    <row r="5850" spans="1:22" hidden="1" x14ac:dyDescent="0.25">
      <c r="A5850" t="str">
        <f t="shared" si="122"/>
        <v>0-5MAsth Highop_op_fac</v>
      </c>
      <c r="B5850" t="s">
        <v>271</v>
      </c>
      <c r="C5850" t="s">
        <v>5</v>
      </c>
      <c r="D5850" t="s">
        <v>591</v>
      </c>
      <c r="E5850" t="s">
        <v>4975</v>
      </c>
      <c r="F5850">
        <v>290</v>
      </c>
      <c r="G5850" t="s">
        <v>303</v>
      </c>
      <c r="H5850">
        <v>1809.64292900139</v>
      </c>
      <c r="I5850">
        <v>1.71</v>
      </c>
      <c r="J5850" t="s">
        <v>336</v>
      </c>
      <c r="K5850">
        <v>3094.4894085923802</v>
      </c>
      <c r="L5850">
        <v>897401.92849178996</v>
      </c>
      <c r="M5850">
        <v>0</v>
      </c>
      <c r="N5850">
        <v>0</v>
      </c>
      <c r="O5850">
        <v>0</v>
      </c>
      <c r="P5850">
        <v>0</v>
      </c>
      <c r="Q5850">
        <v>1.71</v>
      </c>
      <c r="R5850">
        <v>3094.4894085923802</v>
      </c>
      <c r="S5850">
        <v>495.9</v>
      </c>
      <c r="T5850">
        <v>10</v>
      </c>
      <c r="U5850">
        <v>1809.64292900139</v>
      </c>
      <c r="V5850">
        <v>0.134433962264151</v>
      </c>
    </row>
    <row r="5851" spans="1:22" hidden="1" x14ac:dyDescent="0.25">
      <c r="A5851" t="str">
        <f t="shared" si="122"/>
        <v>0-5MAsth Highop_other</v>
      </c>
      <c r="B5851" t="s">
        <v>271</v>
      </c>
      <c r="C5851" t="s">
        <v>5</v>
      </c>
      <c r="D5851" t="s">
        <v>591</v>
      </c>
      <c r="E5851" t="s">
        <v>4975</v>
      </c>
      <c r="F5851">
        <v>290</v>
      </c>
      <c r="G5851" t="s">
        <v>304</v>
      </c>
      <c r="H5851">
        <v>3654.22684904587</v>
      </c>
      <c r="I5851">
        <v>1</v>
      </c>
      <c r="J5851" t="s">
        <v>336</v>
      </c>
      <c r="K5851">
        <v>3654.22684904587</v>
      </c>
      <c r="L5851">
        <v>1059725.7862233</v>
      </c>
      <c r="M5851">
        <v>0</v>
      </c>
      <c r="N5851">
        <v>0</v>
      </c>
      <c r="O5851">
        <v>0</v>
      </c>
      <c r="P5851">
        <v>0</v>
      </c>
      <c r="Q5851">
        <v>1</v>
      </c>
      <c r="R5851">
        <v>3654.22684904587</v>
      </c>
      <c r="S5851">
        <v>290</v>
      </c>
      <c r="T5851">
        <v>10</v>
      </c>
      <c r="U5851">
        <v>3654.22684904587</v>
      </c>
      <c r="V5851">
        <v>7.86163522012579E-2</v>
      </c>
    </row>
    <row r="5852" spans="1:22" hidden="1" x14ac:dyDescent="0.25">
      <c r="A5852" t="str">
        <f t="shared" si="122"/>
        <v>0-5MAsth Highop_prev</v>
      </c>
      <c r="B5852" t="s">
        <v>271</v>
      </c>
      <c r="C5852" t="s">
        <v>5</v>
      </c>
      <c r="D5852" t="s">
        <v>591</v>
      </c>
      <c r="E5852" t="s">
        <v>4975</v>
      </c>
      <c r="F5852">
        <v>290</v>
      </c>
      <c r="G5852" t="s">
        <v>305</v>
      </c>
      <c r="H5852">
        <v>258.47127628611702</v>
      </c>
      <c r="I5852">
        <v>3.4</v>
      </c>
      <c r="J5852" t="s">
        <v>332</v>
      </c>
      <c r="K5852">
        <v>878.802339372799</v>
      </c>
      <c r="L5852">
        <v>254852.67841811199</v>
      </c>
      <c r="M5852">
        <v>3.4</v>
      </c>
      <c r="N5852">
        <v>0</v>
      </c>
      <c r="O5852">
        <v>0</v>
      </c>
      <c r="P5852">
        <v>0</v>
      </c>
      <c r="Q5852">
        <v>0</v>
      </c>
      <c r="R5852">
        <v>0</v>
      </c>
      <c r="S5852">
        <v>986</v>
      </c>
      <c r="T5852">
        <v>10</v>
      </c>
      <c r="U5852">
        <v>258.47127628611702</v>
      </c>
      <c r="V5852">
        <v>0.202863961813843</v>
      </c>
    </row>
    <row r="5853" spans="1:22" hidden="1" x14ac:dyDescent="0.25">
      <c r="A5853" t="str">
        <f t="shared" si="122"/>
        <v>0-5MAsth Highop_primcare</v>
      </c>
      <c r="B5853" t="s">
        <v>271</v>
      </c>
      <c r="C5853" t="s">
        <v>5</v>
      </c>
      <c r="D5853" t="s">
        <v>591</v>
      </c>
      <c r="E5853" t="s">
        <v>4975</v>
      </c>
      <c r="F5853">
        <v>290</v>
      </c>
      <c r="G5853" t="s">
        <v>306</v>
      </c>
      <c r="H5853">
        <v>119.929655403532</v>
      </c>
      <c r="I5853">
        <v>7.78</v>
      </c>
      <c r="J5853" t="s">
        <v>332</v>
      </c>
      <c r="K5853">
        <v>933.05271903947505</v>
      </c>
      <c r="L5853">
        <v>270585.28852144798</v>
      </c>
      <c r="M5853">
        <v>7.78</v>
      </c>
      <c r="N5853">
        <v>0</v>
      </c>
      <c r="O5853">
        <v>0</v>
      </c>
      <c r="P5853">
        <v>0</v>
      </c>
      <c r="Q5853">
        <v>0</v>
      </c>
      <c r="R5853">
        <v>0</v>
      </c>
      <c r="S5853">
        <v>2256.1999999999998</v>
      </c>
      <c r="T5853">
        <v>10</v>
      </c>
      <c r="U5853">
        <v>119.929655403532</v>
      </c>
      <c r="V5853">
        <v>0.46420047732696901</v>
      </c>
    </row>
    <row r="5854" spans="1:22" hidden="1" x14ac:dyDescent="0.25">
      <c r="A5854" t="str">
        <f t="shared" si="122"/>
        <v>0-5MAsth Highop_rehab</v>
      </c>
      <c r="B5854" t="s">
        <v>271</v>
      </c>
      <c r="C5854" t="s">
        <v>5</v>
      </c>
      <c r="D5854" t="s">
        <v>591</v>
      </c>
      <c r="E5854" t="s">
        <v>4975</v>
      </c>
      <c r="F5854">
        <v>290</v>
      </c>
      <c r="G5854" t="s">
        <v>307</v>
      </c>
      <c r="H5854">
        <v>175.060984121866</v>
      </c>
      <c r="I5854">
        <v>6.03</v>
      </c>
      <c r="J5854" t="s">
        <v>336</v>
      </c>
      <c r="K5854">
        <v>1055.6177342548499</v>
      </c>
      <c r="L5854">
        <v>306129.14293390699</v>
      </c>
      <c r="M5854">
        <v>0</v>
      </c>
      <c r="N5854">
        <v>0</v>
      </c>
      <c r="O5854">
        <v>0</v>
      </c>
      <c r="P5854">
        <v>0</v>
      </c>
      <c r="Q5854">
        <v>6.03</v>
      </c>
      <c r="R5854">
        <v>1055.6177342548499</v>
      </c>
      <c r="S5854">
        <v>1748.7</v>
      </c>
      <c r="T5854">
        <v>10</v>
      </c>
      <c r="U5854">
        <v>175.060984121866</v>
      </c>
      <c r="V5854">
        <v>0.47405660377358499</v>
      </c>
    </row>
    <row r="5855" spans="1:22" hidden="1" x14ac:dyDescent="0.25">
      <c r="A5855" t="str">
        <f t="shared" si="122"/>
        <v>0-5MAsth Highop_speccare</v>
      </c>
      <c r="B5855" t="s">
        <v>271</v>
      </c>
      <c r="C5855" t="s">
        <v>5</v>
      </c>
      <c r="D5855" t="s">
        <v>591</v>
      </c>
      <c r="E5855" t="s">
        <v>4975</v>
      </c>
      <c r="F5855">
        <v>290</v>
      </c>
      <c r="G5855" t="s">
        <v>308</v>
      </c>
      <c r="H5855">
        <v>177.47639319047499</v>
      </c>
      <c r="I5855">
        <v>4.83</v>
      </c>
      <c r="J5855" t="s">
        <v>332</v>
      </c>
      <c r="K5855">
        <v>857.21097910999401</v>
      </c>
      <c r="L5855">
        <v>248591.18394189799</v>
      </c>
      <c r="M5855">
        <v>4.83</v>
      </c>
      <c r="N5855">
        <v>0</v>
      </c>
      <c r="O5855">
        <v>0</v>
      </c>
      <c r="P5855">
        <v>0</v>
      </c>
      <c r="Q5855">
        <v>0</v>
      </c>
      <c r="R5855">
        <v>0</v>
      </c>
      <c r="S5855">
        <v>1400.7</v>
      </c>
      <c r="T5855">
        <v>10</v>
      </c>
      <c r="U5855">
        <v>177.47639319047499</v>
      </c>
      <c r="V5855">
        <v>0.2881861575179</v>
      </c>
    </row>
    <row r="5856" spans="1:22" hidden="1" x14ac:dyDescent="0.25">
      <c r="A5856" t="str">
        <f t="shared" si="122"/>
        <v>0-5MAsth Highop_surg</v>
      </c>
      <c r="B5856" t="s">
        <v>271</v>
      </c>
      <c r="C5856" t="s">
        <v>5</v>
      </c>
      <c r="D5856" t="s">
        <v>591</v>
      </c>
      <c r="E5856" t="s">
        <v>4975</v>
      </c>
      <c r="F5856">
        <v>290</v>
      </c>
      <c r="G5856" t="s">
        <v>309</v>
      </c>
      <c r="H5856">
        <v>3039.4807842427299</v>
      </c>
      <c r="I5856">
        <v>0.79</v>
      </c>
      <c r="J5856" t="s">
        <v>336</v>
      </c>
      <c r="K5856">
        <v>2401.1898195517601</v>
      </c>
      <c r="L5856">
        <v>696345.04767001001</v>
      </c>
      <c r="M5856">
        <v>0</v>
      </c>
      <c r="N5856">
        <v>0</v>
      </c>
      <c r="O5856">
        <v>0</v>
      </c>
      <c r="P5856">
        <v>0</v>
      </c>
      <c r="Q5856">
        <v>0.79</v>
      </c>
      <c r="R5856">
        <v>2401.1898195517601</v>
      </c>
      <c r="S5856">
        <v>229.1</v>
      </c>
      <c r="T5856">
        <v>10</v>
      </c>
      <c r="U5856">
        <v>3039.4807842427299</v>
      </c>
      <c r="V5856">
        <v>6.2106918238993697E-2</v>
      </c>
    </row>
    <row r="5857" spans="1:22" hidden="1" x14ac:dyDescent="0.25">
      <c r="A5857" t="str">
        <f t="shared" si="122"/>
        <v>0-5MAsth Highop_ultrasound</v>
      </c>
      <c r="B5857" t="s">
        <v>271</v>
      </c>
      <c r="C5857" t="s">
        <v>5</v>
      </c>
      <c r="D5857" t="s">
        <v>591</v>
      </c>
      <c r="E5857" t="s">
        <v>4975</v>
      </c>
      <c r="F5857">
        <v>290</v>
      </c>
      <c r="G5857" t="s">
        <v>310</v>
      </c>
      <c r="H5857">
        <v>490.38824199892298</v>
      </c>
      <c r="I5857">
        <v>0.05</v>
      </c>
      <c r="J5857" t="s">
        <v>333</v>
      </c>
      <c r="K5857">
        <v>24.519412099946202</v>
      </c>
      <c r="L5857">
        <v>7110.6295089843898</v>
      </c>
      <c r="M5857">
        <v>0</v>
      </c>
      <c r="N5857">
        <v>0.05</v>
      </c>
      <c r="O5857">
        <v>0</v>
      </c>
      <c r="P5857">
        <v>0</v>
      </c>
      <c r="Q5857">
        <v>0</v>
      </c>
      <c r="R5857">
        <v>0</v>
      </c>
      <c r="S5857">
        <v>14.5</v>
      </c>
      <c r="T5857">
        <v>10</v>
      </c>
      <c r="U5857">
        <v>490.38824199892298</v>
      </c>
      <c r="V5857">
        <v>1.0183299389002001E-2</v>
      </c>
    </row>
    <row r="5858" spans="1:22" hidden="1" x14ac:dyDescent="0.25">
      <c r="A5858" t="str">
        <f t="shared" si="122"/>
        <v>0-5MAsth Highop_xray</v>
      </c>
      <c r="B5858" t="s">
        <v>271</v>
      </c>
      <c r="C5858" t="s">
        <v>5</v>
      </c>
      <c r="D5858" t="s">
        <v>591</v>
      </c>
      <c r="E5858" t="s">
        <v>4975</v>
      </c>
      <c r="F5858">
        <v>290</v>
      </c>
      <c r="G5858" t="s">
        <v>311</v>
      </c>
      <c r="H5858">
        <v>151.921153109492</v>
      </c>
      <c r="I5858">
        <v>1.07</v>
      </c>
      <c r="J5858" t="s">
        <v>333</v>
      </c>
      <c r="K5858">
        <v>162.55563382715599</v>
      </c>
      <c r="L5858">
        <v>47141.133809875399</v>
      </c>
      <c r="M5858">
        <v>0</v>
      </c>
      <c r="N5858">
        <v>1.07</v>
      </c>
      <c r="O5858">
        <v>0</v>
      </c>
      <c r="P5858">
        <v>0</v>
      </c>
      <c r="Q5858">
        <v>0</v>
      </c>
      <c r="R5858">
        <v>0</v>
      </c>
      <c r="S5858">
        <v>310.3</v>
      </c>
      <c r="T5858">
        <v>10</v>
      </c>
      <c r="U5858">
        <v>151.921153109492</v>
      </c>
      <c r="V5858">
        <v>0.21792260692464399</v>
      </c>
    </row>
    <row r="5859" spans="1:22" hidden="1" x14ac:dyDescent="0.25">
      <c r="A5859" t="str">
        <f t="shared" si="122"/>
        <v>0-5MAsth Highrx_generic</v>
      </c>
      <c r="B5859" t="s">
        <v>271</v>
      </c>
      <c r="C5859" t="s">
        <v>5</v>
      </c>
      <c r="D5859" t="s">
        <v>591</v>
      </c>
      <c r="E5859" t="s">
        <v>4975</v>
      </c>
      <c r="F5859">
        <v>290</v>
      </c>
      <c r="G5859" t="s">
        <v>312</v>
      </c>
      <c r="H5859">
        <v>74.8781831832123</v>
      </c>
      <c r="I5859">
        <v>13.38</v>
      </c>
      <c r="J5859" t="s">
        <v>334</v>
      </c>
      <c r="K5859">
        <v>1001.87009099138</v>
      </c>
      <c r="L5859">
        <v>290542.32638749998</v>
      </c>
      <c r="M5859">
        <v>0</v>
      </c>
      <c r="N5859">
        <v>0</v>
      </c>
      <c r="O5859">
        <v>13.38</v>
      </c>
      <c r="P5859">
        <v>0</v>
      </c>
      <c r="Q5859">
        <v>0</v>
      </c>
      <c r="R5859">
        <v>0</v>
      </c>
      <c r="S5859">
        <v>3880.2</v>
      </c>
      <c r="T5859">
        <v>10</v>
      </c>
      <c r="U5859">
        <v>74.8781831832123</v>
      </c>
      <c r="V5859">
        <v>0.71627408993576003</v>
      </c>
    </row>
    <row r="5860" spans="1:22" hidden="1" x14ac:dyDescent="0.25">
      <c r="A5860" t="str">
        <f t="shared" si="122"/>
        <v>0-5MAsth Highrx_npbrand</v>
      </c>
      <c r="B5860" t="s">
        <v>271</v>
      </c>
      <c r="C5860" t="s">
        <v>5</v>
      </c>
      <c r="D5860" t="s">
        <v>591</v>
      </c>
      <c r="E5860" t="s">
        <v>4975</v>
      </c>
      <c r="F5860">
        <v>290</v>
      </c>
      <c r="G5860" t="s">
        <v>2688</v>
      </c>
      <c r="H5860">
        <v>486.74992192099</v>
      </c>
      <c r="I5860">
        <v>0.63231486050999997</v>
      </c>
      <c r="J5860" t="s">
        <v>334</v>
      </c>
      <c r="K5860">
        <v>307.77920898272401</v>
      </c>
      <c r="L5860">
        <v>89255.9706049901</v>
      </c>
      <c r="M5860">
        <v>0</v>
      </c>
      <c r="N5860">
        <v>0</v>
      </c>
      <c r="O5860">
        <v>0.63231486050999997</v>
      </c>
      <c r="P5860">
        <v>0</v>
      </c>
      <c r="Q5860">
        <v>0</v>
      </c>
      <c r="R5860">
        <v>0</v>
      </c>
      <c r="S5860">
        <v>183.37130954790001</v>
      </c>
      <c r="T5860">
        <v>10</v>
      </c>
      <c r="U5860">
        <v>486.74992192099</v>
      </c>
      <c r="V5860">
        <v>3.3849831933083503E-2</v>
      </c>
    </row>
    <row r="5861" spans="1:22" hidden="1" x14ac:dyDescent="0.25">
      <c r="A5861" t="str">
        <f t="shared" si="122"/>
        <v>0-5MAsth Highrx_pbrand</v>
      </c>
      <c r="B5861" t="s">
        <v>271</v>
      </c>
      <c r="C5861" t="s">
        <v>5</v>
      </c>
      <c r="D5861" t="s">
        <v>591</v>
      </c>
      <c r="E5861" t="s">
        <v>4975</v>
      </c>
      <c r="F5861">
        <v>290</v>
      </c>
      <c r="G5861" t="s">
        <v>2687</v>
      </c>
      <c r="H5861">
        <v>302.08705703049702</v>
      </c>
      <c r="I5861">
        <v>4.3776851394899996</v>
      </c>
      <c r="J5861" t="s">
        <v>334</v>
      </c>
      <c r="K5861">
        <v>1322.44202039468</v>
      </c>
      <c r="L5861">
        <v>383508.18591445597</v>
      </c>
      <c r="M5861">
        <v>0</v>
      </c>
      <c r="N5861">
        <v>0</v>
      </c>
      <c r="O5861">
        <v>4.3776851394899996</v>
      </c>
      <c r="P5861">
        <v>0</v>
      </c>
      <c r="Q5861">
        <v>0</v>
      </c>
      <c r="R5861">
        <v>0</v>
      </c>
      <c r="S5861">
        <v>1269.5286904520999</v>
      </c>
      <c r="T5861">
        <v>10</v>
      </c>
      <c r="U5861">
        <v>302.08705703049702</v>
      </c>
      <c r="V5861">
        <v>0.23435145286348999</v>
      </c>
    </row>
    <row r="5862" spans="1:22" hidden="1" x14ac:dyDescent="0.25">
      <c r="A5862" t="str">
        <f t="shared" si="122"/>
        <v>0-5MAsth Highrx_specialty</v>
      </c>
      <c r="B5862" t="s">
        <v>271</v>
      </c>
      <c r="C5862" t="s">
        <v>5</v>
      </c>
      <c r="D5862" t="s">
        <v>591</v>
      </c>
      <c r="E5862" t="s">
        <v>4975</v>
      </c>
      <c r="F5862">
        <v>290</v>
      </c>
      <c r="G5862" t="s">
        <v>313</v>
      </c>
      <c r="H5862">
        <v>2333.11130297822</v>
      </c>
      <c r="I5862">
        <v>0.28999999999999998</v>
      </c>
      <c r="J5862" t="s">
        <v>334</v>
      </c>
      <c r="K5862">
        <v>676.602277863685</v>
      </c>
      <c r="L5862">
        <v>196214.660580469</v>
      </c>
      <c r="M5862">
        <v>0</v>
      </c>
      <c r="N5862">
        <v>0</v>
      </c>
      <c r="O5862">
        <v>0.28999999999999998</v>
      </c>
      <c r="P5862">
        <v>0</v>
      </c>
      <c r="Q5862">
        <v>0</v>
      </c>
      <c r="R5862">
        <v>0</v>
      </c>
      <c r="S5862">
        <v>84.1</v>
      </c>
      <c r="T5862">
        <v>10</v>
      </c>
      <c r="U5862">
        <v>2333.11130297822</v>
      </c>
      <c r="V5862">
        <v>1.5524625267666001E-2</v>
      </c>
    </row>
    <row r="5863" spans="1:22" hidden="1" x14ac:dyDescent="0.25">
      <c r="A5863" t="str">
        <f t="shared" si="122"/>
        <v>18-25FAsth Lowip_fac</v>
      </c>
      <c r="B5863" t="s">
        <v>3782</v>
      </c>
      <c r="C5863" t="s">
        <v>9</v>
      </c>
      <c r="D5863" t="s">
        <v>339</v>
      </c>
      <c r="E5863" t="s">
        <v>4973</v>
      </c>
      <c r="F5863">
        <v>245</v>
      </c>
      <c r="G5863" t="s">
        <v>289</v>
      </c>
      <c r="H5863">
        <v>0</v>
      </c>
      <c r="I5863">
        <v>0</v>
      </c>
      <c r="J5863" t="s">
        <v>335</v>
      </c>
      <c r="K5863">
        <v>0</v>
      </c>
      <c r="L5863">
        <v>0</v>
      </c>
      <c r="M5863">
        <v>0</v>
      </c>
      <c r="N5863">
        <v>0</v>
      </c>
      <c r="O5863">
        <v>0</v>
      </c>
      <c r="P5863">
        <v>0</v>
      </c>
      <c r="Q5863">
        <v>0</v>
      </c>
      <c r="R5863">
        <v>0</v>
      </c>
      <c r="S5863">
        <v>0</v>
      </c>
      <c r="T5863">
        <v>3</v>
      </c>
      <c r="U5863">
        <v>471.38714754098299</v>
      </c>
      <c r="V5863">
        <v>1</v>
      </c>
    </row>
    <row r="5864" spans="1:22" hidden="1" x14ac:dyDescent="0.25">
      <c r="A5864" t="str">
        <f t="shared" si="122"/>
        <v>18-25FAsth Lowip_prof</v>
      </c>
      <c r="B5864" t="s">
        <v>3782</v>
      </c>
      <c r="C5864" t="s">
        <v>9</v>
      </c>
      <c r="D5864" t="s">
        <v>339</v>
      </c>
      <c r="E5864" t="s">
        <v>4973</v>
      </c>
      <c r="F5864">
        <v>245</v>
      </c>
      <c r="G5864" t="s">
        <v>290</v>
      </c>
      <c r="H5864">
        <v>0</v>
      </c>
      <c r="I5864">
        <v>0</v>
      </c>
      <c r="J5864" t="s">
        <v>363</v>
      </c>
      <c r="K5864">
        <v>0</v>
      </c>
      <c r="L5864">
        <v>0</v>
      </c>
      <c r="M5864">
        <v>0</v>
      </c>
      <c r="N5864">
        <v>0</v>
      </c>
      <c r="O5864">
        <v>0</v>
      </c>
      <c r="P5864">
        <v>0</v>
      </c>
      <c r="Q5864">
        <v>0</v>
      </c>
      <c r="R5864">
        <v>0</v>
      </c>
      <c r="S5864">
        <v>0</v>
      </c>
      <c r="T5864">
        <v>3</v>
      </c>
      <c r="U5864">
        <v>2618.3225163879001</v>
      </c>
      <c r="V5864">
        <v>0.4</v>
      </c>
    </row>
    <row r="5865" spans="1:22" hidden="1" x14ac:dyDescent="0.25">
      <c r="A5865" t="str">
        <f t="shared" si="122"/>
        <v>18-25FAsth Lowop_ambulance</v>
      </c>
      <c r="B5865" t="s">
        <v>3782</v>
      </c>
      <c r="C5865" t="s">
        <v>9</v>
      </c>
      <c r="D5865" t="s">
        <v>339</v>
      </c>
      <c r="E5865" t="s">
        <v>4973</v>
      </c>
      <c r="F5865">
        <v>245</v>
      </c>
      <c r="G5865" t="s">
        <v>291</v>
      </c>
      <c r="H5865">
        <v>0</v>
      </c>
      <c r="I5865">
        <v>0</v>
      </c>
      <c r="J5865" t="s">
        <v>336</v>
      </c>
      <c r="K5865">
        <v>0</v>
      </c>
      <c r="L5865">
        <v>0</v>
      </c>
      <c r="M5865">
        <v>0</v>
      </c>
      <c r="N5865">
        <v>0</v>
      </c>
      <c r="O5865">
        <v>0</v>
      </c>
      <c r="P5865">
        <v>0</v>
      </c>
      <c r="Q5865">
        <v>0</v>
      </c>
      <c r="R5865">
        <v>0</v>
      </c>
      <c r="S5865">
        <v>0</v>
      </c>
      <c r="T5865">
        <v>3</v>
      </c>
      <c r="U5865">
        <v>0</v>
      </c>
      <c r="V5865">
        <v>0</v>
      </c>
    </row>
    <row r="5866" spans="1:22" hidden="1" x14ac:dyDescent="0.25">
      <c r="A5866" t="str">
        <f t="shared" si="122"/>
        <v>18-25FAsth Lowop_chiro</v>
      </c>
      <c r="B5866" t="s">
        <v>3782</v>
      </c>
      <c r="C5866" t="s">
        <v>9</v>
      </c>
      <c r="D5866" t="s">
        <v>339</v>
      </c>
      <c r="E5866" t="s">
        <v>4973</v>
      </c>
      <c r="F5866">
        <v>245</v>
      </c>
      <c r="G5866" t="s">
        <v>292</v>
      </c>
      <c r="H5866">
        <v>35.509517578124999</v>
      </c>
      <c r="I5866">
        <v>0.11</v>
      </c>
      <c r="J5866" t="s">
        <v>332</v>
      </c>
      <c r="K5866">
        <v>3.9060469335937502</v>
      </c>
      <c r="L5866">
        <v>956.98149873046896</v>
      </c>
      <c r="M5866">
        <v>0.11</v>
      </c>
      <c r="N5866">
        <v>0</v>
      </c>
      <c r="O5866">
        <v>0</v>
      </c>
      <c r="P5866">
        <v>0</v>
      </c>
      <c r="Q5866">
        <v>0</v>
      </c>
      <c r="R5866">
        <v>0</v>
      </c>
      <c r="S5866">
        <v>26.95</v>
      </c>
      <c r="T5866">
        <v>3</v>
      </c>
      <c r="U5866">
        <v>35.509517578124999</v>
      </c>
      <c r="V5866">
        <v>1.8998272884283199E-2</v>
      </c>
    </row>
    <row r="5867" spans="1:22" hidden="1" x14ac:dyDescent="0.25">
      <c r="A5867" t="str">
        <f t="shared" si="122"/>
        <v>18-25FAsth Lowop_ct_mri</v>
      </c>
      <c r="B5867" t="s">
        <v>3782</v>
      </c>
      <c r="C5867" t="s">
        <v>9</v>
      </c>
      <c r="D5867" t="s">
        <v>339</v>
      </c>
      <c r="E5867" t="s">
        <v>4973</v>
      </c>
      <c r="F5867">
        <v>245</v>
      </c>
      <c r="G5867" t="s">
        <v>293</v>
      </c>
      <c r="H5867">
        <v>566.86787563775499</v>
      </c>
      <c r="I5867">
        <v>0.01</v>
      </c>
      <c r="J5867" t="s">
        <v>333</v>
      </c>
      <c r="K5867">
        <v>5.6686787563775498</v>
      </c>
      <c r="L5867">
        <v>1388.8262953125</v>
      </c>
      <c r="M5867">
        <v>0</v>
      </c>
      <c r="N5867">
        <v>0.01</v>
      </c>
      <c r="O5867">
        <v>0</v>
      </c>
      <c r="P5867">
        <v>0</v>
      </c>
      <c r="Q5867">
        <v>0</v>
      </c>
      <c r="R5867">
        <v>0</v>
      </c>
      <c r="S5867">
        <v>2.4500000000000002</v>
      </c>
      <c r="T5867">
        <v>3</v>
      </c>
      <c r="U5867">
        <v>566.86787563775499</v>
      </c>
      <c r="V5867">
        <v>4.1841004184100397E-3</v>
      </c>
    </row>
    <row r="5868" spans="1:22" hidden="1" x14ac:dyDescent="0.25">
      <c r="A5868" t="str">
        <f t="shared" si="122"/>
        <v>18-25FAsth Lowop_diagnostic_cardiology</v>
      </c>
      <c r="B5868" t="s">
        <v>3782</v>
      </c>
      <c r="C5868" t="s">
        <v>9</v>
      </c>
      <c r="D5868" t="s">
        <v>339</v>
      </c>
      <c r="E5868" t="s">
        <v>4973</v>
      </c>
      <c r="F5868">
        <v>245</v>
      </c>
      <c r="G5868" t="s">
        <v>294</v>
      </c>
      <c r="H5868">
        <v>69.5545097720249</v>
      </c>
      <c r="I5868">
        <v>0.57999999999999996</v>
      </c>
      <c r="J5868" t="s">
        <v>333</v>
      </c>
      <c r="K5868">
        <v>40.341615667774398</v>
      </c>
      <c r="L5868">
        <v>9883.6958386047299</v>
      </c>
      <c r="M5868">
        <v>0</v>
      </c>
      <c r="N5868">
        <v>0.57999999999999996</v>
      </c>
      <c r="O5868">
        <v>0</v>
      </c>
      <c r="P5868">
        <v>0</v>
      </c>
      <c r="Q5868">
        <v>0</v>
      </c>
      <c r="R5868">
        <v>0</v>
      </c>
      <c r="S5868">
        <v>142.1</v>
      </c>
      <c r="T5868">
        <v>3</v>
      </c>
      <c r="U5868">
        <v>69.5545097720249</v>
      </c>
      <c r="V5868">
        <v>0.24267782426778201</v>
      </c>
    </row>
    <row r="5869" spans="1:22" hidden="1" x14ac:dyDescent="0.25">
      <c r="A5869" t="str">
        <f t="shared" si="122"/>
        <v>18-25FAsth Lowop_dialysis</v>
      </c>
      <c r="B5869" t="s">
        <v>3782</v>
      </c>
      <c r="C5869" t="s">
        <v>9</v>
      </c>
      <c r="D5869" t="s">
        <v>339</v>
      </c>
      <c r="E5869" t="s">
        <v>4973</v>
      </c>
      <c r="F5869">
        <v>245</v>
      </c>
      <c r="G5869" t="s">
        <v>295</v>
      </c>
      <c r="H5869">
        <v>0</v>
      </c>
      <c r="I5869">
        <v>0</v>
      </c>
      <c r="J5869" t="s">
        <v>336</v>
      </c>
      <c r="K5869">
        <v>0</v>
      </c>
      <c r="L5869">
        <v>0</v>
      </c>
      <c r="M5869">
        <v>0</v>
      </c>
      <c r="N5869">
        <v>0</v>
      </c>
      <c r="O5869">
        <v>0</v>
      </c>
      <c r="P5869">
        <v>0</v>
      </c>
      <c r="Q5869">
        <v>0</v>
      </c>
      <c r="R5869">
        <v>0</v>
      </c>
      <c r="S5869">
        <v>0</v>
      </c>
      <c r="T5869">
        <v>3</v>
      </c>
      <c r="U5869">
        <v>0</v>
      </c>
      <c r="V5869">
        <v>0</v>
      </c>
    </row>
    <row r="5870" spans="1:22" hidden="1" x14ac:dyDescent="0.25">
      <c r="A5870" t="str">
        <f t="shared" si="122"/>
        <v>18-25FAsth Lowop_dme</v>
      </c>
      <c r="B5870" t="s">
        <v>3782</v>
      </c>
      <c r="C5870" t="s">
        <v>9</v>
      </c>
      <c r="D5870" t="s">
        <v>339</v>
      </c>
      <c r="E5870" t="s">
        <v>4973</v>
      </c>
      <c r="F5870">
        <v>245</v>
      </c>
      <c r="G5870" t="s">
        <v>296</v>
      </c>
      <c r="H5870">
        <v>38.138081864337501</v>
      </c>
      <c r="I5870">
        <v>0.04</v>
      </c>
      <c r="J5870" t="s">
        <v>336</v>
      </c>
      <c r="K5870">
        <v>1.5255232745734999</v>
      </c>
      <c r="L5870">
        <v>373.75320227050798</v>
      </c>
      <c r="M5870">
        <v>0</v>
      </c>
      <c r="N5870">
        <v>0</v>
      </c>
      <c r="O5870">
        <v>0</v>
      </c>
      <c r="P5870">
        <v>0</v>
      </c>
      <c r="Q5870">
        <v>0.04</v>
      </c>
      <c r="R5870">
        <v>1.5255232745734999</v>
      </c>
      <c r="S5870">
        <v>9.8000000000000007</v>
      </c>
      <c r="T5870">
        <v>3</v>
      </c>
      <c r="U5870">
        <v>38.138081864337501</v>
      </c>
      <c r="V5870">
        <v>2.3668639053254399E-2</v>
      </c>
    </row>
    <row r="5871" spans="1:22" hidden="1" x14ac:dyDescent="0.25">
      <c r="A5871" t="str">
        <f t="shared" si="122"/>
        <v>18-25FAsth Lowop_er_fac</v>
      </c>
      <c r="B5871" t="s">
        <v>3782</v>
      </c>
      <c r="C5871" t="s">
        <v>9</v>
      </c>
      <c r="D5871" t="s">
        <v>339</v>
      </c>
      <c r="E5871" t="s">
        <v>4973</v>
      </c>
      <c r="F5871">
        <v>245</v>
      </c>
      <c r="G5871" t="s">
        <v>297</v>
      </c>
      <c r="H5871">
        <v>950.25728587606898</v>
      </c>
      <c r="I5871">
        <v>0.3</v>
      </c>
      <c r="J5871" t="s">
        <v>336</v>
      </c>
      <c r="K5871">
        <v>285.07718576282099</v>
      </c>
      <c r="L5871">
        <v>69843.910511891096</v>
      </c>
      <c r="M5871">
        <v>0</v>
      </c>
      <c r="N5871">
        <v>0</v>
      </c>
      <c r="O5871">
        <v>0</v>
      </c>
      <c r="P5871">
        <v>0</v>
      </c>
      <c r="Q5871">
        <v>0.3</v>
      </c>
      <c r="R5871">
        <v>285.07718576282099</v>
      </c>
      <c r="S5871">
        <v>73.5</v>
      </c>
      <c r="T5871">
        <v>3</v>
      </c>
      <c r="U5871">
        <v>950.25728587606898</v>
      </c>
      <c r="V5871">
        <v>0.177514792899408</v>
      </c>
    </row>
    <row r="5872" spans="1:22" hidden="1" x14ac:dyDescent="0.25">
      <c r="A5872" t="str">
        <f t="shared" si="122"/>
        <v>18-25FAsth Lowop_er_prof</v>
      </c>
      <c r="B5872" t="s">
        <v>3782</v>
      </c>
      <c r="C5872" t="s">
        <v>9</v>
      </c>
      <c r="D5872" t="s">
        <v>339</v>
      </c>
      <c r="E5872" t="s">
        <v>4973</v>
      </c>
      <c r="F5872">
        <v>245</v>
      </c>
      <c r="G5872" t="s">
        <v>298</v>
      </c>
      <c r="H5872">
        <v>0</v>
      </c>
      <c r="I5872">
        <v>0</v>
      </c>
      <c r="J5872" t="s">
        <v>276</v>
      </c>
      <c r="K5872">
        <v>0</v>
      </c>
      <c r="L5872">
        <v>0</v>
      </c>
      <c r="M5872">
        <v>0</v>
      </c>
      <c r="N5872">
        <v>0</v>
      </c>
      <c r="O5872">
        <v>0</v>
      </c>
      <c r="P5872">
        <v>0</v>
      </c>
      <c r="Q5872">
        <v>0</v>
      </c>
      <c r="R5872">
        <v>0</v>
      </c>
      <c r="S5872">
        <v>0</v>
      </c>
      <c r="T5872">
        <v>3</v>
      </c>
      <c r="U5872">
        <v>0</v>
      </c>
      <c r="V5872">
        <v>0</v>
      </c>
    </row>
    <row r="5873" spans="1:22" hidden="1" x14ac:dyDescent="0.25">
      <c r="A5873" t="str">
        <f t="shared" si="122"/>
        <v>18-25FAsth Lowop_eye</v>
      </c>
      <c r="B5873" t="s">
        <v>3782</v>
      </c>
      <c r="C5873" t="s">
        <v>9</v>
      </c>
      <c r="D5873" t="s">
        <v>339</v>
      </c>
      <c r="E5873" t="s">
        <v>4973</v>
      </c>
      <c r="F5873">
        <v>245</v>
      </c>
      <c r="G5873" t="s">
        <v>299</v>
      </c>
      <c r="H5873">
        <v>87.988581602758302</v>
      </c>
      <c r="I5873">
        <v>0.06</v>
      </c>
      <c r="J5873" t="s">
        <v>332</v>
      </c>
      <c r="K5873">
        <v>5.2793148961655003</v>
      </c>
      <c r="L5873">
        <v>1293.43214956055</v>
      </c>
      <c r="M5873">
        <v>0.06</v>
      </c>
      <c r="N5873">
        <v>0</v>
      </c>
      <c r="O5873">
        <v>0</v>
      </c>
      <c r="P5873">
        <v>0</v>
      </c>
      <c r="Q5873">
        <v>0</v>
      </c>
      <c r="R5873">
        <v>0</v>
      </c>
      <c r="S5873">
        <v>14.7</v>
      </c>
      <c r="T5873">
        <v>3</v>
      </c>
      <c r="U5873">
        <v>87.988581602758302</v>
      </c>
      <c r="V5873">
        <v>1.03626943005181E-2</v>
      </c>
    </row>
    <row r="5874" spans="1:22" hidden="1" x14ac:dyDescent="0.25">
      <c r="A5874" t="str">
        <f t="shared" si="122"/>
        <v>18-25FAsth Lowop_jcode</v>
      </c>
      <c r="B5874" t="s">
        <v>3782</v>
      </c>
      <c r="C5874" t="s">
        <v>9</v>
      </c>
      <c r="D5874" t="s">
        <v>339</v>
      </c>
      <c r="E5874" t="s">
        <v>4973</v>
      </c>
      <c r="F5874">
        <v>245</v>
      </c>
      <c r="G5874" t="s">
        <v>300</v>
      </c>
      <c r="H5874">
        <v>0</v>
      </c>
      <c r="I5874">
        <v>0</v>
      </c>
      <c r="J5874" t="s">
        <v>336</v>
      </c>
      <c r="K5874">
        <v>0</v>
      </c>
      <c r="L5874">
        <v>0</v>
      </c>
      <c r="M5874">
        <v>0</v>
      </c>
      <c r="N5874">
        <v>0</v>
      </c>
      <c r="O5874">
        <v>0</v>
      </c>
      <c r="P5874">
        <v>0</v>
      </c>
      <c r="Q5874">
        <v>0</v>
      </c>
      <c r="R5874">
        <v>0</v>
      </c>
      <c r="S5874">
        <v>0</v>
      </c>
      <c r="T5874">
        <v>3</v>
      </c>
      <c r="U5874">
        <v>0</v>
      </c>
      <c r="V5874">
        <v>0</v>
      </c>
    </row>
    <row r="5875" spans="1:22" hidden="1" x14ac:dyDescent="0.25">
      <c r="A5875" t="str">
        <f t="shared" si="122"/>
        <v>18-25FAsth Lowop_lab</v>
      </c>
      <c r="B5875" t="s">
        <v>3782</v>
      </c>
      <c r="C5875" t="s">
        <v>9</v>
      </c>
      <c r="D5875" t="s">
        <v>339</v>
      </c>
      <c r="E5875" t="s">
        <v>4973</v>
      </c>
      <c r="F5875">
        <v>245</v>
      </c>
      <c r="G5875" t="s">
        <v>301</v>
      </c>
      <c r="H5875">
        <v>63.116315445776003</v>
      </c>
      <c r="I5875">
        <v>1.44</v>
      </c>
      <c r="J5875" t="s">
        <v>333</v>
      </c>
      <c r="K5875">
        <v>90.887494241917395</v>
      </c>
      <c r="L5875">
        <v>22267.436089269799</v>
      </c>
      <c r="M5875">
        <v>0</v>
      </c>
      <c r="N5875">
        <v>1.44</v>
      </c>
      <c r="O5875">
        <v>0</v>
      </c>
      <c r="P5875">
        <v>0</v>
      </c>
      <c r="Q5875">
        <v>0</v>
      </c>
      <c r="R5875">
        <v>0</v>
      </c>
      <c r="S5875">
        <v>352.8</v>
      </c>
      <c r="T5875">
        <v>3</v>
      </c>
      <c r="U5875">
        <v>63.116315445776003</v>
      </c>
      <c r="V5875">
        <v>0.60251046025104604</v>
      </c>
    </row>
    <row r="5876" spans="1:22" hidden="1" x14ac:dyDescent="0.25">
      <c r="A5876" t="str">
        <f t="shared" si="122"/>
        <v>18-25FAsth Lowop_mh</v>
      </c>
      <c r="B5876" t="s">
        <v>3782</v>
      </c>
      <c r="C5876" t="s">
        <v>9</v>
      </c>
      <c r="D5876" t="s">
        <v>339</v>
      </c>
      <c r="E5876" t="s">
        <v>4973</v>
      </c>
      <c r="F5876">
        <v>245</v>
      </c>
      <c r="G5876" t="s">
        <v>302</v>
      </c>
      <c r="H5876">
        <v>111.973169782366</v>
      </c>
      <c r="I5876">
        <v>0.33</v>
      </c>
      <c r="J5876" t="s">
        <v>332</v>
      </c>
      <c r="K5876">
        <v>36.951146028180801</v>
      </c>
      <c r="L5876">
        <v>9053.0307769042993</v>
      </c>
      <c r="M5876">
        <v>0.33</v>
      </c>
      <c r="N5876">
        <v>0</v>
      </c>
      <c r="O5876">
        <v>0</v>
      </c>
      <c r="P5876">
        <v>0</v>
      </c>
      <c r="Q5876">
        <v>0</v>
      </c>
      <c r="R5876">
        <v>0</v>
      </c>
      <c r="S5876">
        <v>80.849999999999994</v>
      </c>
      <c r="T5876">
        <v>3</v>
      </c>
      <c r="U5876">
        <v>111.973169782366</v>
      </c>
      <c r="V5876">
        <v>5.6994818652849701E-2</v>
      </c>
    </row>
    <row r="5877" spans="1:22" hidden="1" x14ac:dyDescent="0.25">
      <c r="A5877" t="str">
        <f t="shared" si="122"/>
        <v>18-25FAsth Lowop_op_fac</v>
      </c>
      <c r="B5877" t="s">
        <v>3782</v>
      </c>
      <c r="C5877" t="s">
        <v>9</v>
      </c>
      <c r="D5877" t="s">
        <v>339</v>
      </c>
      <c r="E5877" t="s">
        <v>4973</v>
      </c>
      <c r="F5877">
        <v>245</v>
      </c>
      <c r="G5877" t="s">
        <v>303</v>
      </c>
      <c r="H5877">
        <v>208.89024254615899</v>
      </c>
      <c r="I5877">
        <v>0.12</v>
      </c>
      <c r="J5877" t="s">
        <v>336</v>
      </c>
      <c r="K5877">
        <v>25.066829105539099</v>
      </c>
      <c r="L5877">
        <v>6141.3731308570796</v>
      </c>
      <c r="M5877">
        <v>0</v>
      </c>
      <c r="N5877">
        <v>0</v>
      </c>
      <c r="O5877">
        <v>0</v>
      </c>
      <c r="P5877">
        <v>0</v>
      </c>
      <c r="Q5877">
        <v>0.12</v>
      </c>
      <c r="R5877">
        <v>25.066829105539099</v>
      </c>
      <c r="S5877">
        <v>29.4</v>
      </c>
      <c r="T5877">
        <v>3</v>
      </c>
      <c r="U5877">
        <v>208.89024254615899</v>
      </c>
      <c r="V5877">
        <v>7.1005917159763302E-2</v>
      </c>
    </row>
    <row r="5878" spans="1:22" hidden="1" x14ac:dyDescent="0.25">
      <c r="A5878" t="str">
        <f t="shared" si="122"/>
        <v>18-25FAsth Lowop_other</v>
      </c>
      <c r="B5878" t="s">
        <v>3782</v>
      </c>
      <c r="C5878" t="s">
        <v>9</v>
      </c>
      <c r="D5878" t="s">
        <v>339</v>
      </c>
      <c r="E5878" t="s">
        <v>4973</v>
      </c>
      <c r="F5878">
        <v>245</v>
      </c>
      <c r="G5878" t="s">
        <v>304</v>
      </c>
      <c r="H5878">
        <v>69.184707178273499</v>
      </c>
      <c r="I5878">
        <v>1</v>
      </c>
      <c r="J5878" t="s">
        <v>336</v>
      </c>
      <c r="K5878">
        <v>69.184707178273499</v>
      </c>
      <c r="L5878">
        <v>16950.253258676999</v>
      </c>
      <c r="M5878">
        <v>0</v>
      </c>
      <c r="N5878">
        <v>0</v>
      </c>
      <c r="O5878">
        <v>0</v>
      </c>
      <c r="P5878">
        <v>0</v>
      </c>
      <c r="Q5878">
        <v>1</v>
      </c>
      <c r="R5878">
        <v>69.184707178273499</v>
      </c>
      <c r="S5878">
        <v>245</v>
      </c>
      <c r="T5878">
        <v>3</v>
      </c>
      <c r="U5878">
        <v>69.184707178273499</v>
      </c>
      <c r="V5878">
        <v>0.59171597633136097</v>
      </c>
    </row>
    <row r="5879" spans="1:22" hidden="1" x14ac:dyDescent="0.25">
      <c r="A5879" t="str">
        <f t="shared" si="122"/>
        <v>18-25FAsth Lowop_prev</v>
      </c>
      <c r="B5879" t="s">
        <v>3782</v>
      </c>
      <c r="C5879" t="s">
        <v>9</v>
      </c>
      <c r="D5879" t="s">
        <v>339</v>
      </c>
      <c r="E5879" t="s">
        <v>4973</v>
      </c>
      <c r="F5879">
        <v>245</v>
      </c>
      <c r="G5879" t="s">
        <v>305</v>
      </c>
      <c r="H5879">
        <v>146.64061882690399</v>
      </c>
      <c r="I5879">
        <v>1.5</v>
      </c>
      <c r="J5879" t="s">
        <v>332</v>
      </c>
      <c r="K5879">
        <v>219.960928240356</v>
      </c>
      <c r="L5879">
        <v>53890.4274188872</v>
      </c>
      <c r="M5879">
        <v>1.5</v>
      </c>
      <c r="N5879">
        <v>0</v>
      </c>
      <c r="O5879">
        <v>0</v>
      </c>
      <c r="P5879">
        <v>0</v>
      </c>
      <c r="Q5879">
        <v>0</v>
      </c>
      <c r="R5879">
        <v>0</v>
      </c>
      <c r="S5879">
        <v>367.5</v>
      </c>
      <c r="T5879">
        <v>3</v>
      </c>
      <c r="U5879">
        <v>146.64061882690399</v>
      </c>
      <c r="V5879">
        <v>0.25906735751295301</v>
      </c>
    </row>
    <row r="5880" spans="1:22" hidden="1" x14ac:dyDescent="0.25">
      <c r="A5880" t="str">
        <f t="shared" si="122"/>
        <v>18-25FAsth Lowop_primcare</v>
      </c>
      <c r="B5880" t="s">
        <v>3782</v>
      </c>
      <c r="C5880" t="s">
        <v>9</v>
      </c>
      <c r="D5880" t="s">
        <v>339</v>
      </c>
      <c r="E5880" t="s">
        <v>4973</v>
      </c>
      <c r="F5880">
        <v>245</v>
      </c>
      <c r="G5880" t="s">
        <v>306</v>
      </c>
      <c r="H5880">
        <v>108.969638941554</v>
      </c>
      <c r="I5880">
        <v>1.91</v>
      </c>
      <c r="J5880" t="s">
        <v>332</v>
      </c>
      <c r="K5880">
        <v>208.13201037836799</v>
      </c>
      <c r="L5880">
        <v>50992.342542700098</v>
      </c>
      <c r="M5880">
        <v>1.91</v>
      </c>
      <c r="N5880">
        <v>0</v>
      </c>
      <c r="O5880">
        <v>0</v>
      </c>
      <c r="P5880">
        <v>0</v>
      </c>
      <c r="Q5880">
        <v>0</v>
      </c>
      <c r="R5880">
        <v>0</v>
      </c>
      <c r="S5880">
        <v>467.95</v>
      </c>
      <c r="T5880">
        <v>3</v>
      </c>
      <c r="U5880">
        <v>108.969638941554</v>
      </c>
      <c r="V5880">
        <v>0.329879101899827</v>
      </c>
    </row>
    <row r="5881" spans="1:22" hidden="1" x14ac:dyDescent="0.25">
      <c r="A5881" t="str">
        <f t="shared" si="122"/>
        <v>18-25FAsth Lowop_rehab</v>
      </c>
      <c r="B5881" t="s">
        <v>3782</v>
      </c>
      <c r="C5881" t="s">
        <v>9</v>
      </c>
      <c r="D5881" t="s">
        <v>339</v>
      </c>
      <c r="E5881" t="s">
        <v>4973</v>
      </c>
      <c r="F5881">
        <v>245</v>
      </c>
      <c r="G5881" t="s">
        <v>307</v>
      </c>
      <c r="H5881">
        <v>104.87732570726</v>
      </c>
      <c r="I5881">
        <v>0.16</v>
      </c>
      <c r="J5881" t="s">
        <v>336</v>
      </c>
      <c r="K5881">
        <v>16.7803721131617</v>
      </c>
      <c r="L5881">
        <v>4111.1911677246098</v>
      </c>
      <c r="M5881">
        <v>0</v>
      </c>
      <c r="N5881">
        <v>0</v>
      </c>
      <c r="O5881">
        <v>0</v>
      </c>
      <c r="P5881">
        <v>0</v>
      </c>
      <c r="Q5881">
        <v>0.16</v>
      </c>
      <c r="R5881">
        <v>16.7803721131617</v>
      </c>
      <c r="S5881">
        <v>39.200000000000003</v>
      </c>
      <c r="T5881">
        <v>3</v>
      </c>
      <c r="U5881">
        <v>104.87732570726</v>
      </c>
      <c r="V5881">
        <v>9.4674556213017694E-2</v>
      </c>
    </row>
    <row r="5882" spans="1:22" hidden="1" x14ac:dyDescent="0.25">
      <c r="A5882" t="str">
        <f t="shared" si="122"/>
        <v>18-25FAsth Lowop_speccare</v>
      </c>
      <c r="B5882" t="s">
        <v>3782</v>
      </c>
      <c r="C5882" t="s">
        <v>9</v>
      </c>
      <c r="D5882" t="s">
        <v>339</v>
      </c>
      <c r="E5882" t="s">
        <v>4973</v>
      </c>
      <c r="F5882">
        <v>245</v>
      </c>
      <c r="G5882" t="s">
        <v>308</v>
      </c>
      <c r="H5882">
        <v>106.951054571708</v>
      </c>
      <c r="I5882">
        <v>1.88</v>
      </c>
      <c r="J5882" t="s">
        <v>332</v>
      </c>
      <c r="K5882">
        <v>201.06798259480999</v>
      </c>
      <c r="L5882">
        <v>49261.655735728498</v>
      </c>
      <c r="M5882">
        <v>1.88</v>
      </c>
      <c r="N5882">
        <v>0</v>
      </c>
      <c r="O5882">
        <v>0</v>
      </c>
      <c r="P5882">
        <v>0</v>
      </c>
      <c r="Q5882">
        <v>0</v>
      </c>
      <c r="R5882">
        <v>0</v>
      </c>
      <c r="S5882">
        <v>460.6</v>
      </c>
      <c r="T5882">
        <v>3</v>
      </c>
      <c r="U5882">
        <v>106.951054571708</v>
      </c>
      <c r="V5882">
        <v>0.32469775474956802</v>
      </c>
    </row>
    <row r="5883" spans="1:22" hidden="1" x14ac:dyDescent="0.25">
      <c r="A5883" t="str">
        <f t="shared" si="122"/>
        <v>18-25FAsth Lowop_surg</v>
      </c>
      <c r="B5883" t="s">
        <v>3782</v>
      </c>
      <c r="C5883" t="s">
        <v>9</v>
      </c>
      <c r="D5883" t="s">
        <v>339</v>
      </c>
      <c r="E5883" t="s">
        <v>4973</v>
      </c>
      <c r="F5883">
        <v>245</v>
      </c>
      <c r="G5883" t="s">
        <v>309</v>
      </c>
      <c r="H5883">
        <v>38.685486752449897</v>
      </c>
      <c r="I5883">
        <v>7.0000000000000007E-2</v>
      </c>
      <c r="J5883" t="s">
        <v>336</v>
      </c>
      <c r="K5883">
        <v>2.7079840726714899</v>
      </c>
      <c r="L5883">
        <v>663.45609780451503</v>
      </c>
      <c r="M5883">
        <v>0</v>
      </c>
      <c r="N5883">
        <v>0</v>
      </c>
      <c r="O5883">
        <v>0</v>
      </c>
      <c r="P5883">
        <v>0</v>
      </c>
      <c r="Q5883">
        <v>7.0000000000000007E-2</v>
      </c>
      <c r="R5883">
        <v>2.7079840726714899</v>
      </c>
      <c r="S5883">
        <v>17.149999999999999</v>
      </c>
      <c r="T5883">
        <v>3</v>
      </c>
      <c r="U5883">
        <v>38.685486752449897</v>
      </c>
      <c r="V5883">
        <v>4.1420118343195297E-2</v>
      </c>
    </row>
    <row r="5884" spans="1:22" hidden="1" x14ac:dyDescent="0.25">
      <c r="A5884" t="str">
        <f t="shared" si="122"/>
        <v>18-25FAsth Lowop_ultrasound</v>
      </c>
      <c r="B5884" t="s">
        <v>3782</v>
      </c>
      <c r="C5884" t="s">
        <v>9</v>
      </c>
      <c r="D5884" t="s">
        <v>339</v>
      </c>
      <c r="E5884" t="s">
        <v>4973</v>
      </c>
      <c r="F5884">
        <v>245</v>
      </c>
      <c r="G5884" t="s">
        <v>310</v>
      </c>
      <c r="H5884">
        <v>223.43557144850101</v>
      </c>
      <c r="I5884">
        <v>0.09</v>
      </c>
      <c r="J5884" t="s">
        <v>333</v>
      </c>
      <c r="K5884">
        <v>20.109201430365101</v>
      </c>
      <c r="L5884">
        <v>4926.7543504394498</v>
      </c>
      <c r="M5884">
        <v>0</v>
      </c>
      <c r="N5884">
        <v>0.09</v>
      </c>
      <c r="O5884">
        <v>0</v>
      </c>
      <c r="P5884">
        <v>0</v>
      </c>
      <c r="Q5884">
        <v>0</v>
      </c>
      <c r="R5884">
        <v>0</v>
      </c>
      <c r="S5884">
        <v>22.05</v>
      </c>
      <c r="T5884">
        <v>3</v>
      </c>
      <c r="U5884">
        <v>223.43557144850101</v>
      </c>
      <c r="V5884">
        <v>3.7656903765690398E-2</v>
      </c>
    </row>
    <row r="5885" spans="1:22" hidden="1" x14ac:dyDescent="0.25">
      <c r="A5885" t="str">
        <f t="shared" si="122"/>
        <v>18-25FAsth Lowop_xray</v>
      </c>
      <c r="B5885" t="s">
        <v>3782</v>
      </c>
      <c r="C5885" t="s">
        <v>9</v>
      </c>
      <c r="D5885" t="s">
        <v>339</v>
      </c>
      <c r="E5885" t="s">
        <v>4973</v>
      </c>
      <c r="F5885">
        <v>245</v>
      </c>
      <c r="G5885" t="s">
        <v>311</v>
      </c>
      <c r="H5885">
        <v>63.526064685363202</v>
      </c>
      <c r="I5885">
        <v>0.27</v>
      </c>
      <c r="J5885" t="s">
        <v>333</v>
      </c>
      <c r="K5885">
        <v>17.1520374650481</v>
      </c>
      <c r="L5885">
        <v>4202.2491789367696</v>
      </c>
      <c r="M5885">
        <v>0</v>
      </c>
      <c r="N5885">
        <v>0.27</v>
      </c>
      <c r="O5885">
        <v>0</v>
      </c>
      <c r="P5885">
        <v>0</v>
      </c>
      <c r="Q5885">
        <v>0</v>
      </c>
      <c r="R5885">
        <v>0</v>
      </c>
      <c r="S5885">
        <v>66.150000000000006</v>
      </c>
      <c r="T5885">
        <v>3</v>
      </c>
      <c r="U5885">
        <v>63.526064685363202</v>
      </c>
      <c r="V5885">
        <v>0.11297071129707099</v>
      </c>
    </row>
    <row r="5886" spans="1:22" hidden="1" x14ac:dyDescent="0.25">
      <c r="A5886" t="str">
        <f t="shared" si="122"/>
        <v>18-25FAsth Lowrx_generic</v>
      </c>
      <c r="B5886" t="s">
        <v>3782</v>
      </c>
      <c r="C5886" t="s">
        <v>9</v>
      </c>
      <c r="D5886" t="s">
        <v>339</v>
      </c>
      <c r="E5886" t="s">
        <v>4973</v>
      </c>
      <c r="F5886">
        <v>245</v>
      </c>
      <c r="G5886" t="s">
        <v>312</v>
      </c>
      <c r="H5886">
        <v>28.2988568039938</v>
      </c>
      <c r="I5886">
        <v>8.68</v>
      </c>
      <c r="J5886" t="s">
        <v>334</v>
      </c>
      <c r="K5886">
        <v>245.63407705866601</v>
      </c>
      <c r="L5886">
        <v>60180.348879373101</v>
      </c>
      <c r="M5886">
        <v>0</v>
      </c>
      <c r="N5886">
        <v>0</v>
      </c>
      <c r="O5886">
        <v>8.68</v>
      </c>
      <c r="P5886">
        <v>0</v>
      </c>
      <c r="Q5886">
        <v>0</v>
      </c>
      <c r="R5886">
        <v>0</v>
      </c>
      <c r="S5886">
        <v>2126.6</v>
      </c>
      <c r="T5886">
        <v>3</v>
      </c>
      <c r="U5886">
        <v>28.2988568039938</v>
      </c>
      <c r="V5886">
        <v>0.7</v>
      </c>
    </row>
    <row r="5887" spans="1:22" hidden="1" x14ac:dyDescent="0.25">
      <c r="A5887" t="str">
        <f t="shared" si="122"/>
        <v>18-25FAsth Lowrx_npbrand</v>
      </c>
      <c r="B5887" t="s">
        <v>3782</v>
      </c>
      <c r="C5887" t="s">
        <v>9</v>
      </c>
      <c r="D5887" t="s">
        <v>339</v>
      </c>
      <c r="E5887" t="s">
        <v>4973</v>
      </c>
      <c r="F5887">
        <v>245</v>
      </c>
      <c r="G5887" t="s">
        <v>2688</v>
      </c>
      <c r="H5887">
        <v>164.01199050450401</v>
      </c>
      <c r="I5887">
        <v>0.46950324972000002</v>
      </c>
      <c r="J5887" t="s">
        <v>334</v>
      </c>
      <c r="K5887">
        <v>77.004162534910407</v>
      </c>
      <c r="L5887">
        <v>18866.019821053102</v>
      </c>
      <c r="M5887">
        <v>0</v>
      </c>
      <c r="N5887">
        <v>0</v>
      </c>
      <c r="O5887">
        <v>0.46950324972000002</v>
      </c>
      <c r="P5887">
        <v>0</v>
      </c>
      <c r="Q5887">
        <v>0</v>
      </c>
      <c r="R5887">
        <v>0</v>
      </c>
      <c r="S5887">
        <v>115.02829618139999</v>
      </c>
      <c r="T5887">
        <v>3</v>
      </c>
      <c r="U5887">
        <v>164.01199050450401</v>
      </c>
      <c r="V5887">
        <v>3.7863165300000001E-2</v>
      </c>
    </row>
    <row r="5888" spans="1:22" hidden="1" x14ac:dyDescent="0.25">
      <c r="A5888" t="str">
        <f t="shared" si="122"/>
        <v>18-25FAsth Lowrx_pbrand</v>
      </c>
      <c r="B5888" t="s">
        <v>3782</v>
      </c>
      <c r="C5888" t="s">
        <v>9</v>
      </c>
      <c r="D5888" t="s">
        <v>339</v>
      </c>
      <c r="E5888" t="s">
        <v>4973</v>
      </c>
      <c r="F5888">
        <v>245</v>
      </c>
      <c r="G5888" t="s">
        <v>2687</v>
      </c>
      <c r="H5888">
        <v>101.789229536357</v>
      </c>
      <c r="I5888">
        <v>3.25049675028</v>
      </c>
      <c r="J5888" t="s">
        <v>334</v>
      </c>
      <c r="K5888">
        <v>330.86555982143301</v>
      </c>
      <c r="L5888">
        <v>81062.062156251093</v>
      </c>
      <c r="M5888">
        <v>0</v>
      </c>
      <c r="N5888">
        <v>0</v>
      </c>
      <c r="O5888">
        <v>3.25049675028</v>
      </c>
      <c r="P5888">
        <v>0</v>
      </c>
      <c r="Q5888">
        <v>0</v>
      </c>
      <c r="R5888">
        <v>0</v>
      </c>
      <c r="S5888">
        <v>796.37170381860005</v>
      </c>
      <c r="T5888">
        <v>3</v>
      </c>
      <c r="U5888">
        <v>101.789229536357</v>
      </c>
      <c r="V5888">
        <v>0.26213683469999999</v>
      </c>
    </row>
    <row r="5889" spans="1:22" hidden="1" x14ac:dyDescent="0.25">
      <c r="A5889" t="str">
        <f t="shared" si="122"/>
        <v>18-25FAsth Lowrx_specialty</v>
      </c>
      <c r="B5889" t="s">
        <v>3782</v>
      </c>
      <c r="C5889" t="s">
        <v>9</v>
      </c>
      <c r="D5889" t="s">
        <v>339</v>
      </c>
      <c r="E5889" t="s">
        <v>4973</v>
      </c>
      <c r="F5889">
        <v>245</v>
      </c>
      <c r="G5889" t="s">
        <v>313</v>
      </c>
      <c r="H5889">
        <v>0</v>
      </c>
      <c r="I5889">
        <v>0</v>
      </c>
      <c r="J5889" t="s">
        <v>334</v>
      </c>
      <c r="K5889">
        <v>0</v>
      </c>
      <c r="L5889">
        <v>0</v>
      </c>
      <c r="M5889">
        <v>0</v>
      </c>
      <c r="N5889">
        <v>0</v>
      </c>
      <c r="O5889">
        <v>0</v>
      </c>
      <c r="P5889">
        <v>0</v>
      </c>
      <c r="Q5889">
        <v>0</v>
      </c>
      <c r="R5889">
        <v>0</v>
      </c>
      <c r="S5889">
        <v>0</v>
      </c>
      <c r="T5889">
        <v>3</v>
      </c>
      <c r="U5889">
        <v>0</v>
      </c>
      <c r="V5889">
        <v>0</v>
      </c>
    </row>
    <row r="5890" spans="1:22" hidden="1" x14ac:dyDescent="0.25">
      <c r="A5890" t="str">
        <f t="shared" si="122"/>
        <v>18-25FAsth Medip_fac</v>
      </c>
      <c r="B5890" t="s">
        <v>3782</v>
      </c>
      <c r="C5890" t="s">
        <v>9</v>
      </c>
      <c r="D5890" t="s">
        <v>339</v>
      </c>
      <c r="E5890" t="s">
        <v>4974</v>
      </c>
      <c r="F5890">
        <v>0</v>
      </c>
      <c r="G5890" t="s">
        <v>289</v>
      </c>
      <c r="H5890">
        <v>471.38714754098299</v>
      </c>
      <c r="I5890">
        <v>2.5000000000000001E-2</v>
      </c>
      <c r="J5890" t="s">
        <v>335</v>
      </c>
      <c r="K5890">
        <v>11.7846786885246</v>
      </c>
      <c r="L5890">
        <v>0</v>
      </c>
      <c r="M5890">
        <v>0</v>
      </c>
      <c r="N5890">
        <v>0</v>
      </c>
      <c r="O5890">
        <v>0</v>
      </c>
      <c r="P5890">
        <v>2.5000000000000001E-2</v>
      </c>
      <c r="Q5890">
        <v>0</v>
      </c>
      <c r="R5890">
        <v>0</v>
      </c>
      <c r="S5890">
        <v>0</v>
      </c>
      <c r="T5890">
        <v>5.5</v>
      </c>
      <c r="U5890">
        <v>471.38714754098299</v>
      </c>
      <c r="V5890">
        <v>1</v>
      </c>
    </row>
    <row r="5891" spans="1:22" hidden="1" x14ac:dyDescent="0.25">
      <c r="A5891" t="str">
        <f t="shared" si="122"/>
        <v>18-25FAsth Medip_prof</v>
      </c>
      <c r="B5891" t="s">
        <v>3782</v>
      </c>
      <c r="C5891" t="s">
        <v>9</v>
      </c>
      <c r="D5891" t="s">
        <v>339</v>
      </c>
      <c r="E5891" t="s">
        <v>4974</v>
      </c>
      <c r="F5891">
        <v>0</v>
      </c>
      <c r="G5891" t="s">
        <v>290</v>
      </c>
      <c r="H5891">
        <v>2618.3225163879001</v>
      </c>
      <c r="I5891">
        <v>0.01</v>
      </c>
      <c r="J5891" t="s">
        <v>363</v>
      </c>
      <c r="K5891">
        <v>26.183225163879001</v>
      </c>
      <c r="L5891">
        <v>0</v>
      </c>
      <c r="M5891">
        <v>0</v>
      </c>
      <c r="N5891">
        <v>0</v>
      </c>
      <c r="O5891">
        <v>0</v>
      </c>
      <c r="P5891">
        <v>0</v>
      </c>
      <c r="Q5891">
        <v>0</v>
      </c>
      <c r="R5891">
        <v>0</v>
      </c>
      <c r="S5891">
        <v>0</v>
      </c>
      <c r="T5891">
        <v>5.5</v>
      </c>
      <c r="U5891">
        <v>2618.3225163879001</v>
      </c>
      <c r="V5891">
        <v>0.4</v>
      </c>
    </row>
    <row r="5892" spans="1:22" hidden="1" x14ac:dyDescent="0.25">
      <c r="A5892" t="str">
        <f t="shared" si="122"/>
        <v>18-25FAsth Medop_ambulance</v>
      </c>
      <c r="B5892" t="s">
        <v>3782</v>
      </c>
      <c r="C5892" t="s">
        <v>9</v>
      </c>
      <c r="D5892" t="s">
        <v>339</v>
      </c>
      <c r="E5892" t="s">
        <v>4974</v>
      </c>
      <c r="F5892">
        <v>0</v>
      </c>
      <c r="G5892" t="s">
        <v>291</v>
      </c>
      <c r="H5892">
        <v>777.57215588228996</v>
      </c>
      <c r="I5892">
        <v>2.5000000000000001E-2</v>
      </c>
      <c r="J5892" t="s">
        <v>336</v>
      </c>
      <c r="K5892">
        <v>19.4393038970573</v>
      </c>
      <c r="L5892">
        <v>0</v>
      </c>
      <c r="M5892">
        <v>0</v>
      </c>
      <c r="N5892">
        <v>0</v>
      </c>
      <c r="O5892">
        <v>0</v>
      </c>
      <c r="P5892">
        <v>0</v>
      </c>
      <c r="Q5892">
        <v>2.5000000000000001E-2</v>
      </c>
      <c r="R5892">
        <v>19.4393038970573</v>
      </c>
      <c r="S5892">
        <v>0</v>
      </c>
      <c r="T5892">
        <v>5.5</v>
      </c>
      <c r="U5892">
        <v>777.57215588228996</v>
      </c>
      <c r="V5892">
        <v>7.63358778625954E-3</v>
      </c>
    </row>
    <row r="5893" spans="1:22" hidden="1" x14ac:dyDescent="0.25">
      <c r="A5893" t="str">
        <f t="shared" si="122"/>
        <v>18-25FAsth Medop_chiro</v>
      </c>
      <c r="B5893" t="s">
        <v>3782</v>
      </c>
      <c r="C5893" t="s">
        <v>9</v>
      </c>
      <c r="D5893" t="s">
        <v>339</v>
      </c>
      <c r="E5893" t="s">
        <v>4974</v>
      </c>
      <c r="F5893">
        <v>0</v>
      </c>
      <c r="G5893" t="s">
        <v>292</v>
      </c>
      <c r="H5893">
        <v>44.898233864797398</v>
      </c>
      <c r="I5893">
        <v>0.55500000000000005</v>
      </c>
      <c r="J5893" t="s">
        <v>332</v>
      </c>
      <c r="K5893">
        <v>24.918519794962599</v>
      </c>
      <c r="L5893">
        <v>0</v>
      </c>
      <c r="M5893">
        <v>0.55500000000000005</v>
      </c>
      <c r="N5893">
        <v>0</v>
      </c>
      <c r="O5893">
        <v>0</v>
      </c>
      <c r="P5893">
        <v>0</v>
      </c>
      <c r="Q5893">
        <v>0</v>
      </c>
      <c r="R5893">
        <v>0</v>
      </c>
      <c r="S5893">
        <v>0</v>
      </c>
      <c r="T5893">
        <v>5.5</v>
      </c>
      <c r="U5893">
        <v>44.898233864797398</v>
      </c>
      <c r="V5893">
        <v>5.89171974522293E-2</v>
      </c>
    </row>
    <row r="5894" spans="1:22" hidden="1" x14ac:dyDescent="0.25">
      <c r="A5894" t="str">
        <f t="shared" si="122"/>
        <v>18-25FAsth Medop_ct_mri</v>
      </c>
      <c r="B5894" t="s">
        <v>3782</v>
      </c>
      <c r="C5894" t="s">
        <v>9</v>
      </c>
      <c r="D5894" t="s">
        <v>339</v>
      </c>
      <c r="E5894" t="s">
        <v>4974</v>
      </c>
      <c r="F5894">
        <v>0</v>
      </c>
      <c r="G5894" t="s">
        <v>293</v>
      </c>
      <c r="H5894">
        <v>800.72176273719197</v>
      </c>
      <c r="I5894">
        <v>0.14499999999999999</v>
      </c>
      <c r="J5894" t="s">
        <v>333</v>
      </c>
      <c r="K5894">
        <v>116.104655596893</v>
      </c>
      <c r="L5894">
        <v>0</v>
      </c>
      <c r="M5894">
        <v>0</v>
      </c>
      <c r="N5894">
        <v>0.14499999999999999</v>
      </c>
      <c r="O5894">
        <v>0</v>
      </c>
      <c r="P5894">
        <v>0</v>
      </c>
      <c r="Q5894">
        <v>0</v>
      </c>
      <c r="R5894">
        <v>0</v>
      </c>
      <c r="S5894">
        <v>0</v>
      </c>
      <c r="T5894">
        <v>5.5</v>
      </c>
      <c r="U5894">
        <v>800.72176273719197</v>
      </c>
      <c r="V5894">
        <v>3.71794871794872E-2</v>
      </c>
    </row>
    <row r="5895" spans="1:22" hidden="1" x14ac:dyDescent="0.25">
      <c r="A5895" t="str">
        <f t="shared" si="122"/>
        <v>18-25FAsth Medop_diagnostic_cardiology</v>
      </c>
      <c r="B5895" t="s">
        <v>3782</v>
      </c>
      <c r="C5895" t="s">
        <v>9</v>
      </c>
      <c r="D5895" t="s">
        <v>339</v>
      </c>
      <c r="E5895" t="s">
        <v>4974</v>
      </c>
      <c r="F5895">
        <v>0</v>
      </c>
      <c r="G5895" t="s">
        <v>294</v>
      </c>
      <c r="H5895">
        <v>118.224500142162</v>
      </c>
      <c r="I5895">
        <v>0.76</v>
      </c>
      <c r="J5895" t="s">
        <v>333</v>
      </c>
      <c r="K5895">
        <v>89.850620108043003</v>
      </c>
      <c r="L5895">
        <v>0</v>
      </c>
      <c r="M5895">
        <v>0</v>
      </c>
      <c r="N5895">
        <v>0.76</v>
      </c>
      <c r="O5895">
        <v>0</v>
      </c>
      <c r="P5895">
        <v>0</v>
      </c>
      <c r="Q5895">
        <v>0</v>
      </c>
      <c r="R5895">
        <v>0</v>
      </c>
      <c r="S5895">
        <v>0</v>
      </c>
      <c r="T5895">
        <v>5.5</v>
      </c>
      <c r="U5895">
        <v>118.224500142162</v>
      </c>
      <c r="V5895">
        <v>0.19487179487179501</v>
      </c>
    </row>
    <row r="5896" spans="1:22" hidden="1" x14ac:dyDescent="0.25">
      <c r="A5896" t="str">
        <f t="shared" si="122"/>
        <v>18-25FAsth Medop_dialysis</v>
      </c>
      <c r="B5896" t="s">
        <v>3782</v>
      </c>
      <c r="C5896" t="s">
        <v>9</v>
      </c>
      <c r="D5896" t="s">
        <v>339</v>
      </c>
      <c r="E5896" t="s">
        <v>4974</v>
      </c>
      <c r="F5896">
        <v>0</v>
      </c>
      <c r="G5896" t="s">
        <v>295</v>
      </c>
      <c r="H5896">
        <v>0</v>
      </c>
      <c r="I5896">
        <v>0</v>
      </c>
      <c r="J5896" t="s">
        <v>336</v>
      </c>
      <c r="K5896">
        <v>0</v>
      </c>
      <c r="L5896">
        <v>0</v>
      </c>
      <c r="M5896">
        <v>0</v>
      </c>
      <c r="N5896">
        <v>0</v>
      </c>
      <c r="O5896">
        <v>0</v>
      </c>
      <c r="P5896">
        <v>0</v>
      </c>
      <c r="Q5896">
        <v>0</v>
      </c>
      <c r="R5896">
        <v>0</v>
      </c>
      <c r="S5896">
        <v>0</v>
      </c>
      <c r="T5896">
        <v>5.5</v>
      </c>
      <c r="U5896">
        <v>0</v>
      </c>
      <c r="V5896">
        <v>0</v>
      </c>
    </row>
    <row r="5897" spans="1:22" hidden="1" x14ac:dyDescent="0.25">
      <c r="A5897" t="str">
        <f t="shared" si="122"/>
        <v>18-25FAsth Medop_dme</v>
      </c>
      <c r="B5897" t="s">
        <v>3782</v>
      </c>
      <c r="C5897" t="s">
        <v>9</v>
      </c>
      <c r="D5897" t="s">
        <v>339</v>
      </c>
      <c r="E5897" t="s">
        <v>4974</v>
      </c>
      <c r="F5897">
        <v>0</v>
      </c>
      <c r="G5897" t="s">
        <v>296</v>
      </c>
      <c r="H5897">
        <v>105.663529460897</v>
      </c>
      <c r="I5897">
        <v>0.13500000000000001</v>
      </c>
      <c r="J5897" t="s">
        <v>336</v>
      </c>
      <c r="K5897">
        <v>14.2645764772211</v>
      </c>
      <c r="L5897">
        <v>0</v>
      </c>
      <c r="M5897">
        <v>0</v>
      </c>
      <c r="N5897">
        <v>0</v>
      </c>
      <c r="O5897">
        <v>0</v>
      </c>
      <c r="P5897">
        <v>0</v>
      </c>
      <c r="Q5897">
        <v>0.13500000000000001</v>
      </c>
      <c r="R5897">
        <v>14.2645764772211</v>
      </c>
      <c r="S5897">
        <v>0</v>
      </c>
      <c r="T5897">
        <v>5.5</v>
      </c>
      <c r="U5897">
        <v>105.663529460897</v>
      </c>
      <c r="V5897">
        <v>4.12213740458015E-2</v>
      </c>
    </row>
    <row r="5898" spans="1:22" hidden="1" x14ac:dyDescent="0.25">
      <c r="A5898" t="str">
        <f t="shared" si="122"/>
        <v>18-25FAsth Medop_er_fac</v>
      </c>
      <c r="B5898" t="s">
        <v>3782</v>
      </c>
      <c r="C5898" t="s">
        <v>9</v>
      </c>
      <c r="D5898" t="s">
        <v>339</v>
      </c>
      <c r="E5898" t="s">
        <v>4974</v>
      </c>
      <c r="F5898">
        <v>0</v>
      </c>
      <c r="G5898" t="s">
        <v>297</v>
      </c>
      <c r="H5898">
        <v>1353.46319398436</v>
      </c>
      <c r="I5898">
        <v>0.69499999999999995</v>
      </c>
      <c r="J5898" t="s">
        <v>336</v>
      </c>
      <c r="K5898">
        <v>940.65691981912801</v>
      </c>
      <c r="L5898">
        <v>0</v>
      </c>
      <c r="M5898">
        <v>0</v>
      </c>
      <c r="N5898">
        <v>0</v>
      </c>
      <c r="O5898">
        <v>0</v>
      </c>
      <c r="P5898">
        <v>0</v>
      </c>
      <c r="Q5898">
        <v>0.69499999999999995</v>
      </c>
      <c r="R5898">
        <v>940.65691981912801</v>
      </c>
      <c r="S5898">
        <v>0</v>
      </c>
      <c r="T5898">
        <v>5.5</v>
      </c>
      <c r="U5898">
        <v>1353.46319398436</v>
      </c>
      <c r="V5898">
        <v>0.212213740458015</v>
      </c>
    </row>
    <row r="5899" spans="1:22" hidden="1" x14ac:dyDescent="0.25">
      <c r="A5899" t="str">
        <f t="shared" si="122"/>
        <v>18-25FAsth Medop_er_prof</v>
      </c>
      <c r="B5899" t="s">
        <v>3782</v>
      </c>
      <c r="C5899" t="s">
        <v>9</v>
      </c>
      <c r="D5899" t="s">
        <v>339</v>
      </c>
      <c r="E5899" t="s">
        <v>4974</v>
      </c>
      <c r="F5899">
        <v>0</v>
      </c>
      <c r="G5899" t="s">
        <v>298</v>
      </c>
      <c r="H5899">
        <v>0</v>
      </c>
      <c r="I5899">
        <v>0</v>
      </c>
      <c r="J5899" t="s">
        <v>276</v>
      </c>
      <c r="K5899">
        <v>0</v>
      </c>
      <c r="L5899">
        <v>0</v>
      </c>
      <c r="M5899">
        <v>0</v>
      </c>
      <c r="N5899">
        <v>0</v>
      </c>
      <c r="O5899">
        <v>0</v>
      </c>
      <c r="P5899">
        <v>0</v>
      </c>
      <c r="Q5899">
        <v>0</v>
      </c>
      <c r="R5899">
        <v>0</v>
      </c>
      <c r="S5899">
        <v>0</v>
      </c>
      <c r="T5899">
        <v>5.5</v>
      </c>
      <c r="U5899">
        <v>0</v>
      </c>
      <c r="V5899">
        <v>0</v>
      </c>
    </row>
    <row r="5900" spans="1:22" hidden="1" x14ac:dyDescent="0.25">
      <c r="A5900" t="str">
        <f t="shared" si="122"/>
        <v>18-25FAsth Medop_eye</v>
      </c>
      <c r="B5900" t="s">
        <v>3782</v>
      </c>
      <c r="C5900" t="s">
        <v>9</v>
      </c>
      <c r="D5900" t="s">
        <v>339</v>
      </c>
      <c r="E5900" t="s">
        <v>4974</v>
      </c>
      <c r="F5900">
        <v>0</v>
      </c>
      <c r="G5900" t="s">
        <v>299</v>
      </c>
      <c r="H5900">
        <v>144.54701731152201</v>
      </c>
      <c r="I5900">
        <v>4.4999999999999998E-2</v>
      </c>
      <c r="J5900" t="s">
        <v>332</v>
      </c>
      <c r="K5900">
        <v>6.5046157790185104</v>
      </c>
      <c r="L5900">
        <v>0</v>
      </c>
      <c r="M5900">
        <v>4.4999999999999998E-2</v>
      </c>
      <c r="N5900">
        <v>0</v>
      </c>
      <c r="O5900">
        <v>0</v>
      </c>
      <c r="P5900">
        <v>0</v>
      </c>
      <c r="Q5900">
        <v>0</v>
      </c>
      <c r="R5900">
        <v>0</v>
      </c>
      <c r="S5900">
        <v>0</v>
      </c>
      <c r="T5900">
        <v>5.5</v>
      </c>
      <c r="U5900">
        <v>144.54701731152201</v>
      </c>
      <c r="V5900">
        <v>4.7770700636942699E-3</v>
      </c>
    </row>
    <row r="5901" spans="1:22" hidden="1" x14ac:dyDescent="0.25">
      <c r="A5901" t="str">
        <f t="shared" si="122"/>
        <v>18-25FAsth Medop_jcode</v>
      </c>
      <c r="B5901" t="s">
        <v>3782</v>
      </c>
      <c r="C5901" t="s">
        <v>9</v>
      </c>
      <c r="D5901" t="s">
        <v>339</v>
      </c>
      <c r="E5901" t="s">
        <v>4974</v>
      </c>
      <c r="F5901">
        <v>0</v>
      </c>
      <c r="G5901" t="s">
        <v>300</v>
      </c>
      <c r="H5901">
        <v>0</v>
      </c>
      <c r="I5901">
        <v>0</v>
      </c>
      <c r="J5901" t="s">
        <v>336</v>
      </c>
      <c r="K5901">
        <v>0</v>
      </c>
      <c r="L5901">
        <v>0</v>
      </c>
      <c r="M5901">
        <v>0</v>
      </c>
      <c r="N5901">
        <v>0</v>
      </c>
      <c r="O5901">
        <v>0</v>
      </c>
      <c r="P5901">
        <v>0</v>
      </c>
      <c r="Q5901">
        <v>0</v>
      </c>
      <c r="R5901">
        <v>0</v>
      </c>
      <c r="S5901">
        <v>0</v>
      </c>
      <c r="T5901">
        <v>5.5</v>
      </c>
      <c r="U5901">
        <v>0</v>
      </c>
      <c r="V5901">
        <v>0</v>
      </c>
    </row>
    <row r="5902" spans="1:22" hidden="1" x14ac:dyDescent="0.25">
      <c r="A5902" t="str">
        <f t="shared" si="122"/>
        <v>18-25FAsth Medop_lab</v>
      </c>
      <c r="B5902" t="s">
        <v>3782</v>
      </c>
      <c r="C5902" t="s">
        <v>9</v>
      </c>
      <c r="D5902" t="s">
        <v>339</v>
      </c>
      <c r="E5902" t="s">
        <v>4974</v>
      </c>
      <c r="F5902">
        <v>0</v>
      </c>
      <c r="G5902" t="s">
        <v>301</v>
      </c>
      <c r="H5902">
        <v>82.326950790069105</v>
      </c>
      <c r="I5902">
        <v>2.2250000000000001</v>
      </c>
      <c r="J5902" t="s">
        <v>333</v>
      </c>
      <c r="K5902">
        <v>183.177465507904</v>
      </c>
      <c r="L5902">
        <v>0</v>
      </c>
      <c r="M5902">
        <v>0</v>
      </c>
      <c r="N5902">
        <v>2.2250000000000001</v>
      </c>
      <c r="O5902">
        <v>0</v>
      </c>
      <c r="P5902">
        <v>0</v>
      </c>
      <c r="Q5902">
        <v>0</v>
      </c>
      <c r="R5902">
        <v>0</v>
      </c>
      <c r="S5902">
        <v>0</v>
      </c>
      <c r="T5902">
        <v>5.5</v>
      </c>
      <c r="U5902">
        <v>82.326950790069105</v>
      </c>
      <c r="V5902">
        <v>0.57051282051282004</v>
      </c>
    </row>
    <row r="5903" spans="1:22" hidden="1" x14ac:dyDescent="0.25">
      <c r="A5903" t="str">
        <f t="shared" si="122"/>
        <v>18-25FAsth Medop_mh</v>
      </c>
      <c r="B5903" t="s">
        <v>3782</v>
      </c>
      <c r="C5903" t="s">
        <v>9</v>
      </c>
      <c r="D5903" t="s">
        <v>339</v>
      </c>
      <c r="E5903" t="s">
        <v>4974</v>
      </c>
      <c r="F5903">
        <v>0</v>
      </c>
      <c r="G5903" t="s">
        <v>302</v>
      </c>
      <c r="H5903">
        <v>107.35925406578799</v>
      </c>
      <c r="I5903">
        <v>0.65500000000000003</v>
      </c>
      <c r="J5903" t="s">
        <v>332</v>
      </c>
      <c r="K5903">
        <v>70.320311413091403</v>
      </c>
      <c r="L5903">
        <v>0</v>
      </c>
      <c r="M5903">
        <v>0.65500000000000003</v>
      </c>
      <c r="N5903">
        <v>0</v>
      </c>
      <c r="O5903">
        <v>0</v>
      </c>
      <c r="P5903">
        <v>0</v>
      </c>
      <c r="Q5903">
        <v>0</v>
      </c>
      <c r="R5903">
        <v>0</v>
      </c>
      <c r="S5903">
        <v>0</v>
      </c>
      <c r="T5903">
        <v>5.5</v>
      </c>
      <c r="U5903">
        <v>107.35925406578799</v>
      </c>
      <c r="V5903">
        <v>6.9532908704883198E-2</v>
      </c>
    </row>
    <row r="5904" spans="1:22" hidden="1" x14ac:dyDescent="0.25">
      <c r="A5904" t="str">
        <f t="shared" si="122"/>
        <v>18-25FAsth Medop_op_fac</v>
      </c>
      <c r="B5904" t="s">
        <v>3782</v>
      </c>
      <c r="C5904" t="s">
        <v>9</v>
      </c>
      <c r="D5904" t="s">
        <v>339</v>
      </c>
      <c r="E5904" t="s">
        <v>4974</v>
      </c>
      <c r="F5904">
        <v>0</v>
      </c>
      <c r="G5904" t="s">
        <v>303</v>
      </c>
      <c r="H5904">
        <v>398.63524783911902</v>
      </c>
      <c r="I5904">
        <v>0.255</v>
      </c>
      <c r="J5904" t="s">
        <v>336</v>
      </c>
      <c r="K5904">
        <v>101.651988198975</v>
      </c>
      <c r="L5904">
        <v>0</v>
      </c>
      <c r="M5904">
        <v>0</v>
      </c>
      <c r="N5904">
        <v>0</v>
      </c>
      <c r="O5904">
        <v>0</v>
      </c>
      <c r="P5904">
        <v>0</v>
      </c>
      <c r="Q5904">
        <v>0.255</v>
      </c>
      <c r="R5904">
        <v>101.651988198975</v>
      </c>
      <c r="S5904">
        <v>0</v>
      </c>
      <c r="T5904">
        <v>5.5</v>
      </c>
      <c r="U5904">
        <v>398.63524783911902</v>
      </c>
      <c r="V5904">
        <v>7.7862595419847302E-2</v>
      </c>
    </row>
    <row r="5905" spans="1:22" hidden="1" x14ac:dyDescent="0.25">
      <c r="A5905" t="str">
        <f t="shared" si="122"/>
        <v>18-25FAsth Medop_other</v>
      </c>
      <c r="B5905" t="s">
        <v>3782</v>
      </c>
      <c r="C5905" t="s">
        <v>9</v>
      </c>
      <c r="D5905" t="s">
        <v>339</v>
      </c>
      <c r="E5905" t="s">
        <v>4974</v>
      </c>
      <c r="F5905">
        <v>0</v>
      </c>
      <c r="G5905" t="s">
        <v>304</v>
      </c>
      <c r="H5905">
        <v>187.26479904499399</v>
      </c>
      <c r="I5905">
        <v>1</v>
      </c>
      <c r="J5905" t="s">
        <v>336</v>
      </c>
      <c r="K5905">
        <v>187.26479904499399</v>
      </c>
      <c r="L5905">
        <v>0</v>
      </c>
      <c r="M5905">
        <v>0</v>
      </c>
      <c r="N5905">
        <v>0</v>
      </c>
      <c r="O5905">
        <v>0</v>
      </c>
      <c r="P5905">
        <v>0</v>
      </c>
      <c r="Q5905">
        <v>1</v>
      </c>
      <c r="R5905">
        <v>187.26479904499399</v>
      </c>
      <c r="S5905">
        <v>0</v>
      </c>
      <c r="T5905">
        <v>5.5</v>
      </c>
      <c r="U5905">
        <v>187.26479904499399</v>
      </c>
      <c r="V5905">
        <v>0.30534351145038202</v>
      </c>
    </row>
    <row r="5906" spans="1:22" hidden="1" x14ac:dyDescent="0.25">
      <c r="A5906" t="str">
        <f t="shared" si="122"/>
        <v>18-25FAsth Medop_prev</v>
      </c>
      <c r="B5906" t="s">
        <v>3782</v>
      </c>
      <c r="C5906" t="s">
        <v>9</v>
      </c>
      <c r="D5906" t="s">
        <v>339</v>
      </c>
      <c r="E5906" t="s">
        <v>4974</v>
      </c>
      <c r="F5906">
        <v>0</v>
      </c>
      <c r="G5906" t="s">
        <v>305</v>
      </c>
      <c r="H5906">
        <v>148.26660384412099</v>
      </c>
      <c r="I5906">
        <v>2.14</v>
      </c>
      <c r="J5906" t="s">
        <v>332</v>
      </c>
      <c r="K5906">
        <v>317.29053222641897</v>
      </c>
      <c r="L5906">
        <v>0</v>
      </c>
      <c r="M5906">
        <v>2.14</v>
      </c>
      <c r="N5906">
        <v>0</v>
      </c>
      <c r="O5906">
        <v>0</v>
      </c>
      <c r="P5906">
        <v>0</v>
      </c>
      <c r="Q5906">
        <v>0</v>
      </c>
      <c r="R5906">
        <v>0</v>
      </c>
      <c r="S5906">
        <v>0</v>
      </c>
      <c r="T5906">
        <v>5.5</v>
      </c>
      <c r="U5906">
        <v>148.26660384412099</v>
      </c>
      <c r="V5906">
        <v>0.227176220806794</v>
      </c>
    </row>
    <row r="5907" spans="1:22" hidden="1" x14ac:dyDescent="0.25">
      <c r="A5907" t="str">
        <f t="shared" si="122"/>
        <v>18-25FAsth Medop_primcare</v>
      </c>
      <c r="B5907" t="s">
        <v>3782</v>
      </c>
      <c r="C5907" t="s">
        <v>9</v>
      </c>
      <c r="D5907" t="s">
        <v>339</v>
      </c>
      <c r="E5907" t="s">
        <v>4974</v>
      </c>
      <c r="F5907">
        <v>0</v>
      </c>
      <c r="G5907" t="s">
        <v>306</v>
      </c>
      <c r="H5907">
        <v>116.797741906403</v>
      </c>
      <c r="I5907">
        <v>2.76</v>
      </c>
      <c r="J5907" t="s">
        <v>332</v>
      </c>
      <c r="K5907">
        <v>322.36176766167102</v>
      </c>
      <c r="L5907">
        <v>0</v>
      </c>
      <c r="M5907">
        <v>2.76</v>
      </c>
      <c r="N5907">
        <v>0</v>
      </c>
      <c r="O5907">
        <v>0</v>
      </c>
      <c r="P5907">
        <v>0</v>
      </c>
      <c r="Q5907">
        <v>0</v>
      </c>
      <c r="R5907">
        <v>0</v>
      </c>
      <c r="S5907">
        <v>0</v>
      </c>
      <c r="T5907">
        <v>5.5</v>
      </c>
      <c r="U5907">
        <v>116.797741906403</v>
      </c>
      <c r="V5907">
        <v>0.29299363057324801</v>
      </c>
    </row>
    <row r="5908" spans="1:22" hidden="1" x14ac:dyDescent="0.25">
      <c r="A5908" t="str">
        <f t="shared" si="122"/>
        <v>18-25FAsth Medop_rehab</v>
      </c>
      <c r="B5908" t="s">
        <v>3782</v>
      </c>
      <c r="C5908" t="s">
        <v>9</v>
      </c>
      <c r="D5908" t="s">
        <v>339</v>
      </c>
      <c r="E5908" t="s">
        <v>4974</v>
      </c>
      <c r="F5908">
        <v>0</v>
      </c>
      <c r="G5908" t="s">
        <v>307</v>
      </c>
      <c r="H5908">
        <v>76.811184550138407</v>
      </c>
      <c r="I5908">
        <v>0.96499999999999997</v>
      </c>
      <c r="J5908" t="s">
        <v>336</v>
      </c>
      <c r="K5908">
        <v>74.122793090883604</v>
      </c>
      <c r="L5908">
        <v>0</v>
      </c>
      <c r="M5908">
        <v>0</v>
      </c>
      <c r="N5908">
        <v>0</v>
      </c>
      <c r="O5908">
        <v>0</v>
      </c>
      <c r="P5908">
        <v>0</v>
      </c>
      <c r="Q5908">
        <v>0.96499999999999997</v>
      </c>
      <c r="R5908">
        <v>74.122793090883604</v>
      </c>
      <c r="S5908">
        <v>0</v>
      </c>
      <c r="T5908">
        <v>5.5</v>
      </c>
      <c r="U5908">
        <v>76.811184550138407</v>
      </c>
      <c r="V5908">
        <v>0.29465648854961801</v>
      </c>
    </row>
    <row r="5909" spans="1:22" hidden="1" x14ac:dyDescent="0.25">
      <c r="A5909" t="str">
        <f t="shared" si="122"/>
        <v>18-25FAsth Medop_speccare</v>
      </c>
      <c r="B5909" t="s">
        <v>3782</v>
      </c>
      <c r="C5909" t="s">
        <v>9</v>
      </c>
      <c r="D5909" t="s">
        <v>339</v>
      </c>
      <c r="E5909" t="s">
        <v>4974</v>
      </c>
      <c r="F5909">
        <v>0</v>
      </c>
      <c r="G5909" t="s">
        <v>308</v>
      </c>
      <c r="H5909">
        <v>118.783081713063</v>
      </c>
      <c r="I5909">
        <v>3.2650000000000001</v>
      </c>
      <c r="J5909" t="s">
        <v>332</v>
      </c>
      <c r="K5909">
        <v>387.826761793152</v>
      </c>
      <c r="L5909">
        <v>0</v>
      </c>
      <c r="M5909">
        <v>3.2650000000000001</v>
      </c>
      <c r="N5909">
        <v>0</v>
      </c>
      <c r="O5909">
        <v>0</v>
      </c>
      <c r="P5909">
        <v>0</v>
      </c>
      <c r="Q5909">
        <v>0</v>
      </c>
      <c r="R5909">
        <v>0</v>
      </c>
      <c r="S5909">
        <v>0</v>
      </c>
      <c r="T5909">
        <v>5.5</v>
      </c>
      <c r="U5909">
        <v>118.783081713063</v>
      </c>
      <c r="V5909">
        <v>0.346602972399151</v>
      </c>
    </row>
    <row r="5910" spans="1:22" hidden="1" x14ac:dyDescent="0.25">
      <c r="A5910" t="str">
        <f t="shared" si="122"/>
        <v>18-25FAsth Medop_surg</v>
      </c>
      <c r="B5910" t="s">
        <v>3782</v>
      </c>
      <c r="C5910" t="s">
        <v>9</v>
      </c>
      <c r="D5910" t="s">
        <v>339</v>
      </c>
      <c r="E5910" t="s">
        <v>4974</v>
      </c>
      <c r="F5910">
        <v>0</v>
      </c>
      <c r="G5910" t="s">
        <v>309</v>
      </c>
      <c r="H5910">
        <v>443.645446919417</v>
      </c>
      <c r="I5910">
        <v>0.2</v>
      </c>
      <c r="J5910" t="s">
        <v>336</v>
      </c>
      <c r="K5910">
        <v>88.729089383883306</v>
      </c>
      <c r="L5910">
        <v>0</v>
      </c>
      <c r="M5910">
        <v>0</v>
      </c>
      <c r="N5910">
        <v>0</v>
      </c>
      <c r="O5910">
        <v>0</v>
      </c>
      <c r="P5910">
        <v>0</v>
      </c>
      <c r="Q5910">
        <v>0.2</v>
      </c>
      <c r="R5910">
        <v>88.729089383883306</v>
      </c>
      <c r="S5910">
        <v>0</v>
      </c>
      <c r="T5910">
        <v>5.5</v>
      </c>
      <c r="U5910">
        <v>443.645446919417</v>
      </c>
      <c r="V5910">
        <v>6.1068702290076299E-2</v>
      </c>
    </row>
    <row r="5911" spans="1:22" hidden="1" x14ac:dyDescent="0.25">
      <c r="A5911" t="str">
        <f t="shared" si="122"/>
        <v>18-25FAsth Medop_ultrasound</v>
      </c>
      <c r="B5911" t="s">
        <v>3782</v>
      </c>
      <c r="C5911" t="s">
        <v>9</v>
      </c>
      <c r="D5911" t="s">
        <v>339</v>
      </c>
      <c r="E5911" t="s">
        <v>4974</v>
      </c>
      <c r="F5911">
        <v>0</v>
      </c>
      <c r="G5911" t="s">
        <v>310</v>
      </c>
      <c r="H5911">
        <v>242.837050832568</v>
      </c>
      <c r="I5911">
        <v>0.27</v>
      </c>
      <c r="J5911" t="s">
        <v>333</v>
      </c>
      <c r="K5911">
        <v>65.566003724793404</v>
      </c>
      <c r="L5911">
        <v>0</v>
      </c>
      <c r="M5911">
        <v>0</v>
      </c>
      <c r="N5911">
        <v>0.27</v>
      </c>
      <c r="O5911">
        <v>0</v>
      </c>
      <c r="P5911">
        <v>0</v>
      </c>
      <c r="Q5911">
        <v>0</v>
      </c>
      <c r="R5911">
        <v>0</v>
      </c>
      <c r="S5911">
        <v>0</v>
      </c>
      <c r="T5911">
        <v>5.5</v>
      </c>
      <c r="U5911">
        <v>242.837050832568</v>
      </c>
      <c r="V5911">
        <v>6.9230769230769207E-2</v>
      </c>
    </row>
    <row r="5912" spans="1:22" hidden="1" x14ac:dyDescent="0.25">
      <c r="A5912" t="str">
        <f t="shared" ref="A5912:A5975" si="123">B5912&amp;C5912&amp;E5912&amp;G5912</f>
        <v>18-25FAsth Medop_xray</v>
      </c>
      <c r="B5912" t="s">
        <v>3782</v>
      </c>
      <c r="C5912" t="s">
        <v>9</v>
      </c>
      <c r="D5912" t="s">
        <v>339</v>
      </c>
      <c r="E5912" t="s">
        <v>4974</v>
      </c>
      <c r="F5912">
        <v>0</v>
      </c>
      <c r="G5912" t="s">
        <v>311</v>
      </c>
      <c r="H5912">
        <v>90.373748853332401</v>
      </c>
      <c r="I5912">
        <v>0.5</v>
      </c>
      <c r="J5912" t="s">
        <v>333</v>
      </c>
      <c r="K5912">
        <v>45.186874426666201</v>
      </c>
      <c r="L5912">
        <v>0</v>
      </c>
      <c r="M5912">
        <v>0</v>
      </c>
      <c r="N5912">
        <v>0.5</v>
      </c>
      <c r="O5912">
        <v>0</v>
      </c>
      <c r="P5912">
        <v>0</v>
      </c>
      <c r="Q5912">
        <v>0</v>
      </c>
      <c r="R5912">
        <v>0</v>
      </c>
      <c r="S5912">
        <v>0</v>
      </c>
      <c r="T5912">
        <v>5.5</v>
      </c>
      <c r="U5912">
        <v>90.373748853332401</v>
      </c>
      <c r="V5912">
        <v>0.128205128205128</v>
      </c>
    </row>
    <row r="5913" spans="1:22" hidden="1" x14ac:dyDescent="0.25">
      <c r="A5913" t="str">
        <f t="shared" si="123"/>
        <v>18-25FAsth Medrx_generic</v>
      </c>
      <c r="B5913" t="s">
        <v>3782</v>
      </c>
      <c r="C5913" t="s">
        <v>9</v>
      </c>
      <c r="D5913" t="s">
        <v>339</v>
      </c>
      <c r="E5913" t="s">
        <v>4974</v>
      </c>
      <c r="F5913">
        <v>0</v>
      </c>
      <c r="G5913" t="s">
        <v>312</v>
      </c>
      <c r="H5913">
        <v>28.2907999016048</v>
      </c>
      <c r="I5913">
        <v>13.385</v>
      </c>
      <c r="J5913" t="s">
        <v>334</v>
      </c>
      <c r="K5913">
        <v>378.67235668298099</v>
      </c>
      <c r="L5913">
        <v>0</v>
      </c>
      <c r="M5913">
        <v>0</v>
      </c>
      <c r="N5913">
        <v>0</v>
      </c>
      <c r="O5913">
        <v>13.385</v>
      </c>
      <c r="P5913">
        <v>0</v>
      </c>
      <c r="Q5913">
        <v>0</v>
      </c>
      <c r="R5913">
        <v>0</v>
      </c>
      <c r="S5913">
        <v>0</v>
      </c>
      <c r="T5913">
        <v>5.5</v>
      </c>
      <c r="U5913">
        <v>28.2907999016048</v>
      </c>
      <c r="V5913">
        <v>0.710833775889538</v>
      </c>
    </row>
    <row r="5914" spans="1:22" hidden="1" x14ac:dyDescent="0.25">
      <c r="A5914" t="str">
        <f t="shared" si="123"/>
        <v>18-25FAsth Medrx_npbrand</v>
      </c>
      <c r="B5914" t="s">
        <v>3782</v>
      </c>
      <c r="C5914" t="s">
        <v>9</v>
      </c>
      <c r="D5914" t="s">
        <v>339</v>
      </c>
      <c r="E5914" t="s">
        <v>4974</v>
      </c>
      <c r="F5914">
        <v>0</v>
      </c>
      <c r="G5914" t="s">
        <v>2688</v>
      </c>
      <c r="H5914">
        <v>249.91058097066801</v>
      </c>
      <c r="I5914">
        <v>0.68721645019499999</v>
      </c>
      <c r="J5914" t="s">
        <v>334</v>
      </c>
      <c r="K5914">
        <v>171.74266232083201</v>
      </c>
      <c r="L5914">
        <v>0</v>
      </c>
      <c r="M5914">
        <v>0</v>
      </c>
      <c r="N5914">
        <v>0</v>
      </c>
      <c r="O5914">
        <v>0.68721645019499999</v>
      </c>
      <c r="P5914">
        <v>0</v>
      </c>
      <c r="Q5914">
        <v>0</v>
      </c>
      <c r="R5914">
        <v>0</v>
      </c>
      <c r="S5914">
        <v>0</v>
      </c>
      <c r="T5914">
        <v>5.5</v>
      </c>
      <c r="U5914">
        <v>249.91058097066801</v>
      </c>
      <c r="V5914">
        <v>3.6495828475570903E-2</v>
      </c>
    </row>
    <row r="5915" spans="1:22" hidden="1" x14ac:dyDescent="0.25">
      <c r="A5915" t="str">
        <f t="shared" si="123"/>
        <v>18-25FAsth Medrx_pbrand</v>
      </c>
      <c r="B5915" t="s">
        <v>3782</v>
      </c>
      <c r="C5915" t="s">
        <v>9</v>
      </c>
      <c r="D5915" t="s">
        <v>339</v>
      </c>
      <c r="E5915" t="s">
        <v>4974</v>
      </c>
      <c r="F5915">
        <v>0</v>
      </c>
      <c r="G5915" t="s">
        <v>2687</v>
      </c>
      <c r="H5915">
        <v>155.09966930917199</v>
      </c>
      <c r="I5915">
        <v>4.7577835498049996</v>
      </c>
      <c r="J5915" t="s">
        <v>334</v>
      </c>
      <c r="K5915">
        <v>737.93065521937297</v>
      </c>
      <c r="L5915">
        <v>0</v>
      </c>
      <c r="M5915">
        <v>0</v>
      </c>
      <c r="N5915">
        <v>0</v>
      </c>
      <c r="O5915">
        <v>4.7577835498049996</v>
      </c>
      <c r="P5915">
        <v>0</v>
      </c>
      <c r="Q5915">
        <v>0</v>
      </c>
      <c r="R5915">
        <v>0</v>
      </c>
      <c r="S5915">
        <v>0</v>
      </c>
      <c r="T5915">
        <v>5.5</v>
      </c>
      <c r="U5915">
        <v>155.09966930917199</v>
      </c>
      <c r="V5915">
        <v>0.25267039563489102</v>
      </c>
    </row>
    <row r="5916" spans="1:22" hidden="1" x14ac:dyDescent="0.25">
      <c r="A5916" t="str">
        <f t="shared" si="123"/>
        <v>18-25FAsth Medrx_specialty</v>
      </c>
      <c r="B5916" t="s">
        <v>3782</v>
      </c>
      <c r="C5916" t="s">
        <v>9</v>
      </c>
      <c r="D5916" t="s">
        <v>339</v>
      </c>
      <c r="E5916" t="s">
        <v>4974</v>
      </c>
      <c r="F5916">
        <v>0</v>
      </c>
      <c r="G5916" t="s">
        <v>313</v>
      </c>
      <c r="H5916">
        <v>0</v>
      </c>
      <c r="I5916">
        <v>0</v>
      </c>
      <c r="J5916" t="s">
        <v>334</v>
      </c>
      <c r="K5916">
        <v>0</v>
      </c>
      <c r="L5916">
        <v>0</v>
      </c>
      <c r="M5916">
        <v>0</v>
      </c>
      <c r="N5916">
        <v>0</v>
      </c>
      <c r="O5916">
        <v>0</v>
      </c>
      <c r="P5916">
        <v>0</v>
      </c>
      <c r="Q5916">
        <v>0</v>
      </c>
      <c r="R5916">
        <v>0</v>
      </c>
      <c r="S5916">
        <v>0</v>
      </c>
      <c r="T5916">
        <v>5.5</v>
      </c>
      <c r="U5916">
        <v>0</v>
      </c>
      <c r="V5916">
        <v>0</v>
      </c>
    </row>
    <row r="5917" spans="1:22" hidden="1" x14ac:dyDescent="0.25">
      <c r="A5917" t="str">
        <f t="shared" si="123"/>
        <v>18-25FAsth Highip_fac</v>
      </c>
      <c r="B5917" t="s">
        <v>3782</v>
      </c>
      <c r="C5917" t="s">
        <v>9</v>
      </c>
      <c r="D5917" t="s">
        <v>339</v>
      </c>
      <c r="E5917" t="s">
        <v>4975</v>
      </c>
      <c r="F5917">
        <v>245</v>
      </c>
      <c r="G5917" t="s">
        <v>289</v>
      </c>
      <c r="H5917">
        <v>4940.26371848499</v>
      </c>
      <c r="I5917">
        <v>4.17</v>
      </c>
      <c r="J5917" t="s">
        <v>335</v>
      </c>
      <c r="K5917">
        <v>20600.8997060824</v>
      </c>
      <c r="L5917">
        <v>5047220.4279901898</v>
      </c>
      <c r="M5917">
        <v>0</v>
      </c>
      <c r="N5917">
        <v>0</v>
      </c>
      <c r="O5917">
        <v>0</v>
      </c>
      <c r="P5917">
        <v>4.17</v>
      </c>
      <c r="Q5917">
        <v>0</v>
      </c>
      <c r="R5917">
        <v>0</v>
      </c>
      <c r="S5917">
        <v>1021.65</v>
      </c>
      <c r="T5917">
        <v>10</v>
      </c>
      <c r="U5917">
        <v>4940.26371848499</v>
      </c>
      <c r="V5917">
        <v>1</v>
      </c>
    </row>
    <row r="5918" spans="1:22" hidden="1" x14ac:dyDescent="0.25">
      <c r="A5918" t="str">
        <f t="shared" si="123"/>
        <v>18-25FAsth Highip_prof</v>
      </c>
      <c r="B5918" t="s">
        <v>3782</v>
      </c>
      <c r="C5918" t="s">
        <v>9</v>
      </c>
      <c r="D5918" t="s">
        <v>339</v>
      </c>
      <c r="E5918" t="s">
        <v>4975</v>
      </c>
      <c r="F5918">
        <v>245</v>
      </c>
      <c r="G5918" t="s">
        <v>290</v>
      </c>
      <c r="H5918">
        <v>3209.1205387403102</v>
      </c>
      <c r="I5918">
        <v>0.99</v>
      </c>
      <c r="J5918" t="s">
        <v>363</v>
      </c>
      <c r="K5918">
        <v>3177.0293333528998</v>
      </c>
      <c r="L5918">
        <v>778372.18667146098</v>
      </c>
      <c r="M5918">
        <v>0</v>
      </c>
      <c r="N5918">
        <v>0</v>
      </c>
      <c r="O5918">
        <v>0</v>
      </c>
      <c r="P5918">
        <v>0</v>
      </c>
      <c r="Q5918">
        <v>0</v>
      </c>
      <c r="R5918">
        <v>0</v>
      </c>
      <c r="S5918">
        <v>242.55</v>
      </c>
      <c r="T5918">
        <v>10</v>
      </c>
      <c r="U5918">
        <v>3209.1205387403102</v>
      </c>
      <c r="V5918">
        <v>0.23741007194244601</v>
      </c>
    </row>
    <row r="5919" spans="1:22" hidden="1" x14ac:dyDescent="0.25">
      <c r="A5919" t="str">
        <f t="shared" si="123"/>
        <v>18-25FAsth Highop_ambulance</v>
      </c>
      <c r="B5919" t="s">
        <v>3782</v>
      </c>
      <c r="C5919" t="s">
        <v>9</v>
      </c>
      <c r="D5919" t="s">
        <v>339</v>
      </c>
      <c r="E5919" t="s">
        <v>4975</v>
      </c>
      <c r="F5919">
        <v>245</v>
      </c>
      <c r="G5919" t="s">
        <v>291</v>
      </c>
      <c r="H5919">
        <v>1458.91300977941</v>
      </c>
      <c r="I5919">
        <v>0.62</v>
      </c>
      <c r="J5919" t="s">
        <v>336</v>
      </c>
      <c r="K5919">
        <v>904.52606606323195</v>
      </c>
      <c r="L5919">
        <v>221608.88618549201</v>
      </c>
      <c r="M5919">
        <v>0</v>
      </c>
      <c r="N5919">
        <v>0</v>
      </c>
      <c r="O5919">
        <v>0</v>
      </c>
      <c r="P5919">
        <v>0</v>
      </c>
      <c r="Q5919">
        <v>0.62</v>
      </c>
      <c r="R5919">
        <v>904.52606606323195</v>
      </c>
      <c r="S5919">
        <v>151.9</v>
      </c>
      <c r="T5919">
        <v>10</v>
      </c>
      <c r="U5919">
        <v>1458.91300977941</v>
      </c>
      <c r="V5919">
        <v>4.3569922698524201E-2</v>
      </c>
    </row>
    <row r="5920" spans="1:22" hidden="1" x14ac:dyDescent="0.25">
      <c r="A5920" t="str">
        <f t="shared" si="123"/>
        <v>18-25FAsth Highop_chiro</v>
      </c>
      <c r="B5920" t="s">
        <v>3782</v>
      </c>
      <c r="C5920" t="s">
        <v>9</v>
      </c>
      <c r="D5920" t="s">
        <v>339</v>
      </c>
      <c r="E5920" t="s">
        <v>4975</v>
      </c>
      <c r="F5920">
        <v>245</v>
      </c>
      <c r="G5920" t="s">
        <v>292</v>
      </c>
      <c r="H5920">
        <v>57.178920862044997</v>
      </c>
      <c r="I5920">
        <v>0.97</v>
      </c>
      <c r="J5920" t="s">
        <v>332</v>
      </c>
      <c r="K5920">
        <v>55.4635532361836</v>
      </c>
      <c r="L5920">
        <v>13588.570542865</v>
      </c>
      <c r="M5920">
        <v>0.97</v>
      </c>
      <c r="N5920">
        <v>0</v>
      </c>
      <c r="O5920">
        <v>0</v>
      </c>
      <c r="P5920">
        <v>0</v>
      </c>
      <c r="Q5920">
        <v>0</v>
      </c>
      <c r="R5920">
        <v>0</v>
      </c>
      <c r="S5920">
        <v>237.65</v>
      </c>
      <c r="T5920">
        <v>10</v>
      </c>
      <c r="U5920">
        <v>57.178920862044997</v>
      </c>
      <c r="V5920">
        <v>4.6256556986170698E-2</v>
      </c>
    </row>
    <row r="5921" spans="1:22" hidden="1" x14ac:dyDescent="0.25">
      <c r="A5921" t="str">
        <f t="shared" si="123"/>
        <v>18-25FAsth Highop_ct_mri</v>
      </c>
      <c r="B5921" t="s">
        <v>3782</v>
      </c>
      <c r="C5921" t="s">
        <v>9</v>
      </c>
      <c r="D5921" t="s">
        <v>339</v>
      </c>
      <c r="E5921" t="s">
        <v>4975</v>
      </c>
      <c r="F5921">
        <v>245</v>
      </c>
      <c r="G5921" t="s">
        <v>293</v>
      </c>
      <c r="H5921">
        <v>1062.20103161612</v>
      </c>
      <c r="I5921">
        <v>0.81</v>
      </c>
      <c r="J5921" t="s">
        <v>333</v>
      </c>
      <c r="K5921">
        <v>860.382835609057</v>
      </c>
      <c r="L5921">
        <v>210793.79472421901</v>
      </c>
      <c r="M5921">
        <v>0</v>
      </c>
      <c r="N5921">
        <v>0.81</v>
      </c>
      <c r="O5921">
        <v>0</v>
      </c>
      <c r="P5921">
        <v>0</v>
      </c>
      <c r="Q5921">
        <v>0</v>
      </c>
      <c r="R5921">
        <v>0</v>
      </c>
      <c r="S5921">
        <v>198.45</v>
      </c>
      <c r="T5921">
        <v>10</v>
      </c>
      <c r="U5921">
        <v>1062.20103161612</v>
      </c>
      <c r="V5921">
        <v>5.8568329718004297E-2</v>
      </c>
    </row>
    <row r="5922" spans="1:22" hidden="1" x14ac:dyDescent="0.25">
      <c r="A5922" t="str">
        <f t="shared" si="123"/>
        <v>18-25FAsth Highop_diagnostic_cardiology</v>
      </c>
      <c r="B5922" t="s">
        <v>3782</v>
      </c>
      <c r="C5922" t="s">
        <v>9</v>
      </c>
      <c r="D5922" t="s">
        <v>339</v>
      </c>
      <c r="E5922" t="s">
        <v>4975</v>
      </c>
      <c r="F5922">
        <v>245</v>
      </c>
      <c r="G5922" t="s">
        <v>294</v>
      </c>
      <c r="H5922">
        <v>275.48824927302201</v>
      </c>
      <c r="I5922">
        <v>1.62</v>
      </c>
      <c r="J5922" t="s">
        <v>333</v>
      </c>
      <c r="K5922">
        <v>446.290963822295</v>
      </c>
      <c r="L5922">
        <v>109341.286136462</v>
      </c>
      <c r="M5922">
        <v>0</v>
      </c>
      <c r="N5922">
        <v>1.62</v>
      </c>
      <c r="O5922">
        <v>0</v>
      </c>
      <c r="P5922">
        <v>0</v>
      </c>
      <c r="Q5922">
        <v>0</v>
      </c>
      <c r="R5922">
        <v>0</v>
      </c>
      <c r="S5922">
        <v>396.9</v>
      </c>
      <c r="T5922">
        <v>10</v>
      </c>
      <c r="U5922">
        <v>275.48824927302201</v>
      </c>
      <c r="V5922">
        <v>0.117136659436009</v>
      </c>
    </row>
    <row r="5923" spans="1:22" hidden="1" x14ac:dyDescent="0.25">
      <c r="A5923" t="str">
        <f t="shared" si="123"/>
        <v>18-25FAsth Highop_dialysis</v>
      </c>
      <c r="B5923" t="s">
        <v>3782</v>
      </c>
      <c r="C5923" t="s">
        <v>9</v>
      </c>
      <c r="D5923" t="s">
        <v>339</v>
      </c>
      <c r="E5923" t="s">
        <v>4975</v>
      </c>
      <c r="F5923">
        <v>245</v>
      </c>
      <c r="G5923" t="s">
        <v>295</v>
      </c>
      <c r="H5923">
        <v>0</v>
      </c>
      <c r="I5923">
        <v>0</v>
      </c>
      <c r="J5923" t="s">
        <v>336</v>
      </c>
      <c r="K5923">
        <v>0</v>
      </c>
      <c r="L5923">
        <v>0</v>
      </c>
      <c r="M5923">
        <v>0</v>
      </c>
      <c r="N5923">
        <v>0</v>
      </c>
      <c r="O5923">
        <v>0</v>
      </c>
      <c r="P5923">
        <v>0</v>
      </c>
      <c r="Q5923">
        <v>0</v>
      </c>
      <c r="R5923">
        <v>0</v>
      </c>
      <c r="S5923">
        <v>0</v>
      </c>
      <c r="T5923">
        <v>10</v>
      </c>
      <c r="U5923">
        <v>0</v>
      </c>
      <c r="V5923">
        <v>0</v>
      </c>
    </row>
    <row r="5924" spans="1:22" hidden="1" x14ac:dyDescent="0.25">
      <c r="A5924" t="str">
        <f t="shared" si="123"/>
        <v>18-25FAsth Highop_dme</v>
      </c>
      <c r="B5924" t="s">
        <v>3782</v>
      </c>
      <c r="C5924" t="s">
        <v>9</v>
      </c>
      <c r="D5924" t="s">
        <v>339</v>
      </c>
      <c r="E5924" t="s">
        <v>4975</v>
      </c>
      <c r="F5924">
        <v>245</v>
      </c>
      <c r="G5924" t="s">
        <v>296</v>
      </c>
      <c r="H5924">
        <v>415.93180166902403</v>
      </c>
      <c r="I5924">
        <v>0.96</v>
      </c>
      <c r="J5924" t="s">
        <v>336</v>
      </c>
      <c r="K5924">
        <v>399.29452960226303</v>
      </c>
      <c r="L5924">
        <v>97827.159752554304</v>
      </c>
      <c r="M5924">
        <v>0</v>
      </c>
      <c r="N5924">
        <v>0</v>
      </c>
      <c r="O5924">
        <v>0</v>
      </c>
      <c r="P5924">
        <v>0</v>
      </c>
      <c r="Q5924">
        <v>0.96</v>
      </c>
      <c r="R5924">
        <v>399.29452960226303</v>
      </c>
      <c r="S5924">
        <v>235.2</v>
      </c>
      <c r="T5924">
        <v>10</v>
      </c>
      <c r="U5924">
        <v>415.93180166902403</v>
      </c>
      <c r="V5924">
        <v>6.7463106113843999E-2</v>
      </c>
    </row>
    <row r="5925" spans="1:22" hidden="1" x14ac:dyDescent="0.25">
      <c r="A5925" t="str">
        <f t="shared" si="123"/>
        <v>18-25FAsth Highop_er_fac</v>
      </c>
      <c r="B5925" t="s">
        <v>3782</v>
      </c>
      <c r="C5925" t="s">
        <v>9</v>
      </c>
      <c r="D5925" t="s">
        <v>339</v>
      </c>
      <c r="E5925" t="s">
        <v>4975</v>
      </c>
      <c r="F5925">
        <v>245</v>
      </c>
      <c r="G5925" t="s">
        <v>297</v>
      </c>
      <c r="H5925">
        <v>2550.0176924769598</v>
      </c>
      <c r="I5925">
        <v>2.76</v>
      </c>
      <c r="J5925" t="s">
        <v>336</v>
      </c>
      <c r="K5925">
        <v>7038.0488312364196</v>
      </c>
      <c r="L5925">
        <v>1724321.96365292</v>
      </c>
      <c r="M5925">
        <v>0</v>
      </c>
      <c r="N5925">
        <v>0</v>
      </c>
      <c r="O5925">
        <v>0</v>
      </c>
      <c r="P5925">
        <v>0</v>
      </c>
      <c r="Q5925">
        <v>2.76</v>
      </c>
      <c r="R5925">
        <v>7038.0488312364196</v>
      </c>
      <c r="S5925">
        <v>676.2</v>
      </c>
      <c r="T5925">
        <v>10</v>
      </c>
      <c r="U5925">
        <v>2550.0176924769598</v>
      </c>
      <c r="V5925">
        <v>0.19395643007730101</v>
      </c>
    </row>
    <row r="5926" spans="1:22" hidden="1" x14ac:dyDescent="0.25">
      <c r="A5926" t="str">
        <f t="shared" si="123"/>
        <v>18-25FAsth Highop_er_prof</v>
      </c>
      <c r="B5926" t="s">
        <v>3782</v>
      </c>
      <c r="C5926" t="s">
        <v>9</v>
      </c>
      <c r="D5926" t="s">
        <v>339</v>
      </c>
      <c r="E5926" t="s">
        <v>4975</v>
      </c>
      <c r="F5926">
        <v>245</v>
      </c>
      <c r="G5926" t="s">
        <v>298</v>
      </c>
      <c r="H5926">
        <v>0</v>
      </c>
      <c r="I5926">
        <v>0</v>
      </c>
      <c r="J5926" t="s">
        <v>276</v>
      </c>
      <c r="K5926">
        <v>0</v>
      </c>
      <c r="L5926">
        <v>0</v>
      </c>
      <c r="M5926">
        <v>0</v>
      </c>
      <c r="N5926">
        <v>0</v>
      </c>
      <c r="O5926">
        <v>0</v>
      </c>
      <c r="P5926">
        <v>0</v>
      </c>
      <c r="Q5926">
        <v>0</v>
      </c>
      <c r="R5926">
        <v>0</v>
      </c>
      <c r="S5926">
        <v>0</v>
      </c>
      <c r="T5926">
        <v>10</v>
      </c>
      <c r="U5926">
        <v>0</v>
      </c>
      <c r="V5926">
        <v>0</v>
      </c>
    </row>
    <row r="5927" spans="1:22" hidden="1" x14ac:dyDescent="0.25">
      <c r="A5927" t="str">
        <f t="shared" si="123"/>
        <v>18-25FAsth Highop_eye</v>
      </c>
      <c r="B5927" t="s">
        <v>3782</v>
      </c>
      <c r="C5927" t="s">
        <v>9</v>
      </c>
      <c r="D5927" t="s">
        <v>339</v>
      </c>
      <c r="E5927" t="s">
        <v>4975</v>
      </c>
      <c r="F5927">
        <v>245</v>
      </c>
      <c r="G5927" t="s">
        <v>299</v>
      </c>
      <c r="H5927">
        <v>136.34524917827699</v>
      </c>
      <c r="I5927">
        <v>0.13</v>
      </c>
      <c r="J5927" t="s">
        <v>332</v>
      </c>
      <c r="K5927">
        <v>17.724882393175999</v>
      </c>
      <c r="L5927">
        <v>4342.59618632811</v>
      </c>
      <c r="M5927">
        <v>0.13</v>
      </c>
      <c r="N5927">
        <v>0</v>
      </c>
      <c r="O5927">
        <v>0</v>
      </c>
      <c r="P5927">
        <v>0</v>
      </c>
      <c r="Q5927">
        <v>0</v>
      </c>
      <c r="R5927">
        <v>0</v>
      </c>
      <c r="S5927">
        <v>31.85</v>
      </c>
      <c r="T5927">
        <v>10</v>
      </c>
      <c r="U5927">
        <v>136.34524917827699</v>
      </c>
      <c r="V5927">
        <v>6.19933237958989E-3</v>
      </c>
    </row>
    <row r="5928" spans="1:22" hidden="1" x14ac:dyDescent="0.25">
      <c r="A5928" t="str">
        <f t="shared" si="123"/>
        <v>18-25FAsth Highop_jcode</v>
      </c>
      <c r="B5928" t="s">
        <v>3782</v>
      </c>
      <c r="C5928" t="s">
        <v>9</v>
      </c>
      <c r="D5928" t="s">
        <v>339</v>
      </c>
      <c r="E5928" t="s">
        <v>4975</v>
      </c>
      <c r="F5928">
        <v>245</v>
      </c>
      <c r="G5928" t="s">
        <v>300</v>
      </c>
      <c r="H5928">
        <v>1075.11663955676</v>
      </c>
      <c r="I5928">
        <v>0.05</v>
      </c>
      <c r="J5928" t="s">
        <v>336</v>
      </c>
      <c r="K5928">
        <v>53.755831977838</v>
      </c>
      <c r="L5928">
        <v>13170.178834570301</v>
      </c>
      <c r="M5928">
        <v>0</v>
      </c>
      <c r="N5928">
        <v>0</v>
      </c>
      <c r="O5928">
        <v>0</v>
      </c>
      <c r="P5928">
        <v>0</v>
      </c>
      <c r="Q5928">
        <v>0.05</v>
      </c>
      <c r="R5928">
        <v>53.755831977838</v>
      </c>
      <c r="S5928">
        <v>12.25</v>
      </c>
      <c r="T5928">
        <v>10</v>
      </c>
      <c r="U5928">
        <v>1075.11663955676</v>
      </c>
      <c r="V5928">
        <v>3.51370344342938E-3</v>
      </c>
    </row>
    <row r="5929" spans="1:22" hidden="1" x14ac:dyDescent="0.25">
      <c r="A5929" t="str">
        <f t="shared" si="123"/>
        <v>18-25FAsth Highop_lab</v>
      </c>
      <c r="B5929" t="s">
        <v>3782</v>
      </c>
      <c r="C5929" t="s">
        <v>9</v>
      </c>
      <c r="D5929" t="s">
        <v>339</v>
      </c>
      <c r="E5929" t="s">
        <v>4975</v>
      </c>
      <c r="F5929">
        <v>245</v>
      </c>
      <c r="G5929" t="s">
        <v>301</v>
      </c>
      <c r="H5929">
        <v>258.814329263682</v>
      </c>
      <c r="I5929">
        <v>7.59</v>
      </c>
      <c r="J5929" t="s">
        <v>333</v>
      </c>
      <c r="K5929">
        <v>1964.40075911135</v>
      </c>
      <c r="L5929">
        <v>481278.18598228</v>
      </c>
      <c r="M5929">
        <v>0</v>
      </c>
      <c r="N5929">
        <v>7.59</v>
      </c>
      <c r="O5929">
        <v>0</v>
      </c>
      <c r="P5929">
        <v>0</v>
      </c>
      <c r="Q5929">
        <v>0</v>
      </c>
      <c r="R5929">
        <v>0</v>
      </c>
      <c r="S5929">
        <v>1859.55</v>
      </c>
      <c r="T5929">
        <v>10</v>
      </c>
      <c r="U5929">
        <v>258.814329263682</v>
      </c>
      <c r="V5929">
        <v>0.54880694143166997</v>
      </c>
    </row>
    <row r="5930" spans="1:22" hidden="1" x14ac:dyDescent="0.25">
      <c r="A5930" t="str">
        <f t="shared" si="123"/>
        <v>18-25FAsth Highop_mh</v>
      </c>
      <c r="B5930" t="s">
        <v>3782</v>
      </c>
      <c r="C5930" t="s">
        <v>9</v>
      </c>
      <c r="D5930" t="s">
        <v>339</v>
      </c>
      <c r="E5930" t="s">
        <v>4975</v>
      </c>
      <c r="F5930">
        <v>245</v>
      </c>
      <c r="G5930" t="s">
        <v>302</v>
      </c>
      <c r="H5930">
        <v>123.515869567622</v>
      </c>
      <c r="I5930">
        <v>2.2000000000000002</v>
      </c>
      <c r="J5930" t="s">
        <v>332</v>
      </c>
      <c r="K5930">
        <v>271.73491304876802</v>
      </c>
      <c r="L5930">
        <v>66575.053696948104</v>
      </c>
      <c r="M5930">
        <v>2.2000000000000002</v>
      </c>
      <c r="N5930">
        <v>0</v>
      </c>
      <c r="O5930">
        <v>0</v>
      </c>
      <c r="P5930">
        <v>0</v>
      </c>
      <c r="Q5930">
        <v>0</v>
      </c>
      <c r="R5930">
        <v>0</v>
      </c>
      <c r="S5930">
        <v>539</v>
      </c>
      <c r="T5930">
        <v>10</v>
      </c>
      <c r="U5930">
        <v>123.515869567622</v>
      </c>
      <c r="V5930">
        <v>0.10491177873152099</v>
      </c>
    </row>
    <row r="5931" spans="1:22" hidden="1" x14ac:dyDescent="0.25">
      <c r="A5931" t="str">
        <f t="shared" si="123"/>
        <v>18-25FAsth Highop_op_fac</v>
      </c>
      <c r="B5931" t="s">
        <v>3782</v>
      </c>
      <c r="C5931" t="s">
        <v>9</v>
      </c>
      <c r="D5931" t="s">
        <v>339</v>
      </c>
      <c r="E5931" t="s">
        <v>4975</v>
      </c>
      <c r="F5931">
        <v>245</v>
      </c>
      <c r="G5931" t="s">
        <v>303</v>
      </c>
      <c r="H5931">
        <v>1434.5960834825601</v>
      </c>
      <c r="I5931">
        <v>3.93</v>
      </c>
      <c r="J5931" t="s">
        <v>336</v>
      </c>
      <c r="K5931">
        <v>5637.96260808647</v>
      </c>
      <c r="L5931">
        <v>1381300.83898119</v>
      </c>
      <c r="M5931">
        <v>0</v>
      </c>
      <c r="N5931">
        <v>0</v>
      </c>
      <c r="O5931">
        <v>0</v>
      </c>
      <c r="P5931">
        <v>0</v>
      </c>
      <c r="Q5931">
        <v>3.93</v>
      </c>
      <c r="R5931">
        <v>5637.96260808647</v>
      </c>
      <c r="S5931">
        <v>962.85</v>
      </c>
      <c r="T5931">
        <v>10</v>
      </c>
      <c r="U5931">
        <v>1434.5960834825601</v>
      </c>
      <c r="V5931">
        <v>0.27617709065354901</v>
      </c>
    </row>
    <row r="5932" spans="1:22" hidden="1" x14ac:dyDescent="0.25">
      <c r="A5932" t="str">
        <f t="shared" si="123"/>
        <v>18-25FAsth Highop_other</v>
      </c>
      <c r="B5932" t="s">
        <v>3782</v>
      </c>
      <c r="C5932" t="s">
        <v>9</v>
      </c>
      <c r="D5932" t="s">
        <v>339</v>
      </c>
      <c r="E5932" t="s">
        <v>4975</v>
      </c>
      <c r="F5932">
        <v>245</v>
      </c>
      <c r="G5932" t="s">
        <v>304</v>
      </c>
      <c r="H5932">
        <v>5809.2268955655099</v>
      </c>
      <c r="I5932">
        <v>1</v>
      </c>
      <c r="J5932" t="s">
        <v>336</v>
      </c>
      <c r="K5932">
        <v>5809.2268955655099</v>
      </c>
      <c r="L5932">
        <v>1423260.58941355</v>
      </c>
      <c r="M5932">
        <v>0</v>
      </c>
      <c r="N5932">
        <v>0</v>
      </c>
      <c r="O5932">
        <v>0</v>
      </c>
      <c r="P5932">
        <v>0</v>
      </c>
      <c r="Q5932">
        <v>1</v>
      </c>
      <c r="R5932">
        <v>5809.2268955655099</v>
      </c>
      <c r="S5932">
        <v>245</v>
      </c>
      <c r="T5932">
        <v>10</v>
      </c>
      <c r="U5932">
        <v>5809.2268955655099</v>
      </c>
      <c r="V5932">
        <v>7.0274068868587503E-2</v>
      </c>
    </row>
    <row r="5933" spans="1:22" hidden="1" x14ac:dyDescent="0.25">
      <c r="A5933" t="str">
        <f t="shared" si="123"/>
        <v>18-25FAsth Highop_prev</v>
      </c>
      <c r="B5933" t="s">
        <v>3782</v>
      </c>
      <c r="C5933" t="s">
        <v>9</v>
      </c>
      <c r="D5933" t="s">
        <v>339</v>
      </c>
      <c r="E5933" t="s">
        <v>4975</v>
      </c>
      <c r="F5933">
        <v>245</v>
      </c>
      <c r="G5933" t="s">
        <v>305</v>
      </c>
      <c r="H5933">
        <v>179.02943966203</v>
      </c>
      <c r="I5933">
        <v>5.0199999999999996</v>
      </c>
      <c r="J5933" t="s">
        <v>332</v>
      </c>
      <c r="K5933">
        <v>898.72778710339105</v>
      </c>
      <c r="L5933">
        <v>220188.30784033099</v>
      </c>
      <c r="M5933">
        <v>5.0199999999999996</v>
      </c>
      <c r="N5933">
        <v>0</v>
      </c>
      <c r="O5933">
        <v>0</v>
      </c>
      <c r="P5933">
        <v>0</v>
      </c>
      <c r="Q5933">
        <v>0</v>
      </c>
      <c r="R5933">
        <v>0</v>
      </c>
      <c r="S5933">
        <v>1229.9000000000001</v>
      </c>
      <c r="T5933">
        <v>10</v>
      </c>
      <c r="U5933">
        <v>179.02943966203</v>
      </c>
      <c r="V5933">
        <v>0.23938960419647101</v>
      </c>
    </row>
    <row r="5934" spans="1:22" hidden="1" x14ac:dyDescent="0.25">
      <c r="A5934" t="str">
        <f t="shared" si="123"/>
        <v>18-25FAsth Highop_primcare</v>
      </c>
      <c r="B5934" t="s">
        <v>3782</v>
      </c>
      <c r="C5934" t="s">
        <v>9</v>
      </c>
      <c r="D5934" t="s">
        <v>339</v>
      </c>
      <c r="E5934" t="s">
        <v>4975</v>
      </c>
      <c r="F5934">
        <v>245</v>
      </c>
      <c r="G5934" t="s">
        <v>306</v>
      </c>
      <c r="H5934">
        <v>127.39697545556</v>
      </c>
      <c r="I5934">
        <v>4.26</v>
      </c>
      <c r="J5934" t="s">
        <v>332</v>
      </c>
      <c r="K5934">
        <v>542.71111544068697</v>
      </c>
      <c r="L5934">
        <v>132964.22328296801</v>
      </c>
      <c r="M5934">
        <v>4.26</v>
      </c>
      <c r="N5934">
        <v>0</v>
      </c>
      <c r="O5934">
        <v>0</v>
      </c>
      <c r="P5934">
        <v>0</v>
      </c>
      <c r="Q5934">
        <v>0</v>
      </c>
      <c r="R5934">
        <v>0</v>
      </c>
      <c r="S5934">
        <v>1043.7</v>
      </c>
      <c r="T5934">
        <v>10</v>
      </c>
      <c r="U5934">
        <v>127.39697545556</v>
      </c>
      <c r="V5934">
        <v>0.203147353361946</v>
      </c>
    </row>
    <row r="5935" spans="1:22" hidden="1" x14ac:dyDescent="0.25">
      <c r="A5935" t="str">
        <f t="shared" si="123"/>
        <v>18-25FAsth Highop_rehab</v>
      </c>
      <c r="B5935" t="s">
        <v>3782</v>
      </c>
      <c r="C5935" t="s">
        <v>9</v>
      </c>
      <c r="D5935" t="s">
        <v>339</v>
      </c>
      <c r="E5935" t="s">
        <v>4975</v>
      </c>
      <c r="F5935">
        <v>245</v>
      </c>
      <c r="G5935" t="s">
        <v>307</v>
      </c>
      <c r="H5935">
        <v>165.140124830182</v>
      </c>
      <c r="I5935">
        <v>3.07</v>
      </c>
      <c r="J5935" t="s">
        <v>336</v>
      </c>
      <c r="K5935">
        <v>506.98018322866</v>
      </c>
      <c r="L5935">
        <v>124210.14489102201</v>
      </c>
      <c r="M5935">
        <v>0</v>
      </c>
      <c r="N5935">
        <v>0</v>
      </c>
      <c r="O5935">
        <v>0</v>
      </c>
      <c r="P5935">
        <v>0</v>
      </c>
      <c r="Q5935">
        <v>3.07</v>
      </c>
      <c r="R5935">
        <v>506.98018322866</v>
      </c>
      <c r="S5935">
        <v>752.15</v>
      </c>
      <c r="T5935">
        <v>10</v>
      </c>
      <c r="U5935">
        <v>165.140124830182</v>
      </c>
      <c r="V5935">
        <v>0.21574139142656401</v>
      </c>
    </row>
    <row r="5936" spans="1:22" hidden="1" x14ac:dyDescent="0.25">
      <c r="A5936" t="str">
        <f t="shared" si="123"/>
        <v>18-25FAsth Highop_speccare</v>
      </c>
      <c r="B5936" t="s">
        <v>3782</v>
      </c>
      <c r="C5936" t="s">
        <v>9</v>
      </c>
      <c r="D5936" t="s">
        <v>339</v>
      </c>
      <c r="E5936" t="s">
        <v>4975</v>
      </c>
      <c r="F5936">
        <v>245</v>
      </c>
      <c r="G5936" t="s">
        <v>308</v>
      </c>
      <c r="H5936">
        <v>157.71436808741501</v>
      </c>
      <c r="I5936">
        <v>8.39</v>
      </c>
      <c r="J5936" t="s">
        <v>332</v>
      </c>
      <c r="K5936">
        <v>1323.2235482534099</v>
      </c>
      <c r="L5936">
        <v>324189.76932208601</v>
      </c>
      <c r="M5936">
        <v>8.39</v>
      </c>
      <c r="N5936">
        <v>0</v>
      </c>
      <c r="O5936">
        <v>0</v>
      </c>
      <c r="P5936">
        <v>0</v>
      </c>
      <c r="Q5936">
        <v>0</v>
      </c>
      <c r="R5936">
        <v>0</v>
      </c>
      <c r="S5936">
        <v>2055.5500000000002</v>
      </c>
      <c r="T5936">
        <v>10</v>
      </c>
      <c r="U5936">
        <v>157.71436808741501</v>
      </c>
      <c r="V5936">
        <v>0.40009537434430098</v>
      </c>
    </row>
    <row r="5937" spans="1:22" hidden="1" x14ac:dyDescent="0.25">
      <c r="A5937" t="str">
        <f t="shared" si="123"/>
        <v>18-25FAsth Highop_surg</v>
      </c>
      <c r="B5937" t="s">
        <v>3782</v>
      </c>
      <c r="C5937" t="s">
        <v>9</v>
      </c>
      <c r="D5937" t="s">
        <v>339</v>
      </c>
      <c r="E5937" t="s">
        <v>4975</v>
      </c>
      <c r="F5937">
        <v>245</v>
      </c>
      <c r="G5937" t="s">
        <v>309</v>
      </c>
      <c r="H5937">
        <v>2482.6150136033002</v>
      </c>
      <c r="I5937">
        <v>1.84</v>
      </c>
      <c r="J5937" t="s">
        <v>336</v>
      </c>
      <c r="K5937">
        <v>4568.0116250300698</v>
      </c>
      <c r="L5937">
        <v>1119162.84813237</v>
      </c>
      <c r="M5937">
        <v>0</v>
      </c>
      <c r="N5937">
        <v>0</v>
      </c>
      <c r="O5937">
        <v>0</v>
      </c>
      <c r="P5937">
        <v>0</v>
      </c>
      <c r="Q5937">
        <v>1.84</v>
      </c>
      <c r="R5937">
        <v>4568.0116250300698</v>
      </c>
      <c r="S5937">
        <v>450.8</v>
      </c>
      <c r="T5937">
        <v>10</v>
      </c>
      <c r="U5937">
        <v>2482.6150136033002</v>
      </c>
      <c r="V5937">
        <v>0.12930428671820099</v>
      </c>
    </row>
    <row r="5938" spans="1:22" hidden="1" x14ac:dyDescent="0.25">
      <c r="A5938" t="str">
        <f t="shared" si="123"/>
        <v>18-25FAsth Highop_ultrasound</v>
      </c>
      <c r="B5938" t="s">
        <v>3782</v>
      </c>
      <c r="C5938" t="s">
        <v>9</v>
      </c>
      <c r="D5938" t="s">
        <v>339</v>
      </c>
      <c r="E5938" t="s">
        <v>4975</v>
      </c>
      <c r="F5938">
        <v>245</v>
      </c>
      <c r="G5938" t="s">
        <v>310</v>
      </c>
      <c r="H5938">
        <v>396.22648213129202</v>
      </c>
      <c r="I5938">
        <v>2.1800000000000002</v>
      </c>
      <c r="J5938" t="s">
        <v>333</v>
      </c>
      <c r="K5938">
        <v>863.77373104621699</v>
      </c>
      <c r="L5938">
        <v>211624.564106323</v>
      </c>
      <c r="M5938">
        <v>0</v>
      </c>
      <c r="N5938">
        <v>2.1800000000000002</v>
      </c>
      <c r="O5938">
        <v>0</v>
      </c>
      <c r="P5938">
        <v>0</v>
      </c>
      <c r="Q5938">
        <v>0</v>
      </c>
      <c r="R5938">
        <v>0</v>
      </c>
      <c r="S5938">
        <v>534.1</v>
      </c>
      <c r="T5938">
        <v>10</v>
      </c>
      <c r="U5938">
        <v>396.22648213129202</v>
      </c>
      <c r="V5938">
        <v>0.15762834417932001</v>
      </c>
    </row>
    <row r="5939" spans="1:22" hidden="1" x14ac:dyDescent="0.25">
      <c r="A5939" t="str">
        <f t="shared" si="123"/>
        <v>18-25FAsth Highop_xray</v>
      </c>
      <c r="B5939" t="s">
        <v>3782</v>
      </c>
      <c r="C5939" t="s">
        <v>9</v>
      </c>
      <c r="D5939" t="s">
        <v>339</v>
      </c>
      <c r="E5939" t="s">
        <v>4975</v>
      </c>
      <c r="F5939">
        <v>245</v>
      </c>
      <c r="G5939" t="s">
        <v>311</v>
      </c>
      <c r="H5939">
        <v>156.01839533571101</v>
      </c>
      <c r="I5939">
        <v>1.63</v>
      </c>
      <c r="J5939" t="s">
        <v>333</v>
      </c>
      <c r="K5939">
        <v>254.30998439720901</v>
      </c>
      <c r="L5939">
        <v>62305.946177316298</v>
      </c>
      <c r="M5939">
        <v>0</v>
      </c>
      <c r="N5939">
        <v>1.63</v>
      </c>
      <c r="O5939">
        <v>0</v>
      </c>
      <c r="P5939">
        <v>0</v>
      </c>
      <c r="Q5939">
        <v>0</v>
      </c>
      <c r="R5939">
        <v>0</v>
      </c>
      <c r="S5939">
        <v>399.35</v>
      </c>
      <c r="T5939">
        <v>10</v>
      </c>
      <c r="U5939">
        <v>156.01839533571101</v>
      </c>
      <c r="V5939">
        <v>0.11785972523499599</v>
      </c>
    </row>
    <row r="5940" spans="1:22" hidden="1" x14ac:dyDescent="0.25">
      <c r="A5940" t="str">
        <f t="shared" si="123"/>
        <v>18-25FAsth Highrx_generic</v>
      </c>
      <c r="B5940" t="s">
        <v>3782</v>
      </c>
      <c r="C5940" t="s">
        <v>9</v>
      </c>
      <c r="D5940" t="s">
        <v>339</v>
      </c>
      <c r="E5940" t="s">
        <v>4975</v>
      </c>
      <c r="F5940">
        <v>245</v>
      </c>
      <c r="G5940" t="s">
        <v>312</v>
      </c>
      <c r="H5940">
        <v>53.565663585842202</v>
      </c>
      <c r="I5940">
        <v>29.19</v>
      </c>
      <c r="J5940" t="s">
        <v>334</v>
      </c>
      <c r="K5940">
        <v>1563.5817200707299</v>
      </c>
      <c r="L5940">
        <v>383077.52141732897</v>
      </c>
      <c r="M5940">
        <v>0</v>
      </c>
      <c r="N5940">
        <v>0</v>
      </c>
      <c r="O5940">
        <v>29.19</v>
      </c>
      <c r="P5940">
        <v>0</v>
      </c>
      <c r="Q5940">
        <v>0</v>
      </c>
      <c r="R5940">
        <v>0</v>
      </c>
      <c r="S5940">
        <v>7151.55</v>
      </c>
      <c r="T5940">
        <v>10</v>
      </c>
      <c r="U5940">
        <v>53.565663585842202</v>
      </c>
      <c r="V5940">
        <v>0.78806695464362897</v>
      </c>
    </row>
    <row r="5941" spans="1:22" hidden="1" x14ac:dyDescent="0.25">
      <c r="A5941" t="str">
        <f t="shared" si="123"/>
        <v>18-25FAsth Highrx_npbrand</v>
      </c>
      <c r="B5941" t="s">
        <v>3782</v>
      </c>
      <c r="C5941" t="s">
        <v>9</v>
      </c>
      <c r="D5941" t="s">
        <v>339</v>
      </c>
      <c r="E5941" t="s">
        <v>4975</v>
      </c>
      <c r="F5941">
        <v>245</v>
      </c>
      <c r="G5941" t="s">
        <v>2688</v>
      </c>
      <c r="H5941">
        <v>478.52163310994001</v>
      </c>
      <c r="I5941">
        <v>0.89861912312000003</v>
      </c>
      <c r="J5941" t="s">
        <v>334</v>
      </c>
      <c r="K5941">
        <v>430.00869033920401</v>
      </c>
      <c r="L5941">
        <v>105352.129133105</v>
      </c>
      <c r="M5941">
        <v>0</v>
      </c>
      <c r="N5941">
        <v>0</v>
      </c>
      <c r="O5941">
        <v>0.89861912312000003</v>
      </c>
      <c r="P5941">
        <v>0</v>
      </c>
      <c r="Q5941">
        <v>0</v>
      </c>
      <c r="R5941">
        <v>0</v>
      </c>
      <c r="S5941">
        <v>220.16168516440001</v>
      </c>
      <c r="T5941">
        <v>10</v>
      </c>
      <c r="U5941">
        <v>478.52163310994001</v>
      </c>
      <c r="V5941">
        <v>2.4260775462203E-2</v>
      </c>
    </row>
    <row r="5942" spans="1:22" hidden="1" x14ac:dyDescent="0.25">
      <c r="A5942" t="str">
        <f t="shared" si="123"/>
        <v>18-25FAsth Highrx_pbrand</v>
      </c>
      <c r="B5942" t="s">
        <v>3782</v>
      </c>
      <c r="C5942" t="s">
        <v>9</v>
      </c>
      <c r="D5942" t="s">
        <v>339</v>
      </c>
      <c r="E5942" t="s">
        <v>4975</v>
      </c>
      <c r="F5942">
        <v>245</v>
      </c>
      <c r="G5942" t="s">
        <v>2687</v>
      </c>
      <c r="H5942">
        <v>296.98041101087898</v>
      </c>
      <c r="I5942">
        <v>6.2213808768799996</v>
      </c>
      <c r="J5942" t="s">
        <v>334</v>
      </c>
      <c r="K5942">
        <v>1847.62824987105</v>
      </c>
      <c r="L5942">
        <v>452668.921218406</v>
      </c>
      <c r="M5942">
        <v>0</v>
      </c>
      <c r="N5942">
        <v>0</v>
      </c>
      <c r="O5942">
        <v>6.2213808768799996</v>
      </c>
      <c r="P5942">
        <v>0</v>
      </c>
      <c r="Q5942">
        <v>0</v>
      </c>
      <c r="R5942">
        <v>0</v>
      </c>
      <c r="S5942">
        <v>1524.2383148356</v>
      </c>
      <c r="T5942">
        <v>10</v>
      </c>
      <c r="U5942">
        <v>296.98041101087898</v>
      </c>
      <c r="V5942">
        <v>0.16796384656803501</v>
      </c>
    </row>
    <row r="5943" spans="1:22" hidden="1" x14ac:dyDescent="0.25">
      <c r="A5943" t="str">
        <f t="shared" si="123"/>
        <v>18-25FAsth Highrx_specialty</v>
      </c>
      <c r="B5943" t="s">
        <v>3782</v>
      </c>
      <c r="C5943" t="s">
        <v>9</v>
      </c>
      <c r="D5943" t="s">
        <v>339</v>
      </c>
      <c r="E5943" t="s">
        <v>4975</v>
      </c>
      <c r="F5943">
        <v>245</v>
      </c>
      <c r="G5943" t="s">
        <v>313</v>
      </c>
      <c r="H5943">
        <v>2964.11171686846</v>
      </c>
      <c r="I5943">
        <v>0.73</v>
      </c>
      <c r="J5943" t="s">
        <v>334</v>
      </c>
      <c r="K5943">
        <v>2163.8015533139801</v>
      </c>
      <c r="L5943">
        <v>530131.38056192396</v>
      </c>
      <c r="M5943">
        <v>0</v>
      </c>
      <c r="N5943">
        <v>0</v>
      </c>
      <c r="O5943">
        <v>0.73</v>
      </c>
      <c r="P5943">
        <v>0</v>
      </c>
      <c r="Q5943">
        <v>0</v>
      </c>
      <c r="R5943">
        <v>0</v>
      </c>
      <c r="S5943">
        <v>178.85</v>
      </c>
      <c r="T5943">
        <v>10</v>
      </c>
      <c r="U5943">
        <v>2964.11171686846</v>
      </c>
      <c r="V5943">
        <v>1.97084233261339E-2</v>
      </c>
    </row>
    <row r="5944" spans="1:22" hidden="1" x14ac:dyDescent="0.25">
      <c r="A5944" t="str">
        <f t="shared" si="123"/>
        <v>18-25MAsth Lowip_fac</v>
      </c>
      <c r="B5944" t="s">
        <v>3782</v>
      </c>
      <c r="C5944" t="s">
        <v>5</v>
      </c>
      <c r="D5944" t="s">
        <v>591</v>
      </c>
      <c r="E5944" t="s">
        <v>4973</v>
      </c>
      <c r="F5944">
        <v>159</v>
      </c>
      <c r="G5944" t="s">
        <v>289</v>
      </c>
      <c r="H5944">
        <v>484.78037735849</v>
      </c>
      <c r="I5944">
        <v>0.02</v>
      </c>
      <c r="J5944" t="s">
        <v>335</v>
      </c>
      <c r="K5944">
        <v>9.6956075471698107</v>
      </c>
      <c r="L5944">
        <v>1541.6016</v>
      </c>
      <c r="M5944">
        <v>0</v>
      </c>
      <c r="N5944">
        <v>0</v>
      </c>
      <c r="O5944">
        <v>0</v>
      </c>
      <c r="P5944">
        <v>0.02</v>
      </c>
      <c r="Q5944">
        <v>0</v>
      </c>
      <c r="R5944">
        <v>0</v>
      </c>
      <c r="S5944">
        <v>3.18</v>
      </c>
      <c r="T5944">
        <v>4</v>
      </c>
      <c r="U5944">
        <v>484.78037735849</v>
      </c>
      <c r="V5944">
        <v>1</v>
      </c>
    </row>
    <row r="5945" spans="1:22" hidden="1" x14ac:dyDescent="0.25">
      <c r="A5945" t="str">
        <f t="shared" si="123"/>
        <v>18-25MAsth Lowip_prof</v>
      </c>
      <c r="B5945" t="s">
        <v>3782</v>
      </c>
      <c r="C5945" t="s">
        <v>5</v>
      </c>
      <c r="D5945" t="s">
        <v>591</v>
      </c>
      <c r="E5945" t="s">
        <v>4973</v>
      </c>
      <c r="F5945">
        <v>159</v>
      </c>
      <c r="G5945" t="s">
        <v>290</v>
      </c>
      <c r="H5945">
        <v>695.72766791984702</v>
      </c>
      <c r="I5945">
        <v>0.01</v>
      </c>
      <c r="J5945" t="s">
        <v>363</v>
      </c>
      <c r="K5945">
        <v>6.9572766791984701</v>
      </c>
      <c r="L5945">
        <v>1106.20699199256</v>
      </c>
      <c r="M5945">
        <v>0</v>
      </c>
      <c r="N5945">
        <v>0</v>
      </c>
      <c r="O5945">
        <v>0</v>
      </c>
      <c r="P5945">
        <v>0</v>
      </c>
      <c r="Q5945">
        <v>0</v>
      </c>
      <c r="R5945">
        <v>0</v>
      </c>
      <c r="S5945">
        <v>1.59</v>
      </c>
      <c r="T5945">
        <v>4</v>
      </c>
      <c r="U5945">
        <v>695.72766791984702</v>
      </c>
      <c r="V5945">
        <v>0.5</v>
      </c>
    </row>
    <row r="5946" spans="1:22" hidden="1" x14ac:dyDescent="0.25">
      <c r="A5946" t="str">
        <f t="shared" si="123"/>
        <v>18-25MAsth Lowop_ambulance</v>
      </c>
      <c r="B5946" t="s">
        <v>3782</v>
      </c>
      <c r="C5946" t="s">
        <v>5</v>
      </c>
      <c r="D5946" t="s">
        <v>591</v>
      </c>
      <c r="E5946" t="s">
        <v>4973</v>
      </c>
      <c r="F5946">
        <v>159</v>
      </c>
      <c r="G5946" t="s">
        <v>291</v>
      </c>
      <c r="H5946">
        <v>0</v>
      </c>
      <c r="I5946">
        <v>0</v>
      </c>
      <c r="J5946" t="s">
        <v>336</v>
      </c>
      <c r="K5946">
        <v>0</v>
      </c>
      <c r="L5946">
        <v>0</v>
      </c>
      <c r="M5946">
        <v>0</v>
      </c>
      <c r="N5946">
        <v>0</v>
      </c>
      <c r="O5946">
        <v>0</v>
      </c>
      <c r="P5946">
        <v>0</v>
      </c>
      <c r="Q5946">
        <v>0</v>
      </c>
      <c r="R5946">
        <v>0</v>
      </c>
      <c r="S5946">
        <v>0</v>
      </c>
      <c r="T5946">
        <v>4</v>
      </c>
      <c r="U5946">
        <v>0</v>
      </c>
      <c r="V5946">
        <v>0</v>
      </c>
    </row>
    <row r="5947" spans="1:22" hidden="1" x14ac:dyDescent="0.25">
      <c r="A5947" t="str">
        <f t="shared" si="123"/>
        <v>18-25MAsth Lowop_chiro</v>
      </c>
      <c r="B5947" t="s">
        <v>3782</v>
      </c>
      <c r="C5947" t="s">
        <v>5</v>
      </c>
      <c r="D5947" t="s">
        <v>591</v>
      </c>
      <c r="E5947" t="s">
        <v>4973</v>
      </c>
      <c r="F5947">
        <v>159</v>
      </c>
      <c r="G5947" t="s">
        <v>292</v>
      </c>
      <c r="H5947">
        <v>48.158499515542999</v>
      </c>
      <c r="I5947">
        <v>0.53</v>
      </c>
      <c r="J5947" t="s">
        <v>332</v>
      </c>
      <c r="K5947">
        <v>25.5240047432378</v>
      </c>
      <c r="L5947">
        <v>4058.3167541748098</v>
      </c>
      <c r="M5947">
        <v>0.53</v>
      </c>
      <c r="N5947">
        <v>0</v>
      </c>
      <c r="O5947">
        <v>0</v>
      </c>
      <c r="P5947">
        <v>0</v>
      </c>
      <c r="Q5947">
        <v>0</v>
      </c>
      <c r="R5947">
        <v>0</v>
      </c>
      <c r="S5947">
        <v>84.27</v>
      </c>
      <c r="T5947">
        <v>4</v>
      </c>
      <c r="U5947">
        <v>48.158499515542999</v>
      </c>
      <c r="V5947">
        <v>0.12268518518518499</v>
      </c>
    </row>
    <row r="5948" spans="1:22" hidden="1" x14ac:dyDescent="0.25">
      <c r="A5948" t="str">
        <f t="shared" si="123"/>
        <v>18-25MAsth Lowop_ct_mri</v>
      </c>
      <c r="B5948" t="s">
        <v>3782</v>
      </c>
      <c r="C5948" t="s">
        <v>5</v>
      </c>
      <c r="D5948" t="s">
        <v>591</v>
      </c>
      <c r="E5948" t="s">
        <v>4973</v>
      </c>
      <c r="F5948">
        <v>159</v>
      </c>
      <c r="G5948" t="s">
        <v>293</v>
      </c>
      <c r="H5948">
        <v>514.22876424921299</v>
      </c>
      <c r="I5948">
        <v>0.06</v>
      </c>
      <c r="J5948" t="s">
        <v>333</v>
      </c>
      <c r="K5948">
        <v>30.853725854952799</v>
      </c>
      <c r="L5948">
        <v>4905.7424109374997</v>
      </c>
      <c r="M5948">
        <v>0</v>
      </c>
      <c r="N5948">
        <v>0.06</v>
      </c>
      <c r="O5948">
        <v>0</v>
      </c>
      <c r="P5948">
        <v>0</v>
      </c>
      <c r="Q5948">
        <v>0</v>
      </c>
      <c r="R5948">
        <v>0</v>
      </c>
      <c r="S5948">
        <v>9.5399999999999991</v>
      </c>
      <c r="T5948">
        <v>4</v>
      </c>
      <c r="U5948">
        <v>514.22876424921299</v>
      </c>
      <c r="V5948">
        <v>3.65853658536585E-2</v>
      </c>
    </row>
    <row r="5949" spans="1:22" hidden="1" x14ac:dyDescent="0.25">
      <c r="A5949" t="str">
        <f t="shared" si="123"/>
        <v>18-25MAsth Lowop_diagnostic_cardiology</v>
      </c>
      <c r="B5949" t="s">
        <v>3782</v>
      </c>
      <c r="C5949" t="s">
        <v>5</v>
      </c>
      <c r="D5949" t="s">
        <v>591</v>
      </c>
      <c r="E5949" t="s">
        <v>4973</v>
      </c>
      <c r="F5949">
        <v>159</v>
      </c>
      <c r="G5949" t="s">
        <v>294</v>
      </c>
      <c r="H5949">
        <v>108.800647445967</v>
      </c>
      <c r="I5949">
        <v>0.5</v>
      </c>
      <c r="J5949" t="s">
        <v>333</v>
      </c>
      <c r="K5949">
        <v>54.400323722983302</v>
      </c>
      <c r="L5949">
        <v>8649.6514719543393</v>
      </c>
      <c r="M5949">
        <v>0</v>
      </c>
      <c r="N5949">
        <v>0.5</v>
      </c>
      <c r="O5949">
        <v>0</v>
      </c>
      <c r="P5949">
        <v>0</v>
      </c>
      <c r="Q5949">
        <v>0</v>
      </c>
      <c r="R5949">
        <v>0</v>
      </c>
      <c r="S5949">
        <v>79.5</v>
      </c>
      <c r="T5949">
        <v>4</v>
      </c>
      <c r="U5949">
        <v>108.800647445967</v>
      </c>
      <c r="V5949">
        <v>0.30487804878048802</v>
      </c>
    </row>
    <row r="5950" spans="1:22" hidden="1" x14ac:dyDescent="0.25">
      <c r="A5950" t="str">
        <f t="shared" si="123"/>
        <v>18-25MAsth Lowop_dialysis</v>
      </c>
      <c r="B5950" t="s">
        <v>3782</v>
      </c>
      <c r="C5950" t="s">
        <v>5</v>
      </c>
      <c r="D5950" t="s">
        <v>591</v>
      </c>
      <c r="E5950" t="s">
        <v>4973</v>
      </c>
      <c r="F5950">
        <v>159</v>
      </c>
      <c r="G5950" t="s">
        <v>295</v>
      </c>
      <c r="H5950">
        <v>0</v>
      </c>
      <c r="I5950">
        <v>0</v>
      </c>
      <c r="J5950" t="s">
        <v>336</v>
      </c>
      <c r="K5950">
        <v>0</v>
      </c>
      <c r="L5950">
        <v>0</v>
      </c>
      <c r="M5950">
        <v>0</v>
      </c>
      <c r="N5950">
        <v>0</v>
      </c>
      <c r="O5950">
        <v>0</v>
      </c>
      <c r="P5950">
        <v>0</v>
      </c>
      <c r="Q5950">
        <v>0</v>
      </c>
      <c r="R5950">
        <v>0</v>
      </c>
      <c r="S5950">
        <v>0</v>
      </c>
      <c r="T5950">
        <v>4</v>
      </c>
      <c r="U5950">
        <v>0</v>
      </c>
      <c r="V5950">
        <v>0</v>
      </c>
    </row>
    <row r="5951" spans="1:22" hidden="1" x14ac:dyDescent="0.25">
      <c r="A5951" t="str">
        <f t="shared" si="123"/>
        <v>18-25MAsth Lowop_dme</v>
      </c>
      <c r="B5951" t="s">
        <v>3782</v>
      </c>
      <c r="C5951" t="s">
        <v>5</v>
      </c>
      <c r="D5951" t="s">
        <v>591</v>
      </c>
      <c r="E5951" t="s">
        <v>4973</v>
      </c>
      <c r="F5951">
        <v>159</v>
      </c>
      <c r="G5951" t="s">
        <v>296</v>
      </c>
      <c r="H5951">
        <v>44.463522386576599</v>
      </c>
      <c r="I5951">
        <v>7.0000000000000007E-2</v>
      </c>
      <c r="J5951" t="s">
        <v>336</v>
      </c>
      <c r="K5951">
        <v>3.1124465670603598</v>
      </c>
      <c r="L5951">
        <v>494.87900416259799</v>
      </c>
      <c r="M5951">
        <v>0</v>
      </c>
      <c r="N5951">
        <v>0</v>
      </c>
      <c r="O5951">
        <v>0</v>
      </c>
      <c r="P5951">
        <v>0</v>
      </c>
      <c r="Q5951">
        <v>7.0000000000000007E-2</v>
      </c>
      <c r="R5951">
        <v>3.1124465670603598</v>
      </c>
      <c r="S5951">
        <v>11.13</v>
      </c>
      <c r="T5951">
        <v>4</v>
      </c>
      <c r="U5951">
        <v>44.463522386576599</v>
      </c>
      <c r="V5951">
        <v>3.91061452513966E-2</v>
      </c>
    </row>
    <row r="5952" spans="1:22" hidden="1" x14ac:dyDescent="0.25">
      <c r="A5952" t="str">
        <f t="shared" si="123"/>
        <v>18-25MAsth Lowop_er_fac</v>
      </c>
      <c r="B5952" t="s">
        <v>3782</v>
      </c>
      <c r="C5952" t="s">
        <v>5</v>
      </c>
      <c r="D5952" t="s">
        <v>591</v>
      </c>
      <c r="E5952" t="s">
        <v>4973</v>
      </c>
      <c r="F5952">
        <v>159</v>
      </c>
      <c r="G5952" t="s">
        <v>297</v>
      </c>
      <c r="H5952">
        <v>963.07382785124696</v>
      </c>
      <c r="I5952">
        <v>0.35</v>
      </c>
      <c r="J5952" t="s">
        <v>336</v>
      </c>
      <c r="K5952">
        <v>337.07583974793602</v>
      </c>
      <c r="L5952">
        <v>53595.058519921899</v>
      </c>
      <c r="M5952">
        <v>0</v>
      </c>
      <c r="N5952">
        <v>0</v>
      </c>
      <c r="O5952">
        <v>0</v>
      </c>
      <c r="P5952">
        <v>0</v>
      </c>
      <c r="Q5952">
        <v>0.35</v>
      </c>
      <c r="R5952">
        <v>337.07583974793602</v>
      </c>
      <c r="S5952">
        <v>55.65</v>
      </c>
      <c r="T5952">
        <v>4</v>
      </c>
      <c r="U5952">
        <v>963.07382785124696</v>
      </c>
      <c r="V5952">
        <v>0.19553072625698301</v>
      </c>
    </row>
    <row r="5953" spans="1:22" hidden="1" x14ac:dyDescent="0.25">
      <c r="A5953" t="str">
        <f t="shared" si="123"/>
        <v>18-25MAsth Lowop_er_prof</v>
      </c>
      <c r="B5953" t="s">
        <v>3782</v>
      </c>
      <c r="C5953" t="s">
        <v>5</v>
      </c>
      <c r="D5953" t="s">
        <v>591</v>
      </c>
      <c r="E5953" t="s">
        <v>4973</v>
      </c>
      <c r="F5953">
        <v>159</v>
      </c>
      <c r="G5953" t="s">
        <v>298</v>
      </c>
      <c r="H5953">
        <v>0</v>
      </c>
      <c r="I5953">
        <v>0</v>
      </c>
      <c r="J5953" t="s">
        <v>276</v>
      </c>
      <c r="K5953">
        <v>0</v>
      </c>
      <c r="L5953">
        <v>0</v>
      </c>
      <c r="M5953">
        <v>0</v>
      </c>
      <c r="N5953">
        <v>0</v>
      </c>
      <c r="O5953">
        <v>0</v>
      </c>
      <c r="P5953">
        <v>0</v>
      </c>
      <c r="Q5953">
        <v>0</v>
      </c>
      <c r="R5953">
        <v>0</v>
      </c>
      <c r="S5953">
        <v>0</v>
      </c>
      <c r="T5953">
        <v>4</v>
      </c>
      <c r="U5953">
        <v>0</v>
      </c>
      <c r="V5953">
        <v>0</v>
      </c>
    </row>
    <row r="5954" spans="1:22" hidden="1" x14ac:dyDescent="0.25">
      <c r="A5954" t="str">
        <f t="shared" si="123"/>
        <v>18-25MAsth Lowop_eye</v>
      </c>
      <c r="B5954" t="s">
        <v>3782</v>
      </c>
      <c r="C5954" t="s">
        <v>5</v>
      </c>
      <c r="D5954" t="s">
        <v>591</v>
      </c>
      <c r="E5954" t="s">
        <v>4973</v>
      </c>
      <c r="F5954">
        <v>159</v>
      </c>
      <c r="G5954" t="s">
        <v>299</v>
      </c>
      <c r="H5954">
        <v>109.277243076541</v>
      </c>
      <c r="I5954">
        <v>0.04</v>
      </c>
      <c r="J5954" t="s">
        <v>332</v>
      </c>
      <c r="K5954">
        <v>4.3710897230616199</v>
      </c>
      <c r="L5954">
        <v>695.00326596679804</v>
      </c>
      <c r="M5954">
        <v>0.04</v>
      </c>
      <c r="N5954">
        <v>0</v>
      </c>
      <c r="O5954">
        <v>0</v>
      </c>
      <c r="P5954">
        <v>0</v>
      </c>
      <c r="Q5954">
        <v>0</v>
      </c>
      <c r="R5954">
        <v>0</v>
      </c>
      <c r="S5954">
        <v>6.36</v>
      </c>
      <c r="T5954">
        <v>4</v>
      </c>
      <c r="U5954">
        <v>109.277243076541</v>
      </c>
      <c r="V5954">
        <v>9.2592592592592605E-3</v>
      </c>
    </row>
    <row r="5955" spans="1:22" hidden="1" x14ac:dyDescent="0.25">
      <c r="A5955" t="str">
        <f t="shared" si="123"/>
        <v>18-25MAsth Lowop_jcode</v>
      </c>
      <c r="B5955" t="s">
        <v>3782</v>
      </c>
      <c r="C5955" t="s">
        <v>5</v>
      </c>
      <c r="D5955" t="s">
        <v>591</v>
      </c>
      <c r="E5955" t="s">
        <v>4973</v>
      </c>
      <c r="F5955">
        <v>159</v>
      </c>
      <c r="G5955" t="s">
        <v>300</v>
      </c>
      <c r="H5955">
        <v>0</v>
      </c>
      <c r="I5955">
        <v>0</v>
      </c>
      <c r="J5955" t="s">
        <v>336</v>
      </c>
      <c r="K5955">
        <v>0</v>
      </c>
      <c r="L5955">
        <v>0</v>
      </c>
      <c r="M5955">
        <v>0</v>
      </c>
      <c r="N5955">
        <v>0</v>
      </c>
      <c r="O5955">
        <v>0</v>
      </c>
      <c r="P5955">
        <v>0</v>
      </c>
      <c r="Q5955">
        <v>0</v>
      </c>
      <c r="R5955">
        <v>0</v>
      </c>
      <c r="S5955">
        <v>0</v>
      </c>
      <c r="T5955">
        <v>4</v>
      </c>
      <c r="U5955">
        <v>0</v>
      </c>
      <c r="V5955">
        <v>0</v>
      </c>
    </row>
    <row r="5956" spans="1:22" hidden="1" x14ac:dyDescent="0.25">
      <c r="A5956" t="str">
        <f t="shared" si="123"/>
        <v>18-25MAsth Lowop_lab</v>
      </c>
      <c r="B5956" t="s">
        <v>3782</v>
      </c>
      <c r="C5956" t="s">
        <v>5</v>
      </c>
      <c r="D5956" t="s">
        <v>591</v>
      </c>
      <c r="E5956" t="s">
        <v>4973</v>
      </c>
      <c r="F5956">
        <v>159</v>
      </c>
      <c r="G5956" t="s">
        <v>301</v>
      </c>
      <c r="H5956">
        <v>48.058321794535303</v>
      </c>
      <c r="I5956">
        <v>0.69</v>
      </c>
      <c r="J5956" t="s">
        <v>333</v>
      </c>
      <c r="K5956">
        <v>33.160242038229399</v>
      </c>
      <c r="L5956">
        <v>5272.4784840784696</v>
      </c>
      <c r="M5956">
        <v>0</v>
      </c>
      <c r="N5956">
        <v>0.69</v>
      </c>
      <c r="O5956">
        <v>0</v>
      </c>
      <c r="P5956">
        <v>0</v>
      </c>
      <c r="Q5956">
        <v>0</v>
      </c>
      <c r="R5956">
        <v>0</v>
      </c>
      <c r="S5956">
        <v>109.71</v>
      </c>
      <c r="T5956">
        <v>4</v>
      </c>
      <c r="U5956">
        <v>48.058321794535303</v>
      </c>
      <c r="V5956">
        <v>0.42073170731707299</v>
      </c>
    </row>
    <row r="5957" spans="1:22" hidden="1" x14ac:dyDescent="0.25">
      <c r="A5957" t="str">
        <f t="shared" si="123"/>
        <v>18-25MAsth Lowop_mh</v>
      </c>
      <c r="B5957" t="s">
        <v>3782</v>
      </c>
      <c r="C5957" t="s">
        <v>5</v>
      </c>
      <c r="D5957" t="s">
        <v>591</v>
      </c>
      <c r="E5957" t="s">
        <v>4973</v>
      </c>
      <c r="F5957">
        <v>159</v>
      </c>
      <c r="G5957" t="s">
        <v>302</v>
      </c>
      <c r="H5957">
        <v>129.52912754545699</v>
      </c>
      <c r="I5957">
        <v>0.17</v>
      </c>
      <c r="J5957" t="s">
        <v>332</v>
      </c>
      <c r="K5957">
        <v>22.0199516827278</v>
      </c>
      <c r="L5957">
        <v>3501.1723175537099</v>
      </c>
      <c r="M5957">
        <v>0.17</v>
      </c>
      <c r="N5957">
        <v>0</v>
      </c>
      <c r="O5957">
        <v>0</v>
      </c>
      <c r="P5957">
        <v>0</v>
      </c>
      <c r="Q5957">
        <v>0</v>
      </c>
      <c r="R5957">
        <v>0</v>
      </c>
      <c r="S5957">
        <v>27.03</v>
      </c>
      <c r="T5957">
        <v>4</v>
      </c>
      <c r="U5957">
        <v>129.52912754545699</v>
      </c>
      <c r="V5957">
        <v>3.9351851851851902E-2</v>
      </c>
    </row>
    <row r="5958" spans="1:22" hidden="1" x14ac:dyDescent="0.25">
      <c r="A5958" t="str">
        <f t="shared" si="123"/>
        <v>18-25MAsth Lowop_op_fac</v>
      </c>
      <c r="B5958" t="s">
        <v>3782</v>
      </c>
      <c r="C5958" t="s">
        <v>5</v>
      </c>
      <c r="D5958" t="s">
        <v>591</v>
      </c>
      <c r="E5958" t="s">
        <v>4973</v>
      </c>
      <c r="F5958">
        <v>159</v>
      </c>
      <c r="G5958" t="s">
        <v>303</v>
      </c>
      <c r="H5958">
        <v>268.07965393798099</v>
      </c>
      <c r="I5958">
        <v>0.06</v>
      </c>
      <c r="J5958" t="s">
        <v>336</v>
      </c>
      <c r="K5958">
        <v>16.084779236278798</v>
      </c>
      <c r="L5958">
        <v>2557.4798985683401</v>
      </c>
      <c r="M5958">
        <v>0</v>
      </c>
      <c r="N5958">
        <v>0</v>
      </c>
      <c r="O5958">
        <v>0</v>
      </c>
      <c r="P5958">
        <v>0</v>
      </c>
      <c r="Q5958">
        <v>0.06</v>
      </c>
      <c r="R5958">
        <v>16.084779236278798</v>
      </c>
      <c r="S5958">
        <v>9.5399999999999991</v>
      </c>
      <c r="T5958">
        <v>4</v>
      </c>
      <c r="U5958">
        <v>268.07965393798099</v>
      </c>
      <c r="V5958">
        <v>3.3519553072625698E-2</v>
      </c>
    </row>
    <row r="5959" spans="1:22" hidden="1" x14ac:dyDescent="0.25">
      <c r="A5959" t="str">
        <f t="shared" si="123"/>
        <v>18-25MAsth Lowop_other</v>
      </c>
      <c r="B5959" t="s">
        <v>3782</v>
      </c>
      <c r="C5959" t="s">
        <v>5</v>
      </c>
      <c r="D5959" t="s">
        <v>591</v>
      </c>
      <c r="E5959" t="s">
        <v>4973</v>
      </c>
      <c r="F5959">
        <v>159</v>
      </c>
      <c r="G5959" t="s">
        <v>304</v>
      </c>
      <c r="H5959">
        <v>62.044969137970398</v>
      </c>
      <c r="I5959">
        <v>1</v>
      </c>
      <c r="J5959" t="s">
        <v>336</v>
      </c>
      <c r="K5959">
        <v>62.044969137970398</v>
      </c>
      <c r="L5959">
        <v>9865.1500929372996</v>
      </c>
      <c r="M5959">
        <v>0</v>
      </c>
      <c r="N5959">
        <v>0</v>
      </c>
      <c r="O5959">
        <v>0</v>
      </c>
      <c r="P5959">
        <v>0</v>
      </c>
      <c r="Q5959">
        <v>1</v>
      </c>
      <c r="R5959">
        <v>62.044969137970398</v>
      </c>
      <c r="S5959">
        <v>159</v>
      </c>
      <c r="T5959">
        <v>4</v>
      </c>
      <c r="U5959">
        <v>62.044969137970398</v>
      </c>
      <c r="V5959">
        <v>0.55865921787709505</v>
      </c>
    </row>
    <row r="5960" spans="1:22" hidden="1" x14ac:dyDescent="0.25">
      <c r="A5960" t="str">
        <f t="shared" si="123"/>
        <v>18-25MAsth Lowop_prev</v>
      </c>
      <c r="B5960" t="s">
        <v>3782</v>
      </c>
      <c r="C5960" t="s">
        <v>5</v>
      </c>
      <c r="D5960" t="s">
        <v>591</v>
      </c>
      <c r="E5960" t="s">
        <v>4973</v>
      </c>
      <c r="F5960">
        <v>159</v>
      </c>
      <c r="G5960" t="s">
        <v>305</v>
      </c>
      <c r="H5960">
        <v>140.836331526538</v>
      </c>
      <c r="I5960">
        <v>0.7</v>
      </c>
      <c r="J5960" t="s">
        <v>332</v>
      </c>
      <c r="K5960">
        <v>98.585432068576395</v>
      </c>
      <c r="L5960">
        <v>15675.0836989037</v>
      </c>
      <c r="M5960">
        <v>0.7</v>
      </c>
      <c r="N5960">
        <v>0</v>
      </c>
      <c r="O5960">
        <v>0</v>
      </c>
      <c r="P5960">
        <v>0</v>
      </c>
      <c r="Q5960">
        <v>0</v>
      </c>
      <c r="R5960">
        <v>0</v>
      </c>
      <c r="S5960">
        <v>111.3</v>
      </c>
      <c r="T5960">
        <v>4</v>
      </c>
      <c r="U5960">
        <v>140.836331526538</v>
      </c>
      <c r="V5960">
        <v>0.16203703703703701</v>
      </c>
    </row>
    <row r="5961" spans="1:22" hidden="1" x14ac:dyDescent="0.25">
      <c r="A5961" t="str">
        <f t="shared" si="123"/>
        <v>18-25MAsth Lowop_primcare</v>
      </c>
      <c r="B5961" t="s">
        <v>3782</v>
      </c>
      <c r="C5961" t="s">
        <v>5</v>
      </c>
      <c r="D5961" t="s">
        <v>591</v>
      </c>
      <c r="E5961" t="s">
        <v>4973</v>
      </c>
      <c r="F5961">
        <v>159</v>
      </c>
      <c r="G5961" t="s">
        <v>306</v>
      </c>
      <c r="H5961">
        <v>107.759332943118</v>
      </c>
      <c r="I5961">
        <v>1.69</v>
      </c>
      <c r="J5961" t="s">
        <v>332</v>
      </c>
      <c r="K5961">
        <v>182.11327267386901</v>
      </c>
      <c r="L5961">
        <v>28956.010355145201</v>
      </c>
      <c r="M5961">
        <v>1.69</v>
      </c>
      <c r="N5961">
        <v>0</v>
      </c>
      <c r="O5961">
        <v>0</v>
      </c>
      <c r="P5961">
        <v>0</v>
      </c>
      <c r="Q5961">
        <v>0</v>
      </c>
      <c r="R5961">
        <v>0</v>
      </c>
      <c r="S5961">
        <v>268.70999999999998</v>
      </c>
      <c r="T5961">
        <v>4</v>
      </c>
      <c r="U5961">
        <v>107.759332943118</v>
      </c>
      <c r="V5961">
        <v>0.391203703703704</v>
      </c>
    </row>
    <row r="5962" spans="1:22" hidden="1" x14ac:dyDescent="0.25">
      <c r="A5962" t="str">
        <f t="shared" si="123"/>
        <v>18-25MAsth Lowop_rehab</v>
      </c>
      <c r="B5962" t="s">
        <v>3782</v>
      </c>
      <c r="C5962" t="s">
        <v>5</v>
      </c>
      <c r="D5962" t="s">
        <v>591</v>
      </c>
      <c r="E5962" t="s">
        <v>4973</v>
      </c>
      <c r="F5962">
        <v>159</v>
      </c>
      <c r="G5962" t="s">
        <v>307</v>
      </c>
      <c r="H5962">
        <v>42.160489177446799</v>
      </c>
      <c r="I5962">
        <v>0.28000000000000003</v>
      </c>
      <c r="J5962" t="s">
        <v>336</v>
      </c>
      <c r="K5962">
        <v>11.8049369696851</v>
      </c>
      <c r="L5962">
        <v>1876.9849781799301</v>
      </c>
      <c r="M5962">
        <v>0</v>
      </c>
      <c r="N5962">
        <v>0</v>
      </c>
      <c r="O5962">
        <v>0</v>
      </c>
      <c r="P5962">
        <v>0</v>
      </c>
      <c r="Q5962">
        <v>0.28000000000000003</v>
      </c>
      <c r="R5962">
        <v>11.8049369696851</v>
      </c>
      <c r="S5962">
        <v>44.52</v>
      </c>
      <c r="T5962">
        <v>4</v>
      </c>
      <c r="U5962">
        <v>42.160489177446799</v>
      </c>
      <c r="V5962">
        <v>0.15642458100558701</v>
      </c>
    </row>
    <row r="5963" spans="1:22" hidden="1" x14ac:dyDescent="0.25">
      <c r="A5963" t="str">
        <f t="shared" si="123"/>
        <v>18-25MAsth Lowop_speccare</v>
      </c>
      <c r="B5963" t="s">
        <v>3782</v>
      </c>
      <c r="C5963" t="s">
        <v>5</v>
      </c>
      <c r="D5963" t="s">
        <v>591</v>
      </c>
      <c r="E5963" t="s">
        <v>4973</v>
      </c>
      <c r="F5963">
        <v>159</v>
      </c>
      <c r="G5963" t="s">
        <v>308</v>
      </c>
      <c r="H5963">
        <v>113.129214188107</v>
      </c>
      <c r="I5963">
        <v>1.19</v>
      </c>
      <c r="J5963" t="s">
        <v>332</v>
      </c>
      <c r="K5963">
        <v>134.623764883847</v>
      </c>
      <c r="L5963">
        <v>21405.178616531699</v>
      </c>
      <c r="M5963">
        <v>1.19</v>
      </c>
      <c r="N5963">
        <v>0</v>
      </c>
      <c r="O5963">
        <v>0</v>
      </c>
      <c r="P5963">
        <v>0</v>
      </c>
      <c r="Q5963">
        <v>0</v>
      </c>
      <c r="R5963">
        <v>0</v>
      </c>
      <c r="S5963">
        <v>189.21</v>
      </c>
      <c r="T5963">
        <v>4</v>
      </c>
      <c r="U5963">
        <v>113.129214188107</v>
      </c>
      <c r="V5963">
        <v>0.27546296296296302</v>
      </c>
    </row>
    <row r="5964" spans="1:22" hidden="1" x14ac:dyDescent="0.25">
      <c r="A5964" t="str">
        <f t="shared" si="123"/>
        <v>18-25MAsth Lowop_surg</v>
      </c>
      <c r="B5964" t="s">
        <v>3782</v>
      </c>
      <c r="C5964" t="s">
        <v>5</v>
      </c>
      <c r="D5964" t="s">
        <v>591</v>
      </c>
      <c r="E5964" t="s">
        <v>4973</v>
      </c>
      <c r="F5964">
        <v>159</v>
      </c>
      <c r="G5964" t="s">
        <v>309</v>
      </c>
      <c r="H5964">
        <v>6.0567780131214004</v>
      </c>
      <c r="I5964">
        <v>0.03</v>
      </c>
      <c r="J5964" t="s">
        <v>336</v>
      </c>
      <c r="K5964">
        <v>0.181703340393642</v>
      </c>
      <c r="L5964">
        <v>28.890831122589098</v>
      </c>
      <c r="M5964">
        <v>0</v>
      </c>
      <c r="N5964">
        <v>0</v>
      </c>
      <c r="O5964">
        <v>0</v>
      </c>
      <c r="P5964">
        <v>0</v>
      </c>
      <c r="Q5964">
        <v>0.03</v>
      </c>
      <c r="R5964">
        <v>0.181703340393642</v>
      </c>
      <c r="S5964">
        <v>4.7699999999999996</v>
      </c>
      <c r="T5964">
        <v>4</v>
      </c>
      <c r="U5964">
        <v>6.0567780131214004</v>
      </c>
      <c r="V5964">
        <v>1.67597765363128E-2</v>
      </c>
    </row>
    <row r="5965" spans="1:22" hidden="1" x14ac:dyDescent="0.25">
      <c r="A5965" t="str">
        <f t="shared" si="123"/>
        <v>18-25MAsth Lowop_ultrasound</v>
      </c>
      <c r="B5965" t="s">
        <v>3782</v>
      </c>
      <c r="C5965" t="s">
        <v>5</v>
      </c>
      <c r="D5965" t="s">
        <v>591</v>
      </c>
      <c r="E5965" t="s">
        <v>4973</v>
      </c>
      <c r="F5965">
        <v>159</v>
      </c>
      <c r="G5965" t="s">
        <v>310</v>
      </c>
      <c r="H5965">
        <v>128.806036369276</v>
      </c>
      <c r="I5965">
        <v>0.03</v>
      </c>
      <c r="J5965" t="s">
        <v>333</v>
      </c>
      <c r="K5965">
        <v>3.8641810910782799</v>
      </c>
      <c r="L5965">
        <v>614.40479348144595</v>
      </c>
      <c r="M5965">
        <v>0</v>
      </c>
      <c r="N5965">
        <v>0.03</v>
      </c>
      <c r="O5965">
        <v>0</v>
      </c>
      <c r="P5965">
        <v>0</v>
      </c>
      <c r="Q5965">
        <v>0</v>
      </c>
      <c r="R5965">
        <v>0</v>
      </c>
      <c r="S5965">
        <v>4.7699999999999996</v>
      </c>
      <c r="T5965">
        <v>4</v>
      </c>
      <c r="U5965">
        <v>128.806036369276</v>
      </c>
      <c r="V5965">
        <v>1.8292682926829298E-2</v>
      </c>
    </row>
    <row r="5966" spans="1:22" hidden="1" x14ac:dyDescent="0.25">
      <c r="A5966" t="str">
        <f t="shared" si="123"/>
        <v>18-25MAsth Lowop_xray</v>
      </c>
      <c r="B5966" t="s">
        <v>3782</v>
      </c>
      <c r="C5966" t="s">
        <v>5</v>
      </c>
      <c r="D5966" t="s">
        <v>591</v>
      </c>
      <c r="E5966" t="s">
        <v>4973</v>
      </c>
      <c r="F5966">
        <v>159</v>
      </c>
      <c r="G5966" t="s">
        <v>311</v>
      </c>
      <c r="H5966">
        <v>78.432658592880003</v>
      </c>
      <c r="I5966">
        <v>0.36</v>
      </c>
      <c r="J5966" t="s">
        <v>333</v>
      </c>
      <c r="K5966">
        <v>28.235757093436799</v>
      </c>
      <c r="L5966">
        <v>4489.4853778564502</v>
      </c>
      <c r="M5966">
        <v>0</v>
      </c>
      <c r="N5966">
        <v>0.36</v>
      </c>
      <c r="O5966">
        <v>0</v>
      </c>
      <c r="P5966">
        <v>0</v>
      </c>
      <c r="Q5966">
        <v>0</v>
      </c>
      <c r="R5966">
        <v>0</v>
      </c>
      <c r="S5966">
        <v>57.24</v>
      </c>
      <c r="T5966">
        <v>4</v>
      </c>
      <c r="U5966">
        <v>78.432658592880003</v>
      </c>
      <c r="V5966">
        <v>0.219512195121951</v>
      </c>
    </row>
    <row r="5967" spans="1:22" hidden="1" x14ac:dyDescent="0.25">
      <c r="A5967" t="str">
        <f t="shared" si="123"/>
        <v>18-25MAsth Lowrx_generic</v>
      </c>
      <c r="B5967" t="s">
        <v>3782</v>
      </c>
      <c r="C5967" t="s">
        <v>5</v>
      </c>
      <c r="D5967" t="s">
        <v>591</v>
      </c>
      <c r="E5967" t="s">
        <v>4973</v>
      </c>
      <c r="F5967">
        <v>159</v>
      </c>
      <c r="G5967" t="s">
        <v>312</v>
      </c>
      <c r="H5967">
        <v>25.505651354519902</v>
      </c>
      <c r="I5967">
        <v>5.39</v>
      </c>
      <c r="J5967" t="s">
        <v>334</v>
      </c>
      <c r="K5967">
        <v>137.47546080086201</v>
      </c>
      <c r="L5967">
        <v>21858.5982673371</v>
      </c>
      <c r="M5967">
        <v>0</v>
      </c>
      <c r="N5967">
        <v>0</v>
      </c>
      <c r="O5967">
        <v>5.39</v>
      </c>
      <c r="P5967">
        <v>0</v>
      </c>
      <c r="Q5967">
        <v>0</v>
      </c>
      <c r="R5967">
        <v>0</v>
      </c>
      <c r="S5967">
        <v>857.01</v>
      </c>
      <c r="T5967">
        <v>4</v>
      </c>
      <c r="U5967">
        <v>25.505651354519902</v>
      </c>
      <c r="V5967">
        <v>0.67543859649122795</v>
      </c>
    </row>
    <row r="5968" spans="1:22" hidden="1" x14ac:dyDescent="0.25">
      <c r="A5968" t="str">
        <f t="shared" si="123"/>
        <v>18-25MAsth Lowrx_npbrand</v>
      </c>
      <c r="B5968" t="s">
        <v>3782</v>
      </c>
      <c r="C5968" t="s">
        <v>5</v>
      </c>
      <c r="D5968" t="s">
        <v>591</v>
      </c>
      <c r="E5968" t="s">
        <v>4973</v>
      </c>
      <c r="F5968">
        <v>159</v>
      </c>
      <c r="G5968" t="s">
        <v>2688</v>
      </c>
      <c r="H5968">
        <v>196.877286978537</v>
      </c>
      <c r="I5968">
        <v>0.32436111607000001</v>
      </c>
      <c r="J5968" t="s">
        <v>334</v>
      </c>
      <c r="K5968">
        <v>63.859336533192</v>
      </c>
      <c r="L5968">
        <v>10153.634508777501</v>
      </c>
      <c r="M5968">
        <v>0</v>
      </c>
      <c r="N5968">
        <v>0</v>
      </c>
      <c r="O5968">
        <v>0.32436111607000001</v>
      </c>
      <c r="P5968">
        <v>0</v>
      </c>
      <c r="Q5968">
        <v>0</v>
      </c>
      <c r="R5968">
        <v>0</v>
      </c>
      <c r="S5968">
        <v>51.573417455129999</v>
      </c>
      <c r="T5968">
        <v>4</v>
      </c>
      <c r="U5968">
        <v>196.877286978537</v>
      </c>
      <c r="V5968">
        <v>4.0646756399749399E-2</v>
      </c>
    </row>
    <row r="5969" spans="1:22" hidden="1" x14ac:dyDescent="0.25">
      <c r="A5969" t="str">
        <f t="shared" si="123"/>
        <v>18-25MAsth Lowrx_pbrand</v>
      </c>
      <c r="B5969" t="s">
        <v>3782</v>
      </c>
      <c r="C5969" t="s">
        <v>5</v>
      </c>
      <c r="D5969" t="s">
        <v>591</v>
      </c>
      <c r="E5969" t="s">
        <v>4973</v>
      </c>
      <c r="F5969">
        <v>159</v>
      </c>
      <c r="G5969" t="s">
        <v>2687</v>
      </c>
      <c r="H5969">
        <v>122.18611147337499</v>
      </c>
      <c r="I5969">
        <v>2.2456388839299999</v>
      </c>
      <c r="J5969" t="s">
        <v>334</v>
      </c>
      <c r="K5969">
        <v>274.38588300081699</v>
      </c>
      <c r="L5969">
        <v>43627.355397129999</v>
      </c>
      <c r="M5969">
        <v>0</v>
      </c>
      <c r="N5969">
        <v>0</v>
      </c>
      <c r="O5969">
        <v>2.2456388839299999</v>
      </c>
      <c r="P5969">
        <v>0</v>
      </c>
      <c r="Q5969">
        <v>0</v>
      </c>
      <c r="R5969">
        <v>0</v>
      </c>
      <c r="S5969">
        <v>357.05658254487003</v>
      </c>
      <c r="T5969">
        <v>4</v>
      </c>
      <c r="U5969">
        <v>122.18611147337499</v>
      </c>
      <c r="V5969">
        <v>0.28140838144486202</v>
      </c>
    </row>
    <row r="5970" spans="1:22" hidden="1" x14ac:dyDescent="0.25">
      <c r="A5970" t="str">
        <f t="shared" si="123"/>
        <v>18-25MAsth Lowrx_specialty</v>
      </c>
      <c r="B5970" t="s">
        <v>3782</v>
      </c>
      <c r="C5970" t="s">
        <v>5</v>
      </c>
      <c r="D5970" t="s">
        <v>591</v>
      </c>
      <c r="E5970" t="s">
        <v>4973</v>
      </c>
      <c r="F5970">
        <v>159</v>
      </c>
      <c r="G5970" t="s">
        <v>313</v>
      </c>
      <c r="H5970">
        <v>1147.0835672169801</v>
      </c>
      <c r="I5970">
        <v>0.02</v>
      </c>
      <c r="J5970" t="s">
        <v>334</v>
      </c>
      <c r="K5970">
        <v>22.941671344339699</v>
      </c>
      <c r="L5970">
        <v>3647.7257437500002</v>
      </c>
      <c r="M5970">
        <v>0</v>
      </c>
      <c r="N5970">
        <v>0</v>
      </c>
      <c r="O5970">
        <v>0.02</v>
      </c>
      <c r="P5970">
        <v>0</v>
      </c>
      <c r="Q5970">
        <v>0</v>
      </c>
      <c r="R5970">
        <v>0</v>
      </c>
      <c r="S5970">
        <v>3.18</v>
      </c>
      <c r="T5970">
        <v>4</v>
      </c>
      <c r="U5970">
        <v>1147.0835672169801</v>
      </c>
      <c r="V5970">
        <v>2.5062656641604E-3</v>
      </c>
    </row>
    <row r="5971" spans="1:22" hidden="1" x14ac:dyDescent="0.25">
      <c r="A5971" t="str">
        <f t="shared" si="123"/>
        <v>18-25MAsth Medip_fac</v>
      </c>
      <c r="B5971" t="s">
        <v>3782</v>
      </c>
      <c r="C5971" t="s">
        <v>5</v>
      </c>
      <c r="D5971" t="s">
        <v>591</v>
      </c>
      <c r="E5971" t="s">
        <v>4974</v>
      </c>
      <c r="F5971">
        <v>0</v>
      </c>
      <c r="G5971" t="s">
        <v>289</v>
      </c>
      <c r="H5971">
        <v>0</v>
      </c>
      <c r="I5971">
        <v>2.5000000000000001E-2</v>
      </c>
      <c r="J5971" t="s">
        <v>335</v>
      </c>
      <c r="K5971">
        <v>0</v>
      </c>
      <c r="L5971">
        <v>0</v>
      </c>
      <c r="M5971">
        <v>0</v>
      </c>
      <c r="N5971">
        <v>0</v>
      </c>
      <c r="O5971">
        <v>0</v>
      </c>
      <c r="P5971">
        <v>2.5000000000000001E-2</v>
      </c>
      <c r="Q5971">
        <v>0</v>
      </c>
      <c r="R5971">
        <v>0</v>
      </c>
      <c r="S5971">
        <v>0</v>
      </c>
      <c r="T5971">
        <v>5.5</v>
      </c>
      <c r="U5971">
        <v>484.78037735849</v>
      </c>
      <c r="V5971">
        <v>1</v>
      </c>
    </row>
    <row r="5972" spans="1:22" hidden="1" x14ac:dyDescent="0.25">
      <c r="A5972" t="str">
        <f t="shared" si="123"/>
        <v>18-25MAsth Medip_prof</v>
      </c>
      <c r="B5972" t="s">
        <v>3782</v>
      </c>
      <c r="C5972" t="s">
        <v>5</v>
      </c>
      <c r="D5972" t="s">
        <v>591</v>
      </c>
      <c r="E5972" t="s">
        <v>4974</v>
      </c>
      <c r="F5972">
        <v>0</v>
      </c>
      <c r="G5972" t="s">
        <v>290</v>
      </c>
      <c r="H5972">
        <v>1493.2306566029199</v>
      </c>
      <c r="I5972">
        <v>5.0000000000000001E-3</v>
      </c>
      <c r="J5972" t="s">
        <v>363</v>
      </c>
      <c r="K5972">
        <v>7.46615328301462</v>
      </c>
      <c r="L5972">
        <v>0</v>
      </c>
      <c r="M5972">
        <v>0</v>
      </c>
      <c r="N5972">
        <v>0</v>
      </c>
      <c r="O5972">
        <v>0</v>
      </c>
      <c r="P5972">
        <v>0</v>
      </c>
      <c r="Q5972">
        <v>0</v>
      </c>
      <c r="R5972">
        <v>0</v>
      </c>
      <c r="S5972">
        <v>0</v>
      </c>
      <c r="T5972">
        <v>5.5</v>
      </c>
      <c r="U5972">
        <v>1493.2306566029199</v>
      </c>
      <c r="V5972">
        <v>0.2</v>
      </c>
    </row>
    <row r="5973" spans="1:22" hidden="1" x14ac:dyDescent="0.25">
      <c r="A5973" t="str">
        <f t="shared" si="123"/>
        <v>18-25MAsth Medop_ambulance</v>
      </c>
      <c r="B5973" t="s">
        <v>3782</v>
      </c>
      <c r="C5973" t="s">
        <v>5</v>
      </c>
      <c r="D5973" t="s">
        <v>591</v>
      </c>
      <c r="E5973" t="s">
        <v>4974</v>
      </c>
      <c r="F5973">
        <v>0</v>
      </c>
      <c r="G5973" t="s">
        <v>291</v>
      </c>
      <c r="H5973">
        <v>740.94508668527806</v>
      </c>
      <c r="I5973">
        <v>1.4999999999999999E-2</v>
      </c>
      <c r="J5973" t="s">
        <v>336</v>
      </c>
      <c r="K5973">
        <v>11.114176300279199</v>
      </c>
      <c r="L5973">
        <v>0</v>
      </c>
      <c r="M5973">
        <v>0</v>
      </c>
      <c r="N5973">
        <v>0</v>
      </c>
      <c r="O5973">
        <v>0</v>
      </c>
      <c r="P5973">
        <v>0</v>
      </c>
      <c r="Q5973">
        <v>1.4999999999999999E-2</v>
      </c>
      <c r="R5973">
        <v>11.114176300279199</v>
      </c>
      <c r="S5973">
        <v>0</v>
      </c>
      <c r="T5973">
        <v>5.5</v>
      </c>
      <c r="U5973">
        <v>740.94508668527806</v>
      </c>
      <c r="V5973">
        <v>6.1601642710472299E-3</v>
      </c>
    </row>
    <row r="5974" spans="1:22" hidden="1" x14ac:dyDescent="0.25">
      <c r="A5974" t="str">
        <f t="shared" si="123"/>
        <v>18-25MAsth Medop_chiro</v>
      </c>
      <c r="B5974" t="s">
        <v>3782</v>
      </c>
      <c r="C5974" t="s">
        <v>5</v>
      </c>
      <c r="D5974" t="s">
        <v>591</v>
      </c>
      <c r="E5974" t="s">
        <v>4974</v>
      </c>
      <c r="F5974">
        <v>0</v>
      </c>
      <c r="G5974" t="s">
        <v>292</v>
      </c>
      <c r="H5974">
        <v>45.233543595446001</v>
      </c>
      <c r="I5974">
        <v>0.41499999999999998</v>
      </c>
      <c r="J5974" t="s">
        <v>332</v>
      </c>
      <c r="K5974">
        <v>18.771920592110099</v>
      </c>
      <c r="L5974">
        <v>0</v>
      </c>
      <c r="M5974">
        <v>0.41499999999999998</v>
      </c>
      <c r="N5974">
        <v>0</v>
      </c>
      <c r="O5974">
        <v>0</v>
      </c>
      <c r="P5974">
        <v>0</v>
      </c>
      <c r="Q5974">
        <v>0</v>
      </c>
      <c r="R5974">
        <v>0</v>
      </c>
      <c r="S5974">
        <v>0</v>
      </c>
      <c r="T5974">
        <v>5.5</v>
      </c>
      <c r="U5974">
        <v>45.233543595446001</v>
      </c>
      <c r="V5974">
        <v>7.14900947459087E-2</v>
      </c>
    </row>
    <row r="5975" spans="1:22" hidden="1" x14ac:dyDescent="0.25">
      <c r="A5975" t="str">
        <f t="shared" si="123"/>
        <v>18-25MAsth Medop_ct_mri</v>
      </c>
      <c r="B5975" t="s">
        <v>3782</v>
      </c>
      <c r="C5975" t="s">
        <v>5</v>
      </c>
      <c r="D5975" t="s">
        <v>591</v>
      </c>
      <c r="E5975" t="s">
        <v>4974</v>
      </c>
      <c r="F5975">
        <v>0</v>
      </c>
      <c r="G5975" t="s">
        <v>293</v>
      </c>
      <c r="H5975">
        <v>494.72341847816699</v>
      </c>
      <c r="I5975">
        <v>8.5000000000000006E-2</v>
      </c>
      <c r="J5975" t="s">
        <v>333</v>
      </c>
      <c r="K5975">
        <v>42.051490570644198</v>
      </c>
      <c r="L5975">
        <v>0</v>
      </c>
      <c r="M5975">
        <v>0</v>
      </c>
      <c r="N5975">
        <v>8.5000000000000006E-2</v>
      </c>
      <c r="O5975">
        <v>0</v>
      </c>
      <c r="P5975">
        <v>0</v>
      </c>
      <c r="Q5975">
        <v>0</v>
      </c>
      <c r="R5975">
        <v>0</v>
      </c>
      <c r="S5975">
        <v>0</v>
      </c>
      <c r="T5975">
        <v>5.5</v>
      </c>
      <c r="U5975">
        <v>494.72341847816699</v>
      </c>
      <c r="V5975">
        <v>3.8031319910514498E-2</v>
      </c>
    </row>
    <row r="5976" spans="1:22" hidden="1" x14ac:dyDescent="0.25">
      <c r="A5976" t="str">
        <f t="shared" ref="A5976:A6039" si="124">B5976&amp;C5976&amp;E5976&amp;G5976</f>
        <v>18-25MAsth Medop_diagnostic_cardiology</v>
      </c>
      <c r="B5976" t="s">
        <v>3782</v>
      </c>
      <c r="C5976" t="s">
        <v>5</v>
      </c>
      <c r="D5976" t="s">
        <v>591</v>
      </c>
      <c r="E5976" t="s">
        <v>4974</v>
      </c>
      <c r="F5976">
        <v>0</v>
      </c>
      <c r="G5976" t="s">
        <v>294</v>
      </c>
      <c r="H5976">
        <v>105.902246667634</v>
      </c>
      <c r="I5976">
        <v>0.64500000000000002</v>
      </c>
      <c r="J5976" t="s">
        <v>333</v>
      </c>
      <c r="K5976">
        <v>68.306949100623996</v>
      </c>
      <c r="L5976">
        <v>0</v>
      </c>
      <c r="M5976">
        <v>0</v>
      </c>
      <c r="N5976">
        <v>0.64500000000000002</v>
      </c>
      <c r="O5976">
        <v>0</v>
      </c>
      <c r="P5976">
        <v>0</v>
      </c>
      <c r="Q5976">
        <v>0</v>
      </c>
      <c r="R5976">
        <v>0</v>
      </c>
      <c r="S5976">
        <v>0</v>
      </c>
      <c r="T5976">
        <v>5.5</v>
      </c>
      <c r="U5976">
        <v>105.902246667634</v>
      </c>
      <c r="V5976">
        <v>0.288590604026846</v>
      </c>
    </row>
    <row r="5977" spans="1:22" hidden="1" x14ac:dyDescent="0.25">
      <c r="A5977" t="str">
        <f t="shared" si="124"/>
        <v>18-25MAsth Medop_dialysis</v>
      </c>
      <c r="B5977" t="s">
        <v>3782</v>
      </c>
      <c r="C5977" t="s">
        <v>5</v>
      </c>
      <c r="D5977" t="s">
        <v>591</v>
      </c>
      <c r="E5977" t="s">
        <v>4974</v>
      </c>
      <c r="F5977">
        <v>0</v>
      </c>
      <c r="G5977" t="s">
        <v>295</v>
      </c>
      <c r="H5977">
        <v>0</v>
      </c>
      <c r="I5977">
        <v>0</v>
      </c>
      <c r="J5977" t="s">
        <v>336</v>
      </c>
      <c r="K5977">
        <v>0</v>
      </c>
      <c r="L5977">
        <v>0</v>
      </c>
      <c r="M5977">
        <v>0</v>
      </c>
      <c r="N5977">
        <v>0</v>
      </c>
      <c r="O5977">
        <v>0</v>
      </c>
      <c r="P5977">
        <v>0</v>
      </c>
      <c r="Q5977">
        <v>0</v>
      </c>
      <c r="R5977">
        <v>0</v>
      </c>
      <c r="S5977">
        <v>0</v>
      </c>
      <c r="T5977">
        <v>5.5</v>
      </c>
      <c r="U5977">
        <v>0</v>
      </c>
      <c r="V5977">
        <v>0</v>
      </c>
    </row>
    <row r="5978" spans="1:22" hidden="1" x14ac:dyDescent="0.25">
      <c r="A5978" t="str">
        <f t="shared" si="124"/>
        <v>18-25MAsth Medop_dme</v>
      </c>
      <c r="B5978" t="s">
        <v>3782</v>
      </c>
      <c r="C5978" t="s">
        <v>5</v>
      </c>
      <c r="D5978" t="s">
        <v>591</v>
      </c>
      <c r="E5978" t="s">
        <v>4974</v>
      </c>
      <c r="F5978">
        <v>0</v>
      </c>
      <c r="G5978" t="s">
        <v>296</v>
      </c>
      <c r="H5978">
        <v>82.178635778527195</v>
      </c>
      <c r="I5978">
        <v>4.4999999999999998E-2</v>
      </c>
      <c r="J5978" t="s">
        <v>336</v>
      </c>
      <c r="K5978">
        <v>3.6980386100337199</v>
      </c>
      <c r="L5978">
        <v>0</v>
      </c>
      <c r="M5978">
        <v>0</v>
      </c>
      <c r="N5978">
        <v>0</v>
      </c>
      <c r="O5978">
        <v>0</v>
      </c>
      <c r="P5978">
        <v>0</v>
      </c>
      <c r="Q5978">
        <v>4.4999999999999998E-2</v>
      </c>
      <c r="R5978">
        <v>3.6980386100337199</v>
      </c>
      <c r="S5978">
        <v>0</v>
      </c>
      <c r="T5978">
        <v>5.5</v>
      </c>
      <c r="U5978">
        <v>82.178635778527195</v>
      </c>
      <c r="V5978">
        <v>1.8480492813141701E-2</v>
      </c>
    </row>
    <row r="5979" spans="1:22" hidden="1" x14ac:dyDescent="0.25">
      <c r="A5979" t="str">
        <f t="shared" si="124"/>
        <v>18-25MAsth Medop_er_fac</v>
      </c>
      <c r="B5979" t="s">
        <v>3782</v>
      </c>
      <c r="C5979" t="s">
        <v>5</v>
      </c>
      <c r="D5979" t="s">
        <v>591</v>
      </c>
      <c r="E5979" t="s">
        <v>4974</v>
      </c>
      <c r="F5979">
        <v>0</v>
      </c>
      <c r="G5979" t="s">
        <v>297</v>
      </c>
      <c r="H5979">
        <v>1223.8878258492</v>
      </c>
      <c r="I5979">
        <v>0.59</v>
      </c>
      <c r="J5979" t="s">
        <v>336</v>
      </c>
      <c r="K5979">
        <v>722.09381725102503</v>
      </c>
      <c r="L5979">
        <v>0</v>
      </c>
      <c r="M5979">
        <v>0</v>
      </c>
      <c r="N5979">
        <v>0</v>
      </c>
      <c r="O5979">
        <v>0</v>
      </c>
      <c r="P5979">
        <v>0</v>
      </c>
      <c r="Q5979">
        <v>0.59</v>
      </c>
      <c r="R5979">
        <v>722.09381725102503</v>
      </c>
      <c r="S5979">
        <v>0</v>
      </c>
      <c r="T5979">
        <v>5.5</v>
      </c>
      <c r="U5979">
        <v>1223.8878258492</v>
      </c>
      <c r="V5979">
        <v>0.242299794661191</v>
      </c>
    </row>
    <row r="5980" spans="1:22" hidden="1" x14ac:dyDescent="0.25">
      <c r="A5980" t="str">
        <f t="shared" si="124"/>
        <v>18-25MAsth Medop_er_prof</v>
      </c>
      <c r="B5980" t="s">
        <v>3782</v>
      </c>
      <c r="C5980" t="s">
        <v>5</v>
      </c>
      <c r="D5980" t="s">
        <v>591</v>
      </c>
      <c r="E5980" t="s">
        <v>4974</v>
      </c>
      <c r="F5980">
        <v>0</v>
      </c>
      <c r="G5980" t="s">
        <v>298</v>
      </c>
      <c r="H5980">
        <v>0</v>
      </c>
      <c r="I5980">
        <v>0</v>
      </c>
      <c r="J5980" t="s">
        <v>276</v>
      </c>
      <c r="K5980">
        <v>0</v>
      </c>
      <c r="L5980">
        <v>0</v>
      </c>
      <c r="M5980">
        <v>0</v>
      </c>
      <c r="N5980">
        <v>0</v>
      </c>
      <c r="O5980">
        <v>0</v>
      </c>
      <c r="P5980">
        <v>0</v>
      </c>
      <c r="Q5980">
        <v>0</v>
      </c>
      <c r="R5980">
        <v>0</v>
      </c>
      <c r="S5980">
        <v>0</v>
      </c>
      <c r="T5980">
        <v>5.5</v>
      </c>
      <c r="U5980">
        <v>0</v>
      </c>
      <c r="V5980">
        <v>0</v>
      </c>
    </row>
    <row r="5981" spans="1:22" hidden="1" x14ac:dyDescent="0.25">
      <c r="A5981" t="str">
        <f t="shared" si="124"/>
        <v>18-25MAsth Medop_eye</v>
      </c>
      <c r="B5981" t="s">
        <v>3782</v>
      </c>
      <c r="C5981" t="s">
        <v>5</v>
      </c>
      <c r="D5981" t="s">
        <v>591</v>
      </c>
      <c r="E5981" t="s">
        <v>4974</v>
      </c>
      <c r="F5981">
        <v>0</v>
      </c>
      <c r="G5981" t="s">
        <v>299</v>
      </c>
      <c r="H5981">
        <v>106.110511088181</v>
      </c>
      <c r="I5981">
        <v>4.4999999999999998E-2</v>
      </c>
      <c r="J5981" t="s">
        <v>332</v>
      </c>
      <c r="K5981">
        <v>4.7749729989681597</v>
      </c>
      <c r="L5981">
        <v>0</v>
      </c>
      <c r="M5981">
        <v>4.4999999999999998E-2</v>
      </c>
      <c r="N5981">
        <v>0</v>
      </c>
      <c r="O5981">
        <v>0</v>
      </c>
      <c r="P5981">
        <v>0</v>
      </c>
      <c r="Q5981">
        <v>0</v>
      </c>
      <c r="R5981">
        <v>0</v>
      </c>
      <c r="S5981">
        <v>0</v>
      </c>
      <c r="T5981">
        <v>5.5</v>
      </c>
      <c r="U5981">
        <v>106.110511088181</v>
      </c>
      <c r="V5981">
        <v>7.7519379844961196E-3</v>
      </c>
    </row>
    <row r="5982" spans="1:22" hidden="1" x14ac:dyDescent="0.25">
      <c r="A5982" t="str">
        <f t="shared" si="124"/>
        <v>18-25MAsth Medop_jcode</v>
      </c>
      <c r="B5982" t="s">
        <v>3782</v>
      </c>
      <c r="C5982" t="s">
        <v>5</v>
      </c>
      <c r="D5982" t="s">
        <v>591</v>
      </c>
      <c r="E5982" t="s">
        <v>4974</v>
      </c>
      <c r="F5982">
        <v>0</v>
      </c>
      <c r="G5982" t="s">
        <v>300</v>
      </c>
      <c r="H5982">
        <v>17.0279934634803</v>
      </c>
      <c r="I5982">
        <v>5.0000000000000001E-3</v>
      </c>
      <c r="J5982" t="s">
        <v>336</v>
      </c>
      <c r="K5982">
        <v>8.5139967317401297E-2</v>
      </c>
      <c r="L5982">
        <v>0</v>
      </c>
      <c r="M5982">
        <v>0</v>
      </c>
      <c r="N5982">
        <v>0</v>
      </c>
      <c r="O5982">
        <v>0</v>
      </c>
      <c r="P5982">
        <v>0</v>
      </c>
      <c r="Q5982">
        <v>5.0000000000000001E-3</v>
      </c>
      <c r="R5982">
        <v>8.5139967317401297E-2</v>
      </c>
      <c r="S5982">
        <v>0</v>
      </c>
      <c r="T5982">
        <v>5.5</v>
      </c>
      <c r="U5982">
        <v>17.0279934634803</v>
      </c>
      <c r="V5982">
        <v>2.05338809034908E-3</v>
      </c>
    </row>
    <row r="5983" spans="1:22" hidden="1" x14ac:dyDescent="0.25">
      <c r="A5983" t="str">
        <f t="shared" si="124"/>
        <v>18-25MAsth Medop_lab</v>
      </c>
      <c r="B5983" t="s">
        <v>3782</v>
      </c>
      <c r="C5983" t="s">
        <v>5</v>
      </c>
      <c r="D5983" t="s">
        <v>591</v>
      </c>
      <c r="E5983" t="s">
        <v>4974</v>
      </c>
      <c r="F5983">
        <v>0</v>
      </c>
      <c r="G5983" t="s">
        <v>301</v>
      </c>
      <c r="H5983">
        <v>78.031667650169695</v>
      </c>
      <c r="I5983">
        <v>1.0349999999999999</v>
      </c>
      <c r="J5983" t="s">
        <v>333</v>
      </c>
      <c r="K5983">
        <v>80.762776017925603</v>
      </c>
      <c r="L5983">
        <v>0</v>
      </c>
      <c r="M5983">
        <v>0</v>
      </c>
      <c r="N5983">
        <v>1.0349999999999999</v>
      </c>
      <c r="O5983">
        <v>0</v>
      </c>
      <c r="P5983">
        <v>0</v>
      </c>
      <c r="Q5983">
        <v>0</v>
      </c>
      <c r="R5983">
        <v>0</v>
      </c>
      <c r="S5983">
        <v>0</v>
      </c>
      <c r="T5983">
        <v>5.5</v>
      </c>
      <c r="U5983">
        <v>78.031667650169695</v>
      </c>
      <c r="V5983">
        <v>0.46308724832214798</v>
      </c>
    </row>
    <row r="5984" spans="1:22" hidden="1" x14ac:dyDescent="0.25">
      <c r="A5984" t="str">
        <f t="shared" si="124"/>
        <v>18-25MAsth Medop_mh</v>
      </c>
      <c r="B5984" t="s">
        <v>3782</v>
      </c>
      <c r="C5984" t="s">
        <v>5</v>
      </c>
      <c r="D5984" t="s">
        <v>591</v>
      </c>
      <c r="E5984" t="s">
        <v>4974</v>
      </c>
      <c r="F5984">
        <v>0</v>
      </c>
      <c r="G5984" t="s">
        <v>302</v>
      </c>
      <c r="H5984">
        <v>110.530969353442</v>
      </c>
      <c r="I5984">
        <v>0.33</v>
      </c>
      <c r="J5984" t="s">
        <v>332</v>
      </c>
      <c r="K5984">
        <v>36.475219886635799</v>
      </c>
      <c r="L5984">
        <v>0</v>
      </c>
      <c r="M5984">
        <v>0.33</v>
      </c>
      <c r="N5984">
        <v>0</v>
      </c>
      <c r="O5984">
        <v>0</v>
      </c>
      <c r="P5984">
        <v>0</v>
      </c>
      <c r="Q5984">
        <v>0</v>
      </c>
      <c r="R5984">
        <v>0</v>
      </c>
      <c r="S5984">
        <v>0</v>
      </c>
      <c r="T5984">
        <v>5.5</v>
      </c>
      <c r="U5984">
        <v>110.530969353442</v>
      </c>
      <c r="V5984">
        <v>5.6847545219638203E-2</v>
      </c>
    </row>
    <row r="5985" spans="1:22" hidden="1" x14ac:dyDescent="0.25">
      <c r="A5985" t="str">
        <f t="shared" si="124"/>
        <v>18-25MAsth Medop_op_fac</v>
      </c>
      <c r="B5985" t="s">
        <v>3782</v>
      </c>
      <c r="C5985" t="s">
        <v>5</v>
      </c>
      <c r="D5985" t="s">
        <v>591</v>
      </c>
      <c r="E5985" t="s">
        <v>4974</v>
      </c>
      <c r="F5985">
        <v>0</v>
      </c>
      <c r="G5985" t="s">
        <v>303</v>
      </c>
      <c r="H5985">
        <v>277.66709852206202</v>
      </c>
      <c r="I5985">
        <v>0.21</v>
      </c>
      <c r="J5985" t="s">
        <v>336</v>
      </c>
      <c r="K5985">
        <v>58.310090689633</v>
      </c>
      <c r="L5985">
        <v>0</v>
      </c>
      <c r="M5985">
        <v>0</v>
      </c>
      <c r="N5985">
        <v>0</v>
      </c>
      <c r="O5985">
        <v>0</v>
      </c>
      <c r="P5985">
        <v>0</v>
      </c>
      <c r="Q5985">
        <v>0.21</v>
      </c>
      <c r="R5985">
        <v>58.310090689633</v>
      </c>
      <c r="S5985">
        <v>0</v>
      </c>
      <c r="T5985">
        <v>5.5</v>
      </c>
      <c r="U5985">
        <v>277.66709852206202</v>
      </c>
      <c r="V5985">
        <v>8.6242299794661206E-2</v>
      </c>
    </row>
    <row r="5986" spans="1:22" hidden="1" x14ac:dyDescent="0.25">
      <c r="A5986" t="str">
        <f t="shared" si="124"/>
        <v>18-25MAsth Medop_other</v>
      </c>
      <c r="B5986" t="s">
        <v>3782</v>
      </c>
      <c r="C5986" t="s">
        <v>5</v>
      </c>
      <c r="D5986" t="s">
        <v>591</v>
      </c>
      <c r="E5986" t="s">
        <v>4974</v>
      </c>
      <c r="F5986">
        <v>0</v>
      </c>
      <c r="G5986" t="s">
        <v>304</v>
      </c>
      <c r="H5986">
        <v>94.597601527061101</v>
      </c>
      <c r="I5986">
        <v>1</v>
      </c>
      <c r="J5986" t="s">
        <v>336</v>
      </c>
      <c r="K5986">
        <v>94.597601527061101</v>
      </c>
      <c r="L5986">
        <v>0</v>
      </c>
      <c r="M5986">
        <v>0</v>
      </c>
      <c r="N5986">
        <v>0</v>
      </c>
      <c r="O5986">
        <v>0</v>
      </c>
      <c r="P5986">
        <v>0</v>
      </c>
      <c r="Q5986">
        <v>1</v>
      </c>
      <c r="R5986">
        <v>94.597601527061101</v>
      </c>
      <c r="S5986">
        <v>0</v>
      </c>
      <c r="T5986">
        <v>5.5</v>
      </c>
      <c r="U5986">
        <v>94.597601527061101</v>
      </c>
      <c r="V5986">
        <v>0.41067761806981501</v>
      </c>
    </row>
    <row r="5987" spans="1:22" hidden="1" x14ac:dyDescent="0.25">
      <c r="A5987" t="str">
        <f t="shared" si="124"/>
        <v>18-25MAsth Medop_prev</v>
      </c>
      <c r="B5987" t="s">
        <v>3782</v>
      </c>
      <c r="C5987" t="s">
        <v>5</v>
      </c>
      <c r="D5987" t="s">
        <v>591</v>
      </c>
      <c r="E5987" t="s">
        <v>4974</v>
      </c>
      <c r="F5987">
        <v>0</v>
      </c>
      <c r="G5987" t="s">
        <v>305</v>
      </c>
      <c r="H5987">
        <v>129.59727269763999</v>
      </c>
      <c r="I5987">
        <v>0.92500000000000004</v>
      </c>
      <c r="J5987" t="s">
        <v>332</v>
      </c>
      <c r="K5987">
        <v>119.877477245317</v>
      </c>
      <c r="L5987">
        <v>0</v>
      </c>
      <c r="M5987">
        <v>0.92500000000000004</v>
      </c>
      <c r="N5987">
        <v>0</v>
      </c>
      <c r="O5987">
        <v>0</v>
      </c>
      <c r="P5987">
        <v>0</v>
      </c>
      <c r="Q5987">
        <v>0</v>
      </c>
      <c r="R5987">
        <v>0</v>
      </c>
      <c r="S5987">
        <v>0</v>
      </c>
      <c r="T5987">
        <v>5.5</v>
      </c>
      <c r="U5987">
        <v>129.59727269763999</v>
      </c>
      <c r="V5987">
        <v>0.159345391903531</v>
      </c>
    </row>
    <row r="5988" spans="1:22" hidden="1" x14ac:dyDescent="0.25">
      <c r="A5988" t="str">
        <f t="shared" si="124"/>
        <v>18-25MAsth Medop_primcare</v>
      </c>
      <c r="B5988" t="s">
        <v>3782</v>
      </c>
      <c r="C5988" t="s">
        <v>5</v>
      </c>
      <c r="D5988" t="s">
        <v>591</v>
      </c>
      <c r="E5988" t="s">
        <v>4974</v>
      </c>
      <c r="F5988">
        <v>0</v>
      </c>
      <c r="G5988" t="s">
        <v>306</v>
      </c>
      <c r="H5988">
        <v>114.686856242895</v>
      </c>
      <c r="I5988">
        <v>2.085</v>
      </c>
      <c r="J5988" t="s">
        <v>332</v>
      </c>
      <c r="K5988">
        <v>239.12209526643599</v>
      </c>
      <c r="L5988">
        <v>0</v>
      </c>
      <c r="M5988">
        <v>2.085</v>
      </c>
      <c r="N5988">
        <v>0</v>
      </c>
      <c r="O5988">
        <v>0</v>
      </c>
      <c r="P5988">
        <v>0</v>
      </c>
      <c r="Q5988">
        <v>0</v>
      </c>
      <c r="R5988">
        <v>0</v>
      </c>
      <c r="S5988">
        <v>0</v>
      </c>
      <c r="T5988">
        <v>5.5</v>
      </c>
      <c r="U5988">
        <v>114.686856242895</v>
      </c>
      <c r="V5988">
        <v>0.35917312661498701</v>
      </c>
    </row>
    <row r="5989" spans="1:22" hidden="1" x14ac:dyDescent="0.25">
      <c r="A5989" t="str">
        <f t="shared" si="124"/>
        <v>18-25MAsth Medop_rehab</v>
      </c>
      <c r="B5989" t="s">
        <v>3782</v>
      </c>
      <c r="C5989" t="s">
        <v>5</v>
      </c>
      <c r="D5989" t="s">
        <v>591</v>
      </c>
      <c r="E5989" t="s">
        <v>4974</v>
      </c>
      <c r="F5989">
        <v>0</v>
      </c>
      <c r="G5989" t="s">
        <v>307</v>
      </c>
      <c r="H5989">
        <v>67.100926126190004</v>
      </c>
      <c r="I5989">
        <v>0.51</v>
      </c>
      <c r="J5989" t="s">
        <v>336</v>
      </c>
      <c r="K5989">
        <v>34.221472324356903</v>
      </c>
      <c r="L5989">
        <v>0</v>
      </c>
      <c r="M5989">
        <v>0</v>
      </c>
      <c r="N5989">
        <v>0</v>
      </c>
      <c r="O5989">
        <v>0</v>
      </c>
      <c r="P5989">
        <v>0</v>
      </c>
      <c r="Q5989">
        <v>0.51</v>
      </c>
      <c r="R5989">
        <v>34.221472324356903</v>
      </c>
      <c r="S5989">
        <v>0</v>
      </c>
      <c r="T5989">
        <v>5.5</v>
      </c>
      <c r="U5989">
        <v>67.100926126190004</v>
      </c>
      <c r="V5989">
        <v>0.20944558521560599</v>
      </c>
    </row>
    <row r="5990" spans="1:22" hidden="1" x14ac:dyDescent="0.25">
      <c r="A5990" t="str">
        <f t="shared" si="124"/>
        <v>18-25MAsth Medop_speccare</v>
      </c>
      <c r="B5990" t="s">
        <v>3782</v>
      </c>
      <c r="C5990" t="s">
        <v>5</v>
      </c>
      <c r="D5990" t="s">
        <v>591</v>
      </c>
      <c r="E5990" t="s">
        <v>4974</v>
      </c>
      <c r="F5990">
        <v>0</v>
      </c>
      <c r="G5990" t="s">
        <v>308</v>
      </c>
      <c r="H5990">
        <v>122.331641036836</v>
      </c>
      <c r="I5990">
        <v>2.0049999999999999</v>
      </c>
      <c r="J5990" t="s">
        <v>332</v>
      </c>
      <c r="K5990">
        <v>245.27494027885601</v>
      </c>
      <c r="L5990">
        <v>0</v>
      </c>
      <c r="M5990">
        <v>2.0049999999999999</v>
      </c>
      <c r="N5990">
        <v>0</v>
      </c>
      <c r="O5990">
        <v>0</v>
      </c>
      <c r="P5990">
        <v>0</v>
      </c>
      <c r="Q5990">
        <v>0</v>
      </c>
      <c r="R5990">
        <v>0</v>
      </c>
      <c r="S5990">
        <v>0</v>
      </c>
      <c r="T5990">
        <v>5.5</v>
      </c>
      <c r="U5990">
        <v>122.331641036836</v>
      </c>
      <c r="V5990">
        <v>0.345391903531438</v>
      </c>
    </row>
    <row r="5991" spans="1:22" hidden="1" x14ac:dyDescent="0.25">
      <c r="A5991" t="str">
        <f t="shared" si="124"/>
        <v>18-25MAsth Medop_surg</v>
      </c>
      <c r="B5991" t="s">
        <v>3782</v>
      </c>
      <c r="C5991" t="s">
        <v>5</v>
      </c>
      <c r="D5991" t="s">
        <v>591</v>
      </c>
      <c r="E5991" t="s">
        <v>4974</v>
      </c>
      <c r="F5991">
        <v>0</v>
      </c>
      <c r="G5991" t="s">
        <v>309</v>
      </c>
      <c r="H5991">
        <v>375.33283161475202</v>
      </c>
      <c r="I5991">
        <v>0.06</v>
      </c>
      <c r="J5991" t="s">
        <v>336</v>
      </c>
      <c r="K5991">
        <v>22.519969896885101</v>
      </c>
      <c r="L5991">
        <v>0</v>
      </c>
      <c r="M5991">
        <v>0</v>
      </c>
      <c r="N5991">
        <v>0</v>
      </c>
      <c r="O5991">
        <v>0</v>
      </c>
      <c r="P5991">
        <v>0</v>
      </c>
      <c r="Q5991">
        <v>0.06</v>
      </c>
      <c r="R5991">
        <v>22.519969896885101</v>
      </c>
      <c r="S5991">
        <v>0</v>
      </c>
      <c r="T5991">
        <v>5.5</v>
      </c>
      <c r="U5991">
        <v>375.33283161475202</v>
      </c>
      <c r="V5991">
        <v>2.4640657084188899E-2</v>
      </c>
    </row>
    <row r="5992" spans="1:22" hidden="1" x14ac:dyDescent="0.25">
      <c r="A5992" t="str">
        <f t="shared" si="124"/>
        <v>18-25MAsth Medop_ultrasound</v>
      </c>
      <c r="B5992" t="s">
        <v>3782</v>
      </c>
      <c r="C5992" t="s">
        <v>5</v>
      </c>
      <c r="D5992" t="s">
        <v>591</v>
      </c>
      <c r="E5992" t="s">
        <v>4974</v>
      </c>
      <c r="F5992">
        <v>0</v>
      </c>
      <c r="G5992" t="s">
        <v>310</v>
      </c>
      <c r="H5992">
        <v>176.94281983957299</v>
      </c>
      <c r="I5992">
        <v>4.4999999999999998E-2</v>
      </c>
      <c r="J5992" t="s">
        <v>333</v>
      </c>
      <c r="K5992">
        <v>7.9624268927808002</v>
      </c>
      <c r="L5992">
        <v>0</v>
      </c>
      <c r="M5992">
        <v>0</v>
      </c>
      <c r="N5992">
        <v>4.4999999999999998E-2</v>
      </c>
      <c r="O5992">
        <v>0</v>
      </c>
      <c r="P5992">
        <v>0</v>
      </c>
      <c r="Q5992">
        <v>0</v>
      </c>
      <c r="R5992">
        <v>0</v>
      </c>
      <c r="S5992">
        <v>0</v>
      </c>
      <c r="T5992">
        <v>5.5</v>
      </c>
      <c r="U5992">
        <v>176.94281983957299</v>
      </c>
      <c r="V5992">
        <v>2.01342281879195E-2</v>
      </c>
    </row>
    <row r="5993" spans="1:22" hidden="1" x14ac:dyDescent="0.25">
      <c r="A5993" t="str">
        <f t="shared" si="124"/>
        <v>18-25MAsth Medop_xray</v>
      </c>
      <c r="B5993" t="s">
        <v>3782</v>
      </c>
      <c r="C5993" t="s">
        <v>5</v>
      </c>
      <c r="D5993" t="s">
        <v>591</v>
      </c>
      <c r="E5993" t="s">
        <v>4974</v>
      </c>
      <c r="F5993">
        <v>0</v>
      </c>
      <c r="G5993" t="s">
        <v>311</v>
      </c>
      <c r="H5993">
        <v>77.853120911254194</v>
      </c>
      <c r="I5993">
        <v>0.42499999999999999</v>
      </c>
      <c r="J5993" t="s">
        <v>333</v>
      </c>
      <c r="K5993">
        <v>33.087576387283001</v>
      </c>
      <c r="L5993">
        <v>0</v>
      </c>
      <c r="M5993">
        <v>0</v>
      </c>
      <c r="N5993">
        <v>0.42499999999999999</v>
      </c>
      <c r="O5993">
        <v>0</v>
      </c>
      <c r="P5993">
        <v>0</v>
      </c>
      <c r="Q5993">
        <v>0</v>
      </c>
      <c r="R5993">
        <v>0</v>
      </c>
      <c r="S5993">
        <v>0</v>
      </c>
      <c r="T5993">
        <v>5.5</v>
      </c>
      <c r="U5993">
        <v>77.853120911254194</v>
      </c>
      <c r="V5993">
        <v>0.190156599552573</v>
      </c>
    </row>
    <row r="5994" spans="1:22" hidden="1" x14ac:dyDescent="0.25">
      <c r="A5994" t="str">
        <f t="shared" si="124"/>
        <v>18-25MAsth Medrx_generic</v>
      </c>
      <c r="B5994" t="s">
        <v>3782</v>
      </c>
      <c r="C5994" t="s">
        <v>5</v>
      </c>
      <c r="D5994" t="s">
        <v>591</v>
      </c>
      <c r="E5994" t="s">
        <v>4974</v>
      </c>
      <c r="F5994">
        <v>0</v>
      </c>
      <c r="G5994" t="s">
        <v>312</v>
      </c>
      <c r="H5994">
        <v>33.538170063744502</v>
      </c>
      <c r="I5994">
        <v>6.9850000000000003</v>
      </c>
      <c r="J5994" t="s">
        <v>334</v>
      </c>
      <c r="K5994">
        <v>234.264117895255</v>
      </c>
      <c r="L5994">
        <v>0</v>
      </c>
      <c r="M5994">
        <v>0</v>
      </c>
      <c r="N5994">
        <v>0</v>
      </c>
      <c r="O5994">
        <v>6.9850000000000003</v>
      </c>
      <c r="P5994">
        <v>0</v>
      </c>
      <c r="Q5994">
        <v>0</v>
      </c>
      <c r="R5994">
        <v>0</v>
      </c>
      <c r="S5994">
        <v>0</v>
      </c>
      <c r="T5994">
        <v>5.5</v>
      </c>
      <c r="U5994">
        <v>33.538170063744502</v>
      </c>
      <c r="V5994">
        <v>0.691926696384349</v>
      </c>
    </row>
    <row r="5995" spans="1:22" hidden="1" x14ac:dyDescent="0.25">
      <c r="A5995" t="str">
        <f t="shared" si="124"/>
        <v>18-25MAsth Medrx_npbrand</v>
      </c>
      <c r="B5995" t="s">
        <v>3782</v>
      </c>
      <c r="C5995" t="s">
        <v>5</v>
      </c>
      <c r="D5995" t="s">
        <v>591</v>
      </c>
      <c r="E5995" t="s">
        <v>4974</v>
      </c>
      <c r="F5995">
        <v>0</v>
      </c>
      <c r="G5995" t="s">
        <v>2688</v>
      </c>
      <c r="H5995">
        <v>273.28134146468102</v>
      </c>
      <c r="I5995">
        <v>0.39125270810000001</v>
      </c>
      <c r="J5995" t="s">
        <v>334</v>
      </c>
      <c r="K5995">
        <v>106.922064921257</v>
      </c>
      <c r="L5995">
        <v>0</v>
      </c>
      <c r="M5995">
        <v>0</v>
      </c>
      <c r="N5995">
        <v>0</v>
      </c>
      <c r="O5995">
        <v>0.39125270810000001</v>
      </c>
      <c r="P5995">
        <v>0</v>
      </c>
      <c r="Q5995">
        <v>0</v>
      </c>
      <c r="R5995">
        <v>0</v>
      </c>
      <c r="S5995">
        <v>0</v>
      </c>
      <c r="T5995">
        <v>5.5</v>
      </c>
      <c r="U5995">
        <v>273.28134146468102</v>
      </c>
      <c r="V5995">
        <v>3.8757078563645402E-2</v>
      </c>
    </row>
    <row r="5996" spans="1:22" hidden="1" x14ac:dyDescent="0.25">
      <c r="A5996" t="str">
        <f t="shared" si="124"/>
        <v>18-25MAsth Medrx_pbrand</v>
      </c>
      <c r="B5996" t="s">
        <v>3782</v>
      </c>
      <c r="C5996" t="s">
        <v>5</v>
      </c>
      <c r="D5996" t="s">
        <v>591</v>
      </c>
      <c r="E5996" t="s">
        <v>4974</v>
      </c>
      <c r="F5996">
        <v>0</v>
      </c>
      <c r="G5996" t="s">
        <v>2687</v>
      </c>
      <c r="H5996">
        <v>169.604046074839</v>
      </c>
      <c r="I5996">
        <v>2.7087472919</v>
      </c>
      <c r="J5996" t="s">
        <v>334</v>
      </c>
      <c r="K5996">
        <v>459.41450050050202</v>
      </c>
      <c r="L5996">
        <v>0</v>
      </c>
      <c r="M5996">
        <v>0</v>
      </c>
      <c r="N5996">
        <v>0</v>
      </c>
      <c r="O5996">
        <v>2.7087472919</v>
      </c>
      <c r="P5996">
        <v>0</v>
      </c>
      <c r="Q5996">
        <v>0</v>
      </c>
      <c r="R5996">
        <v>0</v>
      </c>
      <c r="S5996">
        <v>0</v>
      </c>
      <c r="T5996">
        <v>5.5</v>
      </c>
      <c r="U5996">
        <v>169.604046074839</v>
      </c>
      <c r="V5996">
        <v>0.26832563565131301</v>
      </c>
    </row>
    <row r="5997" spans="1:22" hidden="1" x14ac:dyDescent="0.25">
      <c r="A5997" t="str">
        <f t="shared" si="124"/>
        <v>18-25MAsth Medrx_specialty</v>
      </c>
      <c r="B5997" t="s">
        <v>3782</v>
      </c>
      <c r="C5997" t="s">
        <v>5</v>
      </c>
      <c r="D5997" t="s">
        <v>591</v>
      </c>
      <c r="E5997" t="s">
        <v>4974</v>
      </c>
      <c r="F5997">
        <v>0</v>
      </c>
      <c r="G5997" t="s">
        <v>313</v>
      </c>
      <c r="H5997">
        <v>1304.18001695165</v>
      </c>
      <c r="I5997">
        <v>0.01</v>
      </c>
      <c r="J5997" t="s">
        <v>334</v>
      </c>
      <c r="K5997">
        <v>13.041800169516501</v>
      </c>
      <c r="L5997">
        <v>0</v>
      </c>
      <c r="M5997">
        <v>0</v>
      </c>
      <c r="N5997">
        <v>0</v>
      </c>
      <c r="O5997">
        <v>0.01</v>
      </c>
      <c r="P5997">
        <v>0</v>
      </c>
      <c r="Q5997">
        <v>0</v>
      </c>
      <c r="R5997">
        <v>0</v>
      </c>
      <c r="S5997">
        <v>0</v>
      </c>
      <c r="T5997">
        <v>5.5</v>
      </c>
      <c r="U5997">
        <v>1304.18001695165</v>
      </c>
      <c r="V5997">
        <v>9.9058940069341296E-4</v>
      </c>
    </row>
    <row r="5998" spans="1:22" hidden="1" x14ac:dyDescent="0.25">
      <c r="A5998" t="str">
        <f t="shared" si="124"/>
        <v>18-25MAsth Highip_fac</v>
      </c>
      <c r="B5998" t="s">
        <v>3782</v>
      </c>
      <c r="C5998" t="s">
        <v>5</v>
      </c>
      <c r="D5998" t="s">
        <v>591</v>
      </c>
      <c r="E5998" t="s">
        <v>4975</v>
      </c>
      <c r="F5998">
        <v>160</v>
      </c>
      <c r="G5998" t="s">
        <v>289</v>
      </c>
      <c r="H5998">
        <v>4788.7596456274996</v>
      </c>
      <c r="I5998">
        <v>6.51</v>
      </c>
      <c r="J5998" t="s">
        <v>335</v>
      </c>
      <c r="K5998">
        <v>31174.825293034999</v>
      </c>
      <c r="L5998">
        <v>4987972.0468856003</v>
      </c>
      <c r="M5998">
        <v>0</v>
      </c>
      <c r="N5998">
        <v>0</v>
      </c>
      <c r="O5998">
        <v>0</v>
      </c>
      <c r="P5998">
        <v>6.51</v>
      </c>
      <c r="Q5998">
        <v>0</v>
      </c>
      <c r="R5998">
        <v>0</v>
      </c>
      <c r="S5998">
        <v>1041.5999999999999</v>
      </c>
      <c r="T5998">
        <v>10</v>
      </c>
      <c r="U5998">
        <v>4788.7596456274996</v>
      </c>
      <c r="V5998">
        <v>1</v>
      </c>
    </row>
    <row r="5999" spans="1:22" hidden="1" x14ac:dyDescent="0.25">
      <c r="A5999" t="str">
        <f t="shared" si="124"/>
        <v>18-25MAsth Highip_prof</v>
      </c>
      <c r="B5999" t="s">
        <v>3782</v>
      </c>
      <c r="C5999" t="s">
        <v>5</v>
      </c>
      <c r="D5999" t="s">
        <v>591</v>
      </c>
      <c r="E5999" t="s">
        <v>4975</v>
      </c>
      <c r="F5999">
        <v>160</v>
      </c>
      <c r="G5999" t="s">
        <v>290</v>
      </c>
      <c r="H5999">
        <v>3540.23403107796</v>
      </c>
      <c r="I5999">
        <v>1.03</v>
      </c>
      <c r="J5999" t="s">
        <v>363</v>
      </c>
      <c r="K5999">
        <v>3646.4410520103002</v>
      </c>
      <c r="L5999">
        <v>583430.56832164701</v>
      </c>
      <c r="M5999">
        <v>0</v>
      </c>
      <c r="N5999">
        <v>0</v>
      </c>
      <c r="O5999">
        <v>0</v>
      </c>
      <c r="P5999">
        <v>0</v>
      </c>
      <c r="Q5999">
        <v>0</v>
      </c>
      <c r="R5999">
        <v>0</v>
      </c>
      <c r="S5999">
        <v>164.8</v>
      </c>
      <c r="T5999">
        <v>10</v>
      </c>
      <c r="U5999">
        <v>3540.23403107796</v>
      </c>
      <c r="V5999">
        <v>0.15821812596006099</v>
      </c>
    </row>
    <row r="6000" spans="1:22" hidden="1" x14ac:dyDescent="0.25">
      <c r="A6000" t="str">
        <f t="shared" si="124"/>
        <v>18-25MAsth Highop_ambulance</v>
      </c>
      <c r="B6000" t="s">
        <v>3782</v>
      </c>
      <c r="C6000" t="s">
        <v>5</v>
      </c>
      <c r="D6000" t="s">
        <v>591</v>
      </c>
      <c r="E6000" t="s">
        <v>4975</v>
      </c>
      <c r="F6000">
        <v>160</v>
      </c>
      <c r="G6000" t="s">
        <v>291</v>
      </c>
      <c r="H6000">
        <v>1988.2334775854699</v>
      </c>
      <c r="I6000">
        <v>0.54</v>
      </c>
      <c r="J6000" t="s">
        <v>336</v>
      </c>
      <c r="K6000">
        <v>1073.64607789616</v>
      </c>
      <c r="L6000">
        <v>171783.37246338499</v>
      </c>
      <c r="M6000">
        <v>0</v>
      </c>
      <c r="N6000">
        <v>0</v>
      </c>
      <c r="O6000">
        <v>0</v>
      </c>
      <c r="P6000">
        <v>0</v>
      </c>
      <c r="Q6000">
        <v>0.54</v>
      </c>
      <c r="R6000">
        <v>1073.64607789616</v>
      </c>
      <c r="S6000">
        <v>86.4</v>
      </c>
      <c r="T6000">
        <v>10</v>
      </c>
      <c r="U6000">
        <v>1988.2334775854699</v>
      </c>
      <c r="V6000">
        <v>4.72027972027972E-2</v>
      </c>
    </row>
    <row r="6001" spans="1:22" hidden="1" x14ac:dyDescent="0.25">
      <c r="A6001" t="str">
        <f t="shared" si="124"/>
        <v>18-25MAsth Highop_chiro</v>
      </c>
      <c r="B6001" t="s">
        <v>3782</v>
      </c>
      <c r="C6001" t="s">
        <v>5</v>
      </c>
      <c r="D6001" t="s">
        <v>591</v>
      </c>
      <c r="E6001" t="s">
        <v>4975</v>
      </c>
      <c r="F6001">
        <v>160</v>
      </c>
      <c r="G6001" t="s">
        <v>292</v>
      </c>
      <c r="H6001">
        <v>80.155365731911502</v>
      </c>
      <c r="I6001">
        <v>0.61</v>
      </c>
      <c r="J6001" t="s">
        <v>332</v>
      </c>
      <c r="K6001">
        <v>48.894773096465997</v>
      </c>
      <c r="L6001">
        <v>7823.1636954345704</v>
      </c>
      <c r="M6001">
        <v>0.61</v>
      </c>
      <c r="N6001">
        <v>0</v>
      </c>
      <c r="O6001">
        <v>0</v>
      </c>
      <c r="P6001">
        <v>0</v>
      </c>
      <c r="Q6001">
        <v>0</v>
      </c>
      <c r="R6001">
        <v>0</v>
      </c>
      <c r="S6001">
        <v>97.6</v>
      </c>
      <c r="T6001">
        <v>10</v>
      </c>
      <c r="U6001">
        <v>80.155365731911502</v>
      </c>
      <c r="V6001">
        <v>4.1132838840188798E-2</v>
      </c>
    </row>
    <row r="6002" spans="1:22" hidden="1" x14ac:dyDescent="0.25">
      <c r="A6002" t="str">
        <f t="shared" si="124"/>
        <v>18-25MAsth Highop_ct_mri</v>
      </c>
      <c r="B6002" t="s">
        <v>3782</v>
      </c>
      <c r="C6002" t="s">
        <v>5</v>
      </c>
      <c r="D6002" t="s">
        <v>591</v>
      </c>
      <c r="E6002" t="s">
        <v>4975</v>
      </c>
      <c r="F6002">
        <v>160</v>
      </c>
      <c r="G6002" t="s">
        <v>293</v>
      </c>
      <c r="H6002">
        <v>1058.3465011502899</v>
      </c>
      <c r="I6002">
        <v>0.83</v>
      </c>
      <c r="J6002" t="s">
        <v>333</v>
      </c>
      <c r="K6002">
        <v>878.42759595474195</v>
      </c>
      <c r="L6002">
        <v>140548.41535275901</v>
      </c>
      <c r="M6002">
        <v>0</v>
      </c>
      <c r="N6002">
        <v>0.83</v>
      </c>
      <c r="O6002">
        <v>0</v>
      </c>
      <c r="P6002">
        <v>0</v>
      </c>
      <c r="Q6002">
        <v>0</v>
      </c>
      <c r="R6002">
        <v>0</v>
      </c>
      <c r="S6002">
        <v>132.80000000000001</v>
      </c>
      <c r="T6002">
        <v>10</v>
      </c>
      <c r="U6002">
        <v>1058.3465011502899</v>
      </c>
      <c r="V6002">
        <v>9.7762073027090696E-2</v>
      </c>
    </row>
    <row r="6003" spans="1:22" hidden="1" x14ac:dyDescent="0.25">
      <c r="A6003" t="str">
        <f t="shared" si="124"/>
        <v>18-25MAsth Highop_diagnostic_cardiology</v>
      </c>
      <c r="B6003" t="s">
        <v>3782</v>
      </c>
      <c r="C6003" t="s">
        <v>5</v>
      </c>
      <c r="D6003" t="s">
        <v>591</v>
      </c>
      <c r="E6003" t="s">
        <v>4975</v>
      </c>
      <c r="F6003">
        <v>160</v>
      </c>
      <c r="G6003" t="s">
        <v>294</v>
      </c>
      <c r="H6003">
        <v>653.41841227477596</v>
      </c>
      <c r="I6003">
        <v>1.63</v>
      </c>
      <c r="J6003" t="s">
        <v>333</v>
      </c>
      <c r="K6003">
        <v>1065.07201200789</v>
      </c>
      <c r="L6003">
        <v>170411.521921262</v>
      </c>
      <c r="M6003">
        <v>0</v>
      </c>
      <c r="N6003">
        <v>1.63</v>
      </c>
      <c r="O6003">
        <v>0</v>
      </c>
      <c r="P6003">
        <v>0</v>
      </c>
      <c r="Q6003">
        <v>0</v>
      </c>
      <c r="R6003">
        <v>0</v>
      </c>
      <c r="S6003">
        <v>260.8</v>
      </c>
      <c r="T6003">
        <v>10</v>
      </c>
      <c r="U6003">
        <v>653.41841227477596</v>
      </c>
      <c r="V6003">
        <v>0.191990577149588</v>
      </c>
    </row>
    <row r="6004" spans="1:22" hidden="1" x14ac:dyDescent="0.25">
      <c r="A6004" t="str">
        <f t="shared" si="124"/>
        <v>18-25MAsth Highop_dialysis</v>
      </c>
      <c r="B6004" t="s">
        <v>3782</v>
      </c>
      <c r="C6004" t="s">
        <v>5</v>
      </c>
      <c r="D6004" t="s">
        <v>591</v>
      </c>
      <c r="E6004" t="s">
        <v>4975</v>
      </c>
      <c r="F6004">
        <v>160</v>
      </c>
      <c r="G6004" t="s">
        <v>295</v>
      </c>
      <c r="H6004">
        <v>0</v>
      </c>
      <c r="I6004">
        <v>0</v>
      </c>
      <c r="J6004" t="s">
        <v>336</v>
      </c>
      <c r="K6004">
        <v>0</v>
      </c>
      <c r="L6004">
        <v>0</v>
      </c>
      <c r="M6004">
        <v>0</v>
      </c>
      <c r="N6004">
        <v>0</v>
      </c>
      <c r="O6004">
        <v>0</v>
      </c>
      <c r="P6004">
        <v>0</v>
      </c>
      <c r="Q6004">
        <v>0</v>
      </c>
      <c r="R6004">
        <v>0</v>
      </c>
      <c r="S6004">
        <v>0</v>
      </c>
      <c r="T6004">
        <v>10</v>
      </c>
      <c r="U6004">
        <v>0</v>
      </c>
      <c r="V6004">
        <v>0</v>
      </c>
    </row>
    <row r="6005" spans="1:22" hidden="1" x14ac:dyDescent="0.25">
      <c r="A6005" t="str">
        <f t="shared" si="124"/>
        <v>18-25MAsth Highop_dme</v>
      </c>
      <c r="B6005" t="s">
        <v>3782</v>
      </c>
      <c r="C6005" t="s">
        <v>5</v>
      </c>
      <c r="D6005" t="s">
        <v>591</v>
      </c>
      <c r="E6005" t="s">
        <v>4975</v>
      </c>
      <c r="F6005">
        <v>160</v>
      </c>
      <c r="G6005" t="s">
        <v>296</v>
      </c>
      <c r="H6005">
        <v>300.07205785824698</v>
      </c>
      <c r="I6005">
        <v>1.3</v>
      </c>
      <c r="J6005" t="s">
        <v>336</v>
      </c>
      <c r="K6005">
        <v>390.09367521572102</v>
      </c>
      <c r="L6005">
        <v>62414.9880345153</v>
      </c>
      <c r="M6005">
        <v>0</v>
      </c>
      <c r="N6005">
        <v>0</v>
      </c>
      <c r="O6005">
        <v>0</v>
      </c>
      <c r="P6005">
        <v>0</v>
      </c>
      <c r="Q6005">
        <v>1.3</v>
      </c>
      <c r="R6005">
        <v>390.09367521572102</v>
      </c>
      <c r="S6005">
        <v>208</v>
      </c>
      <c r="T6005">
        <v>10</v>
      </c>
      <c r="U6005">
        <v>300.07205785824698</v>
      </c>
      <c r="V6005">
        <v>0.11363636363636399</v>
      </c>
    </row>
    <row r="6006" spans="1:22" hidden="1" x14ac:dyDescent="0.25">
      <c r="A6006" t="str">
        <f t="shared" si="124"/>
        <v>18-25MAsth Highop_er_fac</v>
      </c>
      <c r="B6006" t="s">
        <v>3782</v>
      </c>
      <c r="C6006" t="s">
        <v>5</v>
      </c>
      <c r="D6006" t="s">
        <v>591</v>
      </c>
      <c r="E6006" t="s">
        <v>4975</v>
      </c>
      <c r="F6006">
        <v>160</v>
      </c>
      <c r="G6006" t="s">
        <v>297</v>
      </c>
      <c r="H6006">
        <v>2992.7561644268399</v>
      </c>
      <c r="I6006">
        <v>1.57</v>
      </c>
      <c r="J6006" t="s">
        <v>336</v>
      </c>
      <c r="K6006">
        <v>4698.62717815014</v>
      </c>
      <c r="L6006">
        <v>751780.34850402304</v>
      </c>
      <c r="M6006">
        <v>0</v>
      </c>
      <c r="N6006">
        <v>0</v>
      </c>
      <c r="O6006">
        <v>0</v>
      </c>
      <c r="P6006">
        <v>0</v>
      </c>
      <c r="Q6006">
        <v>1.57</v>
      </c>
      <c r="R6006">
        <v>4698.62717815014</v>
      </c>
      <c r="S6006">
        <v>251.2</v>
      </c>
      <c r="T6006">
        <v>10</v>
      </c>
      <c r="U6006">
        <v>2992.7561644268399</v>
      </c>
      <c r="V6006">
        <v>0.13723776223776199</v>
      </c>
    </row>
    <row r="6007" spans="1:22" hidden="1" x14ac:dyDescent="0.25">
      <c r="A6007" t="str">
        <f t="shared" si="124"/>
        <v>18-25MAsth Highop_er_prof</v>
      </c>
      <c r="B6007" t="s">
        <v>3782</v>
      </c>
      <c r="C6007" t="s">
        <v>5</v>
      </c>
      <c r="D6007" t="s">
        <v>591</v>
      </c>
      <c r="E6007" t="s">
        <v>4975</v>
      </c>
      <c r="F6007">
        <v>160</v>
      </c>
      <c r="G6007" t="s">
        <v>298</v>
      </c>
      <c r="H6007">
        <v>0</v>
      </c>
      <c r="I6007">
        <v>0</v>
      </c>
      <c r="J6007" t="s">
        <v>276</v>
      </c>
      <c r="K6007">
        <v>0</v>
      </c>
      <c r="L6007">
        <v>0</v>
      </c>
      <c r="M6007">
        <v>0</v>
      </c>
      <c r="N6007">
        <v>0</v>
      </c>
      <c r="O6007">
        <v>0</v>
      </c>
      <c r="P6007">
        <v>0</v>
      </c>
      <c r="Q6007">
        <v>0</v>
      </c>
      <c r="R6007">
        <v>0</v>
      </c>
      <c r="S6007">
        <v>0</v>
      </c>
      <c r="T6007">
        <v>10</v>
      </c>
      <c r="U6007">
        <v>0</v>
      </c>
      <c r="V6007">
        <v>0</v>
      </c>
    </row>
    <row r="6008" spans="1:22" hidden="1" x14ac:dyDescent="0.25">
      <c r="A6008" t="str">
        <f t="shared" si="124"/>
        <v>18-25MAsth Highop_eye</v>
      </c>
      <c r="B6008" t="s">
        <v>3782</v>
      </c>
      <c r="C6008" t="s">
        <v>5</v>
      </c>
      <c r="D6008" t="s">
        <v>591</v>
      </c>
      <c r="E6008" t="s">
        <v>4975</v>
      </c>
      <c r="F6008">
        <v>160</v>
      </c>
      <c r="G6008" t="s">
        <v>299</v>
      </c>
      <c r="H6008">
        <v>172.01587304687499</v>
      </c>
      <c r="I6008">
        <v>0.06</v>
      </c>
      <c r="J6008" t="s">
        <v>332</v>
      </c>
      <c r="K6008">
        <v>10.3209523828125</v>
      </c>
      <c r="L6008">
        <v>1651.35238125</v>
      </c>
      <c r="M6008">
        <v>0.06</v>
      </c>
      <c r="N6008">
        <v>0</v>
      </c>
      <c r="O6008">
        <v>0</v>
      </c>
      <c r="P6008">
        <v>0</v>
      </c>
      <c r="Q6008">
        <v>0</v>
      </c>
      <c r="R6008">
        <v>0</v>
      </c>
      <c r="S6008">
        <v>9.6</v>
      </c>
      <c r="T6008">
        <v>10</v>
      </c>
      <c r="U6008">
        <v>172.01587304687499</v>
      </c>
      <c r="V6008">
        <v>4.0458530006743099E-3</v>
      </c>
    </row>
    <row r="6009" spans="1:22" hidden="1" x14ac:dyDescent="0.25">
      <c r="A6009" t="str">
        <f t="shared" si="124"/>
        <v>18-25MAsth Highop_jcode</v>
      </c>
      <c r="B6009" t="s">
        <v>3782</v>
      </c>
      <c r="C6009" t="s">
        <v>5</v>
      </c>
      <c r="D6009" t="s">
        <v>591</v>
      </c>
      <c r="E6009" t="s">
        <v>4975</v>
      </c>
      <c r="F6009">
        <v>160</v>
      </c>
      <c r="G6009" t="s">
        <v>300</v>
      </c>
      <c r="H6009">
        <v>0</v>
      </c>
      <c r="I6009">
        <v>0</v>
      </c>
      <c r="J6009" t="s">
        <v>336</v>
      </c>
      <c r="K6009">
        <v>0</v>
      </c>
      <c r="L6009">
        <v>0</v>
      </c>
      <c r="M6009">
        <v>0</v>
      </c>
      <c r="N6009">
        <v>0</v>
      </c>
      <c r="O6009">
        <v>0</v>
      </c>
      <c r="P6009">
        <v>0</v>
      </c>
      <c r="Q6009">
        <v>0</v>
      </c>
      <c r="R6009">
        <v>0</v>
      </c>
      <c r="S6009">
        <v>0</v>
      </c>
      <c r="T6009">
        <v>10</v>
      </c>
      <c r="U6009">
        <v>0</v>
      </c>
      <c r="V6009">
        <v>0</v>
      </c>
    </row>
    <row r="6010" spans="1:22" hidden="1" x14ac:dyDescent="0.25">
      <c r="A6010" t="str">
        <f t="shared" si="124"/>
        <v>18-25MAsth Highop_lab</v>
      </c>
      <c r="B6010" t="s">
        <v>3782</v>
      </c>
      <c r="C6010" t="s">
        <v>5</v>
      </c>
      <c r="D6010" t="s">
        <v>591</v>
      </c>
      <c r="E6010" t="s">
        <v>4975</v>
      </c>
      <c r="F6010">
        <v>160</v>
      </c>
      <c r="G6010" t="s">
        <v>301</v>
      </c>
      <c r="H6010">
        <v>411.82926590346801</v>
      </c>
      <c r="I6010">
        <v>4.49</v>
      </c>
      <c r="J6010" t="s">
        <v>333</v>
      </c>
      <c r="K6010">
        <v>1849.1134039065701</v>
      </c>
      <c r="L6010">
        <v>295858.14462505101</v>
      </c>
      <c r="M6010">
        <v>0</v>
      </c>
      <c r="N6010">
        <v>4.49</v>
      </c>
      <c r="O6010">
        <v>0</v>
      </c>
      <c r="P6010">
        <v>0</v>
      </c>
      <c r="Q6010">
        <v>0</v>
      </c>
      <c r="R6010">
        <v>0</v>
      </c>
      <c r="S6010">
        <v>718.4</v>
      </c>
      <c r="T6010">
        <v>10</v>
      </c>
      <c r="U6010">
        <v>411.82926590346801</v>
      </c>
      <c r="V6010">
        <v>0.52885747938751504</v>
      </c>
    </row>
    <row r="6011" spans="1:22" hidden="1" x14ac:dyDescent="0.25">
      <c r="A6011" t="str">
        <f t="shared" si="124"/>
        <v>18-25MAsth Highop_mh</v>
      </c>
      <c r="B6011" t="s">
        <v>3782</v>
      </c>
      <c r="C6011" t="s">
        <v>5</v>
      </c>
      <c r="D6011" t="s">
        <v>591</v>
      </c>
      <c r="E6011" t="s">
        <v>4975</v>
      </c>
      <c r="F6011">
        <v>160</v>
      </c>
      <c r="G6011" t="s">
        <v>302</v>
      </c>
      <c r="H6011">
        <v>136.541197934721</v>
      </c>
      <c r="I6011">
        <v>3.28</v>
      </c>
      <c r="J6011" t="s">
        <v>332</v>
      </c>
      <c r="K6011">
        <v>447.85512922588401</v>
      </c>
      <c r="L6011">
        <v>71656.820676141404</v>
      </c>
      <c r="M6011">
        <v>3.28</v>
      </c>
      <c r="N6011">
        <v>0</v>
      </c>
      <c r="O6011">
        <v>0</v>
      </c>
      <c r="P6011">
        <v>0</v>
      </c>
      <c r="Q6011">
        <v>0</v>
      </c>
      <c r="R6011">
        <v>0</v>
      </c>
      <c r="S6011">
        <v>524.79999999999995</v>
      </c>
      <c r="T6011">
        <v>10</v>
      </c>
      <c r="U6011">
        <v>136.541197934721</v>
      </c>
      <c r="V6011">
        <v>0.221173297370196</v>
      </c>
    </row>
    <row r="6012" spans="1:22" hidden="1" x14ac:dyDescent="0.25">
      <c r="A6012" t="str">
        <f t="shared" si="124"/>
        <v>18-25MAsth Highop_op_fac</v>
      </c>
      <c r="B6012" t="s">
        <v>3782</v>
      </c>
      <c r="C6012" t="s">
        <v>5</v>
      </c>
      <c r="D6012" t="s">
        <v>591</v>
      </c>
      <c r="E6012" t="s">
        <v>4975</v>
      </c>
      <c r="F6012">
        <v>160</v>
      </c>
      <c r="G6012" t="s">
        <v>303</v>
      </c>
      <c r="H6012">
        <v>1214.97888129331</v>
      </c>
      <c r="I6012">
        <v>3.63</v>
      </c>
      <c r="J6012" t="s">
        <v>336</v>
      </c>
      <c r="K6012">
        <v>4410.3733390947</v>
      </c>
      <c r="L6012">
        <v>705659.73425515206</v>
      </c>
      <c r="M6012">
        <v>0</v>
      </c>
      <c r="N6012">
        <v>0</v>
      </c>
      <c r="O6012">
        <v>0</v>
      </c>
      <c r="P6012">
        <v>0</v>
      </c>
      <c r="Q6012">
        <v>3.63</v>
      </c>
      <c r="R6012">
        <v>4410.3733390947</v>
      </c>
      <c r="S6012">
        <v>580.79999999999995</v>
      </c>
      <c r="T6012">
        <v>10</v>
      </c>
      <c r="U6012">
        <v>1214.97888129331</v>
      </c>
      <c r="V6012">
        <v>0.31730769230769201</v>
      </c>
    </row>
    <row r="6013" spans="1:22" hidden="1" x14ac:dyDescent="0.25">
      <c r="A6013" t="str">
        <f t="shared" si="124"/>
        <v>18-25MAsth Highop_other</v>
      </c>
      <c r="B6013" t="s">
        <v>3782</v>
      </c>
      <c r="C6013" t="s">
        <v>5</v>
      </c>
      <c r="D6013" t="s">
        <v>591</v>
      </c>
      <c r="E6013" t="s">
        <v>4975</v>
      </c>
      <c r="F6013">
        <v>160</v>
      </c>
      <c r="G6013" t="s">
        <v>304</v>
      </c>
      <c r="H6013">
        <v>4821.3534460200899</v>
      </c>
      <c r="I6013">
        <v>1</v>
      </c>
      <c r="J6013" t="s">
        <v>336</v>
      </c>
      <c r="K6013">
        <v>4821.3534460200899</v>
      </c>
      <c r="L6013">
        <v>771416.55136321497</v>
      </c>
      <c r="M6013">
        <v>0</v>
      </c>
      <c r="N6013">
        <v>0</v>
      </c>
      <c r="O6013">
        <v>0</v>
      </c>
      <c r="P6013">
        <v>0</v>
      </c>
      <c r="Q6013">
        <v>1</v>
      </c>
      <c r="R6013">
        <v>4821.3534460200899</v>
      </c>
      <c r="S6013">
        <v>160</v>
      </c>
      <c r="T6013">
        <v>10</v>
      </c>
      <c r="U6013">
        <v>4821.3534460200899</v>
      </c>
      <c r="V6013">
        <v>8.7412587412587395E-2</v>
      </c>
    </row>
    <row r="6014" spans="1:22" hidden="1" x14ac:dyDescent="0.25">
      <c r="A6014" t="str">
        <f t="shared" si="124"/>
        <v>18-25MAsth Highop_prev</v>
      </c>
      <c r="B6014" t="s">
        <v>3782</v>
      </c>
      <c r="C6014" t="s">
        <v>5</v>
      </c>
      <c r="D6014" t="s">
        <v>591</v>
      </c>
      <c r="E6014" t="s">
        <v>4975</v>
      </c>
      <c r="F6014">
        <v>160</v>
      </c>
      <c r="G6014" t="s">
        <v>305</v>
      </c>
      <c r="H6014">
        <v>119.07239572496501</v>
      </c>
      <c r="I6014">
        <v>2.2400000000000002</v>
      </c>
      <c r="J6014" t="s">
        <v>332</v>
      </c>
      <c r="K6014">
        <v>266.72216642392198</v>
      </c>
      <c r="L6014">
        <v>42675.546627827498</v>
      </c>
      <c r="M6014">
        <v>2.2400000000000002</v>
      </c>
      <c r="N6014">
        <v>0</v>
      </c>
      <c r="O6014">
        <v>0</v>
      </c>
      <c r="P6014">
        <v>0</v>
      </c>
      <c r="Q6014">
        <v>0</v>
      </c>
      <c r="R6014">
        <v>0</v>
      </c>
      <c r="S6014">
        <v>358.4</v>
      </c>
      <c r="T6014">
        <v>10</v>
      </c>
      <c r="U6014">
        <v>119.07239572496501</v>
      </c>
      <c r="V6014">
        <v>0.151045178691841</v>
      </c>
    </row>
    <row r="6015" spans="1:22" hidden="1" x14ac:dyDescent="0.25">
      <c r="A6015" t="str">
        <f t="shared" si="124"/>
        <v>18-25MAsth Highop_primcare</v>
      </c>
      <c r="B6015" t="s">
        <v>3782</v>
      </c>
      <c r="C6015" t="s">
        <v>5</v>
      </c>
      <c r="D6015" t="s">
        <v>591</v>
      </c>
      <c r="E6015" t="s">
        <v>4975</v>
      </c>
      <c r="F6015">
        <v>160</v>
      </c>
      <c r="G6015" t="s">
        <v>306</v>
      </c>
      <c r="H6015">
        <v>113.573183467539</v>
      </c>
      <c r="I6015">
        <v>3.28</v>
      </c>
      <c r="J6015" t="s">
        <v>332</v>
      </c>
      <c r="K6015">
        <v>372.52004177352899</v>
      </c>
      <c r="L6015">
        <v>59603.206683764598</v>
      </c>
      <c r="M6015">
        <v>3.28</v>
      </c>
      <c r="N6015">
        <v>0</v>
      </c>
      <c r="O6015">
        <v>0</v>
      </c>
      <c r="P6015">
        <v>0</v>
      </c>
      <c r="Q6015">
        <v>0</v>
      </c>
      <c r="R6015">
        <v>0</v>
      </c>
      <c r="S6015">
        <v>524.79999999999995</v>
      </c>
      <c r="T6015">
        <v>10</v>
      </c>
      <c r="U6015">
        <v>113.573183467539</v>
      </c>
      <c r="V6015">
        <v>0.221173297370196</v>
      </c>
    </row>
    <row r="6016" spans="1:22" hidden="1" x14ac:dyDescent="0.25">
      <c r="A6016" t="str">
        <f t="shared" si="124"/>
        <v>18-25MAsth Highop_rehab</v>
      </c>
      <c r="B6016" t="s">
        <v>3782</v>
      </c>
      <c r="C6016" t="s">
        <v>5</v>
      </c>
      <c r="D6016" t="s">
        <v>591</v>
      </c>
      <c r="E6016" t="s">
        <v>4975</v>
      </c>
      <c r="F6016">
        <v>160</v>
      </c>
      <c r="G6016" t="s">
        <v>307</v>
      </c>
      <c r="H6016">
        <v>174.82898602654799</v>
      </c>
      <c r="I6016">
        <v>2.21</v>
      </c>
      <c r="J6016" t="s">
        <v>336</v>
      </c>
      <c r="K6016">
        <v>386.37205911867102</v>
      </c>
      <c r="L6016">
        <v>61819.529458987403</v>
      </c>
      <c r="M6016">
        <v>0</v>
      </c>
      <c r="N6016">
        <v>0</v>
      </c>
      <c r="O6016">
        <v>0</v>
      </c>
      <c r="P6016">
        <v>0</v>
      </c>
      <c r="Q6016">
        <v>2.21</v>
      </c>
      <c r="R6016">
        <v>386.37205911867102</v>
      </c>
      <c r="S6016">
        <v>353.6</v>
      </c>
      <c r="T6016">
        <v>10</v>
      </c>
      <c r="U6016">
        <v>174.82898602654799</v>
      </c>
      <c r="V6016">
        <v>0.19318181818181801</v>
      </c>
    </row>
    <row r="6017" spans="1:22" hidden="1" x14ac:dyDescent="0.25">
      <c r="A6017" t="str">
        <f t="shared" si="124"/>
        <v>18-25MAsth Highop_speccare</v>
      </c>
      <c r="B6017" t="s">
        <v>3782</v>
      </c>
      <c r="C6017" t="s">
        <v>5</v>
      </c>
      <c r="D6017" t="s">
        <v>591</v>
      </c>
      <c r="E6017" t="s">
        <v>4975</v>
      </c>
      <c r="F6017">
        <v>160</v>
      </c>
      <c r="G6017" t="s">
        <v>308</v>
      </c>
      <c r="H6017">
        <v>174.369081810794</v>
      </c>
      <c r="I6017">
        <v>5.36</v>
      </c>
      <c r="J6017" t="s">
        <v>332</v>
      </c>
      <c r="K6017">
        <v>934.61827850585803</v>
      </c>
      <c r="L6017">
        <v>149538.92456093701</v>
      </c>
      <c r="M6017">
        <v>5.36</v>
      </c>
      <c r="N6017">
        <v>0</v>
      </c>
      <c r="O6017">
        <v>0</v>
      </c>
      <c r="P6017">
        <v>0</v>
      </c>
      <c r="Q6017">
        <v>0</v>
      </c>
      <c r="R6017">
        <v>0</v>
      </c>
      <c r="S6017">
        <v>857.6</v>
      </c>
      <c r="T6017">
        <v>10</v>
      </c>
      <c r="U6017">
        <v>174.369081810794</v>
      </c>
      <c r="V6017">
        <v>0.36142953472690498</v>
      </c>
    </row>
    <row r="6018" spans="1:22" hidden="1" x14ac:dyDescent="0.25">
      <c r="A6018" t="str">
        <f t="shared" si="124"/>
        <v>18-25MAsth Highop_surg</v>
      </c>
      <c r="B6018" t="s">
        <v>3782</v>
      </c>
      <c r="C6018" t="s">
        <v>5</v>
      </c>
      <c r="D6018" t="s">
        <v>591</v>
      </c>
      <c r="E6018" t="s">
        <v>4975</v>
      </c>
      <c r="F6018">
        <v>160</v>
      </c>
      <c r="G6018" t="s">
        <v>309</v>
      </c>
      <c r="H6018">
        <v>2221.7074504252701</v>
      </c>
      <c r="I6018">
        <v>1.19</v>
      </c>
      <c r="J6018" t="s">
        <v>336</v>
      </c>
      <c r="K6018">
        <v>2643.83186600607</v>
      </c>
      <c r="L6018">
        <v>423013.09856097098</v>
      </c>
      <c r="M6018">
        <v>0</v>
      </c>
      <c r="N6018">
        <v>0</v>
      </c>
      <c r="O6018">
        <v>0</v>
      </c>
      <c r="P6018">
        <v>0</v>
      </c>
      <c r="Q6018">
        <v>1.19</v>
      </c>
      <c r="R6018">
        <v>2643.83186600607</v>
      </c>
      <c r="S6018">
        <v>190.4</v>
      </c>
      <c r="T6018">
        <v>10</v>
      </c>
      <c r="U6018">
        <v>2221.7074504252701</v>
      </c>
      <c r="V6018">
        <v>0.104020979020979</v>
      </c>
    </row>
    <row r="6019" spans="1:22" hidden="1" x14ac:dyDescent="0.25">
      <c r="A6019" t="str">
        <f t="shared" si="124"/>
        <v>18-25MAsth Highop_ultrasound</v>
      </c>
      <c r="B6019" t="s">
        <v>3782</v>
      </c>
      <c r="C6019" t="s">
        <v>5</v>
      </c>
      <c r="D6019" t="s">
        <v>591</v>
      </c>
      <c r="E6019" t="s">
        <v>4975</v>
      </c>
      <c r="F6019">
        <v>160</v>
      </c>
      <c r="G6019" t="s">
        <v>310</v>
      </c>
      <c r="H6019">
        <v>382.72203124491398</v>
      </c>
      <c r="I6019">
        <v>0.09</v>
      </c>
      <c r="J6019" t="s">
        <v>333</v>
      </c>
      <c r="K6019">
        <v>34.444982812042298</v>
      </c>
      <c r="L6019">
        <v>5511.1972499267604</v>
      </c>
      <c r="M6019">
        <v>0</v>
      </c>
      <c r="N6019">
        <v>0.09</v>
      </c>
      <c r="O6019">
        <v>0</v>
      </c>
      <c r="P6019">
        <v>0</v>
      </c>
      <c r="Q6019">
        <v>0</v>
      </c>
      <c r="R6019">
        <v>0</v>
      </c>
      <c r="S6019">
        <v>14.4</v>
      </c>
      <c r="T6019">
        <v>10</v>
      </c>
      <c r="U6019">
        <v>382.72203124491398</v>
      </c>
      <c r="V6019">
        <v>1.06007067137809E-2</v>
      </c>
    </row>
    <row r="6020" spans="1:22" hidden="1" x14ac:dyDescent="0.25">
      <c r="A6020" t="str">
        <f t="shared" si="124"/>
        <v>18-25MAsth Highop_xray</v>
      </c>
      <c r="B6020" t="s">
        <v>3782</v>
      </c>
      <c r="C6020" t="s">
        <v>5</v>
      </c>
      <c r="D6020" t="s">
        <v>591</v>
      </c>
      <c r="E6020" t="s">
        <v>4975</v>
      </c>
      <c r="F6020">
        <v>160</v>
      </c>
      <c r="G6020" t="s">
        <v>311</v>
      </c>
      <c r="H6020">
        <v>189.44578260841899</v>
      </c>
      <c r="I6020">
        <v>1.45</v>
      </c>
      <c r="J6020" t="s">
        <v>333</v>
      </c>
      <c r="K6020">
        <v>274.69638478220702</v>
      </c>
      <c r="L6020">
        <v>43951.421565153098</v>
      </c>
      <c r="M6020">
        <v>0</v>
      </c>
      <c r="N6020">
        <v>1.45</v>
      </c>
      <c r="O6020">
        <v>0</v>
      </c>
      <c r="P6020">
        <v>0</v>
      </c>
      <c r="Q6020">
        <v>0</v>
      </c>
      <c r="R6020">
        <v>0</v>
      </c>
      <c r="S6020">
        <v>232</v>
      </c>
      <c r="T6020">
        <v>10</v>
      </c>
      <c r="U6020">
        <v>189.44578260841899</v>
      </c>
      <c r="V6020">
        <v>0.17078916372202599</v>
      </c>
    </row>
    <row r="6021" spans="1:22" hidden="1" x14ac:dyDescent="0.25">
      <c r="A6021" t="str">
        <f t="shared" si="124"/>
        <v>18-25MAsth Highrx_generic</v>
      </c>
      <c r="B6021" t="s">
        <v>3782</v>
      </c>
      <c r="C6021" t="s">
        <v>5</v>
      </c>
      <c r="D6021" t="s">
        <v>591</v>
      </c>
      <c r="E6021" t="s">
        <v>4975</v>
      </c>
      <c r="F6021">
        <v>160</v>
      </c>
      <c r="G6021" t="s">
        <v>312</v>
      </c>
      <c r="H6021">
        <v>49.164675156643199</v>
      </c>
      <c r="I6021">
        <v>22.54</v>
      </c>
      <c r="J6021" t="s">
        <v>334</v>
      </c>
      <c r="K6021">
        <v>1108.1717780307399</v>
      </c>
      <c r="L6021">
        <v>177307.48448491801</v>
      </c>
      <c r="M6021">
        <v>0</v>
      </c>
      <c r="N6021">
        <v>0</v>
      </c>
      <c r="O6021">
        <v>22.54</v>
      </c>
      <c r="P6021">
        <v>0</v>
      </c>
      <c r="Q6021">
        <v>0</v>
      </c>
      <c r="R6021">
        <v>0</v>
      </c>
      <c r="S6021">
        <v>3606.4</v>
      </c>
      <c r="T6021">
        <v>10</v>
      </c>
      <c r="U6021">
        <v>49.164675156643199</v>
      </c>
      <c r="V6021">
        <v>0.75612210667561197</v>
      </c>
    </row>
    <row r="6022" spans="1:22" hidden="1" x14ac:dyDescent="0.25">
      <c r="A6022" t="str">
        <f t="shared" si="124"/>
        <v>18-25MAsth Highrx_npbrand</v>
      </c>
      <c r="B6022" t="s">
        <v>3782</v>
      </c>
      <c r="C6022" t="s">
        <v>5</v>
      </c>
      <c r="D6022" t="s">
        <v>591</v>
      </c>
      <c r="E6022" t="s">
        <v>4975</v>
      </c>
      <c r="F6022">
        <v>160</v>
      </c>
      <c r="G6022" t="s">
        <v>2688</v>
      </c>
      <c r="H6022">
        <v>537.43743161224302</v>
      </c>
      <c r="I6022">
        <v>0.73454540682000002</v>
      </c>
      <c r="J6022" t="s">
        <v>334</v>
      </c>
      <c r="K6022">
        <v>394.77219684391099</v>
      </c>
      <c r="L6022">
        <v>63163.5514950258</v>
      </c>
      <c r="M6022">
        <v>0</v>
      </c>
      <c r="N6022">
        <v>0</v>
      </c>
      <c r="O6022">
        <v>0.73454540682000002</v>
      </c>
      <c r="P6022">
        <v>0</v>
      </c>
      <c r="Q6022">
        <v>0</v>
      </c>
      <c r="R6022">
        <v>0</v>
      </c>
      <c r="S6022">
        <v>117.52726509119999</v>
      </c>
      <c r="T6022">
        <v>10</v>
      </c>
      <c r="U6022">
        <v>537.43743161224302</v>
      </c>
      <c r="V6022">
        <v>2.4640905965112401E-2</v>
      </c>
    </row>
    <row r="6023" spans="1:22" hidden="1" x14ac:dyDescent="0.25">
      <c r="A6023" t="str">
        <f t="shared" si="124"/>
        <v>18-25MAsth Highrx_pbrand</v>
      </c>
      <c r="B6023" t="s">
        <v>3782</v>
      </c>
      <c r="C6023" t="s">
        <v>5</v>
      </c>
      <c r="D6023" t="s">
        <v>591</v>
      </c>
      <c r="E6023" t="s">
        <v>4975</v>
      </c>
      <c r="F6023">
        <v>160</v>
      </c>
      <c r="G6023" t="s">
        <v>2687</v>
      </c>
      <c r="H6023">
        <v>333.54477266896203</v>
      </c>
      <c r="I6023">
        <v>5.0854545931799997</v>
      </c>
      <c r="J6023" t="s">
        <v>334</v>
      </c>
      <c r="K6023">
        <v>1696.2267962005501</v>
      </c>
      <c r="L6023">
        <v>271396.28739208798</v>
      </c>
      <c r="M6023">
        <v>0</v>
      </c>
      <c r="N6023">
        <v>0</v>
      </c>
      <c r="O6023">
        <v>5.0854545931799997</v>
      </c>
      <c r="P6023">
        <v>0</v>
      </c>
      <c r="Q6023">
        <v>0</v>
      </c>
      <c r="R6023">
        <v>0</v>
      </c>
      <c r="S6023">
        <v>813.67273490879995</v>
      </c>
      <c r="T6023">
        <v>10</v>
      </c>
      <c r="U6023">
        <v>333.54477266896203</v>
      </c>
      <c r="V6023">
        <v>0.17059559185441101</v>
      </c>
    </row>
    <row r="6024" spans="1:22" hidden="1" x14ac:dyDescent="0.25">
      <c r="A6024" t="str">
        <f t="shared" si="124"/>
        <v>18-25MAsth Highrx_specialty</v>
      </c>
      <c r="B6024" t="s">
        <v>3782</v>
      </c>
      <c r="C6024" t="s">
        <v>5</v>
      </c>
      <c r="D6024" t="s">
        <v>591</v>
      </c>
      <c r="E6024" t="s">
        <v>4975</v>
      </c>
      <c r="F6024">
        <v>160</v>
      </c>
      <c r="G6024" t="s">
        <v>313</v>
      </c>
      <c r="H6024">
        <v>3443.3881128150701</v>
      </c>
      <c r="I6024">
        <v>1.45</v>
      </c>
      <c r="J6024" t="s">
        <v>334</v>
      </c>
      <c r="K6024">
        <v>4992.9127635818404</v>
      </c>
      <c r="L6024">
        <v>798866.04217309505</v>
      </c>
      <c r="M6024">
        <v>0</v>
      </c>
      <c r="N6024">
        <v>0</v>
      </c>
      <c r="O6024">
        <v>1.45</v>
      </c>
      <c r="P6024">
        <v>0</v>
      </c>
      <c r="Q6024">
        <v>0</v>
      </c>
      <c r="R6024">
        <v>0</v>
      </c>
      <c r="S6024">
        <v>232</v>
      </c>
      <c r="T6024">
        <v>10</v>
      </c>
      <c r="U6024">
        <v>3443.3881128150701</v>
      </c>
      <c r="V6024">
        <v>4.8641395504864099E-2</v>
      </c>
    </row>
    <row r="6025" spans="1:22" hidden="1" x14ac:dyDescent="0.25">
      <c r="A6025" t="str">
        <f t="shared" si="124"/>
        <v>26-34FAsth Lowip_fac</v>
      </c>
      <c r="B6025" t="s">
        <v>3783</v>
      </c>
      <c r="C6025" t="s">
        <v>9</v>
      </c>
      <c r="D6025" t="s">
        <v>339</v>
      </c>
      <c r="E6025" t="s">
        <v>4973</v>
      </c>
      <c r="F6025">
        <v>261</v>
      </c>
      <c r="G6025" t="s">
        <v>289</v>
      </c>
      <c r="H6025">
        <v>0</v>
      </c>
      <c r="I6025">
        <v>0</v>
      </c>
      <c r="J6025" t="s">
        <v>335</v>
      </c>
      <c r="K6025">
        <v>0</v>
      </c>
      <c r="L6025">
        <v>0</v>
      </c>
      <c r="M6025">
        <v>0</v>
      </c>
      <c r="N6025">
        <v>0</v>
      </c>
      <c r="O6025">
        <v>0</v>
      </c>
      <c r="P6025">
        <v>0</v>
      </c>
      <c r="Q6025">
        <v>0</v>
      </c>
      <c r="R6025">
        <v>0</v>
      </c>
      <c r="S6025">
        <v>0</v>
      </c>
      <c r="T6025">
        <v>3</v>
      </c>
      <c r="U6025">
        <v>2334.6820893928402</v>
      </c>
      <c r="V6025">
        <v>1</v>
      </c>
    </row>
    <row r="6026" spans="1:22" hidden="1" x14ac:dyDescent="0.25">
      <c r="A6026" t="str">
        <f t="shared" si="124"/>
        <v>26-34FAsth Lowip_prof</v>
      </c>
      <c r="B6026" t="s">
        <v>3783</v>
      </c>
      <c r="C6026" t="s">
        <v>9</v>
      </c>
      <c r="D6026" t="s">
        <v>339</v>
      </c>
      <c r="E6026" t="s">
        <v>4973</v>
      </c>
      <c r="F6026">
        <v>261</v>
      </c>
      <c r="G6026" t="s">
        <v>290</v>
      </c>
      <c r="H6026">
        <v>0</v>
      </c>
      <c r="I6026">
        <v>0</v>
      </c>
      <c r="J6026" t="s">
        <v>363</v>
      </c>
      <c r="K6026">
        <v>0</v>
      </c>
      <c r="L6026">
        <v>0</v>
      </c>
      <c r="M6026">
        <v>0</v>
      </c>
      <c r="N6026">
        <v>0</v>
      </c>
      <c r="O6026">
        <v>0</v>
      </c>
      <c r="P6026">
        <v>0</v>
      </c>
      <c r="Q6026">
        <v>0</v>
      </c>
      <c r="R6026">
        <v>0</v>
      </c>
      <c r="S6026">
        <v>0</v>
      </c>
      <c r="T6026">
        <v>3</v>
      </c>
      <c r="U6026">
        <v>1824.60304549899</v>
      </c>
      <c r="V6026">
        <v>0.55555555555555602</v>
      </c>
    </row>
    <row r="6027" spans="1:22" hidden="1" x14ac:dyDescent="0.25">
      <c r="A6027" t="str">
        <f t="shared" si="124"/>
        <v>26-34FAsth Lowop_ambulance</v>
      </c>
      <c r="B6027" t="s">
        <v>3783</v>
      </c>
      <c r="C6027" t="s">
        <v>9</v>
      </c>
      <c r="D6027" t="s">
        <v>339</v>
      </c>
      <c r="E6027" t="s">
        <v>4973</v>
      </c>
      <c r="F6027">
        <v>261</v>
      </c>
      <c r="G6027" t="s">
        <v>291</v>
      </c>
      <c r="H6027">
        <v>0</v>
      </c>
      <c r="I6027">
        <v>0</v>
      </c>
      <c r="J6027" t="s">
        <v>336</v>
      </c>
      <c r="K6027">
        <v>0</v>
      </c>
      <c r="L6027">
        <v>0</v>
      </c>
      <c r="M6027">
        <v>0</v>
      </c>
      <c r="N6027">
        <v>0</v>
      </c>
      <c r="O6027">
        <v>0</v>
      </c>
      <c r="P6027">
        <v>0</v>
      </c>
      <c r="Q6027">
        <v>0</v>
      </c>
      <c r="R6027">
        <v>0</v>
      </c>
      <c r="S6027">
        <v>0</v>
      </c>
      <c r="T6027">
        <v>3</v>
      </c>
      <c r="U6027">
        <v>0</v>
      </c>
      <c r="V6027">
        <v>0</v>
      </c>
    </row>
    <row r="6028" spans="1:22" hidden="1" x14ac:dyDescent="0.25">
      <c r="A6028" t="str">
        <f t="shared" si="124"/>
        <v>26-34FAsth Lowop_chiro</v>
      </c>
      <c r="B6028" t="s">
        <v>3783</v>
      </c>
      <c r="C6028" t="s">
        <v>9</v>
      </c>
      <c r="D6028" t="s">
        <v>339</v>
      </c>
      <c r="E6028" t="s">
        <v>4973</v>
      </c>
      <c r="F6028">
        <v>261</v>
      </c>
      <c r="G6028" t="s">
        <v>292</v>
      </c>
      <c r="H6028">
        <v>34.088347378434797</v>
      </c>
      <c r="I6028">
        <v>0.66</v>
      </c>
      <c r="J6028" t="s">
        <v>332</v>
      </c>
      <c r="K6028">
        <v>22.498309269766999</v>
      </c>
      <c r="L6028">
        <v>5872.0587194091904</v>
      </c>
      <c r="M6028">
        <v>0.66</v>
      </c>
      <c r="N6028">
        <v>0</v>
      </c>
      <c r="O6028">
        <v>0</v>
      </c>
      <c r="P6028">
        <v>0</v>
      </c>
      <c r="Q6028">
        <v>0</v>
      </c>
      <c r="R6028">
        <v>0</v>
      </c>
      <c r="S6028">
        <v>172.26</v>
      </c>
      <c r="T6028">
        <v>3</v>
      </c>
      <c r="U6028">
        <v>34.088347378434797</v>
      </c>
      <c r="V6028">
        <v>7.8106508875739694E-2</v>
      </c>
    </row>
    <row r="6029" spans="1:22" hidden="1" x14ac:dyDescent="0.25">
      <c r="A6029" t="str">
        <f t="shared" si="124"/>
        <v>26-34FAsth Lowop_ct_mri</v>
      </c>
      <c r="B6029" t="s">
        <v>3783</v>
      </c>
      <c r="C6029" t="s">
        <v>9</v>
      </c>
      <c r="D6029" t="s">
        <v>339</v>
      </c>
      <c r="E6029" t="s">
        <v>4973</v>
      </c>
      <c r="F6029">
        <v>261</v>
      </c>
      <c r="G6029" t="s">
        <v>293</v>
      </c>
      <c r="H6029">
        <v>621.53973148272905</v>
      </c>
      <c r="I6029">
        <v>0.09</v>
      </c>
      <c r="J6029" t="s">
        <v>333</v>
      </c>
      <c r="K6029">
        <v>55.938575833445597</v>
      </c>
      <c r="L6029">
        <v>14599.9682925293</v>
      </c>
      <c r="M6029">
        <v>0</v>
      </c>
      <c r="N6029">
        <v>0.09</v>
      </c>
      <c r="O6029">
        <v>0</v>
      </c>
      <c r="P6029">
        <v>0</v>
      </c>
      <c r="Q6029">
        <v>0</v>
      </c>
      <c r="R6029">
        <v>0</v>
      </c>
      <c r="S6029">
        <v>23.49</v>
      </c>
      <c r="T6029">
        <v>3</v>
      </c>
      <c r="U6029">
        <v>621.53973148272905</v>
      </c>
      <c r="V6029">
        <v>2.4E-2</v>
      </c>
    </row>
    <row r="6030" spans="1:22" hidden="1" x14ac:dyDescent="0.25">
      <c r="A6030" t="str">
        <f t="shared" si="124"/>
        <v>26-34FAsth Lowop_diagnostic_cardiology</v>
      </c>
      <c r="B6030" t="s">
        <v>3783</v>
      </c>
      <c r="C6030" t="s">
        <v>9</v>
      </c>
      <c r="D6030" t="s">
        <v>339</v>
      </c>
      <c r="E6030" t="s">
        <v>4973</v>
      </c>
      <c r="F6030">
        <v>261</v>
      </c>
      <c r="G6030" t="s">
        <v>294</v>
      </c>
      <c r="H6030">
        <v>104.75393362882799</v>
      </c>
      <c r="I6030">
        <v>0.75</v>
      </c>
      <c r="J6030" t="s">
        <v>333</v>
      </c>
      <c r="K6030">
        <v>78.565450221620793</v>
      </c>
      <c r="L6030">
        <v>20505.582507842999</v>
      </c>
      <c r="M6030">
        <v>0</v>
      </c>
      <c r="N6030">
        <v>0.75</v>
      </c>
      <c r="O6030">
        <v>0</v>
      </c>
      <c r="P6030">
        <v>0</v>
      </c>
      <c r="Q6030">
        <v>0</v>
      </c>
      <c r="R6030">
        <v>0</v>
      </c>
      <c r="S6030">
        <v>195.75</v>
      </c>
      <c r="T6030">
        <v>3</v>
      </c>
      <c r="U6030">
        <v>104.75393362882799</v>
      </c>
      <c r="V6030">
        <v>0.2</v>
      </c>
    </row>
    <row r="6031" spans="1:22" hidden="1" x14ac:dyDescent="0.25">
      <c r="A6031" t="str">
        <f t="shared" si="124"/>
        <v>26-34FAsth Lowop_dialysis</v>
      </c>
      <c r="B6031" t="s">
        <v>3783</v>
      </c>
      <c r="C6031" t="s">
        <v>9</v>
      </c>
      <c r="D6031" t="s">
        <v>339</v>
      </c>
      <c r="E6031" t="s">
        <v>4973</v>
      </c>
      <c r="F6031">
        <v>261</v>
      </c>
      <c r="G6031" t="s">
        <v>295</v>
      </c>
      <c r="H6031">
        <v>0</v>
      </c>
      <c r="I6031">
        <v>0</v>
      </c>
      <c r="J6031" t="s">
        <v>336</v>
      </c>
      <c r="K6031">
        <v>0</v>
      </c>
      <c r="L6031">
        <v>0</v>
      </c>
      <c r="M6031">
        <v>0</v>
      </c>
      <c r="N6031">
        <v>0</v>
      </c>
      <c r="O6031">
        <v>0</v>
      </c>
      <c r="P6031">
        <v>0</v>
      </c>
      <c r="Q6031">
        <v>0</v>
      </c>
      <c r="R6031">
        <v>0</v>
      </c>
      <c r="S6031">
        <v>0</v>
      </c>
      <c r="T6031">
        <v>3</v>
      </c>
      <c r="U6031">
        <v>0</v>
      </c>
      <c r="V6031">
        <v>0</v>
      </c>
    </row>
    <row r="6032" spans="1:22" hidden="1" x14ac:dyDescent="0.25">
      <c r="A6032" t="str">
        <f t="shared" si="124"/>
        <v>26-34FAsth Lowop_dme</v>
      </c>
      <c r="B6032" t="s">
        <v>3783</v>
      </c>
      <c r="C6032" t="s">
        <v>9</v>
      </c>
      <c r="D6032" t="s">
        <v>339</v>
      </c>
      <c r="E6032" t="s">
        <v>4973</v>
      </c>
      <c r="F6032">
        <v>261</v>
      </c>
      <c r="G6032" t="s">
        <v>296</v>
      </c>
      <c r="H6032">
        <v>68.521188441601694</v>
      </c>
      <c r="I6032">
        <v>0.12</v>
      </c>
      <c r="J6032" t="s">
        <v>336</v>
      </c>
      <c r="K6032">
        <v>8.2225426129922106</v>
      </c>
      <c r="L6032">
        <v>2146.0836219909702</v>
      </c>
      <c r="M6032">
        <v>0</v>
      </c>
      <c r="N6032">
        <v>0</v>
      </c>
      <c r="O6032">
        <v>0</v>
      </c>
      <c r="P6032">
        <v>0</v>
      </c>
      <c r="Q6032">
        <v>0.12</v>
      </c>
      <c r="R6032">
        <v>8.2225426129922106</v>
      </c>
      <c r="S6032">
        <v>31.32</v>
      </c>
      <c r="T6032">
        <v>3</v>
      </c>
      <c r="U6032">
        <v>68.521188441601694</v>
      </c>
      <c r="V6032">
        <v>4.7808764940239001E-2</v>
      </c>
    </row>
    <row r="6033" spans="1:22" hidden="1" x14ac:dyDescent="0.25">
      <c r="A6033" t="str">
        <f t="shared" si="124"/>
        <v>26-34FAsth Lowop_er_fac</v>
      </c>
      <c r="B6033" t="s">
        <v>3783</v>
      </c>
      <c r="C6033" t="s">
        <v>9</v>
      </c>
      <c r="D6033" t="s">
        <v>339</v>
      </c>
      <c r="E6033" t="s">
        <v>4973</v>
      </c>
      <c r="F6033">
        <v>261</v>
      </c>
      <c r="G6033" t="s">
        <v>297</v>
      </c>
      <c r="H6033">
        <v>1206.3520012776</v>
      </c>
      <c r="I6033">
        <v>0.28000000000000003</v>
      </c>
      <c r="J6033" t="s">
        <v>336</v>
      </c>
      <c r="K6033">
        <v>337.77856035772697</v>
      </c>
      <c r="L6033">
        <v>88160.204253366799</v>
      </c>
      <c r="M6033">
        <v>0</v>
      </c>
      <c r="N6033">
        <v>0</v>
      </c>
      <c r="O6033">
        <v>0</v>
      </c>
      <c r="P6033">
        <v>0</v>
      </c>
      <c r="Q6033">
        <v>0.28000000000000003</v>
      </c>
      <c r="R6033">
        <v>337.77856035772697</v>
      </c>
      <c r="S6033">
        <v>73.08</v>
      </c>
      <c r="T6033">
        <v>3</v>
      </c>
      <c r="U6033">
        <v>1206.3520012776</v>
      </c>
      <c r="V6033">
        <v>0.111553784860558</v>
      </c>
    </row>
    <row r="6034" spans="1:22" hidden="1" x14ac:dyDescent="0.25">
      <c r="A6034" t="str">
        <f t="shared" si="124"/>
        <v>26-34FAsth Lowop_er_prof</v>
      </c>
      <c r="B6034" t="s">
        <v>3783</v>
      </c>
      <c r="C6034" t="s">
        <v>9</v>
      </c>
      <c r="D6034" t="s">
        <v>339</v>
      </c>
      <c r="E6034" t="s">
        <v>4973</v>
      </c>
      <c r="F6034">
        <v>261</v>
      </c>
      <c r="G6034" t="s">
        <v>298</v>
      </c>
      <c r="H6034">
        <v>0</v>
      </c>
      <c r="I6034">
        <v>0</v>
      </c>
      <c r="J6034" t="s">
        <v>276</v>
      </c>
      <c r="K6034">
        <v>0</v>
      </c>
      <c r="L6034">
        <v>0</v>
      </c>
      <c r="M6034">
        <v>0</v>
      </c>
      <c r="N6034">
        <v>0</v>
      </c>
      <c r="O6034">
        <v>0</v>
      </c>
      <c r="P6034">
        <v>0</v>
      </c>
      <c r="Q6034">
        <v>0</v>
      </c>
      <c r="R6034">
        <v>0</v>
      </c>
      <c r="S6034">
        <v>0</v>
      </c>
      <c r="T6034">
        <v>3</v>
      </c>
      <c r="U6034">
        <v>0</v>
      </c>
      <c r="V6034">
        <v>0</v>
      </c>
    </row>
    <row r="6035" spans="1:22" hidden="1" x14ac:dyDescent="0.25">
      <c r="A6035" t="str">
        <f t="shared" si="124"/>
        <v>26-34FAsth Lowop_eye</v>
      </c>
      <c r="B6035" t="s">
        <v>3783</v>
      </c>
      <c r="C6035" t="s">
        <v>9</v>
      </c>
      <c r="D6035" t="s">
        <v>339</v>
      </c>
      <c r="E6035" t="s">
        <v>4973</v>
      </c>
      <c r="F6035">
        <v>261</v>
      </c>
      <c r="G6035" t="s">
        <v>299</v>
      </c>
      <c r="H6035">
        <v>113.708455628143</v>
      </c>
      <c r="I6035">
        <v>0.03</v>
      </c>
      <c r="J6035" t="s">
        <v>332</v>
      </c>
      <c r="K6035">
        <v>3.41125366884429</v>
      </c>
      <c r="L6035">
        <v>890.33720756836101</v>
      </c>
      <c r="M6035">
        <v>0.03</v>
      </c>
      <c r="N6035">
        <v>0</v>
      </c>
      <c r="O6035">
        <v>0</v>
      </c>
      <c r="P6035">
        <v>0</v>
      </c>
      <c r="Q6035">
        <v>0</v>
      </c>
      <c r="R6035">
        <v>0</v>
      </c>
      <c r="S6035">
        <v>7.83</v>
      </c>
      <c r="T6035">
        <v>3</v>
      </c>
      <c r="U6035">
        <v>113.708455628143</v>
      </c>
      <c r="V6035">
        <v>3.5502958579881698E-3</v>
      </c>
    </row>
    <row r="6036" spans="1:22" hidden="1" x14ac:dyDescent="0.25">
      <c r="A6036" t="str">
        <f t="shared" si="124"/>
        <v>26-34FAsth Lowop_jcode</v>
      </c>
      <c r="B6036" t="s">
        <v>3783</v>
      </c>
      <c r="C6036" t="s">
        <v>9</v>
      </c>
      <c r="D6036" t="s">
        <v>339</v>
      </c>
      <c r="E6036" t="s">
        <v>4973</v>
      </c>
      <c r="F6036">
        <v>261</v>
      </c>
      <c r="G6036" t="s">
        <v>300</v>
      </c>
      <c r="H6036">
        <v>0</v>
      </c>
      <c r="I6036">
        <v>0</v>
      </c>
      <c r="J6036" t="s">
        <v>336</v>
      </c>
      <c r="K6036">
        <v>0</v>
      </c>
      <c r="L6036">
        <v>0</v>
      </c>
      <c r="M6036">
        <v>0</v>
      </c>
      <c r="N6036">
        <v>0</v>
      </c>
      <c r="O6036">
        <v>0</v>
      </c>
      <c r="P6036">
        <v>0</v>
      </c>
      <c r="Q6036">
        <v>0</v>
      </c>
      <c r="R6036">
        <v>0</v>
      </c>
      <c r="S6036">
        <v>0</v>
      </c>
      <c r="T6036">
        <v>3</v>
      </c>
      <c r="U6036">
        <v>0</v>
      </c>
      <c r="V6036">
        <v>0</v>
      </c>
    </row>
    <row r="6037" spans="1:22" hidden="1" x14ac:dyDescent="0.25">
      <c r="A6037" t="str">
        <f t="shared" si="124"/>
        <v>26-34FAsth Lowop_lab</v>
      </c>
      <c r="B6037" t="s">
        <v>3783</v>
      </c>
      <c r="C6037" t="s">
        <v>9</v>
      </c>
      <c r="D6037" t="s">
        <v>339</v>
      </c>
      <c r="E6037" t="s">
        <v>4973</v>
      </c>
      <c r="F6037">
        <v>261</v>
      </c>
      <c r="G6037" t="s">
        <v>301</v>
      </c>
      <c r="H6037">
        <v>69.743011650694498</v>
      </c>
      <c r="I6037">
        <v>1.99</v>
      </c>
      <c r="J6037" t="s">
        <v>333</v>
      </c>
      <c r="K6037">
        <v>138.78859318488199</v>
      </c>
      <c r="L6037">
        <v>36223.822821254202</v>
      </c>
      <c r="M6037">
        <v>0</v>
      </c>
      <c r="N6037">
        <v>1.99</v>
      </c>
      <c r="O6037">
        <v>0</v>
      </c>
      <c r="P6037">
        <v>0</v>
      </c>
      <c r="Q6037">
        <v>0</v>
      </c>
      <c r="R6037">
        <v>0</v>
      </c>
      <c r="S6037">
        <v>519.39</v>
      </c>
      <c r="T6037">
        <v>3</v>
      </c>
      <c r="U6037">
        <v>69.743011650694498</v>
      </c>
      <c r="V6037">
        <v>0.53066666666666695</v>
      </c>
    </row>
    <row r="6038" spans="1:22" hidden="1" x14ac:dyDescent="0.25">
      <c r="A6038" t="str">
        <f t="shared" si="124"/>
        <v>26-34FAsth Lowop_mh</v>
      </c>
      <c r="B6038" t="s">
        <v>3783</v>
      </c>
      <c r="C6038" t="s">
        <v>9</v>
      </c>
      <c r="D6038" t="s">
        <v>339</v>
      </c>
      <c r="E6038" t="s">
        <v>4973</v>
      </c>
      <c r="F6038">
        <v>261</v>
      </c>
      <c r="G6038" t="s">
        <v>302</v>
      </c>
      <c r="H6038">
        <v>104.14458771641399</v>
      </c>
      <c r="I6038">
        <v>0.42</v>
      </c>
      <c r="J6038" t="s">
        <v>332</v>
      </c>
      <c r="K6038">
        <v>43.740726840893998</v>
      </c>
      <c r="L6038">
        <v>11416.329705473299</v>
      </c>
      <c r="M6038">
        <v>0.42</v>
      </c>
      <c r="N6038">
        <v>0</v>
      </c>
      <c r="O6038">
        <v>0</v>
      </c>
      <c r="P6038">
        <v>0</v>
      </c>
      <c r="Q6038">
        <v>0</v>
      </c>
      <c r="R6038">
        <v>0</v>
      </c>
      <c r="S6038">
        <v>109.62</v>
      </c>
      <c r="T6038">
        <v>3</v>
      </c>
      <c r="U6038">
        <v>104.14458771641399</v>
      </c>
      <c r="V6038">
        <v>4.9704142011834297E-2</v>
      </c>
    </row>
    <row r="6039" spans="1:22" hidden="1" x14ac:dyDescent="0.25">
      <c r="A6039" t="str">
        <f t="shared" si="124"/>
        <v>26-34FAsth Lowop_op_fac</v>
      </c>
      <c r="B6039" t="s">
        <v>3783</v>
      </c>
      <c r="C6039" t="s">
        <v>9</v>
      </c>
      <c r="D6039" t="s">
        <v>339</v>
      </c>
      <c r="E6039" t="s">
        <v>4973</v>
      </c>
      <c r="F6039">
        <v>261</v>
      </c>
      <c r="G6039" t="s">
        <v>303</v>
      </c>
      <c r="H6039">
        <v>326.50635467937002</v>
      </c>
      <c r="I6039">
        <v>0.2</v>
      </c>
      <c r="J6039" t="s">
        <v>336</v>
      </c>
      <c r="K6039">
        <v>65.301270935874101</v>
      </c>
      <c r="L6039">
        <v>17043.631714263101</v>
      </c>
      <c r="M6039">
        <v>0</v>
      </c>
      <c r="N6039">
        <v>0</v>
      </c>
      <c r="O6039">
        <v>0</v>
      </c>
      <c r="P6039">
        <v>0</v>
      </c>
      <c r="Q6039">
        <v>0.2</v>
      </c>
      <c r="R6039">
        <v>65.301270935874101</v>
      </c>
      <c r="S6039">
        <v>52.2</v>
      </c>
      <c r="T6039">
        <v>3</v>
      </c>
      <c r="U6039">
        <v>326.50635467937002</v>
      </c>
      <c r="V6039">
        <v>7.9681274900398405E-2</v>
      </c>
    </row>
    <row r="6040" spans="1:22" hidden="1" x14ac:dyDescent="0.25">
      <c r="A6040" t="str">
        <f t="shared" ref="A6040:A6103" si="125">B6040&amp;C6040&amp;E6040&amp;G6040</f>
        <v>26-34FAsth Lowop_other</v>
      </c>
      <c r="B6040" t="s">
        <v>3783</v>
      </c>
      <c r="C6040" t="s">
        <v>9</v>
      </c>
      <c r="D6040" t="s">
        <v>339</v>
      </c>
      <c r="E6040" t="s">
        <v>4973</v>
      </c>
      <c r="F6040">
        <v>261</v>
      </c>
      <c r="G6040" t="s">
        <v>304</v>
      </c>
      <c r="H6040">
        <v>112.10863627942901</v>
      </c>
      <c r="I6040">
        <v>1</v>
      </c>
      <c r="J6040" t="s">
        <v>336</v>
      </c>
      <c r="K6040">
        <v>112.10863627942901</v>
      </c>
      <c r="L6040">
        <v>29260.354068931101</v>
      </c>
      <c r="M6040">
        <v>0</v>
      </c>
      <c r="N6040">
        <v>0</v>
      </c>
      <c r="O6040">
        <v>0</v>
      </c>
      <c r="P6040">
        <v>0</v>
      </c>
      <c r="Q6040">
        <v>1</v>
      </c>
      <c r="R6040">
        <v>112.10863627942901</v>
      </c>
      <c r="S6040">
        <v>261</v>
      </c>
      <c r="T6040">
        <v>3</v>
      </c>
      <c r="U6040">
        <v>112.10863627942901</v>
      </c>
      <c r="V6040">
        <v>0.39840637450199201</v>
      </c>
    </row>
    <row r="6041" spans="1:22" hidden="1" x14ac:dyDescent="0.25">
      <c r="A6041" t="str">
        <f t="shared" si="125"/>
        <v>26-34FAsth Lowop_prev</v>
      </c>
      <c r="B6041" t="s">
        <v>3783</v>
      </c>
      <c r="C6041" t="s">
        <v>9</v>
      </c>
      <c r="D6041" t="s">
        <v>339</v>
      </c>
      <c r="E6041" t="s">
        <v>4973</v>
      </c>
      <c r="F6041">
        <v>261</v>
      </c>
      <c r="G6041" t="s">
        <v>305</v>
      </c>
      <c r="H6041">
        <v>141.099653587961</v>
      </c>
      <c r="I6041">
        <v>1.89</v>
      </c>
      <c r="J6041" t="s">
        <v>332</v>
      </c>
      <c r="K6041">
        <v>266.67834528124598</v>
      </c>
      <c r="L6041">
        <v>69603.048118405204</v>
      </c>
      <c r="M6041">
        <v>1.89</v>
      </c>
      <c r="N6041">
        <v>0</v>
      </c>
      <c r="O6041">
        <v>0</v>
      </c>
      <c r="P6041">
        <v>0</v>
      </c>
      <c r="Q6041">
        <v>0</v>
      </c>
      <c r="R6041">
        <v>0</v>
      </c>
      <c r="S6041">
        <v>493.29</v>
      </c>
      <c r="T6041">
        <v>3</v>
      </c>
      <c r="U6041">
        <v>141.099653587961</v>
      </c>
      <c r="V6041">
        <v>0.22366863905325399</v>
      </c>
    </row>
    <row r="6042" spans="1:22" hidden="1" x14ac:dyDescent="0.25">
      <c r="A6042" t="str">
        <f t="shared" si="125"/>
        <v>26-34FAsth Lowop_primcare</v>
      </c>
      <c r="B6042" t="s">
        <v>3783</v>
      </c>
      <c r="C6042" t="s">
        <v>9</v>
      </c>
      <c r="D6042" t="s">
        <v>339</v>
      </c>
      <c r="E6042" t="s">
        <v>4973</v>
      </c>
      <c r="F6042">
        <v>261</v>
      </c>
      <c r="G6042" t="s">
        <v>306</v>
      </c>
      <c r="H6042">
        <v>114.344124118709</v>
      </c>
      <c r="I6042">
        <v>2.54</v>
      </c>
      <c r="J6042" t="s">
        <v>332</v>
      </c>
      <c r="K6042">
        <v>290.43407526152203</v>
      </c>
      <c r="L6042">
        <v>75803.293643257202</v>
      </c>
      <c r="M6042">
        <v>2.54</v>
      </c>
      <c r="N6042">
        <v>0</v>
      </c>
      <c r="O6042">
        <v>0</v>
      </c>
      <c r="P6042">
        <v>0</v>
      </c>
      <c r="Q6042">
        <v>0</v>
      </c>
      <c r="R6042">
        <v>0</v>
      </c>
      <c r="S6042">
        <v>662.94</v>
      </c>
      <c r="T6042">
        <v>3</v>
      </c>
      <c r="U6042">
        <v>114.344124118709</v>
      </c>
      <c r="V6042">
        <v>0.300591715976331</v>
      </c>
    </row>
    <row r="6043" spans="1:22" hidden="1" x14ac:dyDescent="0.25">
      <c r="A6043" t="str">
        <f t="shared" si="125"/>
        <v>26-34FAsth Lowop_rehab</v>
      </c>
      <c r="B6043" t="s">
        <v>3783</v>
      </c>
      <c r="C6043" t="s">
        <v>9</v>
      </c>
      <c r="D6043" t="s">
        <v>339</v>
      </c>
      <c r="E6043" t="s">
        <v>4973</v>
      </c>
      <c r="F6043">
        <v>261</v>
      </c>
      <c r="G6043" t="s">
        <v>307</v>
      </c>
      <c r="H6043">
        <v>61.855352449920197</v>
      </c>
      <c r="I6043">
        <v>0.78</v>
      </c>
      <c r="J6043" t="s">
        <v>336</v>
      </c>
      <c r="K6043">
        <v>48.247174910937701</v>
      </c>
      <c r="L6043">
        <v>12592.5126517547</v>
      </c>
      <c r="M6043">
        <v>0</v>
      </c>
      <c r="N6043">
        <v>0</v>
      </c>
      <c r="O6043">
        <v>0</v>
      </c>
      <c r="P6043">
        <v>0</v>
      </c>
      <c r="Q6043">
        <v>0.78</v>
      </c>
      <c r="R6043">
        <v>48.247174910937701</v>
      </c>
      <c r="S6043">
        <v>203.58</v>
      </c>
      <c r="T6043">
        <v>3</v>
      </c>
      <c r="U6043">
        <v>61.855352449920197</v>
      </c>
      <c r="V6043">
        <v>0.31075697211155401</v>
      </c>
    </row>
    <row r="6044" spans="1:22" hidden="1" x14ac:dyDescent="0.25">
      <c r="A6044" t="str">
        <f t="shared" si="125"/>
        <v>26-34FAsth Lowop_speccare</v>
      </c>
      <c r="B6044" t="s">
        <v>3783</v>
      </c>
      <c r="C6044" t="s">
        <v>9</v>
      </c>
      <c r="D6044" t="s">
        <v>339</v>
      </c>
      <c r="E6044" t="s">
        <v>4973</v>
      </c>
      <c r="F6044">
        <v>261</v>
      </c>
      <c r="G6044" t="s">
        <v>308</v>
      </c>
      <c r="H6044">
        <v>109.57668418488301</v>
      </c>
      <c r="I6044">
        <v>2.91</v>
      </c>
      <c r="J6044" t="s">
        <v>332</v>
      </c>
      <c r="K6044">
        <v>318.86815097800798</v>
      </c>
      <c r="L6044">
        <v>83224.587405260099</v>
      </c>
      <c r="M6044">
        <v>2.91</v>
      </c>
      <c r="N6044">
        <v>0</v>
      </c>
      <c r="O6044">
        <v>0</v>
      </c>
      <c r="P6044">
        <v>0</v>
      </c>
      <c r="Q6044">
        <v>0</v>
      </c>
      <c r="R6044">
        <v>0</v>
      </c>
      <c r="S6044">
        <v>759.51</v>
      </c>
      <c r="T6044">
        <v>3</v>
      </c>
      <c r="U6044">
        <v>109.57668418488301</v>
      </c>
      <c r="V6044">
        <v>0.34437869822485201</v>
      </c>
    </row>
    <row r="6045" spans="1:22" hidden="1" x14ac:dyDescent="0.25">
      <c r="A6045" t="str">
        <f t="shared" si="125"/>
        <v>26-34FAsth Lowop_surg</v>
      </c>
      <c r="B6045" t="s">
        <v>3783</v>
      </c>
      <c r="C6045" t="s">
        <v>9</v>
      </c>
      <c r="D6045" t="s">
        <v>339</v>
      </c>
      <c r="E6045" t="s">
        <v>4973</v>
      </c>
      <c r="F6045">
        <v>261</v>
      </c>
      <c r="G6045" t="s">
        <v>309</v>
      </c>
      <c r="H6045">
        <v>140.73652523860301</v>
      </c>
      <c r="I6045">
        <v>0.13</v>
      </c>
      <c r="J6045" t="s">
        <v>336</v>
      </c>
      <c r="K6045">
        <v>18.295748281018401</v>
      </c>
      <c r="L6045">
        <v>4775.1903013458104</v>
      </c>
      <c r="M6045">
        <v>0</v>
      </c>
      <c r="N6045">
        <v>0</v>
      </c>
      <c r="O6045">
        <v>0</v>
      </c>
      <c r="P6045">
        <v>0</v>
      </c>
      <c r="Q6045">
        <v>0.13</v>
      </c>
      <c r="R6045">
        <v>18.295748281018401</v>
      </c>
      <c r="S6045">
        <v>33.93</v>
      </c>
      <c r="T6045">
        <v>3</v>
      </c>
      <c r="U6045">
        <v>140.73652523860301</v>
      </c>
      <c r="V6045">
        <v>5.1792828685259001E-2</v>
      </c>
    </row>
    <row r="6046" spans="1:22" hidden="1" x14ac:dyDescent="0.25">
      <c r="A6046" t="str">
        <f t="shared" si="125"/>
        <v>26-34FAsth Lowop_ultrasound</v>
      </c>
      <c r="B6046" t="s">
        <v>3783</v>
      </c>
      <c r="C6046" t="s">
        <v>9</v>
      </c>
      <c r="D6046" t="s">
        <v>339</v>
      </c>
      <c r="E6046" t="s">
        <v>4973</v>
      </c>
      <c r="F6046">
        <v>261</v>
      </c>
      <c r="G6046" t="s">
        <v>310</v>
      </c>
      <c r="H6046">
        <v>236.58790171515801</v>
      </c>
      <c r="I6046">
        <v>0.4</v>
      </c>
      <c r="J6046" t="s">
        <v>333</v>
      </c>
      <c r="K6046">
        <v>94.635160686063301</v>
      </c>
      <c r="L6046">
        <v>24699.7769390625</v>
      </c>
      <c r="M6046">
        <v>0</v>
      </c>
      <c r="N6046">
        <v>0.4</v>
      </c>
      <c r="O6046">
        <v>0</v>
      </c>
      <c r="P6046">
        <v>0</v>
      </c>
      <c r="Q6046">
        <v>0</v>
      </c>
      <c r="R6046">
        <v>0</v>
      </c>
      <c r="S6046">
        <v>104.4</v>
      </c>
      <c r="T6046">
        <v>3</v>
      </c>
      <c r="U6046">
        <v>236.58790171515801</v>
      </c>
      <c r="V6046">
        <v>0.10666666666666701</v>
      </c>
    </row>
    <row r="6047" spans="1:22" hidden="1" x14ac:dyDescent="0.25">
      <c r="A6047" t="str">
        <f t="shared" si="125"/>
        <v>26-34FAsth Lowop_xray</v>
      </c>
      <c r="B6047" t="s">
        <v>3783</v>
      </c>
      <c r="C6047" t="s">
        <v>9</v>
      </c>
      <c r="D6047" t="s">
        <v>339</v>
      </c>
      <c r="E6047" t="s">
        <v>4973</v>
      </c>
      <c r="F6047">
        <v>261</v>
      </c>
      <c r="G6047" t="s">
        <v>311</v>
      </c>
      <c r="H6047">
        <v>82.756136722311794</v>
      </c>
      <c r="I6047">
        <v>0.52</v>
      </c>
      <c r="J6047" t="s">
        <v>333</v>
      </c>
      <c r="K6047">
        <v>43.033191095602099</v>
      </c>
      <c r="L6047">
        <v>11231.662875952199</v>
      </c>
      <c r="M6047">
        <v>0</v>
      </c>
      <c r="N6047">
        <v>0.52</v>
      </c>
      <c r="O6047">
        <v>0</v>
      </c>
      <c r="P6047">
        <v>0</v>
      </c>
      <c r="Q6047">
        <v>0</v>
      </c>
      <c r="R6047">
        <v>0</v>
      </c>
      <c r="S6047">
        <v>135.72</v>
      </c>
      <c r="T6047">
        <v>3</v>
      </c>
      <c r="U6047">
        <v>82.756136722311794</v>
      </c>
      <c r="V6047">
        <v>0.13866666666666699</v>
      </c>
    </row>
    <row r="6048" spans="1:22" hidden="1" x14ac:dyDescent="0.25">
      <c r="A6048" t="str">
        <f t="shared" si="125"/>
        <v>26-34FAsth Lowrx_generic</v>
      </c>
      <c r="B6048" t="s">
        <v>3783</v>
      </c>
      <c r="C6048" t="s">
        <v>9</v>
      </c>
      <c r="D6048" t="s">
        <v>339</v>
      </c>
      <c r="E6048" t="s">
        <v>4973</v>
      </c>
      <c r="F6048">
        <v>261</v>
      </c>
      <c r="G6048" t="s">
        <v>312</v>
      </c>
      <c r="H6048">
        <v>23.1277425774115</v>
      </c>
      <c r="I6048">
        <v>12.26</v>
      </c>
      <c r="J6048" t="s">
        <v>334</v>
      </c>
      <c r="K6048">
        <v>283.546123999065</v>
      </c>
      <c r="L6048">
        <v>74005.538363756001</v>
      </c>
      <c r="M6048">
        <v>0</v>
      </c>
      <c r="N6048">
        <v>0</v>
      </c>
      <c r="O6048">
        <v>12.26</v>
      </c>
      <c r="P6048">
        <v>0</v>
      </c>
      <c r="Q6048">
        <v>0</v>
      </c>
      <c r="R6048">
        <v>0</v>
      </c>
      <c r="S6048">
        <v>3199.86</v>
      </c>
      <c r="T6048">
        <v>3</v>
      </c>
      <c r="U6048">
        <v>23.1277425774115</v>
      </c>
      <c r="V6048">
        <v>0.74574209245742096</v>
      </c>
    </row>
    <row r="6049" spans="1:22" hidden="1" x14ac:dyDescent="0.25">
      <c r="A6049" t="str">
        <f t="shared" si="125"/>
        <v>26-34FAsth Lowrx_npbrand</v>
      </c>
      <c r="B6049" t="s">
        <v>3783</v>
      </c>
      <c r="C6049" t="s">
        <v>9</v>
      </c>
      <c r="D6049" t="s">
        <v>339</v>
      </c>
      <c r="E6049" t="s">
        <v>4973</v>
      </c>
      <c r="F6049">
        <v>261</v>
      </c>
      <c r="G6049" t="s">
        <v>2688</v>
      </c>
      <c r="H6049">
        <v>198.94107082850701</v>
      </c>
      <c r="I6049">
        <v>0.52756010318000002</v>
      </c>
      <c r="J6049" t="s">
        <v>334</v>
      </c>
      <c r="K6049">
        <v>104.95337185302699</v>
      </c>
      <c r="L6049">
        <v>27392.830053639998</v>
      </c>
      <c r="M6049">
        <v>0</v>
      </c>
      <c r="N6049">
        <v>0</v>
      </c>
      <c r="O6049">
        <v>0.52756010318000002</v>
      </c>
      <c r="P6049">
        <v>0</v>
      </c>
      <c r="Q6049">
        <v>0</v>
      </c>
      <c r="R6049">
        <v>0</v>
      </c>
      <c r="S6049">
        <v>137.69318692997999</v>
      </c>
      <c r="T6049">
        <v>3</v>
      </c>
      <c r="U6049">
        <v>198.94107082850701</v>
      </c>
      <c r="V6049">
        <v>3.2090030607056001E-2</v>
      </c>
    </row>
    <row r="6050" spans="1:22" hidden="1" x14ac:dyDescent="0.25">
      <c r="A6050" t="str">
        <f t="shared" si="125"/>
        <v>26-34FAsth Lowrx_pbrand</v>
      </c>
      <c r="B6050" t="s">
        <v>3783</v>
      </c>
      <c r="C6050" t="s">
        <v>9</v>
      </c>
      <c r="D6050" t="s">
        <v>339</v>
      </c>
      <c r="E6050" t="s">
        <v>4973</v>
      </c>
      <c r="F6050">
        <v>261</v>
      </c>
      <c r="G6050" t="s">
        <v>2687</v>
      </c>
      <c r="H6050">
        <v>123.46693836518899</v>
      </c>
      <c r="I6050">
        <v>3.6524398968199998</v>
      </c>
      <c r="J6050" t="s">
        <v>334</v>
      </c>
      <c r="K6050">
        <v>450.95557162323098</v>
      </c>
      <c r="L6050">
        <v>117699.40419366299</v>
      </c>
      <c r="M6050">
        <v>0</v>
      </c>
      <c r="N6050">
        <v>0</v>
      </c>
      <c r="O6050">
        <v>3.6524398968199998</v>
      </c>
      <c r="P6050">
        <v>0</v>
      </c>
      <c r="Q6050">
        <v>0</v>
      </c>
      <c r="R6050">
        <v>0</v>
      </c>
      <c r="S6050">
        <v>953.28681307002</v>
      </c>
      <c r="T6050">
        <v>3</v>
      </c>
      <c r="U6050">
        <v>123.46693836518899</v>
      </c>
      <c r="V6050">
        <v>0.22216787693552301</v>
      </c>
    </row>
    <row r="6051" spans="1:22" hidden="1" x14ac:dyDescent="0.25">
      <c r="A6051" t="str">
        <f t="shared" si="125"/>
        <v>26-34FAsth Lowrx_specialty</v>
      </c>
      <c r="B6051" t="s">
        <v>3783</v>
      </c>
      <c r="C6051" t="s">
        <v>9</v>
      </c>
      <c r="D6051" t="s">
        <v>339</v>
      </c>
      <c r="E6051" t="s">
        <v>4973</v>
      </c>
      <c r="F6051">
        <v>261</v>
      </c>
      <c r="G6051" t="s">
        <v>313</v>
      </c>
      <c r="H6051">
        <v>0</v>
      </c>
      <c r="I6051">
        <v>0</v>
      </c>
      <c r="J6051" t="s">
        <v>334</v>
      </c>
      <c r="K6051">
        <v>0</v>
      </c>
      <c r="L6051">
        <v>0</v>
      </c>
      <c r="M6051">
        <v>0</v>
      </c>
      <c r="N6051">
        <v>0</v>
      </c>
      <c r="O6051">
        <v>0</v>
      </c>
      <c r="P6051">
        <v>0</v>
      </c>
      <c r="Q6051">
        <v>0</v>
      </c>
      <c r="R6051">
        <v>0</v>
      </c>
      <c r="S6051">
        <v>0</v>
      </c>
      <c r="T6051">
        <v>3</v>
      </c>
      <c r="U6051">
        <v>0</v>
      </c>
      <c r="V6051">
        <v>0</v>
      </c>
    </row>
    <row r="6052" spans="1:22" hidden="1" x14ac:dyDescent="0.25">
      <c r="A6052" t="str">
        <f t="shared" si="125"/>
        <v>26-34FAsth Medip_fac</v>
      </c>
      <c r="B6052" t="s">
        <v>3783</v>
      </c>
      <c r="C6052" t="s">
        <v>9</v>
      </c>
      <c r="D6052" t="s">
        <v>339</v>
      </c>
      <c r="E6052" t="s">
        <v>4974</v>
      </c>
      <c r="F6052">
        <v>0</v>
      </c>
      <c r="G6052" t="s">
        <v>289</v>
      </c>
      <c r="H6052">
        <v>2334.6820893928402</v>
      </c>
      <c r="I6052">
        <v>4.4999999999999998E-2</v>
      </c>
      <c r="J6052" t="s">
        <v>335</v>
      </c>
      <c r="K6052">
        <v>105.06069402267801</v>
      </c>
      <c r="L6052">
        <v>0</v>
      </c>
      <c r="M6052">
        <v>0</v>
      </c>
      <c r="N6052">
        <v>0</v>
      </c>
      <c r="O6052">
        <v>0</v>
      </c>
      <c r="P6052">
        <v>4.4999999999999998E-2</v>
      </c>
      <c r="Q6052">
        <v>0</v>
      </c>
      <c r="R6052">
        <v>0</v>
      </c>
      <c r="S6052">
        <v>0</v>
      </c>
      <c r="T6052">
        <v>5.5</v>
      </c>
      <c r="U6052">
        <v>2334.6820893928402</v>
      </c>
      <c r="V6052">
        <v>1</v>
      </c>
    </row>
    <row r="6053" spans="1:22" hidden="1" x14ac:dyDescent="0.25">
      <c r="A6053" t="str">
        <f t="shared" si="125"/>
        <v>26-34FAsth Medip_prof</v>
      </c>
      <c r="B6053" t="s">
        <v>3783</v>
      </c>
      <c r="C6053" t="s">
        <v>9</v>
      </c>
      <c r="D6053" t="s">
        <v>339</v>
      </c>
      <c r="E6053" t="s">
        <v>4974</v>
      </c>
      <c r="F6053">
        <v>0</v>
      </c>
      <c r="G6053" t="s">
        <v>290</v>
      </c>
      <c r="H6053">
        <v>1824.60304549899</v>
      </c>
      <c r="I6053">
        <v>2.5000000000000001E-2</v>
      </c>
      <c r="J6053" t="s">
        <v>363</v>
      </c>
      <c r="K6053">
        <v>45.615076137474702</v>
      </c>
      <c r="L6053">
        <v>0</v>
      </c>
      <c r="M6053">
        <v>0</v>
      </c>
      <c r="N6053">
        <v>0</v>
      </c>
      <c r="O6053">
        <v>0</v>
      </c>
      <c r="P6053">
        <v>0</v>
      </c>
      <c r="Q6053">
        <v>0</v>
      </c>
      <c r="R6053">
        <v>0</v>
      </c>
      <c r="S6053">
        <v>0</v>
      </c>
      <c r="T6053">
        <v>5.5</v>
      </c>
      <c r="U6053">
        <v>1824.60304549899</v>
      </c>
      <c r="V6053">
        <v>0.55555555555555602</v>
      </c>
    </row>
    <row r="6054" spans="1:22" hidden="1" x14ac:dyDescent="0.25">
      <c r="A6054" t="str">
        <f t="shared" si="125"/>
        <v>26-34FAsth Medop_ambulance</v>
      </c>
      <c r="B6054" t="s">
        <v>3783</v>
      </c>
      <c r="C6054" t="s">
        <v>9</v>
      </c>
      <c r="D6054" t="s">
        <v>339</v>
      </c>
      <c r="E6054" t="s">
        <v>4974</v>
      </c>
      <c r="F6054">
        <v>0</v>
      </c>
      <c r="G6054" t="s">
        <v>291</v>
      </c>
      <c r="H6054">
        <v>780.015328248473</v>
      </c>
      <c r="I6054">
        <v>2.5000000000000001E-2</v>
      </c>
      <c r="J6054" t="s">
        <v>336</v>
      </c>
      <c r="K6054">
        <v>19.500383206211801</v>
      </c>
      <c r="L6054">
        <v>0</v>
      </c>
      <c r="M6054">
        <v>0</v>
      </c>
      <c r="N6054">
        <v>0</v>
      </c>
      <c r="O6054">
        <v>0</v>
      </c>
      <c r="P6054">
        <v>0</v>
      </c>
      <c r="Q6054">
        <v>2.5000000000000001E-2</v>
      </c>
      <c r="R6054">
        <v>19.500383206211801</v>
      </c>
      <c r="S6054">
        <v>0</v>
      </c>
      <c r="T6054">
        <v>5.5</v>
      </c>
      <c r="U6054">
        <v>780.015328248473</v>
      </c>
      <c r="V6054">
        <v>5.6369785794814003E-3</v>
      </c>
    </row>
    <row r="6055" spans="1:22" hidden="1" x14ac:dyDescent="0.25">
      <c r="A6055" t="str">
        <f t="shared" si="125"/>
        <v>26-34FAsth Medop_chiro</v>
      </c>
      <c r="B6055" t="s">
        <v>3783</v>
      </c>
      <c r="C6055" t="s">
        <v>9</v>
      </c>
      <c r="D6055" t="s">
        <v>339</v>
      </c>
      <c r="E6055" t="s">
        <v>4974</v>
      </c>
      <c r="F6055">
        <v>0</v>
      </c>
      <c r="G6055" t="s">
        <v>292</v>
      </c>
      <c r="H6055">
        <v>52.396065200670598</v>
      </c>
      <c r="I6055">
        <v>1.4350000000000001</v>
      </c>
      <c r="J6055" t="s">
        <v>332</v>
      </c>
      <c r="K6055">
        <v>75.188353562962405</v>
      </c>
      <c r="L6055">
        <v>0</v>
      </c>
      <c r="M6055">
        <v>1.4350000000000001</v>
      </c>
      <c r="N6055">
        <v>0</v>
      </c>
      <c r="O6055">
        <v>0</v>
      </c>
      <c r="P6055">
        <v>0</v>
      </c>
      <c r="Q6055">
        <v>0</v>
      </c>
      <c r="R6055">
        <v>0</v>
      </c>
      <c r="S6055">
        <v>0</v>
      </c>
      <c r="T6055">
        <v>5.5</v>
      </c>
      <c r="U6055">
        <v>52.396065200670598</v>
      </c>
      <c r="V6055">
        <v>0.10641453466815</v>
      </c>
    </row>
    <row r="6056" spans="1:22" hidden="1" x14ac:dyDescent="0.25">
      <c r="A6056" t="str">
        <f t="shared" si="125"/>
        <v>26-34FAsth Medop_ct_mri</v>
      </c>
      <c r="B6056" t="s">
        <v>3783</v>
      </c>
      <c r="C6056" t="s">
        <v>9</v>
      </c>
      <c r="D6056" t="s">
        <v>339</v>
      </c>
      <c r="E6056" t="s">
        <v>4974</v>
      </c>
      <c r="F6056">
        <v>0</v>
      </c>
      <c r="G6056" t="s">
        <v>293</v>
      </c>
      <c r="H6056">
        <v>836.76939927287503</v>
      </c>
      <c r="I6056">
        <v>0.24</v>
      </c>
      <c r="J6056" t="s">
        <v>333</v>
      </c>
      <c r="K6056">
        <v>200.82465582549</v>
      </c>
      <c r="L6056">
        <v>0</v>
      </c>
      <c r="M6056">
        <v>0</v>
      </c>
      <c r="N6056">
        <v>0.24</v>
      </c>
      <c r="O6056">
        <v>0</v>
      </c>
      <c r="P6056">
        <v>0</v>
      </c>
      <c r="Q6056">
        <v>0</v>
      </c>
      <c r="R6056">
        <v>0</v>
      </c>
      <c r="S6056">
        <v>0</v>
      </c>
      <c r="T6056">
        <v>5.5</v>
      </c>
      <c r="U6056">
        <v>836.76939927287503</v>
      </c>
      <c r="V6056">
        <v>0.04</v>
      </c>
    </row>
    <row r="6057" spans="1:22" hidden="1" x14ac:dyDescent="0.25">
      <c r="A6057" t="str">
        <f t="shared" si="125"/>
        <v>26-34FAsth Medop_diagnostic_cardiology</v>
      </c>
      <c r="B6057" t="s">
        <v>3783</v>
      </c>
      <c r="C6057" t="s">
        <v>9</v>
      </c>
      <c r="D6057" t="s">
        <v>339</v>
      </c>
      <c r="E6057" t="s">
        <v>4974</v>
      </c>
      <c r="F6057">
        <v>0</v>
      </c>
      <c r="G6057" t="s">
        <v>294</v>
      </c>
      <c r="H6057">
        <v>155.78837461275899</v>
      </c>
      <c r="I6057">
        <v>1.05</v>
      </c>
      <c r="J6057" t="s">
        <v>333</v>
      </c>
      <c r="K6057">
        <v>163.57779334339699</v>
      </c>
      <c r="L6057">
        <v>0</v>
      </c>
      <c r="M6057">
        <v>0</v>
      </c>
      <c r="N6057">
        <v>1.05</v>
      </c>
      <c r="O6057">
        <v>0</v>
      </c>
      <c r="P6057">
        <v>0</v>
      </c>
      <c r="Q6057">
        <v>0</v>
      </c>
      <c r="R6057">
        <v>0</v>
      </c>
      <c r="S6057">
        <v>0</v>
      </c>
      <c r="T6057">
        <v>5.5</v>
      </c>
      <c r="U6057">
        <v>155.78837461275899</v>
      </c>
      <c r="V6057">
        <v>0.17499999999999999</v>
      </c>
    </row>
    <row r="6058" spans="1:22" hidden="1" x14ac:dyDescent="0.25">
      <c r="A6058" t="str">
        <f t="shared" si="125"/>
        <v>26-34FAsth Medop_dialysis</v>
      </c>
      <c r="B6058" t="s">
        <v>3783</v>
      </c>
      <c r="C6058" t="s">
        <v>9</v>
      </c>
      <c r="D6058" t="s">
        <v>339</v>
      </c>
      <c r="E6058" t="s">
        <v>4974</v>
      </c>
      <c r="F6058">
        <v>0</v>
      </c>
      <c r="G6058" t="s">
        <v>295</v>
      </c>
      <c r="H6058">
        <v>0</v>
      </c>
      <c r="I6058">
        <v>0</v>
      </c>
      <c r="J6058" t="s">
        <v>336</v>
      </c>
      <c r="K6058">
        <v>0</v>
      </c>
      <c r="L6058">
        <v>0</v>
      </c>
      <c r="M6058">
        <v>0</v>
      </c>
      <c r="N6058">
        <v>0</v>
      </c>
      <c r="O6058">
        <v>0</v>
      </c>
      <c r="P6058">
        <v>0</v>
      </c>
      <c r="Q6058">
        <v>0</v>
      </c>
      <c r="R6058">
        <v>0</v>
      </c>
      <c r="S6058">
        <v>0</v>
      </c>
      <c r="T6058">
        <v>5.5</v>
      </c>
      <c r="U6058">
        <v>0</v>
      </c>
      <c r="V6058">
        <v>0</v>
      </c>
    </row>
    <row r="6059" spans="1:22" hidden="1" x14ac:dyDescent="0.25">
      <c r="A6059" t="str">
        <f t="shared" si="125"/>
        <v>26-34FAsth Medop_dme</v>
      </c>
      <c r="B6059" t="s">
        <v>3783</v>
      </c>
      <c r="C6059" t="s">
        <v>9</v>
      </c>
      <c r="D6059" t="s">
        <v>339</v>
      </c>
      <c r="E6059" t="s">
        <v>4974</v>
      </c>
      <c r="F6059">
        <v>0</v>
      </c>
      <c r="G6059" t="s">
        <v>296</v>
      </c>
      <c r="H6059">
        <v>235.24906636976999</v>
      </c>
      <c r="I6059">
        <v>7.4999999999999997E-2</v>
      </c>
      <c r="J6059" t="s">
        <v>336</v>
      </c>
      <c r="K6059">
        <v>17.643679977732699</v>
      </c>
      <c r="L6059">
        <v>0</v>
      </c>
      <c r="M6059">
        <v>0</v>
      </c>
      <c r="N6059">
        <v>0</v>
      </c>
      <c r="O6059">
        <v>0</v>
      </c>
      <c r="P6059">
        <v>0</v>
      </c>
      <c r="Q6059">
        <v>7.4999999999999997E-2</v>
      </c>
      <c r="R6059">
        <v>17.643679977732699</v>
      </c>
      <c r="S6059">
        <v>0</v>
      </c>
      <c r="T6059">
        <v>5.5</v>
      </c>
      <c r="U6059">
        <v>235.24906636976999</v>
      </c>
      <c r="V6059">
        <v>1.69109357384442E-2</v>
      </c>
    </row>
    <row r="6060" spans="1:22" hidden="1" x14ac:dyDescent="0.25">
      <c r="A6060" t="str">
        <f t="shared" si="125"/>
        <v>26-34FAsth Medop_er_fac</v>
      </c>
      <c r="B6060" t="s">
        <v>3783</v>
      </c>
      <c r="C6060" t="s">
        <v>9</v>
      </c>
      <c r="D6060" t="s">
        <v>339</v>
      </c>
      <c r="E6060" t="s">
        <v>4974</v>
      </c>
      <c r="F6060">
        <v>0</v>
      </c>
      <c r="G6060" t="s">
        <v>297</v>
      </c>
      <c r="H6060">
        <v>1730.6200999257401</v>
      </c>
      <c r="I6060">
        <v>0.68500000000000005</v>
      </c>
      <c r="J6060" t="s">
        <v>336</v>
      </c>
      <c r="K6060">
        <v>1185.4747684491299</v>
      </c>
      <c r="L6060">
        <v>0</v>
      </c>
      <c r="M6060">
        <v>0</v>
      </c>
      <c r="N6060">
        <v>0</v>
      </c>
      <c r="O6060">
        <v>0</v>
      </c>
      <c r="P6060">
        <v>0</v>
      </c>
      <c r="Q6060">
        <v>0.68500000000000005</v>
      </c>
      <c r="R6060">
        <v>1185.4747684491299</v>
      </c>
      <c r="S6060">
        <v>0</v>
      </c>
      <c r="T6060">
        <v>5.5</v>
      </c>
      <c r="U6060">
        <v>1730.6200999257401</v>
      </c>
      <c r="V6060">
        <v>0.15445321307779</v>
      </c>
    </row>
    <row r="6061" spans="1:22" hidden="1" x14ac:dyDescent="0.25">
      <c r="A6061" t="str">
        <f t="shared" si="125"/>
        <v>26-34FAsth Medop_er_prof</v>
      </c>
      <c r="B6061" t="s">
        <v>3783</v>
      </c>
      <c r="C6061" t="s">
        <v>9</v>
      </c>
      <c r="D6061" t="s">
        <v>339</v>
      </c>
      <c r="E6061" t="s">
        <v>4974</v>
      </c>
      <c r="F6061">
        <v>0</v>
      </c>
      <c r="G6061" t="s">
        <v>298</v>
      </c>
      <c r="H6061">
        <v>0</v>
      </c>
      <c r="I6061">
        <v>0</v>
      </c>
      <c r="J6061" t="s">
        <v>276</v>
      </c>
      <c r="K6061">
        <v>0</v>
      </c>
      <c r="L6061">
        <v>0</v>
      </c>
      <c r="M6061">
        <v>0</v>
      </c>
      <c r="N6061">
        <v>0</v>
      </c>
      <c r="O6061">
        <v>0</v>
      </c>
      <c r="P6061">
        <v>0</v>
      </c>
      <c r="Q6061">
        <v>0</v>
      </c>
      <c r="R6061">
        <v>0</v>
      </c>
      <c r="S6061">
        <v>0</v>
      </c>
      <c r="T6061">
        <v>5.5</v>
      </c>
      <c r="U6061">
        <v>0</v>
      </c>
      <c r="V6061">
        <v>0</v>
      </c>
    </row>
    <row r="6062" spans="1:22" hidden="1" x14ac:dyDescent="0.25">
      <c r="A6062" t="str">
        <f t="shared" si="125"/>
        <v>26-34FAsth Medop_eye</v>
      </c>
      <c r="B6062" t="s">
        <v>3783</v>
      </c>
      <c r="C6062" t="s">
        <v>9</v>
      </c>
      <c r="D6062" t="s">
        <v>339</v>
      </c>
      <c r="E6062" t="s">
        <v>4974</v>
      </c>
      <c r="F6062">
        <v>0</v>
      </c>
      <c r="G6062" t="s">
        <v>299</v>
      </c>
      <c r="H6062">
        <v>119.456874775503</v>
      </c>
      <c r="I6062">
        <v>5.5E-2</v>
      </c>
      <c r="J6062" t="s">
        <v>332</v>
      </c>
      <c r="K6062">
        <v>6.5701281126526601</v>
      </c>
      <c r="L6062">
        <v>0</v>
      </c>
      <c r="M6062">
        <v>5.5E-2</v>
      </c>
      <c r="N6062">
        <v>0</v>
      </c>
      <c r="O6062">
        <v>0</v>
      </c>
      <c r="P6062">
        <v>0</v>
      </c>
      <c r="Q6062">
        <v>0</v>
      </c>
      <c r="R6062">
        <v>0</v>
      </c>
      <c r="S6062">
        <v>0</v>
      </c>
      <c r="T6062">
        <v>5.5</v>
      </c>
      <c r="U6062">
        <v>119.456874775503</v>
      </c>
      <c r="V6062">
        <v>4.0786058583611399E-3</v>
      </c>
    </row>
    <row r="6063" spans="1:22" hidden="1" x14ac:dyDescent="0.25">
      <c r="A6063" t="str">
        <f t="shared" si="125"/>
        <v>26-34FAsth Medop_jcode</v>
      </c>
      <c r="B6063" t="s">
        <v>3783</v>
      </c>
      <c r="C6063" t="s">
        <v>9</v>
      </c>
      <c r="D6063" t="s">
        <v>339</v>
      </c>
      <c r="E6063" t="s">
        <v>4974</v>
      </c>
      <c r="F6063">
        <v>0</v>
      </c>
      <c r="G6063" t="s">
        <v>300</v>
      </c>
      <c r="H6063">
        <v>818.47933167205497</v>
      </c>
      <c r="I6063">
        <v>5.0000000000000001E-3</v>
      </c>
      <c r="J6063" t="s">
        <v>336</v>
      </c>
      <c r="K6063">
        <v>4.0923966583602702</v>
      </c>
      <c r="L6063">
        <v>0</v>
      </c>
      <c r="M6063">
        <v>0</v>
      </c>
      <c r="N6063">
        <v>0</v>
      </c>
      <c r="O6063">
        <v>0</v>
      </c>
      <c r="P6063">
        <v>0</v>
      </c>
      <c r="Q6063">
        <v>5.0000000000000001E-3</v>
      </c>
      <c r="R6063">
        <v>4.0923966583602702</v>
      </c>
      <c r="S6063">
        <v>0</v>
      </c>
      <c r="T6063">
        <v>5.5</v>
      </c>
      <c r="U6063">
        <v>818.47933167205497</v>
      </c>
      <c r="V6063">
        <v>1.12739571589628E-3</v>
      </c>
    </row>
    <row r="6064" spans="1:22" hidden="1" x14ac:dyDescent="0.25">
      <c r="A6064" t="str">
        <f t="shared" si="125"/>
        <v>26-34FAsth Medop_lab</v>
      </c>
      <c r="B6064" t="s">
        <v>3783</v>
      </c>
      <c r="C6064" t="s">
        <v>9</v>
      </c>
      <c r="D6064" t="s">
        <v>339</v>
      </c>
      <c r="E6064" t="s">
        <v>4974</v>
      </c>
      <c r="F6064">
        <v>0</v>
      </c>
      <c r="G6064" t="s">
        <v>301</v>
      </c>
      <c r="H6064">
        <v>133.529552207601</v>
      </c>
      <c r="I6064">
        <v>3.18</v>
      </c>
      <c r="J6064" t="s">
        <v>333</v>
      </c>
      <c r="K6064">
        <v>424.62397602017001</v>
      </c>
      <c r="L6064">
        <v>0</v>
      </c>
      <c r="M6064">
        <v>0</v>
      </c>
      <c r="N6064">
        <v>3.18</v>
      </c>
      <c r="O6064">
        <v>0</v>
      </c>
      <c r="P6064">
        <v>0</v>
      </c>
      <c r="Q6064">
        <v>0</v>
      </c>
      <c r="R6064">
        <v>0</v>
      </c>
      <c r="S6064">
        <v>0</v>
      </c>
      <c r="T6064">
        <v>5.5</v>
      </c>
      <c r="U6064">
        <v>133.529552207601</v>
      </c>
      <c r="V6064">
        <v>0.53</v>
      </c>
    </row>
    <row r="6065" spans="1:22" hidden="1" x14ac:dyDescent="0.25">
      <c r="A6065" t="str">
        <f t="shared" si="125"/>
        <v>26-34FAsth Medop_mh</v>
      </c>
      <c r="B6065" t="s">
        <v>3783</v>
      </c>
      <c r="C6065" t="s">
        <v>9</v>
      </c>
      <c r="D6065" t="s">
        <v>339</v>
      </c>
      <c r="E6065" t="s">
        <v>4974</v>
      </c>
      <c r="F6065">
        <v>0</v>
      </c>
      <c r="G6065" t="s">
        <v>302</v>
      </c>
      <c r="H6065">
        <v>110.23180068451001</v>
      </c>
      <c r="I6065">
        <v>1.425</v>
      </c>
      <c r="J6065" t="s">
        <v>332</v>
      </c>
      <c r="K6065">
        <v>157.080315975426</v>
      </c>
      <c r="L6065">
        <v>0</v>
      </c>
      <c r="M6065">
        <v>1.425</v>
      </c>
      <c r="N6065">
        <v>0</v>
      </c>
      <c r="O6065">
        <v>0</v>
      </c>
      <c r="P6065">
        <v>0</v>
      </c>
      <c r="Q6065">
        <v>0</v>
      </c>
      <c r="R6065">
        <v>0</v>
      </c>
      <c r="S6065">
        <v>0</v>
      </c>
      <c r="T6065">
        <v>5.5</v>
      </c>
      <c r="U6065">
        <v>110.23180068451001</v>
      </c>
      <c r="V6065">
        <v>0.10567296996663</v>
      </c>
    </row>
    <row r="6066" spans="1:22" hidden="1" x14ac:dyDescent="0.25">
      <c r="A6066" t="str">
        <f t="shared" si="125"/>
        <v>26-34FAsth Medop_op_fac</v>
      </c>
      <c r="B6066" t="s">
        <v>3783</v>
      </c>
      <c r="C6066" t="s">
        <v>9</v>
      </c>
      <c r="D6066" t="s">
        <v>339</v>
      </c>
      <c r="E6066" t="s">
        <v>4974</v>
      </c>
      <c r="F6066">
        <v>0</v>
      </c>
      <c r="G6066" t="s">
        <v>303</v>
      </c>
      <c r="H6066">
        <v>535.04237066475298</v>
      </c>
      <c r="I6066">
        <v>0.55000000000000004</v>
      </c>
      <c r="J6066" t="s">
        <v>336</v>
      </c>
      <c r="K6066">
        <v>294.27330386561403</v>
      </c>
      <c r="L6066">
        <v>0</v>
      </c>
      <c r="M6066">
        <v>0</v>
      </c>
      <c r="N6066">
        <v>0</v>
      </c>
      <c r="O6066">
        <v>0</v>
      </c>
      <c r="P6066">
        <v>0</v>
      </c>
      <c r="Q6066">
        <v>0.55000000000000004</v>
      </c>
      <c r="R6066">
        <v>294.27330386561403</v>
      </c>
      <c r="S6066">
        <v>0</v>
      </c>
      <c r="T6066">
        <v>5.5</v>
      </c>
      <c r="U6066">
        <v>535.04237066475298</v>
      </c>
      <c r="V6066">
        <v>0.12401352874859101</v>
      </c>
    </row>
    <row r="6067" spans="1:22" hidden="1" x14ac:dyDescent="0.25">
      <c r="A6067" t="str">
        <f t="shared" si="125"/>
        <v>26-34FAsth Medop_other</v>
      </c>
      <c r="B6067" t="s">
        <v>3783</v>
      </c>
      <c r="C6067" t="s">
        <v>9</v>
      </c>
      <c r="D6067" t="s">
        <v>339</v>
      </c>
      <c r="E6067" t="s">
        <v>4974</v>
      </c>
      <c r="F6067">
        <v>0</v>
      </c>
      <c r="G6067" t="s">
        <v>304</v>
      </c>
      <c r="H6067">
        <v>332.83611248449</v>
      </c>
      <c r="I6067">
        <v>1</v>
      </c>
      <c r="J6067" t="s">
        <v>336</v>
      </c>
      <c r="K6067">
        <v>332.83611248449</v>
      </c>
      <c r="L6067">
        <v>0</v>
      </c>
      <c r="M6067">
        <v>0</v>
      </c>
      <c r="N6067">
        <v>0</v>
      </c>
      <c r="O6067">
        <v>0</v>
      </c>
      <c r="P6067">
        <v>0</v>
      </c>
      <c r="Q6067">
        <v>1</v>
      </c>
      <c r="R6067">
        <v>332.83611248449</v>
      </c>
      <c r="S6067">
        <v>0</v>
      </c>
      <c r="T6067">
        <v>5.5</v>
      </c>
      <c r="U6067">
        <v>332.83611248449</v>
      </c>
      <c r="V6067">
        <v>0.22547914317925599</v>
      </c>
    </row>
    <row r="6068" spans="1:22" hidden="1" x14ac:dyDescent="0.25">
      <c r="A6068" t="str">
        <f t="shared" si="125"/>
        <v>26-34FAsth Medop_prev</v>
      </c>
      <c r="B6068" t="s">
        <v>3783</v>
      </c>
      <c r="C6068" t="s">
        <v>9</v>
      </c>
      <c r="D6068" t="s">
        <v>339</v>
      </c>
      <c r="E6068" t="s">
        <v>4974</v>
      </c>
      <c r="F6068">
        <v>0</v>
      </c>
      <c r="G6068" t="s">
        <v>305</v>
      </c>
      <c r="H6068">
        <v>149.31844972367401</v>
      </c>
      <c r="I6068">
        <v>2.7749999999999999</v>
      </c>
      <c r="J6068" t="s">
        <v>332</v>
      </c>
      <c r="K6068">
        <v>414.35869798319601</v>
      </c>
      <c r="L6068">
        <v>0</v>
      </c>
      <c r="M6068">
        <v>2.7749999999999999</v>
      </c>
      <c r="N6068">
        <v>0</v>
      </c>
      <c r="O6068">
        <v>0</v>
      </c>
      <c r="P6068">
        <v>0</v>
      </c>
      <c r="Q6068">
        <v>0</v>
      </c>
      <c r="R6068">
        <v>0</v>
      </c>
      <c r="S6068">
        <v>0</v>
      </c>
      <c r="T6068">
        <v>5.5</v>
      </c>
      <c r="U6068">
        <v>149.31844972367401</v>
      </c>
      <c r="V6068">
        <v>0.20578420467185801</v>
      </c>
    </row>
    <row r="6069" spans="1:22" hidden="1" x14ac:dyDescent="0.25">
      <c r="A6069" t="str">
        <f t="shared" si="125"/>
        <v>26-34FAsth Medop_primcare</v>
      </c>
      <c r="B6069" t="s">
        <v>3783</v>
      </c>
      <c r="C6069" t="s">
        <v>9</v>
      </c>
      <c r="D6069" t="s">
        <v>339</v>
      </c>
      <c r="E6069" t="s">
        <v>4974</v>
      </c>
      <c r="F6069">
        <v>0</v>
      </c>
      <c r="G6069" t="s">
        <v>306</v>
      </c>
      <c r="H6069">
        <v>114.098700667869</v>
      </c>
      <c r="I6069">
        <v>3.2149999999999999</v>
      </c>
      <c r="J6069" t="s">
        <v>332</v>
      </c>
      <c r="K6069">
        <v>366.82732264719999</v>
      </c>
      <c r="L6069">
        <v>0</v>
      </c>
      <c r="M6069">
        <v>3.2149999999999999</v>
      </c>
      <c r="N6069">
        <v>0</v>
      </c>
      <c r="O6069">
        <v>0</v>
      </c>
      <c r="P6069">
        <v>0</v>
      </c>
      <c r="Q6069">
        <v>0</v>
      </c>
      <c r="R6069">
        <v>0</v>
      </c>
      <c r="S6069">
        <v>0</v>
      </c>
      <c r="T6069">
        <v>5.5</v>
      </c>
      <c r="U6069">
        <v>114.098700667869</v>
      </c>
      <c r="V6069">
        <v>0.23841305153874701</v>
      </c>
    </row>
    <row r="6070" spans="1:22" hidden="1" x14ac:dyDescent="0.25">
      <c r="A6070" t="str">
        <f t="shared" si="125"/>
        <v>26-34FAsth Medop_rehab</v>
      </c>
      <c r="B6070" t="s">
        <v>3783</v>
      </c>
      <c r="C6070" t="s">
        <v>9</v>
      </c>
      <c r="D6070" t="s">
        <v>339</v>
      </c>
      <c r="E6070" t="s">
        <v>4974</v>
      </c>
      <c r="F6070">
        <v>0</v>
      </c>
      <c r="G6070" t="s">
        <v>307</v>
      </c>
      <c r="H6070">
        <v>101.76347805941199</v>
      </c>
      <c r="I6070">
        <v>1.73</v>
      </c>
      <c r="J6070" t="s">
        <v>336</v>
      </c>
      <c r="K6070">
        <v>176.050817042782</v>
      </c>
      <c r="L6070">
        <v>0</v>
      </c>
      <c r="M6070">
        <v>0</v>
      </c>
      <c r="N6070">
        <v>0</v>
      </c>
      <c r="O6070">
        <v>0</v>
      </c>
      <c r="P6070">
        <v>0</v>
      </c>
      <c r="Q6070">
        <v>1.73</v>
      </c>
      <c r="R6070">
        <v>176.050817042782</v>
      </c>
      <c r="S6070">
        <v>0</v>
      </c>
      <c r="T6070">
        <v>5.5</v>
      </c>
      <c r="U6070">
        <v>101.76347805941199</v>
      </c>
      <c r="V6070">
        <v>0.39007891770011299</v>
      </c>
    </row>
    <row r="6071" spans="1:22" hidden="1" x14ac:dyDescent="0.25">
      <c r="A6071" t="str">
        <f t="shared" si="125"/>
        <v>26-34FAsth Medop_speccare</v>
      </c>
      <c r="B6071" t="s">
        <v>3783</v>
      </c>
      <c r="C6071" t="s">
        <v>9</v>
      </c>
      <c r="D6071" t="s">
        <v>339</v>
      </c>
      <c r="E6071" t="s">
        <v>4974</v>
      </c>
      <c r="F6071">
        <v>0</v>
      </c>
      <c r="G6071" t="s">
        <v>308</v>
      </c>
      <c r="H6071">
        <v>123.76823644924499</v>
      </c>
      <c r="I6071">
        <v>4.58</v>
      </c>
      <c r="J6071" t="s">
        <v>332</v>
      </c>
      <c r="K6071">
        <v>566.85852293754101</v>
      </c>
      <c r="L6071">
        <v>0</v>
      </c>
      <c r="M6071">
        <v>4.58</v>
      </c>
      <c r="N6071">
        <v>0</v>
      </c>
      <c r="O6071">
        <v>0</v>
      </c>
      <c r="P6071">
        <v>0</v>
      </c>
      <c r="Q6071">
        <v>0</v>
      </c>
      <c r="R6071">
        <v>0</v>
      </c>
      <c r="S6071">
        <v>0</v>
      </c>
      <c r="T6071">
        <v>5.5</v>
      </c>
      <c r="U6071">
        <v>123.76823644924499</v>
      </c>
      <c r="V6071">
        <v>0.33963663329625499</v>
      </c>
    </row>
    <row r="6072" spans="1:22" hidden="1" x14ac:dyDescent="0.25">
      <c r="A6072" t="str">
        <f t="shared" si="125"/>
        <v>26-34FAsth Medop_surg</v>
      </c>
      <c r="B6072" t="s">
        <v>3783</v>
      </c>
      <c r="C6072" t="s">
        <v>9</v>
      </c>
      <c r="D6072" t="s">
        <v>339</v>
      </c>
      <c r="E6072" t="s">
        <v>4974</v>
      </c>
      <c r="F6072">
        <v>0</v>
      </c>
      <c r="G6072" t="s">
        <v>309</v>
      </c>
      <c r="H6072">
        <v>802.36389341688198</v>
      </c>
      <c r="I6072">
        <v>0.36499999999999999</v>
      </c>
      <c r="J6072" t="s">
        <v>336</v>
      </c>
      <c r="K6072">
        <v>292.862821097162</v>
      </c>
      <c r="L6072">
        <v>0</v>
      </c>
      <c r="M6072">
        <v>0</v>
      </c>
      <c r="N6072">
        <v>0</v>
      </c>
      <c r="O6072">
        <v>0</v>
      </c>
      <c r="P6072">
        <v>0</v>
      </c>
      <c r="Q6072">
        <v>0.36499999999999999</v>
      </c>
      <c r="R6072">
        <v>292.862821097162</v>
      </c>
      <c r="S6072">
        <v>0</v>
      </c>
      <c r="T6072">
        <v>5.5</v>
      </c>
      <c r="U6072">
        <v>802.36389341688198</v>
      </c>
      <c r="V6072">
        <v>8.2299887260428403E-2</v>
      </c>
    </row>
    <row r="6073" spans="1:22" hidden="1" x14ac:dyDescent="0.25">
      <c r="A6073" t="str">
        <f t="shared" si="125"/>
        <v>26-34FAsth Medop_ultrasound</v>
      </c>
      <c r="B6073" t="s">
        <v>3783</v>
      </c>
      <c r="C6073" t="s">
        <v>9</v>
      </c>
      <c r="D6073" t="s">
        <v>339</v>
      </c>
      <c r="E6073" t="s">
        <v>4974</v>
      </c>
      <c r="F6073">
        <v>0</v>
      </c>
      <c r="G6073" t="s">
        <v>310</v>
      </c>
      <c r="H6073">
        <v>296.15480036981302</v>
      </c>
      <c r="I6073">
        <v>0.79500000000000004</v>
      </c>
      <c r="J6073" t="s">
        <v>333</v>
      </c>
      <c r="K6073">
        <v>235.443066294001</v>
      </c>
      <c r="L6073">
        <v>0</v>
      </c>
      <c r="M6073">
        <v>0</v>
      </c>
      <c r="N6073">
        <v>0.79500000000000004</v>
      </c>
      <c r="O6073">
        <v>0</v>
      </c>
      <c r="P6073">
        <v>0</v>
      </c>
      <c r="Q6073">
        <v>0</v>
      </c>
      <c r="R6073">
        <v>0</v>
      </c>
      <c r="S6073">
        <v>0</v>
      </c>
      <c r="T6073">
        <v>5.5</v>
      </c>
      <c r="U6073">
        <v>296.15480036981302</v>
      </c>
      <c r="V6073">
        <v>0.13250000000000001</v>
      </c>
    </row>
    <row r="6074" spans="1:22" hidden="1" x14ac:dyDescent="0.25">
      <c r="A6074" t="str">
        <f t="shared" si="125"/>
        <v>26-34FAsth Medop_xray</v>
      </c>
      <c r="B6074" t="s">
        <v>3783</v>
      </c>
      <c r="C6074" t="s">
        <v>9</v>
      </c>
      <c r="D6074" t="s">
        <v>339</v>
      </c>
      <c r="E6074" t="s">
        <v>4974</v>
      </c>
      <c r="F6074">
        <v>0</v>
      </c>
      <c r="G6074" t="s">
        <v>311</v>
      </c>
      <c r="H6074">
        <v>102.95792949039701</v>
      </c>
      <c r="I6074">
        <v>0.73499999999999999</v>
      </c>
      <c r="J6074" t="s">
        <v>333</v>
      </c>
      <c r="K6074">
        <v>75.674078175441693</v>
      </c>
      <c r="L6074">
        <v>0</v>
      </c>
      <c r="M6074">
        <v>0</v>
      </c>
      <c r="N6074">
        <v>0.73499999999999999</v>
      </c>
      <c r="O6074">
        <v>0</v>
      </c>
      <c r="P6074">
        <v>0</v>
      </c>
      <c r="Q6074">
        <v>0</v>
      </c>
      <c r="R6074">
        <v>0</v>
      </c>
      <c r="S6074">
        <v>0</v>
      </c>
      <c r="T6074">
        <v>5.5</v>
      </c>
      <c r="U6074">
        <v>102.95792949039701</v>
      </c>
      <c r="V6074">
        <v>0.1225</v>
      </c>
    </row>
    <row r="6075" spans="1:22" hidden="1" x14ac:dyDescent="0.25">
      <c r="A6075" t="str">
        <f t="shared" si="125"/>
        <v>26-34FAsth Medrx_generic</v>
      </c>
      <c r="B6075" t="s">
        <v>3783</v>
      </c>
      <c r="C6075" t="s">
        <v>9</v>
      </c>
      <c r="D6075" t="s">
        <v>339</v>
      </c>
      <c r="E6075" t="s">
        <v>4974</v>
      </c>
      <c r="F6075">
        <v>0</v>
      </c>
      <c r="G6075" t="s">
        <v>312</v>
      </c>
      <c r="H6075">
        <v>27.545522801571899</v>
      </c>
      <c r="I6075">
        <v>18.695</v>
      </c>
      <c r="J6075" t="s">
        <v>334</v>
      </c>
      <c r="K6075">
        <v>514.96354877538602</v>
      </c>
      <c r="L6075">
        <v>0</v>
      </c>
      <c r="M6075">
        <v>0</v>
      </c>
      <c r="N6075">
        <v>0</v>
      </c>
      <c r="O6075">
        <v>18.695</v>
      </c>
      <c r="P6075">
        <v>0</v>
      </c>
      <c r="Q6075">
        <v>0</v>
      </c>
      <c r="R6075">
        <v>0</v>
      </c>
      <c r="S6075">
        <v>0</v>
      </c>
      <c r="T6075">
        <v>5.5</v>
      </c>
      <c r="U6075">
        <v>27.545522801571899</v>
      </c>
      <c r="V6075">
        <v>0.74098295679746295</v>
      </c>
    </row>
    <row r="6076" spans="1:22" hidden="1" x14ac:dyDescent="0.25">
      <c r="A6076" t="str">
        <f t="shared" si="125"/>
        <v>26-34FAsth Medrx_npbrand</v>
      </c>
      <c r="B6076" t="s">
        <v>3783</v>
      </c>
      <c r="C6076" t="s">
        <v>9</v>
      </c>
      <c r="D6076" t="s">
        <v>339</v>
      </c>
      <c r="E6076" t="s">
        <v>4974</v>
      </c>
      <c r="F6076">
        <v>0</v>
      </c>
      <c r="G6076" t="s">
        <v>2688</v>
      </c>
      <c r="H6076">
        <v>269.28534613461898</v>
      </c>
      <c r="I6076">
        <v>0.81973752874500005</v>
      </c>
      <c r="J6076" t="s">
        <v>334</v>
      </c>
      <c r="K6076">
        <v>220.74330416763399</v>
      </c>
      <c r="L6076">
        <v>0</v>
      </c>
      <c r="M6076">
        <v>0</v>
      </c>
      <c r="N6076">
        <v>0</v>
      </c>
      <c r="O6076">
        <v>0.81973752874500005</v>
      </c>
      <c r="P6076">
        <v>0</v>
      </c>
      <c r="Q6076">
        <v>0</v>
      </c>
      <c r="R6076">
        <v>0</v>
      </c>
      <c r="S6076">
        <v>0</v>
      </c>
      <c r="T6076">
        <v>5.5</v>
      </c>
      <c r="U6076">
        <v>269.28534613461898</v>
      </c>
      <c r="V6076">
        <v>3.2490587742568397E-2</v>
      </c>
    </row>
    <row r="6077" spans="1:22" hidden="1" x14ac:dyDescent="0.25">
      <c r="A6077" t="str">
        <f t="shared" si="125"/>
        <v>26-34FAsth Medrx_pbrand</v>
      </c>
      <c r="B6077" t="s">
        <v>3783</v>
      </c>
      <c r="C6077" t="s">
        <v>9</v>
      </c>
      <c r="D6077" t="s">
        <v>339</v>
      </c>
      <c r="E6077" t="s">
        <v>4974</v>
      </c>
      <c r="F6077">
        <v>0</v>
      </c>
      <c r="G6077" t="s">
        <v>2687</v>
      </c>
      <c r="H6077">
        <v>167.124048822036</v>
      </c>
      <c r="I6077">
        <v>5.6752624712550004</v>
      </c>
      <c r="J6077" t="s">
        <v>334</v>
      </c>
      <c r="K6077">
        <v>948.47284232388802</v>
      </c>
      <c r="L6077">
        <v>0</v>
      </c>
      <c r="M6077">
        <v>0</v>
      </c>
      <c r="N6077">
        <v>0</v>
      </c>
      <c r="O6077">
        <v>5.6752624712550004</v>
      </c>
      <c r="P6077">
        <v>0</v>
      </c>
      <c r="Q6077">
        <v>0</v>
      </c>
      <c r="R6077">
        <v>0</v>
      </c>
      <c r="S6077">
        <v>0</v>
      </c>
      <c r="T6077">
        <v>5.5</v>
      </c>
      <c r="U6077">
        <v>167.124048822036</v>
      </c>
      <c r="V6077">
        <v>0.22494104127051101</v>
      </c>
    </row>
    <row r="6078" spans="1:22" hidden="1" x14ac:dyDescent="0.25">
      <c r="A6078" t="str">
        <f t="shared" si="125"/>
        <v>26-34FAsth Medrx_specialty</v>
      </c>
      <c r="B6078" t="s">
        <v>3783</v>
      </c>
      <c r="C6078" t="s">
        <v>9</v>
      </c>
      <c r="D6078" t="s">
        <v>339</v>
      </c>
      <c r="E6078" t="s">
        <v>4974</v>
      </c>
      <c r="F6078">
        <v>0</v>
      </c>
      <c r="G6078" t="s">
        <v>313</v>
      </c>
      <c r="H6078">
        <v>1423.08418308302</v>
      </c>
      <c r="I6078">
        <v>0.04</v>
      </c>
      <c r="J6078" t="s">
        <v>334</v>
      </c>
      <c r="K6078">
        <v>56.923367323320903</v>
      </c>
      <c r="L6078">
        <v>0</v>
      </c>
      <c r="M6078">
        <v>0</v>
      </c>
      <c r="N6078">
        <v>0</v>
      </c>
      <c r="O6078">
        <v>0.04</v>
      </c>
      <c r="P6078">
        <v>0</v>
      </c>
      <c r="Q6078">
        <v>0</v>
      </c>
      <c r="R6078">
        <v>0</v>
      </c>
      <c r="S6078">
        <v>0</v>
      </c>
      <c r="T6078">
        <v>5.5</v>
      </c>
      <c r="U6078">
        <v>1423.08418308302</v>
      </c>
      <c r="V6078">
        <v>1.5854141894570001E-3</v>
      </c>
    </row>
    <row r="6079" spans="1:22" hidden="1" x14ac:dyDescent="0.25">
      <c r="A6079" t="str">
        <f t="shared" si="125"/>
        <v>26-34FAsth Highip_fac</v>
      </c>
      <c r="B6079" t="s">
        <v>3783</v>
      </c>
      <c r="C6079" t="s">
        <v>9</v>
      </c>
      <c r="D6079" t="s">
        <v>339</v>
      </c>
      <c r="E6079" t="s">
        <v>4975</v>
      </c>
      <c r="F6079">
        <v>262</v>
      </c>
      <c r="G6079" t="s">
        <v>289</v>
      </c>
      <c r="H6079">
        <v>4960.45103443684</v>
      </c>
      <c r="I6079">
        <v>3.92</v>
      </c>
      <c r="J6079" t="s">
        <v>335</v>
      </c>
      <c r="K6079">
        <v>19444.968054992401</v>
      </c>
      <c r="L6079">
        <v>5094581.6304080198</v>
      </c>
      <c r="M6079">
        <v>0</v>
      </c>
      <c r="N6079">
        <v>0</v>
      </c>
      <c r="O6079">
        <v>0</v>
      </c>
      <c r="P6079">
        <v>3.92</v>
      </c>
      <c r="Q6079">
        <v>0</v>
      </c>
      <c r="R6079">
        <v>0</v>
      </c>
      <c r="S6079">
        <v>1027.04</v>
      </c>
      <c r="T6079">
        <v>10</v>
      </c>
      <c r="U6079">
        <v>4960.45103443684</v>
      </c>
      <c r="V6079">
        <v>1</v>
      </c>
    </row>
    <row r="6080" spans="1:22" hidden="1" x14ac:dyDescent="0.25">
      <c r="A6080" t="str">
        <f t="shared" si="125"/>
        <v>26-34FAsth Highip_prof</v>
      </c>
      <c r="B6080" t="s">
        <v>3783</v>
      </c>
      <c r="C6080" t="s">
        <v>9</v>
      </c>
      <c r="D6080" t="s">
        <v>339</v>
      </c>
      <c r="E6080" t="s">
        <v>4975</v>
      </c>
      <c r="F6080">
        <v>262</v>
      </c>
      <c r="G6080" t="s">
        <v>290</v>
      </c>
      <c r="H6080">
        <v>3969.0570551774299</v>
      </c>
      <c r="I6080">
        <v>1.02</v>
      </c>
      <c r="J6080" t="s">
        <v>363</v>
      </c>
      <c r="K6080">
        <v>4048.4381962809798</v>
      </c>
      <c r="L6080">
        <v>1060690.80742562</v>
      </c>
      <c r="M6080">
        <v>0</v>
      </c>
      <c r="N6080">
        <v>0</v>
      </c>
      <c r="O6080">
        <v>0</v>
      </c>
      <c r="P6080">
        <v>0</v>
      </c>
      <c r="Q6080">
        <v>0</v>
      </c>
      <c r="R6080">
        <v>0</v>
      </c>
      <c r="S6080">
        <v>267.24</v>
      </c>
      <c r="T6080">
        <v>10</v>
      </c>
      <c r="U6080">
        <v>3969.0570551774299</v>
      </c>
      <c r="V6080">
        <v>0.26020408163265302</v>
      </c>
    </row>
    <row r="6081" spans="1:22" hidden="1" x14ac:dyDescent="0.25">
      <c r="A6081" t="str">
        <f t="shared" si="125"/>
        <v>26-34FAsth Highop_ambulance</v>
      </c>
      <c r="B6081" t="s">
        <v>3783</v>
      </c>
      <c r="C6081" t="s">
        <v>9</v>
      </c>
      <c r="D6081" t="s">
        <v>339</v>
      </c>
      <c r="E6081" t="s">
        <v>4975</v>
      </c>
      <c r="F6081">
        <v>262</v>
      </c>
      <c r="G6081" t="s">
        <v>291</v>
      </c>
      <c r="H6081">
        <v>1386.1556796704599</v>
      </c>
      <c r="I6081">
        <v>0.35</v>
      </c>
      <c r="J6081" t="s">
        <v>336</v>
      </c>
      <c r="K6081">
        <v>485.15448788466102</v>
      </c>
      <c r="L6081">
        <v>127110.475825781</v>
      </c>
      <c r="M6081">
        <v>0</v>
      </c>
      <c r="N6081">
        <v>0</v>
      </c>
      <c r="O6081">
        <v>0</v>
      </c>
      <c r="P6081">
        <v>0</v>
      </c>
      <c r="Q6081">
        <v>0.35</v>
      </c>
      <c r="R6081">
        <v>485.15448788466102</v>
      </c>
      <c r="S6081">
        <v>91.7</v>
      </c>
      <c r="T6081">
        <v>10</v>
      </c>
      <c r="U6081">
        <v>1386.1556796704599</v>
      </c>
      <c r="V6081">
        <v>2.79552715654952E-2</v>
      </c>
    </row>
    <row r="6082" spans="1:22" hidden="1" x14ac:dyDescent="0.25">
      <c r="A6082" t="str">
        <f t="shared" si="125"/>
        <v>26-34FAsth Highop_chiro</v>
      </c>
      <c r="B6082" t="s">
        <v>3783</v>
      </c>
      <c r="C6082" t="s">
        <v>9</v>
      </c>
      <c r="D6082" t="s">
        <v>339</v>
      </c>
      <c r="E6082" t="s">
        <v>4975</v>
      </c>
      <c r="F6082">
        <v>262</v>
      </c>
      <c r="G6082" t="s">
        <v>292</v>
      </c>
      <c r="H6082">
        <v>47.237002030667</v>
      </c>
      <c r="I6082">
        <v>1.4</v>
      </c>
      <c r="J6082" t="s">
        <v>332</v>
      </c>
      <c r="K6082">
        <v>66.131802842933794</v>
      </c>
      <c r="L6082">
        <v>17326.532344848601</v>
      </c>
      <c r="M6082">
        <v>1.4</v>
      </c>
      <c r="N6082">
        <v>0</v>
      </c>
      <c r="O6082">
        <v>0</v>
      </c>
      <c r="P6082">
        <v>0</v>
      </c>
      <c r="Q6082">
        <v>0</v>
      </c>
      <c r="R6082">
        <v>0</v>
      </c>
      <c r="S6082">
        <v>366.8</v>
      </c>
      <c r="T6082">
        <v>10</v>
      </c>
      <c r="U6082">
        <v>47.237002030667</v>
      </c>
      <c r="V6082">
        <v>5.8947368421052602E-2</v>
      </c>
    </row>
    <row r="6083" spans="1:22" hidden="1" x14ac:dyDescent="0.25">
      <c r="A6083" t="str">
        <f t="shared" si="125"/>
        <v>26-34FAsth Highop_ct_mri</v>
      </c>
      <c r="B6083" t="s">
        <v>3783</v>
      </c>
      <c r="C6083" t="s">
        <v>9</v>
      </c>
      <c r="D6083" t="s">
        <v>339</v>
      </c>
      <c r="E6083" t="s">
        <v>4975</v>
      </c>
      <c r="F6083">
        <v>262</v>
      </c>
      <c r="G6083" t="s">
        <v>293</v>
      </c>
      <c r="H6083">
        <v>1059.7049308380399</v>
      </c>
      <c r="I6083">
        <v>0.93</v>
      </c>
      <c r="J6083" t="s">
        <v>333</v>
      </c>
      <c r="K6083">
        <v>985.52558567938104</v>
      </c>
      <c r="L6083">
        <v>258207.70344799801</v>
      </c>
      <c r="M6083">
        <v>0</v>
      </c>
      <c r="N6083">
        <v>0.93</v>
      </c>
      <c r="O6083">
        <v>0</v>
      </c>
      <c r="P6083">
        <v>0</v>
      </c>
      <c r="Q6083">
        <v>0</v>
      </c>
      <c r="R6083">
        <v>0</v>
      </c>
      <c r="S6083">
        <v>243.66</v>
      </c>
      <c r="T6083">
        <v>10</v>
      </c>
      <c r="U6083">
        <v>1059.7049308380399</v>
      </c>
      <c r="V6083">
        <v>6.3698630136986303E-2</v>
      </c>
    </row>
    <row r="6084" spans="1:22" hidden="1" x14ac:dyDescent="0.25">
      <c r="A6084" t="str">
        <f t="shared" si="125"/>
        <v>26-34FAsth Highop_diagnostic_cardiology</v>
      </c>
      <c r="B6084" t="s">
        <v>3783</v>
      </c>
      <c r="C6084" t="s">
        <v>9</v>
      </c>
      <c r="D6084" t="s">
        <v>339</v>
      </c>
      <c r="E6084" t="s">
        <v>4975</v>
      </c>
      <c r="F6084">
        <v>262</v>
      </c>
      <c r="G6084" t="s">
        <v>294</v>
      </c>
      <c r="H6084">
        <v>275.01120511675703</v>
      </c>
      <c r="I6084">
        <v>1.8</v>
      </c>
      <c r="J6084" t="s">
        <v>333</v>
      </c>
      <c r="K6084">
        <v>495.02016921016298</v>
      </c>
      <c r="L6084">
        <v>129695.284333063</v>
      </c>
      <c r="M6084">
        <v>0</v>
      </c>
      <c r="N6084">
        <v>1.8</v>
      </c>
      <c r="O6084">
        <v>0</v>
      </c>
      <c r="P6084">
        <v>0</v>
      </c>
      <c r="Q6084">
        <v>0</v>
      </c>
      <c r="R6084">
        <v>0</v>
      </c>
      <c r="S6084">
        <v>471.6</v>
      </c>
      <c r="T6084">
        <v>10</v>
      </c>
      <c r="U6084">
        <v>275.01120511675703</v>
      </c>
      <c r="V6084">
        <v>0.123287671232877</v>
      </c>
    </row>
    <row r="6085" spans="1:22" hidden="1" x14ac:dyDescent="0.25">
      <c r="A6085" t="str">
        <f t="shared" si="125"/>
        <v>26-34FAsth Highop_dialysis</v>
      </c>
      <c r="B6085" t="s">
        <v>3783</v>
      </c>
      <c r="C6085" t="s">
        <v>9</v>
      </c>
      <c r="D6085" t="s">
        <v>339</v>
      </c>
      <c r="E6085" t="s">
        <v>4975</v>
      </c>
      <c r="F6085">
        <v>262</v>
      </c>
      <c r="G6085" t="s">
        <v>295</v>
      </c>
      <c r="H6085">
        <v>1083.65117517369</v>
      </c>
      <c r="I6085">
        <v>0.24</v>
      </c>
      <c r="J6085" t="s">
        <v>336</v>
      </c>
      <c r="K6085">
        <v>260.076282041686</v>
      </c>
      <c r="L6085">
        <v>68139.985894921701</v>
      </c>
      <c r="M6085">
        <v>0</v>
      </c>
      <c r="N6085">
        <v>0</v>
      </c>
      <c r="O6085">
        <v>0</v>
      </c>
      <c r="P6085">
        <v>0</v>
      </c>
      <c r="Q6085">
        <v>0.24</v>
      </c>
      <c r="R6085">
        <v>260.076282041686</v>
      </c>
      <c r="S6085">
        <v>62.88</v>
      </c>
      <c r="T6085">
        <v>10</v>
      </c>
      <c r="U6085">
        <v>1083.65117517369</v>
      </c>
      <c r="V6085">
        <v>1.91693290734824E-2</v>
      </c>
    </row>
    <row r="6086" spans="1:22" hidden="1" x14ac:dyDescent="0.25">
      <c r="A6086" t="str">
        <f t="shared" si="125"/>
        <v>26-34FAsth Highop_dme</v>
      </c>
      <c r="B6086" t="s">
        <v>3783</v>
      </c>
      <c r="C6086" t="s">
        <v>9</v>
      </c>
      <c r="D6086" t="s">
        <v>339</v>
      </c>
      <c r="E6086" t="s">
        <v>4975</v>
      </c>
      <c r="F6086">
        <v>262</v>
      </c>
      <c r="G6086" t="s">
        <v>296</v>
      </c>
      <c r="H6086">
        <v>290.88911796720402</v>
      </c>
      <c r="I6086">
        <v>0.9</v>
      </c>
      <c r="J6086" t="s">
        <v>336</v>
      </c>
      <c r="K6086">
        <v>261.80020617048399</v>
      </c>
      <c r="L6086">
        <v>68591.654016666696</v>
      </c>
      <c r="M6086">
        <v>0</v>
      </c>
      <c r="N6086">
        <v>0</v>
      </c>
      <c r="O6086">
        <v>0</v>
      </c>
      <c r="P6086">
        <v>0</v>
      </c>
      <c r="Q6086">
        <v>0.9</v>
      </c>
      <c r="R6086">
        <v>261.80020617048399</v>
      </c>
      <c r="S6086">
        <v>235.8</v>
      </c>
      <c r="T6086">
        <v>10</v>
      </c>
      <c r="U6086">
        <v>290.88911796720402</v>
      </c>
      <c r="V6086">
        <v>7.1884984025559095E-2</v>
      </c>
    </row>
    <row r="6087" spans="1:22" hidden="1" x14ac:dyDescent="0.25">
      <c r="A6087" t="str">
        <f t="shared" si="125"/>
        <v>26-34FAsth Highop_er_fac</v>
      </c>
      <c r="B6087" t="s">
        <v>3783</v>
      </c>
      <c r="C6087" t="s">
        <v>9</v>
      </c>
      <c r="D6087" t="s">
        <v>339</v>
      </c>
      <c r="E6087" t="s">
        <v>4975</v>
      </c>
      <c r="F6087">
        <v>262</v>
      </c>
      <c r="G6087" t="s">
        <v>297</v>
      </c>
      <c r="H6087">
        <v>2581.3399093283001</v>
      </c>
      <c r="I6087">
        <v>2.48</v>
      </c>
      <c r="J6087" t="s">
        <v>336</v>
      </c>
      <c r="K6087">
        <v>6401.7229751341702</v>
      </c>
      <c r="L6087">
        <v>1677251.4194851499</v>
      </c>
      <c r="M6087">
        <v>0</v>
      </c>
      <c r="N6087">
        <v>0</v>
      </c>
      <c r="O6087">
        <v>0</v>
      </c>
      <c r="P6087">
        <v>0</v>
      </c>
      <c r="Q6087">
        <v>2.48</v>
      </c>
      <c r="R6087">
        <v>6401.7229751341702</v>
      </c>
      <c r="S6087">
        <v>649.76</v>
      </c>
      <c r="T6087">
        <v>10</v>
      </c>
      <c r="U6087">
        <v>2581.3399093283001</v>
      </c>
      <c r="V6087">
        <v>0.198083067092652</v>
      </c>
    </row>
    <row r="6088" spans="1:22" hidden="1" x14ac:dyDescent="0.25">
      <c r="A6088" t="str">
        <f t="shared" si="125"/>
        <v>26-34FAsth Highop_er_prof</v>
      </c>
      <c r="B6088" t="s">
        <v>3783</v>
      </c>
      <c r="C6088" t="s">
        <v>9</v>
      </c>
      <c r="D6088" t="s">
        <v>339</v>
      </c>
      <c r="E6088" t="s">
        <v>4975</v>
      </c>
      <c r="F6088">
        <v>262</v>
      </c>
      <c r="G6088" t="s">
        <v>298</v>
      </c>
      <c r="H6088">
        <v>0</v>
      </c>
      <c r="I6088">
        <v>0</v>
      </c>
      <c r="J6088" t="s">
        <v>276</v>
      </c>
      <c r="K6088">
        <v>0</v>
      </c>
      <c r="L6088">
        <v>0</v>
      </c>
      <c r="M6088">
        <v>0</v>
      </c>
      <c r="N6088">
        <v>0</v>
      </c>
      <c r="O6088">
        <v>0</v>
      </c>
      <c r="P6088">
        <v>0</v>
      </c>
      <c r="Q6088">
        <v>0</v>
      </c>
      <c r="R6088">
        <v>0</v>
      </c>
      <c r="S6088">
        <v>0</v>
      </c>
      <c r="T6088">
        <v>10</v>
      </c>
      <c r="U6088">
        <v>0</v>
      </c>
      <c r="V6088">
        <v>0</v>
      </c>
    </row>
    <row r="6089" spans="1:22" hidden="1" x14ac:dyDescent="0.25">
      <c r="A6089" t="str">
        <f t="shared" si="125"/>
        <v>26-34FAsth Highop_eye</v>
      </c>
      <c r="B6089" t="s">
        <v>3783</v>
      </c>
      <c r="C6089" t="s">
        <v>9</v>
      </c>
      <c r="D6089" t="s">
        <v>339</v>
      </c>
      <c r="E6089" t="s">
        <v>4975</v>
      </c>
      <c r="F6089">
        <v>262</v>
      </c>
      <c r="G6089" t="s">
        <v>299</v>
      </c>
      <c r="H6089">
        <v>138.05129721139201</v>
      </c>
      <c r="I6089">
        <v>0.12</v>
      </c>
      <c r="J6089" t="s">
        <v>332</v>
      </c>
      <c r="K6089">
        <v>16.566155665366999</v>
      </c>
      <c r="L6089">
        <v>4340.3327843261604</v>
      </c>
      <c r="M6089">
        <v>0.12</v>
      </c>
      <c r="N6089">
        <v>0</v>
      </c>
      <c r="O6089">
        <v>0</v>
      </c>
      <c r="P6089">
        <v>0</v>
      </c>
      <c r="Q6089">
        <v>0</v>
      </c>
      <c r="R6089">
        <v>0</v>
      </c>
      <c r="S6089">
        <v>31.44</v>
      </c>
      <c r="T6089">
        <v>10</v>
      </c>
      <c r="U6089">
        <v>138.05129721139201</v>
      </c>
      <c r="V6089">
        <v>5.0526315789473702E-3</v>
      </c>
    </row>
    <row r="6090" spans="1:22" hidden="1" x14ac:dyDescent="0.25">
      <c r="A6090" t="str">
        <f t="shared" si="125"/>
        <v>26-34FAsth Highop_jcode</v>
      </c>
      <c r="B6090" t="s">
        <v>3783</v>
      </c>
      <c r="C6090" t="s">
        <v>9</v>
      </c>
      <c r="D6090" t="s">
        <v>339</v>
      </c>
      <c r="E6090" t="s">
        <v>4975</v>
      </c>
      <c r="F6090">
        <v>262</v>
      </c>
      <c r="G6090" t="s">
        <v>300</v>
      </c>
      <c r="H6090">
        <v>6291.8741802838704</v>
      </c>
      <c r="I6090">
        <v>0.04</v>
      </c>
      <c r="J6090" t="s">
        <v>336</v>
      </c>
      <c r="K6090">
        <v>251.67496721135501</v>
      </c>
      <c r="L6090">
        <v>65938.841409374902</v>
      </c>
      <c r="M6090">
        <v>0</v>
      </c>
      <c r="N6090">
        <v>0</v>
      </c>
      <c r="O6090">
        <v>0</v>
      </c>
      <c r="P6090">
        <v>0</v>
      </c>
      <c r="Q6090">
        <v>0.04</v>
      </c>
      <c r="R6090">
        <v>251.67496721135501</v>
      </c>
      <c r="S6090">
        <v>10.48</v>
      </c>
      <c r="T6090">
        <v>10</v>
      </c>
      <c r="U6090">
        <v>6291.8741802838704</v>
      </c>
      <c r="V6090">
        <v>3.1948881789137401E-3</v>
      </c>
    </row>
    <row r="6091" spans="1:22" hidden="1" x14ac:dyDescent="0.25">
      <c r="A6091" t="str">
        <f t="shared" si="125"/>
        <v>26-34FAsth Highop_lab</v>
      </c>
      <c r="B6091" t="s">
        <v>3783</v>
      </c>
      <c r="C6091" t="s">
        <v>9</v>
      </c>
      <c r="D6091" t="s">
        <v>339</v>
      </c>
      <c r="E6091" t="s">
        <v>4975</v>
      </c>
      <c r="F6091">
        <v>262</v>
      </c>
      <c r="G6091" t="s">
        <v>301</v>
      </c>
      <c r="H6091">
        <v>168.06586235889901</v>
      </c>
      <c r="I6091">
        <v>7.48</v>
      </c>
      <c r="J6091" t="s">
        <v>333</v>
      </c>
      <c r="K6091">
        <v>1257.1326504445699</v>
      </c>
      <c r="L6091">
        <v>329368.754416476</v>
      </c>
      <c r="M6091">
        <v>0</v>
      </c>
      <c r="N6091">
        <v>7.48</v>
      </c>
      <c r="O6091">
        <v>0</v>
      </c>
      <c r="P6091">
        <v>0</v>
      </c>
      <c r="Q6091">
        <v>0</v>
      </c>
      <c r="R6091">
        <v>0</v>
      </c>
      <c r="S6091">
        <v>1959.76</v>
      </c>
      <c r="T6091">
        <v>10</v>
      </c>
      <c r="U6091">
        <v>168.06586235889901</v>
      </c>
      <c r="V6091">
        <v>0.51232876712328801</v>
      </c>
    </row>
    <row r="6092" spans="1:22" hidden="1" x14ac:dyDescent="0.25">
      <c r="A6092" t="str">
        <f t="shared" si="125"/>
        <v>26-34FAsth Highop_mh</v>
      </c>
      <c r="B6092" t="s">
        <v>3783</v>
      </c>
      <c r="C6092" t="s">
        <v>9</v>
      </c>
      <c r="D6092" t="s">
        <v>339</v>
      </c>
      <c r="E6092" t="s">
        <v>4975</v>
      </c>
      <c r="F6092">
        <v>262</v>
      </c>
      <c r="G6092" t="s">
        <v>302</v>
      </c>
      <c r="H6092">
        <v>135.40789316652399</v>
      </c>
      <c r="I6092">
        <v>2.48</v>
      </c>
      <c r="J6092" t="s">
        <v>332</v>
      </c>
      <c r="K6092">
        <v>335.81157505298103</v>
      </c>
      <c r="L6092">
        <v>87982.632663880897</v>
      </c>
      <c r="M6092">
        <v>2.48</v>
      </c>
      <c r="N6092">
        <v>0</v>
      </c>
      <c r="O6092">
        <v>0</v>
      </c>
      <c r="P6092">
        <v>0</v>
      </c>
      <c r="Q6092">
        <v>0</v>
      </c>
      <c r="R6092">
        <v>0</v>
      </c>
      <c r="S6092">
        <v>649.76</v>
      </c>
      <c r="T6092">
        <v>10</v>
      </c>
      <c r="U6092">
        <v>135.40789316652399</v>
      </c>
      <c r="V6092">
        <v>0.104421052631579</v>
      </c>
    </row>
    <row r="6093" spans="1:22" hidden="1" x14ac:dyDescent="0.25">
      <c r="A6093" t="str">
        <f t="shared" si="125"/>
        <v>26-34FAsth Highop_op_fac</v>
      </c>
      <c r="B6093" t="s">
        <v>3783</v>
      </c>
      <c r="C6093" t="s">
        <v>9</v>
      </c>
      <c r="D6093" t="s">
        <v>339</v>
      </c>
      <c r="E6093" t="s">
        <v>4975</v>
      </c>
      <c r="F6093">
        <v>262</v>
      </c>
      <c r="G6093" t="s">
        <v>303</v>
      </c>
      <c r="H6093">
        <v>2148.0978676812101</v>
      </c>
      <c r="I6093">
        <v>3.16</v>
      </c>
      <c r="J6093" t="s">
        <v>336</v>
      </c>
      <c r="K6093">
        <v>6787.9892618726299</v>
      </c>
      <c r="L6093">
        <v>1778453.18661063</v>
      </c>
      <c r="M6093">
        <v>0</v>
      </c>
      <c r="N6093">
        <v>0</v>
      </c>
      <c r="O6093">
        <v>0</v>
      </c>
      <c r="P6093">
        <v>0</v>
      </c>
      <c r="Q6093">
        <v>3.16</v>
      </c>
      <c r="R6093">
        <v>6787.9892618726299</v>
      </c>
      <c r="S6093">
        <v>827.92</v>
      </c>
      <c r="T6093">
        <v>10</v>
      </c>
      <c r="U6093">
        <v>2148.0978676812101</v>
      </c>
      <c r="V6093">
        <v>0.25239616613418497</v>
      </c>
    </row>
    <row r="6094" spans="1:22" hidden="1" x14ac:dyDescent="0.25">
      <c r="A6094" t="str">
        <f t="shared" si="125"/>
        <v>26-34FAsth Highop_other</v>
      </c>
      <c r="B6094" t="s">
        <v>3783</v>
      </c>
      <c r="C6094" t="s">
        <v>9</v>
      </c>
      <c r="D6094" t="s">
        <v>339</v>
      </c>
      <c r="E6094" t="s">
        <v>4975</v>
      </c>
      <c r="F6094">
        <v>262</v>
      </c>
      <c r="G6094" t="s">
        <v>304</v>
      </c>
      <c r="H6094">
        <v>6153.4633780565</v>
      </c>
      <c r="I6094">
        <v>1</v>
      </c>
      <c r="J6094" t="s">
        <v>336</v>
      </c>
      <c r="K6094">
        <v>6153.4633780565</v>
      </c>
      <c r="L6094">
        <v>1612207.4050507999</v>
      </c>
      <c r="M6094">
        <v>0</v>
      </c>
      <c r="N6094">
        <v>0</v>
      </c>
      <c r="O6094">
        <v>0</v>
      </c>
      <c r="P6094">
        <v>0</v>
      </c>
      <c r="Q6094">
        <v>1</v>
      </c>
      <c r="R6094">
        <v>6153.4633780565</v>
      </c>
      <c r="S6094">
        <v>262</v>
      </c>
      <c r="T6094">
        <v>10</v>
      </c>
      <c r="U6094">
        <v>6153.4633780565</v>
      </c>
      <c r="V6094">
        <v>7.9872204472843406E-2</v>
      </c>
    </row>
    <row r="6095" spans="1:22" hidden="1" x14ac:dyDescent="0.25">
      <c r="A6095" t="str">
        <f t="shared" si="125"/>
        <v>26-34FAsth Highop_prev</v>
      </c>
      <c r="B6095" t="s">
        <v>3783</v>
      </c>
      <c r="C6095" t="s">
        <v>9</v>
      </c>
      <c r="D6095" t="s">
        <v>339</v>
      </c>
      <c r="E6095" t="s">
        <v>4975</v>
      </c>
      <c r="F6095">
        <v>262</v>
      </c>
      <c r="G6095" t="s">
        <v>305</v>
      </c>
      <c r="H6095">
        <v>158.40726346757901</v>
      </c>
      <c r="I6095">
        <v>4.53</v>
      </c>
      <c r="J6095" t="s">
        <v>332</v>
      </c>
      <c r="K6095">
        <v>717.58490350813099</v>
      </c>
      <c r="L6095">
        <v>188007.24471912999</v>
      </c>
      <c r="M6095">
        <v>4.53</v>
      </c>
      <c r="N6095">
        <v>0</v>
      </c>
      <c r="O6095">
        <v>0</v>
      </c>
      <c r="P6095">
        <v>0</v>
      </c>
      <c r="Q6095">
        <v>0</v>
      </c>
      <c r="R6095">
        <v>0</v>
      </c>
      <c r="S6095">
        <v>1186.8599999999999</v>
      </c>
      <c r="T6095">
        <v>10</v>
      </c>
      <c r="U6095">
        <v>158.40726346757901</v>
      </c>
      <c r="V6095">
        <v>0.19073684210526301</v>
      </c>
    </row>
    <row r="6096" spans="1:22" hidden="1" x14ac:dyDescent="0.25">
      <c r="A6096" t="str">
        <f t="shared" si="125"/>
        <v>26-34FAsth Highop_primcare</v>
      </c>
      <c r="B6096" t="s">
        <v>3783</v>
      </c>
      <c r="C6096" t="s">
        <v>9</v>
      </c>
      <c r="D6096" t="s">
        <v>339</v>
      </c>
      <c r="E6096" t="s">
        <v>4975</v>
      </c>
      <c r="F6096">
        <v>262</v>
      </c>
      <c r="G6096" t="s">
        <v>306</v>
      </c>
      <c r="H6096">
        <v>125.883040189274</v>
      </c>
      <c r="I6096">
        <v>5.07</v>
      </c>
      <c r="J6096" t="s">
        <v>332</v>
      </c>
      <c r="K6096">
        <v>638.22701375961901</v>
      </c>
      <c r="L6096">
        <v>167215.47760501999</v>
      </c>
      <c r="M6096">
        <v>5.07</v>
      </c>
      <c r="N6096">
        <v>0</v>
      </c>
      <c r="O6096">
        <v>0</v>
      </c>
      <c r="P6096">
        <v>0</v>
      </c>
      <c r="Q6096">
        <v>0</v>
      </c>
      <c r="R6096">
        <v>0</v>
      </c>
      <c r="S6096">
        <v>1328.34</v>
      </c>
      <c r="T6096">
        <v>10</v>
      </c>
      <c r="U6096">
        <v>125.883040189274</v>
      </c>
      <c r="V6096">
        <v>0.21347368421052601</v>
      </c>
    </row>
    <row r="6097" spans="1:22" hidden="1" x14ac:dyDescent="0.25">
      <c r="A6097" t="str">
        <f t="shared" si="125"/>
        <v>26-34FAsth Highop_rehab</v>
      </c>
      <c r="B6097" t="s">
        <v>3783</v>
      </c>
      <c r="C6097" t="s">
        <v>9</v>
      </c>
      <c r="D6097" t="s">
        <v>339</v>
      </c>
      <c r="E6097" t="s">
        <v>4975</v>
      </c>
      <c r="F6097">
        <v>262</v>
      </c>
      <c r="G6097" t="s">
        <v>307</v>
      </c>
      <c r="H6097">
        <v>110.938076350004</v>
      </c>
      <c r="I6097">
        <v>2.14</v>
      </c>
      <c r="J6097" t="s">
        <v>336</v>
      </c>
      <c r="K6097">
        <v>237.40748338900801</v>
      </c>
      <c r="L6097">
        <v>62200.7606479202</v>
      </c>
      <c r="M6097">
        <v>0</v>
      </c>
      <c r="N6097">
        <v>0</v>
      </c>
      <c r="O6097">
        <v>0</v>
      </c>
      <c r="P6097">
        <v>0</v>
      </c>
      <c r="Q6097">
        <v>2.14</v>
      </c>
      <c r="R6097">
        <v>237.40748338900801</v>
      </c>
      <c r="S6097">
        <v>560.67999999999995</v>
      </c>
      <c r="T6097">
        <v>10</v>
      </c>
      <c r="U6097">
        <v>110.938076350004</v>
      </c>
      <c r="V6097">
        <v>0.17092651757188501</v>
      </c>
    </row>
    <row r="6098" spans="1:22" hidden="1" x14ac:dyDescent="0.25">
      <c r="A6098" t="str">
        <f t="shared" si="125"/>
        <v>26-34FAsth Highop_speccare</v>
      </c>
      <c r="B6098" t="s">
        <v>3783</v>
      </c>
      <c r="C6098" t="s">
        <v>9</v>
      </c>
      <c r="D6098" t="s">
        <v>339</v>
      </c>
      <c r="E6098" t="s">
        <v>4975</v>
      </c>
      <c r="F6098">
        <v>262</v>
      </c>
      <c r="G6098" t="s">
        <v>308</v>
      </c>
      <c r="H6098">
        <v>154.640232502923</v>
      </c>
      <c r="I6098">
        <v>10.15</v>
      </c>
      <c r="J6098" t="s">
        <v>332</v>
      </c>
      <c r="K6098">
        <v>1569.5983599046699</v>
      </c>
      <c r="L6098">
        <v>411234.77029502398</v>
      </c>
      <c r="M6098">
        <v>10.15</v>
      </c>
      <c r="N6098">
        <v>0</v>
      </c>
      <c r="O6098">
        <v>0</v>
      </c>
      <c r="P6098">
        <v>0</v>
      </c>
      <c r="Q6098">
        <v>0</v>
      </c>
      <c r="R6098">
        <v>0</v>
      </c>
      <c r="S6098">
        <v>2659.3</v>
      </c>
      <c r="T6098">
        <v>10</v>
      </c>
      <c r="U6098">
        <v>154.640232502923</v>
      </c>
      <c r="V6098">
        <v>0.42736842105263201</v>
      </c>
    </row>
    <row r="6099" spans="1:22" hidden="1" x14ac:dyDescent="0.25">
      <c r="A6099" t="str">
        <f t="shared" si="125"/>
        <v>26-34FAsth Highop_surg</v>
      </c>
      <c r="B6099" t="s">
        <v>3783</v>
      </c>
      <c r="C6099" t="s">
        <v>9</v>
      </c>
      <c r="D6099" t="s">
        <v>339</v>
      </c>
      <c r="E6099" t="s">
        <v>4975</v>
      </c>
      <c r="F6099">
        <v>262</v>
      </c>
      <c r="G6099" t="s">
        <v>309</v>
      </c>
      <c r="H6099">
        <v>1859.4969563018001</v>
      </c>
      <c r="I6099">
        <v>2.21</v>
      </c>
      <c r="J6099" t="s">
        <v>336</v>
      </c>
      <c r="K6099">
        <v>4109.4882734269804</v>
      </c>
      <c r="L6099">
        <v>1076685.92763787</v>
      </c>
      <c r="M6099">
        <v>0</v>
      </c>
      <c r="N6099">
        <v>0</v>
      </c>
      <c r="O6099">
        <v>0</v>
      </c>
      <c r="P6099">
        <v>0</v>
      </c>
      <c r="Q6099">
        <v>2.21</v>
      </c>
      <c r="R6099">
        <v>4109.4882734269804</v>
      </c>
      <c r="S6099">
        <v>579.02</v>
      </c>
      <c r="T6099">
        <v>10</v>
      </c>
      <c r="U6099">
        <v>1859.4969563018001</v>
      </c>
      <c r="V6099">
        <v>0.17651757188498399</v>
      </c>
    </row>
    <row r="6100" spans="1:22" hidden="1" x14ac:dyDescent="0.25">
      <c r="A6100" t="str">
        <f t="shared" si="125"/>
        <v>26-34FAsth Highop_ultrasound</v>
      </c>
      <c r="B6100" t="s">
        <v>3783</v>
      </c>
      <c r="C6100" t="s">
        <v>9</v>
      </c>
      <c r="D6100" t="s">
        <v>339</v>
      </c>
      <c r="E6100" t="s">
        <v>4975</v>
      </c>
      <c r="F6100">
        <v>262</v>
      </c>
      <c r="G6100" t="s">
        <v>310</v>
      </c>
      <c r="H6100">
        <v>381.59147457163101</v>
      </c>
      <c r="I6100">
        <v>2.87</v>
      </c>
      <c r="J6100" t="s">
        <v>333</v>
      </c>
      <c r="K6100">
        <v>1095.16753202058</v>
      </c>
      <c r="L6100">
        <v>286933.893389392</v>
      </c>
      <c r="M6100">
        <v>0</v>
      </c>
      <c r="N6100">
        <v>2.87</v>
      </c>
      <c r="O6100">
        <v>0</v>
      </c>
      <c r="P6100">
        <v>0</v>
      </c>
      <c r="Q6100">
        <v>0</v>
      </c>
      <c r="R6100">
        <v>0</v>
      </c>
      <c r="S6100">
        <v>751.94</v>
      </c>
      <c r="T6100">
        <v>10</v>
      </c>
      <c r="U6100">
        <v>381.59147457163101</v>
      </c>
      <c r="V6100">
        <v>0.19657534246575301</v>
      </c>
    </row>
    <row r="6101" spans="1:22" hidden="1" x14ac:dyDescent="0.25">
      <c r="A6101" t="str">
        <f t="shared" si="125"/>
        <v>26-34FAsth Highop_xray</v>
      </c>
      <c r="B6101" t="s">
        <v>3783</v>
      </c>
      <c r="C6101" t="s">
        <v>9</v>
      </c>
      <c r="D6101" t="s">
        <v>339</v>
      </c>
      <c r="E6101" t="s">
        <v>4975</v>
      </c>
      <c r="F6101">
        <v>262</v>
      </c>
      <c r="G6101" t="s">
        <v>311</v>
      </c>
      <c r="H6101">
        <v>170.007070896751</v>
      </c>
      <c r="I6101">
        <v>1.52</v>
      </c>
      <c r="J6101" t="s">
        <v>333</v>
      </c>
      <c r="K6101">
        <v>258.41074776306101</v>
      </c>
      <c r="L6101">
        <v>67703.615913921996</v>
      </c>
      <c r="M6101">
        <v>0</v>
      </c>
      <c r="N6101">
        <v>1.52</v>
      </c>
      <c r="O6101">
        <v>0</v>
      </c>
      <c r="P6101">
        <v>0</v>
      </c>
      <c r="Q6101">
        <v>0</v>
      </c>
      <c r="R6101">
        <v>0</v>
      </c>
      <c r="S6101">
        <v>398.24</v>
      </c>
      <c r="T6101">
        <v>10</v>
      </c>
      <c r="U6101">
        <v>170.007070896751</v>
      </c>
      <c r="V6101">
        <v>0.104109589041096</v>
      </c>
    </row>
    <row r="6102" spans="1:22" hidden="1" x14ac:dyDescent="0.25">
      <c r="A6102" t="str">
        <f t="shared" si="125"/>
        <v>26-34FAsth Highrx_generic</v>
      </c>
      <c r="B6102" t="s">
        <v>3783</v>
      </c>
      <c r="C6102" t="s">
        <v>9</v>
      </c>
      <c r="D6102" t="s">
        <v>339</v>
      </c>
      <c r="E6102" t="s">
        <v>4975</v>
      </c>
      <c r="F6102">
        <v>262</v>
      </c>
      <c r="G6102" t="s">
        <v>312</v>
      </c>
      <c r="H6102">
        <v>41.839036388639599</v>
      </c>
      <c r="I6102">
        <v>31.94</v>
      </c>
      <c r="J6102" t="s">
        <v>334</v>
      </c>
      <c r="K6102">
        <v>1336.3388222531501</v>
      </c>
      <c r="L6102">
        <v>350120.771430325</v>
      </c>
      <c r="M6102">
        <v>0</v>
      </c>
      <c r="N6102">
        <v>0</v>
      </c>
      <c r="O6102">
        <v>31.94</v>
      </c>
      <c r="P6102">
        <v>0</v>
      </c>
      <c r="Q6102">
        <v>0</v>
      </c>
      <c r="R6102">
        <v>0</v>
      </c>
      <c r="S6102">
        <v>8368.2800000000007</v>
      </c>
      <c r="T6102">
        <v>10</v>
      </c>
      <c r="U6102">
        <v>41.839036388639599</v>
      </c>
      <c r="V6102">
        <v>0.80090270812437303</v>
      </c>
    </row>
    <row r="6103" spans="1:22" hidden="1" x14ac:dyDescent="0.25">
      <c r="A6103" t="str">
        <f t="shared" si="125"/>
        <v>26-34FAsth Highrx_npbrand</v>
      </c>
      <c r="B6103" t="s">
        <v>3783</v>
      </c>
      <c r="C6103" t="s">
        <v>9</v>
      </c>
      <c r="D6103" t="s">
        <v>339</v>
      </c>
      <c r="E6103" t="s">
        <v>4975</v>
      </c>
      <c r="F6103">
        <v>262</v>
      </c>
      <c r="G6103" t="s">
        <v>2688</v>
      </c>
      <c r="H6103">
        <v>807.25159286596704</v>
      </c>
      <c r="I6103">
        <v>0.92259912780999997</v>
      </c>
      <c r="J6103" t="s">
        <v>334</v>
      </c>
      <c r="K6103">
        <v>744.76961550137401</v>
      </c>
      <c r="L6103">
        <v>195129.63926135999</v>
      </c>
      <c r="M6103">
        <v>0</v>
      </c>
      <c r="N6103">
        <v>0</v>
      </c>
      <c r="O6103">
        <v>0.92259912780999997</v>
      </c>
      <c r="P6103">
        <v>0</v>
      </c>
      <c r="Q6103">
        <v>0</v>
      </c>
      <c r="R6103">
        <v>0</v>
      </c>
      <c r="S6103">
        <v>241.72097148622001</v>
      </c>
      <c r="T6103">
        <v>10</v>
      </c>
      <c r="U6103">
        <v>807.25159286596704</v>
      </c>
      <c r="V6103">
        <v>2.31343813392678E-2</v>
      </c>
    </row>
    <row r="6104" spans="1:22" hidden="1" x14ac:dyDescent="0.25">
      <c r="A6104" t="str">
        <f t="shared" ref="A6104:A6167" si="126">B6104&amp;C6104&amp;E6104&amp;G6104</f>
        <v>26-34FAsth Highrx_pbrand</v>
      </c>
      <c r="B6104" t="s">
        <v>3783</v>
      </c>
      <c r="C6104" t="s">
        <v>9</v>
      </c>
      <c r="D6104" t="s">
        <v>339</v>
      </c>
      <c r="E6104" t="s">
        <v>4975</v>
      </c>
      <c r="F6104">
        <v>262</v>
      </c>
      <c r="G6104" t="s">
        <v>2687</v>
      </c>
      <c r="H6104">
        <v>500.99701507840098</v>
      </c>
      <c r="I6104">
        <v>6.3874008721899997</v>
      </c>
      <c r="J6104" t="s">
        <v>334</v>
      </c>
      <c r="K6104">
        <v>3200.06877107637</v>
      </c>
      <c r="L6104">
        <v>838418.01802200801</v>
      </c>
      <c r="M6104">
        <v>0</v>
      </c>
      <c r="N6104">
        <v>0</v>
      </c>
      <c r="O6104">
        <v>6.3874008721899997</v>
      </c>
      <c r="P6104">
        <v>0</v>
      </c>
      <c r="Q6104">
        <v>0</v>
      </c>
      <c r="R6104">
        <v>0</v>
      </c>
      <c r="S6104">
        <v>1673.4990285137801</v>
      </c>
      <c r="T6104">
        <v>10</v>
      </c>
      <c r="U6104">
        <v>500.99701507840098</v>
      </c>
      <c r="V6104">
        <v>0.16016551835982901</v>
      </c>
    </row>
    <row r="6105" spans="1:22" hidden="1" x14ac:dyDescent="0.25">
      <c r="A6105" t="str">
        <f t="shared" si="126"/>
        <v>26-34FAsth Highrx_specialty</v>
      </c>
      <c r="B6105" t="s">
        <v>3783</v>
      </c>
      <c r="C6105" t="s">
        <v>9</v>
      </c>
      <c r="D6105" t="s">
        <v>339</v>
      </c>
      <c r="E6105" t="s">
        <v>4975</v>
      </c>
      <c r="F6105">
        <v>262</v>
      </c>
      <c r="G6105" t="s">
        <v>313</v>
      </c>
      <c r="H6105">
        <v>2777.61334159737</v>
      </c>
      <c r="I6105">
        <v>0.63</v>
      </c>
      <c r="J6105" t="s">
        <v>334</v>
      </c>
      <c r="K6105">
        <v>1749.89640520634</v>
      </c>
      <c r="L6105">
        <v>458472.85816406203</v>
      </c>
      <c r="M6105">
        <v>0</v>
      </c>
      <c r="N6105">
        <v>0</v>
      </c>
      <c r="O6105">
        <v>0.63</v>
      </c>
      <c r="P6105">
        <v>0</v>
      </c>
      <c r="Q6105">
        <v>0</v>
      </c>
      <c r="R6105">
        <v>0</v>
      </c>
      <c r="S6105">
        <v>165.06</v>
      </c>
      <c r="T6105">
        <v>10</v>
      </c>
      <c r="U6105">
        <v>2777.61334159737</v>
      </c>
      <c r="V6105">
        <v>1.57973921765296E-2</v>
      </c>
    </row>
    <row r="6106" spans="1:22" hidden="1" x14ac:dyDescent="0.25">
      <c r="A6106" t="str">
        <f t="shared" si="126"/>
        <v>26-34MAsth Lowip_fac</v>
      </c>
      <c r="B6106" t="s">
        <v>3783</v>
      </c>
      <c r="C6106" t="s">
        <v>5</v>
      </c>
      <c r="D6106" t="s">
        <v>591</v>
      </c>
      <c r="E6106" t="s">
        <v>4973</v>
      </c>
      <c r="F6106">
        <v>122</v>
      </c>
      <c r="G6106" t="s">
        <v>289</v>
      </c>
      <c r="H6106">
        <v>0</v>
      </c>
      <c r="I6106">
        <v>0</v>
      </c>
      <c r="J6106" t="s">
        <v>335</v>
      </c>
      <c r="K6106">
        <v>0</v>
      </c>
      <c r="L6106">
        <v>0</v>
      </c>
      <c r="M6106">
        <v>0</v>
      </c>
      <c r="N6106">
        <v>0</v>
      </c>
      <c r="O6106">
        <v>0</v>
      </c>
      <c r="P6106">
        <v>0</v>
      </c>
      <c r="Q6106">
        <v>0</v>
      </c>
      <c r="R6106">
        <v>0</v>
      </c>
      <c r="S6106">
        <v>0</v>
      </c>
      <c r="T6106">
        <v>3</v>
      </c>
      <c r="U6106">
        <v>1413.05635120796</v>
      </c>
      <c r="V6106">
        <v>1</v>
      </c>
    </row>
    <row r="6107" spans="1:22" hidden="1" x14ac:dyDescent="0.25">
      <c r="A6107" t="str">
        <f t="shared" si="126"/>
        <v>26-34MAsth Lowip_prof</v>
      </c>
      <c r="B6107" t="s">
        <v>3783</v>
      </c>
      <c r="C6107" t="s">
        <v>5</v>
      </c>
      <c r="D6107" t="s">
        <v>591</v>
      </c>
      <c r="E6107" t="s">
        <v>4973</v>
      </c>
      <c r="F6107">
        <v>122</v>
      </c>
      <c r="G6107" t="s">
        <v>290</v>
      </c>
      <c r="H6107">
        <v>0</v>
      </c>
      <c r="I6107">
        <v>0</v>
      </c>
      <c r="J6107" t="s">
        <v>363</v>
      </c>
      <c r="K6107">
        <v>0</v>
      </c>
      <c r="L6107">
        <v>0</v>
      </c>
      <c r="M6107">
        <v>0</v>
      </c>
      <c r="N6107">
        <v>0</v>
      </c>
      <c r="O6107">
        <v>0</v>
      </c>
      <c r="P6107">
        <v>0</v>
      </c>
      <c r="Q6107">
        <v>0</v>
      </c>
      <c r="R6107">
        <v>0</v>
      </c>
      <c r="S6107">
        <v>0</v>
      </c>
      <c r="T6107">
        <v>3</v>
      </c>
      <c r="U6107">
        <v>0</v>
      </c>
      <c r="V6107">
        <v>1</v>
      </c>
    </row>
    <row r="6108" spans="1:22" hidden="1" x14ac:dyDescent="0.25">
      <c r="A6108" t="str">
        <f t="shared" si="126"/>
        <v>26-34MAsth Lowop_ambulance</v>
      </c>
      <c r="B6108" t="s">
        <v>3783</v>
      </c>
      <c r="C6108" t="s">
        <v>5</v>
      </c>
      <c r="D6108" t="s">
        <v>591</v>
      </c>
      <c r="E6108" t="s">
        <v>4973</v>
      </c>
      <c r="F6108">
        <v>122</v>
      </c>
      <c r="G6108" t="s">
        <v>291</v>
      </c>
      <c r="H6108">
        <v>0</v>
      </c>
      <c r="I6108">
        <v>0</v>
      </c>
      <c r="J6108" t="s">
        <v>336</v>
      </c>
      <c r="K6108">
        <v>0</v>
      </c>
      <c r="L6108">
        <v>0</v>
      </c>
      <c r="M6108">
        <v>0</v>
      </c>
      <c r="N6108">
        <v>0</v>
      </c>
      <c r="O6108">
        <v>0</v>
      </c>
      <c r="P6108">
        <v>0</v>
      </c>
      <c r="Q6108">
        <v>0</v>
      </c>
      <c r="R6108">
        <v>0</v>
      </c>
      <c r="S6108">
        <v>0</v>
      </c>
      <c r="T6108">
        <v>3</v>
      </c>
      <c r="U6108">
        <v>0</v>
      </c>
      <c r="V6108">
        <v>0</v>
      </c>
    </row>
    <row r="6109" spans="1:22" hidden="1" x14ac:dyDescent="0.25">
      <c r="A6109" t="str">
        <f t="shared" si="126"/>
        <v>26-34MAsth Lowop_chiro</v>
      </c>
      <c r="B6109" t="s">
        <v>3783</v>
      </c>
      <c r="C6109" t="s">
        <v>5</v>
      </c>
      <c r="D6109" t="s">
        <v>591</v>
      </c>
      <c r="E6109" t="s">
        <v>4973</v>
      </c>
      <c r="F6109">
        <v>122</v>
      </c>
      <c r="G6109" t="s">
        <v>292</v>
      </c>
      <c r="H6109">
        <v>37.323060109289599</v>
      </c>
      <c r="I6109">
        <v>0.18</v>
      </c>
      <c r="J6109" t="s">
        <v>332</v>
      </c>
      <c r="K6109">
        <v>6.7181508196721396</v>
      </c>
      <c r="L6109">
        <v>819.61440000000096</v>
      </c>
      <c r="M6109">
        <v>0.18</v>
      </c>
      <c r="N6109">
        <v>0</v>
      </c>
      <c r="O6109">
        <v>0</v>
      </c>
      <c r="P6109">
        <v>0</v>
      </c>
      <c r="Q6109">
        <v>0</v>
      </c>
      <c r="R6109">
        <v>0</v>
      </c>
      <c r="S6109">
        <v>21.96</v>
      </c>
      <c r="T6109">
        <v>3</v>
      </c>
      <c r="U6109">
        <v>37.323060109289599</v>
      </c>
      <c r="V6109">
        <v>4.2654028436019002E-2</v>
      </c>
    </row>
    <row r="6110" spans="1:22" hidden="1" x14ac:dyDescent="0.25">
      <c r="A6110" t="str">
        <f t="shared" si="126"/>
        <v>26-34MAsth Lowop_ct_mri</v>
      </c>
      <c r="B6110" t="s">
        <v>3783</v>
      </c>
      <c r="C6110" t="s">
        <v>5</v>
      </c>
      <c r="D6110" t="s">
        <v>591</v>
      </c>
      <c r="E6110" t="s">
        <v>4973</v>
      </c>
      <c r="F6110">
        <v>122</v>
      </c>
      <c r="G6110" t="s">
        <v>293</v>
      </c>
      <c r="H6110">
        <v>325.81161404969299</v>
      </c>
      <c r="I6110">
        <v>0.01</v>
      </c>
      <c r="J6110" t="s">
        <v>333</v>
      </c>
      <c r="K6110">
        <v>3.2581161404969299</v>
      </c>
      <c r="L6110">
        <v>397.49016914062503</v>
      </c>
      <c r="M6110">
        <v>0</v>
      </c>
      <c r="N6110">
        <v>0.01</v>
      </c>
      <c r="O6110">
        <v>0</v>
      </c>
      <c r="P6110">
        <v>0</v>
      </c>
      <c r="Q6110">
        <v>0</v>
      </c>
      <c r="R6110">
        <v>0</v>
      </c>
      <c r="S6110">
        <v>1.22</v>
      </c>
      <c r="T6110">
        <v>3</v>
      </c>
      <c r="U6110">
        <v>325.81161404969299</v>
      </c>
      <c r="V6110">
        <v>6.4935064935064896E-3</v>
      </c>
    </row>
    <row r="6111" spans="1:22" hidden="1" x14ac:dyDescent="0.25">
      <c r="A6111" t="str">
        <f t="shared" si="126"/>
        <v>26-34MAsth Lowop_diagnostic_cardiology</v>
      </c>
      <c r="B6111" t="s">
        <v>3783</v>
      </c>
      <c r="C6111" t="s">
        <v>5</v>
      </c>
      <c r="D6111" t="s">
        <v>591</v>
      </c>
      <c r="E6111" t="s">
        <v>4973</v>
      </c>
      <c r="F6111">
        <v>122</v>
      </c>
      <c r="G6111" t="s">
        <v>294</v>
      </c>
      <c r="H6111">
        <v>84.342371050412595</v>
      </c>
      <c r="I6111">
        <v>0.48</v>
      </c>
      <c r="J6111" t="s">
        <v>333</v>
      </c>
      <c r="K6111">
        <v>40.484338104198102</v>
      </c>
      <c r="L6111">
        <v>4939.08924871216</v>
      </c>
      <c r="M6111">
        <v>0</v>
      </c>
      <c r="N6111">
        <v>0.48</v>
      </c>
      <c r="O6111">
        <v>0</v>
      </c>
      <c r="P6111">
        <v>0</v>
      </c>
      <c r="Q6111">
        <v>0</v>
      </c>
      <c r="R6111">
        <v>0</v>
      </c>
      <c r="S6111">
        <v>58.56</v>
      </c>
      <c r="T6111">
        <v>3</v>
      </c>
      <c r="U6111">
        <v>84.342371050412595</v>
      </c>
      <c r="V6111">
        <v>0.31168831168831201</v>
      </c>
    </row>
    <row r="6112" spans="1:22" hidden="1" x14ac:dyDescent="0.25">
      <c r="A6112" t="str">
        <f t="shared" si="126"/>
        <v>26-34MAsth Lowop_dialysis</v>
      </c>
      <c r="B6112" t="s">
        <v>3783</v>
      </c>
      <c r="C6112" t="s">
        <v>5</v>
      </c>
      <c r="D6112" t="s">
        <v>591</v>
      </c>
      <c r="E6112" t="s">
        <v>4973</v>
      </c>
      <c r="F6112">
        <v>122</v>
      </c>
      <c r="G6112" t="s">
        <v>295</v>
      </c>
      <c r="H6112">
        <v>0</v>
      </c>
      <c r="I6112">
        <v>0</v>
      </c>
      <c r="J6112" t="s">
        <v>336</v>
      </c>
      <c r="K6112">
        <v>0</v>
      </c>
      <c r="L6112">
        <v>0</v>
      </c>
      <c r="M6112">
        <v>0</v>
      </c>
      <c r="N6112">
        <v>0</v>
      </c>
      <c r="O6112">
        <v>0</v>
      </c>
      <c r="P6112">
        <v>0</v>
      </c>
      <c r="Q6112">
        <v>0</v>
      </c>
      <c r="R6112">
        <v>0</v>
      </c>
      <c r="S6112">
        <v>0</v>
      </c>
      <c r="T6112">
        <v>3</v>
      </c>
      <c r="U6112">
        <v>0</v>
      </c>
      <c r="V6112">
        <v>0</v>
      </c>
    </row>
    <row r="6113" spans="1:22" hidden="1" x14ac:dyDescent="0.25">
      <c r="A6113" t="str">
        <f t="shared" si="126"/>
        <v>26-34MAsth Lowop_dme</v>
      </c>
      <c r="B6113" t="s">
        <v>3783</v>
      </c>
      <c r="C6113" t="s">
        <v>5</v>
      </c>
      <c r="D6113" t="s">
        <v>591</v>
      </c>
      <c r="E6113" t="s">
        <v>4973</v>
      </c>
      <c r="F6113">
        <v>122</v>
      </c>
      <c r="G6113" t="s">
        <v>296</v>
      </c>
      <c r="H6113">
        <v>75.010016369428598</v>
      </c>
      <c r="I6113">
        <v>0.03</v>
      </c>
      <c r="J6113" t="s">
        <v>336</v>
      </c>
      <c r="K6113">
        <v>2.2503004910828599</v>
      </c>
      <c r="L6113">
        <v>274.53665991210897</v>
      </c>
      <c r="M6113">
        <v>0</v>
      </c>
      <c r="N6113">
        <v>0</v>
      </c>
      <c r="O6113">
        <v>0</v>
      </c>
      <c r="P6113">
        <v>0</v>
      </c>
      <c r="Q6113">
        <v>0.03</v>
      </c>
      <c r="R6113">
        <v>2.2503004910828599</v>
      </c>
      <c r="S6113">
        <v>3.66</v>
      </c>
      <c r="T6113">
        <v>3</v>
      </c>
      <c r="U6113">
        <v>75.010016369428598</v>
      </c>
      <c r="V6113">
        <v>1.8987341772151899E-2</v>
      </c>
    </row>
    <row r="6114" spans="1:22" hidden="1" x14ac:dyDescent="0.25">
      <c r="A6114" t="str">
        <f t="shared" si="126"/>
        <v>26-34MAsth Lowop_er_fac</v>
      </c>
      <c r="B6114" t="s">
        <v>3783</v>
      </c>
      <c r="C6114" t="s">
        <v>5</v>
      </c>
      <c r="D6114" t="s">
        <v>591</v>
      </c>
      <c r="E6114" t="s">
        <v>4973</v>
      </c>
      <c r="F6114">
        <v>122</v>
      </c>
      <c r="G6114" t="s">
        <v>297</v>
      </c>
      <c r="H6114">
        <v>641.88909595206201</v>
      </c>
      <c r="I6114">
        <v>0.08</v>
      </c>
      <c r="J6114" t="s">
        <v>336</v>
      </c>
      <c r="K6114">
        <v>51.351127676165</v>
      </c>
      <c r="L6114">
        <v>6264.8375764921202</v>
      </c>
      <c r="M6114">
        <v>0</v>
      </c>
      <c r="N6114">
        <v>0</v>
      </c>
      <c r="O6114">
        <v>0</v>
      </c>
      <c r="P6114">
        <v>0</v>
      </c>
      <c r="Q6114">
        <v>0.08</v>
      </c>
      <c r="R6114">
        <v>51.351127676165</v>
      </c>
      <c r="S6114">
        <v>9.76</v>
      </c>
      <c r="T6114">
        <v>3</v>
      </c>
      <c r="U6114">
        <v>641.88909595206201</v>
      </c>
      <c r="V6114">
        <v>5.0632911392405097E-2</v>
      </c>
    </row>
    <row r="6115" spans="1:22" hidden="1" x14ac:dyDescent="0.25">
      <c r="A6115" t="str">
        <f t="shared" si="126"/>
        <v>26-34MAsth Lowop_er_prof</v>
      </c>
      <c r="B6115" t="s">
        <v>3783</v>
      </c>
      <c r="C6115" t="s">
        <v>5</v>
      </c>
      <c r="D6115" t="s">
        <v>591</v>
      </c>
      <c r="E6115" t="s">
        <v>4973</v>
      </c>
      <c r="F6115">
        <v>122</v>
      </c>
      <c r="G6115" t="s">
        <v>298</v>
      </c>
      <c r="H6115">
        <v>0</v>
      </c>
      <c r="I6115">
        <v>0</v>
      </c>
      <c r="J6115" t="s">
        <v>276</v>
      </c>
      <c r="K6115">
        <v>0</v>
      </c>
      <c r="L6115">
        <v>0</v>
      </c>
      <c r="M6115">
        <v>0</v>
      </c>
      <c r="N6115">
        <v>0</v>
      </c>
      <c r="O6115">
        <v>0</v>
      </c>
      <c r="P6115">
        <v>0</v>
      </c>
      <c r="Q6115">
        <v>0</v>
      </c>
      <c r="R6115">
        <v>0</v>
      </c>
      <c r="S6115">
        <v>0</v>
      </c>
      <c r="T6115">
        <v>3</v>
      </c>
      <c r="U6115">
        <v>0</v>
      </c>
      <c r="V6115">
        <v>0</v>
      </c>
    </row>
    <row r="6116" spans="1:22" hidden="1" x14ac:dyDescent="0.25">
      <c r="A6116" t="str">
        <f t="shared" si="126"/>
        <v>26-34MAsth Lowop_eye</v>
      </c>
      <c r="B6116" t="s">
        <v>3783</v>
      </c>
      <c r="C6116" t="s">
        <v>5</v>
      </c>
      <c r="D6116" t="s">
        <v>591</v>
      </c>
      <c r="E6116" t="s">
        <v>4973</v>
      </c>
      <c r="F6116">
        <v>122</v>
      </c>
      <c r="G6116" t="s">
        <v>299</v>
      </c>
      <c r="H6116">
        <v>92.526910993232093</v>
      </c>
      <c r="I6116">
        <v>0.08</v>
      </c>
      <c r="J6116" t="s">
        <v>332</v>
      </c>
      <c r="K6116">
        <v>7.4021528794585603</v>
      </c>
      <c r="L6116">
        <v>903.06265129394501</v>
      </c>
      <c r="M6116">
        <v>0.08</v>
      </c>
      <c r="N6116">
        <v>0</v>
      </c>
      <c r="O6116">
        <v>0</v>
      </c>
      <c r="P6116">
        <v>0</v>
      </c>
      <c r="Q6116">
        <v>0</v>
      </c>
      <c r="R6116">
        <v>0</v>
      </c>
      <c r="S6116">
        <v>9.76</v>
      </c>
      <c r="T6116">
        <v>3</v>
      </c>
      <c r="U6116">
        <v>92.526910993232093</v>
      </c>
      <c r="V6116">
        <v>1.8957345971564E-2</v>
      </c>
    </row>
    <row r="6117" spans="1:22" hidden="1" x14ac:dyDescent="0.25">
      <c r="A6117" t="str">
        <f t="shared" si="126"/>
        <v>26-34MAsth Lowop_jcode</v>
      </c>
      <c r="B6117" t="s">
        <v>3783</v>
      </c>
      <c r="C6117" t="s">
        <v>5</v>
      </c>
      <c r="D6117" t="s">
        <v>591</v>
      </c>
      <c r="E6117" t="s">
        <v>4973</v>
      </c>
      <c r="F6117">
        <v>122</v>
      </c>
      <c r="G6117" t="s">
        <v>300</v>
      </c>
      <c r="H6117">
        <v>0</v>
      </c>
      <c r="I6117">
        <v>0</v>
      </c>
      <c r="J6117" t="s">
        <v>336</v>
      </c>
      <c r="K6117">
        <v>0</v>
      </c>
      <c r="L6117">
        <v>0</v>
      </c>
      <c r="M6117">
        <v>0</v>
      </c>
      <c r="N6117">
        <v>0</v>
      </c>
      <c r="O6117">
        <v>0</v>
      </c>
      <c r="P6117">
        <v>0</v>
      </c>
      <c r="Q6117">
        <v>0</v>
      </c>
      <c r="R6117">
        <v>0</v>
      </c>
      <c r="S6117">
        <v>0</v>
      </c>
      <c r="T6117">
        <v>3</v>
      </c>
      <c r="U6117">
        <v>0</v>
      </c>
      <c r="V6117">
        <v>0</v>
      </c>
    </row>
    <row r="6118" spans="1:22" hidden="1" x14ac:dyDescent="0.25">
      <c r="A6118" t="str">
        <f t="shared" si="126"/>
        <v>26-34MAsth Lowop_lab</v>
      </c>
      <c r="B6118" t="s">
        <v>3783</v>
      </c>
      <c r="C6118" t="s">
        <v>5</v>
      </c>
      <c r="D6118" t="s">
        <v>591</v>
      </c>
      <c r="E6118" t="s">
        <v>4973</v>
      </c>
      <c r="F6118">
        <v>122</v>
      </c>
      <c r="G6118" t="s">
        <v>301</v>
      </c>
      <c r="H6118">
        <v>66.629776918734294</v>
      </c>
      <c r="I6118">
        <v>0.8</v>
      </c>
      <c r="J6118" t="s">
        <v>333</v>
      </c>
      <c r="K6118">
        <v>53.303821534987399</v>
      </c>
      <c r="L6118">
        <v>6503.0662272684704</v>
      </c>
      <c r="M6118">
        <v>0</v>
      </c>
      <c r="N6118">
        <v>0.8</v>
      </c>
      <c r="O6118">
        <v>0</v>
      </c>
      <c r="P6118">
        <v>0</v>
      </c>
      <c r="Q6118">
        <v>0</v>
      </c>
      <c r="R6118">
        <v>0</v>
      </c>
      <c r="S6118">
        <v>97.6</v>
      </c>
      <c r="T6118">
        <v>3</v>
      </c>
      <c r="U6118">
        <v>66.629776918734294</v>
      </c>
      <c r="V6118">
        <v>0.51948051948051999</v>
      </c>
    </row>
    <row r="6119" spans="1:22" hidden="1" x14ac:dyDescent="0.25">
      <c r="A6119" t="str">
        <f t="shared" si="126"/>
        <v>26-34MAsth Lowop_mh</v>
      </c>
      <c r="B6119" t="s">
        <v>3783</v>
      </c>
      <c r="C6119" t="s">
        <v>5</v>
      </c>
      <c r="D6119" t="s">
        <v>591</v>
      </c>
      <c r="E6119" t="s">
        <v>4973</v>
      </c>
      <c r="F6119">
        <v>122</v>
      </c>
      <c r="G6119" t="s">
        <v>302</v>
      </c>
      <c r="H6119">
        <v>93.018461149622098</v>
      </c>
      <c r="I6119">
        <v>0.1</v>
      </c>
      <c r="J6119" t="s">
        <v>332</v>
      </c>
      <c r="K6119">
        <v>9.3018461149622098</v>
      </c>
      <c r="L6119">
        <v>1134.8252260253901</v>
      </c>
      <c r="M6119">
        <v>0.1</v>
      </c>
      <c r="N6119">
        <v>0</v>
      </c>
      <c r="O6119">
        <v>0</v>
      </c>
      <c r="P6119">
        <v>0</v>
      </c>
      <c r="Q6119">
        <v>0</v>
      </c>
      <c r="R6119">
        <v>0</v>
      </c>
      <c r="S6119">
        <v>12.2</v>
      </c>
      <c r="T6119">
        <v>3</v>
      </c>
      <c r="U6119">
        <v>93.018461149622098</v>
      </c>
      <c r="V6119">
        <v>2.3696682464454999E-2</v>
      </c>
    </row>
    <row r="6120" spans="1:22" hidden="1" x14ac:dyDescent="0.25">
      <c r="A6120" t="str">
        <f t="shared" si="126"/>
        <v>26-34MAsth Lowop_op_fac</v>
      </c>
      <c r="B6120" t="s">
        <v>3783</v>
      </c>
      <c r="C6120" t="s">
        <v>5</v>
      </c>
      <c r="D6120" t="s">
        <v>591</v>
      </c>
      <c r="E6120" t="s">
        <v>4973</v>
      </c>
      <c r="F6120">
        <v>122</v>
      </c>
      <c r="G6120" t="s">
        <v>303</v>
      </c>
      <c r="H6120">
        <v>155.002507183044</v>
      </c>
      <c r="I6120">
        <v>0.16</v>
      </c>
      <c r="J6120" t="s">
        <v>336</v>
      </c>
      <c r="K6120">
        <v>24.800401149287001</v>
      </c>
      <c r="L6120">
        <v>3025.6489402130101</v>
      </c>
      <c r="M6120">
        <v>0</v>
      </c>
      <c r="N6120">
        <v>0</v>
      </c>
      <c r="O6120">
        <v>0</v>
      </c>
      <c r="P6120">
        <v>0</v>
      </c>
      <c r="Q6120">
        <v>0.16</v>
      </c>
      <c r="R6120">
        <v>24.800401149287001</v>
      </c>
      <c r="S6120">
        <v>19.52</v>
      </c>
      <c r="T6120">
        <v>3</v>
      </c>
      <c r="U6120">
        <v>155.002507183044</v>
      </c>
      <c r="V6120">
        <v>0.10126582278481</v>
      </c>
    </row>
    <row r="6121" spans="1:22" hidden="1" x14ac:dyDescent="0.25">
      <c r="A6121" t="str">
        <f t="shared" si="126"/>
        <v>26-34MAsth Lowop_other</v>
      </c>
      <c r="B6121" t="s">
        <v>3783</v>
      </c>
      <c r="C6121" t="s">
        <v>5</v>
      </c>
      <c r="D6121" t="s">
        <v>591</v>
      </c>
      <c r="E6121" t="s">
        <v>4973</v>
      </c>
      <c r="F6121">
        <v>122</v>
      </c>
      <c r="G6121" t="s">
        <v>304</v>
      </c>
      <c r="H6121">
        <v>55.105910215834903</v>
      </c>
      <c r="I6121">
        <v>1</v>
      </c>
      <c r="J6121" t="s">
        <v>336</v>
      </c>
      <c r="K6121">
        <v>55.105910215834903</v>
      </c>
      <c r="L6121">
        <v>6722.9210463318605</v>
      </c>
      <c r="M6121">
        <v>0</v>
      </c>
      <c r="N6121">
        <v>0</v>
      </c>
      <c r="O6121">
        <v>0</v>
      </c>
      <c r="P6121">
        <v>0</v>
      </c>
      <c r="Q6121">
        <v>1</v>
      </c>
      <c r="R6121">
        <v>55.105910215834903</v>
      </c>
      <c r="S6121">
        <v>122</v>
      </c>
      <c r="T6121">
        <v>3</v>
      </c>
      <c r="U6121">
        <v>55.105910215834903</v>
      </c>
      <c r="V6121">
        <v>0.632911392405063</v>
      </c>
    </row>
    <row r="6122" spans="1:22" hidden="1" x14ac:dyDescent="0.25">
      <c r="A6122" t="str">
        <f t="shared" si="126"/>
        <v>26-34MAsth Lowop_prev</v>
      </c>
      <c r="B6122" t="s">
        <v>3783</v>
      </c>
      <c r="C6122" t="s">
        <v>5</v>
      </c>
      <c r="D6122" t="s">
        <v>591</v>
      </c>
      <c r="E6122" t="s">
        <v>4973</v>
      </c>
      <c r="F6122">
        <v>122</v>
      </c>
      <c r="G6122" t="s">
        <v>305</v>
      </c>
      <c r="H6122">
        <v>105.777878514714</v>
      </c>
      <c r="I6122">
        <v>0.81</v>
      </c>
      <c r="J6122" t="s">
        <v>332</v>
      </c>
      <c r="K6122">
        <v>85.680081596918598</v>
      </c>
      <c r="L6122">
        <v>10452.969954824101</v>
      </c>
      <c r="M6122">
        <v>0.81</v>
      </c>
      <c r="N6122">
        <v>0</v>
      </c>
      <c r="O6122">
        <v>0</v>
      </c>
      <c r="P6122">
        <v>0</v>
      </c>
      <c r="Q6122">
        <v>0</v>
      </c>
      <c r="R6122">
        <v>0</v>
      </c>
      <c r="S6122">
        <v>98.82</v>
      </c>
      <c r="T6122">
        <v>3</v>
      </c>
      <c r="U6122">
        <v>105.777878514714</v>
      </c>
      <c r="V6122">
        <v>0.19194312796208499</v>
      </c>
    </row>
    <row r="6123" spans="1:22" hidden="1" x14ac:dyDescent="0.25">
      <c r="A6123" t="str">
        <f t="shared" si="126"/>
        <v>26-34MAsth Lowop_primcare</v>
      </c>
      <c r="B6123" t="s">
        <v>3783</v>
      </c>
      <c r="C6123" t="s">
        <v>5</v>
      </c>
      <c r="D6123" t="s">
        <v>591</v>
      </c>
      <c r="E6123" t="s">
        <v>4973</v>
      </c>
      <c r="F6123">
        <v>122</v>
      </c>
      <c r="G6123" t="s">
        <v>306</v>
      </c>
      <c r="H6123">
        <v>107.74168812152099</v>
      </c>
      <c r="I6123">
        <v>1.91</v>
      </c>
      <c r="J6123" t="s">
        <v>332</v>
      </c>
      <c r="K6123">
        <v>205.78662431210401</v>
      </c>
      <c r="L6123">
        <v>25105.968166076698</v>
      </c>
      <c r="M6123">
        <v>1.91</v>
      </c>
      <c r="N6123">
        <v>0</v>
      </c>
      <c r="O6123">
        <v>0</v>
      </c>
      <c r="P6123">
        <v>0</v>
      </c>
      <c r="Q6123">
        <v>0</v>
      </c>
      <c r="R6123">
        <v>0</v>
      </c>
      <c r="S6123">
        <v>233.02</v>
      </c>
      <c r="T6123">
        <v>3</v>
      </c>
      <c r="U6123">
        <v>107.74168812152099</v>
      </c>
      <c r="V6123">
        <v>0.45260663507109</v>
      </c>
    </row>
    <row r="6124" spans="1:22" hidden="1" x14ac:dyDescent="0.25">
      <c r="A6124" t="str">
        <f t="shared" si="126"/>
        <v>26-34MAsth Lowop_rehab</v>
      </c>
      <c r="B6124" t="s">
        <v>3783</v>
      </c>
      <c r="C6124" t="s">
        <v>5</v>
      </c>
      <c r="D6124" t="s">
        <v>591</v>
      </c>
      <c r="E6124" t="s">
        <v>4973</v>
      </c>
      <c r="F6124">
        <v>122</v>
      </c>
      <c r="G6124" t="s">
        <v>307</v>
      </c>
      <c r="H6124">
        <v>37.722127553220702</v>
      </c>
      <c r="I6124">
        <v>0.2</v>
      </c>
      <c r="J6124" t="s">
        <v>336</v>
      </c>
      <c r="K6124">
        <v>7.54442551064413</v>
      </c>
      <c r="L6124">
        <v>920.41991229858399</v>
      </c>
      <c r="M6124">
        <v>0</v>
      </c>
      <c r="N6124">
        <v>0</v>
      </c>
      <c r="O6124">
        <v>0</v>
      </c>
      <c r="P6124">
        <v>0</v>
      </c>
      <c r="Q6124">
        <v>0.2</v>
      </c>
      <c r="R6124">
        <v>7.54442551064413</v>
      </c>
      <c r="S6124">
        <v>24.4</v>
      </c>
      <c r="T6124">
        <v>3</v>
      </c>
      <c r="U6124">
        <v>37.722127553220702</v>
      </c>
      <c r="V6124">
        <v>0.126582278481013</v>
      </c>
    </row>
    <row r="6125" spans="1:22" hidden="1" x14ac:dyDescent="0.25">
      <c r="A6125" t="str">
        <f t="shared" si="126"/>
        <v>26-34MAsth Lowop_speccare</v>
      </c>
      <c r="B6125" t="s">
        <v>3783</v>
      </c>
      <c r="C6125" t="s">
        <v>5</v>
      </c>
      <c r="D6125" t="s">
        <v>591</v>
      </c>
      <c r="E6125" t="s">
        <v>4973</v>
      </c>
      <c r="F6125">
        <v>122</v>
      </c>
      <c r="G6125" t="s">
        <v>308</v>
      </c>
      <c r="H6125">
        <v>115.54820945301999</v>
      </c>
      <c r="I6125">
        <v>1.1399999999999999</v>
      </c>
      <c r="J6125" t="s">
        <v>332</v>
      </c>
      <c r="K6125">
        <v>131.724958776443</v>
      </c>
      <c r="L6125">
        <v>16070.444970726099</v>
      </c>
      <c r="M6125">
        <v>1.1399999999999999</v>
      </c>
      <c r="N6125">
        <v>0</v>
      </c>
      <c r="O6125">
        <v>0</v>
      </c>
      <c r="P6125">
        <v>0</v>
      </c>
      <c r="Q6125">
        <v>0</v>
      </c>
      <c r="R6125">
        <v>0</v>
      </c>
      <c r="S6125">
        <v>139.08000000000001</v>
      </c>
      <c r="T6125">
        <v>3</v>
      </c>
      <c r="U6125">
        <v>115.54820945301999</v>
      </c>
      <c r="V6125">
        <v>0.27014218009478702</v>
      </c>
    </row>
    <row r="6126" spans="1:22" hidden="1" x14ac:dyDescent="0.25">
      <c r="A6126" t="str">
        <f t="shared" si="126"/>
        <v>26-34MAsth Lowop_surg</v>
      </c>
      <c r="B6126" t="s">
        <v>3783</v>
      </c>
      <c r="C6126" t="s">
        <v>5</v>
      </c>
      <c r="D6126" t="s">
        <v>591</v>
      </c>
      <c r="E6126" t="s">
        <v>4973</v>
      </c>
      <c r="F6126">
        <v>122</v>
      </c>
      <c r="G6126" t="s">
        <v>309</v>
      </c>
      <c r="H6126">
        <v>11.191393964647199</v>
      </c>
      <c r="I6126">
        <v>0.11</v>
      </c>
      <c r="J6126" t="s">
        <v>336</v>
      </c>
      <c r="K6126">
        <v>1.2310533361111999</v>
      </c>
      <c r="L6126">
        <v>150.18850700556601</v>
      </c>
      <c r="M6126">
        <v>0</v>
      </c>
      <c r="N6126">
        <v>0</v>
      </c>
      <c r="O6126">
        <v>0</v>
      </c>
      <c r="P6126">
        <v>0</v>
      </c>
      <c r="Q6126">
        <v>0.11</v>
      </c>
      <c r="R6126">
        <v>1.2310533361111999</v>
      </c>
      <c r="S6126">
        <v>13.42</v>
      </c>
      <c r="T6126">
        <v>3</v>
      </c>
      <c r="U6126">
        <v>11.191393964647199</v>
      </c>
      <c r="V6126">
        <v>6.9620253164557E-2</v>
      </c>
    </row>
    <row r="6127" spans="1:22" hidden="1" x14ac:dyDescent="0.25">
      <c r="A6127" t="str">
        <f t="shared" si="126"/>
        <v>26-34MAsth Lowop_ultrasound</v>
      </c>
      <c r="B6127" t="s">
        <v>3783</v>
      </c>
      <c r="C6127" t="s">
        <v>5</v>
      </c>
      <c r="D6127" t="s">
        <v>591</v>
      </c>
      <c r="E6127" t="s">
        <v>4973</v>
      </c>
      <c r="F6127">
        <v>122</v>
      </c>
      <c r="G6127" t="s">
        <v>310</v>
      </c>
      <c r="H6127">
        <v>126.71434920764401</v>
      </c>
      <c r="I6127">
        <v>0.02</v>
      </c>
      <c r="J6127" t="s">
        <v>333</v>
      </c>
      <c r="K6127">
        <v>2.5342869841528701</v>
      </c>
      <c r="L6127">
        <v>309.18301206665097</v>
      </c>
      <c r="M6127">
        <v>0</v>
      </c>
      <c r="N6127">
        <v>0.02</v>
      </c>
      <c r="O6127">
        <v>0</v>
      </c>
      <c r="P6127">
        <v>0</v>
      </c>
      <c r="Q6127">
        <v>0</v>
      </c>
      <c r="R6127">
        <v>0</v>
      </c>
      <c r="S6127">
        <v>2.44</v>
      </c>
      <c r="T6127">
        <v>3</v>
      </c>
      <c r="U6127">
        <v>126.71434920764401</v>
      </c>
      <c r="V6127">
        <v>1.2987012987013E-2</v>
      </c>
    </row>
    <row r="6128" spans="1:22" hidden="1" x14ac:dyDescent="0.25">
      <c r="A6128" t="str">
        <f t="shared" si="126"/>
        <v>26-34MAsth Lowop_xray</v>
      </c>
      <c r="B6128" t="s">
        <v>3783</v>
      </c>
      <c r="C6128" t="s">
        <v>5</v>
      </c>
      <c r="D6128" t="s">
        <v>591</v>
      </c>
      <c r="E6128" t="s">
        <v>4973</v>
      </c>
      <c r="F6128">
        <v>122</v>
      </c>
      <c r="G6128" t="s">
        <v>311</v>
      </c>
      <c r="H6128">
        <v>113.755514440665</v>
      </c>
      <c r="I6128">
        <v>0.23</v>
      </c>
      <c r="J6128" t="s">
        <v>333</v>
      </c>
      <c r="K6128">
        <v>26.163768321353</v>
      </c>
      <c r="L6128">
        <v>3191.97973520507</v>
      </c>
      <c r="M6128">
        <v>0</v>
      </c>
      <c r="N6128">
        <v>0.23</v>
      </c>
      <c r="O6128">
        <v>0</v>
      </c>
      <c r="P6128">
        <v>0</v>
      </c>
      <c r="Q6128">
        <v>0</v>
      </c>
      <c r="R6128">
        <v>0</v>
      </c>
      <c r="S6128">
        <v>28.06</v>
      </c>
      <c r="T6128">
        <v>3</v>
      </c>
      <c r="U6128">
        <v>113.755514440665</v>
      </c>
      <c r="V6128">
        <v>0.14935064935064901</v>
      </c>
    </row>
    <row r="6129" spans="1:22" hidden="1" x14ac:dyDescent="0.25">
      <c r="A6129" t="str">
        <f t="shared" si="126"/>
        <v>26-34MAsth Lowrx_generic</v>
      </c>
      <c r="B6129" t="s">
        <v>3783</v>
      </c>
      <c r="C6129" t="s">
        <v>5</v>
      </c>
      <c r="D6129" t="s">
        <v>591</v>
      </c>
      <c r="E6129" t="s">
        <v>4973</v>
      </c>
      <c r="F6129">
        <v>122</v>
      </c>
      <c r="G6129" t="s">
        <v>312</v>
      </c>
      <c r="H6129">
        <v>17.866989798212298</v>
      </c>
      <c r="I6129">
        <v>5.87</v>
      </c>
      <c r="J6129" t="s">
        <v>334</v>
      </c>
      <c r="K6129">
        <v>104.879230115506</v>
      </c>
      <c r="L6129">
        <v>12795.2660740917</v>
      </c>
      <c r="M6129">
        <v>0</v>
      </c>
      <c r="N6129">
        <v>0</v>
      </c>
      <c r="O6129">
        <v>5.87</v>
      </c>
      <c r="P6129">
        <v>0</v>
      </c>
      <c r="Q6129">
        <v>0</v>
      </c>
      <c r="R6129">
        <v>0</v>
      </c>
      <c r="S6129">
        <v>716.14</v>
      </c>
      <c r="T6129">
        <v>3</v>
      </c>
      <c r="U6129">
        <v>17.866989798212298</v>
      </c>
      <c r="V6129">
        <v>0.72828784119106704</v>
      </c>
    </row>
    <row r="6130" spans="1:22" hidden="1" x14ac:dyDescent="0.25">
      <c r="A6130" t="str">
        <f t="shared" si="126"/>
        <v>26-34MAsth Lowrx_npbrand</v>
      </c>
      <c r="B6130" t="s">
        <v>3783</v>
      </c>
      <c r="C6130" t="s">
        <v>5</v>
      </c>
      <c r="D6130" t="s">
        <v>591</v>
      </c>
      <c r="E6130" t="s">
        <v>4973</v>
      </c>
      <c r="F6130">
        <v>122</v>
      </c>
      <c r="G6130" t="s">
        <v>2688</v>
      </c>
      <c r="H6130">
        <v>165.54048771332199</v>
      </c>
      <c r="I6130">
        <v>0.27640110669000001</v>
      </c>
      <c r="J6130" t="s">
        <v>334</v>
      </c>
      <c r="K6130">
        <v>45.755574005964597</v>
      </c>
      <c r="L6130">
        <v>5582.1800287276801</v>
      </c>
      <c r="M6130">
        <v>0</v>
      </c>
      <c r="N6130">
        <v>0</v>
      </c>
      <c r="O6130">
        <v>0.27640110669000001</v>
      </c>
      <c r="P6130">
        <v>0</v>
      </c>
      <c r="Q6130">
        <v>0</v>
      </c>
      <c r="R6130">
        <v>0</v>
      </c>
      <c r="S6130">
        <v>33.72093501618</v>
      </c>
      <c r="T6130">
        <v>3</v>
      </c>
      <c r="U6130">
        <v>165.54048771332199</v>
      </c>
      <c r="V6130">
        <v>3.4292941276674899E-2</v>
      </c>
    </row>
    <row r="6131" spans="1:22" hidden="1" x14ac:dyDescent="0.25">
      <c r="A6131" t="str">
        <f t="shared" si="126"/>
        <v>26-34MAsth Lowrx_pbrand</v>
      </c>
      <c r="B6131" t="s">
        <v>3783</v>
      </c>
      <c r="C6131" t="s">
        <v>5</v>
      </c>
      <c r="D6131" t="s">
        <v>591</v>
      </c>
      <c r="E6131" t="s">
        <v>4973</v>
      </c>
      <c r="F6131">
        <v>122</v>
      </c>
      <c r="G6131" t="s">
        <v>2687</v>
      </c>
      <c r="H6131">
        <v>102.737846480493</v>
      </c>
      <c r="I6131">
        <v>1.9135988933100001</v>
      </c>
      <c r="J6131" t="s">
        <v>334</v>
      </c>
      <c r="K6131">
        <v>196.599029326124</v>
      </c>
      <c r="L6131">
        <v>23985.081577787201</v>
      </c>
      <c r="M6131">
        <v>0</v>
      </c>
      <c r="N6131">
        <v>0</v>
      </c>
      <c r="O6131">
        <v>1.9135988933100001</v>
      </c>
      <c r="P6131">
        <v>0</v>
      </c>
      <c r="Q6131">
        <v>0</v>
      </c>
      <c r="R6131">
        <v>0</v>
      </c>
      <c r="S6131">
        <v>233.45906498382001</v>
      </c>
      <c r="T6131">
        <v>3</v>
      </c>
      <c r="U6131">
        <v>102.737846480493</v>
      </c>
      <c r="V6131">
        <v>0.237419217532258</v>
      </c>
    </row>
    <row r="6132" spans="1:22" hidden="1" x14ac:dyDescent="0.25">
      <c r="A6132" t="str">
        <f t="shared" si="126"/>
        <v>26-34MAsth Lowrx_specialty</v>
      </c>
      <c r="B6132" t="s">
        <v>3783</v>
      </c>
      <c r="C6132" t="s">
        <v>5</v>
      </c>
      <c r="D6132" t="s">
        <v>591</v>
      </c>
      <c r="E6132" t="s">
        <v>4973</v>
      </c>
      <c r="F6132">
        <v>122</v>
      </c>
      <c r="G6132" t="s">
        <v>313</v>
      </c>
      <c r="H6132">
        <v>0</v>
      </c>
      <c r="I6132">
        <v>0</v>
      </c>
      <c r="J6132" t="s">
        <v>334</v>
      </c>
      <c r="K6132">
        <v>0</v>
      </c>
      <c r="L6132">
        <v>0</v>
      </c>
      <c r="M6132">
        <v>0</v>
      </c>
      <c r="N6132">
        <v>0</v>
      </c>
      <c r="O6132">
        <v>0</v>
      </c>
      <c r="P6132">
        <v>0</v>
      </c>
      <c r="Q6132">
        <v>0</v>
      </c>
      <c r="R6132">
        <v>0</v>
      </c>
      <c r="S6132">
        <v>0</v>
      </c>
      <c r="T6132">
        <v>3</v>
      </c>
      <c r="U6132">
        <v>0</v>
      </c>
      <c r="V6132">
        <v>0</v>
      </c>
    </row>
    <row r="6133" spans="1:22" hidden="1" x14ac:dyDescent="0.25">
      <c r="A6133" t="str">
        <f t="shared" si="126"/>
        <v>26-34MAsth Medip_fac</v>
      </c>
      <c r="B6133" t="s">
        <v>3783</v>
      </c>
      <c r="C6133" t="s">
        <v>5</v>
      </c>
      <c r="D6133" t="s">
        <v>591</v>
      </c>
      <c r="E6133" t="s">
        <v>4974</v>
      </c>
      <c r="F6133">
        <v>0</v>
      </c>
      <c r="G6133" t="s">
        <v>289</v>
      </c>
      <c r="H6133">
        <v>1413.05635120796</v>
      </c>
      <c r="I6133">
        <v>5.0000000000000001E-3</v>
      </c>
      <c r="J6133" t="s">
        <v>335</v>
      </c>
      <c r="K6133">
        <v>7.0652817560398002</v>
      </c>
      <c r="L6133">
        <v>0</v>
      </c>
      <c r="M6133">
        <v>0</v>
      </c>
      <c r="N6133">
        <v>0</v>
      </c>
      <c r="O6133">
        <v>0</v>
      </c>
      <c r="P6133">
        <v>5.0000000000000001E-3</v>
      </c>
      <c r="Q6133">
        <v>0</v>
      </c>
      <c r="R6133">
        <v>0</v>
      </c>
      <c r="S6133">
        <v>0</v>
      </c>
      <c r="T6133">
        <v>5.5</v>
      </c>
      <c r="U6133">
        <v>1413.05635120796</v>
      </c>
      <c r="V6133">
        <v>1</v>
      </c>
    </row>
    <row r="6134" spans="1:22" hidden="1" x14ac:dyDescent="0.25">
      <c r="A6134" t="str">
        <f t="shared" si="126"/>
        <v>26-34MAsth Medip_prof</v>
      </c>
      <c r="B6134" t="s">
        <v>3783</v>
      </c>
      <c r="C6134" t="s">
        <v>5</v>
      </c>
      <c r="D6134" t="s">
        <v>591</v>
      </c>
      <c r="E6134" t="s">
        <v>4974</v>
      </c>
      <c r="F6134">
        <v>0</v>
      </c>
      <c r="G6134" t="s">
        <v>290</v>
      </c>
      <c r="H6134">
        <v>0</v>
      </c>
      <c r="I6134">
        <v>5.0000000000000001E-3</v>
      </c>
      <c r="J6134" t="s">
        <v>363</v>
      </c>
      <c r="K6134">
        <v>0</v>
      </c>
      <c r="L6134">
        <v>0</v>
      </c>
      <c r="M6134">
        <v>0</v>
      </c>
      <c r="N6134">
        <v>0</v>
      </c>
      <c r="O6134">
        <v>0</v>
      </c>
      <c r="P6134">
        <v>0</v>
      </c>
      <c r="Q6134">
        <v>0</v>
      </c>
      <c r="R6134">
        <v>0</v>
      </c>
      <c r="S6134">
        <v>0</v>
      </c>
      <c r="T6134">
        <v>5.5</v>
      </c>
      <c r="U6134">
        <v>0</v>
      </c>
      <c r="V6134">
        <v>1</v>
      </c>
    </row>
    <row r="6135" spans="1:22" hidden="1" x14ac:dyDescent="0.25">
      <c r="A6135" t="str">
        <f t="shared" si="126"/>
        <v>26-34MAsth Medop_ambulance</v>
      </c>
      <c r="B6135" t="s">
        <v>3783</v>
      </c>
      <c r="C6135" t="s">
        <v>5</v>
      </c>
      <c r="D6135" t="s">
        <v>591</v>
      </c>
      <c r="E6135" t="s">
        <v>4974</v>
      </c>
      <c r="F6135">
        <v>0</v>
      </c>
      <c r="G6135" t="s">
        <v>291</v>
      </c>
      <c r="H6135">
        <v>778.26325339395498</v>
      </c>
      <c r="I6135">
        <v>5.0000000000000001E-3</v>
      </c>
      <c r="J6135" t="s">
        <v>336</v>
      </c>
      <c r="K6135">
        <v>3.8913162669697798</v>
      </c>
      <c r="L6135">
        <v>0</v>
      </c>
      <c r="M6135">
        <v>0</v>
      </c>
      <c r="N6135">
        <v>0</v>
      </c>
      <c r="O6135">
        <v>0</v>
      </c>
      <c r="P6135">
        <v>0</v>
      </c>
      <c r="Q6135">
        <v>5.0000000000000001E-3</v>
      </c>
      <c r="R6135">
        <v>3.8913162669697798</v>
      </c>
      <c r="S6135">
        <v>0</v>
      </c>
      <c r="T6135">
        <v>5.5</v>
      </c>
      <c r="U6135">
        <v>778.26325339395498</v>
      </c>
      <c r="V6135">
        <v>1.8939393939393901E-3</v>
      </c>
    </row>
    <row r="6136" spans="1:22" hidden="1" x14ac:dyDescent="0.25">
      <c r="A6136" t="str">
        <f t="shared" si="126"/>
        <v>26-34MAsth Medop_chiro</v>
      </c>
      <c r="B6136" t="s">
        <v>3783</v>
      </c>
      <c r="C6136" t="s">
        <v>5</v>
      </c>
      <c r="D6136" t="s">
        <v>591</v>
      </c>
      <c r="E6136" t="s">
        <v>4974</v>
      </c>
      <c r="F6136">
        <v>0</v>
      </c>
      <c r="G6136" t="s">
        <v>292</v>
      </c>
      <c r="H6136">
        <v>53.992143375418998</v>
      </c>
      <c r="I6136">
        <v>0.61499999999999999</v>
      </c>
      <c r="J6136" t="s">
        <v>332</v>
      </c>
      <c r="K6136">
        <v>33.205168175882697</v>
      </c>
      <c r="L6136">
        <v>0</v>
      </c>
      <c r="M6136">
        <v>0.61499999999999999</v>
      </c>
      <c r="N6136">
        <v>0</v>
      </c>
      <c r="O6136">
        <v>0</v>
      </c>
      <c r="P6136">
        <v>0</v>
      </c>
      <c r="Q6136">
        <v>0</v>
      </c>
      <c r="R6136">
        <v>0</v>
      </c>
      <c r="S6136">
        <v>0</v>
      </c>
      <c r="T6136">
        <v>5.5</v>
      </c>
      <c r="U6136">
        <v>53.992143375418998</v>
      </c>
      <c r="V6136">
        <v>0.10327455919395501</v>
      </c>
    </row>
    <row r="6137" spans="1:22" hidden="1" x14ac:dyDescent="0.25">
      <c r="A6137" t="str">
        <f t="shared" si="126"/>
        <v>26-34MAsth Medop_ct_mri</v>
      </c>
      <c r="B6137" t="s">
        <v>3783</v>
      </c>
      <c r="C6137" t="s">
        <v>5</v>
      </c>
      <c r="D6137" t="s">
        <v>591</v>
      </c>
      <c r="E6137" t="s">
        <v>4974</v>
      </c>
      <c r="F6137">
        <v>0</v>
      </c>
      <c r="G6137" t="s">
        <v>293</v>
      </c>
      <c r="H6137">
        <v>663.93728965567095</v>
      </c>
      <c r="I6137">
        <v>0.1</v>
      </c>
      <c r="J6137" t="s">
        <v>333</v>
      </c>
      <c r="K6137">
        <v>66.393728965567107</v>
      </c>
      <c r="L6137">
        <v>0</v>
      </c>
      <c r="M6137">
        <v>0</v>
      </c>
      <c r="N6137">
        <v>0.1</v>
      </c>
      <c r="O6137">
        <v>0</v>
      </c>
      <c r="P6137">
        <v>0</v>
      </c>
      <c r="Q6137">
        <v>0</v>
      </c>
      <c r="R6137">
        <v>0</v>
      </c>
      <c r="S6137">
        <v>0</v>
      </c>
      <c r="T6137">
        <v>5.5</v>
      </c>
      <c r="U6137">
        <v>663.93728965567095</v>
      </c>
      <c r="V6137">
        <v>4.4052863436123302E-2</v>
      </c>
    </row>
    <row r="6138" spans="1:22" hidden="1" x14ac:dyDescent="0.25">
      <c r="A6138" t="str">
        <f t="shared" si="126"/>
        <v>26-34MAsth Medop_diagnostic_cardiology</v>
      </c>
      <c r="B6138" t="s">
        <v>3783</v>
      </c>
      <c r="C6138" t="s">
        <v>5</v>
      </c>
      <c r="D6138" t="s">
        <v>591</v>
      </c>
      <c r="E6138" t="s">
        <v>4974</v>
      </c>
      <c r="F6138">
        <v>0</v>
      </c>
      <c r="G6138" t="s">
        <v>294</v>
      </c>
      <c r="H6138">
        <v>150.56481434927599</v>
      </c>
      <c r="I6138">
        <v>0.69499999999999995</v>
      </c>
      <c r="J6138" t="s">
        <v>333</v>
      </c>
      <c r="K6138">
        <v>104.642545972747</v>
      </c>
      <c r="L6138">
        <v>0</v>
      </c>
      <c r="M6138">
        <v>0</v>
      </c>
      <c r="N6138">
        <v>0.69499999999999995</v>
      </c>
      <c r="O6138">
        <v>0</v>
      </c>
      <c r="P6138">
        <v>0</v>
      </c>
      <c r="Q6138">
        <v>0</v>
      </c>
      <c r="R6138">
        <v>0</v>
      </c>
      <c r="S6138">
        <v>0</v>
      </c>
      <c r="T6138">
        <v>5.5</v>
      </c>
      <c r="U6138">
        <v>150.56481434927599</v>
      </c>
      <c r="V6138">
        <v>0.30616740088105698</v>
      </c>
    </row>
    <row r="6139" spans="1:22" hidden="1" x14ac:dyDescent="0.25">
      <c r="A6139" t="str">
        <f t="shared" si="126"/>
        <v>26-34MAsth Medop_dialysis</v>
      </c>
      <c r="B6139" t="s">
        <v>3783</v>
      </c>
      <c r="C6139" t="s">
        <v>5</v>
      </c>
      <c r="D6139" t="s">
        <v>591</v>
      </c>
      <c r="E6139" t="s">
        <v>4974</v>
      </c>
      <c r="F6139">
        <v>0</v>
      </c>
      <c r="G6139" t="s">
        <v>295</v>
      </c>
      <c r="H6139">
        <v>0</v>
      </c>
      <c r="I6139">
        <v>0</v>
      </c>
      <c r="J6139" t="s">
        <v>336</v>
      </c>
      <c r="K6139">
        <v>0</v>
      </c>
      <c r="L6139">
        <v>0</v>
      </c>
      <c r="M6139">
        <v>0</v>
      </c>
      <c r="N6139">
        <v>0</v>
      </c>
      <c r="O6139">
        <v>0</v>
      </c>
      <c r="P6139">
        <v>0</v>
      </c>
      <c r="Q6139">
        <v>0</v>
      </c>
      <c r="R6139">
        <v>0</v>
      </c>
      <c r="S6139">
        <v>0</v>
      </c>
      <c r="T6139">
        <v>5.5</v>
      </c>
      <c r="U6139">
        <v>0</v>
      </c>
      <c r="V6139">
        <v>0</v>
      </c>
    </row>
    <row r="6140" spans="1:22" hidden="1" x14ac:dyDescent="0.25">
      <c r="A6140" t="str">
        <f t="shared" si="126"/>
        <v>26-34MAsth Medop_dme</v>
      </c>
      <c r="B6140" t="s">
        <v>3783</v>
      </c>
      <c r="C6140" t="s">
        <v>5</v>
      </c>
      <c r="D6140" t="s">
        <v>591</v>
      </c>
      <c r="E6140" t="s">
        <v>4974</v>
      </c>
      <c r="F6140">
        <v>0</v>
      </c>
      <c r="G6140" t="s">
        <v>296</v>
      </c>
      <c r="H6140">
        <v>182.072205051753</v>
      </c>
      <c r="I6140">
        <v>9.5000000000000001E-2</v>
      </c>
      <c r="J6140" t="s">
        <v>336</v>
      </c>
      <c r="K6140">
        <v>17.296859479916499</v>
      </c>
      <c r="L6140">
        <v>0</v>
      </c>
      <c r="M6140">
        <v>0</v>
      </c>
      <c r="N6140">
        <v>0</v>
      </c>
      <c r="O6140">
        <v>0</v>
      </c>
      <c r="P6140">
        <v>0</v>
      </c>
      <c r="Q6140">
        <v>9.5000000000000001E-2</v>
      </c>
      <c r="R6140">
        <v>17.296859479916499</v>
      </c>
      <c r="S6140">
        <v>0</v>
      </c>
      <c r="T6140">
        <v>5.5</v>
      </c>
      <c r="U6140">
        <v>182.072205051753</v>
      </c>
      <c r="V6140">
        <v>3.5984848484848501E-2</v>
      </c>
    </row>
    <row r="6141" spans="1:22" hidden="1" x14ac:dyDescent="0.25">
      <c r="A6141" t="str">
        <f t="shared" si="126"/>
        <v>26-34MAsth Medop_er_fac</v>
      </c>
      <c r="B6141" t="s">
        <v>3783</v>
      </c>
      <c r="C6141" t="s">
        <v>5</v>
      </c>
      <c r="D6141" t="s">
        <v>591</v>
      </c>
      <c r="E6141" t="s">
        <v>4974</v>
      </c>
      <c r="F6141">
        <v>0</v>
      </c>
      <c r="G6141" t="s">
        <v>297</v>
      </c>
      <c r="H6141">
        <v>1270.5750468081901</v>
      </c>
      <c r="I6141">
        <v>0.38500000000000001</v>
      </c>
      <c r="J6141" t="s">
        <v>336</v>
      </c>
      <c r="K6141">
        <v>489.17139302115203</v>
      </c>
      <c r="L6141">
        <v>0</v>
      </c>
      <c r="M6141">
        <v>0</v>
      </c>
      <c r="N6141">
        <v>0</v>
      </c>
      <c r="O6141">
        <v>0</v>
      </c>
      <c r="P6141">
        <v>0</v>
      </c>
      <c r="Q6141">
        <v>0.38500000000000001</v>
      </c>
      <c r="R6141">
        <v>489.17139302115203</v>
      </c>
      <c r="S6141">
        <v>0</v>
      </c>
      <c r="T6141">
        <v>5.5</v>
      </c>
      <c r="U6141">
        <v>1270.5750468081901</v>
      </c>
      <c r="V6141">
        <v>0.14583333333333301</v>
      </c>
    </row>
    <row r="6142" spans="1:22" hidden="1" x14ac:dyDescent="0.25">
      <c r="A6142" t="str">
        <f t="shared" si="126"/>
        <v>26-34MAsth Medop_er_prof</v>
      </c>
      <c r="B6142" t="s">
        <v>3783</v>
      </c>
      <c r="C6142" t="s">
        <v>5</v>
      </c>
      <c r="D6142" t="s">
        <v>591</v>
      </c>
      <c r="E6142" t="s">
        <v>4974</v>
      </c>
      <c r="F6142">
        <v>0</v>
      </c>
      <c r="G6142" t="s">
        <v>298</v>
      </c>
      <c r="H6142">
        <v>0</v>
      </c>
      <c r="I6142">
        <v>0</v>
      </c>
      <c r="J6142" t="s">
        <v>276</v>
      </c>
      <c r="K6142">
        <v>0</v>
      </c>
      <c r="L6142">
        <v>0</v>
      </c>
      <c r="M6142">
        <v>0</v>
      </c>
      <c r="N6142">
        <v>0</v>
      </c>
      <c r="O6142">
        <v>0</v>
      </c>
      <c r="P6142">
        <v>0</v>
      </c>
      <c r="Q6142">
        <v>0</v>
      </c>
      <c r="R6142">
        <v>0</v>
      </c>
      <c r="S6142">
        <v>0</v>
      </c>
      <c r="T6142">
        <v>5.5</v>
      </c>
      <c r="U6142">
        <v>0</v>
      </c>
      <c r="V6142">
        <v>0</v>
      </c>
    </row>
    <row r="6143" spans="1:22" hidden="1" x14ac:dyDescent="0.25">
      <c r="A6143" t="str">
        <f t="shared" si="126"/>
        <v>26-34MAsth Medop_eye</v>
      </c>
      <c r="B6143" t="s">
        <v>3783</v>
      </c>
      <c r="C6143" t="s">
        <v>5</v>
      </c>
      <c r="D6143" t="s">
        <v>591</v>
      </c>
      <c r="E6143" t="s">
        <v>4974</v>
      </c>
      <c r="F6143">
        <v>0</v>
      </c>
      <c r="G6143" t="s">
        <v>299</v>
      </c>
      <c r="H6143">
        <v>116.611157394952</v>
      </c>
      <c r="I6143">
        <v>0.03</v>
      </c>
      <c r="J6143" t="s">
        <v>332</v>
      </c>
      <c r="K6143">
        <v>3.4983347218485599</v>
      </c>
      <c r="L6143">
        <v>0</v>
      </c>
      <c r="M6143">
        <v>0.03</v>
      </c>
      <c r="N6143">
        <v>0</v>
      </c>
      <c r="O6143">
        <v>0</v>
      </c>
      <c r="P6143">
        <v>0</v>
      </c>
      <c r="Q6143">
        <v>0</v>
      </c>
      <c r="R6143">
        <v>0</v>
      </c>
      <c r="S6143">
        <v>0</v>
      </c>
      <c r="T6143">
        <v>5.5</v>
      </c>
      <c r="U6143">
        <v>116.611157394952</v>
      </c>
      <c r="V6143">
        <v>5.0377833753148596E-3</v>
      </c>
    </row>
    <row r="6144" spans="1:22" hidden="1" x14ac:dyDescent="0.25">
      <c r="A6144" t="str">
        <f t="shared" si="126"/>
        <v>26-34MAsth Medop_jcode</v>
      </c>
      <c r="B6144" t="s">
        <v>3783</v>
      </c>
      <c r="C6144" t="s">
        <v>5</v>
      </c>
      <c r="D6144" t="s">
        <v>591</v>
      </c>
      <c r="E6144" t="s">
        <v>4974</v>
      </c>
      <c r="F6144">
        <v>0</v>
      </c>
      <c r="G6144" t="s">
        <v>300</v>
      </c>
      <c r="H6144">
        <v>0</v>
      </c>
      <c r="I6144">
        <v>0</v>
      </c>
      <c r="J6144" t="s">
        <v>336</v>
      </c>
      <c r="K6144">
        <v>0</v>
      </c>
      <c r="L6144">
        <v>0</v>
      </c>
      <c r="M6144">
        <v>0</v>
      </c>
      <c r="N6144">
        <v>0</v>
      </c>
      <c r="O6144">
        <v>0</v>
      </c>
      <c r="P6144">
        <v>0</v>
      </c>
      <c r="Q6144">
        <v>0</v>
      </c>
      <c r="R6144">
        <v>0</v>
      </c>
      <c r="S6144">
        <v>0</v>
      </c>
      <c r="T6144">
        <v>5.5</v>
      </c>
      <c r="U6144">
        <v>0</v>
      </c>
      <c r="V6144">
        <v>0</v>
      </c>
    </row>
    <row r="6145" spans="1:22" hidden="1" x14ac:dyDescent="0.25">
      <c r="A6145" t="str">
        <f t="shared" si="126"/>
        <v>26-34MAsth Medop_lab</v>
      </c>
      <c r="B6145" t="s">
        <v>3783</v>
      </c>
      <c r="C6145" t="s">
        <v>5</v>
      </c>
      <c r="D6145" t="s">
        <v>591</v>
      </c>
      <c r="E6145" t="s">
        <v>4974</v>
      </c>
      <c r="F6145">
        <v>0</v>
      </c>
      <c r="G6145" t="s">
        <v>301</v>
      </c>
      <c r="H6145">
        <v>78.919050190375103</v>
      </c>
      <c r="I6145">
        <v>1</v>
      </c>
      <c r="J6145" t="s">
        <v>333</v>
      </c>
      <c r="K6145">
        <v>78.919050190375103</v>
      </c>
      <c r="L6145">
        <v>0</v>
      </c>
      <c r="M6145">
        <v>0</v>
      </c>
      <c r="N6145">
        <v>1</v>
      </c>
      <c r="O6145">
        <v>0</v>
      </c>
      <c r="P6145">
        <v>0</v>
      </c>
      <c r="Q6145">
        <v>0</v>
      </c>
      <c r="R6145">
        <v>0</v>
      </c>
      <c r="S6145">
        <v>0</v>
      </c>
      <c r="T6145">
        <v>5.5</v>
      </c>
      <c r="U6145">
        <v>78.919050190375103</v>
      </c>
      <c r="V6145">
        <v>0.44052863436123302</v>
      </c>
    </row>
    <row r="6146" spans="1:22" hidden="1" x14ac:dyDescent="0.25">
      <c r="A6146" t="str">
        <f t="shared" si="126"/>
        <v>26-34MAsth Medop_mh</v>
      </c>
      <c r="B6146" t="s">
        <v>3783</v>
      </c>
      <c r="C6146" t="s">
        <v>5</v>
      </c>
      <c r="D6146" t="s">
        <v>591</v>
      </c>
      <c r="E6146" t="s">
        <v>4974</v>
      </c>
      <c r="F6146">
        <v>0</v>
      </c>
      <c r="G6146" t="s">
        <v>302</v>
      </c>
      <c r="H6146">
        <v>119.41597321000999</v>
      </c>
      <c r="I6146">
        <v>0.24</v>
      </c>
      <c r="J6146" t="s">
        <v>332</v>
      </c>
      <c r="K6146">
        <v>28.659833570402402</v>
      </c>
      <c r="L6146">
        <v>0</v>
      </c>
      <c r="M6146">
        <v>0.24</v>
      </c>
      <c r="N6146">
        <v>0</v>
      </c>
      <c r="O6146">
        <v>0</v>
      </c>
      <c r="P6146">
        <v>0</v>
      </c>
      <c r="Q6146">
        <v>0</v>
      </c>
      <c r="R6146">
        <v>0</v>
      </c>
      <c r="S6146">
        <v>0</v>
      </c>
      <c r="T6146">
        <v>5.5</v>
      </c>
      <c r="U6146">
        <v>119.41597321000999</v>
      </c>
      <c r="V6146">
        <v>4.0302267002518898E-2</v>
      </c>
    </row>
    <row r="6147" spans="1:22" hidden="1" x14ac:dyDescent="0.25">
      <c r="A6147" t="str">
        <f t="shared" si="126"/>
        <v>26-34MAsth Medop_op_fac</v>
      </c>
      <c r="B6147" t="s">
        <v>3783</v>
      </c>
      <c r="C6147" t="s">
        <v>5</v>
      </c>
      <c r="D6147" t="s">
        <v>591</v>
      </c>
      <c r="E6147" t="s">
        <v>4974</v>
      </c>
      <c r="F6147">
        <v>0</v>
      </c>
      <c r="G6147" t="s">
        <v>303</v>
      </c>
      <c r="H6147">
        <v>332.73453136367999</v>
      </c>
      <c r="I6147">
        <v>0.19</v>
      </c>
      <c r="J6147" t="s">
        <v>336</v>
      </c>
      <c r="K6147">
        <v>63.219560959099098</v>
      </c>
      <c r="L6147">
        <v>0</v>
      </c>
      <c r="M6147">
        <v>0</v>
      </c>
      <c r="N6147">
        <v>0</v>
      </c>
      <c r="O6147">
        <v>0</v>
      </c>
      <c r="P6147">
        <v>0</v>
      </c>
      <c r="Q6147">
        <v>0.19</v>
      </c>
      <c r="R6147">
        <v>63.219560959099098</v>
      </c>
      <c r="S6147">
        <v>0</v>
      </c>
      <c r="T6147">
        <v>5.5</v>
      </c>
      <c r="U6147">
        <v>332.73453136367999</v>
      </c>
      <c r="V6147">
        <v>7.1969696969697003E-2</v>
      </c>
    </row>
    <row r="6148" spans="1:22" hidden="1" x14ac:dyDescent="0.25">
      <c r="A6148" t="str">
        <f t="shared" si="126"/>
        <v>26-34MAsth Medop_other</v>
      </c>
      <c r="B6148" t="s">
        <v>3783</v>
      </c>
      <c r="C6148" t="s">
        <v>5</v>
      </c>
      <c r="D6148" t="s">
        <v>591</v>
      </c>
      <c r="E6148" t="s">
        <v>4974</v>
      </c>
      <c r="F6148">
        <v>0</v>
      </c>
      <c r="G6148" t="s">
        <v>304</v>
      </c>
      <c r="H6148">
        <v>96.981647048291705</v>
      </c>
      <c r="I6148">
        <v>1</v>
      </c>
      <c r="J6148" t="s">
        <v>336</v>
      </c>
      <c r="K6148">
        <v>96.981647048291705</v>
      </c>
      <c r="L6148">
        <v>0</v>
      </c>
      <c r="M6148">
        <v>0</v>
      </c>
      <c r="N6148">
        <v>0</v>
      </c>
      <c r="O6148">
        <v>0</v>
      </c>
      <c r="P6148">
        <v>0</v>
      </c>
      <c r="Q6148">
        <v>1</v>
      </c>
      <c r="R6148">
        <v>96.981647048291705</v>
      </c>
      <c r="S6148">
        <v>0</v>
      </c>
      <c r="T6148">
        <v>5.5</v>
      </c>
      <c r="U6148">
        <v>96.981647048291705</v>
      </c>
      <c r="V6148">
        <v>0.37878787878787901</v>
      </c>
    </row>
    <row r="6149" spans="1:22" hidden="1" x14ac:dyDescent="0.25">
      <c r="A6149" t="str">
        <f t="shared" si="126"/>
        <v>26-34MAsth Medop_prev</v>
      </c>
      <c r="B6149" t="s">
        <v>3783</v>
      </c>
      <c r="C6149" t="s">
        <v>5</v>
      </c>
      <c r="D6149" t="s">
        <v>591</v>
      </c>
      <c r="E6149" t="s">
        <v>4974</v>
      </c>
      <c r="F6149">
        <v>0</v>
      </c>
      <c r="G6149" t="s">
        <v>305</v>
      </c>
      <c r="H6149">
        <v>120.04411276071301</v>
      </c>
      <c r="I6149">
        <v>0.93500000000000005</v>
      </c>
      <c r="J6149" t="s">
        <v>332</v>
      </c>
      <c r="K6149">
        <v>112.241245431267</v>
      </c>
      <c r="L6149">
        <v>0</v>
      </c>
      <c r="M6149">
        <v>0.93500000000000005</v>
      </c>
      <c r="N6149">
        <v>0</v>
      </c>
      <c r="O6149">
        <v>0</v>
      </c>
      <c r="P6149">
        <v>0</v>
      </c>
      <c r="Q6149">
        <v>0</v>
      </c>
      <c r="R6149">
        <v>0</v>
      </c>
      <c r="S6149">
        <v>0</v>
      </c>
      <c r="T6149">
        <v>5.5</v>
      </c>
      <c r="U6149">
        <v>120.04411276071301</v>
      </c>
      <c r="V6149">
        <v>0.157010915197313</v>
      </c>
    </row>
    <row r="6150" spans="1:22" hidden="1" x14ac:dyDescent="0.25">
      <c r="A6150" t="str">
        <f t="shared" si="126"/>
        <v>26-34MAsth Medop_primcare</v>
      </c>
      <c r="B6150" t="s">
        <v>3783</v>
      </c>
      <c r="C6150" t="s">
        <v>5</v>
      </c>
      <c r="D6150" t="s">
        <v>591</v>
      </c>
      <c r="E6150" t="s">
        <v>4974</v>
      </c>
      <c r="F6150">
        <v>0</v>
      </c>
      <c r="G6150" t="s">
        <v>306</v>
      </c>
      <c r="H6150">
        <v>122.30290417960499</v>
      </c>
      <c r="I6150">
        <v>2.105</v>
      </c>
      <c r="J6150" t="s">
        <v>332</v>
      </c>
      <c r="K6150">
        <v>257.44761329806897</v>
      </c>
      <c r="L6150">
        <v>0</v>
      </c>
      <c r="M6150">
        <v>2.105</v>
      </c>
      <c r="N6150">
        <v>0</v>
      </c>
      <c r="O6150">
        <v>0</v>
      </c>
      <c r="P6150">
        <v>0</v>
      </c>
      <c r="Q6150">
        <v>0</v>
      </c>
      <c r="R6150">
        <v>0</v>
      </c>
      <c r="S6150">
        <v>0</v>
      </c>
      <c r="T6150">
        <v>5.5</v>
      </c>
      <c r="U6150">
        <v>122.30290417960499</v>
      </c>
      <c r="V6150">
        <v>0.353484466834593</v>
      </c>
    </row>
    <row r="6151" spans="1:22" hidden="1" x14ac:dyDescent="0.25">
      <c r="A6151" t="str">
        <f t="shared" si="126"/>
        <v>26-34MAsth Medop_rehab</v>
      </c>
      <c r="B6151" t="s">
        <v>3783</v>
      </c>
      <c r="C6151" t="s">
        <v>5</v>
      </c>
      <c r="D6151" t="s">
        <v>591</v>
      </c>
      <c r="E6151" t="s">
        <v>4974</v>
      </c>
      <c r="F6151">
        <v>0</v>
      </c>
      <c r="G6151" t="s">
        <v>307</v>
      </c>
      <c r="H6151">
        <v>71.798769767114194</v>
      </c>
      <c r="I6151">
        <v>0.84499999999999997</v>
      </c>
      <c r="J6151" t="s">
        <v>336</v>
      </c>
      <c r="K6151">
        <v>60.669960453211502</v>
      </c>
      <c r="L6151">
        <v>0</v>
      </c>
      <c r="M6151">
        <v>0</v>
      </c>
      <c r="N6151">
        <v>0</v>
      </c>
      <c r="O6151">
        <v>0</v>
      </c>
      <c r="P6151">
        <v>0</v>
      </c>
      <c r="Q6151">
        <v>0.84499999999999997</v>
      </c>
      <c r="R6151">
        <v>60.669960453211502</v>
      </c>
      <c r="S6151">
        <v>0</v>
      </c>
      <c r="T6151">
        <v>5.5</v>
      </c>
      <c r="U6151">
        <v>71.798769767114194</v>
      </c>
      <c r="V6151">
        <v>0.32007575757575801</v>
      </c>
    </row>
    <row r="6152" spans="1:22" hidden="1" x14ac:dyDescent="0.25">
      <c r="A6152" t="str">
        <f t="shared" si="126"/>
        <v>26-34MAsth Medop_speccare</v>
      </c>
      <c r="B6152" t="s">
        <v>3783</v>
      </c>
      <c r="C6152" t="s">
        <v>5</v>
      </c>
      <c r="D6152" t="s">
        <v>591</v>
      </c>
      <c r="E6152" t="s">
        <v>4974</v>
      </c>
      <c r="F6152">
        <v>0</v>
      </c>
      <c r="G6152" t="s">
        <v>308</v>
      </c>
      <c r="H6152">
        <v>103.30846252015</v>
      </c>
      <c r="I6152">
        <v>2.0299999999999998</v>
      </c>
      <c r="J6152" t="s">
        <v>332</v>
      </c>
      <c r="K6152">
        <v>209.716178915905</v>
      </c>
      <c r="L6152">
        <v>0</v>
      </c>
      <c r="M6152">
        <v>2.0299999999999998</v>
      </c>
      <c r="N6152">
        <v>0</v>
      </c>
      <c r="O6152">
        <v>0</v>
      </c>
      <c r="P6152">
        <v>0</v>
      </c>
      <c r="Q6152">
        <v>0</v>
      </c>
      <c r="R6152">
        <v>0</v>
      </c>
      <c r="S6152">
        <v>0</v>
      </c>
      <c r="T6152">
        <v>5.5</v>
      </c>
      <c r="U6152">
        <v>103.30846252015</v>
      </c>
      <c r="V6152">
        <v>0.34089000839630601</v>
      </c>
    </row>
    <row r="6153" spans="1:22" hidden="1" x14ac:dyDescent="0.25">
      <c r="A6153" t="str">
        <f t="shared" si="126"/>
        <v>26-34MAsth Medop_surg</v>
      </c>
      <c r="B6153" t="s">
        <v>3783</v>
      </c>
      <c r="C6153" t="s">
        <v>5</v>
      </c>
      <c r="D6153" t="s">
        <v>591</v>
      </c>
      <c r="E6153" t="s">
        <v>4974</v>
      </c>
      <c r="F6153">
        <v>0</v>
      </c>
      <c r="G6153" t="s">
        <v>309</v>
      </c>
      <c r="H6153">
        <v>374.52135688425602</v>
      </c>
      <c r="I6153">
        <v>0.12</v>
      </c>
      <c r="J6153" t="s">
        <v>336</v>
      </c>
      <c r="K6153">
        <v>44.942562826110702</v>
      </c>
      <c r="L6153">
        <v>0</v>
      </c>
      <c r="M6153">
        <v>0</v>
      </c>
      <c r="N6153">
        <v>0</v>
      </c>
      <c r="O6153">
        <v>0</v>
      </c>
      <c r="P6153">
        <v>0</v>
      </c>
      <c r="Q6153">
        <v>0.12</v>
      </c>
      <c r="R6153">
        <v>44.942562826110702</v>
      </c>
      <c r="S6153">
        <v>0</v>
      </c>
      <c r="T6153">
        <v>5.5</v>
      </c>
      <c r="U6153">
        <v>374.52135688425602</v>
      </c>
      <c r="V6153">
        <v>4.5454545454545497E-2</v>
      </c>
    </row>
    <row r="6154" spans="1:22" hidden="1" x14ac:dyDescent="0.25">
      <c r="A6154" t="str">
        <f t="shared" si="126"/>
        <v>26-34MAsth Medop_ultrasound</v>
      </c>
      <c r="B6154" t="s">
        <v>3783</v>
      </c>
      <c r="C6154" t="s">
        <v>5</v>
      </c>
      <c r="D6154" t="s">
        <v>591</v>
      </c>
      <c r="E6154" t="s">
        <v>4974</v>
      </c>
      <c r="F6154">
        <v>0</v>
      </c>
      <c r="G6154" t="s">
        <v>310</v>
      </c>
      <c r="H6154">
        <v>332.14959883840203</v>
      </c>
      <c r="I6154">
        <v>0.03</v>
      </c>
      <c r="J6154" t="s">
        <v>333</v>
      </c>
      <c r="K6154">
        <v>9.9644879651520704</v>
      </c>
      <c r="L6154">
        <v>0</v>
      </c>
      <c r="M6154">
        <v>0</v>
      </c>
      <c r="N6154">
        <v>0.03</v>
      </c>
      <c r="O6154">
        <v>0</v>
      </c>
      <c r="P6154">
        <v>0</v>
      </c>
      <c r="Q6154">
        <v>0</v>
      </c>
      <c r="R6154">
        <v>0</v>
      </c>
      <c r="S6154">
        <v>0</v>
      </c>
      <c r="T6154">
        <v>5.5</v>
      </c>
      <c r="U6154">
        <v>332.14959883840203</v>
      </c>
      <c r="V6154">
        <v>1.3215859030837E-2</v>
      </c>
    </row>
    <row r="6155" spans="1:22" hidden="1" x14ac:dyDescent="0.25">
      <c r="A6155" t="str">
        <f t="shared" si="126"/>
        <v>26-34MAsth Medop_xray</v>
      </c>
      <c r="B6155" t="s">
        <v>3783</v>
      </c>
      <c r="C6155" t="s">
        <v>5</v>
      </c>
      <c r="D6155" t="s">
        <v>591</v>
      </c>
      <c r="E6155" t="s">
        <v>4974</v>
      </c>
      <c r="F6155">
        <v>0</v>
      </c>
      <c r="G6155" t="s">
        <v>311</v>
      </c>
      <c r="H6155">
        <v>92.867915196442794</v>
      </c>
      <c r="I6155">
        <v>0.44500000000000001</v>
      </c>
      <c r="J6155" t="s">
        <v>333</v>
      </c>
      <c r="K6155">
        <v>41.326222262416998</v>
      </c>
      <c r="L6155">
        <v>0</v>
      </c>
      <c r="M6155">
        <v>0</v>
      </c>
      <c r="N6155">
        <v>0.44500000000000001</v>
      </c>
      <c r="O6155">
        <v>0</v>
      </c>
      <c r="P6155">
        <v>0</v>
      </c>
      <c r="Q6155">
        <v>0</v>
      </c>
      <c r="R6155">
        <v>0</v>
      </c>
      <c r="S6155">
        <v>0</v>
      </c>
      <c r="T6155">
        <v>5.5</v>
      </c>
      <c r="U6155">
        <v>92.867915196442794</v>
      </c>
      <c r="V6155">
        <v>0.19603524229074901</v>
      </c>
    </row>
    <row r="6156" spans="1:22" hidden="1" x14ac:dyDescent="0.25">
      <c r="A6156" t="str">
        <f t="shared" si="126"/>
        <v>26-34MAsth Medrx_generic</v>
      </c>
      <c r="B6156" t="s">
        <v>3783</v>
      </c>
      <c r="C6156" t="s">
        <v>5</v>
      </c>
      <c r="D6156" t="s">
        <v>591</v>
      </c>
      <c r="E6156" t="s">
        <v>4974</v>
      </c>
      <c r="F6156">
        <v>0</v>
      </c>
      <c r="G6156" t="s">
        <v>312</v>
      </c>
      <c r="H6156">
        <v>23.419834711180599</v>
      </c>
      <c r="I6156">
        <v>8.65</v>
      </c>
      <c r="J6156" t="s">
        <v>334</v>
      </c>
      <c r="K6156">
        <v>202.58157025171201</v>
      </c>
      <c r="L6156">
        <v>0</v>
      </c>
      <c r="M6156">
        <v>0</v>
      </c>
      <c r="N6156">
        <v>0</v>
      </c>
      <c r="O6156">
        <v>8.65</v>
      </c>
      <c r="P6156">
        <v>0</v>
      </c>
      <c r="Q6156">
        <v>0</v>
      </c>
      <c r="R6156">
        <v>0</v>
      </c>
      <c r="S6156">
        <v>0</v>
      </c>
      <c r="T6156">
        <v>5.5</v>
      </c>
      <c r="U6156">
        <v>23.419834711180599</v>
      </c>
      <c r="V6156">
        <v>0.66640986132511604</v>
      </c>
    </row>
    <row r="6157" spans="1:22" hidden="1" x14ac:dyDescent="0.25">
      <c r="A6157" t="str">
        <f t="shared" si="126"/>
        <v>26-34MAsth Medrx_npbrand</v>
      </c>
      <c r="B6157" t="s">
        <v>3783</v>
      </c>
      <c r="C6157" t="s">
        <v>5</v>
      </c>
      <c r="D6157" t="s">
        <v>591</v>
      </c>
      <c r="E6157" t="s">
        <v>4974</v>
      </c>
      <c r="F6157">
        <v>0</v>
      </c>
      <c r="G6157" t="s">
        <v>2688</v>
      </c>
      <c r="H6157">
        <v>241.07592176090699</v>
      </c>
      <c r="I6157">
        <v>0.54522958032000002</v>
      </c>
      <c r="J6157" t="s">
        <v>334</v>
      </c>
      <c r="K6157">
        <v>131.441723646957</v>
      </c>
      <c r="L6157">
        <v>0</v>
      </c>
      <c r="M6157">
        <v>0</v>
      </c>
      <c r="N6157">
        <v>0</v>
      </c>
      <c r="O6157">
        <v>0.54522958032000002</v>
      </c>
      <c r="P6157">
        <v>0</v>
      </c>
      <c r="Q6157">
        <v>0</v>
      </c>
      <c r="R6157">
        <v>0</v>
      </c>
      <c r="S6157">
        <v>0</v>
      </c>
      <c r="T6157">
        <v>5.5</v>
      </c>
      <c r="U6157">
        <v>241.07592176090699</v>
      </c>
      <c r="V6157">
        <v>4.20053605793528E-2</v>
      </c>
    </row>
    <row r="6158" spans="1:22" hidden="1" x14ac:dyDescent="0.25">
      <c r="A6158" t="str">
        <f t="shared" si="126"/>
        <v>26-34MAsth Medrx_pbrand</v>
      </c>
      <c r="B6158" t="s">
        <v>3783</v>
      </c>
      <c r="C6158" t="s">
        <v>5</v>
      </c>
      <c r="D6158" t="s">
        <v>591</v>
      </c>
      <c r="E6158" t="s">
        <v>4974</v>
      </c>
      <c r="F6158">
        <v>0</v>
      </c>
      <c r="G6158" t="s">
        <v>2687</v>
      </c>
      <c r="H6158">
        <v>149.616697293458</v>
      </c>
      <c r="I6158">
        <v>3.7747704196799998</v>
      </c>
      <c r="J6158" t="s">
        <v>334</v>
      </c>
      <c r="K6158">
        <v>564.76868323355995</v>
      </c>
      <c r="L6158">
        <v>0</v>
      </c>
      <c r="M6158">
        <v>0</v>
      </c>
      <c r="N6158">
        <v>0</v>
      </c>
      <c r="O6158">
        <v>3.7747704196799998</v>
      </c>
      <c r="P6158">
        <v>0</v>
      </c>
      <c r="Q6158">
        <v>0</v>
      </c>
      <c r="R6158">
        <v>0</v>
      </c>
      <c r="S6158">
        <v>0</v>
      </c>
      <c r="T6158">
        <v>5.5</v>
      </c>
      <c r="U6158">
        <v>149.616697293458</v>
      </c>
      <c r="V6158">
        <v>0.29081436207087802</v>
      </c>
    </row>
    <row r="6159" spans="1:22" hidden="1" x14ac:dyDescent="0.25">
      <c r="A6159" t="str">
        <f t="shared" si="126"/>
        <v>26-34MAsth Medrx_specialty</v>
      </c>
      <c r="B6159" t="s">
        <v>3783</v>
      </c>
      <c r="C6159" t="s">
        <v>5</v>
      </c>
      <c r="D6159" t="s">
        <v>591</v>
      </c>
      <c r="E6159" t="s">
        <v>4974</v>
      </c>
      <c r="F6159">
        <v>0</v>
      </c>
      <c r="G6159" t="s">
        <v>313</v>
      </c>
      <c r="H6159">
        <v>1472.59082257722</v>
      </c>
      <c r="I6159">
        <v>0.01</v>
      </c>
      <c r="J6159" t="s">
        <v>334</v>
      </c>
      <c r="K6159">
        <v>14.7259082257722</v>
      </c>
      <c r="L6159">
        <v>0</v>
      </c>
      <c r="M6159">
        <v>0</v>
      </c>
      <c r="N6159">
        <v>0</v>
      </c>
      <c r="O6159">
        <v>0.01</v>
      </c>
      <c r="P6159">
        <v>0</v>
      </c>
      <c r="Q6159">
        <v>0</v>
      </c>
      <c r="R6159">
        <v>0</v>
      </c>
      <c r="S6159">
        <v>0</v>
      </c>
      <c r="T6159">
        <v>5.5</v>
      </c>
      <c r="U6159">
        <v>1472.59082257722</v>
      </c>
      <c r="V6159">
        <v>7.7041602465331303E-4</v>
      </c>
    </row>
    <row r="6160" spans="1:22" hidden="1" x14ac:dyDescent="0.25">
      <c r="A6160" t="str">
        <f t="shared" si="126"/>
        <v>26-34MAsth Highip_fac</v>
      </c>
      <c r="B6160" t="s">
        <v>3783</v>
      </c>
      <c r="C6160" t="s">
        <v>5</v>
      </c>
      <c r="D6160" t="s">
        <v>591</v>
      </c>
      <c r="E6160" t="s">
        <v>4975</v>
      </c>
      <c r="F6160">
        <v>123</v>
      </c>
      <c r="G6160" t="s">
        <v>289</v>
      </c>
      <c r="H6160">
        <v>4583.8526794641703</v>
      </c>
      <c r="I6160">
        <v>3.28</v>
      </c>
      <c r="J6160" t="s">
        <v>335</v>
      </c>
      <c r="K6160">
        <v>15035.036788642499</v>
      </c>
      <c r="L6160">
        <v>1849309.52500302</v>
      </c>
      <c r="M6160">
        <v>0</v>
      </c>
      <c r="N6160">
        <v>0</v>
      </c>
      <c r="O6160">
        <v>0</v>
      </c>
      <c r="P6160">
        <v>3.28</v>
      </c>
      <c r="Q6160">
        <v>0</v>
      </c>
      <c r="R6160">
        <v>0</v>
      </c>
      <c r="S6160">
        <v>403.44</v>
      </c>
      <c r="T6160">
        <v>10</v>
      </c>
      <c r="U6160">
        <v>4583.8526794641703</v>
      </c>
      <c r="V6160">
        <v>1</v>
      </c>
    </row>
    <row r="6161" spans="1:22" hidden="1" x14ac:dyDescent="0.25">
      <c r="A6161" t="str">
        <f t="shared" si="126"/>
        <v>26-34MAsth Highip_prof</v>
      </c>
      <c r="B6161" t="s">
        <v>3783</v>
      </c>
      <c r="C6161" t="s">
        <v>5</v>
      </c>
      <c r="D6161" t="s">
        <v>591</v>
      </c>
      <c r="E6161" t="s">
        <v>4975</v>
      </c>
      <c r="F6161">
        <v>123</v>
      </c>
      <c r="G6161" t="s">
        <v>290</v>
      </c>
      <c r="H6161">
        <v>3513.4966229618999</v>
      </c>
      <c r="I6161">
        <v>0.56999999999999995</v>
      </c>
      <c r="J6161" t="s">
        <v>363</v>
      </c>
      <c r="K6161">
        <v>2002.69307508828</v>
      </c>
      <c r="L6161">
        <v>246331.24823585901</v>
      </c>
      <c r="M6161">
        <v>0</v>
      </c>
      <c r="N6161">
        <v>0</v>
      </c>
      <c r="O6161">
        <v>0</v>
      </c>
      <c r="P6161">
        <v>0</v>
      </c>
      <c r="Q6161">
        <v>0</v>
      </c>
      <c r="R6161">
        <v>0</v>
      </c>
      <c r="S6161">
        <v>70.11</v>
      </c>
      <c r="T6161">
        <v>10</v>
      </c>
      <c r="U6161">
        <v>3513.4966229618999</v>
      </c>
      <c r="V6161">
        <v>0.17378048780487801</v>
      </c>
    </row>
    <row r="6162" spans="1:22" hidden="1" x14ac:dyDescent="0.25">
      <c r="A6162" t="str">
        <f t="shared" si="126"/>
        <v>26-34MAsth Highop_ambulance</v>
      </c>
      <c r="B6162" t="s">
        <v>3783</v>
      </c>
      <c r="C6162" t="s">
        <v>5</v>
      </c>
      <c r="D6162" t="s">
        <v>591</v>
      </c>
      <c r="E6162" t="s">
        <v>4975</v>
      </c>
      <c r="F6162">
        <v>123</v>
      </c>
      <c r="G6162" t="s">
        <v>291</v>
      </c>
      <c r="H6162">
        <v>1716.16081995584</v>
      </c>
      <c r="I6162">
        <v>0.24</v>
      </c>
      <c r="J6162" t="s">
        <v>336</v>
      </c>
      <c r="K6162">
        <v>411.87859678940202</v>
      </c>
      <c r="L6162">
        <v>50661.067405096503</v>
      </c>
      <c r="M6162">
        <v>0</v>
      </c>
      <c r="N6162">
        <v>0</v>
      </c>
      <c r="O6162">
        <v>0</v>
      </c>
      <c r="P6162">
        <v>0</v>
      </c>
      <c r="Q6162">
        <v>0.24</v>
      </c>
      <c r="R6162">
        <v>411.87859678940202</v>
      </c>
      <c r="S6162">
        <v>29.52</v>
      </c>
      <c r="T6162">
        <v>10</v>
      </c>
      <c r="U6162">
        <v>1716.16081995584</v>
      </c>
      <c r="V6162">
        <v>2.0997375328084E-2</v>
      </c>
    </row>
    <row r="6163" spans="1:22" hidden="1" x14ac:dyDescent="0.25">
      <c r="A6163" t="str">
        <f t="shared" si="126"/>
        <v>26-34MAsth Highop_chiro</v>
      </c>
      <c r="B6163" t="s">
        <v>3783</v>
      </c>
      <c r="C6163" t="s">
        <v>5</v>
      </c>
      <c r="D6163" t="s">
        <v>591</v>
      </c>
      <c r="E6163" t="s">
        <v>4975</v>
      </c>
      <c r="F6163">
        <v>123</v>
      </c>
      <c r="G6163" t="s">
        <v>292</v>
      </c>
      <c r="H6163">
        <v>45.494094847205297</v>
      </c>
      <c r="I6163">
        <v>1.46</v>
      </c>
      <c r="J6163" t="s">
        <v>332</v>
      </c>
      <c r="K6163">
        <v>66.421378476919799</v>
      </c>
      <c r="L6163">
        <v>8169.82955266113</v>
      </c>
      <c r="M6163">
        <v>1.46</v>
      </c>
      <c r="N6163">
        <v>0</v>
      </c>
      <c r="O6163">
        <v>0</v>
      </c>
      <c r="P6163">
        <v>0</v>
      </c>
      <c r="Q6163">
        <v>0</v>
      </c>
      <c r="R6163">
        <v>0</v>
      </c>
      <c r="S6163">
        <v>179.58</v>
      </c>
      <c r="T6163">
        <v>10</v>
      </c>
      <c r="U6163">
        <v>45.494094847205297</v>
      </c>
      <c r="V6163">
        <v>8.4246970571263693E-2</v>
      </c>
    </row>
    <row r="6164" spans="1:22" hidden="1" x14ac:dyDescent="0.25">
      <c r="A6164" t="str">
        <f t="shared" si="126"/>
        <v>26-34MAsth Highop_ct_mri</v>
      </c>
      <c r="B6164" t="s">
        <v>3783</v>
      </c>
      <c r="C6164" t="s">
        <v>5</v>
      </c>
      <c r="D6164" t="s">
        <v>591</v>
      </c>
      <c r="E6164" t="s">
        <v>4975</v>
      </c>
      <c r="F6164">
        <v>123</v>
      </c>
      <c r="G6164" t="s">
        <v>293</v>
      </c>
      <c r="H6164">
        <v>1066.58927970166</v>
      </c>
      <c r="I6164">
        <v>0.92</v>
      </c>
      <c r="J6164" t="s">
        <v>333</v>
      </c>
      <c r="K6164">
        <v>981.26213732552901</v>
      </c>
      <c r="L6164">
        <v>120695.24289104</v>
      </c>
      <c r="M6164">
        <v>0</v>
      </c>
      <c r="N6164">
        <v>0.92</v>
      </c>
      <c r="O6164">
        <v>0</v>
      </c>
      <c r="P6164">
        <v>0</v>
      </c>
      <c r="Q6164">
        <v>0</v>
      </c>
      <c r="R6164">
        <v>0</v>
      </c>
      <c r="S6164">
        <v>113.16</v>
      </c>
      <c r="T6164">
        <v>10</v>
      </c>
      <c r="U6164">
        <v>1066.58927970166</v>
      </c>
      <c r="V6164">
        <v>0.11138014527845</v>
      </c>
    </row>
    <row r="6165" spans="1:22" hidden="1" x14ac:dyDescent="0.25">
      <c r="A6165" t="str">
        <f t="shared" si="126"/>
        <v>26-34MAsth Highop_diagnostic_cardiology</v>
      </c>
      <c r="B6165" t="s">
        <v>3783</v>
      </c>
      <c r="C6165" t="s">
        <v>5</v>
      </c>
      <c r="D6165" t="s">
        <v>591</v>
      </c>
      <c r="E6165" t="s">
        <v>4975</v>
      </c>
      <c r="F6165">
        <v>123</v>
      </c>
      <c r="G6165" t="s">
        <v>294</v>
      </c>
      <c r="H6165">
        <v>192.81808285915901</v>
      </c>
      <c r="I6165">
        <v>1.54</v>
      </c>
      <c r="J6165" t="s">
        <v>333</v>
      </c>
      <c r="K6165">
        <v>296.93984760310502</v>
      </c>
      <c r="L6165">
        <v>36523.6012551819</v>
      </c>
      <c r="M6165">
        <v>0</v>
      </c>
      <c r="N6165">
        <v>1.54</v>
      </c>
      <c r="O6165">
        <v>0</v>
      </c>
      <c r="P6165">
        <v>0</v>
      </c>
      <c r="Q6165">
        <v>0</v>
      </c>
      <c r="R6165">
        <v>0</v>
      </c>
      <c r="S6165">
        <v>189.42</v>
      </c>
      <c r="T6165">
        <v>10</v>
      </c>
      <c r="U6165">
        <v>192.81808285915901</v>
      </c>
      <c r="V6165">
        <v>0.186440677966102</v>
      </c>
    </row>
    <row r="6166" spans="1:22" hidden="1" x14ac:dyDescent="0.25">
      <c r="A6166" t="str">
        <f t="shared" si="126"/>
        <v>26-34MAsth Highop_dialysis</v>
      </c>
      <c r="B6166" t="s">
        <v>3783</v>
      </c>
      <c r="C6166" t="s">
        <v>5</v>
      </c>
      <c r="D6166" t="s">
        <v>591</v>
      </c>
      <c r="E6166" t="s">
        <v>4975</v>
      </c>
      <c r="F6166">
        <v>123</v>
      </c>
      <c r="G6166" t="s">
        <v>295</v>
      </c>
      <c r="H6166">
        <v>0</v>
      </c>
      <c r="I6166">
        <v>0</v>
      </c>
      <c r="J6166" t="s">
        <v>336</v>
      </c>
      <c r="K6166">
        <v>0</v>
      </c>
      <c r="L6166">
        <v>0</v>
      </c>
      <c r="M6166">
        <v>0</v>
      </c>
      <c r="N6166">
        <v>0</v>
      </c>
      <c r="O6166">
        <v>0</v>
      </c>
      <c r="P6166">
        <v>0</v>
      </c>
      <c r="Q6166">
        <v>0</v>
      </c>
      <c r="R6166">
        <v>0</v>
      </c>
      <c r="S6166">
        <v>0</v>
      </c>
      <c r="T6166">
        <v>10</v>
      </c>
      <c r="U6166">
        <v>0</v>
      </c>
      <c r="V6166">
        <v>0</v>
      </c>
    </row>
    <row r="6167" spans="1:22" hidden="1" x14ac:dyDescent="0.25">
      <c r="A6167" t="str">
        <f t="shared" si="126"/>
        <v>26-34MAsth Highop_dme</v>
      </c>
      <c r="B6167" t="s">
        <v>3783</v>
      </c>
      <c r="C6167" t="s">
        <v>5</v>
      </c>
      <c r="D6167" t="s">
        <v>591</v>
      </c>
      <c r="E6167" t="s">
        <v>4975</v>
      </c>
      <c r="F6167">
        <v>123</v>
      </c>
      <c r="G6167" t="s">
        <v>296</v>
      </c>
      <c r="H6167">
        <v>161.31615168203999</v>
      </c>
      <c r="I6167">
        <v>0.8</v>
      </c>
      <c r="J6167" t="s">
        <v>336</v>
      </c>
      <c r="K6167">
        <v>129.052921345632</v>
      </c>
      <c r="L6167">
        <v>15873.509325512799</v>
      </c>
      <c r="M6167">
        <v>0</v>
      </c>
      <c r="N6167">
        <v>0</v>
      </c>
      <c r="O6167">
        <v>0</v>
      </c>
      <c r="P6167">
        <v>0</v>
      </c>
      <c r="Q6167">
        <v>0.8</v>
      </c>
      <c r="R6167">
        <v>129.052921345632</v>
      </c>
      <c r="S6167">
        <v>98.4</v>
      </c>
      <c r="T6167">
        <v>10</v>
      </c>
      <c r="U6167">
        <v>161.31615168203999</v>
      </c>
      <c r="V6167">
        <v>6.9991251093613302E-2</v>
      </c>
    </row>
    <row r="6168" spans="1:22" hidden="1" x14ac:dyDescent="0.25">
      <c r="A6168" t="str">
        <f t="shared" ref="A6168:A6231" si="127">B6168&amp;C6168&amp;E6168&amp;G6168</f>
        <v>26-34MAsth Highop_er_fac</v>
      </c>
      <c r="B6168" t="s">
        <v>3783</v>
      </c>
      <c r="C6168" t="s">
        <v>5</v>
      </c>
      <c r="D6168" t="s">
        <v>591</v>
      </c>
      <c r="E6168" t="s">
        <v>4975</v>
      </c>
      <c r="F6168">
        <v>123</v>
      </c>
      <c r="G6168" t="s">
        <v>297</v>
      </c>
      <c r="H6168">
        <v>2288.69527625822</v>
      </c>
      <c r="I6168">
        <v>1.4</v>
      </c>
      <c r="J6168" t="s">
        <v>336</v>
      </c>
      <c r="K6168">
        <v>3204.1733867615098</v>
      </c>
      <c r="L6168">
        <v>394113.326571666</v>
      </c>
      <c r="M6168">
        <v>0</v>
      </c>
      <c r="N6168">
        <v>0</v>
      </c>
      <c r="O6168">
        <v>0</v>
      </c>
      <c r="P6168">
        <v>0</v>
      </c>
      <c r="Q6168">
        <v>1.4</v>
      </c>
      <c r="R6168">
        <v>3204.1733867615098</v>
      </c>
      <c r="S6168">
        <v>172.2</v>
      </c>
      <c r="T6168">
        <v>10</v>
      </c>
      <c r="U6168">
        <v>2288.69527625822</v>
      </c>
      <c r="V6168">
        <v>0.122484689413823</v>
      </c>
    </row>
    <row r="6169" spans="1:22" hidden="1" x14ac:dyDescent="0.25">
      <c r="A6169" t="str">
        <f t="shared" si="127"/>
        <v>26-34MAsth Highop_er_prof</v>
      </c>
      <c r="B6169" t="s">
        <v>3783</v>
      </c>
      <c r="C6169" t="s">
        <v>5</v>
      </c>
      <c r="D6169" t="s">
        <v>591</v>
      </c>
      <c r="E6169" t="s">
        <v>4975</v>
      </c>
      <c r="F6169">
        <v>123</v>
      </c>
      <c r="G6169" t="s">
        <v>298</v>
      </c>
      <c r="H6169">
        <v>0</v>
      </c>
      <c r="I6169">
        <v>0</v>
      </c>
      <c r="J6169" t="s">
        <v>276</v>
      </c>
      <c r="K6169">
        <v>0</v>
      </c>
      <c r="L6169">
        <v>0</v>
      </c>
      <c r="M6169">
        <v>0</v>
      </c>
      <c r="N6169">
        <v>0</v>
      </c>
      <c r="O6169">
        <v>0</v>
      </c>
      <c r="P6169">
        <v>0</v>
      </c>
      <c r="Q6169">
        <v>0</v>
      </c>
      <c r="R6169">
        <v>0</v>
      </c>
      <c r="S6169">
        <v>0</v>
      </c>
      <c r="T6169">
        <v>10</v>
      </c>
      <c r="U6169">
        <v>0</v>
      </c>
      <c r="V6169">
        <v>0</v>
      </c>
    </row>
    <row r="6170" spans="1:22" hidden="1" x14ac:dyDescent="0.25">
      <c r="A6170" t="str">
        <f t="shared" si="127"/>
        <v>26-34MAsth Highop_eye</v>
      </c>
      <c r="B6170" t="s">
        <v>3783</v>
      </c>
      <c r="C6170" t="s">
        <v>5</v>
      </c>
      <c r="D6170" t="s">
        <v>591</v>
      </c>
      <c r="E6170" t="s">
        <v>4975</v>
      </c>
      <c r="F6170">
        <v>123</v>
      </c>
      <c r="G6170" t="s">
        <v>299</v>
      </c>
      <c r="H6170">
        <v>122.266808784299</v>
      </c>
      <c r="I6170">
        <v>0.11</v>
      </c>
      <c r="J6170" t="s">
        <v>332</v>
      </c>
      <c r="K6170">
        <v>13.449348966272799</v>
      </c>
      <c r="L6170">
        <v>1654.2699228515601</v>
      </c>
      <c r="M6170">
        <v>0.11</v>
      </c>
      <c r="N6170">
        <v>0</v>
      </c>
      <c r="O6170">
        <v>0</v>
      </c>
      <c r="P6170">
        <v>0</v>
      </c>
      <c r="Q6170">
        <v>0</v>
      </c>
      <c r="R6170">
        <v>0</v>
      </c>
      <c r="S6170">
        <v>13.53</v>
      </c>
      <c r="T6170">
        <v>10</v>
      </c>
      <c r="U6170">
        <v>122.266808784299</v>
      </c>
      <c r="V6170">
        <v>6.3473744950952099E-3</v>
      </c>
    </row>
    <row r="6171" spans="1:22" hidden="1" x14ac:dyDescent="0.25">
      <c r="A6171" t="str">
        <f t="shared" si="127"/>
        <v>26-34MAsth Highop_jcode</v>
      </c>
      <c r="B6171" t="s">
        <v>3783</v>
      </c>
      <c r="C6171" t="s">
        <v>5</v>
      </c>
      <c r="D6171" t="s">
        <v>591</v>
      </c>
      <c r="E6171" t="s">
        <v>4975</v>
      </c>
      <c r="F6171">
        <v>123</v>
      </c>
      <c r="G6171" t="s">
        <v>300</v>
      </c>
      <c r="H6171">
        <v>21945.541615853701</v>
      </c>
      <c r="I6171">
        <v>0.02</v>
      </c>
      <c r="J6171" t="s">
        <v>336</v>
      </c>
      <c r="K6171">
        <v>438.91083231707302</v>
      </c>
      <c r="L6171">
        <v>53986.032375000003</v>
      </c>
      <c r="M6171">
        <v>0</v>
      </c>
      <c r="N6171">
        <v>0</v>
      </c>
      <c r="O6171">
        <v>0</v>
      </c>
      <c r="P6171">
        <v>0</v>
      </c>
      <c r="Q6171">
        <v>0.02</v>
      </c>
      <c r="R6171">
        <v>438.91083231707302</v>
      </c>
      <c r="S6171">
        <v>2.46</v>
      </c>
      <c r="T6171">
        <v>10</v>
      </c>
      <c r="U6171">
        <v>21945.541615853701</v>
      </c>
      <c r="V6171">
        <v>1.7497812773403299E-3</v>
      </c>
    </row>
    <row r="6172" spans="1:22" hidden="1" x14ac:dyDescent="0.25">
      <c r="A6172" t="str">
        <f t="shared" si="127"/>
        <v>26-34MAsth Highop_lab</v>
      </c>
      <c r="B6172" t="s">
        <v>3783</v>
      </c>
      <c r="C6172" t="s">
        <v>5</v>
      </c>
      <c r="D6172" t="s">
        <v>591</v>
      </c>
      <c r="E6172" t="s">
        <v>4975</v>
      </c>
      <c r="F6172">
        <v>123</v>
      </c>
      <c r="G6172" t="s">
        <v>301</v>
      </c>
      <c r="H6172">
        <v>229.796919522396</v>
      </c>
      <c r="I6172">
        <v>3.98</v>
      </c>
      <c r="J6172" t="s">
        <v>333</v>
      </c>
      <c r="K6172">
        <v>914.59173969913502</v>
      </c>
      <c r="L6172">
        <v>112494.78398299401</v>
      </c>
      <c r="M6172">
        <v>0</v>
      </c>
      <c r="N6172">
        <v>3.98</v>
      </c>
      <c r="O6172">
        <v>0</v>
      </c>
      <c r="P6172">
        <v>0</v>
      </c>
      <c r="Q6172">
        <v>0</v>
      </c>
      <c r="R6172">
        <v>0</v>
      </c>
      <c r="S6172">
        <v>489.54</v>
      </c>
      <c r="T6172">
        <v>10</v>
      </c>
      <c r="U6172">
        <v>229.796919522396</v>
      </c>
      <c r="V6172">
        <v>0.48184019370460102</v>
      </c>
    </row>
    <row r="6173" spans="1:22" hidden="1" x14ac:dyDescent="0.25">
      <c r="A6173" t="str">
        <f t="shared" si="127"/>
        <v>26-34MAsth Highop_mh</v>
      </c>
      <c r="B6173" t="s">
        <v>3783</v>
      </c>
      <c r="C6173" t="s">
        <v>5</v>
      </c>
      <c r="D6173" t="s">
        <v>591</v>
      </c>
      <c r="E6173" t="s">
        <v>4975</v>
      </c>
      <c r="F6173">
        <v>123</v>
      </c>
      <c r="G6173" t="s">
        <v>302</v>
      </c>
      <c r="H6173">
        <v>117.75659919979999</v>
      </c>
      <c r="I6173">
        <v>2.16</v>
      </c>
      <c r="J6173" t="s">
        <v>332</v>
      </c>
      <c r="K6173">
        <v>254.35425427156801</v>
      </c>
      <c r="L6173">
        <v>31285.573275402799</v>
      </c>
      <c r="M6173">
        <v>2.16</v>
      </c>
      <c r="N6173">
        <v>0</v>
      </c>
      <c r="O6173">
        <v>0</v>
      </c>
      <c r="P6173">
        <v>0</v>
      </c>
      <c r="Q6173">
        <v>0</v>
      </c>
      <c r="R6173">
        <v>0</v>
      </c>
      <c r="S6173">
        <v>265.68</v>
      </c>
      <c r="T6173">
        <v>10</v>
      </c>
      <c r="U6173">
        <v>117.75659919979999</v>
      </c>
      <c r="V6173">
        <v>0.12463935372187</v>
      </c>
    </row>
    <row r="6174" spans="1:22" hidden="1" x14ac:dyDescent="0.25">
      <c r="A6174" t="str">
        <f t="shared" si="127"/>
        <v>26-34MAsth Highop_op_fac</v>
      </c>
      <c r="B6174" t="s">
        <v>3783</v>
      </c>
      <c r="C6174" t="s">
        <v>5</v>
      </c>
      <c r="D6174" t="s">
        <v>591</v>
      </c>
      <c r="E6174" t="s">
        <v>4975</v>
      </c>
      <c r="F6174">
        <v>123</v>
      </c>
      <c r="G6174" t="s">
        <v>303</v>
      </c>
      <c r="H6174">
        <v>2667.6452112397001</v>
      </c>
      <c r="I6174">
        <v>2.63</v>
      </c>
      <c r="J6174" t="s">
        <v>336</v>
      </c>
      <c r="K6174">
        <v>7015.9069055604105</v>
      </c>
      <c r="L6174">
        <v>862956.54938393005</v>
      </c>
      <c r="M6174">
        <v>0</v>
      </c>
      <c r="N6174">
        <v>0</v>
      </c>
      <c r="O6174">
        <v>0</v>
      </c>
      <c r="P6174">
        <v>0</v>
      </c>
      <c r="Q6174">
        <v>2.63</v>
      </c>
      <c r="R6174">
        <v>7015.9069055604105</v>
      </c>
      <c r="S6174">
        <v>323.49</v>
      </c>
      <c r="T6174">
        <v>10</v>
      </c>
      <c r="U6174">
        <v>2667.6452112397001</v>
      </c>
      <c r="V6174">
        <v>0.230096237970254</v>
      </c>
    </row>
    <row r="6175" spans="1:22" hidden="1" x14ac:dyDescent="0.25">
      <c r="A6175" t="str">
        <f t="shared" si="127"/>
        <v>26-34MAsth Highop_other</v>
      </c>
      <c r="B6175" t="s">
        <v>3783</v>
      </c>
      <c r="C6175" t="s">
        <v>5</v>
      </c>
      <c r="D6175" t="s">
        <v>591</v>
      </c>
      <c r="E6175" t="s">
        <v>4975</v>
      </c>
      <c r="F6175">
        <v>123</v>
      </c>
      <c r="G6175" t="s">
        <v>304</v>
      </c>
      <c r="H6175">
        <v>16036.9169910911</v>
      </c>
      <c r="I6175">
        <v>1</v>
      </c>
      <c r="J6175" t="s">
        <v>336</v>
      </c>
      <c r="K6175">
        <v>16036.9169910911</v>
      </c>
      <c r="L6175">
        <v>1972540.78990421</v>
      </c>
      <c r="M6175">
        <v>0</v>
      </c>
      <c r="N6175">
        <v>0</v>
      </c>
      <c r="O6175">
        <v>0</v>
      </c>
      <c r="P6175">
        <v>0</v>
      </c>
      <c r="Q6175">
        <v>1</v>
      </c>
      <c r="R6175">
        <v>16036.9169910911</v>
      </c>
      <c r="S6175">
        <v>123</v>
      </c>
      <c r="T6175">
        <v>10</v>
      </c>
      <c r="U6175">
        <v>16036.9169910911</v>
      </c>
      <c r="V6175">
        <v>8.7489063867016603E-2</v>
      </c>
    </row>
    <row r="6176" spans="1:22" hidden="1" x14ac:dyDescent="0.25">
      <c r="A6176" t="str">
        <f t="shared" si="127"/>
        <v>26-34MAsth Highop_prev</v>
      </c>
      <c r="B6176" t="s">
        <v>3783</v>
      </c>
      <c r="C6176" t="s">
        <v>5</v>
      </c>
      <c r="D6176" t="s">
        <v>591</v>
      </c>
      <c r="E6176" t="s">
        <v>4975</v>
      </c>
      <c r="F6176">
        <v>123</v>
      </c>
      <c r="G6176" t="s">
        <v>305</v>
      </c>
      <c r="H6176">
        <v>114.15589064445901</v>
      </c>
      <c r="I6176">
        <v>2.4500000000000002</v>
      </c>
      <c r="J6176" t="s">
        <v>332</v>
      </c>
      <c r="K6176">
        <v>279.68193207892398</v>
      </c>
      <c r="L6176">
        <v>34400.877645707697</v>
      </c>
      <c r="M6176">
        <v>2.4500000000000002</v>
      </c>
      <c r="N6176">
        <v>0</v>
      </c>
      <c r="O6176">
        <v>0</v>
      </c>
      <c r="P6176">
        <v>0</v>
      </c>
      <c r="Q6176">
        <v>0</v>
      </c>
      <c r="R6176">
        <v>0</v>
      </c>
      <c r="S6176">
        <v>301.35000000000002</v>
      </c>
      <c r="T6176">
        <v>10</v>
      </c>
      <c r="U6176">
        <v>114.15589064445901</v>
      </c>
      <c r="V6176">
        <v>0.14137334102712101</v>
      </c>
    </row>
    <row r="6177" spans="1:22" hidden="1" x14ac:dyDescent="0.25">
      <c r="A6177" t="str">
        <f t="shared" si="127"/>
        <v>26-34MAsth Highop_primcare</v>
      </c>
      <c r="B6177" t="s">
        <v>3783</v>
      </c>
      <c r="C6177" t="s">
        <v>5</v>
      </c>
      <c r="D6177" t="s">
        <v>591</v>
      </c>
      <c r="E6177" t="s">
        <v>4975</v>
      </c>
      <c r="F6177">
        <v>123</v>
      </c>
      <c r="G6177" t="s">
        <v>306</v>
      </c>
      <c r="H6177">
        <v>114.832228463513</v>
      </c>
      <c r="I6177">
        <v>3.46</v>
      </c>
      <c r="J6177" t="s">
        <v>332</v>
      </c>
      <c r="K6177">
        <v>397.31951048375601</v>
      </c>
      <c r="L6177">
        <v>48870.299789502002</v>
      </c>
      <c r="M6177">
        <v>3.46</v>
      </c>
      <c r="N6177">
        <v>0</v>
      </c>
      <c r="O6177">
        <v>0</v>
      </c>
      <c r="P6177">
        <v>0</v>
      </c>
      <c r="Q6177">
        <v>0</v>
      </c>
      <c r="R6177">
        <v>0</v>
      </c>
      <c r="S6177">
        <v>425.58</v>
      </c>
      <c r="T6177">
        <v>10</v>
      </c>
      <c r="U6177">
        <v>114.832228463513</v>
      </c>
      <c r="V6177">
        <v>0.19965377957299499</v>
      </c>
    </row>
    <row r="6178" spans="1:22" hidden="1" x14ac:dyDescent="0.25">
      <c r="A6178" t="str">
        <f t="shared" si="127"/>
        <v>26-34MAsth Highop_rehab</v>
      </c>
      <c r="B6178" t="s">
        <v>3783</v>
      </c>
      <c r="C6178" t="s">
        <v>5</v>
      </c>
      <c r="D6178" t="s">
        <v>591</v>
      </c>
      <c r="E6178" t="s">
        <v>4975</v>
      </c>
      <c r="F6178">
        <v>123</v>
      </c>
      <c r="G6178" t="s">
        <v>307</v>
      </c>
      <c r="H6178">
        <v>129.59157848151199</v>
      </c>
      <c r="I6178">
        <v>3.71</v>
      </c>
      <c r="J6178" t="s">
        <v>336</v>
      </c>
      <c r="K6178">
        <v>480.784756166411</v>
      </c>
      <c r="L6178">
        <v>59136.525008468598</v>
      </c>
      <c r="M6178">
        <v>0</v>
      </c>
      <c r="N6178">
        <v>0</v>
      </c>
      <c r="O6178">
        <v>0</v>
      </c>
      <c r="P6178">
        <v>0</v>
      </c>
      <c r="Q6178">
        <v>3.71</v>
      </c>
      <c r="R6178">
        <v>480.784756166411</v>
      </c>
      <c r="S6178">
        <v>456.33</v>
      </c>
      <c r="T6178">
        <v>10</v>
      </c>
      <c r="U6178">
        <v>129.59157848151199</v>
      </c>
      <c r="V6178">
        <v>0.32458442694663198</v>
      </c>
    </row>
    <row r="6179" spans="1:22" hidden="1" x14ac:dyDescent="0.25">
      <c r="A6179" t="str">
        <f t="shared" si="127"/>
        <v>26-34MAsth Highop_speccare</v>
      </c>
      <c r="B6179" t="s">
        <v>3783</v>
      </c>
      <c r="C6179" t="s">
        <v>5</v>
      </c>
      <c r="D6179" t="s">
        <v>591</v>
      </c>
      <c r="E6179" t="s">
        <v>4975</v>
      </c>
      <c r="F6179">
        <v>123</v>
      </c>
      <c r="G6179" t="s">
        <v>308</v>
      </c>
      <c r="H6179">
        <v>185.213490378713</v>
      </c>
      <c r="I6179">
        <v>7.69</v>
      </c>
      <c r="J6179" t="s">
        <v>332</v>
      </c>
      <c r="K6179">
        <v>1424.2917410123</v>
      </c>
      <c r="L6179">
        <v>175187.88414451299</v>
      </c>
      <c r="M6179">
        <v>7.69</v>
      </c>
      <c r="N6179">
        <v>0</v>
      </c>
      <c r="O6179">
        <v>0</v>
      </c>
      <c r="P6179">
        <v>0</v>
      </c>
      <c r="Q6179">
        <v>0</v>
      </c>
      <c r="R6179">
        <v>0</v>
      </c>
      <c r="S6179">
        <v>945.87</v>
      </c>
      <c r="T6179">
        <v>10</v>
      </c>
      <c r="U6179">
        <v>185.213490378713</v>
      </c>
      <c r="V6179">
        <v>0.44373918061165601</v>
      </c>
    </row>
    <row r="6180" spans="1:22" hidden="1" x14ac:dyDescent="0.25">
      <c r="A6180" t="str">
        <f t="shared" si="127"/>
        <v>26-34MAsth Highop_surg</v>
      </c>
      <c r="B6180" t="s">
        <v>3783</v>
      </c>
      <c r="C6180" t="s">
        <v>5</v>
      </c>
      <c r="D6180" t="s">
        <v>591</v>
      </c>
      <c r="E6180" t="s">
        <v>4975</v>
      </c>
      <c r="F6180">
        <v>123</v>
      </c>
      <c r="G6180" t="s">
        <v>309</v>
      </c>
      <c r="H6180">
        <v>2585.42356724826</v>
      </c>
      <c r="I6180">
        <v>1.63</v>
      </c>
      <c r="J6180" t="s">
        <v>336</v>
      </c>
      <c r="K6180">
        <v>4214.24041461466</v>
      </c>
      <c r="L6180">
        <v>518351.570997603</v>
      </c>
      <c r="M6180">
        <v>0</v>
      </c>
      <c r="N6180">
        <v>0</v>
      </c>
      <c r="O6180">
        <v>0</v>
      </c>
      <c r="P6180">
        <v>0</v>
      </c>
      <c r="Q6180">
        <v>1.63</v>
      </c>
      <c r="R6180">
        <v>4214.24041461466</v>
      </c>
      <c r="S6180">
        <v>200.49</v>
      </c>
      <c r="T6180">
        <v>10</v>
      </c>
      <c r="U6180">
        <v>2585.42356724826</v>
      </c>
      <c r="V6180">
        <v>0.14260717410323701</v>
      </c>
    </row>
    <row r="6181" spans="1:22" hidden="1" x14ac:dyDescent="0.25">
      <c r="A6181" t="str">
        <f t="shared" si="127"/>
        <v>26-34MAsth Highop_ultrasound</v>
      </c>
      <c r="B6181" t="s">
        <v>3783</v>
      </c>
      <c r="C6181" t="s">
        <v>5</v>
      </c>
      <c r="D6181" t="s">
        <v>591</v>
      </c>
      <c r="E6181" t="s">
        <v>4975</v>
      </c>
      <c r="F6181">
        <v>123</v>
      </c>
      <c r="G6181" t="s">
        <v>310</v>
      </c>
      <c r="H6181">
        <v>284.95891214196899</v>
      </c>
      <c r="I6181">
        <v>0.19</v>
      </c>
      <c r="J6181" t="s">
        <v>333</v>
      </c>
      <c r="K6181">
        <v>54.142193306974001</v>
      </c>
      <c r="L6181">
        <v>6659.4897767578104</v>
      </c>
      <c r="M6181">
        <v>0</v>
      </c>
      <c r="N6181">
        <v>0.19</v>
      </c>
      <c r="O6181">
        <v>0</v>
      </c>
      <c r="P6181">
        <v>0</v>
      </c>
      <c r="Q6181">
        <v>0</v>
      </c>
      <c r="R6181">
        <v>0</v>
      </c>
      <c r="S6181">
        <v>23.37</v>
      </c>
      <c r="T6181">
        <v>10</v>
      </c>
      <c r="U6181">
        <v>284.95891214196899</v>
      </c>
      <c r="V6181">
        <v>2.3002421307506099E-2</v>
      </c>
    </row>
    <row r="6182" spans="1:22" hidden="1" x14ac:dyDescent="0.25">
      <c r="A6182" t="str">
        <f t="shared" si="127"/>
        <v>26-34MAsth Highop_xray</v>
      </c>
      <c r="B6182" t="s">
        <v>3783</v>
      </c>
      <c r="C6182" t="s">
        <v>5</v>
      </c>
      <c r="D6182" t="s">
        <v>591</v>
      </c>
      <c r="E6182" t="s">
        <v>4975</v>
      </c>
      <c r="F6182">
        <v>123</v>
      </c>
      <c r="G6182" t="s">
        <v>311</v>
      </c>
      <c r="H6182">
        <v>145.06561241491301</v>
      </c>
      <c r="I6182">
        <v>1.63</v>
      </c>
      <c r="J6182" t="s">
        <v>333</v>
      </c>
      <c r="K6182">
        <v>236.456948236307</v>
      </c>
      <c r="L6182">
        <v>29084.204633065801</v>
      </c>
      <c r="M6182">
        <v>0</v>
      </c>
      <c r="N6182">
        <v>1.63</v>
      </c>
      <c r="O6182">
        <v>0</v>
      </c>
      <c r="P6182">
        <v>0</v>
      </c>
      <c r="Q6182">
        <v>0</v>
      </c>
      <c r="R6182">
        <v>0</v>
      </c>
      <c r="S6182">
        <v>200.49</v>
      </c>
      <c r="T6182">
        <v>10</v>
      </c>
      <c r="U6182">
        <v>145.06561241491301</v>
      </c>
      <c r="V6182">
        <v>0.19733656174334099</v>
      </c>
    </row>
    <row r="6183" spans="1:22" hidden="1" x14ac:dyDescent="0.25">
      <c r="A6183" t="str">
        <f t="shared" si="127"/>
        <v>26-34MAsth Highrx_generic</v>
      </c>
      <c r="B6183" t="s">
        <v>3783</v>
      </c>
      <c r="C6183" t="s">
        <v>5</v>
      </c>
      <c r="D6183" t="s">
        <v>591</v>
      </c>
      <c r="E6183" t="s">
        <v>4975</v>
      </c>
      <c r="F6183">
        <v>123</v>
      </c>
      <c r="G6183" t="s">
        <v>312</v>
      </c>
      <c r="H6183">
        <v>49.996736214973502</v>
      </c>
      <c r="I6183">
        <v>30.77</v>
      </c>
      <c r="J6183" t="s">
        <v>334</v>
      </c>
      <c r="K6183">
        <v>1538.3995733347399</v>
      </c>
      <c r="L6183">
        <v>189223.14752017299</v>
      </c>
      <c r="M6183">
        <v>0</v>
      </c>
      <c r="N6183">
        <v>0</v>
      </c>
      <c r="O6183">
        <v>30.77</v>
      </c>
      <c r="P6183">
        <v>0</v>
      </c>
      <c r="Q6183">
        <v>0</v>
      </c>
      <c r="R6183">
        <v>0</v>
      </c>
      <c r="S6183">
        <v>3784.71</v>
      </c>
      <c r="T6183">
        <v>10</v>
      </c>
      <c r="U6183">
        <v>49.996736214973502</v>
      </c>
      <c r="V6183">
        <v>0.76963481740870399</v>
      </c>
    </row>
    <row r="6184" spans="1:22" hidden="1" x14ac:dyDescent="0.25">
      <c r="A6184" t="str">
        <f t="shared" si="127"/>
        <v>26-34MAsth Highrx_npbrand</v>
      </c>
      <c r="B6184" t="s">
        <v>3783</v>
      </c>
      <c r="C6184" t="s">
        <v>5</v>
      </c>
      <c r="D6184" t="s">
        <v>591</v>
      </c>
      <c r="E6184" t="s">
        <v>4975</v>
      </c>
      <c r="F6184">
        <v>123</v>
      </c>
      <c r="G6184" t="s">
        <v>2688</v>
      </c>
      <c r="H6184">
        <v>1112.43797188796</v>
      </c>
      <c r="I6184">
        <v>1.01473283004</v>
      </c>
      <c r="J6184" t="s">
        <v>334</v>
      </c>
      <c r="K6184">
        <v>1128.82733145783</v>
      </c>
      <c r="L6184">
        <v>138845.76176931299</v>
      </c>
      <c r="M6184">
        <v>0</v>
      </c>
      <c r="N6184">
        <v>0</v>
      </c>
      <c r="O6184">
        <v>1.01473283004</v>
      </c>
      <c r="P6184">
        <v>0</v>
      </c>
      <c r="Q6184">
        <v>0</v>
      </c>
      <c r="R6184">
        <v>0</v>
      </c>
      <c r="S6184">
        <v>124.81213809492</v>
      </c>
      <c r="T6184">
        <v>10</v>
      </c>
      <c r="U6184">
        <v>1112.43797188796</v>
      </c>
      <c r="V6184">
        <v>2.53810112566283E-2</v>
      </c>
    </row>
    <row r="6185" spans="1:22" hidden="1" x14ac:dyDescent="0.25">
      <c r="A6185" t="str">
        <f t="shared" si="127"/>
        <v>26-34MAsth Highrx_pbrand</v>
      </c>
      <c r="B6185" t="s">
        <v>3783</v>
      </c>
      <c r="C6185" t="s">
        <v>5</v>
      </c>
      <c r="D6185" t="s">
        <v>591</v>
      </c>
      <c r="E6185" t="s">
        <v>4975</v>
      </c>
      <c r="F6185">
        <v>123</v>
      </c>
      <c r="G6185" t="s">
        <v>2687</v>
      </c>
      <c r="H6185">
        <v>690.401986569104</v>
      </c>
      <c r="I6185">
        <v>7.0252671699600002</v>
      </c>
      <c r="J6185" t="s">
        <v>334</v>
      </c>
      <c r="K6185">
        <v>4850.2584103190902</v>
      </c>
      <c r="L6185">
        <v>596581.78446924803</v>
      </c>
      <c r="M6185">
        <v>0</v>
      </c>
      <c r="N6185">
        <v>0</v>
      </c>
      <c r="O6185">
        <v>7.0252671699600002</v>
      </c>
      <c r="P6185">
        <v>0</v>
      </c>
      <c r="Q6185">
        <v>0</v>
      </c>
      <c r="R6185">
        <v>0</v>
      </c>
      <c r="S6185">
        <v>864.10786190507997</v>
      </c>
      <c r="T6185">
        <v>10</v>
      </c>
      <c r="U6185">
        <v>690.401986569104</v>
      </c>
      <c r="V6185">
        <v>0.17571953901850901</v>
      </c>
    </row>
    <row r="6186" spans="1:22" hidden="1" x14ac:dyDescent="0.25">
      <c r="A6186" t="str">
        <f t="shared" si="127"/>
        <v>26-34MAsth Highrx_specialty</v>
      </c>
      <c r="B6186" t="s">
        <v>3783</v>
      </c>
      <c r="C6186" t="s">
        <v>5</v>
      </c>
      <c r="D6186" t="s">
        <v>591</v>
      </c>
      <c r="E6186" t="s">
        <v>4975</v>
      </c>
      <c r="F6186">
        <v>123</v>
      </c>
      <c r="G6186" t="s">
        <v>313</v>
      </c>
      <c r="H6186">
        <v>3829.94486467449</v>
      </c>
      <c r="I6186">
        <v>1.17</v>
      </c>
      <c r="J6186" t="s">
        <v>334</v>
      </c>
      <c r="K6186">
        <v>4481.0354916691504</v>
      </c>
      <c r="L6186">
        <v>551167.36547530501</v>
      </c>
      <c r="M6186">
        <v>0</v>
      </c>
      <c r="N6186">
        <v>0</v>
      </c>
      <c r="O6186">
        <v>1.17</v>
      </c>
      <c r="P6186">
        <v>0</v>
      </c>
      <c r="Q6186">
        <v>0</v>
      </c>
      <c r="R6186">
        <v>0</v>
      </c>
      <c r="S6186">
        <v>143.91</v>
      </c>
      <c r="T6186">
        <v>10</v>
      </c>
      <c r="U6186">
        <v>3829.94486467449</v>
      </c>
      <c r="V6186">
        <v>2.9264632316158098E-2</v>
      </c>
    </row>
    <row r="6187" spans="1:22" hidden="1" x14ac:dyDescent="0.25">
      <c r="A6187" t="str">
        <f t="shared" si="127"/>
        <v>35-44FAsth Lowip_fac</v>
      </c>
      <c r="B6187" t="s">
        <v>273</v>
      </c>
      <c r="C6187" t="s">
        <v>9</v>
      </c>
      <c r="D6187" t="s">
        <v>339</v>
      </c>
      <c r="E6187" t="s">
        <v>4973</v>
      </c>
      <c r="F6187">
        <v>389</v>
      </c>
      <c r="G6187" t="s">
        <v>289</v>
      </c>
      <c r="H6187">
        <v>0</v>
      </c>
      <c r="I6187">
        <v>0</v>
      </c>
      <c r="J6187" t="s">
        <v>335</v>
      </c>
      <c r="K6187">
        <v>0</v>
      </c>
      <c r="L6187">
        <v>0</v>
      </c>
      <c r="M6187">
        <v>0</v>
      </c>
      <c r="N6187">
        <v>0</v>
      </c>
      <c r="O6187">
        <v>0</v>
      </c>
      <c r="P6187">
        <v>0</v>
      </c>
      <c r="Q6187">
        <v>0</v>
      </c>
      <c r="R6187">
        <v>0</v>
      </c>
      <c r="S6187">
        <v>0</v>
      </c>
      <c r="T6187">
        <v>3</v>
      </c>
      <c r="U6187">
        <v>1301.3543213304499</v>
      </c>
      <c r="V6187">
        <v>1</v>
      </c>
    </row>
    <row r="6188" spans="1:22" hidden="1" x14ac:dyDescent="0.25">
      <c r="A6188" t="str">
        <f t="shared" si="127"/>
        <v>35-44FAsth Lowip_prof</v>
      </c>
      <c r="B6188" t="s">
        <v>273</v>
      </c>
      <c r="C6188" t="s">
        <v>9</v>
      </c>
      <c r="D6188" t="s">
        <v>339</v>
      </c>
      <c r="E6188" t="s">
        <v>4973</v>
      </c>
      <c r="F6188">
        <v>389</v>
      </c>
      <c r="G6188" t="s">
        <v>290</v>
      </c>
      <c r="H6188">
        <v>0</v>
      </c>
      <c r="I6188">
        <v>0</v>
      </c>
      <c r="J6188" t="s">
        <v>363</v>
      </c>
      <c r="K6188">
        <v>0</v>
      </c>
      <c r="L6188">
        <v>0</v>
      </c>
      <c r="M6188">
        <v>0</v>
      </c>
      <c r="N6188">
        <v>0</v>
      </c>
      <c r="O6188">
        <v>0</v>
      </c>
      <c r="P6188">
        <v>0</v>
      </c>
      <c r="Q6188">
        <v>0</v>
      </c>
      <c r="R6188">
        <v>0</v>
      </c>
      <c r="S6188">
        <v>0</v>
      </c>
      <c r="T6188">
        <v>3</v>
      </c>
      <c r="U6188">
        <v>1530.8784832807</v>
      </c>
      <c r="V6188">
        <v>0.5</v>
      </c>
    </row>
    <row r="6189" spans="1:22" hidden="1" x14ac:dyDescent="0.25">
      <c r="A6189" t="str">
        <f t="shared" si="127"/>
        <v>35-44FAsth Lowop_ambulance</v>
      </c>
      <c r="B6189" t="s">
        <v>273</v>
      </c>
      <c r="C6189" t="s">
        <v>9</v>
      </c>
      <c r="D6189" t="s">
        <v>339</v>
      </c>
      <c r="E6189" t="s">
        <v>4973</v>
      </c>
      <c r="F6189">
        <v>389</v>
      </c>
      <c r="G6189" t="s">
        <v>291</v>
      </c>
      <c r="H6189">
        <v>240.70032821341499</v>
      </c>
      <c r="I6189">
        <v>0.01</v>
      </c>
      <c r="J6189" t="s">
        <v>336</v>
      </c>
      <c r="K6189">
        <v>2.4070032821341498</v>
      </c>
      <c r="L6189">
        <v>936.32427675018505</v>
      </c>
      <c r="M6189">
        <v>0</v>
      </c>
      <c r="N6189">
        <v>0</v>
      </c>
      <c r="O6189">
        <v>0</v>
      </c>
      <c r="P6189">
        <v>0</v>
      </c>
      <c r="Q6189">
        <v>0.01</v>
      </c>
      <c r="R6189">
        <v>2.4070032821341498</v>
      </c>
      <c r="S6189">
        <v>3.89</v>
      </c>
      <c r="T6189">
        <v>3</v>
      </c>
      <c r="U6189">
        <v>240.70032821341499</v>
      </c>
      <c r="V6189">
        <v>3.83141762452107E-3</v>
      </c>
    </row>
    <row r="6190" spans="1:22" hidden="1" x14ac:dyDescent="0.25">
      <c r="A6190" t="str">
        <f t="shared" si="127"/>
        <v>35-44FAsth Lowop_chiro</v>
      </c>
      <c r="B6190" t="s">
        <v>273</v>
      </c>
      <c r="C6190" t="s">
        <v>9</v>
      </c>
      <c r="D6190" t="s">
        <v>339</v>
      </c>
      <c r="E6190" t="s">
        <v>4973</v>
      </c>
      <c r="F6190">
        <v>389</v>
      </c>
      <c r="G6190" t="s">
        <v>292</v>
      </c>
      <c r="H6190">
        <v>39.350009067875298</v>
      </c>
      <c r="I6190">
        <v>0.94</v>
      </c>
      <c r="J6190" t="s">
        <v>332</v>
      </c>
      <c r="K6190">
        <v>36.989008523802802</v>
      </c>
      <c r="L6190">
        <v>14388.7243157593</v>
      </c>
      <c r="M6190">
        <v>0.94</v>
      </c>
      <c r="N6190">
        <v>0</v>
      </c>
      <c r="O6190">
        <v>0</v>
      </c>
      <c r="P6190">
        <v>0</v>
      </c>
      <c r="Q6190">
        <v>0</v>
      </c>
      <c r="R6190">
        <v>0</v>
      </c>
      <c r="S6190">
        <v>365.66</v>
      </c>
      <c r="T6190">
        <v>3</v>
      </c>
      <c r="U6190">
        <v>39.350009067875298</v>
      </c>
      <c r="V6190">
        <v>0.105381165919283</v>
      </c>
    </row>
    <row r="6191" spans="1:22" hidden="1" x14ac:dyDescent="0.25">
      <c r="A6191" t="str">
        <f t="shared" si="127"/>
        <v>35-44FAsth Lowop_ct_mri</v>
      </c>
      <c r="B6191" t="s">
        <v>273</v>
      </c>
      <c r="C6191" t="s">
        <v>9</v>
      </c>
      <c r="D6191" t="s">
        <v>339</v>
      </c>
      <c r="E6191" t="s">
        <v>4973</v>
      </c>
      <c r="F6191">
        <v>389</v>
      </c>
      <c r="G6191" t="s">
        <v>293</v>
      </c>
      <c r="H6191">
        <v>461.84059085294803</v>
      </c>
      <c r="I6191">
        <v>0.1</v>
      </c>
      <c r="J6191" t="s">
        <v>333</v>
      </c>
      <c r="K6191">
        <v>46.184059085294798</v>
      </c>
      <c r="L6191">
        <v>17965.598984179702</v>
      </c>
      <c r="M6191">
        <v>0</v>
      </c>
      <c r="N6191">
        <v>0.1</v>
      </c>
      <c r="O6191">
        <v>0</v>
      </c>
      <c r="P6191">
        <v>0</v>
      </c>
      <c r="Q6191">
        <v>0</v>
      </c>
      <c r="R6191">
        <v>0</v>
      </c>
      <c r="S6191">
        <v>38.9</v>
      </c>
      <c r="T6191">
        <v>3</v>
      </c>
      <c r="U6191">
        <v>461.84059085294803</v>
      </c>
      <c r="V6191">
        <v>2.7700831024930699E-2</v>
      </c>
    </row>
    <row r="6192" spans="1:22" hidden="1" x14ac:dyDescent="0.25">
      <c r="A6192" t="str">
        <f t="shared" si="127"/>
        <v>35-44FAsth Lowop_diagnostic_cardiology</v>
      </c>
      <c r="B6192" t="s">
        <v>273</v>
      </c>
      <c r="C6192" t="s">
        <v>9</v>
      </c>
      <c r="D6192" t="s">
        <v>339</v>
      </c>
      <c r="E6192" t="s">
        <v>4973</v>
      </c>
      <c r="F6192">
        <v>389</v>
      </c>
      <c r="G6192" t="s">
        <v>294</v>
      </c>
      <c r="H6192">
        <v>95.122998653500105</v>
      </c>
      <c r="I6192">
        <v>0.84</v>
      </c>
      <c r="J6192" t="s">
        <v>333</v>
      </c>
      <c r="K6192">
        <v>79.903318868940104</v>
      </c>
      <c r="L6192">
        <v>31082.391040017701</v>
      </c>
      <c r="M6192">
        <v>0</v>
      </c>
      <c r="N6192">
        <v>0.84</v>
      </c>
      <c r="O6192">
        <v>0</v>
      </c>
      <c r="P6192">
        <v>0</v>
      </c>
      <c r="Q6192">
        <v>0</v>
      </c>
      <c r="R6192">
        <v>0</v>
      </c>
      <c r="S6192">
        <v>326.76</v>
      </c>
      <c r="T6192">
        <v>3</v>
      </c>
      <c r="U6192">
        <v>95.122998653500105</v>
      </c>
      <c r="V6192">
        <v>0.232686980609418</v>
      </c>
    </row>
    <row r="6193" spans="1:22" hidden="1" x14ac:dyDescent="0.25">
      <c r="A6193" t="str">
        <f t="shared" si="127"/>
        <v>35-44FAsth Lowop_dialysis</v>
      </c>
      <c r="B6193" t="s">
        <v>273</v>
      </c>
      <c r="C6193" t="s">
        <v>9</v>
      </c>
      <c r="D6193" t="s">
        <v>339</v>
      </c>
      <c r="E6193" t="s">
        <v>4973</v>
      </c>
      <c r="F6193">
        <v>389</v>
      </c>
      <c r="G6193" t="s">
        <v>295</v>
      </c>
      <c r="H6193">
        <v>0</v>
      </c>
      <c r="I6193">
        <v>0</v>
      </c>
      <c r="J6193" t="s">
        <v>336</v>
      </c>
      <c r="K6193">
        <v>0</v>
      </c>
      <c r="L6193">
        <v>0</v>
      </c>
      <c r="M6193">
        <v>0</v>
      </c>
      <c r="N6193">
        <v>0</v>
      </c>
      <c r="O6193">
        <v>0</v>
      </c>
      <c r="P6193">
        <v>0</v>
      </c>
      <c r="Q6193">
        <v>0</v>
      </c>
      <c r="R6193">
        <v>0</v>
      </c>
      <c r="S6193">
        <v>0</v>
      </c>
      <c r="T6193">
        <v>3</v>
      </c>
      <c r="U6193">
        <v>0</v>
      </c>
      <c r="V6193">
        <v>0</v>
      </c>
    </row>
    <row r="6194" spans="1:22" hidden="1" x14ac:dyDescent="0.25">
      <c r="A6194" t="str">
        <f t="shared" si="127"/>
        <v>35-44FAsth Lowop_dme</v>
      </c>
      <c r="B6194" t="s">
        <v>273</v>
      </c>
      <c r="C6194" t="s">
        <v>9</v>
      </c>
      <c r="D6194" t="s">
        <v>339</v>
      </c>
      <c r="E6194" t="s">
        <v>4973</v>
      </c>
      <c r="F6194">
        <v>389</v>
      </c>
      <c r="G6194" t="s">
        <v>296</v>
      </c>
      <c r="H6194">
        <v>101.41652385643</v>
      </c>
      <c r="I6194">
        <v>0.04</v>
      </c>
      <c r="J6194" t="s">
        <v>336</v>
      </c>
      <c r="K6194">
        <v>4.0566609542572101</v>
      </c>
      <c r="L6194">
        <v>1578.0411112060499</v>
      </c>
      <c r="M6194">
        <v>0</v>
      </c>
      <c r="N6194">
        <v>0</v>
      </c>
      <c r="O6194">
        <v>0</v>
      </c>
      <c r="P6194">
        <v>0</v>
      </c>
      <c r="Q6194">
        <v>0.04</v>
      </c>
      <c r="R6194">
        <v>4.0566609542572101</v>
      </c>
      <c r="S6194">
        <v>15.56</v>
      </c>
      <c r="T6194">
        <v>3</v>
      </c>
      <c r="U6194">
        <v>101.41652385643</v>
      </c>
      <c r="V6194">
        <v>1.5325670498084301E-2</v>
      </c>
    </row>
    <row r="6195" spans="1:22" hidden="1" x14ac:dyDescent="0.25">
      <c r="A6195" t="str">
        <f t="shared" si="127"/>
        <v>35-44FAsth Lowop_er_fac</v>
      </c>
      <c r="B6195" t="s">
        <v>273</v>
      </c>
      <c r="C6195" t="s">
        <v>9</v>
      </c>
      <c r="D6195" t="s">
        <v>339</v>
      </c>
      <c r="E6195" t="s">
        <v>4973</v>
      </c>
      <c r="F6195">
        <v>389</v>
      </c>
      <c r="G6195" t="s">
        <v>297</v>
      </c>
      <c r="H6195">
        <v>1081.46935359396</v>
      </c>
      <c r="I6195">
        <v>0.25</v>
      </c>
      <c r="J6195" t="s">
        <v>336</v>
      </c>
      <c r="K6195">
        <v>270.36733839848898</v>
      </c>
      <c r="L6195">
        <v>105172.894637012</v>
      </c>
      <c r="M6195">
        <v>0</v>
      </c>
      <c r="N6195">
        <v>0</v>
      </c>
      <c r="O6195">
        <v>0</v>
      </c>
      <c r="P6195">
        <v>0</v>
      </c>
      <c r="Q6195">
        <v>0.25</v>
      </c>
      <c r="R6195">
        <v>270.36733839848898</v>
      </c>
      <c r="S6195">
        <v>97.25</v>
      </c>
      <c r="T6195">
        <v>3</v>
      </c>
      <c r="U6195">
        <v>1081.46935359396</v>
      </c>
      <c r="V6195">
        <v>9.5785440613026795E-2</v>
      </c>
    </row>
    <row r="6196" spans="1:22" hidden="1" x14ac:dyDescent="0.25">
      <c r="A6196" t="str">
        <f t="shared" si="127"/>
        <v>35-44FAsth Lowop_er_prof</v>
      </c>
      <c r="B6196" t="s">
        <v>273</v>
      </c>
      <c r="C6196" t="s">
        <v>9</v>
      </c>
      <c r="D6196" t="s">
        <v>339</v>
      </c>
      <c r="E6196" t="s">
        <v>4973</v>
      </c>
      <c r="F6196">
        <v>389</v>
      </c>
      <c r="G6196" t="s">
        <v>298</v>
      </c>
      <c r="H6196">
        <v>0</v>
      </c>
      <c r="I6196">
        <v>0</v>
      </c>
      <c r="J6196" t="s">
        <v>276</v>
      </c>
      <c r="K6196">
        <v>0</v>
      </c>
      <c r="L6196">
        <v>0</v>
      </c>
      <c r="M6196">
        <v>0</v>
      </c>
      <c r="N6196">
        <v>0</v>
      </c>
      <c r="O6196">
        <v>0</v>
      </c>
      <c r="P6196">
        <v>0</v>
      </c>
      <c r="Q6196">
        <v>0</v>
      </c>
      <c r="R6196">
        <v>0</v>
      </c>
      <c r="S6196">
        <v>0</v>
      </c>
      <c r="T6196">
        <v>3</v>
      </c>
      <c r="U6196">
        <v>0</v>
      </c>
      <c r="V6196">
        <v>0</v>
      </c>
    </row>
    <row r="6197" spans="1:22" hidden="1" x14ac:dyDescent="0.25">
      <c r="A6197" t="str">
        <f t="shared" si="127"/>
        <v>35-44FAsth Lowop_eye</v>
      </c>
      <c r="B6197" t="s">
        <v>273</v>
      </c>
      <c r="C6197" t="s">
        <v>9</v>
      </c>
      <c r="D6197" t="s">
        <v>339</v>
      </c>
      <c r="E6197" t="s">
        <v>4973</v>
      </c>
      <c r="F6197">
        <v>389</v>
      </c>
      <c r="G6197" t="s">
        <v>299</v>
      </c>
      <c r="H6197">
        <v>114.37151363798399</v>
      </c>
      <c r="I6197">
        <v>0.05</v>
      </c>
      <c r="J6197" t="s">
        <v>332</v>
      </c>
      <c r="K6197">
        <v>5.7185756818991997</v>
      </c>
      <c r="L6197">
        <v>2224.5259402587899</v>
      </c>
      <c r="M6197">
        <v>0.05</v>
      </c>
      <c r="N6197">
        <v>0</v>
      </c>
      <c r="O6197">
        <v>0</v>
      </c>
      <c r="P6197">
        <v>0</v>
      </c>
      <c r="Q6197">
        <v>0</v>
      </c>
      <c r="R6197">
        <v>0</v>
      </c>
      <c r="S6197">
        <v>19.45</v>
      </c>
      <c r="T6197">
        <v>3</v>
      </c>
      <c r="U6197">
        <v>114.37151363798399</v>
      </c>
      <c r="V6197">
        <v>5.6053811659192796E-3</v>
      </c>
    </row>
    <row r="6198" spans="1:22" hidden="1" x14ac:dyDescent="0.25">
      <c r="A6198" t="str">
        <f t="shared" si="127"/>
        <v>35-44FAsth Lowop_jcode</v>
      </c>
      <c r="B6198" t="s">
        <v>273</v>
      </c>
      <c r="C6198" t="s">
        <v>9</v>
      </c>
      <c r="D6198" t="s">
        <v>339</v>
      </c>
      <c r="E6198" t="s">
        <v>4973</v>
      </c>
      <c r="F6198">
        <v>389</v>
      </c>
      <c r="G6198" t="s">
        <v>300</v>
      </c>
      <c r="H6198">
        <v>0</v>
      </c>
      <c r="I6198">
        <v>0</v>
      </c>
      <c r="J6198" t="s">
        <v>336</v>
      </c>
      <c r="K6198">
        <v>0</v>
      </c>
      <c r="L6198">
        <v>0</v>
      </c>
      <c r="M6198">
        <v>0</v>
      </c>
      <c r="N6198">
        <v>0</v>
      </c>
      <c r="O6198">
        <v>0</v>
      </c>
      <c r="P6198">
        <v>0</v>
      </c>
      <c r="Q6198">
        <v>0</v>
      </c>
      <c r="R6198">
        <v>0</v>
      </c>
      <c r="S6198">
        <v>0</v>
      </c>
      <c r="T6198">
        <v>3</v>
      </c>
      <c r="U6198">
        <v>0</v>
      </c>
      <c r="V6198">
        <v>0</v>
      </c>
    </row>
    <row r="6199" spans="1:22" hidden="1" x14ac:dyDescent="0.25">
      <c r="A6199" t="str">
        <f t="shared" si="127"/>
        <v>35-44FAsth Lowop_lab</v>
      </c>
      <c r="B6199" t="s">
        <v>273</v>
      </c>
      <c r="C6199" t="s">
        <v>9</v>
      </c>
      <c r="D6199" t="s">
        <v>339</v>
      </c>
      <c r="E6199" t="s">
        <v>4973</v>
      </c>
      <c r="F6199">
        <v>389</v>
      </c>
      <c r="G6199" t="s">
        <v>301</v>
      </c>
      <c r="H6199">
        <v>67.276687774254697</v>
      </c>
      <c r="I6199">
        <v>1.85</v>
      </c>
      <c r="J6199" t="s">
        <v>333</v>
      </c>
      <c r="K6199">
        <v>124.461872382371</v>
      </c>
      <c r="L6199">
        <v>48415.668356742397</v>
      </c>
      <c r="M6199">
        <v>0</v>
      </c>
      <c r="N6199">
        <v>1.85</v>
      </c>
      <c r="O6199">
        <v>0</v>
      </c>
      <c r="P6199">
        <v>0</v>
      </c>
      <c r="Q6199">
        <v>0</v>
      </c>
      <c r="R6199">
        <v>0</v>
      </c>
      <c r="S6199">
        <v>719.65</v>
      </c>
      <c r="T6199">
        <v>3</v>
      </c>
      <c r="U6199">
        <v>67.276687774254697</v>
      </c>
      <c r="V6199">
        <v>0.51246537396121905</v>
      </c>
    </row>
    <row r="6200" spans="1:22" hidden="1" x14ac:dyDescent="0.25">
      <c r="A6200" t="str">
        <f t="shared" si="127"/>
        <v>35-44FAsth Lowop_mh</v>
      </c>
      <c r="B6200" t="s">
        <v>273</v>
      </c>
      <c r="C6200" t="s">
        <v>9</v>
      </c>
      <c r="D6200" t="s">
        <v>339</v>
      </c>
      <c r="E6200" t="s">
        <v>4973</v>
      </c>
      <c r="F6200">
        <v>389</v>
      </c>
      <c r="G6200" t="s">
        <v>302</v>
      </c>
      <c r="H6200">
        <v>100.10145080172001</v>
      </c>
      <c r="I6200">
        <v>0.37</v>
      </c>
      <c r="J6200" t="s">
        <v>332</v>
      </c>
      <c r="K6200">
        <v>37.037536796636502</v>
      </c>
      <c r="L6200">
        <v>14407.601813891601</v>
      </c>
      <c r="M6200">
        <v>0.37</v>
      </c>
      <c r="N6200">
        <v>0</v>
      </c>
      <c r="O6200">
        <v>0</v>
      </c>
      <c r="P6200">
        <v>0</v>
      </c>
      <c r="Q6200">
        <v>0</v>
      </c>
      <c r="R6200">
        <v>0</v>
      </c>
      <c r="S6200">
        <v>143.93</v>
      </c>
      <c r="T6200">
        <v>3</v>
      </c>
      <c r="U6200">
        <v>100.10145080172001</v>
      </c>
      <c r="V6200">
        <v>4.1479820627802699E-2</v>
      </c>
    </row>
    <row r="6201" spans="1:22" hidden="1" x14ac:dyDescent="0.25">
      <c r="A6201" t="str">
        <f t="shared" si="127"/>
        <v>35-44FAsth Lowop_op_fac</v>
      </c>
      <c r="B6201" t="s">
        <v>273</v>
      </c>
      <c r="C6201" t="s">
        <v>9</v>
      </c>
      <c r="D6201" t="s">
        <v>339</v>
      </c>
      <c r="E6201" t="s">
        <v>4973</v>
      </c>
      <c r="F6201">
        <v>389</v>
      </c>
      <c r="G6201" t="s">
        <v>303</v>
      </c>
      <c r="H6201">
        <v>258.91071856035398</v>
      </c>
      <c r="I6201">
        <v>0.22</v>
      </c>
      <c r="J6201" t="s">
        <v>336</v>
      </c>
      <c r="K6201">
        <v>56.960358083277796</v>
      </c>
      <c r="L6201">
        <v>22157.579294395098</v>
      </c>
      <c r="M6201">
        <v>0</v>
      </c>
      <c r="N6201">
        <v>0</v>
      </c>
      <c r="O6201">
        <v>0</v>
      </c>
      <c r="P6201">
        <v>0</v>
      </c>
      <c r="Q6201">
        <v>0.22</v>
      </c>
      <c r="R6201">
        <v>56.960358083277796</v>
      </c>
      <c r="S6201">
        <v>85.58</v>
      </c>
      <c r="T6201">
        <v>3</v>
      </c>
      <c r="U6201">
        <v>258.91071856035398</v>
      </c>
      <c r="V6201">
        <v>8.4291187739463605E-2</v>
      </c>
    </row>
    <row r="6202" spans="1:22" hidden="1" x14ac:dyDescent="0.25">
      <c r="A6202" t="str">
        <f t="shared" si="127"/>
        <v>35-44FAsth Lowop_other</v>
      </c>
      <c r="B6202" t="s">
        <v>273</v>
      </c>
      <c r="C6202" t="s">
        <v>9</v>
      </c>
      <c r="D6202" t="s">
        <v>339</v>
      </c>
      <c r="E6202" t="s">
        <v>4973</v>
      </c>
      <c r="F6202">
        <v>389</v>
      </c>
      <c r="G6202" t="s">
        <v>304</v>
      </c>
      <c r="H6202">
        <v>116.059997439355</v>
      </c>
      <c r="I6202">
        <v>1</v>
      </c>
      <c r="J6202" t="s">
        <v>336</v>
      </c>
      <c r="K6202">
        <v>116.059997439355</v>
      </c>
      <c r="L6202">
        <v>45147.339003909001</v>
      </c>
      <c r="M6202">
        <v>0</v>
      </c>
      <c r="N6202">
        <v>0</v>
      </c>
      <c r="O6202">
        <v>0</v>
      </c>
      <c r="P6202">
        <v>0</v>
      </c>
      <c r="Q6202">
        <v>1</v>
      </c>
      <c r="R6202">
        <v>116.059997439355</v>
      </c>
      <c r="S6202">
        <v>389</v>
      </c>
      <c r="T6202">
        <v>3</v>
      </c>
      <c r="U6202">
        <v>116.059997439355</v>
      </c>
      <c r="V6202">
        <v>0.38314176245210702</v>
      </c>
    </row>
    <row r="6203" spans="1:22" hidden="1" x14ac:dyDescent="0.25">
      <c r="A6203" t="str">
        <f t="shared" si="127"/>
        <v>35-44FAsth Lowop_prev</v>
      </c>
      <c r="B6203" t="s">
        <v>273</v>
      </c>
      <c r="C6203" t="s">
        <v>9</v>
      </c>
      <c r="D6203" t="s">
        <v>339</v>
      </c>
      <c r="E6203" t="s">
        <v>4973</v>
      </c>
      <c r="F6203">
        <v>389</v>
      </c>
      <c r="G6203" t="s">
        <v>305</v>
      </c>
      <c r="H6203">
        <v>140.62100034697801</v>
      </c>
      <c r="I6203">
        <v>2.19</v>
      </c>
      <c r="J6203" t="s">
        <v>332</v>
      </c>
      <c r="K6203">
        <v>307.95999075988198</v>
      </c>
      <c r="L6203">
        <v>119796.436405594</v>
      </c>
      <c r="M6203">
        <v>2.19</v>
      </c>
      <c r="N6203">
        <v>0</v>
      </c>
      <c r="O6203">
        <v>0</v>
      </c>
      <c r="P6203">
        <v>0</v>
      </c>
      <c r="Q6203">
        <v>0</v>
      </c>
      <c r="R6203">
        <v>0</v>
      </c>
      <c r="S6203">
        <v>851.91</v>
      </c>
      <c r="T6203">
        <v>3</v>
      </c>
      <c r="U6203">
        <v>140.62100034697801</v>
      </c>
      <c r="V6203">
        <v>0.24551569506726501</v>
      </c>
    </row>
    <row r="6204" spans="1:22" hidden="1" x14ac:dyDescent="0.25">
      <c r="A6204" t="str">
        <f t="shared" si="127"/>
        <v>35-44FAsth Lowop_primcare</v>
      </c>
      <c r="B6204" t="s">
        <v>273</v>
      </c>
      <c r="C6204" t="s">
        <v>9</v>
      </c>
      <c r="D6204" t="s">
        <v>339</v>
      </c>
      <c r="E6204" t="s">
        <v>4973</v>
      </c>
      <c r="F6204">
        <v>389</v>
      </c>
      <c r="G6204" t="s">
        <v>306</v>
      </c>
      <c r="H6204">
        <v>106.179928251202</v>
      </c>
      <c r="I6204">
        <v>2.61</v>
      </c>
      <c r="J6204" t="s">
        <v>332</v>
      </c>
      <c r="K6204">
        <v>277.12961273563599</v>
      </c>
      <c r="L6204">
        <v>107803.41935416299</v>
      </c>
      <c r="M6204">
        <v>2.61</v>
      </c>
      <c r="N6204">
        <v>0</v>
      </c>
      <c r="O6204">
        <v>0</v>
      </c>
      <c r="P6204">
        <v>0</v>
      </c>
      <c r="Q6204">
        <v>0</v>
      </c>
      <c r="R6204">
        <v>0</v>
      </c>
      <c r="S6204">
        <v>1015.29</v>
      </c>
      <c r="T6204">
        <v>3</v>
      </c>
      <c r="U6204">
        <v>106.179928251202</v>
      </c>
      <c r="V6204">
        <v>0.292600896860987</v>
      </c>
    </row>
    <row r="6205" spans="1:22" hidden="1" x14ac:dyDescent="0.25">
      <c r="A6205" t="str">
        <f t="shared" si="127"/>
        <v>35-44FAsth Lowop_rehab</v>
      </c>
      <c r="B6205" t="s">
        <v>273</v>
      </c>
      <c r="C6205" t="s">
        <v>9</v>
      </c>
      <c r="D6205" t="s">
        <v>339</v>
      </c>
      <c r="E6205" t="s">
        <v>4973</v>
      </c>
      <c r="F6205">
        <v>389</v>
      </c>
      <c r="G6205" t="s">
        <v>307</v>
      </c>
      <c r="H6205">
        <v>48.327923982436403</v>
      </c>
      <c r="I6205">
        <v>0.97</v>
      </c>
      <c r="J6205" t="s">
        <v>336</v>
      </c>
      <c r="K6205">
        <v>46.878086262963301</v>
      </c>
      <c r="L6205">
        <v>18235.575556292701</v>
      </c>
      <c r="M6205">
        <v>0</v>
      </c>
      <c r="N6205">
        <v>0</v>
      </c>
      <c r="O6205">
        <v>0</v>
      </c>
      <c r="P6205">
        <v>0</v>
      </c>
      <c r="Q6205">
        <v>0.97</v>
      </c>
      <c r="R6205">
        <v>46.878086262963301</v>
      </c>
      <c r="S6205">
        <v>377.33</v>
      </c>
      <c r="T6205">
        <v>3</v>
      </c>
      <c r="U6205">
        <v>48.327923982436403</v>
      </c>
      <c r="V6205">
        <v>0.37164750957854398</v>
      </c>
    </row>
    <row r="6206" spans="1:22" hidden="1" x14ac:dyDescent="0.25">
      <c r="A6206" t="str">
        <f t="shared" si="127"/>
        <v>35-44FAsth Lowop_speccare</v>
      </c>
      <c r="B6206" t="s">
        <v>273</v>
      </c>
      <c r="C6206" t="s">
        <v>9</v>
      </c>
      <c r="D6206" t="s">
        <v>339</v>
      </c>
      <c r="E6206" t="s">
        <v>4973</v>
      </c>
      <c r="F6206">
        <v>389</v>
      </c>
      <c r="G6206" t="s">
        <v>308</v>
      </c>
      <c r="H6206">
        <v>108.85536894028201</v>
      </c>
      <c r="I6206">
        <v>2.76</v>
      </c>
      <c r="J6206" t="s">
        <v>332</v>
      </c>
      <c r="K6206">
        <v>300.44081827517903</v>
      </c>
      <c r="L6206">
        <v>116871.47830904499</v>
      </c>
      <c r="M6206">
        <v>2.76</v>
      </c>
      <c r="N6206">
        <v>0</v>
      </c>
      <c r="O6206">
        <v>0</v>
      </c>
      <c r="P6206">
        <v>0</v>
      </c>
      <c r="Q6206">
        <v>0</v>
      </c>
      <c r="R6206">
        <v>0</v>
      </c>
      <c r="S6206">
        <v>1073.6400000000001</v>
      </c>
      <c r="T6206">
        <v>3</v>
      </c>
      <c r="U6206">
        <v>108.85536894028201</v>
      </c>
      <c r="V6206">
        <v>0.30941704035874401</v>
      </c>
    </row>
    <row r="6207" spans="1:22" hidden="1" x14ac:dyDescent="0.25">
      <c r="A6207" t="str">
        <f t="shared" si="127"/>
        <v>35-44FAsth Lowop_surg</v>
      </c>
      <c r="B6207" t="s">
        <v>273</v>
      </c>
      <c r="C6207" t="s">
        <v>9</v>
      </c>
      <c r="D6207" t="s">
        <v>339</v>
      </c>
      <c r="E6207" t="s">
        <v>4973</v>
      </c>
      <c r="F6207">
        <v>389</v>
      </c>
      <c r="G6207" t="s">
        <v>309</v>
      </c>
      <c r="H6207">
        <v>102.19728942596601</v>
      </c>
      <c r="I6207">
        <v>0.12</v>
      </c>
      <c r="J6207" t="s">
        <v>336</v>
      </c>
      <c r="K6207">
        <v>12.2636747311159</v>
      </c>
      <c r="L6207">
        <v>4770.5694704040698</v>
      </c>
      <c r="M6207">
        <v>0</v>
      </c>
      <c r="N6207">
        <v>0</v>
      </c>
      <c r="O6207">
        <v>0</v>
      </c>
      <c r="P6207">
        <v>0</v>
      </c>
      <c r="Q6207">
        <v>0.12</v>
      </c>
      <c r="R6207">
        <v>12.2636747311159</v>
      </c>
      <c r="S6207">
        <v>46.68</v>
      </c>
      <c r="T6207">
        <v>3</v>
      </c>
      <c r="U6207">
        <v>102.19728942596601</v>
      </c>
      <c r="V6207">
        <v>4.5977011494252901E-2</v>
      </c>
    </row>
    <row r="6208" spans="1:22" hidden="1" x14ac:dyDescent="0.25">
      <c r="A6208" t="str">
        <f t="shared" si="127"/>
        <v>35-44FAsth Lowop_ultrasound</v>
      </c>
      <c r="B6208" t="s">
        <v>273</v>
      </c>
      <c r="C6208" t="s">
        <v>9</v>
      </c>
      <c r="D6208" t="s">
        <v>339</v>
      </c>
      <c r="E6208" t="s">
        <v>4973</v>
      </c>
      <c r="F6208">
        <v>389</v>
      </c>
      <c r="G6208" t="s">
        <v>310</v>
      </c>
      <c r="H6208">
        <v>223.92198489740801</v>
      </c>
      <c r="I6208">
        <v>0.24</v>
      </c>
      <c r="J6208" t="s">
        <v>333</v>
      </c>
      <c r="K6208">
        <v>53.7412763753779</v>
      </c>
      <c r="L6208">
        <v>20905.356510022</v>
      </c>
      <c r="M6208">
        <v>0</v>
      </c>
      <c r="N6208">
        <v>0.24</v>
      </c>
      <c r="O6208">
        <v>0</v>
      </c>
      <c r="P6208">
        <v>0</v>
      </c>
      <c r="Q6208">
        <v>0</v>
      </c>
      <c r="R6208">
        <v>0</v>
      </c>
      <c r="S6208">
        <v>93.36</v>
      </c>
      <c r="T6208">
        <v>3</v>
      </c>
      <c r="U6208">
        <v>223.92198489740801</v>
      </c>
      <c r="V6208">
        <v>6.6481994459833799E-2</v>
      </c>
    </row>
    <row r="6209" spans="1:22" hidden="1" x14ac:dyDescent="0.25">
      <c r="A6209" t="str">
        <f t="shared" si="127"/>
        <v>35-44FAsth Lowop_xray</v>
      </c>
      <c r="B6209" t="s">
        <v>273</v>
      </c>
      <c r="C6209" t="s">
        <v>9</v>
      </c>
      <c r="D6209" t="s">
        <v>339</v>
      </c>
      <c r="E6209" t="s">
        <v>4973</v>
      </c>
      <c r="F6209">
        <v>389</v>
      </c>
      <c r="G6209" t="s">
        <v>311</v>
      </c>
      <c r="H6209">
        <v>122.688114066072</v>
      </c>
      <c r="I6209">
        <v>0.57999999999999996</v>
      </c>
      <c r="J6209" t="s">
        <v>333</v>
      </c>
      <c r="K6209">
        <v>71.159106158321805</v>
      </c>
      <c r="L6209">
        <v>27680.8922955872</v>
      </c>
      <c r="M6209">
        <v>0</v>
      </c>
      <c r="N6209">
        <v>0.57999999999999996</v>
      </c>
      <c r="O6209">
        <v>0</v>
      </c>
      <c r="P6209">
        <v>0</v>
      </c>
      <c r="Q6209">
        <v>0</v>
      </c>
      <c r="R6209">
        <v>0</v>
      </c>
      <c r="S6209">
        <v>225.62</v>
      </c>
      <c r="T6209">
        <v>3</v>
      </c>
      <c r="U6209">
        <v>122.688114066072</v>
      </c>
      <c r="V6209">
        <v>0.160664819944598</v>
      </c>
    </row>
    <row r="6210" spans="1:22" hidden="1" x14ac:dyDescent="0.25">
      <c r="A6210" t="str">
        <f t="shared" si="127"/>
        <v>35-44FAsth Lowrx_generic</v>
      </c>
      <c r="B6210" t="s">
        <v>273</v>
      </c>
      <c r="C6210" t="s">
        <v>9</v>
      </c>
      <c r="D6210" t="s">
        <v>339</v>
      </c>
      <c r="E6210" t="s">
        <v>4973</v>
      </c>
      <c r="F6210">
        <v>389</v>
      </c>
      <c r="G6210" t="s">
        <v>312</v>
      </c>
      <c r="H6210">
        <v>23.2860584760084</v>
      </c>
      <c r="I6210">
        <v>13.5</v>
      </c>
      <c r="J6210" t="s">
        <v>334</v>
      </c>
      <c r="K6210">
        <v>314.361789426114</v>
      </c>
      <c r="L6210">
        <v>122286.736086758</v>
      </c>
      <c r="M6210">
        <v>0</v>
      </c>
      <c r="N6210">
        <v>0</v>
      </c>
      <c r="O6210">
        <v>13.5</v>
      </c>
      <c r="P6210">
        <v>0</v>
      </c>
      <c r="Q6210">
        <v>0</v>
      </c>
      <c r="R6210">
        <v>0</v>
      </c>
      <c r="S6210">
        <v>5251.5</v>
      </c>
      <c r="T6210">
        <v>3</v>
      </c>
      <c r="U6210">
        <v>23.2860584760084</v>
      </c>
      <c r="V6210">
        <v>0.75970737197523897</v>
      </c>
    </row>
    <row r="6211" spans="1:22" hidden="1" x14ac:dyDescent="0.25">
      <c r="A6211" t="str">
        <f t="shared" si="127"/>
        <v>35-44FAsth Lowrx_npbrand</v>
      </c>
      <c r="B6211" t="s">
        <v>273</v>
      </c>
      <c r="C6211" t="s">
        <v>9</v>
      </c>
      <c r="D6211" t="s">
        <v>339</v>
      </c>
      <c r="E6211" t="s">
        <v>4973</v>
      </c>
      <c r="F6211">
        <v>389</v>
      </c>
      <c r="G6211" t="s">
        <v>2688</v>
      </c>
      <c r="H6211">
        <v>222.52792653602199</v>
      </c>
      <c r="I6211">
        <v>0.53891905276999996</v>
      </c>
      <c r="J6211" t="s">
        <v>334</v>
      </c>
      <c r="K6211">
        <v>119.92453938366501</v>
      </c>
      <c r="L6211">
        <v>46650.645820245802</v>
      </c>
      <c r="M6211">
        <v>0</v>
      </c>
      <c r="N6211">
        <v>0</v>
      </c>
      <c r="O6211">
        <v>0.53891905276999996</v>
      </c>
      <c r="P6211">
        <v>0</v>
      </c>
      <c r="Q6211">
        <v>0</v>
      </c>
      <c r="R6211">
        <v>0</v>
      </c>
      <c r="S6211">
        <v>209.63951152753</v>
      </c>
      <c r="T6211">
        <v>3</v>
      </c>
      <c r="U6211">
        <v>222.52792653602199</v>
      </c>
      <c r="V6211">
        <v>3.0327464984243099E-2</v>
      </c>
    </row>
    <row r="6212" spans="1:22" hidden="1" x14ac:dyDescent="0.25">
      <c r="A6212" t="str">
        <f t="shared" si="127"/>
        <v>35-44FAsth Lowrx_pbrand</v>
      </c>
      <c r="B6212" t="s">
        <v>273</v>
      </c>
      <c r="C6212" t="s">
        <v>9</v>
      </c>
      <c r="D6212" t="s">
        <v>339</v>
      </c>
      <c r="E6212" t="s">
        <v>4973</v>
      </c>
      <c r="F6212">
        <v>389</v>
      </c>
      <c r="G6212" t="s">
        <v>2687</v>
      </c>
      <c r="H6212">
        <v>138.105428284542</v>
      </c>
      <c r="I6212">
        <v>3.7310809472300002</v>
      </c>
      <c r="J6212" t="s">
        <v>334</v>
      </c>
      <c r="K6212">
        <v>515.28253218149302</v>
      </c>
      <c r="L6212">
        <v>200444.90501860101</v>
      </c>
      <c r="M6212">
        <v>0</v>
      </c>
      <c r="N6212">
        <v>0</v>
      </c>
      <c r="O6212">
        <v>3.7310809472300002</v>
      </c>
      <c r="P6212">
        <v>0</v>
      </c>
      <c r="Q6212">
        <v>0</v>
      </c>
      <c r="R6212">
        <v>0</v>
      </c>
      <c r="S6212">
        <v>1451.39048847247</v>
      </c>
      <c r="T6212">
        <v>3</v>
      </c>
      <c r="U6212">
        <v>138.105428284542</v>
      </c>
      <c r="V6212">
        <v>0.20996516304051799</v>
      </c>
    </row>
    <row r="6213" spans="1:22" hidden="1" x14ac:dyDescent="0.25">
      <c r="A6213" t="str">
        <f t="shared" si="127"/>
        <v>35-44FAsth Lowrx_specialty</v>
      </c>
      <c r="B6213" t="s">
        <v>273</v>
      </c>
      <c r="C6213" t="s">
        <v>9</v>
      </c>
      <c r="D6213" t="s">
        <v>339</v>
      </c>
      <c r="E6213" t="s">
        <v>4973</v>
      </c>
      <c r="F6213">
        <v>389</v>
      </c>
      <c r="G6213" t="s">
        <v>313</v>
      </c>
      <c r="H6213">
        <v>0</v>
      </c>
      <c r="I6213">
        <v>0</v>
      </c>
      <c r="J6213" t="s">
        <v>334</v>
      </c>
      <c r="K6213">
        <v>0</v>
      </c>
      <c r="L6213">
        <v>0</v>
      </c>
      <c r="M6213">
        <v>0</v>
      </c>
      <c r="N6213">
        <v>0</v>
      </c>
      <c r="O6213">
        <v>0</v>
      </c>
      <c r="P6213">
        <v>0</v>
      </c>
      <c r="Q6213">
        <v>0</v>
      </c>
      <c r="R6213">
        <v>0</v>
      </c>
      <c r="S6213">
        <v>0</v>
      </c>
      <c r="T6213">
        <v>3</v>
      </c>
      <c r="U6213">
        <v>0</v>
      </c>
      <c r="V6213">
        <v>0</v>
      </c>
    </row>
    <row r="6214" spans="1:22" hidden="1" x14ac:dyDescent="0.25">
      <c r="A6214" t="str">
        <f t="shared" si="127"/>
        <v>35-44FAsth Medip_fac</v>
      </c>
      <c r="B6214" t="s">
        <v>273</v>
      </c>
      <c r="C6214" t="s">
        <v>9</v>
      </c>
      <c r="D6214" t="s">
        <v>339</v>
      </c>
      <c r="E6214" t="s">
        <v>4974</v>
      </c>
      <c r="F6214">
        <v>0</v>
      </c>
      <c r="G6214" t="s">
        <v>289</v>
      </c>
      <c r="H6214">
        <v>1301.3543213304499</v>
      </c>
      <c r="I6214">
        <v>0.02</v>
      </c>
      <c r="J6214" t="s">
        <v>335</v>
      </c>
      <c r="K6214">
        <v>26.027086426609099</v>
      </c>
      <c r="L6214">
        <v>0</v>
      </c>
      <c r="M6214">
        <v>0</v>
      </c>
      <c r="N6214">
        <v>0</v>
      </c>
      <c r="O6214">
        <v>0</v>
      </c>
      <c r="P6214">
        <v>0.02</v>
      </c>
      <c r="Q6214">
        <v>0</v>
      </c>
      <c r="R6214">
        <v>0</v>
      </c>
      <c r="S6214">
        <v>0</v>
      </c>
      <c r="T6214">
        <v>5.5</v>
      </c>
      <c r="U6214">
        <v>1301.3543213304499</v>
      </c>
      <c r="V6214">
        <v>1</v>
      </c>
    </row>
    <row r="6215" spans="1:22" hidden="1" x14ac:dyDescent="0.25">
      <c r="A6215" t="str">
        <f t="shared" si="127"/>
        <v>35-44FAsth Medip_prof</v>
      </c>
      <c r="B6215" t="s">
        <v>273</v>
      </c>
      <c r="C6215" t="s">
        <v>9</v>
      </c>
      <c r="D6215" t="s">
        <v>339</v>
      </c>
      <c r="E6215" t="s">
        <v>4974</v>
      </c>
      <c r="F6215">
        <v>0</v>
      </c>
      <c r="G6215" t="s">
        <v>290</v>
      </c>
      <c r="H6215">
        <v>1530.8784832807</v>
      </c>
      <c r="I6215">
        <v>0.01</v>
      </c>
      <c r="J6215" t="s">
        <v>363</v>
      </c>
      <c r="K6215">
        <v>15.308784832807</v>
      </c>
      <c r="L6215">
        <v>0</v>
      </c>
      <c r="M6215">
        <v>0</v>
      </c>
      <c r="N6215">
        <v>0</v>
      </c>
      <c r="O6215">
        <v>0</v>
      </c>
      <c r="P6215">
        <v>0</v>
      </c>
      <c r="Q6215">
        <v>0</v>
      </c>
      <c r="R6215">
        <v>0</v>
      </c>
      <c r="S6215">
        <v>0</v>
      </c>
      <c r="T6215">
        <v>5.5</v>
      </c>
      <c r="U6215">
        <v>1530.8784832807</v>
      </c>
      <c r="V6215">
        <v>0.5</v>
      </c>
    </row>
    <row r="6216" spans="1:22" hidden="1" x14ac:dyDescent="0.25">
      <c r="A6216" t="str">
        <f t="shared" si="127"/>
        <v>35-44FAsth Medop_ambulance</v>
      </c>
      <c r="B6216" t="s">
        <v>273</v>
      </c>
      <c r="C6216" t="s">
        <v>9</v>
      </c>
      <c r="D6216" t="s">
        <v>339</v>
      </c>
      <c r="E6216" t="s">
        <v>4974</v>
      </c>
      <c r="F6216">
        <v>0</v>
      </c>
      <c r="G6216" t="s">
        <v>291</v>
      </c>
      <c r="H6216">
        <v>1048.78037805552</v>
      </c>
      <c r="I6216">
        <v>0.02</v>
      </c>
      <c r="J6216" t="s">
        <v>336</v>
      </c>
      <c r="K6216">
        <v>20.975607561110301</v>
      </c>
      <c r="L6216">
        <v>0</v>
      </c>
      <c r="M6216">
        <v>0</v>
      </c>
      <c r="N6216">
        <v>0</v>
      </c>
      <c r="O6216">
        <v>0</v>
      </c>
      <c r="P6216">
        <v>0</v>
      </c>
      <c r="Q6216">
        <v>0.02</v>
      </c>
      <c r="R6216">
        <v>20.975607561110301</v>
      </c>
      <c r="S6216">
        <v>0</v>
      </c>
      <c r="T6216">
        <v>5.5</v>
      </c>
      <c r="U6216">
        <v>1048.78037805552</v>
      </c>
      <c r="V6216">
        <v>4.51977401129943E-3</v>
      </c>
    </row>
    <row r="6217" spans="1:22" hidden="1" x14ac:dyDescent="0.25">
      <c r="A6217" t="str">
        <f t="shared" si="127"/>
        <v>35-44FAsth Medop_chiro</v>
      </c>
      <c r="B6217" t="s">
        <v>273</v>
      </c>
      <c r="C6217" t="s">
        <v>9</v>
      </c>
      <c r="D6217" t="s">
        <v>339</v>
      </c>
      <c r="E6217" t="s">
        <v>4974</v>
      </c>
      <c r="F6217">
        <v>0</v>
      </c>
      <c r="G6217" t="s">
        <v>292</v>
      </c>
      <c r="H6217">
        <v>46.001394473252503</v>
      </c>
      <c r="I6217">
        <v>1.325</v>
      </c>
      <c r="J6217" t="s">
        <v>332</v>
      </c>
      <c r="K6217">
        <v>60.951847677059597</v>
      </c>
      <c r="L6217">
        <v>0</v>
      </c>
      <c r="M6217">
        <v>1.325</v>
      </c>
      <c r="N6217">
        <v>0</v>
      </c>
      <c r="O6217">
        <v>0</v>
      </c>
      <c r="P6217">
        <v>0</v>
      </c>
      <c r="Q6217">
        <v>0</v>
      </c>
      <c r="R6217">
        <v>0</v>
      </c>
      <c r="S6217">
        <v>0</v>
      </c>
      <c r="T6217">
        <v>5.5</v>
      </c>
      <c r="U6217">
        <v>46.001394473252503</v>
      </c>
      <c r="V6217">
        <v>9.7930524759793094E-2</v>
      </c>
    </row>
    <row r="6218" spans="1:22" hidden="1" x14ac:dyDescent="0.25">
      <c r="A6218" t="str">
        <f t="shared" si="127"/>
        <v>35-44FAsth Medop_ct_mri</v>
      </c>
      <c r="B6218" t="s">
        <v>273</v>
      </c>
      <c r="C6218" t="s">
        <v>9</v>
      </c>
      <c r="D6218" t="s">
        <v>339</v>
      </c>
      <c r="E6218" t="s">
        <v>4974</v>
      </c>
      <c r="F6218">
        <v>0</v>
      </c>
      <c r="G6218" t="s">
        <v>293</v>
      </c>
      <c r="H6218">
        <v>820.56445236131594</v>
      </c>
      <c r="I6218">
        <v>0.32</v>
      </c>
      <c r="J6218" t="s">
        <v>333</v>
      </c>
      <c r="K6218">
        <v>262.58062475562099</v>
      </c>
      <c r="L6218">
        <v>0</v>
      </c>
      <c r="M6218">
        <v>0</v>
      </c>
      <c r="N6218">
        <v>0.32</v>
      </c>
      <c r="O6218">
        <v>0</v>
      </c>
      <c r="P6218">
        <v>0</v>
      </c>
      <c r="Q6218">
        <v>0</v>
      </c>
      <c r="R6218">
        <v>0</v>
      </c>
      <c r="S6218">
        <v>0</v>
      </c>
      <c r="T6218">
        <v>5.5</v>
      </c>
      <c r="U6218">
        <v>820.56445236131594</v>
      </c>
      <c r="V6218">
        <v>5.4375531011045003E-2</v>
      </c>
    </row>
    <row r="6219" spans="1:22" hidden="1" x14ac:dyDescent="0.25">
      <c r="A6219" t="str">
        <f t="shared" si="127"/>
        <v>35-44FAsth Medop_diagnostic_cardiology</v>
      </c>
      <c r="B6219" t="s">
        <v>273</v>
      </c>
      <c r="C6219" t="s">
        <v>9</v>
      </c>
      <c r="D6219" t="s">
        <v>339</v>
      </c>
      <c r="E6219" t="s">
        <v>4974</v>
      </c>
      <c r="F6219">
        <v>0</v>
      </c>
      <c r="G6219" t="s">
        <v>294</v>
      </c>
      <c r="H6219">
        <v>138.74888304317699</v>
      </c>
      <c r="I6219">
        <v>1.2549999999999999</v>
      </c>
      <c r="J6219" t="s">
        <v>333</v>
      </c>
      <c r="K6219">
        <v>174.12984821918701</v>
      </c>
      <c r="L6219">
        <v>0</v>
      </c>
      <c r="M6219">
        <v>0</v>
      </c>
      <c r="N6219">
        <v>1.2549999999999999</v>
      </c>
      <c r="O6219">
        <v>0</v>
      </c>
      <c r="P6219">
        <v>0</v>
      </c>
      <c r="Q6219">
        <v>0</v>
      </c>
      <c r="R6219">
        <v>0</v>
      </c>
      <c r="S6219">
        <v>0</v>
      </c>
      <c r="T6219">
        <v>5.5</v>
      </c>
      <c r="U6219">
        <v>138.74888304317699</v>
      </c>
      <c r="V6219">
        <v>0.21325403568394199</v>
      </c>
    </row>
    <row r="6220" spans="1:22" hidden="1" x14ac:dyDescent="0.25">
      <c r="A6220" t="str">
        <f t="shared" si="127"/>
        <v>35-44FAsth Medop_dialysis</v>
      </c>
      <c r="B6220" t="s">
        <v>273</v>
      </c>
      <c r="C6220" t="s">
        <v>9</v>
      </c>
      <c r="D6220" t="s">
        <v>339</v>
      </c>
      <c r="E6220" t="s">
        <v>4974</v>
      </c>
      <c r="F6220">
        <v>0</v>
      </c>
      <c r="G6220" t="s">
        <v>295</v>
      </c>
      <c r="H6220">
        <v>0</v>
      </c>
      <c r="I6220">
        <v>0</v>
      </c>
      <c r="J6220" t="s">
        <v>336</v>
      </c>
      <c r="K6220">
        <v>0</v>
      </c>
      <c r="L6220">
        <v>0</v>
      </c>
      <c r="M6220">
        <v>0</v>
      </c>
      <c r="N6220">
        <v>0</v>
      </c>
      <c r="O6220">
        <v>0</v>
      </c>
      <c r="P6220">
        <v>0</v>
      </c>
      <c r="Q6220">
        <v>0</v>
      </c>
      <c r="R6220">
        <v>0</v>
      </c>
      <c r="S6220">
        <v>0</v>
      </c>
      <c r="T6220">
        <v>5.5</v>
      </c>
      <c r="U6220">
        <v>0</v>
      </c>
      <c r="V6220">
        <v>0</v>
      </c>
    </row>
    <row r="6221" spans="1:22" hidden="1" x14ac:dyDescent="0.25">
      <c r="A6221" t="str">
        <f t="shared" si="127"/>
        <v>35-44FAsth Medop_dme</v>
      </c>
      <c r="B6221" t="s">
        <v>273</v>
      </c>
      <c r="C6221" t="s">
        <v>9</v>
      </c>
      <c r="D6221" t="s">
        <v>339</v>
      </c>
      <c r="E6221" t="s">
        <v>4974</v>
      </c>
      <c r="F6221">
        <v>0</v>
      </c>
      <c r="G6221" t="s">
        <v>296</v>
      </c>
      <c r="H6221">
        <v>151.112274492659</v>
      </c>
      <c r="I6221">
        <v>0.19500000000000001</v>
      </c>
      <c r="J6221" t="s">
        <v>336</v>
      </c>
      <c r="K6221">
        <v>29.4668935260684</v>
      </c>
      <c r="L6221">
        <v>0</v>
      </c>
      <c r="M6221">
        <v>0</v>
      </c>
      <c r="N6221">
        <v>0</v>
      </c>
      <c r="O6221">
        <v>0</v>
      </c>
      <c r="P6221">
        <v>0</v>
      </c>
      <c r="Q6221">
        <v>0.19500000000000001</v>
      </c>
      <c r="R6221">
        <v>29.4668935260684</v>
      </c>
      <c r="S6221">
        <v>0</v>
      </c>
      <c r="T6221">
        <v>5.5</v>
      </c>
      <c r="U6221">
        <v>151.112274492659</v>
      </c>
      <c r="V6221">
        <v>4.4067796610169498E-2</v>
      </c>
    </row>
    <row r="6222" spans="1:22" hidden="1" x14ac:dyDescent="0.25">
      <c r="A6222" t="str">
        <f t="shared" si="127"/>
        <v>35-44FAsth Medop_er_fac</v>
      </c>
      <c r="B6222" t="s">
        <v>273</v>
      </c>
      <c r="C6222" t="s">
        <v>9</v>
      </c>
      <c r="D6222" t="s">
        <v>339</v>
      </c>
      <c r="E6222" t="s">
        <v>4974</v>
      </c>
      <c r="F6222">
        <v>0</v>
      </c>
      <c r="G6222" t="s">
        <v>297</v>
      </c>
      <c r="H6222">
        <v>1689.66749339019</v>
      </c>
      <c r="I6222">
        <v>0.48</v>
      </c>
      <c r="J6222" t="s">
        <v>336</v>
      </c>
      <c r="K6222">
        <v>811.04039682729206</v>
      </c>
      <c r="L6222">
        <v>0</v>
      </c>
      <c r="M6222">
        <v>0</v>
      </c>
      <c r="N6222">
        <v>0</v>
      </c>
      <c r="O6222">
        <v>0</v>
      </c>
      <c r="P6222">
        <v>0</v>
      </c>
      <c r="Q6222">
        <v>0.48</v>
      </c>
      <c r="R6222">
        <v>811.04039682729206</v>
      </c>
      <c r="S6222">
        <v>0</v>
      </c>
      <c r="T6222">
        <v>5.5</v>
      </c>
      <c r="U6222">
        <v>1689.66749339019</v>
      </c>
      <c r="V6222">
        <v>0.10847457627118599</v>
      </c>
    </row>
    <row r="6223" spans="1:22" hidden="1" x14ac:dyDescent="0.25">
      <c r="A6223" t="str">
        <f t="shared" si="127"/>
        <v>35-44FAsth Medop_er_prof</v>
      </c>
      <c r="B6223" t="s">
        <v>273</v>
      </c>
      <c r="C6223" t="s">
        <v>9</v>
      </c>
      <c r="D6223" t="s">
        <v>339</v>
      </c>
      <c r="E6223" t="s">
        <v>4974</v>
      </c>
      <c r="F6223">
        <v>0</v>
      </c>
      <c r="G6223" t="s">
        <v>298</v>
      </c>
      <c r="H6223">
        <v>0</v>
      </c>
      <c r="I6223">
        <v>0</v>
      </c>
      <c r="J6223" t="s">
        <v>276</v>
      </c>
      <c r="K6223">
        <v>0</v>
      </c>
      <c r="L6223">
        <v>0</v>
      </c>
      <c r="M6223">
        <v>0</v>
      </c>
      <c r="N6223">
        <v>0</v>
      </c>
      <c r="O6223">
        <v>0</v>
      </c>
      <c r="P6223">
        <v>0</v>
      </c>
      <c r="Q6223">
        <v>0</v>
      </c>
      <c r="R6223">
        <v>0</v>
      </c>
      <c r="S6223">
        <v>0</v>
      </c>
      <c r="T6223">
        <v>5.5</v>
      </c>
      <c r="U6223">
        <v>0</v>
      </c>
      <c r="V6223">
        <v>0</v>
      </c>
    </row>
    <row r="6224" spans="1:22" hidden="1" x14ac:dyDescent="0.25">
      <c r="A6224" t="str">
        <f t="shared" si="127"/>
        <v>35-44FAsth Medop_eye</v>
      </c>
      <c r="B6224" t="s">
        <v>273</v>
      </c>
      <c r="C6224" t="s">
        <v>9</v>
      </c>
      <c r="D6224" t="s">
        <v>339</v>
      </c>
      <c r="E6224" t="s">
        <v>4974</v>
      </c>
      <c r="F6224">
        <v>0</v>
      </c>
      <c r="G6224" t="s">
        <v>299</v>
      </c>
      <c r="H6224">
        <v>114.53102615995</v>
      </c>
      <c r="I6224">
        <v>0.1</v>
      </c>
      <c r="J6224" t="s">
        <v>332</v>
      </c>
      <c r="K6224">
        <v>11.453102615995</v>
      </c>
      <c r="L6224">
        <v>0</v>
      </c>
      <c r="M6224">
        <v>0.1</v>
      </c>
      <c r="N6224">
        <v>0</v>
      </c>
      <c r="O6224">
        <v>0</v>
      </c>
      <c r="P6224">
        <v>0</v>
      </c>
      <c r="Q6224">
        <v>0</v>
      </c>
      <c r="R6224">
        <v>0</v>
      </c>
      <c r="S6224">
        <v>0</v>
      </c>
      <c r="T6224">
        <v>5.5</v>
      </c>
      <c r="U6224">
        <v>114.53102615995</v>
      </c>
      <c r="V6224">
        <v>7.3909830007391E-3</v>
      </c>
    </row>
    <row r="6225" spans="1:22" hidden="1" x14ac:dyDescent="0.25">
      <c r="A6225" t="str">
        <f t="shared" si="127"/>
        <v>35-44FAsth Medop_jcode</v>
      </c>
      <c r="B6225" t="s">
        <v>273</v>
      </c>
      <c r="C6225" t="s">
        <v>9</v>
      </c>
      <c r="D6225" t="s">
        <v>339</v>
      </c>
      <c r="E6225" t="s">
        <v>4974</v>
      </c>
      <c r="F6225">
        <v>0</v>
      </c>
      <c r="G6225" t="s">
        <v>300</v>
      </c>
      <c r="H6225">
        <v>0</v>
      </c>
      <c r="I6225">
        <v>0</v>
      </c>
      <c r="J6225" t="s">
        <v>336</v>
      </c>
      <c r="K6225">
        <v>0</v>
      </c>
      <c r="L6225">
        <v>0</v>
      </c>
      <c r="M6225">
        <v>0</v>
      </c>
      <c r="N6225">
        <v>0</v>
      </c>
      <c r="O6225">
        <v>0</v>
      </c>
      <c r="P6225">
        <v>0</v>
      </c>
      <c r="Q6225">
        <v>0</v>
      </c>
      <c r="R6225">
        <v>0</v>
      </c>
      <c r="S6225">
        <v>0</v>
      </c>
      <c r="T6225">
        <v>5.5</v>
      </c>
      <c r="U6225">
        <v>0</v>
      </c>
      <c r="V6225">
        <v>0</v>
      </c>
    </row>
    <row r="6226" spans="1:22" hidden="1" x14ac:dyDescent="0.25">
      <c r="A6226" t="str">
        <f t="shared" si="127"/>
        <v>35-44FAsth Medop_lab</v>
      </c>
      <c r="B6226" t="s">
        <v>273</v>
      </c>
      <c r="C6226" t="s">
        <v>9</v>
      </c>
      <c r="D6226" t="s">
        <v>339</v>
      </c>
      <c r="E6226" t="s">
        <v>4974</v>
      </c>
      <c r="F6226">
        <v>0</v>
      </c>
      <c r="G6226" t="s">
        <v>301</v>
      </c>
      <c r="H6226">
        <v>111.1421945196</v>
      </c>
      <c r="I6226">
        <v>2.875</v>
      </c>
      <c r="J6226" t="s">
        <v>333</v>
      </c>
      <c r="K6226">
        <v>319.53380924384902</v>
      </c>
      <c r="L6226">
        <v>0</v>
      </c>
      <c r="M6226">
        <v>0</v>
      </c>
      <c r="N6226">
        <v>2.875</v>
      </c>
      <c r="O6226">
        <v>0</v>
      </c>
      <c r="P6226">
        <v>0</v>
      </c>
      <c r="Q6226">
        <v>0</v>
      </c>
      <c r="R6226">
        <v>0</v>
      </c>
      <c r="S6226">
        <v>0</v>
      </c>
      <c r="T6226">
        <v>5.5</v>
      </c>
      <c r="U6226">
        <v>111.1421945196</v>
      </c>
      <c r="V6226">
        <v>0.488530161427358</v>
      </c>
    </row>
    <row r="6227" spans="1:22" hidden="1" x14ac:dyDescent="0.25">
      <c r="A6227" t="str">
        <f t="shared" si="127"/>
        <v>35-44FAsth Medop_mh</v>
      </c>
      <c r="B6227" t="s">
        <v>273</v>
      </c>
      <c r="C6227" t="s">
        <v>9</v>
      </c>
      <c r="D6227" t="s">
        <v>339</v>
      </c>
      <c r="E6227" t="s">
        <v>4974</v>
      </c>
      <c r="F6227">
        <v>0</v>
      </c>
      <c r="G6227" t="s">
        <v>302</v>
      </c>
      <c r="H6227">
        <v>107.627082991354</v>
      </c>
      <c r="I6227">
        <v>1.0049999999999999</v>
      </c>
      <c r="J6227" t="s">
        <v>332</v>
      </c>
      <c r="K6227">
        <v>108.165218406311</v>
      </c>
      <c r="L6227">
        <v>0</v>
      </c>
      <c r="M6227">
        <v>1.0049999999999999</v>
      </c>
      <c r="N6227">
        <v>0</v>
      </c>
      <c r="O6227">
        <v>0</v>
      </c>
      <c r="P6227">
        <v>0</v>
      </c>
      <c r="Q6227">
        <v>0</v>
      </c>
      <c r="R6227">
        <v>0</v>
      </c>
      <c r="S6227">
        <v>0</v>
      </c>
      <c r="T6227">
        <v>5.5</v>
      </c>
      <c r="U6227">
        <v>107.627082991354</v>
      </c>
      <c r="V6227">
        <v>7.4279379157427897E-2</v>
      </c>
    </row>
    <row r="6228" spans="1:22" hidden="1" x14ac:dyDescent="0.25">
      <c r="A6228" t="str">
        <f t="shared" si="127"/>
        <v>35-44FAsth Medop_op_fac</v>
      </c>
      <c r="B6228" t="s">
        <v>273</v>
      </c>
      <c r="C6228" t="s">
        <v>9</v>
      </c>
      <c r="D6228" t="s">
        <v>339</v>
      </c>
      <c r="E6228" t="s">
        <v>4974</v>
      </c>
      <c r="F6228">
        <v>0</v>
      </c>
      <c r="G6228" t="s">
        <v>303</v>
      </c>
      <c r="H6228">
        <v>487.11518262859499</v>
      </c>
      <c r="I6228">
        <v>0.63500000000000001</v>
      </c>
      <c r="J6228" t="s">
        <v>336</v>
      </c>
      <c r="K6228">
        <v>309.31814096915798</v>
      </c>
      <c r="L6228">
        <v>0</v>
      </c>
      <c r="M6228">
        <v>0</v>
      </c>
      <c r="N6228">
        <v>0</v>
      </c>
      <c r="O6228">
        <v>0</v>
      </c>
      <c r="P6228">
        <v>0</v>
      </c>
      <c r="Q6228">
        <v>0.63500000000000001</v>
      </c>
      <c r="R6228">
        <v>309.31814096915798</v>
      </c>
      <c r="S6228">
        <v>0</v>
      </c>
      <c r="T6228">
        <v>5.5</v>
      </c>
      <c r="U6228">
        <v>487.11518262859499</v>
      </c>
      <c r="V6228">
        <v>0.14350282485875701</v>
      </c>
    </row>
    <row r="6229" spans="1:22" hidden="1" x14ac:dyDescent="0.25">
      <c r="A6229" t="str">
        <f t="shared" si="127"/>
        <v>35-44FAsth Medop_other</v>
      </c>
      <c r="B6229" t="s">
        <v>273</v>
      </c>
      <c r="C6229" t="s">
        <v>9</v>
      </c>
      <c r="D6229" t="s">
        <v>339</v>
      </c>
      <c r="E6229" t="s">
        <v>4974</v>
      </c>
      <c r="F6229">
        <v>0</v>
      </c>
      <c r="G6229" t="s">
        <v>304</v>
      </c>
      <c r="H6229">
        <v>357.63688773701898</v>
      </c>
      <c r="I6229">
        <v>1</v>
      </c>
      <c r="J6229" t="s">
        <v>336</v>
      </c>
      <c r="K6229">
        <v>357.63688773701898</v>
      </c>
      <c r="L6229">
        <v>0</v>
      </c>
      <c r="M6229">
        <v>0</v>
      </c>
      <c r="N6229">
        <v>0</v>
      </c>
      <c r="O6229">
        <v>0</v>
      </c>
      <c r="P6229">
        <v>0</v>
      </c>
      <c r="Q6229">
        <v>1</v>
      </c>
      <c r="R6229">
        <v>357.63688773701898</v>
      </c>
      <c r="S6229">
        <v>0</v>
      </c>
      <c r="T6229">
        <v>5.5</v>
      </c>
      <c r="U6229">
        <v>357.63688773701898</v>
      </c>
      <c r="V6229">
        <v>0.225988700564972</v>
      </c>
    </row>
    <row r="6230" spans="1:22" hidden="1" x14ac:dyDescent="0.25">
      <c r="A6230" t="str">
        <f t="shared" si="127"/>
        <v>35-44FAsth Medop_prev</v>
      </c>
      <c r="B6230" t="s">
        <v>273</v>
      </c>
      <c r="C6230" t="s">
        <v>9</v>
      </c>
      <c r="D6230" t="s">
        <v>339</v>
      </c>
      <c r="E6230" t="s">
        <v>4974</v>
      </c>
      <c r="F6230">
        <v>0</v>
      </c>
      <c r="G6230" t="s">
        <v>305</v>
      </c>
      <c r="H6230">
        <v>166.86527001830601</v>
      </c>
      <c r="I6230">
        <v>2.83</v>
      </c>
      <c r="J6230" t="s">
        <v>332</v>
      </c>
      <c r="K6230">
        <v>472.228714151806</v>
      </c>
      <c r="L6230">
        <v>0</v>
      </c>
      <c r="M6230">
        <v>2.83</v>
      </c>
      <c r="N6230">
        <v>0</v>
      </c>
      <c r="O6230">
        <v>0</v>
      </c>
      <c r="P6230">
        <v>0</v>
      </c>
      <c r="Q6230">
        <v>0</v>
      </c>
      <c r="R6230">
        <v>0</v>
      </c>
      <c r="S6230">
        <v>0</v>
      </c>
      <c r="T6230">
        <v>5.5</v>
      </c>
      <c r="U6230">
        <v>166.86527001830601</v>
      </c>
      <c r="V6230">
        <v>0.20916481892091601</v>
      </c>
    </row>
    <row r="6231" spans="1:22" hidden="1" x14ac:dyDescent="0.25">
      <c r="A6231" t="str">
        <f t="shared" si="127"/>
        <v>35-44FAsth Medop_primcare</v>
      </c>
      <c r="B6231" t="s">
        <v>273</v>
      </c>
      <c r="C6231" t="s">
        <v>9</v>
      </c>
      <c r="D6231" t="s">
        <v>339</v>
      </c>
      <c r="E6231" t="s">
        <v>4974</v>
      </c>
      <c r="F6231">
        <v>0</v>
      </c>
      <c r="G6231" t="s">
        <v>306</v>
      </c>
      <c r="H6231">
        <v>111.998285032187</v>
      </c>
      <c r="I6231">
        <v>3.35</v>
      </c>
      <c r="J6231" t="s">
        <v>332</v>
      </c>
      <c r="K6231">
        <v>375.19425485782602</v>
      </c>
      <c r="L6231">
        <v>0</v>
      </c>
      <c r="M6231">
        <v>3.35</v>
      </c>
      <c r="N6231">
        <v>0</v>
      </c>
      <c r="O6231">
        <v>0</v>
      </c>
      <c r="P6231">
        <v>0</v>
      </c>
      <c r="Q6231">
        <v>0</v>
      </c>
      <c r="R6231">
        <v>0</v>
      </c>
      <c r="S6231">
        <v>0</v>
      </c>
      <c r="T6231">
        <v>5.5</v>
      </c>
      <c r="U6231">
        <v>111.998285032187</v>
      </c>
      <c r="V6231">
        <v>0.24759793052476001</v>
      </c>
    </row>
    <row r="6232" spans="1:22" hidden="1" x14ac:dyDescent="0.25">
      <c r="A6232" t="str">
        <f t="shared" ref="A6232:A6295" si="128">B6232&amp;C6232&amp;E6232&amp;G6232</f>
        <v>35-44FAsth Medop_rehab</v>
      </c>
      <c r="B6232" t="s">
        <v>273</v>
      </c>
      <c r="C6232" t="s">
        <v>9</v>
      </c>
      <c r="D6232" t="s">
        <v>339</v>
      </c>
      <c r="E6232" t="s">
        <v>4974</v>
      </c>
      <c r="F6232">
        <v>0</v>
      </c>
      <c r="G6232" t="s">
        <v>307</v>
      </c>
      <c r="H6232">
        <v>88.251382866868497</v>
      </c>
      <c r="I6232">
        <v>1.7</v>
      </c>
      <c r="J6232" t="s">
        <v>336</v>
      </c>
      <c r="K6232">
        <v>150.027350873676</v>
      </c>
      <c r="L6232">
        <v>0</v>
      </c>
      <c r="M6232">
        <v>0</v>
      </c>
      <c r="N6232">
        <v>0</v>
      </c>
      <c r="O6232">
        <v>0</v>
      </c>
      <c r="P6232">
        <v>0</v>
      </c>
      <c r="Q6232">
        <v>1.7</v>
      </c>
      <c r="R6232">
        <v>150.027350873676</v>
      </c>
      <c r="S6232">
        <v>0</v>
      </c>
      <c r="T6232">
        <v>5.5</v>
      </c>
      <c r="U6232">
        <v>88.251382866868497</v>
      </c>
      <c r="V6232">
        <v>0.38418079096045199</v>
      </c>
    </row>
    <row r="6233" spans="1:22" hidden="1" x14ac:dyDescent="0.25">
      <c r="A6233" t="str">
        <f t="shared" si="128"/>
        <v>35-44FAsth Medop_speccare</v>
      </c>
      <c r="B6233" t="s">
        <v>273</v>
      </c>
      <c r="C6233" t="s">
        <v>9</v>
      </c>
      <c r="D6233" t="s">
        <v>339</v>
      </c>
      <c r="E6233" t="s">
        <v>4974</v>
      </c>
      <c r="F6233">
        <v>0</v>
      </c>
      <c r="G6233" t="s">
        <v>308</v>
      </c>
      <c r="H6233">
        <v>127.789969297328</v>
      </c>
      <c r="I6233">
        <v>4.92</v>
      </c>
      <c r="J6233" t="s">
        <v>332</v>
      </c>
      <c r="K6233">
        <v>628.72664894285197</v>
      </c>
      <c r="L6233">
        <v>0</v>
      </c>
      <c r="M6233">
        <v>4.92</v>
      </c>
      <c r="N6233">
        <v>0</v>
      </c>
      <c r="O6233">
        <v>0</v>
      </c>
      <c r="P6233">
        <v>0</v>
      </c>
      <c r="Q6233">
        <v>0</v>
      </c>
      <c r="R6233">
        <v>0</v>
      </c>
      <c r="S6233">
        <v>0</v>
      </c>
      <c r="T6233">
        <v>5.5</v>
      </c>
      <c r="U6233">
        <v>127.789969297328</v>
      </c>
      <c r="V6233">
        <v>0.36363636363636398</v>
      </c>
    </row>
    <row r="6234" spans="1:22" hidden="1" x14ac:dyDescent="0.25">
      <c r="A6234" t="str">
        <f t="shared" si="128"/>
        <v>35-44FAsth Medop_surg</v>
      </c>
      <c r="B6234" t="s">
        <v>273</v>
      </c>
      <c r="C6234" t="s">
        <v>9</v>
      </c>
      <c r="D6234" t="s">
        <v>339</v>
      </c>
      <c r="E6234" t="s">
        <v>4974</v>
      </c>
      <c r="F6234">
        <v>0</v>
      </c>
      <c r="G6234" t="s">
        <v>309</v>
      </c>
      <c r="H6234">
        <v>730.04442994364103</v>
      </c>
      <c r="I6234">
        <v>0.39500000000000002</v>
      </c>
      <c r="J6234" t="s">
        <v>336</v>
      </c>
      <c r="K6234">
        <v>288.367549827738</v>
      </c>
      <c r="L6234">
        <v>0</v>
      </c>
      <c r="M6234">
        <v>0</v>
      </c>
      <c r="N6234">
        <v>0</v>
      </c>
      <c r="O6234">
        <v>0</v>
      </c>
      <c r="P6234">
        <v>0</v>
      </c>
      <c r="Q6234">
        <v>0.39500000000000002</v>
      </c>
      <c r="R6234">
        <v>288.367549827738</v>
      </c>
      <c r="S6234">
        <v>0</v>
      </c>
      <c r="T6234">
        <v>5.5</v>
      </c>
      <c r="U6234">
        <v>730.04442994364103</v>
      </c>
      <c r="V6234">
        <v>8.9265536723163799E-2</v>
      </c>
    </row>
    <row r="6235" spans="1:22" hidden="1" x14ac:dyDescent="0.25">
      <c r="A6235" t="str">
        <f t="shared" si="128"/>
        <v>35-44FAsth Medop_ultrasound</v>
      </c>
      <c r="B6235" t="s">
        <v>273</v>
      </c>
      <c r="C6235" t="s">
        <v>9</v>
      </c>
      <c r="D6235" t="s">
        <v>339</v>
      </c>
      <c r="E6235" t="s">
        <v>4974</v>
      </c>
      <c r="F6235">
        <v>0</v>
      </c>
      <c r="G6235" t="s">
        <v>310</v>
      </c>
      <c r="H6235">
        <v>252.709109805022</v>
      </c>
      <c r="I6235">
        <v>0.54</v>
      </c>
      <c r="J6235" t="s">
        <v>333</v>
      </c>
      <c r="K6235">
        <v>136.46291929471201</v>
      </c>
      <c r="L6235">
        <v>0</v>
      </c>
      <c r="M6235">
        <v>0</v>
      </c>
      <c r="N6235">
        <v>0.54</v>
      </c>
      <c r="O6235">
        <v>0</v>
      </c>
      <c r="P6235">
        <v>0</v>
      </c>
      <c r="Q6235">
        <v>0</v>
      </c>
      <c r="R6235">
        <v>0</v>
      </c>
      <c r="S6235">
        <v>0</v>
      </c>
      <c r="T6235">
        <v>5.5</v>
      </c>
      <c r="U6235">
        <v>252.709109805022</v>
      </c>
      <c r="V6235">
        <v>9.1758708581138507E-2</v>
      </c>
    </row>
    <row r="6236" spans="1:22" hidden="1" x14ac:dyDescent="0.25">
      <c r="A6236" t="str">
        <f t="shared" si="128"/>
        <v>35-44FAsth Medop_xray</v>
      </c>
      <c r="B6236" t="s">
        <v>273</v>
      </c>
      <c r="C6236" t="s">
        <v>9</v>
      </c>
      <c r="D6236" t="s">
        <v>339</v>
      </c>
      <c r="E6236" t="s">
        <v>4974</v>
      </c>
      <c r="F6236">
        <v>0</v>
      </c>
      <c r="G6236" t="s">
        <v>311</v>
      </c>
      <c r="H6236">
        <v>107.135034611786</v>
      </c>
      <c r="I6236">
        <v>0.89500000000000002</v>
      </c>
      <c r="J6236" t="s">
        <v>333</v>
      </c>
      <c r="K6236">
        <v>95.885855977548204</v>
      </c>
      <c r="L6236">
        <v>0</v>
      </c>
      <c r="M6236">
        <v>0</v>
      </c>
      <c r="N6236">
        <v>0.89500000000000002</v>
      </c>
      <c r="O6236">
        <v>0</v>
      </c>
      <c r="P6236">
        <v>0</v>
      </c>
      <c r="Q6236">
        <v>0</v>
      </c>
      <c r="R6236">
        <v>0</v>
      </c>
      <c r="S6236">
        <v>0</v>
      </c>
      <c r="T6236">
        <v>5.5</v>
      </c>
      <c r="U6236">
        <v>107.135034611786</v>
      </c>
      <c r="V6236">
        <v>0.15208156329651701</v>
      </c>
    </row>
    <row r="6237" spans="1:22" hidden="1" x14ac:dyDescent="0.25">
      <c r="A6237" t="str">
        <f t="shared" si="128"/>
        <v>35-44FAsth Medrx_generic</v>
      </c>
      <c r="B6237" t="s">
        <v>273</v>
      </c>
      <c r="C6237" t="s">
        <v>9</v>
      </c>
      <c r="D6237" t="s">
        <v>339</v>
      </c>
      <c r="E6237" t="s">
        <v>4974</v>
      </c>
      <c r="F6237">
        <v>0</v>
      </c>
      <c r="G6237" t="s">
        <v>312</v>
      </c>
      <c r="H6237">
        <v>29.527900760327501</v>
      </c>
      <c r="I6237">
        <v>21.715</v>
      </c>
      <c r="J6237" t="s">
        <v>334</v>
      </c>
      <c r="K6237">
        <v>641.19836501051202</v>
      </c>
      <c r="L6237">
        <v>0</v>
      </c>
      <c r="M6237">
        <v>0</v>
      </c>
      <c r="N6237">
        <v>0</v>
      </c>
      <c r="O6237">
        <v>21.715</v>
      </c>
      <c r="P6237">
        <v>0</v>
      </c>
      <c r="Q6237">
        <v>0</v>
      </c>
      <c r="R6237">
        <v>0</v>
      </c>
      <c r="S6237">
        <v>0</v>
      </c>
      <c r="T6237">
        <v>5.5</v>
      </c>
      <c r="U6237">
        <v>29.527900760327501</v>
      </c>
      <c r="V6237">
        <v>0.77775787965615995</v>
      </c>
    </row>
    <row r="6238" spans="1:22" hidden="1" x14ac:dyDescent="0.25">
      <c r="A6238" t="str">
        <f t="shared" si="128"/>
        <v>35-44FAsth Medrx_npbrand</v>
      </c>
      <c r="B6238" t="s">
        <v>273</v>
      </c>
      <c r="C6238" t="s">
        <v>9</v>
      </c>
      <c r="D6238" t="s">
        <v>339</v>
      </c>
      <c r="E6238" t="s">
        <v>4974</v>
      </c>
      <c r="F6238">
        <v>0</v>
      </c>
      <c r="G6238" t="s">
        <v>2688</v>
      </c>
      <c r="H6238">
        <v>303.90963609497402</v>
      </c>
      <c r="I6238">
        <v>0.780612257935</v>
      </c>
      <c r="J6238" t="s">
        <v>334</v>
      </c>
      <c r="K6238">
        <v>237.23558724030201</v>
      </c>
      <c r="L6238">
        <v>0</v>
      </c>
      <c r="M6238">
        <v>0</v>
      </c>
      <c r="N6238">
        <v>0</v>
      </c>
      <c r="O6238">
        <v>0.780612257935</v>
      </c>
      <c r="P6238">
        <v>0</v>
      </c>
      <c r="Q6238">
        <v>0</v>
      </c>
      <c r="R6238">
        <v>0</v>
      </c>
      <c r="S6238">
        <v>0</v>
      </c>
      <c r="T6238">
        <v>5.5</v>
      </c>
      <c r="U6238">
        <v>303.90963609497402</v>
      </c>
      <c r="V6238">
        <v>2.79588917598496E-2</v>
      </c>
    </row>
    <row r="6239" spans="1:22" hidden="1" x14ac:dyDescent="0.25">
      <c r="A6239" t="str">
        <f t="shared" si="128"/>
        <v>35-44FAsth Medrx_pbrand</v>
      </c>
      <c r="B6239" t="s">
        <v>273</v>
      </c>
      <c r="C6239" t="s">
        <v>9</v>
      </c>
      <c r="D6239" t="s">
        <v>339</v>
      </c>
      <c r="E6239" t="s">
        <v>4974</v>
      </c>
      <c r="F6239">
        <v>0</v>
      </c>
      <c r="G6239" t="s">
        <v>2687</v>
      </c>
      <c r="H6239">
        <v>188.612598454699</v>
      </c>
      <c r="I6239">
        <v>5.4043877420650004</v>
      </c>
      <c r="J6239" t="s">
        <v>334</v>
      </c>
      <c r="K6239">
        <v>1019.33561508761</v>
      </c>
      <c r="L6239">
        <v>0</v>
      </c>
      <c r="M6239">
        <v>0</v>
      </c>
      <c r="N6239">
        <v>0</v>
      </c>
      <c r="O6239">
        <v>5.4043877420650004</v>
      </c>
      <c r="P6239">
        <v>0</v>
      </c>
      <c r="Q6239">
        <v>0</v>
      </c>
      <c r="R6239">
        <v>0</v>
      </c>
      <c r="S6239">
        <v>0</v>
      </c>
      <c r="T6239">
        <v>5.5</v>
      </c>
      <c r="U6239">
        <v>188.612598454699</v>
      </c>
      <c r="V6239">
        <v>0.193566896205766</v>
      </c>
    </row>
    <row r="6240" spans="1:22" hidden="1" x14ac:dyDescent="0.25">
      <c r="A6240" t="str">
        <f t="shared" si="128"/>
        <v>35-44FAsth Medrx_specialty</v>
      </c>
      <c r="B6240" t="s">
        <v>273</v>
      </c>
      <c r="C6240" t="s">
        <v>9</v>
      </c>
      <c r="D6240" t="s">
        <v>339</v>
      </c>
      <c r="E6240" t="s">
        <v>4974</v>
      </c>
      <c r="F6240">
        <v>0</v>
      </c>
      <c r="G6240" t="s">
        <v>313</v>
      </c>
      <c r="H6240">
        <v>1513.00471553644</v>
      </c>
      <c r="I6240">
        <v>0.02</v>
      </c>
      <c r="J6240" t="s">
        <v>334</v>
      </c>
      <c r="K6240">
        <v>30.2600943107288</v>
      </c>
      <c r="L6240">
        <v>0</v>
      </c>
      <c r="M6240">
        <v>0</v>
      </c>
      <c r="N6240">
        <v>0</v>
      </c>
      <c r="O6240">
        <v>0.02</v>
      </c>
      <c r="P6240">
        <v>0</v>
      </c>
      <c r="Q6240">
        <v>0</v>
      </c>
      <c r="R6240">
        <v>0</v>
      </c>
      <c r="S6240">
        <v>0</v>
      </c>
      <c r="T6240">
        <v>5.5</v>
      </c>
      <c r="U6240">
        <v>1513.00471553644</v>
      </c>
      <c r="V6240">
        <v>7.1633237822349601E-4</v>
      </c>
    </row>
    <row r="6241" spans="1:22" hidden="1" x14ac:dyDescent="0.25">
      <c r="A6241" t="str">
        <f t="shared" si="128"/>
        <v>35-44FAsth Highip_fac</v>
      </c>
      <c r="B6241" t="s">
        <v>273</v>
      </c>
      <c r="C6241" t="s">
        <v>9</v>
      </c>
      <c r="D6241" t="s">
        <v>339</v>
      </c>
      <c r="E6241" t="s">
        <v>4975</v>
      </c>
      <c r="F6241">
        <v>390</v>
      </c>
      <c r="G6241" t="s">
        <v>289</v>
      </c>
      <c r="H6241">
        <v>6318.1979462143299</v>
      </c>
      <c r="I6241">
        <v>3.83</v>
      </c>
      <c r="J6241" t="s">
        <v>335</v>
      </c>
      <c r="K6241">
        <v>24198.698134000901</v>
      </c>
      <c r="L6241">
        <v>9437492.2722603399</v>
      </c>
      <c r="M6241">
        <v>0</v>
      </c>
      <c r="N6241">
        <v>0</v>
      </c>
      <c r="O6241">
        <v>0</v>
      </c>
      <c r="P6241">
        <v>3.83</v>
      </c>
      <c r="Q6241">
        <v>0</v>
      </c>
      <c r="R6241">
        <v>0</v>
      </c>
      <c r="S6241">
        <v>1493.7</v>
      </c>
      <c r="T6241">
        <v>10</v>
      </c>
      <c r="U6241">
        <v>6318.1979462143299</v>
      </c>
      <c r="V6241">
        <v>1</v>
      </c>
    </row>
    <row r="6242" spans="1:22" hidden="1" x14ac:dyDescent="0.25">
      <c r="A6242" t="str">
        <f t="shared" si="128"/>
        <v>35-44FAsth Highip_prof</v>
      </c>
      <c r="B6242" t="s">
        <v>273</v>
      </c>
      <c r="C6242" t="s">
        <v>9</v>
      </c>
      <c r="D6242" t="s">
        <v>339</v>
      </c>
      <c r="E6242" t="s">
        <v>4975</v>
      </c>
      <c r="F6242">
        <v>390</v>
      </c>
      <c r="G6242" t="s">
        <v>290</v>
      </c>
      <c r="H6242">
        <v>6776.7255393454298</v>
      </c>
      <c r="I6242">
        <v>0.97</v>
      </c>
      <c r="J6242" t="s">
        <v>363</v>
      </c>
      <c r="K6242">
        <v>6573.4237731650701</v>
      </c>
      <c r="L6242">
        <v>2563635.27153438</v>
      </c>
      <c r="M6242">
        <v>0</v>
      </c>
      <c r="N6242">
        <v>0</v>
      </c>
      <c r="O6242">
        <v>0</v>
      </c>
      <c r="P6242">
        <v>0</v>
      </c>
      <c r="Q6242">
        <v>0</v>
      </c>
      <c r="R6242">
        <v>0</v>
      </c>
      <c r="S6242">
        <v>378.3</v>
      </c>
      <c r="T6242">
        <v>10</v>
      </c>
      <c r="U6242">
        <v>6776.7255393454298</v>
      </c>
      <c r="V6242">
        <v>0.253263707571802</v>
      </c>
    </row>
    <row r="6243" spans="1:22" hidden="1" x14ac:dyDescent="0.25">
      <c r="A6243" t="str">
        <f t="shared" si="128"/>
        <v>35-44FAsth Highop_ambulance</v>
      </c>
      <c r="B6243" t="s">
        <v>273</v>
      </c>
      <c r="C6243" t="s">
        <v>9</v>
      </c>
      <c r="D6243" t="s">
        <v>339</v>
      </c>
      <c r="E6243" t="s">
        <v>4975</v>
      </c>
      <c r="F6243">
        <v>390</v>
      </c>
      <c r="G6243" t="s">
        <v>291</v>
      </c>
      <c r="H6243">
        <v>1097.8867343074401</v>
      </c>
      <c r="I6243">
        <v>0.5</v>
      </c>
      <c r="J6243" t="s">
        <v>336</v>
      </c>
      <c r="K6243">
        <v>548.94336715371901</v>
      </c>
      <c r="L6243">
        <v>214087.91318994999</v>
      </c>
      <c r="M6243">
        <v>0</v>
      </c>
      <c r="N6243">
        <v>0</v>
      </c>
      <c r="O6243">
        <v>0</v>
      </c>
      <c r="P6243">
        <v>0</v>
      </c>
      <c r="Q6243">
        <v>0.5</v>
      </c>
      <c r="R6243">
        <v>548.94336715371901</v>
      </c>
      <c r="S6243">
        <v>195</v>
      </c>
      <c r="T6243">
        <v>10</v>
      </c>
      <c r="U6243">
        <v>1097.8867343074401</v>
      </c>
      <c r="V6243">
        <v>3.1665611146295097E-2</v>
      </c>
    </row>
    <row r="6244" spans="1:22" hidden="1" x14ac:dyDescent="0.25">
      <c r="A6244" t="str">
        <f t="shared" si="128"/>
        <v>35-44FAsth Highop_chiro</v>
      </c>
      <c r="B6244" t="s">
        <v>273</v>
      </c>
      <c r="C6244" t="s">
        <v>9</v>
      </c>
      <c r="D6244" t="s">
        <v>339</v>
      </c>
      <c r="E6244" t="s">
        <v>4975</v>
      </c>
      <c r="F6244">
        <v>390</v>
      </c>
      <c r="G6244" t="s">
        <v>292</v>
      </c>
      <c r="H6244">
        <v>45.487939857610499</v>
      </c>
      <c r="I6244">
        <v>1.61</v>
      </c>
      <c r="J6244" t="s">
        <v>332</v>
      </c>
      <c r="K6244">
        <v>73.235583170752903</v>
      </c>
      <c r="L6244">
        <v>28561.877436593601</v>
      </c>
      <c r="M6244">
        <v>1.61</v>
      </c>
      <c r="N6244">
        <v>0</v>
      </c>
      <c r="O6244">
        <v>0</v>
      </c>
      <c r="P6244">
        <v>0</v>
      </c>
      <c r="Q6244">
        <v>0</v>
      </c>
      <c r="R6244">
        <v>0</v>
      </c>
      <c r="S6244">
        <v>627.9</v>
      </c>
      <c r="T6244">
        <v>10</v>
      </c>
      <c r="U6244">
        <v>45.487939857610499</v>
      </c>
      <c r="V6244">
        <v>6.0458129928651898E-2</v>
      </c>
    </row>
    <row r="6245" spans="1:22" hidden="1" x14ac:dyDescent="0.25">
      <c r="A6245" t="str">
        <f t="shared" si="128"/>
        <v>35-44FAsth Highop_ct_mri</v>
      </c>
      <c r="B6245" t="s">
        <v>273</v>
      </c>
      <c r="C6245" t="s">
        <v>9</v>
      </c>
      <c r="D6245" t="s">
        <v>339</v>
      </c>
      <c r="E6245" t="s">
        <v>4975</v>
      </c>
      <c r="F6245">
        <v>390</v>
      </c>
      <c r="G6245" t="s">
        <v>293</v>
      </c>
      <c r="H6245">
        <v>1201.4856293318901</v>
      </c>
      <c r="I6245">
        <v>1.48</v>
      </c>
      <c r="J6245" t="s">
        <v>333</v>
      </c>
      <c r="K6245">
        <v>1778.1987314112</v>
      </c>
      <c r="L6245">
        <v>693497.50525037001</v>
      </c>
      <c r="M6245">
        <v>0</v>
      </c>
      <c r="N6245">
        <v>1.48</v>
      </c>
      <c r="O6245">
        <v>0</v>
      </c>
      <c r="P6245">
        <v>0</v>
      </c>
      <c r="Q6245">
        <v>0</v>
      </c>
      <c r="R6245">
        <v>0</v>
      </c>
      <c r="S6245">
        <v>577.20000000000005</v>
      </c>
      <c r="T6245">
        <v>10</v>
      </c>
      <c r="U6245">
        <v>1201.4856293318901</v>
      </c>
      <c r="V6245">
        <v>9.1527520098948698E-2</v>
      </c>
    </row>
    <row r="6246" spans="1:22" hidden="1" x14ac:dyDescent="0.25">
      <c r="A6246" t="str">
        <f t="shared" si="128"/>
        <v>35-44FAsth Highop_diagnostic_cardiology</v>
      </c>
      <c r="B6246" t="s">
        <v>273</v>
      </c>
      <c r="C6246" t="s">
        <v>9</v>
      </c>
      <c r="D6246" t="s">
        <v>339</v>
      </c>
      <c r="E6246" t="s">
        <v>4975</v>
      </c>
      <c r="F6246">
        <v>390</v>
      </c>
      <c r="G6246" t="s">
        <v>294</v>
      </c>
      <c r="H6246">
        <v>483.41076068313498</v>
      </c>
      <c r="I6246">
        <v>2.99</v>
      </c>
      <c r="J6246" t="s">
        <v>333</v>
      </c>
      <c r="K6246">
        <v>1445.3981744425701</v>
      </c>
      <c r="L6246">
        <v>563705.28803260298</v>
      </c>
      <c r="M6246">
        <v>0</v>
      </c>
      <c r="N6246">
        <v>2.99</v>
      </c>
      <c r="O6246">
        <v>0</v>
      </c>
      <c r="P6246">
        <v>0</v>
      </c>
      <c r="Q6246">
        <v>0</v>
      </c>
      <c r="R6246">
        <v>0</v>
      </c>
      <c r="S6246">
        <v>1166.0999999999999</v>
      </c>
      <c r="T6246">
        <v>10</v>
      </c>
      <c r="U6246">
        <v>483.41076068313498</v>
      </c>
      <c r="V6246">
        <v>0.18491032776747099</v>
      </c>
    </row>
    <row r="6247" spans="1:22" hidden="1" x14ac:dyDescent="0.25">
      <c r="A6247" t="str">
        <f t="shared" si="128"/>
        <v>35-44FAsth Highop_dialysis</v>
      </c>
      <c r="B6247" t="s">
        <v>273</v>
      </c>
      <c r="C6247" t="s">
        <v>9</v>
      </c>
      <c r="D6247" t="s">
        <v>339</v>
      </c>
      <c r="E6247" t="s">
        <v>4975</v>
      </c>
      <c r="F6247">
        <v>390</v>
      </c>
      <c r="G6247" t="s">
        <v>295</v>
      </c>
      <c r="H6247">
        <v>1506.5262541966199</v>
      </c>
      <c r="I6247">
        <v>0.13</v>
      </c>
      <c r="J6247" t="s">
        <v>336</v>
      </c>
      <c r="K6247">
        <v>195.84841304555999</v>
      </c>
      <c r="L6247">
        <v>76380.881087768401</v>
      </c>
      <c r="M6247">
        <v>0</v>
      </c>
      <c r="N6247">
        <v>0</v>
      </c>
      <c r="O6247">
        <v>0</v>
      </c>
      <c r="P6247">
        <v>0</v>
      </c>
      <c r="Q6247">
        <v>0.13</v>
      </c>
      <c r="R6247">
        <v>195.84841304555999</v>
      </c>
      <c r="S6247">
        <v>50.7</v>
      </c>
      <c r="T6247">
        <v>10</v>
      </c>
      <c r="U6247">
        <v>1506.5262541966199</v>
      </c>
      <c r="V6247">
        <v>8.2330588980367297E-3</v>
      </c>
    </row>
    <row r="6248" spans="1:22" hidden="1" x14ac:dyDescent="0.25">
      <c r="A6248" t="str">
        <f t="shared" si="128"/>
        <v>35-44FAsth Highop_dme</v>
      </c>
      <c r="B6248" t="s">
        <v>273</v>
      </c>
      <c r="C6248" t="s">
        <v>9</v>
      </c>
      <c r="D6248" t="s">
        <v>339</v>
      </c>
      <c r="E6248" t="s">
        <v>4975</v>
      </c>
      <c r="F6248">
        <v>390</v>
      </c>
      <c r="G6248" t="s">
        <v>296</v>
      </c>
      <c r="H6248">
        <v>203.106008295778</v>
      </c>
      <c r="I6248">
        <v>1.29</v>
      </c>
      <c r="J6248" t="s">
        <v>336</v>
      </c>
      <c r="K6248">
        <v>262.00675070155302</v>
      </c>
      <c r="L6248">
        <v>102182.632773606</v>
      </c>
      <c r="M6248">
        <v>0</v>
      </c>
      <c r="N6248">
        <v>0</v>
      </c>
      <c r="O6248">
        <v>0</v>
      </c>
      <c r="P6248">
        <v>0</v>
      </c>
      <c r="Q6248">
        <v>1.29</v>
      </c>
      <c r="R6248">
        <v>262.00675070155302</v>
      </c>
      <c r="S6248">
        <v>503.1</v>
      </c>
      <c r="T6248">
        <v>10</v>
      </c>
      <c r="U6248">
        <v>203.106008295778</v>
      </c>
      <c r="V6248">
        <v>8.16972767574414E-2</v>
      </c>
    </row>
    <row r="6249" spans="1:22" hidden="1" x14ac:dyDescent="0.25">
      <c r="A6249" t="str">
        <f t="shared" si="128"/>
        <v>35-44FAsth Highop_er_fac</v>
      </c>
      <c r="B6249" t="s">
        <v>273</v>
      </c>
      <c r="C6249" t="s">
        <v>9</v>
      </c>
      <c r="D6249" t="s">
        <v>339</v>
      </c>
      <c r="E6249" t="s">
        <v>4975</v>
      </c>
      <c r="F6249">
        <v>390</v>
      </c>
      <c r="G6249" t="s">
        <v>297</v>
      </c>
      <c r="H6249">
        <v>2579.1790626073198</v>
      </c>
      <c r="I6249">
        <v>2.0699999999999998</v>
      </c>
      <c r="J6249" t="s">
        <v>336</v>
      </c>
      <c r="K6249">
        <v>5338.9006595971596</v>
      </c>
      <c r="L6249">
        <v>2082171.2572428901</v>
      </c>
      <c r="M6249">
        <v>0</v>
      </c>
      <c r="N6249">
        <v>0</v>
      </c>
      <c r="O6249">
        <v>0</v>
      </c>
      <c r="P6249">
        <v>0</v>
      </c>
      <c r="Q6249">
        <v>2.0699999999999998</v>
      </c>
      <c r="R6249">
        <v>5338.9006595971596</v>
      </c>
      <c r="S6249">
        <v>807.3</v>
      </c>
      <c r="T6249">
        <v>10</v>
      </c>
      <c r="U6249">
        <v>2579.1790626073198</v>
      </c>
      <c r="V6249">
        <v>0.131095630145662</v>
      </c>
    </row>
    <row r="6250" spans="1:22" hidden="1" x14ac:dyDescent="0.25">
      <c r="A6250" t="str">
        <f t="shared" si="128"/>
        <v>35-44FAsth Highop_er_prof</v>
      </c>
      <c r="B6250" t="s">
        <v>273</v>
      </c>
      <c r="C6250" t="s">
        <v>9</v>
      </c>
      <c r="D6250" t="s">
        <v>339</v>
      </c>
      <c r="E6250" t="s">
        <v>4975</v>
      </c>
      <c r="F6250">
        <v>390</v>
      </c>
      <c r="G6250" t="s">
        <v>298</v>
      </c>
      <c r="H6250">
        <v>0</v>
      </c>
      <c r="I6250">
        <v>0</v>
      </c>
      <c r="J6250" t="s">
        <v>276</v>
      </c>
      <c r="K6250">
        <v>0</v>
      </c>
      <c r="L6250">
        <v>0</v>
      </c>
      <c r="M6250">
        <v>0</v>
      </c>
      <c r="N6250">
        <v>0</v>
      </c>
      <c r="O6250">
        <v>0</v>
      </c>
      <c r="P6250">
        <v>0</v>
      </c>
      <c r="Q6250">
        <v>0</v>
      </c>
      <c r="R6250">
        <v>0</v>
      </c>
      <c r="S6250">
        <v>0</v>
      </c>
      <c r="T6250">
        <v>10</v>
      </c>
      <c r="U6250">
        <v>0</v>
      </c>
      <c r="V6250">
        <v>0</v>
      </c>
    </row>
    <row r="6251" spans="1:22" hidden="1" x14ac:dyDescent="0.25">
      <c r="A6251" t="str">
        <f t="shared" si="128"/>
        <v>35-44FAsth Highop_eye</v>
      </c>
      <c r="B6251" t="s">
        <v>273</v>
      </c>
      <c r="C6251" t="s">
        <v>9</v>
      </c>
      <c r="D6251" t="s">
        <v>339</v>
      </c>
      <c r="E6251" t="s">
        <v>4975</v>
      </c>
      <c r="F6251">
        <v>390</v>
      </c>
      <c r="G6251" t="s">
        <v>299</v>
      </c>
      <c r="H6251">
        <v>104.051245840219</v>
      </c>
      <c r="I6251">
        <v>0.14000000000000001</v>
      </c>
      <c r="J6251" t="s">
        <v>332</v>
      </c>
      <c r="K6251">
        <v>14.567174417630699</v>
      </c>
      <c r="L6251">
        <v>5681.1980228759703</v>
      </c>
      <c r="M6251">
        <v>0.14000000000000001</v>
      </c>
      <c r="N6251">
        <v>0</v>
      </c>
      <c r="O6251">
        <v>0</v>
      </c>
      <c r="P6251">
        <v>0</v>
      </c>
      <c r="Q6251">
        <v>0</v>
      </c>
      <c r="R6251">
        <v>0</v>
      </c>
      <c r="S6251">
        <v>54.6</v>
      </c>
      <c r="T6251">
        <v>10</v>
      </c>
      <c r="U6251">
        <v>104.051245840219</v>
      </c>
      <c r="V6251">
        <v>5.2572286894479901E-3</v>
      </c>
    </row>
    <row r="6252" spans="1:22" hidden="1" x14ac:dyDescent="0.25">
      <c r="A6252" t="str">
        <f t="shared" si="128"/>
        <v>35-44FAsth Highop_jcode</v>
      </c>
      <c r="B6252" t="s">
        <v>273</v>
      </c>
      <c r="C6252" t="s">
        <v>9</v>
      </c>
      <c r="D6252" t="s">
        <v>339</v>
      </c>
      <c r="E6252" t="s">
        <v>4975</v>
      </c>
      <c r="F6252">
        <v>390</v>
      </c>
      <c r="G6252" t="s">
        <v>300</v>
      </c>
      <c r="H6252">
        <v>5441.5094976130604</v>
      </c>
      <c r="I6252">
        <v>0.2</v>
      </c>
      <c r="J6252" t="s">
        <v>336</v>
      </c>
      <c r="K6252">
        <v>1088.30189952261</v>
      </c>
      <c r="L6252">
        <v>424437.74081381899</v>
      </c>
      <c r="M6252">
        <v>0</v>
      </c>
      <c r="N6252">
        <v>0</v>
      </c>
      <c r="O6252">
        <v>0</v>
      </c>
      <c r="P6252">
        <v>0</v>
      </c>
      <c r="Q6252">
        <v>0.2</v>
      </c>
      <c r="R6252">
        <v>1088.30189952261</v>
      </c>
      <c r="S6252">
        <v>78</v>
      </c>
      <c r="T6252">
        <v>10</v>
      </c>
      <c r="U6252">
        <v>5441.5094976130604</v>
      </c>
      <c r="V6252">
        <v>1.26662444585181E-2</v>
      </c>
    </row>
    <row r="6253" spans="1:22" hidden="1" x14ac:dyDescent="0.25">
      <c r="A6253" t="str">
        <f t="shared" si="128"/>
        <v>35-44FAsth Highop_lab</v>
      </c>
      <c r="B6253" t="s">
        <v>273</v>
      </c>
      <c r="C6253" t="s">
        <v>9</v>
      </c>
      <c r="D6253" t="s">
        <v>339</v>
      </c>
      <c r="E6253" t="s">
        <v>4975</v>
      </c>
      <c r="F6253">
        <v>390</v>
      </c>
      <c r="G6253" t="s">
        <v>301</v>
      </c>
      <c r="H6253">
        <v>249.69577515123601</v>
      </c>
      <c r="I6253">
        <v>7.59</v>
      </c>
      <c r="J6253" t="s">
        <v>333</v>
      </c>
      <c r="K6253">
        <v>1895.1909333978799</v>
      </c>
      <c r="L6253">
        <v>739124.46402517497</v>
      </c>
      <c r="M6253">
        <v>0</v>
      </c>
      <c r="N6253">
        <v>7.59</v>
      </c>
      <c r="O6253">
        <v>0</v>
      </c>
      <c r="P6253">
        <v>0</v>
      </c>
      <c r="Q6253">
        <v>0</v>
      </c>
      <c r="R6253">
        <v>0</v>
      </c>
      <c r="S6253">
        <v>2960.1</v>
      </c>
      <c r="T6253">
        <v>10</v>
      </c>
      <c r="U6253">
        <v>249.69577515123601</v>
      </c>
      <c r="V6253">
        <v>0.469387755102041</v>
      </c>
    </row>
    <row r="6254" spans="1:22" hidden="1" x14ac:dyDescent="0.25">
      <c r="A6254" t="str">
        <f t="shared" si="128"/>
        <v>35-44FAsth Highop_mh</v>
      </c>
      <c r="B6254" t="s">
        <v>273</v>
      </c>
      <c r="C6254" t="s">
        <v>9</v>
      </c>
      <c r="D6254" t="s">
        <v>339</v>
      </c>
      <c r="E6254" t="s">
        <v>4975</v>
      </c>
      <c r="F6254">
        <v>390</v>
      </c>
      <c r="G6254" t="s">
        <v>302</v>
      </c>
      <c r="H6254">
        <v>123.509430063747</v>
      </c>
      <c r="I6254">
        <v>2.4700000000000002</v>
      </c>
      <c r="J6254" t="s">
        <v>332</v>
      </c>
      <c r="K6254">
        <v>305.06829225745503</v>
      </c>
      <c r="L6254">
        <v>118976.63398040801</v>
      </c>
      <c r="M6254">
        <v>2.4700000000000002</v>
      </c>
      <c r="N6254">
        <v>0</v>
      </c>
      <c r="O6254">
        <v>0</v>
      </c>
      <c r="P6254">
        <v>0</v>
      </c>
      <c r="Q6254">
        <v>0</v>
      </c>
      <c r="R6254">
        <v>0</v>
      </c>
      <c r="S6254">
        <v>963.3</v>
      </c>
      <c r="T6254">
        <v>10</v>
      </c>
      <c r="U6254">
        <v>123.509430063747</v>
      </c>
      <c r="V6254">
        <v>9.2752534735261002E-2</v>
      </c>
    </row>
    <row r="6255" spans="1:22" hidden="1" x14ac:dyDescent="0.25">
      <c r="A6255" t="str">
        <f t="shared" si="128"/>
        <v>35-44FAsth Highop_op_fac</v>
      </c>
      <c r="B6255" t="s">
        <v>273</v>
      </c>
      <c r="C6255" t="s">
        <v>9</v>
      </c>
      <c r="D6255" t="s">
        <v>339</v>
      </c>
      <c r="E6255" t="s">
        <v>4975</v>
      </c>
      <c r="F6255">
        <v>390</v>
      </c>
      <c r="G6255" t="s">
        <v>303</v>
      </c>
      <c r="H6255">
        <v>2122.3661236394701</v>
      </c>
      <c r="I6255">
        <v>3.93</v>
      </c>
      <c r="J6255" t="s">
        <v>336</v>
      </c>
      <c r="K6255">
        <v>8340.8988659031293</v>
      </c>
      <c r="L6255">
        <v>3252950.55770222</v>
      </c>
      <c r="M6255">
        <v>0</v>
      </c>
      <c r="N6255">
        <v>0</v>
      </c>
      <c r="O6255">
        <v>0</v>
      </c>
      <c r="P6255">
        <v>0</v>
      </c>
      <c r="Q6255">
        <v>3.93</v>
      </c>
      <c r="R6255">
        <v>8340.8988659031293</v>
      </c>
      <c r="S6255">
        <v>1532.7</v>
      </c>
      <c r="T6255">
        <v>10</v>
      </c>
      <c r="U6255">
        <v>2122.3661236394701</v>
      </c>
      <c r="V6255">
        <v>0.24889170360988</v>
      </c>
    </row>
    <row r="6256" spans="1:22" hidden="1" x14ac:dyDescent="0.25">
      <c r="A6256" t="str">
        <f t="shared" si="128"/>
        <v>35-44FAsth Highop_other</v>
      </c>
      <c r="B6256" t="s">
        <v>273</v>
      </c>
      <c r="C6256" t="s">
        <v>9</v>
      </c>
      <c r="D6256" t="s">
        <v>339</v>
      </c>
      <c r="E6256" t="s">
        <v>4975</v>
      </c>
      <c r="F6256">
        <v>390</v>
      </c>
      <c r="G6256" t="s">
        <v>304</v>
      </c>
      <c r="H6256">
        <v>8572.7704041768993</v>
      </c>
      <c r="I6256">
        <v>1</v>
      </c>
      <c r="J6256" t="s">
        <v>336</v>
      </c>
      <c r="K6256">
        <v>8572.7704041768993</v>
      </c>
      <c r="L6256">
        <v>3343380.4576289901</v>
      </c>
      <c r="M6256">
        <v>0</v>
      </c>
      <c r="N6256">
        <v>0</v>
      </c>
      <c r="O6256">
        <v>0</v>
      </c>
      <c r="P6256">
        <v>0</v>
      </c>
      <c r="Q6256">
        <v>1</v>
      </c>
      <c r="R6256">
        <v>8572.7704041768993</v>
      </c>
      <c r="S6256">
        <v>390</v>
      </c>
      <c r="T6256">
        <v>10</v>
      </c>
      <c r="U6256">
        <v>8572.7704041768993</v>
      </c>
      <c r="V6256">
        <v>6.3331222292590306E-2</v>
      </c>
    </row>
    <row r="6257" spans="1:22" hidden="1" x14ac:dyDescent="0.25">
      <c r="A6257" t="str">
        <f t="shared" si="128"/>
        <v>35-44FAsth Highop_prev</v>
      </c>
      <c r="B6257" t="s">
        <v>273</v>
      </c>
      <c r="C6257" t="s">
        <v>9</v>
      </c>
      <c r="D6257" t="s">
        <v>339</v>
      </c>
      <c r="E6257" t="s">
        <v>4975</v>
      </c>
      <c r="F6257">
        <v>390</v>
      </c>
      <c r="G6257" t="s">
        <v>305</v>
      </c>
      <c r="H6257">
        <v>157.911301449729</v>
      </c>
      <c r="I6257">
        <v>4.67</v>
      </c>
      <c r="J6257" t="s">
        <v>332</v>
      </c>
      <c r="K6257">
        <v>737.44577777023505</v>
      </c>
      <c r="L6257">
        <v>287603.85333039198</v>
      </c>
      <c r="M6257">
        <v>4.67</v>
      </c>
      <c r="N6257">
        <v>0</v>
      </c>
      <c r="O6257">
        <v>0</v>
      </c>
      <c r="P6257">
        <v>0</v>
      </c>
      <c r="Q6257">
        <v>0</v>
      </c>
      <c r="R6257">
        <v>0</v>
      </c>
      <c r="S6257">
        <v>1821.3</v>
      </c>
      <c r="T6257">
        <v>10</v>
      </c>
      <c r="U6257">
        <v>157.911301449729</v>
      </c>
      <c r="V6257">
        <v>0.175366128426587</v>
      </c>
    </row>
    <row r="6258" spans="1:22" hidden="1" x14ac:dyDescent="0.25">
      <c r="A6258" t="str">
        <f t="shared" si="128"/>
        <v>35-44FAsth Highop_primcare</v>
      </c>
      <c r="B6258" t="s">
        <v>273</v>
      </c>
      <c r="C6258" t="s">
        <v>9</v>
      </c>
      <c r="D6258" t="s">
        <v>339</v>
      </c>
      <c r="E6258" t="s">
        <v>4975</v>
      </c>
      <c r="F6258">
        <v>390</v>
      </c>
      <c r="G6258" t="s">
        <v>306</v>
      </c>
      <c r="H6258">
        <v>117.51690811514</v>
      </c>
      <c r="I6258">
        <v>5.27</v>
      </c>
      <c r="J6258" t="s">
        <v>332</v>
      </c>
      <c r="K6258">
        <v>619.314105766789</v>
      </c>
      <c r="L6258">
        <v>241532.50124904799</v>
      </c>
      <c r="M6258">
        <v>5.27</v>
      </c>
      <c r="N6258">
        <v>0</v>
      </c>
      <c r="O6258">
        <v>0</v>
      </c>
      <c r="P6258">
        <v>0</v>
      </c>
      <c r="Q6258">
        <v>0</v>
      </c>
      <c r="R6258">
        <v>0</v>
      </c>
      <c r="S6258">
        <v>2055.3000000000002</v>
      </c>
      <c r="T6258">
        <v>10</v>
      </c>
      <c r="U6258">
        <v>117.51690811514</v>
      </c>
      <c r="V6258">
        <v>0.19789710852422099</v>
      </c>
    </row>
    <row r="6259" spans="1:22" hidden="1" x14ac:dyDescent="0.25">
      <c r="A6259" t="str">
        <f t="shared" si="128"/>
        <v>35-44FAsth Highop_rehab</v>
      </c>
      <c r="B6259" t="s">
        <v>273</v>
      </c>
      <c r="C6259" t="s">
        <v>9</v>
      </c>
      <c r="D6259" t="s">
        <v>339</v>
      </c>
      <c r="E6259" t="s">
        <v>4975</v>
      </c>
      <c r="F6259">
        <v>390</v>
      </c>
      <c r="G6259" t="s">
        <v>307</v>
      </c>
      <c r="H6259">
        <v>132.28476480430299</v>
      </c>
      <c r="I6259">
        <v>4.4400000000000004</v>
      </c>
      <c r="J6259" t="s">
        <v>336</v>
      </c>
      <c r="K6259">
        <v>587.34435573110704</v>
      </c>
      <c r="L6259">
        <v>229064.298735132</v>
      </c>
      <c r="M6259">
        <v>0</v>
      </c>
      <c r="N6259">
        <v>0</v>
      </c>
      <c r="O6259">
        <v>0</v>
      </c>
      <c r="P6259">
        <v>0</v>
      </c>
      <c r="Q6259">
        <v>4.4400000000000004</v>
      </c>
      <c r="R6259">
        <v>587.34435573110704</v>
      </c>
      <c r="S6259">
        <v>1731.6</v>
      </c>
      <c r="T6259">
        <v>10</v>
      </c>
      <c r="U6259">
        <v>132.28476480430299</v>
      </c>
      <c r="V6259">
        <v>0.28119062697910102</v>
      </c>
    </row>
    <row r="6260" spans="1:22" hidden="1" x14ac:dyDescent="0.25">
      <c r="A6260" t="str">
        <f t="shared" si="128"/>
        <v>35-44FAsth Highop_speccare</v>
      </c>
      <c r="B6260" t="s">
        <v>273</v>
      </c>
      <c r="C6260" t="s">
        <v>9</v>
      </c>
      <c r="D6260" t="s">
        <v>339</v>
      </c>
      <c r="E6260" t="s">
        <v>4975</v>
      </c>
      <c r="F6260">
        <v>390</v>
      </c>
      <c r="G6260" t="s">
        <v>308</v>
      </c>
      <c r="H6260">
        <v>166.20058417281001</v>
      </c>
      <c r="I6260">
        <v>12.47</v>
      </c>
      <c r="J6260" t="s">
        <v>332</v>
      </c>
      <c r="K6260">
        <v>2072.52128463494</v>
      </c>
      <c r="L6260">
        <v>808283.30100762495</v>
      </c>
      <c r="M6260">
        <v>12.47</v>
      </c>
      <c r="N6260">
        <v>0</v>
      </c>
      <c r="O6260">
        <v>0</v>
      </c>
      <c r="P6260">
        <v>0</v>
      </c>
      <c r="Q6260">
        <v>0</v>
      </c>
      <c r="R6260">
        <v>0</v>
      </c>
      <c r="S6260">
        <v>4863.3</v>
      </c>
      <c r="T6260">
        <v>10</v>
      </c>
      <c r="U6260">
        <v>166.20058417281001</v>
      </c>
      <c r="V6260">
        <v>0.46826886969583198</v>
      </c>
    </row>
    <row r="6261" spans="1:22" hidden="1" x14ac:dyDescent="0.25">
      <c r="A6261" t="str">
        <f t="shared" si="128"/>
        <v>35-44FAsth Highop_surg</v>
      </c>
      <c r="B6261" t="s">
        <v>273</v>
      </c>
      <c r="C6261" t="s">
        <v>9</v>
      </c>
      <c r="D6261" t="s">
        <v>339</v>
      </c>
      <c r="E6261" t="s">
        <v>4975</v>
      </c>
      <c r="F6261">
        <v>390</v>
      </c>
      <c r="G6261" t="s">
        <v>309</v>
      </c>
      <c r="H6261">
        <v>2756.6098192712502</v>
      </c>
      <c r="I6261">
        <v>2.23</v>
      </c>
      <c r="J6261" t="s">
        <v>336</v>
      </c>
      <c r="K6261">
        <v>6147.2398969748801</v>
      </c>
      <c r="L6261">
        <v>2397423.5598201999</v>
      </c>
      <c r="M6261">
        <v>0</v>
      </c>
      <c r="N6261">
        <v>0</v>
      </c>
      <c r="O6261">
        <v>0</v>
      </c>
      <c r="P6261">
        <v>0</v>
      </c>
      <c r="Q6261">
        <v>2.23</v>
      </c>
      <c r="R6261">
        <v>6147.2398969748801</v>
      </c>
      <c r="S6261">
        <v>869.7</v>
      </c>
      <c r="T6261">
        <v>10</v>
      </c>
      <c r="U6261">
        <v>2756.6098192712502</v>
      </c>
      <c r="V6261">
        <v>0.14122862571247599</v>
      </c>
    </row>
    <row r="6262" spans="1:22" hidden="1" x14ac:dyDescent="0.25">
      <c r="A6262" t="str">
        <f t="shared" si="128"/>
        <v>35-44FAsth Highop_ultrasound</v>
      </c>
      <c r="B6262" t="s">
        <v>273</v>
      </c>
      <c r="C6262" t="s">
        <v>9</v>
      </c>
      <c r="D6262" t="s">
        <v>339</v>
      </c>
      <c r="E6262" t="s">
        <v>4975</v>
      </c>
      <c r="F6262">
        <v>390</v>
      </c>
      <c r="G6262" t="s">
        <v>310</v>
      </c>
      <c r="H6262">
        <v>366.67146043405103</v>
      </c>
      <c r="I6262">
        <v>1.17</v>
      </c>
      <c r="J6262" t="s">
        <v>333</v>
      </c>
      <c r="K6262">
        <v>429.00560870783897</v>
      </c>
      <c r="L6262">
        <v>167312.18739605701</v>
      </c>
      <c r="M6262">
        <v>0</v>
      </c>
      <c r="N6262">
        <v>1.17</v>
      </c>
      <c r="O6262">
        <v>0</v>
      </c>
      <c r="P6262">
        <v>0</v>
      </c>
      <c r="Q6262">
        <v>0</v>
      </c>
      <c r="R6262">
        <v>0</v>
      </c>
      <c r="S6262">
        <v>456.3</v>
      </c>
      <c r="T6262">
        <v>10</v>
      </c>
      <c r="U6262">
        <v>366.67146043405103</v>
      </c>
      <c r="V6262">
        <v>7.2356215213358097E-2</v>
      </c>
    </row>
    <row r="6263" spans="1:22" hidden="1" x14ac:dyDescent="0.25">
      <c r="A6263" t="str">
        <f t="shared" si="128"/>
        <v>35-44FAsth Highop_xray</v>
      </c>
      <c r="B6263" t="s">
        <v>273</v>
      </c>
      <c r="C6263" t="s">
        <v>9</v>
      </c>
      <c r="D6263" t="s">
        <v>339</v>
      </c>
      <c r="E6263" t="s">
        <v>4975</v>
      </c>
      <c r="F6263">
        <v>390</v>
      </c>
      <c r="G6263" t="s">
        <v>311</v>
      </c>
      <c r="H6263">
        <v>158.891400025644</v>
      </c>
      <c r="I6263">
        <v>2.94</v>
      </c>
      <c r="J6263" t="s">
        <v>333</v>
      </c>
      <c r="K6263">
        <v>467.14071607539302</v>
      </c>
      <c r="L6263">
        <v>182184.879269403</v>
      </c>
      <c r="M6263">
        <v>0</v>
      </c>
      <c r="N6263">
        <v>2.94</v>
      </c>
      <c r="O6263">
        <v>0</v>
      </c>
      <c r="P6263">
        <v>0</v>
      </c>
      <c r="Q6263">
        <v>0</v>
      </c>
      <c r="R6263">
        <v>0</v>
      </c>
      <c r="S6263">
        <v>1146.5999999999999</v>
      </c>
      <c r="T6263">
        <v>10</v>
      </c>
      <c r="U6263">
        <v>158.891400025644</v>
      </c>
      <c r="V6263">
        <v>0.18181818181818199</v>
      </c>
    </row>
    <row r="6264" spans="1:22" hidden="1" x14ac:dyDescent="0.25">
      <c r="A6264" t="str">
        <f t="shared" si="128"/>
        <v>35-44FAsth Highrx_generic</v>
      </c>
      <c r="B6264" t="s">
        <v>273</v>
      </c>
      <c r="C6264" t="s">
        <v>9</v>
      </c>
      <c r="D6264" t="s">
        <v>339</v>
      </c>
      <c r="E6264" t="s">
        <v>4975</v>
      </c>
      <c r="F6264">
        <v>390</v>
      </c>
      <c r="G6264" t="s">
        <v>312</v>
      </c>
      <c r="H6264">
        <v>46.637858670808498</v>
      </c>
      <c r="I6264">
        <v>47.15</v>
      </c>
      <c r="J6264" t="s">
        <v>334</v>
      </c>
      <c r="K6264">
        <v>2198.9750363286198</v>
      </c>
      <c r="L6264">
        <v>857600.26416816097</v>
      </c>
      <c r="M6264">
        <v>0</v>
      </c>
      <c r="N6264">
        <v>0</v>
      </c>
      <c r="O6264">
        <v>47.15</v>
      </c>
      <c r="P6264">
        <v>0</v>
      </c>
      <c r="Q6264">
        <v>0</v>
      </c>
      <c r="R6264">
        <v>0</v>
      </c>
      <c r="S6264">
        <v>18388.5</v>
      </c>
      <c r="T6264">
        <v>10</v>
      </c>
      <c r="U6264">
        <v>46.637858670808498</v>
      </c>
      <c r="V6264">
        <v>0.79203762808667899</v>
      </c>
    </row>
    <row r="6265" spans="1:22" hidden="1" x14ac:dyDescent="0.25">
      <c r="A6265" t="str">
        <f t="shared" si="128"/>
        <v>35-44FAsth Highrx_npbrand</v>
      </c>
      <c r="B6265" t="s">
        <v>273</v>
      </c>
      <c r="C6265" t="s">
        <v>9</v>
      </c>
      <c r="D6265" t="s">
        <v>339</v>
      </c>
      <c r="E6265" t="s">
        <v>4975</v>
      </c>
      <c r="F6265">
        <v>390</v>
      </c>
      <c r="G6265" t="s">
        <v>2688</v>
      </c>
      <c r="H6265">
        <v>674.68387690411203</v>
      </c>
      <c r="I6265">
        <v>1.3252107854999999</v>
      </c>
      <c r="J6265" t="s">
        <v>334</v>
      </c>
      <c r="K6265">
        <v>894.09835047628303</v>
      </c>
      <c r="L6265">
        <v>348698.35668575001</v>
      </c>
      <c r="M6265">
        <v>0</v>
      </c>
      <c r="N6265">
        <v>0</v>
      </c>
      <c r="O6265">
        <v>1.3252107854999999</v>
      </c>
      <c r="P6265">
        <v>0</v>
      </c>
      <c r="Q6265">
        <v>0</v>
      </c>
      <c r="R6265">
        <v>0</v>
      </c>
      <c r="S6265">
        <v>516.83220634500003</v>
      </c>
      <c r="T6265">
        <v>10</v>
      </c>
      <c r="U6265">
        <v>674.68387690411203</v>
      </c>
      <c r="V6265">
        <v>2.2261226028893001E-2</v>
      </c>
    </row>
    <row r="6266" spans="1:22" hidden="1" x14ac:dyDescent="0.25">
      <c r="A6266" t="str">
        <f t="shared" si="128"/>
        <v>35-44FAsth Highrx_pbrand</v>
      </c>
      <c r="B6266" t="s">
        <v>273</v>
      </c>
      <c r="C6266" t="s">
        <v>9</v>
      </c>
      <c r="D6266" t="s">
        <v>339</v>
      </c>
      <c r="E6266" t="s">
        <v>4975</v>
      </c>
      <c r="F6266">
        <v>390</v>
      </c>
      <c r="G6266" t="s">
        <v>2687</v>
      </c>
      <c r="H6266">
        <v>418.72275191237202</v>
      </c>
      <c r="I6266">
        <v>9.1747892145000005</v>
      </c>
      <c r="J6266" t="s">
        <v>334</v>
      </c>
      <c r="K6266">
        <v>3841.6929881113902</v>
      </c>
      <c r="L6266">
        <v>1498260.2653634399</v>
      </c>
      <c r="M6266">
        <v>0</v>
      </c>
      <c r="N6266">
        <v>0</v>
      </c>
      <c r="O6266">
        <v>9.1747892145000005</v>
      </c>
      <c r="P6266">
        <v>0</v>
      </c>
      <c r="Q6266">
        <v>0</v>
      </c>
      <c r="R6266">
        <v>0</v>
      </c>
      <c r="S6266">
        <v>3578.167793655</v>
      </c>
      <c r="T6266">
        <v>10</v>
      </c>
      <c r="U6266">
        <v>418.72275191237202</v>
      </c>
      <c r="V6266">
        <v>0.154120430278851</v>
      </c>
    </row>
    <row r="6267" spans="1:22" hidden="1" x14ac:dyDescent="0.25">
      <c r="A6267" t="str">
        <f t="shared" si="128"/>
        <v>35-44FAsth Highrx_specialty</v>
      </c>
      <c r="B6267" t="s">
        <v>273</v>
      </c>
      <c r="C6267" t="s">
        <v>9</v>
      </c>
      <c r="D6267" t="s">
        <v>339</v>
      </c>
      <c r="E6267" t="s">
        <v>4975</v>
      </c>
      <c r="F6267">
        <v>390</v>
      </c>
      <c r="G6267" t="s">
        <v>313</v>
      </c>
      <c r="H6267">
        <v>3033.1444968097899</v>
      </c>
      <c r="I6267">
        <v>1.88</v>
      </c>
      <c r="J6267" t="s">
        <v>334</v>
      </c>
      <c r="K6267">
        <v>5702.3116540024002</v>
      </c>
      <c r="L6267">
        <v>2223901.5450609401</v>
      </c>
      <c r="M6267">
        <v>0</v>
      </c>
      <c r="N6267">
        <v>0</v>
      </c>
      <c r="O6267">
        <v>1.88</v>
      </c>
      <c r="P6267">
        <v>0</v>
      </c>
      <c r="Q6267">
        <v>0</v>
      </c>
      <c r="R6267">
        <v>0</v>
      </c>
      <c r="S6267">
        <v>733.2</v>
      </c>
      <c r="T6267">
        <v>10</v>
      </c>
      <c r="U6267">
        <v>3033.1444968097899</v>
      </c>
      <c r="V6267">
        <v>3.1580715605577001E-2</v>
      </c>
    </row>
    <row r="6268" spans="1:22" hidden="1" x14ac:dyDescent="0.25">
      <c r="A6268" t="str">
        <f t="shared" si="128"/>
        <v>35-44MAsth Lowip_fac</v>
      </c>
      <c r="B6268" t="s">
        <v>273</v>
      </c>
      <c r="C6268" t="s">
        <v>5</v>
      </c>
      <c r="D6268" t="s">
        <v>591</v>
      </c>
      <c r="E6268" t="s">
        <v>4973</v>
      </c>
      <c r="F6268">
        <v>201</v>
      </c>
      <c r="G6268" t="s">
        <v>289</v>
      </c>
      <c r="H6268">
        <v>0</v>
      </c>
      <c r="I6268">
        <v>0</v>
      </c>
      <c r="J6268" t="s">
        <v>335</v>
      </c>
      <c r="K6268">
        <v>0</v>
      </c>
      <c r="L6268">
        <v>0</v>
      </c>
      <c r="M6268">
        <v>0</v>
      </c>
      <c r="N6268">
        <v>0</v>
      </c>
      <c r="O6268">
        <v>0</v>
      </c>
      <c r="P6268">
        <v>0</v>
      </c>
      <c r="Q6268">
        <v>0</v>
      </c>
      <c r="R6268">
        <v>0</v>
      </c>
      <c r="S6268">
        <v>0</v>
      </c>
      <c r="T6268">
        <v>3</v>
      </c>
      <c r="U6268">
        <v>1.3554626865638799</v>
      </c>
      <c r="V6268">
        <v>1</v>
      </c>
    </row>
    <row r="6269" spans="1:22" hidden="1" x14ac:dyDescent="0.25">
      <c r="A6269" t="str">
        <f t="shared" si="128"/>
        <v>35-44MAsth Lowip_prof</v>
      </c>
      <c r="B6269" t="s">
        <v>273</v>
      </c>
      <c r="C6269" t="s">
        <v>5</v>
      </c>
      <c r="D6269" t="s">
        <v>591</v>
      </c>
      <c r="E6269" t="s">
        <v>4973</v>
      </c>
      <c r="F6269">
        <v>201</v>
      </c>
      <c r="G6269" t="s">
        <v>290</v>
      </c>
      <c r="H6269">
        <v>0</v>
      </c>
      <c r="I6269">
        <v>0</v>
      </c>
      <c r="J6269" t="s">
        <v>363</v>
      </c>
      <c r="K6269">
        <v>0</v>
      </c>
      <c r="L6269">
        <v>0</v>
      </c>
      <c r="M6269">
        <v>0</v>
      </c>
      <c r="N6269">
        <v>0</v>
      </c>
      <c r="O6269">
        <v>0</v>
      </c>
      <c r="P6269">
        <v>0</v>
      </c>
      <c r="Q6269">
        <v>0</v>
      </c>
      <c r="R6269">
        <v>0</v>
      </c>
      <c r="S6269">
        <v>0</v>
      </c>
      <c r="T6269">
        <v>3</v>
      </c>
      <c r="U6269">
        <v>643.60731599796998</v>
      </c>
      <c r="V6269">
        <v>0.5</v>
      </c>
    </row>
    <row r="6270" spans="1:22" hidden="1" x14ac:dyDescent="0.25">
      <c r="A6270" t="str">
        <f t="shared" si="128"/>
        <v>35-44MAsth Lowop_ambulance</v>
      </c>
      <c r="B6270" t="s">
        <v>273</v>
      </c>
      <c r="C6270" t="s">
        <v>5</v>
      </c>
      <c r="D6270" t="s">
        <v>591</v>
      </c>
      <c r="E6270" t="s">
        <v>4973</v>
      </c>
      <c r="F6270">
        <v>201</v>
      </c>
      <c r="G6270" t="s">
        <v>291</v>
      </c>
      <c r="H6270">
        <v>0</v>
      </c>
      <c r="I6270">
        <v>0</v>
      </c>
      <c r="J6270" t="s">
        <v>336</v>
      </c>
      <c r="K6270">
        <v>0</v>
      </c>
      <c r="L6270">
        <v>0</v>
      </c>
      <c r="M6270">
        <v>0</v>
      </c>
      <c r="N6270">
        <v>0</v>
      </c>
      <c r="O6270">
        <v>0</v>
      </c>
      <c r="P6270">
        <v>0</v>
      </c>
      <c r="Q6270">
        <v>0</v>
      </c>
      <c r="R6270">
        <v>0</v>
      </c>
      <c r="S6270">
        <v>0</v>
      </c>
      <c r="T6270">
        <v>3</v>
      </c>
      <c r="U6270">
        <v>0</v>
      </c>
      <c r="V6270">
        <v>0</v>
      </c>
    </row>
    <row r="6271" spans="1:22" hidden="1" x14ac:dyDescent="0.25">
      <c r="A6271" t="str">
        <f t="shared" si="128"/>
        <v>35-44MAsth Lowop_chiro</v>
      </c>
      <c r="B6271" t="s">
        <v>273</v>
      </c>
      <c r="C6271" t="s">
        <v>5</v>
      </c>
      <c r="D6271" t="s">
        <v>591</v>
      </c>
      <c r="E6271" t="s">
        <v>4973</v>
      </c>
      <c r="F6271">
        <v>201</v>
      </c>
      <c r="G6271" t="s">
        <v>292</v>
      </c>
      <c r="H6271">
        <v>38.118484345032201</v>
      </c>
      <c r="I6271">
        <v>0.57999999999999996</v>
      </c>
      <c r="J6271" t="s">
        <v>332</v>
      </c>
      <c r="K6271">
        <v>22.108720920118699</v>
      </c>
      <c r="L6271">
        <v>4443.8529049438503</v>
      </c>
      <c r="M6271">
        <v>0.57999999999999996</v>
      </c>
      <c r="N6271">
        <v>0</v>
      </c>
      <c r="O6271">
        <v>0</v>
      </c>
      <c r="P6271">
        <v>0</v>
      </c>
      <c r="Q6271">
        <v>0</v>
      </c>
      <c r="R6271">
        <v>0</v>
      </c>
      <c r="S6271">
        <v>116.58</v>
      </c>
      <c r="T6271">
        <v>3</v>
      </c>
      <c r="U6271">
        <v>38.118484345032201</v>
      </c>
      <c r="V6271">
        <v>9.8471986417657004E-2</v>
      </c>
    </row>
    <row r="6272" spans="1:22" hidden="1" x14ac:dyDescent="0.25">
      <c r="A6272" t="str">
        <f t="shared" si="128"/>
        <v>35-44MAsth Lowop_ct_mri</v>
      </c>
      <c r="B6272" t="s">
        <v>273</v>
      </c>
      <c r="C6272" t="s">
        <v>5</v>
      </c>
      <c r="D6272" t="s">
        <v>591</v>
      </c>
      <c r="E6272" t="s">
        <v>4973</v>
      </c>
      <c r="F6272">
        <v>201</v>
      </c>
      <c r="G6272" t="s">
        <v>293</v>
      </c>
      <c r="H6272">
        <v>321.44593864175198</v>
      </c>
      <c r="I6272">
        <v>0.03</v>
      </c>
      <c r="J6272" t="s">
        <v>333</v>
      </c>
      <c r="K6272">
        <v>9.6433781592525598</v>
      </c>
      <c r="L6272">
        <v>1938.31901000977</v>
      </c>
      <c r="M6272">
        <v>0</v>
      </c>
      <c r="N6272">
        <v>0.03</v>
      </c>
      <c r="O6272">
        <v>0</v>
      </c>
      <c r="P6272">
        <v>0</v>
      </c>
      <c r="Q6272">
        <v>0</v>
      </c>
      <c r="R6272">
        <v>0</v>
      </c>
      <c r="S6272">
        <v>6.03</v>
      </c>
      <c r="T6272">
        <v>3</v>
      </c>
      <c r="U6272">
        <v>321.44593864175198</v>
      </c>
      <c r="V6272">
        <v>1.2345679012345699E-2</v>
      </c>
    </row>
    <row r="6273" spans="1:22" hidden="1" x14ac:dyDescent="0.25">
      <c r="A6273" t="str">
        <f t="shared" si="128"/>
        <v>35-44MAsth Lowop_diagnostic_cardiology</v>
      </c>
      <c r="B6273" t="s">
        <v>273</v>
      </c>
      <c r="C6273" t="s">
        <v>5</v>
      </c>
      <c r="D6273" t="s">
        <v>591</v>
      </c>
      <c r="E6273" t="s">
        <v>4973</v>
      </c>
      <c r="F6273">
        <v>201</v>
      </c>
      <c r="G6273" t="s">
        <v>294</v>
      </c>
      <c r="H6273">
        <v>82.332248033994901</v>
      </c>
      <c r="I6273">
        <v>0.72</v>
      </c>
      <c r="J6273" t="s">
        <v>333</v>
      </c>
      <c r="K6273">
        <v>59.279218584476297</v>
      </c>
      <c r="L6273">
        <v>11915.1229354797</v>
      </c>
      <c r="M6273">
        <v>0</v>
      </c>
      <c r="N6273">
        <v>0.72</v>
      </c>
      <c r="O6273">
        <v>0</v>
      </c>
      <c r="P6273">
        <v>0</v>
      </c>
      <c r="Q6273">
        <v>0</v>
      </c>
      <c r="R6273">
        <v>0</v>
      </c>
      <c r="S6273">
        <v>144.72</v>
      </c>
      <c r="T6273">
        <v>3</v>
      </c>
      <c r="U6273">
        <v>82.332248033994901</v>
      </c>
      <c r="V6273">
        <v>0.296296296296296</v>
      </c>
    </row>
    <row r="6274" spans="1:22" hidden="1" x14ac:dyDescent="0.25">
      <c r="A6274" t="str">
        <f t="shared" si="128"/>
        <v>35-44MAsth Lowop_dialysis</v>
      </c>
      <c r="B6274" t="s">
        <v>273</v>
      </c>
      <c r="C6274" t="s">
        <v>5</v>
      </c>
      <c r="D6274" t="s">
        <v>591</v>
      </c>
      <c r="E6274" t="s">
        <v>4973</v>
      </c>
      <c r="F6274">
        <v>201</v>
      </c>
      <c r="G6274" t="s">
        <v>295</v>
      </c>
      <c r="H6274">
        <v>0</v>
      </c>
      <c r="I6274">
        <v>0</v>
      </c>
      <c r="J6274" t="s">
        <v>336</v>
      </c>
      <c r="K6274">
        <v>0</v>
      </c>
      <c r="L6274">
        <v>0</v>
      </c>
      <c r="M6274">
        <v>0</v>
      </c>
      <c r="N6274">
        <v>0</v>
      </c>
      <c r="O6274">
        <v>0</v>
      </c>
      <c r="P6274">
        <v>0</v>
      </c>
      <c r="Q6274">
        <v>0</v>
      </c>
      <c r="R6274">
        <v>0</v>
      </c>
      <c r="S6274">
        <v>0</v>
      </c>
      <c r="T6274">
        <v>3</v>
      </c>
      <c r="U6274">
        <v>0</v>
      </c>
      <c r="V6274">
        <v>0</v>
      </c>
    </row>
    <row r="6275" spans="1:22" hidden="1" x14ac:dyDescent="0.25">
      <c r="A6275" t="str">
        <f t="shared" si="128"/>
        <v>35-44MAsth Lowop_dme</v>
      </c>
      <c r="B6275" t="s">
        <v>273</v>
      </c>
      <c r="C6275" t="s">
        <v>5</v>
      </c>
      <c r="D6275" t="s">
        <v>591</v>
      </c>
      <c r="E6275" t="s">
        <v>4973</v>
      </c>
      <c r="F6275">
        <v>201</v>
      </c>
      <c r="G6275" t="s">
        <v>296</v>
      </c>
      <c r="H6275">
        <v>80.384559716751397</v>
      </c>
      <c r="I6275">
        <v>0.08</v>
      </c>
      <c r="J6275" t="s">
        <v>336</v>
      </c>
      <c r="K6275">
        <v>6.4307647773401104</v>
      </c>
      <c r="L6275">
        <v>1292.5837202453599</v>
      </c>
      <c r="M6275">
        <v>0</v>
      </c>
      <c r="N6275">
        <v>0</v>
      </c>
      <c r="O6275">
        <v>0</v>
      </c>
      <c r="P6275">
        <v>0</v>
      </c>
      <c r="Q6275">
        <v>0.08</v>
      </c>
      <c r="R6275">
        <v>6.4307647773401104</v>
      </c>
      <c r="S6275">
        <v>16.079999999999998</v>
      </c>
      <c r="T6275">
        <v>3</v>
      </c>
      <c r="U6275">
        <v>80.384559716751397</v>
      </c>
      <c r="V6275">
        <v>4.3010752688171998E-2</v>
      </c>
    </row>
    <row r="6276" spans="1:22" hidden="1" x14ac:dyDescent="0.25">
      <c r="A6276" t="str">
        <f t="shared" si="128"/>
        <v>35-44MAsth Lowop_er_fac</v>
      </c>
      <c r="B6276" t="s">
        <v>273</v>
      </c>
      <c r="C6276" t="s">
        <v>5</v>
      </c>
      <c r="D6276" t="s">
        <v>591</v>
      </c>
      <c r="E6276" t="s">
        <v>4973</v>
      </c>
      <c r="F6276">
        <v>201</v>
      </c>
      <c r="G6276" t="s">
        <v>297</v>
      </c>
      <c r="H6276">
        <v>804.57160261919296</v>
      </c>
      <c r="I6276">
        <v>0.11</v>
      </c>
      <c r="J6276" t="s">
        <v>336</v>
      </c>
      <c r="K6276">
        <v>88.502876288111196</v>
      </c>
      <c r="L6276">
        <v>17789.078133910301</v>
      </c>
      <c r="M6276">
        <v>0</v>
      </c>
      <c r="N6276">
        <v>0</v>
      </c>
      <c r="O6276">
        <v>0</v>
      </c>
      <c r="P6276">
        <v>0</v>
      </c>
      <c r="Q6276">
        <v>0.11</v>
      </c>
      <c r="R6276">
        <v>88.502876288111196</v>
      </c>
      <c r="S6276">
        <v>22.11</v>
      </c>
      <c r="T6276">
        <v>3</v>
      </c>
      <c r="U6276">
        <v>804.57160261919296</v>
      </c>
      <c r="V6276">
        <v>5.91397849462365E-2</v>
      </c>
    </row>
    <row r="6277" spans="1:22" hidden="1" x14ac:dyDescent="0.25">
      <c r="A6277" t="str">
        <f t="shared" si="128"/>
        <v>35-44MAsth Lowop_er_prof</v>
      </c>
      <c r="B6277" t="s">
        <v>273</v>
      </c>
      <c r="C6277" t="s">
        <v>5</v>
      </c>
      <c r="D6277" t="s">
        <v>591</v>
      </c>
      <c r="E6277" t="s">
        <v>4973</v>
      </c>
      <c r="F6277">
        <v>201</v>
      </c>
      <c r="G6277" t="s">
        <v>298</v>
      </c>
      <c r="H6277">
        <v>0</v>
      </c>
      <c r="I6277">
        <v>0</v>
      </c>
      <c r="J6277" t="s">
        <v>276</v>
      </c>
      <c r="K6277">
        <v>0</v>
      </c>
      <c r="L6277">
        <v>0</v>
      </c>
      <c r="M6277">
        <v>0</v>
      </c>
      <c r="N6277">
        <v>0</v>
      </c>
      <c r="O6277">
        <v>0</v>
      </c>
      <c r="P6277">
        <v>0</v>
      </c>
      <c r="Q6277">
        <v>0</v>
      </c>
      <c r="R6277">
        <v>0</v>
      </c>
      <c r="S6277">
        <v>0</v>
      </c>
      <c r="T6277">
        <v>3</v>
      </c>
      <c r="U6277">
        <v>0</v>
      </c>
      <c r="V6277">
        <v>0</v>
      </c>
    </row>
    <row r="6278" spans="1:22" hidden="1" x14ac:dyDescent="0.25">
      <c r="A6278" t="str">
        <f t="shared" si="128"/>
        <v>35-44MAsth Lowop_eye</v>
      </c>
      <c r="B6278" t="s">
        <v>273</v>
      </c>
      <c r="C6278" t="s">
        <v>5</v>
      </c>
      <c r="D6278" t="s">
        <v>591</v>
      </c>
      <c r="E6278" t="s">
        <v>4973</v>
      </c>
      <c r="F6278">
        <v>201</v>
      </c>
      <c r="G6278" t="s">
        <v>299</v>
      </c>
      <c r="H6278">
        <v>112.45768383424701</v>
      </c>
      <c r="I6278">
        <v>0.05</v>
      </c>
      <c r="J6278" t="s">
        <v>332</v>
      </c>
      <c r="K6278">
        <v>5.6228841917123402</v>
      </c>
      <c r="L6278">
        <v>1130.19972253418</v>
      </c>
      <c r="M6278">
        <v>0.05</v>
      </c>
      <c r="N6278">
        <v>0</v>
      </c>
      <c r="O6278">
        <v>0</v>
      </c>
      <c r="P6278">
        <v>0</v>
      </c>
      <c r="Q6278">
        <v>0</v>
      </c>
      <c r="R6278">
        <v>0</v>
      </c>
      <c r="S6278">
        <v>10.050000000000001</v>
      </c>
      <c r="T6278">
        <v>3</v>
      </c>
      <c r="U6278">
        <v>112.45768383424701</v>
      </c>
      <c r="V6278">
        <v>8.4889643463497508E-3</v>
      </c>
    </row>
    <row r="6279" spans="1:22" hidden="1" x14ac:dyDescent="0.25">
      <c r="A6279" t="str">
        <f t="shared" si="128"/>
        <v>35-44MAsth Lowop_jcode</v>
      </c>
      <c r="B6279" t="s">
        <v>273</v>
      </c>
      <c r="C6279" t="s">
        <v>5</v>
      </c>
      <c r="D6279" t="s">
        <v>591</v>
      </c>
      <c r="E6279" t="s">
        <v>4973</v>
      </c>
      <c r="F6279">
        <v>201</v>
      </c>
      <c r="G6279" t="s">
        <v>300</v>
      </c>
      <c r="H6279">
        <v>0</v>
      </c>
      <c r="I6279">
        <v>0</v>
      </c>
      <c r="J6279" t="s">
        <v>336</v>
      </c>
      <c r="K6279">
        <v>0</v>
      </c>
      <c r="L6279">
        <v>0</v>
      </c>
      <c r="M6279">
        <v>0</v>
      </c>
      <c r="N6279">
        <v>0</v>
      </c>
      <c r="O6279">
        <v>0</v>
      </c>
      <c r="P6279">
        <v>0</v>
      </c>
      <c r="Q6279">
        <v>0</v>
      </c>
      <c r="R6279">
        <v>0</v>
      </c>
      <c r="S6279">
        <v>0</v>
      </c>
      <c r="T6279">
        <v>3</v>
      </c>
      <c r="U6279">
        <v>0</v>
      </c>
      <c r="V6279">
        <v>0</v>
      </c>
    </row>
    <row r="6280" spans="1:22" hidden="1" x14ac:dyDescent="0.25">
      <c r="A6280" t="str">
        <f t="shared" si="128"/>
        <v>35-44MAsth Lowop_lab</v>
      </c>
      <c r="B6280" t="s">
        <v>273</v>
      </c>
      <c r="C6280" t="s">
        <v>5</v>
      </c>
      <c r="D6280" t="s">
        <v>591</v>
      </c>
      <c r="E6280" t="s">
        <v>4973</v>
      </c>
      <c r="F6280">
        <v>201</v>
      </c>
      <c r="G6280" t="s">
        <v>301</v>
      </c>
      <c r="H6280">
        <v>73.125523466826294</v>
      </c>
      <c r="I6280">
        <v>1.25</v>
      </c>
      <c r="J6280" t="s">
        <v>333</v>
      </c>
      <c r="K6280">
        <v>91.406904333532907</v>
      </c>
      <c r="L6280">
        <v>18372.787771040101</v>
      </c>
      <c r="M6280">
        <v>0</v>
      </c>
      <c r="N6280">
        <v>1.25</v>
      </c>
      <c r="O6280">
        <v>0</v>
      </c>
      <c r="P6280">
        <v>0</v>
      </c>
      <c r="Q6280">
        <v>0</v>
      </c>
      <c r="R6280">
        <v>0</v>
      </c>
      <c r="S6280">
        <v>251.25</v>
      </c>
      <c r="T6280">
        <v>3</v>
      </c>
      <c r="U6280">
        <v>73.125523466826294</v>
      </c>
      <c r="V6280">
        <v>0.51440329218106995</v>
      </c>
    </row>
    <row r="6281" spans="1:22" hidden="1" x14ac:dyDescent="0.25">
      <c r="A6281" t="str">
        <f t="shared" si="128"/>
        <v>35-44MAsth Lowop_mh</v>
      </c>
      <c r="B6281" t="s">
        <v>273</v>
      </c>
      <c r="C6281" t="s">
        <v>5</v>
      </c>
      <c r="D6281" t="s">
        <v>591</v>
      </c>
      <c r="E6281" t="s">
        <v>4973</v>
      </c>
      <c r="F6281">
        <v>201</v>
      </c>
      <c r="G6281" t="s">
        <v>302</v>
      </c>
      <c r="H6281">
        <v>133.71586367479</v>
      </c>
      <c r="I6281">
        <v>0.11</v>
      </c>
      <c r="J6281" t="s">
        <v>332</v>
      </c>
      <c r="K6281">
        <v>14.7087450042269</v>
      </c>
      <c r="L6281">
        <v>2956.4577458496101</v>
      </c>
      <c r="M6281">
        <v>0.11</v>
      </c>
      <c r="N6281">
        <v>0</v>
      </c>
      <c r="O6281">
        <v>0</v>
      </c>
      <c r="P6281">
        <v>0</v>
      </c>
      <c r="Q6281">
        <v>0</v>
      </c>
      <c r="R6281">
        <v>0</v>
      </c>
      <c r="S6281">
        <v>22.11</v>
      </c>
      <c r="T6281">
        <v>3</v>
      </c>
      <c r="U6281">
        <v>133.71586367479</v>
      </c>
      <c r="V6281">
        <v>1.8675721561969401E-2</v>
      </c>
    </row>
    <row r="6282" spans="1:22" hidden="1" x14ac:dyDescent="0.25">
      <c r="A6282" t="str">
        <f t="shared" si="128"/>
        <v>35-44MAsth Lowop_op_fac</v>
      </c>
      <c r="B6282" t="s">
        <v>273</v>
      </c>
      <c r="C6282" t="s">
        <v>5</v>
      </c>
      <c r="D6282" t="s">
        <v>591</v>
      </c>
      <c r="E6282" t="s">
        <v>4973</v>
      </c>
      <c r="F6282">
        <v>201</v>
      </c>
      <c r="G6282" t="s">
        <v>303</v>
      </c>
      <c r="H6282">
        <v>241.99594010057299</v>
      </c>
      <c r="I6282">
        <v>0.09</v>
      </c>
      <c r="J6282" t="s">
        <v>336</v>
      </c>
      <c r="K6282">
        <v>21.779634609051602</v>
      </c>
      <c r="L6282">
        <v>4377.7065564193699</v>
      </c>
      <c r="M6282">
        <v>0</v>
      </c>
      <c r="N6282">
        <v>0</v>
      </c>
      <c r="O6282">
        <v>0</v>
      </c>
      <c r="P6282">
        <v>0</v>
      </c>
      <c r="Q6282">
        <v>0.09</v>
      </c>
      <c r="R6282">
        <v>21.779634609051602</v>
      </c>
      <c r="S6282">
        <v>18.09</v>
      </c>
      <c r="T6282">
        <v>3</v>
      </c>
      <c r="U6282">
        <v>241.99594010057299</v>
      </c>
      <c r="V6282">
        <v>4.8387096774193498E-2</v>
      </c>
    </row>
    <row r="6283" spans="1:22" hidden="1" x14ac:dyDescent="0.25">
      <c r="A6283" t="str">
        <f t="shared" si="128"/>
        <v>35-44MAsth Lowop_other</v>
      </c>
      <c r="B6283" t="s">
        <v>273</v>
      </c>
      <c r="C6283" t="s">
        <v>5</v>
      </c>
      <c r="D6283" t="s">
        <v>591</v>
      </c>
      <c r="E6283" t="s">
        <v>4973</v>
      </c>
      <c r="F6283">
        <v>201</v>
      </c>
      <c r="G6283" t="s">
        <v>304</v>
      </c>
      <c r="H6283">
        <v>70.478715943028504</v>
      </c>
      <c r="I6283">
        <v>1</v>
      </c>
      <c r="J6283" t="s">
        <v>336</v>
      </c>
      <c r="K6283">
        <v>70.478715943028504</v>
      </c>
      <c r="L6283">
        <v>14166.2219045487</v>
      </c>
      <c r="M6283">
        <v>0</v>
      </c>
      <c r="N6283">
        <v>0</v>
      </c>
      <c r="O6283">
        <v>0</v>
      </c>
      <c r="P6283">
        <v>0</v>
      </c>
      <c r="Q6283">
        <v>1</v>
      </c>
      <c r="R6283">
        <v>70.478715943028504</v>
      </c>
      <c r="S6283">
        <v>201</v>
      </c>
      <c r="T6283">
        <v>3</v>
      </c>
      <c r="U6283">
        <v>70.478715943028504</v>
      </c>
      <c r="V6283">
        <v>0.53763440860214995</v>
      </c>
    </row>
    <row r="6284" spans="1:22" hidden="1" x14ac:dyDescent="0.25">
      <c r="A6284" t="str">
        <f t="shared" si="128"/>
        <v>35-44MAsth Lowop_prev</v>
      </c>
      <c r="B6284" t="s">
        <v>273</v>
      </c>
      <c r="C6284" t="s">
        <v>5</v>
      </c>
      <c r="D6284" t="s">
        <v>591</v>
      </c>
      <c r="E6284" t="s">
        <v>4973</v>
      </c>
      <c r="F6284">
        <v>201</v>
      </c>
      <c r="G6284" t="s">
        <v>305</v>
      </c>
      <c r="H6284">
        <v>99.649645642492302</v>
      </c>
      <c r="I6284">
        <v>1.1399999999999999</v>
      </c>
      <c r="J6284" t="s">
        <v>332</v>
      </c>
      <c r="K6284">
        <v>113.600596032441</v>
      </c>
      <c r="L6284">
        <v>22833.7198025207</v>
      </c>
      <c r="M6284">
        <v>1.1399999999999999</v>
      </c>
      <c r="N6284">
        <v>0</v>
      </c>
      <c r="O6284">
        <v>0</v>
      </c>
      <c r="P6284">
        <v>0</v>
      </c>
      <c r="Q6284">
        <v>0</v>
      </c>
      <c r="R6284">
        <v>0</v>
      </c>
      <c r="S6284">
        <v>229.14</v>
      </c>
      <c r="T6284">
        <v>3</v>
      </c>
      <c r="U6284">
        <v>99.649645642492302</v>
      </c>
      <c r="V6284">
        <v>0.19354838709677399</v>
      </c>
    </row>
    <row r="6285" spans="1:22" hidden="1" x14ac:dyDescent="0.25">
      <c r="A6285" t="str">
        <f t="shared" si="128"/>
        <v>35-44MAsth Lowop_primcare</v>
      </c>
      <c r="B6285" t="s">
        <v>273</v>
      </c>
      <c r="C6285" t="s">
        <v>5</v>
      </c>
      <c r="D6285" t="s">
        <v>591</v>
      </c>
      <c r="E6285" t="s">
        <v>4973</v>
      </c>
      <c r="F6285">
        <v>201</v>
      </c>
      <c r="G6285" t="s">
        <v>306</v>
      </c>
      <c r="H6285">
        <v>110.596739464002</v>
      </c>
      <c r="I6285">
        <v>2.29</v>
      </c>
      <c r="J6285" t="s">
        <v>332</v>
      </c>
      <c r="K6285">
        <v>253.26653337256599</v>
      </c>
      <c r="L6285">
        <v>50906.573207885704</v>
      </c>
      <c r="M6285">
        <v>2.29</v>
      </c>
      <c r="N6285">
        <v>0</v>
      </c>
      <c r="O6285">
        <v>0</v>
      </c>
      <c r="P6285">
        <v>0</v>
      </c>
      <c r="Q6285">
        <v>0</v>
      </c>
      <c r="R6285">
        <v>0</v>
      </c>
      <c r="S6285">
        <v>460.29</v>
      </c>
      <c r="T6285">
        <v>3</v>
      </c>
      <c r="U6285">
        <v>110.596739464002</v>
      </c>
      <c r="V6285">
        <v>0.38879456706281801</v>
      </c>
    </row>
    <row r="6286" spans="1:22" hidden="1" x14ac:dyDescent="0.25">
      <c r="A6286" t="str">
        <f t="shared" si="128"/>
        <v>35-44MAsth Lowop_rehab</v>
      </c>
      <c r="B6286" t="s">
        <v>273</v>
      </c>
      <c r="C6286" t="s">
        <v>5</v>
      </c>
      <c r="D6286" t="s">
        <v>591</v>
      </c>
      <c r="E6286" t="s">
        <v>4973</v>
      </c>
      <c r="F6286">
        <v>201</v>
      </c>
      <c r="G6286" t="s">
        <v>307</v>
      </c>
      <c r="H6286">
        <v>46.199135822734199</v>
      </c>
      <c r="I6286">
        <v>0.49</v>
      </c>
      <c r="J6286" t="s">
        <v>336</v>
      </c>
      <c r="K6286">
        <v>22.637576553139802</v>
      </c>
      <c r="L6286">
        <v>4550.1528871810897</v>
      </c>
      <c r="M6286">
        <v>0</v>
      </c>
      <c r="N6286">
        <v>0</v>
      </c>
      <c r="O6286">
        <v>0</v>
      </c>
      <c r="P6286">
        <v>0</v>
      </c>
      <c r="Q6286">
        <v>0.49</v>
      </c>
      <c r="R6286">
        <v>22.637576553139802</v>
      </c>
      <c r="S6286">
        <v>98.49</v>
      </c>
      <c r="T6286">
        <v>3</v>
      </c>
      <c r="U6286">
        <v>46.199135822734199</v>
      </c>
      <c r="V6286">
        <v>0.26344086021505397</v>
      </c>
    </row>
    <row r="6287" spans="1:22" hidden="1" x14ac:dyDescent="0.25">
      <c r="A6287" t="str">
        <f t="shared" si="128"/>
        <v>35-44MAsth Lowop_speccare</v>
      </c>
      <c r="B6287" t="s">
        <v>273</v>
      </c>
      <c r="C6287" t="s">
        <v>5</v>
      </c>
      <c r="D6287" t="s">
        <v>591</v>
      </c>
      <c r="E6287" t="s">
        <v>4973</v>
      </c>
      <c r="F6287">
        <v>201</v>
      </c>
      <c r="G6287" t="s">
        <v>308</v>
      </c>
      <c r="H6287">
        <v>108.019708811063</v>
      </c>
      <c r="I6287">
        <v>1.72</v>
      </c>
      <c r="J6287" t="s">
        <v>332</v>
      </c>
      <c r="K6287">
        <v>185.79389915502799</v>
      </c>
      <c r="L6287">
        <v>37344.573730160599</v>
      </c>
      <c r="M6287">
        <v>1.72</v>
      </c>
      <c r="N6287">
        <v>0</v>
      </c>
      <c r="O6287">
        <v>0</v>
      </c>
      <c r="P6287">
        <v>0</v>
      </c>
      <c r="Q6287">
        <v>0</v>
      </c>
      <c r="R6287">
        <v>0</v>
      </c>
      <c r="S6287">
        <v>345.72</v>
      </c>
      <c r="T6287">
        <v>3</v>
      </c>
      <c r="U6287">
        <v>108.019708811063</v>
      </c>
      <c r="V6287">
        <v>0.292020373514431</v>
      </c>
    </row>
    <row r="6288" spans="1:22" hidden="1" x14ac:dyDescent="0.25">
      <c r="A6288" t="str">
        <f t="shared" si="128"/>
        <v>35-44MAsth Lowop_surg</v>
      </c>
      <c r="B6288" t="s">
        <v>273</v>
      </c>
      <c r="C6288" t="s">
        <v>5</v>
      </c>
      <c r="D6288" t="s">
        <v>591</v>
      </c>
      <c r="E6288" t="s">
        <v>4973</v>
      </c>
      <c r="F6288">
        <v>201</v>
      </c>
      <c r="G6288" t="s">
        <v>309</v>
      </c>
      <c r="H6288">
        <v>26.603328685602399</v>
      </c>
      <c r="I6288">
        <v>0.09</v>
      </c>
      <c r="J6288" t="s">
        <v>336</v>
      </c>
      <c r="K6288">
        <v>2.3942995817042201</v>
      </c>
      <c r="L6288">
        <v>481.25421592254702</v>
      </c>
      <c r="M6288">
        <v>0</v>
      </c>
      <c r="N6288">
        <v>0</v>
      </c>
      <c r="O6288">
        <v>0</v>
      </c>
      <c r="P6288">
        <v>0</v>
      </c>
      <c r="Q6288">
        <v>0.09</v>
      </c>
      <c r="R6288">
        <v>2.3942995817042201</v>
      </c>
      <c r="S6288">
        <v>18.09</v>
      </c>
      <c r="T6288">
        <v>3</v>
      </c>
      <c r="U6288">
        <v>26.603328685602399</v>
      </c>
      <c r="V6288">
        <v>4.8387096774193498E-2</v>
      </c>
    </row>
    <row r="6289" spans="1:22" hidden="1" x14ac:dyDescent="0.25">
      <c r="A6289" t="str">
        <f t="shared" si="128"/>
        <v>35-44MAsth Lowop_ultrasound</v>
      </c>
      <c r="B6289" t="s">
        <v>273</v>
      </c>
      <c r="C6289" t="s">
        <v>5</v>
      </c>
      <c r="D6289" t="s">
        <v>591</v>
      </c>
      <c r="E6289" t="s">
        <v>4973</v>
      </c>
      <c r="F6289">
        <v>201</v>
      </c>
      <c r="G6289" t="s">
        <v>310</v>
      </c>
      <c r="H6289">
        <v>176.96100952148399</v>
      </c>
      <c r="I6289">
        <v>0.04</v>
      </c>
      <c r="J6289" t="s">
        <v>333</v>
      </c>
      <c r="K6289">
        <v>7.0784403808593703</v>
      </c>
      <c r="L6289">
        <v>1422.7665165527301</v>
      </c>
      <c r="M6289">
        <v>0</v>
      </c>
      <c r="N6289">
        <v>0.04</v>
      </c>
      <c r="O6289">
        <v>0</v>
      </c>
      <c r="P6289">
        <v>0</v>
      </c>
      <c r="Q6289">
        <v>0</v>
      </c>
      <c r="R6289">
        <v>0</v>
      </c>
      <c r="S6289">
        <v>8.0399999999999991</v>
      </c>
      <c r="T6289">
        <v>3</v>
      </c>
      <c r="U6289">
        <v>176.96100952148399</v>
      </c>
      <c r="V6289">
        <v>1.6460905349794198E-2</v>
      </c>
    </row>
    <row r="6290" spans="1:22" hidden="1" x14ac:dyDescent="0.25">
      <c r="A6290" t="str">
        <f t="shared" si="128"/>
        <v>35-44MAsth Lowop_xray</v>
      </c>
      <c r="B6290" t="s">
        <v>273</v>
      </c>
      <c r="C6290" t="s">
        <v>5</v>
      </c>
      <c r="D6290" t="s">
        <v>591</v>
      </c>
      <c r="E6290" t="s">
        <v>4973</v>
      </c>
      <c r="F6290">
        <v>201</v>
      </c>
      <c r="G6290" t="s">
        <v>311</v>
      </c>
      <c r="H6290">
        <v>90.858413782714706</v>
      </c>
      <c r="I6290">
        <v>0.39</v>
      </c>
      <c r="J6290" t="s">
        <v>333</v>
      </c>
      <c r="K6290">
        <v>35.434781375258702</v>
      </c>
      <c r="L6290">
        <v>7122.391056427</v>
      </c>
      <c r="M6290">
        <v>0</v>
      </c>
      <c r="N6290">
        <v>0.39</v>
      </c>
      <c r="O6290">
        <v>0</v>
      </c>
      <c r="P6290">
        <v>0</v>
      </c>
      <c r="Q6290">
        <v>0</v>
      </c>
      <c r="R6290">
        <v>0</v>
      </c>
      <c r="S6290">
        <v>78.39</v>
      </c>
      <c r="T6290">
        <v>3</v>
      </c>
      <c r="U6290">
        <v>90.858413782714706</v>
      </c>
      <c r="V6290">
        <v>0.16049382716049401</v>
      </c>
    </row>
    <row r="6291" spans="1:22" hidden="1" x14ac:dyDescent="0.25">
      <c r="A6291" t="str">
        <f t="shared" si="128"/>
        <v>35-44MAsth Lowrx_generic</v>
      </c>
      <c r="B6291" t="s">
        <v>273</v>
      </c>
      <c r="C6291" t="s">
        <v>5</v>
      </c>
      <c r="D6291" t="s">
        <v>591</v>
      </c>
      <c r="E6291" t="s">
        <v>4973</v>
      </c>
      <c r="F6291">
        <v>201</v>
      </c>
      <c r="G6291" t="s">
        <v>312</v>
      </c>
      <c r="H6291">
        <v>18.220052787468401</v>
      </c>
      <c r="I6291">
        <v>8.89</v>
      </c>
      <c r="J6291" t="s">
        <v>334</v>
      </c>
      <c r="K6291">
        <v>161.97626928059401</v>
      </c>
      <c r="L6291">
        <v>32557.230125399401</v>
      </c>
      <c r="M6291">
        <v>0</v>
      </c>
      <c r="N6291">
        <v>0</v>
      </c>
      <c r="O6291">
        <v>8.89</v>
      </c>
      <c r="P6291">
        <v>0</v>
      </c>
      <c r="Q6291">
        <v>0</v>
      </c>
      <c r="R6291">
        <v>0</v>
      </c>
      <c r="S6291">
        <v>1786.89</v>
      </c>
      <c r="T6291">
        <v>3</v>
      </c>
      <c r="U6291">
        <v>18.220052787468401</v>
      </c>
      <c r="V6291">
        <v>0.74768713204373405</v>
      </c>
    </row>
    <row r="6292" spans="1:22" hidden="1" x14ac:dyDescent="0.25">
      <c r="A6292" t="str">
        <f t="shared" si="128"/>
        <v>35-44MAsth Lowrx_npbrand</v>
      </c>
      <c r="B6292" t="s">
        <v>273</v>
      </c>
      <c r="C6292" t="s">
        <v>5</v>
      </c>
      <c r="D6292" t="s">
        <v>591</v>
      </c>
      <c r="E6292" t="s">
        <v>4973</v>
      </c>
      <c r="F6292">
        <v>201</v>
      </c>
      <c r="G6292" t="s">
        <v>2688</v>
      </c>
      <c r="H6292">
        <v>212.40034846545601</v>
      </c>
      <c r="I6292">
        <v>0.37863165300000001</v>
      </c>
      <c r="J6292" t="s">
        <v>334</v>
      </c>
      <c r="K6292">
        <v>80.421495037251503</v>
      </c>
      <c r="L6292">
        <v>16164.7205024876</v>
      </c>
      <c r="M6292">
        <v>0</v>
      </c>
      <c r="N6292">
        <v>0</v>
      </c>
      <c r="O6292">
        <v>0.37863165300000001</v>
      </c>
      <c r="P6292">
        <v>0</v>
      </c>
      <c r="Q6292">
        <v>0</v>
      </c>
      <c r="R6292">
        <v>0</v>
      </c>
      <c r="S6292">
        <v>76.104962252999997</v>
      </c>
      <c r="T6292">
        <v>3</v>
      </c>
      <c r="U6292">
        <v>212.40034846545601</v>
      </c>
      <c r="V6292">
        <v>3.1844546089150501E-2</v>
      </c>
    </row>
    <row r="6293" spans="1:22" hidden="1" x14ac:dyDescent="0.25">
      <c r="A6293" t="str">
        <f t="shared" si="128"/>
        <v>35-44MAsth Lowrx_pbrand</v>
      </c>
      <c r="B6293" t="s">
        <v>273</v>
      </c>
      <c r="C6293" t="s">
        <v>5</v>
      </c>
      <c r="D6293" t="s">
        <v>591</v>
      </c>
      <c r="E6293" t="s">
        <v>4973</v>
      </c>
      <c r="F6293">
        <v>201</v>
      </c>
      <c r="G6293" t="s">
        <v>2687</v>
      </c>
      <c r="H6293">
        <v>131.82004411414499</v>
      </c>
      <c r="I6293">
        <v>2.6213683470000002</v>
      </c>
      <c r="J6293" t="s">
        <v>334</v>
      </c>
      <c r="K6293">
        <v>345.54889114096301</v>
      </c>
      <c r="L6293">
        <v>69455.327119333597</v>
      </c>
      <c r="M6293">
        <v>0</v>
      </c>
      <c r="N6293">
        <v>0</v>
      </c>
      <c r="O6293">
        <v>2.6213683470000002</v>
      </c>
      <c r="P6293">
        <v>0</v>
      </c>
      <c r="Q6293">
        <v>0</v>
      </c>
      <c r="R6293">
        <v>0</v>
      </c>
      <c r="S6293">
        <v>526.89503774699995</v>
      </c>
      <c r="T6293">
        <v>3</v>
      </c>
      <c r="U6293">
        <v>131.82004411414499</v>
      </c>
      <c r="V6293">
        <v>0.22046832186711501</v>
      </c>
    </row>
    <row r="6294" spans="1:22" hidden="1" x14ac:dyDescent="0.25">
      <c r="A6294" t="str">
        <f t="shared" si="128"/>
        <v>35-44MAsth Lowrx_specialty</v>
      </c>
      <c r="B6294" t="s">
        <v>273</v>
      </c>
      <c r="C6294" t="s">
        <v>5</v>
      </c>
      <c r="D6294" t="s">
        <v>591</v>
      </c>
      <c r="E6294" t="s">
        <v>4973</v>
      </c>
      <c r="F6294">
        <v>201</v>
      </c>
      <c r="G6294" t="s">
        <v>313</v>
      </c>
      <c r="H6294">
        <v>0</v>
      </c>
      <c r="I6294">
        <v>0</v>
      </c>
      <c r="J6294" t="s">
        <v>334</v>
      </c>
      <c r="K6294">
        <v>0</v>
      </c>
      <c r="L6294">
        <v>0</v>
      </c>
      <c r="M6294">
        <v>0</v>
      </c>
      <c r="N6294">
        <v>0</v>
      </c>
      <c r="O6294">
        <v>0</v>
      </c>
      <c r="P6294">
        <v>0</v>
      </c>
      <c r="Q6294">
        <v>0</v>
      </c>
      <c r="R6294">
        <v>0</v>
      </c>
      <c r="S6294">
        <v>0</v>
      </c>
      <c r="T6294">
        <v>3</v>
      </c>
      <c r="U6294">
        <v>0</v>
      </c>
      <c r="V6294">
        <v>0</v>
      </c>
    </row>
    <row r="6295" spans="1:22" hidden="1" x14ac:dyDescent="0.25">
      <c r="A6295" t="str">
        <f t="shared" si="128"/>
        <v>35-44MAsth Medip_fac</v>
      </c>
      <c r="B6295" t="s">
        <v>273</v>
      </c>
      <c r="C6295" t="s">
        <v>5</v>
      </c>
      <c r="D6295" t="s">
        <v>591</v>
      </c>
      <c r="E6295" t="s">
        <v>4974</v>
      </c>
      <c r="F6295">
        <v>0</v>
      </c>
      <c r="G6295" t="s">
        <v>289</v>
      </c>
      <c r="H6295">
        <v>1.3554626865638799</v>
      </c>
      <c r="I6295">
        <v>0.01</v>
      </c>
      <c r="J6295" t="s">
        <v>335</v>
      </c>
      <c r="K6295">
        <v>1.35546268656388E-2</v>
      </c>
      <c r="L6295">
        <v>0</v>
      </c>
      <c r="M6295">
        <v>0</v>
      </c>
      <c r="N6295">
        <v>0</v>
      </c>
      <c r="O6295">
        <v>0</v>
      </c>
      <c r="P6295">
        <v>0.01</v>
      </c>
      <c r="Q6295">
        <v>0</v>
      </c>
      <c r="R6295">
        <v>0</v>
      </c>
      <c r="S6295">
        <v>0</v>
      </c>
      <c r="T6295">
        <v>5.5</v>
      </c>
      <c r="U6295">
        <v>1.3554626865638799</v>
      </c>
      <c r="V6295">
        <v>1</v>
      </c>
    </row>
    <row r="6296" spans="1:22" hidden="1" x14ac:dyDescent="0.25">
      <c r="A6296" t="str">
        <f t="shared" ref="A6296:A6359" si="129">B6296&amp;C6296&amp;E6296&amp;G6296</f>
        <v>35-44MAsth Medip_prof</v>
      </c>
      <c r="B6296" t="s">
        <v>273</v>
      </c>
      <c r="C6296" t="s">
        <v>5</v>
      </c>
      <c r="D6296" t="s">
        <v>591</v>
      </c>
      <c r="E6296" t="s">
        <v>4974</v>
      </c>
      <c r="F6296">
        <v>0</v>
      </c>
      <c r="G6296" t="s">
        <v>290</v>
      </c>
      <c r="H6296">
        <v>643.60731599796998</v>
      </c>
      <c r="I6296">
        <v>5.0000000000000001E-3</v>
      </c>
      <c r="J6296" t="s">
        <v>363</v>
      </c>
      <c r="K6296">
        <v>3.21803657998985</v>
      </c>
      <c r="L6296">
        <v>0</v>
      </c>
      <c r="M6296">
        <v>0</v>
      </c>
      <c r="N6296">
        <v>0</v>
      </c>
      <c r="O6296">
        <v>0</v>
      </c>
      <c r="P6296">
        <v>0</v>
      </c>
      <c r="Q6296">
        <v>0</v>
      </c>
      <c r="R6296">
        <v>0</v>
      </c>
      <c r="S6296">
        <v>0</v>
      </c>
      <c r="T6296">
        <v>5.5</v>
      </c>
      <c r="U6296">
        <v>643.60731599796998</v>
      </c>
      <c r="V6296">
        <v>0.5</v>
      </c>
    </row>
    <row r="6297" spans="1:22" hidden="1" x14ac:dyDescent="0.25">
      <c r="A6297" t="str">
        <f t="shared" si="129"/>
        <v>35-44MAsth Medop_ambulance</v>
      </c>
      <c r="B6297" t="s">
        <v>273</v>
      </c>
      <c r="C6297" t="s">
        <v>5</v>
      </c>
      <c r="D6297" t="s">
        <v>591</v>
      </c>
      <c r="E6297" t="s">
        <v>4974</v>
      </c>
      <c r="F6297">
        <v>0</v>
      </c>
      <c r="G6297" t="s">
        <v>291</v>
      </c>
      <c r="H6297">
        <v>441.40077249992697</v>
      </c>
      <c r="I6297">
        <v>5.0000000000000001E-3</v>
      </c>
      <c r="J6297" t="s">
        <v>336</v>
      </c>
      <c r="K6297">
        <v>2.20700386249964</v>
      </c>
      <c r="L6297">
        <v>0</v>
      </c>
      <c r="M6297">
        <v>0</v>
      </c>
      <c r="N6297">
        <v>0</v>
      </c>
      <c r="O6297">
        <v>0</v>
      </c>
      <c r="P6297">
        <v>0</v>
      </c>
      <c r="Q6297">
        <v>5.0000000000000001E-3</v>
      </c>
      <c r="R6297">
        <v>2.20700386249964</v>
      </c>
      <c r="S6297">
        <v>0</v>
      </c>
      <c r="T6297">
        <v>5.5</v>
      </c>
      <c r="U6297">
        <v>441.40077249992697</v>
      </c>
      <c r="V6297">
        <v>1.6366612111293E-3</v>
      </c>
    </row>
    <row r="6298" spans="1:22" hidden="1" x14ac:dyDescent="0.25">
      <c r="A6298" t="str">
        <f t="shared" si="129"/>
        <v>35-44MAsth Medop_chiro</v>
      </c>
      <c r="B6298" t="s">
        <v>273</v>
      </c>
      <c r="C6298" t="s">
        <v>5</v>
      </c>
      <c r="D6298" t="s">
        <v>591</v>
      </c>
      <c r="E6298" t="s">
        <v>4974</v>
      </c>
      <c r="F6298">
        <v>0</v>
      </c>
      <c r="G6298" t="s">
        <v>292</v>
      </c>
      <c r="H6298">
        <v>46.223418943243097</v>
      </c>
      <c r="I6298">
        <v>0.76</v>
      </c>
      <c r="J6298" t="s">
        <v>332</v>
      </c>
      <c r="K6298">
        <v>35.1297983968648</v>
      </c>
      <c r="L6298">
        <v>0</v>
      </c>
      <c r="M6298">
        <v>0.76</v>
      </c>
      <c r="N6298">
        <v>0</v>
      </c>
      <c r="O6298">
        <v>0</v>
      </c>
      <c r="P6298">
        <v>0</v>
      </c>
      <c r="Q6298">
        <v>0</v>
      </c>
      <c r="R6298">
        <v>0</v>
      </c>
      <c r="S6298">
        <v>0</v>
      </c>
      <c r="T6298">
        <v>5.5</v>
      </c>
      <c r="U6298">
        <v>46.223418943243097</v>
      </c>
      <c r="V6298">
        <v>9.0963494913225598E-2</v>
      </c>
    </row>
    <row r="6299" spans="1:22" hidden="1" x14ac:dyDescent="0.25">
      <c r="A6299" t="str">
        <f t="shared" si="129"/>
        <v>35-44MAsth Medop_ct_mri</v>
      </c>
      <c r="B6299" t="s">
        <v>273</v>
      </c>
      <c r="C6299" t="s">
        <v>5</v>
      </c>
      <c r="D6299" t="s">
        <v>591</v>
      </c>
      <c r="E6299" t="s">
        <v>4974</v>
      </c>
      <c r="F6299">
        <v>0</v>
      </c>
      <c r="G6299" t="s">
        <v>293</v>
      </c>
      <c r="H6299">
        <v>725.61702902312197</v>
      </c>
      <c r="I6299">
        <v>0.15</v>
      </c>
      <c r="J6299" t="s">
        <v>333</v>
      </c>
      <c r="K6299">
        <v>108.842554353468</v>
      </c>
      <c r="L6299">
        <v>0</v>
      </c>
      <c r="M6299">
        <v>0</v>
      </c>
      <c r="N6299">
        <v>0.15</v>
      </c>
      <c r="O6299">
        <v>0</v>
      </c>
      <c r="P6299">
        <v>0</v>
      </c>
      <c r="Q6299">
        <v>0</v>
      </c>
      <c r="R6299">
        <v>0</v>
      </c>
      <c r="S6299">
        <v>0</v>
      </c>
      <c r="T6299">
        <v>5.5</v>
      </c>
      <c r="U6299">
        <v>725.61702902312197</v>
      </c>
      <c r="V6299">
        <v>4.2796005706134101E-2</v>
      </c>
    </row>
    <row r="6300" spans="1:22" hidden="1" x14ac:dyDescent="0.25">
      <c r="A6300" t="str">
        <f t="shared" si="129"/>
        <v>35-44MAsth Medop_diagnostic_cardiology</v>
      </c>
      <c r="B6300" t="s">
        <v>273</v>
      </c>
      <c r="C6300" t="s">
        <v>5</v>
      </c>
      <c r="D6300" t="s">
        <v>591</v>
      </c>
      <c r="E6300" t="s">
        <v>4974</v>
      </c>
      <c r="F6300">
        <v>0</v>
      </c>
      <c r="G6300" t="s">
        <v>294</v>
      </c>
      <c r="H6300">
        <v>111.973842393423</v>
      </c>
      <c r="I6300">
        <v>1.105</v>
      </c>
      <c r="J6300" t="s">
        <v>333</v>
      </c>
      <c r="K6300">
        <v>123.73109584473301</v>
      </c>
      <c r="L6300">
        <v>0</v>
      </c>
      <c r="M6300">
        <v>0</v>
      </c>
      <c r="N6300">
        <v>1.105</v>
      </c>
      <c r="O6300">
        <v>0</v>
      </c>
      <c r="P6300">
        <v>0</v>
      </c>
      <c r="Q6300">
        <v>0</v>
      </c>
      <c r="R6300">
        <v>0</v>
      </c>
      <c r="S6300">
        <v>0</v>
      </c>
      <c r="T6300">
        <v>5.5</v>
      </c>
      <c r="U6300">
        <v>111.973842393423</v>
      </c>
      <c r="V6300">
        <v>0.315263908701855</v>
      </c>
    </row>
    <row r="6301" spans="1:22" hidden="1" x14ac:dyDescent="0.25">
      <c r="A6301" t="str">
        <f t="shared" si="129"/>
        <v>35-44MAsth Medop_dialysis</v>
      </c>
      <c r="B6301" t="s">
        <v>273</v>
      </c>
      <c r="C6301" t="s">
        <v>5</v>
      </c>
      <c r="D6301" t="s">
        <v>591</v>
      </c>
      <c r="E6301" t="s">
        <v>4974</v>
      </c>
      <c r="F6301">
        <v>0</v>
      </c>
      <c r="G6301" t="s">
        <v>295</v>
      </c>
      <c r="H6301">
        <v>0</v>
      </c>
      <c r="I6301">
        <v>0</v>
      </c>
      <c r="J6301" t="s">
        <v>336</v>
      </c>
      <c r="K6301">
        <v>0</v>
      </c>
      <c r="L6301">
        <v>0</v>
      </c>
      <c r="M6301">
        <v>0</v>
      </c>
      <c r="N6301">
        <v>0</v>
      </c>
      <c r="O6301">
        <v>0</v>
      </c>
      <c r="P6301">
        <v>0</v>
      </c>
      <c r="Q6301">
        <v>0</v>
      </c>
      <c r="R6301">
        <v>0</v>
      </c>
      <c r="S6301">
        <v>0</v>
      </c>
      <c r="T6301">
        <v>5.5</v>
      </c>
      <c r="U6301">
        <v>0</v>
      </c>
      <c r="V6301">
        <v>0</v>
      </c>
    </row>
    <row r="6302" spans="1:22" hidden="1" x14ac:dyDescent="0.25">
      <c r="A6302" t="str">
        <f t="shared" si="129"/>
        <v>35-44MAsth Medop_dme</v>
      </c>
      <c r="B6302" t="s">
        <v>273</v>
      </c>
      <c r="C6302" t="s">
        <v>5</v>
      </c>
      <c r="D6302" t="s">
        <v>591</v>
      </c>
      <c r="E6302" t="s">
        <v>4974</v>
      </c>
      <c r="F6302">
        <v>0</v>
      </c>
      <c r="G6302" t="s">
        <v>296</v>
      </c>
      <c r="H6302">
        <v>172.93496850436901</v>
      </c>
      <c r="I6302">
        <v>0.14499999999999999</v>
      </c>
      <c r="J6302" t="s">
        <v>336</v>
      </c>
      <c r="K6302">
        <v>25.0755704331335</v>
      </c>
      <c r="L6302">
        <v>0</v>
      </c>
      <c r="M6302">
        <v>0</v>
      </c>
      <c r="N6302">
        <v>0</v>
      </c>
      <c r="O6302">
        <v>0</v>
      </c>
      <c r="P6302">
        <v>0</v>
      </c>
      <c r="Q6302">
        <v>0.14499999999999999</v>
      </c>
      <c r="R6302">
        <v>25.0755704331335</v>
      </c>
      <c r="S6302">
        <v>0</v>
      </c>
      <c r="T6302">
        <v>5.5</v>
      </c>
      <c r="U6302">
        <v>172.93496850436901</v>
      </c>
      <c r="V6302">
        <v>4.7463175122749598E-2</v>
      </c>
    </row>
    <row r="6303" spans="1:22" hidden="1" x14ac:dyDescent="0.25">
      <c r="A6303" t="str">
        <f t="shared" si="129"/>
        <v>35-44MAsth Medop_er_fac</v>
      </c>
      <c r="B6303" t="s">
        <v>273</v>
      </c>
      <c r="C6303" t="s">
        <v>5</v>
      </c>
      <c r="D6303" t="s">
        <v>591</v>
      </c>
      <c r="E6303" t="s">
        <v>4974</v>
      </c>
      <c r="F6303">
        <v>0</v>
      </c>
      <c r="G6303" t="s">
        <v>297</v>
      </c>
      <c r="H6303">
        <v>1452.70165131102</v>
      </c>
      <c r="I6303">
        <v>0.28000000000000003</v>
      </c>
      <c r="J6303" t="s">
        <v>336</v>
      </c>
      <c r="K6303">
        <v>406.75646236708502</v>
      </c>
      <c r="L6303">
        <v>0</v>
      </c>
      <c r="M6303">
        <v>0</v>
      </c>
      <c r="N6303">
        <v>0</v>
      </c>
      <c r="O6303">
        <v>0</v>
      </c>
      <c r="P6303">
        <v>0</v>
      </c>
      <c r="Q6303">
        <v>0.28000000000000003</v>
      </c>
      <c r="R6303">
        <v>406.75646236708502</v>
      </c>
      <c r="S6303">
        <v>0</v>
      </c>
      <c r="T6303">
        <v>5.5</v>
      </c>
      <c r="U6303">
        <v>1452.70165131102</v>
      </c>
      <c r="V6303">
        <v>9.1653027823240599E-2</v>
      </c>
    </row>
    <row r="6304" spans="1:22" hidden="1" x14ac:dyDescent="0.25">
      <c r="A6304" t="str">
        <f t="shared" si="129"/>
        <v>35-44MAsth Medop_er_prof</v>
      </c>
      <c r="B6304" t="s">
        <v>273</v>
      </c>
      <c r="C6304" t="s">
        <v>5</v>
      </c>
      <c r="D6304" t="s">
        <v>591</v>
      </c>
      <c r="E6304" t="s">
        <v>4974</v>
      </c>
      <c r="F6304">
        <v>0</v>
      </c>
      <c r="G6304" t="s">
        <v>298</v>
      </c>
      <c r="H6304">
        <v>0</v>
      </c>
      <c r="I6304">
        <v>0</v>
      </c>
      <c r="J6304" t="s">
        <v>276</v>
      </c>
      <c r="K6304">
        <v>0</v>
      </c>
      <c r="L6304">
        <v>0</v>
      </c>
      <c r="M6304">
        <v>0</v>
      </c>
      <c r="N6304">
        <v>0</v>
      </c>
      <c r="O6304">
        <v>0</v>
      </c>
      <c r="P6304">
        <v>0</v>
      </c>
      <c r="Q6304">
        <v>0</v>
      </c>
      <c r="R6304">
        <v>0</v>
      </c>
      <c r="S6304">
        <v>0</v>
      </c>
      <c r="T6304">
        <v>5.5</v>
      </c>
      <c r="U6304">
        <v>0</v>
      </c>
      <c r="V6304">
        <v>0</v>
      </c>
    </row>
    <row r="6305" spans="1:22" hidden="1" x14ac:dyDescent="0.25">
      <c r="A6305" t="str">
        <f t="shared" si="129"/>
        <v>35-44MAsth Medop_eye</v>
      </c>
      <c r="B6305" t="s">
        <v>273</v>
      </c>
      <c r="C6305" t="s">
        <v>5</v>
      </c>
      <c r="D6305" t="s">
        <v>591</v>
      </c>
      <c r="E6305" t="s">
        <v>4974</v>
      </c>
      <c r="F6305">
        <v>0</v>
      </c>
      <c r="G6305" t="s">
        <v>299</v>
      </c>
      <c r="H6305">
        <v>139.75055015361599</v>
      </c>
      <c r="I6305">
        <v>7.0000000000000007E-2</v>
      </c>
      <c r="J6305" t="s">
        <v>332</v>
      </c>
      <c r="K6305">
        <v>9.7825385107531204</v>
      </c>
      <c r="L6305">
        <v>0</v>
      </c>
      <c r="M6305">
        <v>7.0000000000000007E-2</v>
      </c>
      <c r="N6305">
        <v>0</v>
      </c>
      <c r="O6305">
        <v>0</v>
      </c>
      <c r="P6305">
        <v>0</v>
      </c>
      <c r="Q6305">
        <v>0</v>
      </c>
      <c r="R6305">
        <v>0</v>
      </c>
      <c r="S6305">
        <v>0</v>
      </c>
      <c r="T6305">
        <v>5.5</v>
      </c>
      <c r="U6305">
        <v>139.75055015361599</v>
      </c>
      <c r="V6305">
        <v>8.3782166367444705E-3</v>
      </c>
    </row>
    <row r="6306" spans="1:22" hidden="1" x14ac:dyDescent="0.25">
      <c r="A6306" t="str">
        <f t="shared" si="129"/>
        <v>35-44MAsth Medop_jcode</v>
      </c>
      <c r="B6306" t="s">
        <v>273</v>
      </c>
      <c r="C6306" t="s">
        <v>5</v>
      </c>
      <c r="D6306" t="s">
        <v>591</v>
      </c>
      <c r="E6306" t="s">
        <v>4974</v>
      </c>
      <c r="F6306">
        <v>0</v>
      </c>
      <c r="G6306" t="s">
        <v>300</v>
      </c>
      <c r="H6306">
        <v>0</v>
      </c>
      <c r="I6306">
        <v>0</v>
      </c>
      <c r="J6306" t="s">
        <v>336</v>
      </c>
      <c r="K6306">
        <v>0</v>
      </c>
      <c r="L6306">
        <v>0</v>
      </c>
      <c r="M6306">
        <v>0</v>
      </c>
      <c r="N6306">
        <v>0</v>
      </c>
      <c r="O6306">
        <v>0</v>
      </c>
      <c r="P6306">
        <v>0</v>
      </c>
      <c r="Q6306">
        <v>0</v>
      </c>
      <c r="R6306">
        <v>0</v>
      </c>
      <c r="S6306">
        <v>0</v>
      </c>
      <c r="T6306">
        <v>5.5</v>
      </c>
      <c r="U6306">
        <v>0</v>
      </c>
      <c r="V6306">
        <v>0</v>
      </c>
    </row>
    <row r="6307" spans="1:22" hidden="1" x14ac:dyDescent="0.25">
      <c r="A6307" t="str">
        <f t="shared" si="129"/>
        <v>35-44MAsth Medop_lab</v>
      </c>
      <c r="B6307" t="s">
        <v>273</v>
      </c>
      <c r="C6307" t="s">
        <v>5</v>
      </c>
      <c r="D6307" t="s">
        <v>591</v>
      </c>
      <c r="E6307" t="s">
        <v>4974</v>
      </c>
      <c r="F6307">
        <v>0</v>
      </c>
      <c r="G6307" t="s">
        <v>301</v>
      </c>
      <c r="H6307">
        <v>117.306455464777</v>
      </c>
      <c r="I6307">
        <v>1.67</v>
      </c>
      <c r="J6307" t="s">
        <v>333</v>
      </c>
      <c r="K6307">
        <v>195.90178062617699</v>
      </c>
      <c r="L6307">
        <v>0</v>
      </c>
      <c r="M6307">
        <v>0</v>
      </c>
      <c r="N6307">
        <v>1.67</v>
      </c>
      <c r="O6307">
        <v>0</v>
      </c>
      <c r="P6307">
        <v>0</v>
      </c>
      <c r="Q6307">
        <v>0</v>
      </c>
      <c r="R6307">
        <v>0</v>
      </c>
      <c r="S6307">
        <v>0</v>
      </c>
      <c r="T6307">
        <v>5.5</v>
      </c>
      <c r="U6307">
        <v>117.306455464777</v>
      </c>
      <c r="V6307">
        <v>0.476462196861626</v>
      </c>
    </row>
    <row r="6308" spans="1:22" hidden="1" x14ac:dyDescent="0.25">
      <c r="A6308" t="str">
        <f t="shared" si="129"/>
        <v>35-44MAsth Medop_mh</v>
      </c>
      <c r="B6308" t="s">
        <v>273</v>
      </c>
      <c r="C6308" t="s">
        <v>5</v>
      </c>
      <c r="D6308" t="s">
        <v>591</v>
      </c>
      <c r="E6308" t="s">
        <v>4974</v>
      </c>
      <c r="F6308">
        <v>0</v>
      </c>
      <c r="G6308" t="s">
        <v>302</v>
      </c>
      <c r="H6308">
        <v>102.34267936143</v>
      </c>
      <c r="I6308">
        <v>0.47</v>
      </c>
      <c r="J6308" t="s">
        <v>332</v>
      </c>
      <c r="K6308">
        <v>48.101059299872098</v>
      </c>
      <c r="L6308">
        <v>0</v>
      </c>
      <c r="M6308">
        <v>0.47</v>
      </c>
      <c r="N6308">
        <v>0</v>
      </c>
      <c r="O6308">
        <v>0</v>
      </c>
      <c r="P6308">
        <v>0</v>
      </c>
      <c r="Q6308">
        <v>0</v>
      </c>
      <c r="R6308">
        <v>0</v>
      </c>
      <c r="S6308">
        <v>0</v>
      </c>
      <c r="T6308">
        <v>5.5</v>
      </c>
      <c r="U6308">
        <v>102.34267936143</v>
      </c>
      <c r="V6308">
        <v>5.6253740275284299E-2</v>
      </c>
    </row>
    <row r="6309" spans="1:22" hidden="1" x14ac:dyDescent="0.25">
      <c r="A6309" t="str">
        <f t="shared" si="129"/>
        <v>35-44MAsth Medop_op_fac</v>
      </c>
      <c r="B6309" t="s">
        <v>273</v>
      </c>
      <c r="C6309" t="s">
        <v>5</v>
      </c>
      <c r="D6309" t="s">
        <v>591</v>
      </c>
      <c r="E6309" t="s">
        <v>4974</v>
      </c>
      <c r="F6309">
        <v>0</v>
      </c>
      <c r="G6309" t="s">
        <v>303</v>
      </c>
      <c r="H6309">
        <v>417.22027833552897</v>
      </c>
      <c r="I6309">
        <v>0.27</v>
      </c>
      <c r="J6309" t="s">
        <v>336</v>
      </c>
      <c r="K6309">
        <v>112.64947515059301</v>
      </c>
      <c r="L6309">
        <v>0</v>
      </c>
      <c r="M6309">
        <v>0</v>
      </c>
      <c r="N6309">
        <v>0</v>
      </c>
      <c r="O6309">
        <v>0</v>
      </c>
      <c r="P6309">
        <v>0</v>
      </c>
      <c r="Q6309">
        <v>0.27</v>
      </c>
      <c r="R6309">
        <v>112.64947515059301</v>
      </c>
      <c r="S6309">
        <v>0</v>
      </c>
      <c r="T6309">
        <v>5.5</v>
      </c>
      <c r="U6309">
        <v>417.22027833552897</v>
      </c>
      <c r="V6309">
        <v>8.8379705400982E-2</v>
      </c>
    </row>
    <row r="6310" spans="1:22" hidden="1" x14ac:dyDescent="0.25">
      <c r="A6310" t="str">
        <f t="shared" si="129"/>
        <v>35-44MAsth Medop_other</v>
      </c>
      <c r="B6310" t="s">
        <v>273</v>
      </c>
      <c r="C6310" t="s">
        <v>5</v>
      </c>
      <c r="D6310" t="s">
        <v>591</v>
      </c>
      <c r="E6310" t="s">
        <v>4974</v>
      </c>
      <c r="F6310">
        <v>0</v>
      </c>
      <c r="G6310" t="s">
        <v>304</v>
      </c>
      <c r="H6310">
        <v>165.023835959818</v>
      </c>
      <c r="I6310">
        <v>1</v>
      </c>
      <c r="J6310" t="s">
        <v>336</v>
      </c>
      <c r="K6310">
        <v>165.023835959818</v>
      </c>
      <c r="L6310">
        <v>0</v>
      </c>
      <c r="M6310">
        <v>0</v>
      </c>
      <c r="N6310">
        <v>0</v>
      </c>
      <c r="O6310">
        <v>0</v>
      </c>
      <c r="P6310">
        <v>0</v>
      </c>
      <c r="Q6310">
        <v>1</v>
      </c>
      <c r="R6310">
        <v>165.023835959818</v>
      </c>
      <c r="S6310">
        <v>0</v>
      </c>
      <c r="T6310">
        <v>5.5</v>
      </c>
      <c r="U6310">
        <v>165.023835959818</v>
      </c>
      <c r="V6310">
        <v>0.32733224222585899</v>
      </c>
    </row>
    <row r="6311" spans="1:22" hidden="1" x14ac:dyDescent="0.25">
      <c r="A6311" t="str">
        <f t="shared" si="129"/>
        <v>35-44MAsth Medop_prev</v>
      </c>
      <c r="B6311" t="s">
        <v>273</v>
      </c>
      <c r="C6311" t="s">
        <v>5</v>
      </c>
      <c r="D6311" t="s">
        <v>591</v>
      </c>
      <c r="E6311" t="s">
        <v>4974</v>
      </c>
      <c r="F6311">
        <v>0</v>
      </c>
      <c r="G6311" t="s">
        <v>305</v>
      </c>
      <c r="H6311">
        <v>130.83129491623501</v>
      </c>
      <c r="I6311">
        <v>1.4750000000000001</v>
      </c>
      <c r="J6311" t="s">
        <v>332</v>
      </c>
      <c r="K6311">
        <v>192.976160001446</v>
      </c>
      <c r="L6311">
        <v>0</v>
      </c>
      <c r="M6311">
        <v>1.4750000000000001</v>
      </c>
      <c r="N6311">
        <v>0</v>
      </c>
      <c r="O6311">
        <v>0</v>
      </c>
      <c r="P6311">
        <v>0</v>
      </c>
      <c r="Q6311">
        <v>0</v>
      </c>
      <c r="R6311">
        <v>0</v>
      </c>
      <c r="S6311">
        <v>0</v>
      </c>
      <c r="T6311">
        <v>5.5</v>
      </c>
      <c r="U6311">
        <v>130.83129491623501</v>
      </c>
      <c r="V6311">
        <v>0.17654099341711499</v>
      </c>
    </row>
    <row r="6312" spans="1:22" hidden="1" x14ac:dyDescent="0.25">
      <c r="A6312" t="str">
        <f t="shared" si="129"/>
        <v>35-44MAsth Medop_primcare</v>
      </c>
      <c r="B6312" t="s">
        <v>273</v>
      </c>
      <c r="C6312" t="s">
        <v>5</v>
      </c>
      <c r="D6312" t="s">
        <v>591</v>
      </c>
      <c r="E6312" t="s">
        <v>4974</v>
      </c>
      <c r="F6312">
        <v>0</v>
      </c>
      <c r="G6312" t="s">
        <v>306</v>
      </c>
      <c r="H6312">
        <v>110.711958723769</v>
      </c>
      <c r="I6312">
        <v>2.415</v>
      </c>
      <c r="J6312" t="s">
        <v>332</v>
      </c>
      <c r="K6312">
        <v>267.36938031790299</v>
      </c>
      <c r="L6312">
        <v>0</v>
      </c>
      <c r="M6312">
        <v>2.415</v>
      </c>
      <c r="N6312">
        <v>0</v>
      </c>
      <c r="O6312">
        <v>0</v>
      </c>
      <c r="P6312">
        <v>0</v>
      </c>
      <c r="Q6312">
        <v>0</v>
      </c>
      <c r="R6312">
        <v>0</v>
      </c>
      <c r="S6312">
        <v>0</v>
      </c>
      <c r="T6312">
        <v>5.5</v>
      </c>
      <c r="U6312">
        <v>110.711958723769</v>
      </c>
      <c r="V6312">
        <v>0.28904847396768402</v>
      </c>
    </row>
    <row r="6313" spans="1:22" hidden="1" x14ac:dyDescent="0.25">
      <c r="A6313" t="str">
        <f t="shared" si="129"/>
        <v>35-44MAsth Medop_rehab</v>
      </c>
      <c r="B6313" t="s">
        <v>273</v>
      </c>
      <c r="C6313" t="s">
        <v>5</v>
      </c>
      <c r="D6313" t="s">
        <v>591</v>
      </c>
      <c r="E6313" t="s">
        <v>4974</v>
      </c>
      <c r="F6313">
        <v>0</v>
      </c>
      <c r="G6313" t="s">
        <v>307</v>
      </c>
      <c r="H6313">
        <v>81.172034744175093</v>
      </c>
      <c r="I6313">
        <v>1.21</v>
      </c>
      <c r="J6313" t="s">
        <v>336</v>
      </c>
      <c r="K6313">
        <v>98.218162040451901</v>
      </c>
      <c r="L6313">
        <v>0</v>
      </c>
      <c r="M6313">
        <v>0</v>
      </c>
      <c r="N6313">
        <v>0</v>
      </c>
      <c r="O6313">
        <v>0</v>
      </c>
      <c r="P6313">
        <v>0</v>
      </c>
      <c r="Q6313">
        <v>1.21</v>
      </c>
      <c r="R6313">
        <v>98.218162040451901</v>
      </c>
      <c r="S6313">
        <v>0</v>
      </c>
      <c r="T6313">
        <v>5.5</v>
      </c>
      <c r="U6313">
        <v>81.172034744175093</v>
      </c>
      <c r="V6313">
        <v>0.39607201309328999</v>
      </c>
    </row>
    <row r="6314" spans="1:22" hidden="1" x14ac:dyDescent="0.25">
      <c r="A6314" t="str">
        <f t="shared" si="129"/>
        <v>35-44MAsth Medop_speccare</v>
      </c>
      <c r="B6314" t="s">
        <v>273</v>
      </c>
      <c r="C6314" t="s">
        <v>5</v>
      </c>
      <c r="D6314" t="s">
        <v>591</v>
      </c>
      <c r="E6314" t="s">
        <v>4974</v>
      </c>
      <c r="F6314">
        <v>0</v>
      </c>
      <c r="G6314" t="s">
        <v>308</v>
      </c>
      <c r="H6314">
        <v>127.46685409705501</v>
      </c>
      <c r="I6314">
        <v>3.165</v>
      </c>
      <c r="J6314" t="s">
        <v>332</v>
      </c>
      <c r="K6314">
        <v>403.43259321718</v>
      </c>
      <c r="L6314">
        <v>0</v>
      </c>
      <c r="M6314">
        <v>3.165</v>
      </c>
      <c r="N6314">
        <v>0</v>
      </c>
      <c r="O6314">
        <v>0</v>
      </c>
      <c r="P6314">
        <v>0</v>
      </c>
      <c r="Q6314">
        <v>0</v>
      </c>
      <c r="R6314">
        <v>0</v>
      </c>
      <c r="S6314">
        <v>0</v>
      </c>
      <c r="T6314">
        <v>5.5</v>
      </c>
      <c r="U6314">
        <v>127.46685409705501</v>
      </c>
      <c r="V6314">
        <v>0.37881508078994602</v>
      </c>
    </row>
    <row r="6315" spans="1:22" hidden="1" x14ac:dyDescent="0.25">
      <c r="A6315" t="str">
        <f t="shared" si="129"/>
        <v>35-44MAsth Medop_surg</v>
      </c>
      <c r="B6315" t="s">
        <v>273</v>
      </c>
      <c r="C6315" t="s">
        <v>5</v>
      </c>
      <c r="D6315" t="s">
        <v>591</v>
      </c>
      <c r="E6315" t="s">
        <v>4974</v>
      </c>
      <c r="F6315">
        <v>0</v>
      </c>
      <c r="G6315" t="s">
        <v>309</v>
      </c>
      <c r="H6315">
        <v>432.089925157111</v>
      </c>
      <c r="I6315">
        <v>0.14499999999999999</v>
      </c>
      <c r="J6315" t="s">
        <v>336</v>
      </c>
      <c r="K6315">
        <v>62.6530391477812</v>
      </c>
      <c r="L6315">
        <v>0</v>
      </c>
      <c r="M6315">
        <v>0</v>
      </c>
      <c r="N6315">
        <v>0</v>
      </c>
      <c r="O6315">
        <v>0</v>
      </c>
      <c r="P6315">
        <v>0</v>
      </c>
      <c r="Q6315">
        <v>0.14499999999999999</v>
      </c>
      <c r="R6315">
        <v>62.6530391477812</v>
      </c>
      <c r="S6315">
        <v>0</v>
      </c>
      <c r="T6315">
        <v>5.5</v>
      </c>
      <c r="U6315">
        <v>432.089925157111</v>
      </c>
      <c r="V6315">
        <v>4.7463175122749598E-2</v>
      </c>
    </row>
    <row r="6316" spans="1:22" hidden="1" x14ac:dyDescent="0.25">
      <c r="A6316" t="str">
        <f t="shared" si="129"/>
        <v>35-44MAsth Medop_ultrasound</v>
      </c>
      <c r="B6316" t="s">
        <v>273</v>
      </c>
      <c r="C6316" t="s">
        <v>5</v>
      </c>
      <c r="D6316" t="s">
        <v>591</v>
      </c>
      <c r="E6316" t="s">
        <v>4974</v>
      </c>
      <c r="F6316">
        <v>0</v>
      </c>
      <c r="G6316" t="s">
        <v>310</v>
      </c>
      <c r="H6316">
        <v>191.52164624589901</v>
      </c>
      <c r="I6316">
        <v>7.0000000000000007E-2</v>
      </c>
      <c r="J6316" t="s">
        <v>333</v>
      </c>
      <c r="K6316">
        <v>13.406515237212901</v>
      </c>
      <c r="L6316">
        <v>0</v>
      </c>
      <c r="M6316">
        <v>0</v>
      </c>
      <c r="N6316">
        <v>7.0000000000000007E-2</v>
      </c>
      <c r="O6316">
        <v>0</v>
      </c>
      <c r="P6316">
        <v>0</v>
      </c>
      <c r="Q6316">
        <v>0</v>
      </c>
      <c r="R6316">
        <v>0</v>
      </c>
      <c r="S6316">
        <v>0</v>
      </c>
      <c r="T6316">
        <v>5.5</v>
      </c>
      <c r="U6316">
        <v>191.52164624589901</v>
      </c>
      <c r="V6316">
        <v>1.9971469329529201E-2</v>
      </c>
    </row>
    <row r="6317" spans="1:22" hidden="1" x14ac:dyDescent="0.25">
      <c r="A6317" t="str">
        <f t="shared" si="129"/>
        <v>35-44MAsth Medop_xray</v>
      </c>
      <c r="B6317" t="s">
        <v>273</v>
      </c>
      <c r="C6317" t="s">
        <v>5</v>
      </c>
      <c r="D6317" t="s">
        <v>591</v>
      </c>
      <c r="E6317" t="s">
        <v>4974</v>
      </c>
      <c r="F6317">
        <v>0</v>
      </c>
      <c r="G6317" t="s">
        <v>311</v>
      </c>
      <c r="H6317">
        <v>98.288662183490203</v>
      </c>
      <c r="I6317">
        <v>0.51</v>
      </c>
      <c r="J6317" t="s">
        <v>333</v>
      </c>
      <c r="K6317">
        <v>50.127217713580002</v>
      </c>
      <c r="L6317">
        <v>0</v>
      </c>
      <c r="M6317">
        <v>0</v>
      </c>
      <c r="N6317">
        <v>0.51</v>
      </c>
      <c r="O6317">
        <v>0</v>
      </c>
      <c r="P6317">
        <v>0</v>
      </c>
      <c r="Q6317">
        <v>0</v>
      </c>
      <c r="R6317">
        <v>0</v>
      </c>
      <c r="S6317">
        <v>0</v>
      </c>
      <c r="T6317">
        <v>5.5</v>
      </c>
      <c r="U6317">
        <v>98.288662183490203</v>
      </c>
      <c r="V6317">
        <v>0.14550641940085601</v>
      </c>
    </row>
    <row r="6318" spans="1:22" hidden="1" x14ac:dyDescent="0.25">
      <c r="A6318" t="str">
        <f t="shared" si="129"/>
        <v>35-44MAsth Medrx_generic</v>
      </c>
      <c r="B6318" t="s">
        <v>273</v>
      </c>
      <c r="C6318" t="s">
        <v>5</v>
      </c>
      <c r="D6318" t="s">
        <v>591</v>
      </c>
      <c r="E6318" t="s">
        <v>4974</v>
      </c>
      <c r="F6318">
        <v>0</v>
      </c>
      <c r="G6318" t="s">
        <v>312</v>
      </c>
      <c r="H6318">
        <v>25.988807495755001</v>
      </c>
      <c r="I6318">
        <v>13.914999999999999</v>
      </c>
      <c r="J6318" t="s">
        <v>334</v>
      </c>
      <c r="K6318">
        <v>361.63425630343102</v>
      </c>
      <c r="L6318">
        <v>0</v>
      </c>
      <c r="M6318">
        <v>0</v>
      </c>
      <c r="N6318">
        <v>0</v>
      </c>
      <c r="O6318">
        <v>13.914999999999999</v>
      </c>
      <c r="P6318">
        <v>0</v>
      </c>
      <c r="Q6318">
        <v>0</v>
      </c>
      <c r="R6318">
        <v>0</v>
      </c>
      <c r="S6318">
        <v>0</v>
      </c>
      <c r="T6318">
        <v>5.5</v>
      </c>
      <c r="U6318">
        <v>25.988807495755001</v>
      </c>
      <c r="V6318">
        <v>0.71893567553603699</v>
      </c>
    </row>
    <row r="6319" spans="1:22" hidden="1" x14ac:dyDescent="0.25">
      <c r="A6319" t="str">
        <f t="shared" si="129"/>
        <v>35-44MAsth Medrx_npbrand</v>
      </c>
      <c r="B6319" t="s">
        <v>273</v>
      </c>
      <c r="C6319" t="s">
        <v>5</v>
      </c>
      <c r="D6319" t="s">
        <v>591</v>
      </c>
      <c r="E6319" t="s">
        <v>4974</v>
      </c>
      <c r="F6319">
        <v>0</v>
      </c>
      <c r="G6319" t="s">
        <v>2688</v>
      </c>
      <c r="H6319">
        <v>339.17425732818202</v>
      </c>
      <c r="I6319">
        <v>0.68658539744000002</v>
      </c>
      <c r="J6319" t="s">
        <v>334</v>
      </c>
      <c r="K6319">
        <v>232.87209226908701</v>
      </c>
      <c r="L6319">
        <v>0</v>
      </c>
      <c r="M6319">
        <v>0</v>
      </c>
      <c r="N6319">
        <v>0</v>
      </c>
      <c r="O6319">
        <v>0.68658539744000002</v>
      </c>
      <c r="P6319">
        <v>0</v>
      </c>
      <c r="Q6319">
        <v>0</v>
      </c>
      <c r="R6319">
        <v>0</v>
      </c>
      <c r="S6319">
        <v>0</v>
      </c>
      <c r="T6319">
        <v>5.5</v>
      </c>
      <c r="U6319">
        <v>339.17425732818202</v>
      </c>
      <c r="V6319">
        <v>3.5473283257039502E-2</v>
      </c>
    </row>
    <row r="6320" spans="1:22" hidden="1" x14ac:dyDescent="0.25">
      <c r="A6320" t="str">
        <f t="shared" si="129"/>
        <v>35-44MAsth Medrx_pbrand</v>
      </c>
      <c r="B6320" t="s">
        <v>273</v>
      </c>
      <c r="C6320" t="s">
        <v>5</v>
      </c>
      <c r="D6320" t="s">
        <v>591</v>
      </c>
      <c r="E6320" t="s">
        <v>4974</v>
      </c>
      <c r="F6320">
        <v>0</v>
      </c>
      <c r="G6320" t="s">
        <v>2687</v>
      </c>
      <c r="H6320">
        <v>210.498550903531</v>
      </c>
      <c r="I6320">
        <v>4.7534146025600004</v>
      </c>
      <c r="J6320" t="s">
        <v>334</v>
      </c>
      <c r="K6320">
        <v>1000.58688568256</v>
      </c>
      <c r="L6320">
        <v>0</v>
      </c>
      <c r="M6320">
        <v>0</v>
      </c>
      <c r="N6320">
        <v>0</v>
      </c>
      <c r="O6320">
        <v>4.7534146025600004</v>
      </c>
      <c r="P6320">
        <v>0</v>
      </c>
      <c r="Q6320">
        <v>0</v>
      </c>
      <c r="R6320">
        <v>0</v>
      </c>
      <c r="S6320">
        <v>0</v>
      </c>
      <c r="T6320">
        <v>5.5</v>
      </c>
      <c r="U6320">
        <v>210.498550903531</v>
      </c>
      <c r="V6320">
        <v>0.24559104120692299</v>
      </c>
    </row>
    <row r="6321" spans="1:22" hidden="1" x14ac:dyDescent="0.25">
      <c r="A6321" t="str">
        <f t="shared" si="129"/>
        <v>35-44MAsth Medrx_specialty</v>
      </c>
      <c r="B6321" t="s">
        <v>273</v>
      </c>
      <c r="C6321" t="s">
        <v>5</v>
      </c>
      <c r="D6321" t="s">
        <v>591</v>
      </c>
      <c r="E6321" t="s">
        <v>4974</v>
      </c>
      <c r="F6321">
        <v>0</v>
      </c>
      <c r="G6321" t="s">
        <v>313</v>
      </c>
      <c r="H6321">
        <v>0</v>
      </c>
      <c r="I6321">
        <v>0</v>
      </c>
      <c r="J6321" t="s">
        <v>334</v>
      </c>
      <c r="K6321">
        <v>0</v>
      </c>
      <c r="L6321">
        <v>0</v>
      </c>
      <c r="M6321">
        <v>0</v>
      </c>
      <c r="N6321">
        <v>0</v>
      </c>
      <c r="O6321">
        <v>0</v>
      </c>
      <c r="P6321">
        <v>0</v>
      </c>
      <c r="Q6321">
        <v>0</v>
      </c>
      <c r="R6321">
        <v>0</v>
      </c>
      <c r="S6321">
        <v>0</v>
      </c>
      <c r="T6321">
        <v>5.5</v>
      </c>
      <c r="U6321">
        <v>0</v>
      </c>
      <c r="V6321">
        <v>0</v>
      </c>
    </row>
    <row r="6322" spans="1:22" hidden="1" x14ac:dyDescent="0.25">
      <c r="A6322" t="str">
        <f t="shared" si="129"/>
        <v>35-44MAsth Highip_fac</v>
      </c>
      <c r="B6322" t="s">
        <v>273</v>
      </c>
      <c r="C6322" t="s">
        <v>5</v>
      </c>
      <c r="D6322" t="s">
        <v>591</v>
      </c>
      <c r="E6322" t="s">
        <v>4975</v>
      </c>
      <c r="F6322">
        <v>201</v>
      </c>
      <c r="G6322" t="s">
        <v>289</v>
      </c>
      <c r="H6322">
        <v>6602.8179262488402</v>
      </c>
      <c r="I6322">
        <v>4.49</v>
      </c>
      <c r="J6322" t="s">
        <v>335</v>
      </c>
      <c r="K6322">
        <v>29646.6524888573</v>
      </c>
      <c r="L6322">
        <v>5958977.1502603199</v>
      </c>
      <c r="M6322">
        <v>0</v>
      </c>
      <c r="N6322">
        <v>0</v>
      </c>
      <c r="O6322">
        <v>0</v>
      </c>
      <c r="P6322">
        <v>4.49</v>
      </c>
      <c r="Q6322">
        <v>0</v>
      </c>
      <c r="R6322">
        <v>0</v>
      </c>
      <c r="S6322">
        <v>902.49</v>
      </c>
      <c r="T6322">
        <v>10</v>
      </c>
      <c r="U6322">
        <v>6602.8179262488402</v>
      </c>
      <c r="V6322">
        <v>1</v>
      </c>
    </row>
    <row r="6323" spans="1:22" hidden="1" x14ac:dyDescent="0.25">
      <c r="A6323" t="str">
        <f t="shared" si="129"/>
        <v>35-44MAsth Highip_prof</v>
      </c>
      <c r="B6323" t="s">
        <v>273</v>
      </c>
      <c r="C6323" t="s">
        <v>5</v>
      </c>
      <c r="D6323" t="s">
        <v>591</v>
      </c>
      <c r="E6323" t="s">
        <v>4975</v>
      </c>
      <c r="F6323">
        <v>201</v>
      </c>
      <c r="G6323" t="s">
        <v>290</v>
      </c>
      <c r="H6323">
        <v>3828.91979028584</v>
      </c>
      <c r="I6323">
        <v>0.79</v>
      </c>
      <c r="J6323" t="s">
        <v>363</v>
      </c>
      <c r="K6323">
        <v>3024.8466343258101</v>
      </c>
      <c r="L6323">
        <v>607994.17349948897</v>
      </c>
      <c r="M6323">
        <v>0</v>
      </c>
      <c r="N6323">
        <v>0</v>
      </c>
      <c r="O6323">
        <v>0</v>
      </c>
      <c r="P6323">
        <v>0</v>
      </c>
      <c r="Q6323">
        <v>0</v>
      </c>
      <c r="R6323">
        <v>0</v>
      </c>
      <c r="S6323">
        <v>158.79</v>
      </c>
      <c r="T6323">
        <v>10</v>
      </c>
      <c r="U6323">
        <v>3828.91979028584</v>
      </c>
      <c r="V6323">
        <v>0.17594654788418701</v>
      </c>
    </row>
    <row r="6324" spans="1:22" hidden="1" x14ac:dyDescent="0.25">
      <c r="A6324" t="str">
        <f t="shared" si="129"/>
        <v>35-44MAsth Highop_ambulance</v>
      </c>
      <c r="B6324" t="s">
        <v>273</v>
      </c>
      <c r="C6324" t="s">
        <v>5</v>
      </c>
      <c r="D6324" t="s">
        <v>591</v>
      </c>
      <c r="E6324" t="s">
        <v>4975</v>
      </c>
      <c r="F6324">
        <v>201</v>
      </c>
      <c r="G6324" t="s">
        <v>291</v>
      </c>
      <c r="H6324">
        <v>1584.66992596316</v>
      </c>
      <c r="I6324">
        <v>0.26</v>
      </c>
      <c r="J6324" t="s">
        <v>336</v>
      </c>
      <c r="K6324">
        <v>412.01418075042301</v>
      </c>
      <c r="L6324">
        <v>82814.850330835005</v>
      </c>
      <c r="M6324">
        <v>0</v>
      </c>
      <c r="N6324">
        <v>0</v>
      </c>
      <c r="O6324">
        <v>0</v>
      </c>
      <c r="P6324">
        <v>0</v>
      </c>
      <c r="Q6324">
        <v>0.26</v>
      </c>
      <c r="R6324">
        <v>412.01418075042301</v>
      </c>
      <c r="S6324">
        <v>52.26</v>
      </c>
      <c r="T6324">
        <v>10</v>
      </c>
      <c r="U6324">
        <v>1584.66992596316</v>
      </c>
      <c r="V6324">
        <v>1.9374068554396402E-2</v>
      </c>
    </row>
    <row r="6325" spans="1:22" hidden="1" x14ac:dyDescent="0.25">
      <c r="A6325" t="str">
        <f t="shared" si="129"/>
        <v>35-44MAsth Highop_chiro</v>
      </c>
      <c r="B6325" t="s">
        <v>273</v>
      </c>
      <c r="C6325" t="s">
        <v>5</v>
      </c>
      <c r="D6325" t="s">
        <v>591</v>
      </c>
      <c r="E6325" t="s">
        <v>4975</v>
      </c>
      <c r="F6325">
        <v>201</v>
      </c>
      <c r="G6325" t="s">
        <v>292</v>
      </c>
      <c r="H6325">
        <v>45.515825205099198</v>
      </c>
      <c r="I6325">
        <v>2.17</v>
      </c>
      <c r="J6325" t="s">
        <v>332</v>
      </c>
      <c r="K6325">
        <v>98.769340695065196</v>
      </c>
      <c r="L6325">
        <v>19852.637479708101</v>
      </c>
      <c r="M6325">
        <v>2.17</v>
      </c>
      <c r="N6325">
        <v>0</v>
      </c>
      <c r="O6325">
        <v>0</v>
      </c>
      <c r="P6325">
        <v>0</v>
      </c>
      <c r="Q6325">
        <v>0</v>
      </c>
      <c r="R6325">
        <v>0</v>
      </c>
      <c r="S6325">
        <v>436.17</v>
      </c>
      <c r="T6325">
        <v>10</v>
      </c>
      <c r="U6325">
        <v>45.515825205099198</v>
      </c>
      <c r="V6325">
        <v>0.103382563125298</v>
      </c>
    </row>
    <row r="6326" spans="1:22" hidden="1" x14ac:dyDescent="0.25">
      <c r="A6326" t="str">
        <f t="shared" si="129"/>
        <v>35-44MAsth Highop_ct_mri</v>
      </c>
      <c r="B6326" t="s">
        <v>273</v>
      </c>
      <c r="C6326" t="s">
        <v>5</v>
      </c>
      <c r="D6326" t="s">
        <v>591</v>
      </c>
      <c r="E6326" t="s">
        <v>4975</v>
      </c>
      <c r="F6326">
        <v>201</v>
      </c>
      <c r="G6326" t="s">
        <v>293</v>
      </c>
      <c r="H6326">
        <v>1003.1747006847</v>
      </c>
      <c r="I6326">
        <v>0.9</v>
      </c>
      <c r="J6326" t="s">
        <v>333</v>
      </c>
      <c r="K6326">
        <v>902.85723061623298</v>
      </c>
      <c r="L6326">
        <v>181474.30335386301</v>
      </c>
      <c r="M6326">
        <v>0</v>
      </c>
      <c r="N6326">
        <v>0.9</v>
      </c>
      <c r="O6326">
        <v>0</v>
      </c>
      <c r="P6326">
        <v>0</v>
      </c>
      <c r="Q6326">
        <v>0</v>
      </c>
      <c r="R6326">
        <v>0</v>
      </c>
      <c r="S6326">
        <v>180.9</v>
      </c>
      <c r="T6326">
        <v>10</v>
      </c>
      <c r="U6326">
        <v>1003.1747006847</v>
      </c>
      <c r="V6326">
        <v>8.5066162570888504E-2</v>
      </c>
    </row>
    <row r="6327" spans="1:22" hidden="1" x14ac:dyDescent="0.25">
      <c r="A6327" t="str">
        <f t="shared" si="129"/>
        <v>35-44MAsth Highop_diagnostic_cardiology</v>
      </c>
      <c r="B6327" t="s">
        <v>273</v>
      </c>
      <c r="C6327" t="s">
        <v>5</v>
      </c>
      <c r="D6327" t="s">
        <v>591</v>
      </c>
      <c r="E6327" t="s">
        <v>4975</v>
      </c>
      <c r="F6327">
        <v>201</v>
      </c>
      <c r="G6327" t="s">
        <v>294</v>
      </c>
      <c r="H6327">
        <v>549.49290945263203</v>
      </c>
      <c r="I6327">
        <v>2.37</v>
      </c>
      <c r="J6327" t="s">
        <v>333</v>
      </c>
      <c r="K6327">
        <v>1302.29819540274</v>
      </c>
      <c r="L6327">
        <v>261761.93727595001</v>
      </c>
      <c r="M6327">
        <v>0</v>
      </c>
      <c r="N6327">
        <v>2.37</v>
      </c>
      <c r="O6327">
        <v>0</v>
      </c>
      <c r="P6327">
        <v>0</v>
      </c>
      <c r="Q6327">
        <v>0</v>
      </c>
      <c r="R6327">
        <v>0</v>
      </c>
      <c r="S6327">
        <v>476.37</v>
      </c>
      <c r="T6327">
        <v>10</v>
      </c>
      <c r="U6327">
        <v>549.49290945263203</v>
      </c>
      <c r="V6327">
        <v>0.224007561436673</v>
      </c>
    </row>
    <row r="6328" spans="1:22" hidden="1" x14ac:dyDescent="0.25">
      <c r="A6328" t="str">
        <f t="shared" si="129"/>
        <v>35-44MAsth Highop_dialysis</v>
      </c>
      <c r="B6328" t="s">
        <v>273</v>
      </c>
      <c r="C6328" t="s">
        <v>5</v>
      </c>
      <c r="D6328" t="s">
        <v>591</v>
      </c>
      <c r="E6328" t="s">
        <v>4975</v>
      </c>
      <c r="F6328">
        <v>201</v>
      </c>
      <c r="G6328" t="s">
        <v>295</v>
      </c>
      <c r="H6328">
        <v>351.82932300034201</v>
      </c>
      <c r="I6328">
        <v>0.81</v>
      </c>
      <c r="J6328" t="s">
        <v>336</v>
      </c>
      <c r="K6328">
        <v>284.98175163027702</v>
      </c>
      <c r="L6328">
        <v>57281.332077685598</v>
      </c>
      <c r="M6328">
        <v>0</v>
      </c>
      <c r="N6328">
        <v>0</v>
      </c>
      <c r="O6328">
        <v>0</v>
      </c>
      <c r="P6328">
        <v>0</v>
      </c>
      <c r="Q6328">
        <v>0.81</v>
      </c>
      <c r="R6328">
        <v>284.98175163027702</v>
      </c>
      <c r="S6328">
        <v>162.81</v>
      </c>
      <c r="T6328">
        <v>10</v>
      </c>
      <c r="U6328">
        <v>351.82932300034201</v>
      </c>
      <c r="V6328">
        <v>6.03576751117735E-2</v>
      </c>
    </row>
    <row r="6329" spans="1:22" hidden="1" x14ac:dyDescent="0.25">
      <c r="A6329" t="str">
        <f t="shared" si="129"/>
        <v>35-44MAsth Highop_dme</v>
      </c>
      <c r="B6329" t="s">
        <v>273</v>
      </c>
      <c r="C6329" t="s">
        <v>5</v>
      </c>
      <c r="D6329" t="s">
        <v>591</v>
      </c>
      <c r="E6329" t="s">
        <v>4975</v>
      </c>
      <c r="F6329">
        <v>201</v>
      </c>
      <c r="G6329" t="s">
        <v>296</v>
      </c>
      <c r="H6329">
        <v>300.05500308273798</v>
      </c>
      <c r="I6329">
        <v>1.43</v>
      </c>
      <c r="J6329" t="s">
        <v>336</v>
      </c>
      <c r="K6329">
        <v>429.07865440831603</v>
      </c>
      <c r="L6329">
        <v>86244.809536071494</v>
      </c>
      <c r="M6329">
        <v>0</v>
      </c>
      <c r="N6329">
        <v>0</v>
      </c>
      <c r="O6329">
        <v>0</v>
      </c>
      <c r="P6329">
        <v>0</v>
      </c>
      <c r="Q6329">
        <v>1.43</v>
      </c>
      <c r="R6329">
        <v>429.07865440831603</v>
      </c>
      <c r="S6329">
        <v>287.43</v>
      </c>
      <c r="T6329">
        <v>10</v>
      </c>
      <c r="U6329">
        <v>300.05500308273798</v>
      </c>
      <c r="V6329">
        <v>0.10655737704918</v>
      </c>
    </row>
    <row r="6330" spans="1:22" hidden="1" x14ac:dyDescent="0.25">
      <c r="A6330" t="str">
        <f t="shared" si="129"/>
        <v>35-44MAsth Highop_er_fac</v>
      </c>
      <c r="B6330" t="s">
        <v>273</v>
      </c>
      <c r="C6330" t="s">
        <v>5</v>
      </c>
      <c r="D6330" t="s">
        <v>591</v>
      </c>
      <c r="E6330" t="s">
        <v>4975</v>
      </c>
      <c r="F6330">
        <v>201</v>
      </c>
      <c r="G6330" t="s">
        <v>297</v>
      </c>
      <c r="H6330">
        <v>2952.19192212692</v>
      </c>
      <c r="I6330">
        <v>1.05</v>
      </c>
      <c r="J6330" t="s">
        <v>336</v>
      </c>
      <c r="K6330">
        <v>3099.8015182332701</v>
      </c>
      <c r="L6330">
        <v>623060.10516488703</v>
      </c>
      <c r="M6330">
        <v>0</v>
      </c>
      <c r="N6330">
        <v>0</v>
      </c>
      <c r="O6330">
        <v>0</v>
      </c>
      <c r="P6330">
        <v>0</v>
      </c>
      <c r="Q6330">
        <v>1.05</v>
      </c>
      <c r="R6330">
        <v>3099.8015182332701</v>
      </c>
      <c r="S6330">
        <v>211.05</v>
      </c>
      <c r="T6330">
        <v>10</v>
      </c>
      <c r="U6330">
        <v>2952.19192212692</v>
      </c>
      <c r="V6330">
        <v>7.8241430700447104E-2</v>
      </c>
    </row>
    <row r="6331" spans="1:22" hidden="1" x14ac:dyDescent="0.25">
      <c r="A6331" t="str">
        <f t="shared" si="129"/>
        <v>35-44MAsth Highop_er_prof</v>
      </c>
      <c r="B6331" t="s">
        <v>273</v>
      </c>
      <c r="C6331" t="s">
        <v>5</v>
      </c>
      <c r="D6331" t="s">
        <v>591</v>
      </c>
      <c r="E6331" t="s">
        <v>4975</v>
      </c>
      <c r="F6331">
        <v>201</v>
      </c>
      <c r="G6331" t="s">
        <v>298</v>
      </c>
      <c r="H6331">
        <v>0</v>
      </c>
      <c r="I6331">
        <v>0</v>
      </c>
      <c r="J6331" t="s">
        <v>276</v>
      </c>
      <c r="K6331">
        <v>0</v>
      </c>
      <c r="L6331">
        <v>0</v>
      </c>
      <c r="M6331">
        <v>0</v>
      </c>
      <c r="N6331">
        <v>0</v>
      </c>
      <c r="O6331">
        <v>0</v>
      </c>
      <c r="P6331">
        <v>0</v>
      </c>
      <c r="Q6331">
        <v>0</v>
      </c>
      <c r="R6331">
        <v>0</v>
      </c>
      <c r="S6331">
        <v>0</v>
      </c>
      <c r="T6331">
        <v>10</v>
      </c>
      <c r="U6331">
        <v>0</v>
      </c>
      <c r="V6331">
        <v>0</v>
      </c>
    </row>
    <row r="6332" spans="1:22" hidden="1" x14ac:dyDescent="0.25">
      <c r="A6332" t="str">
        <f t="shared" si="129"/>
        <v>35-44MAsth Highop_eye</v>
      </c>
      <c r="B6332" t="s">
        <v>273</v>
      </c>
      <c r="C6332" t="s">
        <v>5</v>
      </c>
      <c r="D6332" t="s">
        <v>591</v>
      </c>
      <c r="E6332" t="s">
        <v>4975</v>
      </c>
      <c r="F6332">
        <v>201</v>
      </c>
      <c r="G6332" t="s">
        <v>299</v>
      </c>
      <c r="H6332">
        <v>126.54426506748401</v>
      </c>
      <c r="I6332">
        <v>0.1</v>
      </c>
      <c r="J6332" t="s">
        <v>332</v>
      </c>
      <c r="K6332">
        <v>12.654426506748401</v>
      </c>
      <c r="L6332">
        <v>2543.5397278564401</v>
      </c>
      <c r="M6332">
        <v>0.1</v>
      </c>
      <c r="N6332">
        <v>0</v>
      </c>
      <c r="O6332">
        <v>0</v>
      </c>
      <c r="P6332">
        <v>0</v>
      </c>
      <c r="Q6332">
        <v>0</v>
      </c>
      <c r="R6332">
        <v>0</v>
      </c>
      <c r="S6332">
        <v>20.100000000000001</v>
      </c>
      <c r="T6332">
        <v>10</v>
      </c>
      <c r="U6332">
        <v>126.54426506748401</v>
      </c>
      <c r="V6332">
        <v>4.7641734159123402E-3</v>
      </c>
    </row>
    <row r="6333" spans="1:22" hidden="1" x14ac:dyDescent="0.25">
      <c r="A6333" t="str">
        <f t="shared" si="129"/>
        <v>35-44MAsth Highop_jcode</v>
      </c>
      <c r="B6333" t="s">
        <v>273</v>
      </c>
      <c r="C6333" t="s">
        <v>5</v>
      </c>
      <c r="D6333" t="s">
        <v>591</v>
      </c>
      <c r="E6333" t="s">
        <v>4975</v>
      </c>
      <c r="F6333">
        <v>201</v>
      </c>
      <c r="G6333" t="s">
        <v>300</v>
      </c>
      <c r="H6333">
        <v>833.02338640916003</v>
      </c>
      <c r="I6333">
        <v>0.13</v>
      </c>
      <c r="J6333" t="s">
        <v>336</v>
      </c>
      <c r="K6333">
        <v>108.29304023319099</v>
      </c>
      <c r="L6333">
        <v>21766.901086871301</v>
      </c>
      <c r="M6333">
        <v>0</v>
      </c>
      <c r="N6333">
        <v>0</v>
      </c>
      <c r="O6333">
        <v>0</v>
      </c>
      <c r="P6333">
        <v>0</v>
      </c>
      <c r="Q6333">
        <v>0.13</v>
      </c>
      <c r="R6333">
        <v>108.29304023319099</v>
      </c>
      <c r="S6333">
        <v>26.13</v>
      </c>
      <c r="T6333">
        <v>10</v>
      </c>
      <c r="U6333">
        <v>833.02338640916003</v>
      </c>
      <c r="V6333">
        <v>9.6870342771982094E-3</v>
      </c>
    </row>
    <row r="6334" spans="1:22" hidden="1" x14ac:dyDescent="0.25">
      <c r="A6334" t="str">
        <f t="shared" si="129"/>
        <v>35-44MAsth Highop_lab</v>
      </c>
      <c r="B6334" t="s">
        <v>273</v>
      </c>
      <c r="C6334" t="s">
        <v>5</v>
      </c>
      <c r="D6334" t="s">
        <v>591</v>
      </c>
      <c r="E6334" t="s">
        <v>4975</v>
      </c>
      <c r="F6334">
        <v>201</v>
      </c>
      <c r="G6334" t="s">
        <v>301</v>
      </c>
      <c r="H6334">
        <v>292.07076163700202</v>
      </c>
      <c r="I6334">
        <v>5.35</v>
      </c>
      <c r="J6334" t="s">
        <v>333</v>
      </c>
      <c r="K6334">
        <v>1562.57857475796</v>
      </c>
      <c r="L6334">
        <v>314078.29352635</v>
      </c>
      <c r="M6334">
        <v>0</v>
      </c>
      <c r="N6334">
        <v>5.35</v>
      </c>
      <c r="O6334">
        <v>0</v>
      </c>
      <c r="P6334">
        <v>0</v>
      </c>
      <c r="Q6334">
        <v>0</v>
      </c>
      <c r="R6334">
        <v>0</v>
      </c>
      <c r="S6334">
        <v>1075.3499999999999</v>
      </c>
      <c r="T6334">
        <v>10</v>
      </c>
      <c r="U6334">
        <v>292.07076163700202</v>
      </c>
      <c r="V6334">
        <v>0.50567107750472595</v>
      </c>
    </row>
    <row r="6335" spans="1:22" hidden="1" x14ac:dyDescent="0.25">
      <c r="A6335" t="str">
        <f t="shared" si="129"/>
        <v>35-44MAsth Highop_mh</v>
      </c>
      <c r="B6335" t="s">
        <v>273</v>
      </c>
      <c r="C6335" t="s">
        <v>5</v>
      </c>
      <c r="D6335" t="s">
        <v>591</v>
      </c>
      <c r="E6335" t="s">
        <v>4975</v>
      </c>
      <c r="F6335">
        <v>201</v>
      </c>
      <c r="G6335" t="s">
        <v>302</v>
      </c>
      <c r="H6335">
        <v>149.761295813088</v>
      </c>
      <c r="I6335">
        <v>1.94</v>
      </c>
      <c r="J6335" t="s">
        <v>332</v>
      </c>
      <c r="K6335">
        <v>290.53691387739002</v>
      </c>
      <c r="L6335">
        <v>58397.919689355404</v>
      </c>
      <c r="M6335">
        <v>1.94</v>
      </c>
      <c r="N6335">
        <v>0</v>
      </c>
      <c r="O6335">
        <v>0</v>
      </c>
      <c r="P6335">
        <v>0</v>
      </c>
      <c r="Q6335">
        <v>0</v>
      </c>
      <c r="R6335">
        <v>0</v>
      </c>
      <c r="S6335">
        <v>389.94</v>
      </c>
      <c r="T6335">
        <v>10</v>
      </c>
      <c r="U6335">
        <v>149.761295813088</v>
      </c>
      <c r="V6335">
        <v>9.2424964268699394E-2</v>
      </c>
    </row>
    <row r="6336" spans="1:22" hidden="1" x14ac:dyDescent="0.25">
      <c r="A6336" t="str">
        <f t="shared" si="129"/>
        <v>35-44MAsth Highop_op_fac</v>
      </c>
      <c r="B6336" t="s">
        <v>273</v>
      </c>
      <c r="C6336" t="s">
        <v>5</v>
      </c>
      <c r="D6336" t="s">
        <v>591</v>
      </c>
      <c r="E6336" t="s">
        <v>4975</v>
      </c>
      <c r="F6336">
        <v>201</v>
      </c>
      <c r="G6336" t="s">
        <v>303</v>
      </c>
      <c r="H6336">
        <v>2414.3538587667399</v>
      </c>
      <c r="I6336">
        <v>3.01</v>
      </c>
      <c r="J6336" t="s">
        <v>336</v>
      </c>
      <c r="K6336">
        <v>7267.20511488789</v>
      </c>
      <c r="L6336">
        <v>1460708.22809247</v>
      </c>
      <c r="M6336">
        <v>0</v>
      </c>
      <c r="N6336">
        <v>0</v>
      </c>
      <c r="O6336">
        <v>0</v>
      </c>
      <c r="P6336">
        <v>0</v>
      </c>
      <c r="Q6336">
        <v>3.01</v>
      </c>
      <c r="R6336">
        <v>7267.20511488789</v>
      </c>
      <c r="S6336">
        <v>605.01</v>
      </c>
      <c r="T6336">
        <v>10</v>
      </c>
      <c r="U6336">
        <v>2414.3538587667399</v>
      </c>
      <c r="V6336">
        <v>0.224292101341282</v>
      </c>
    </row>
    <row r="6337" spans="1:22" hidden="1" x14ac:dyDescent="0.25">
      <c r="A6337" t="str">
        <f t="shared" si="129"/>
        <v>35-44MAsth Highop_other</v>
      </c>
      <c r="B6337" t="s">
        <v>273</v>
      </c>
      <c r="C6337" t="s">
        <v>5</v>
      </c>
      <c r="D6337" t="s">
        <v>591</v>
      </c>
      <c r="E6337" t="s">
        <v>4975</v>
      </c>
      <c r="F6337">
        <v>201</v>
      </c>
      <c r="G6337" t="s">
        <v>304</v>
      </c>
      <c r="H6337">
        <v>5259.3314233716101</v>
      </c>
      <c r="I6337">
        <v>1</v>
      </c>
      <c r="J6337" t="s">
        <v>336</v>
      </c>
      <c r="K6337">
        <v>5259.3314233716101</v>
      </c>
      <c r="L6337">
        <v>1057125.6160976901</v>
      </c>
      <c r="M6337">
        <v>0</v>
      </c>
      <c r="N6337">
        <v>0</v>
      </c>
      <c r="O6337">
        <v>0</v>
      </c>
      <c r="P6337">
        <v>0</v>
      </c>
      <c r="Q6337">
        <v>1</v>
      </c>
      <c r="R6337">
        <v>5259.3314233716101</v>
      </c>
      <c r="S6337">
        <v>201</v>
      </c>
      <c r="T6337">
        <v>10</v>
      </c>
      <c r="U6337">
        <v>5259.3314233716101</v>
      </c>
      <c r="V6337">
        <v>7.4515648286140101E-2</v>
      </c>
    </row>
    <row r="6338" spans="1:22" hidden="1" x14ac:dyDescent="0.25">
      <c r="A6338" t="str">
        <f t="shared" si="129"/>
        <v>35-44MAsth Highop_prev</v>
      </c>
      <c r="B6338" t="s">
        <v>273</v>
      </c>
      <c r="C6338" t="s">
        <v>5</v>
      </c>
      <c r="D6338" t="s">
        <v>591</v>
      </c>
      <c r="E6338" t="s">
        <v>4975</v>
      </c>
      <c r="F6338">
        <v>201</v>
      </c>
      <c r="G6338" t="s">
        <v>305</v>
      </c>
      <c r="H6338">
        <v>147.74624185170001</v>
      </c>
      <c r="I6338">
        <v>2.81</v>
      </c>
      <c r="J6338" t="s">
        <v>332</v>
      </c>
      <c r="K6338">
        <v>415.16693960327598</v>
      </c>
      <c r="L6338">
        <v>83448.554860258504</v>
      </c>
      <c r="M6338">
        <v>2.81</v>
      </c>
      <c r="N6338">
        <v>0</v>
      </c>
      <c r="O6338">
        <v>0</v>
      </c>
      <c r="P6338">
        <v>0</v>
      </c>
      <c r="Q6338">
        <v>0</v>
      </c>
      <c r="R6338">
        <v>0</v>
      </c>
      <c r="S6338">
        <v>564.80999999999995</v>
      </c>
      <c r="T6338">
        <v>10</v>
      </c>
      <c r="U6338">
        <v>147.74624185170001</v>
      </c>
      <c r="V6338">
        <v>0.133873272987137</v>
      </c>
    </row>
    <row r="6339" spans="1:22" hidden="1" x14ac:dyDescent="0.25">
      <c r="A6339" t="str">
        <f t="shared" si="129"/>
        <v>35-44MAsth Highop_primcare</v>
      </c>
      <c r="B6339" t="s">
        <v>273</v>
      </c>
      <c r="C6339" t="s">
        <v>5</v>
      </c>
      <c r="D6339" t="s">
        <v>591</v>
      </c>
      <c r="E6339" t="s">
        <v>4975</v>
      </c>
      <c r="F6339">
        <v>201</v>
      </c>
      <c r="G6339" t="s">
        <v>306</v>
      </c>
      <c r="H6339">
        <v>118.202581640921</v>
      </c>
      <c r="I6339">
        <v>5.05</v>
      </c>
      <c r="J6339" t="s">
        <v>332</v>
      </c>
      <c r="K6339">
        <v>596.92303728665104</v>
      </c>
      <c r="L6339">
        <v>119981.53049461701</v>
      </c>
      <c r="M6339">
        <v>5.05</v>
      </c>
      <c r="N6339">
        <v>0</v>
      </c>
      <c r="O6339">
        <v>0</v>
      </c>
      <c r="P6339">
        <v>0</v>
      </c>
      <c r="Q6339">
        <v>0</v>
      </c>
      <c r="R6339">
        <v>0</v>
      </c>
      <c r="S6339">
        <v>1015.05</v>
      </c>
      <c r="T6339">
        <v>10</v>
      </c>
      <c r="U6339">
        <v>118.202581640921</v>
      </c>
      <c r="V6339">
        <v>0.24059075750357301</v>
      </c>
    </row>
    <row r="6340" spans="1:22" hidden="1" x14ac:dyDescent="0.25">
      <c r="A6340" t="str">
        <f t="shared" si="129"/>
        <v>35-44MAsth Highop_rehab</v>
      </c>
      <c r="B6340" t="s">
        <v>273</v>
      </c>
      <c r="C6340" t="s">
        <v>5</v>
      </c>
      <c r="D6340" t="s">
        <v>591</v>
      </c>
      <c r="E6340" t="s">
        <v>4975</v>
      </c>
      <c r="F6340">
        <v>201</v>
      </c>
      <c r="G6340" t="s">
        <v>307</v>
      </c>
      <c r="H6340">
        <v>127.246931621375</v>
      </c>
      <c r="I6340">
        <v>4.18</v>
      </c>
      <c r="J6340" t="s">
        <v>336</v>
      </c>
      <c r="K6340">
        <v>531.89217417734596</v>
      </c>
      <c r="L6340">
        <v>106910.32700964699</v>
      </c>
      <c r="M6340">
        <v>0</v>
      </c>
      <c r="N6340">
        <v>0</v>
      </c>
      <c r="O6340">
        <v>0</v>
      </c>
      <c r="P6340">
        <v>0</v>
      </c>
      <c r="Q6340">
        <v>4.18</v>
      </c>
      <c r="R6340">
        <v>531.89217417734596</v>
      </c>
      <c r="S6340">
        <v>840.18</v>
      </c>
      <c r="T6340">
        <v>10</v>
      </c>
      <c r="U6340">
        <v>127.246931621375</v>
      </c>
      <c r="V6340">
        <v>0.31147540983606598</v>
      </c>
    </row>
    <row r="6341" spans="1:22" hidden="1" x14ac:dyDescent="0.25">
      <c r="A6341" t="str">
        <f t="shared" si="129"/>
        <v>35-44MAsth Highop_speccare</v>
      </c>
      <c r="B6341" t="s">
        <v>273</v>
      </c>
      <c r="C6341" t="s">
        <v>5</v>
      </c>
      <c r="D6341" t="s">
        <v>591</v>
      </c>
      <c r="E6341" t="s">
        <v>4975</v>
      </c>
      <c r="F6341">
        <v>201</v>
      </c>
      <c r="G6341" t="s">
        <v>308</v>
      </c>
      <c r="H6341">
        <v>177.90392820988399</v>
      </c>
      <c r="I6341">
        <v>8.92</v>
      </c>
      <c r="J6341" t="s">
        <v>332</v>
      </c>
      <c r="K6341">
        <v>1586.90303963217</v>
      </c>
      <c r="L6341">
        <v>318967.51096606598</v>
      </c>
      <c r="M6341">
        <v>8.92</v>
      </c>
      <c r="N6341">
        <v>0</v>
      </c>
      <c r="O6341">
        <v>0</v>
      </c>
      <c r="P6341">
        <v>0</v>
      </c>
      <c r="Q6341">
        <v>0</v>
      </c>
      <c r="R6341">
        <v>0</v>
      </c>
      <c r="S6341">
        <v>1792.92</v>
      </c>
      <c r="T6341">
        <v>10</v>
      </c>
      <c r="U6341">
        <v>177.90392820988399</v>
      </c>
      <c r="V6341">
        <v>0.42496426869938098</v>
      </c>
    </row>
    <row r="6342" spans="1:22" hidden="1" x14ac:dyDescent="0.25">
      <c r="A6342" t="str">
        <f t="shared" si="129"/>
        <v>35-44MAsth Highop_surg</v>
      </c>
      <c r="B6342" t="s">
        <v>273</v>
      </c>
      <c r="C6342" t="s">
        <v>5</v>
      </c>
      <c r="D6342" t="s">
        <v>591</v>
      </c>
      <c r="E6342" t="s">
        <v>4975</v>
      </c>
      <c r="F6342">
        <v>201</v>
      </c>
      <c r="G6342" t="s">
        <v>309</v>
      </c>
      <c r="H6342">
        <v>2545.7729111603899</v>
      </c>
      <c r="I6342">
        <v>1.55</v>
      </c>
      <c r="J6342" t="s">
        <v>336</v>
      </c>
      <c r="K6342">
        <v>3945.9480122986001</v>
      </c>
      <c r="L6342">
        <v>793135.55047201901</v>
      </c>
      <c r="M6342">
        <v>0</v>
      </c>
      <c r="N6342">
        <v>0</v>
      </c>
      <c r="O6342">
        <v>0</v>
      </c>
      <c r="P6342">
        <v>0</v>
      </c>
      <c r="Q6342">
        <v>1.55</v>
      </c>
      <c r="R6342">
        <v>3945.9480122986001</v>
      </c>
      <c r="S6342">
        <v>311.55</v>
      </c>
      <c r="T6342">
        <v>10</v>
      </c>
      <c r="U6342">
        <v>2545.7729111603899</v>
      </c>
      <c r="V6342">
        <v>0.115499254843517</v>
      </c>
    </row>
    <row r="6343" spans="1:22" hidden="1" x14ac:dyDescent="0.25">
      <c r="A6343" t="str">
        <f t="shared" si="129"/>
        <v>35-44MAsth Highop_ultrasound</v>
      </c>
      <c r="B6343" t="s">
        <v>273</v>
      </c>
      <c r="C6343" t="s">
        <v>5</v>
      </c>
      <c r="D6343" t="s">
        <v>591</v>
      </c>
      <c r="E6343" t="s">
        <v>4975</v>
      </c>
      <c r="F6343">
        <v>201</v>
      </c>
      <c r="G6343" t="s">
        <v>310</v>
      </c>
      <c r="H6343">
        <v>354.31768233417802</v>
      </c>
      <c r="I6343">
        <v>0.15</v>
      </c>
      <c r="J6343" t="s">
        <v>333</v>
      </c>
      <c r="K6343">
        <v>53.147652350126798</v>
      </c>
      <c r="L6343">
        <v>10682.678122375501</v>
      </c>
      <c r="M6343">
        <v>0</v>
      </c>
      <c r="N6343">
        <v>0.15</v>
      </c>
      <c r="O6343">
        <v>0</v>
      </c>
      <c r="P6343">
        <v>0</v>
      </c>
      <c r="Q6343">
        <v>0</v>
      </c>
      <c r="R6343">
        <v>0</v>
      </c>
      <c r="S6343">
        <v>30.15</v>
      </c>
      <c r="T6343">
        <v>10</v>
      </c>
      <c r="U6343">
        <v>354.31768233417802</v>
      </c>
      <c r="V6343">
        <v>1.41776937618147E-2</v>
      </c>
    </row>
    <row r="6344" spans="1:22" hidden="1" x14ac:dyDescent="0.25">
      <c r="A6344" t="str">
        <f t="shared" si="129"/>
        <v>35-44MAsth Highop_xray</v>
      </c>
      <c r="B6344" t="s">
        <v>273</v>
      </c>
      <c r="C6344" t="s">
        <v>5</v>
      </c>
      <c r="D6344" t="s">
        <v>591</v>
      </c>
      <c r="E6344" t="s">
        <v>4975</v>
      </c>
      <c r="F6344">
        <v>201</v>
      </c>
      <c r="G6344" t="s">
        <v>311</v>
      </c>
      <c r="H6344">
        <v>124.188145837606</v>
      </c>
      <c r="I6344">
        <v>1.81</v>
      </c>
      <c r="J6344" t="s">
        <v>333</v>
      </c>
      <c r="K6344">
        <v>224.780543966068</v>
      </c>
      <c r="L6344">
        <v>45180.8893371796</v>
      </c>
      <c r="M6344">
        <v>0</v>
      </c>
      <c r="N6344">
        <v>1.81</v>
      </c>
      <c r="O6344">
        <v>0</v>
      </c>
      <c r="P6344">
        <v>0</v>
      </c>
      <c r="Q6344">
        <v>0</v>
      </c>
      <c r="R6344">
        <v>0</v>
      </c>
      <c r="S6344">
        <v>363.81</v>
      </c>
      <c r="T6344">
        <v>10</v>
      </c>
      <c r="U6344">
        <v>124.188145837606</v>
      </c>
      <c r="V6344">
        <v>0.171077504725898</v>
      </c>
    </row>
    <row r="6345" spans="1:22" hidden="1" x14ac:dyDescent="0.25">
      <c r="A6345" t="str">
        <f t="shared" si="129"/>
        <v>35-44MAsth Highrx_generic</v>
      </c>
      <c r="B6345" t="s">
        <v>273</v>
      </c>
      <c r="C6345" t="s">
        <v>5</v>
      </c>
      <c r="D6345" t="s">
        <v>591</v>
      </c>
      <c r="E6345" t="s">
        <v>4975</v>
      </c>
      <c r="F6345">
        <v>201</v>
      </c>
      <c r="G6345" t="s">
        <v>312</v>
      </c>
      <c r="H6345">
        <v>51.948005344097403</v>
      </c>
      <c r="I6345">
        <v>31.79</v>
      </c>
      <c r="J6345" t="s">
        <v>334</v>
      </c>
      <c r="K6345">
        <v>1651.4270898888601</v>
      </c>
      <c r="L6345">
        <v>331936.84506765998</v>
      </c>
      <c r="M6345">
        <v>0</v>
      </c>
      <c r="N6345">
        <v>0</v>
      </c>
      <c r="O6345">
        <v>31.79</v>
      </c>
      <c r="P6345">
        <v>0</v>
      </c>
      <c r="Q6345">
        <v>0</v>
      </c>
      <c r="R6345">
        <v>0</v>
      </c>
      <c r="S6345">
        <v>6389.79</v>
      </c>
      <c r="T6345">
        <v>10</v>
      </c>
      <c r="U6345">
        <v>51.948005344097403</v>
      </c>
      <c r="V6345">
        <v>0.76602409638554203</v>
      </c>
    </row>
    <row r="6346" spans="1:22" hidden="1" x14ac:dyDescent="0.25">
      <c r="A6346" t="str">
        <f t="shared" si="129"/>
        <v>35-44MAsth Highrx_npbrand</v>
      </c>
      <c r="B6346" t="s">
        <v>273</v>
      </c>
      <c r="C6346" t="s">
        <v>5</v>
      </c>
      <c r="D6346" t="s">
        <v>591</v>
      </c>
      <c r="E6346" t="s">
        <v>4975</v>
      </c>
      <c r="F6346">
        <v>201</v>
      </c>
      <c r="G6346" t="s">
        <v>2688</v>
      </c>
      <c r="H6346">
        <v>474.25207730735002</v>
      </c>
      <c r="I6346">
        <v>0.95920018760000003</v>
      </c>
      <c r="J6346" t="s">
        <v>334</v>
      </c>
      <c r="K6346">
        <v>454.90268152290002</v>
      </c>
      <c r="L6346">
        <v>91435.438986102803</v>
      </c>
      <c r="M6346">
        <v>0</v>
      </c>
      <c r="N6346">
        <v>0</v>
      </c>
      <c r="O6346">
        <v>0.95920018760000003</v>
      </c>
      <c r="P6346">
        <v>0</v>
      </c>
      <c r="Q6346">
        <v>0</v>
      </c>
      <c r="R6346">
        <v>0</v>
      </c>
      <c r="S6346">
        <v>192.79923770760001</v>
      </c>
      <c r="T6346">
        <v>10</v>
      </c>
      <c r="U6346">
        <v>474.25207730735002</v>
      </c>
      <c r="V6346">
        <v>2.3113257532530102E-2</v>
      </c>
    </row>
    <row r="6347" spans="1:22" hidden="1" x14ac:dyDescent="0.25">
      <c r="A6347" t="str">
        <f t="shared" si="129"/>
        <v>35-44MAsth Highrx_pbrand</v>
      </c>
      <c r="B6347" t="s">
        <v>273</v>
      </c>
      <c r="C6347" t="s">
        <v>5</v>
      </c>
      <c r="D6347" t="s">
        <v>591</v>
      </c>
      <c r="E6347" t="s">
        <v>4975</v>
      </c>
      <c r="F6347">
        <v>201</v>
      </c>
      <c r="G6347" t="s">
        <v>2687</v>
      </c>
      <c r="H6347">
        <v>294.33063647749702</v>
      </c>
      <c r="I6347">
        <v>6.6407998124000001</v>
      </c>
      <c r="J6347" t="s">
        <v>334</v>
      </c>
      <c r="K6347">
        <v>1954.59083550334</v>
      </c>
      <c r="L6347">
        <v>392872.75793617102</v>
      </c>
      <c r="M6347">
        <v>0</v>
      </c>
      <c r="N6347">
        <v>0</v>
      </c>
      <c r="O6347">
        <v>6.6407998124000001</v>
      </c>
      <c r="P6347">
        <v>0</v>
      </c>
      <c r="Q6347">
        <v>0</v>
      </c>
      <c r="R6347">
        <v>0</v>
      </c>
      <c r="S6347">
        <v>1334.8007622923999</v>
      </c>
      <c r="T6347">
        <v>10</v>
      </c>
      <c r="U6347">
        <v>294.33063647749702</v>
      </c>
      <c r="V6347">
        <v>0.16001927258795201</v>
      </c>
    </row>
    <row r="6348" spans="1:22" hidden="1" x14ac:dyDescent="0.25">
      <c r="A6348" t="str">
        <f t="shared" si="129"/>
        <v>35-44MAsth Highrx_specialty</v>
      </c>
      <c r="B6348" t="s">
        <v>273</v>
      </c>
      <c r="C6348" t="s">
        <v>5</v>
      </c>
      <c r="D6348" t="s">
        <v>591</v>
      </c>
      <c r="E6348" t="s">
        <v>4975</v>
      </c>
      <c r="F6348">
        <v>201</v>
      </c>
      <c r="G6348" t="s">
        <v>313</v>
      </c>
      <c r="H6348">
        <v>2906.4317488923998</v>
      </c>
      <c r="I6348">
        <v>2.11</v>
      </c>
      <c r="J6348" t="s">
        <v>334</v>
      </c>
      <c r="K6348">
        <v>6132.5709901629598</v>
      </c>
      <c r="L6348">
        <v>1232646.76902275</v>
      </c>
      <c r="M6348">
        <v>0</v>
      </c>
      <c r="N6348">
        <v>0</v>
      </c>
      <c r="O6348">
        <v>2.11</v>
      </c>
      <c r="P6348">
        <v>0</v>
      </c>
      <c r="Q6348">
        <v>0</v>
      </c>
      <c r="R6348">
        <v>0</v>
      </c>
      <c r="S6348">
        <v>424.11</v>
      </c>
      <c r="T6348">
        <v>10</v>
      </c>
      <c r="U6348">
        <v>2906.4317488923998</v>
      </c>
      <c r="V6348">
        <v>5.0843373493975899E-2</v>
      </c>
    </row>
    <row r="6349" spans="1:22" hidden="1" x14ac:dyDescent="0.25">
      <c r="A6349" t="str">
        <f t="shared" si="129"/>
        <v>45-54FAsth Lowip_fac</v>
      </c>
      <c r="B6349" t="s">
        <v>274</v>
      </c>
      <c r="C6349" t="s">
        <v>9</v>
      </c>
      <c r="D6349" t="s">
        <v>339</v>
      </c>
      <c r="E6349" t="s">
        <v>4973</v>
      </c>
      <c r="F6349">
        <v>525</v>
      </c>
      <c r="G6349" t="s">
        <v>289</v>
      </c>
      <c r="H6349">
        <v>0</v>
      </c>
      <c r="I6349">
        <v>0</v>
      </c>
      <c r="J6349" t="s">
        <v>335</v>
      </c>
      <c r="K6349">
        <v>0</v>
      </c>
      <c r="L6349">
        <v>0</v>
      </c>
      <c r="M6349">
        <v>0</v>
      </c>
      <c r="N6349">
        <v>0</v>
      </c>
      <c r="O6349">
        <v>0</v>
      </c>
      <c r="P6349">
        <v>0</v>
      </c>
      <c r="Q6349">
        <v>0</v>
      </c>
      <c r="R6349">
        <v>0</v>
      </c>
      <c r="S6349">
        <v>0</v>
      </c>
      <c r="T6349">
        <v>3</v>
      </c>
      <c r="U6349">
        <v>916.39074057091102</v>
      </c>
      <c r="V6349">
        <v>1</v>
      </c>
    </row>
    <row r="6350" spans="1:22" hidden="1" x14ac:dyDescent="0.25">
      <c r="A6350" t="str">
        <f t="shared" si="129"/>
        <v>45-54FAsth Lowip_prof</v>
      </c>
      <c r="B6350" t="s">
        <v>274</v>
      </c>
      <c r="C6350" t="s">
        <v>9</v>
      </c>
      <c r="D6350" t="s">
        <v>339</v>
      </c>
      <c r="E6350" t="s">
        <v>4973</v>
      </c>
      <c r="F6350">
        <v>525</v>
      </c>
      <c r="G6350" t="s">
        <v>290</v>
      </c>
      <c r="H6350">
        <v>0</v>
      </c>
      <c r="I6350">
        <v>0</v>
      </c>
      <c r="J6350" t="s">
        <v>363</v>
      </c>
      <c r="K6350">
        <v>0</v>
      </c>
      <c r="L6350">
        <v>0</v>
      </c>
      <c r="M6350">
        <v>0</v>
      </c>
      <c r="N6350">
        <v>0</v>
      </c>
      <c r="O6350">
        <v>0</v>
      </c>
      <c r="P6350">
        <v>0</v>
      </c>
      <c r="Q6350">
        <v>0</v>
      </c>
      <c r="R6350">
        <v>0</v>
      </c>
      <c r="S6350">
        <v>0</v>
      </c>
      <c r="T6350">
        <v>3</v>
      </c>
      <c r="U6350">
        <v>1263.02784454926</v>
      </c>
      <c r="V6350">
        <v>0.5</v>
      </c>
    </row>
    <row r="6351" spans="1:22" hidden="1" x14ac:dyDescent="0.25">
      <c r="A6351" t="str">
        <f t="shared" si="129"/>
        <v>45-54FAsth Lowop_ambulance</v>
      </c>
      <c r="B6351" t="s">
        <v>274</v>
      </c>
      <c r="C6351" t="s">
        <v>9</v>
      </c>
      <c r="D6351" t="s">
        <v>339</v>
      </c>
      <c r="E6351" t="s">
        <v>4973</v>
      </c>
      <c r="F6351">
        <v>525</v>
      </c>
      <c r="G6351" t="s">
        <v>291</v>
      </c>
      <c r="H6351">
        <v>0</v>
      </c>
      <c r="I6351">
        <v>0</v>
      </c>
      <c r="J6351" t="s">
        <v>336</v>
      </c>
      <c r="K6351">
        <v>0</v>
      </c>
      <c r="L6351">
        <v>0</v>
      </c>
      <c r="M6351">
        <v>0</v>
      </c>
      <c r="N6351">
        <v>0</v>
      </c>
      <c r="O6351">
        <v>0</v>
      </c>
      <c r="P6351">
        <v>0</v>
      </c>
      <c r="Q6351">
        <v>0</v>
      </c>
      <c r="R6351">
        <v>0</v>
      </c>
      <c r="S6351">
        <v>0</v>
      </c>
      <c r="T6351">
        <v>3</v>
      </c>
      <c r="U6351">
        <v>0</v>
      </c>
      <c r="V6351">
        <v>0</v>
      </c>
    </row>
    <row r="6352" spans="1:22" hidden="1" x14ac:dyDescent="0.25">
      <c r="A6352" t="str">
        <f t="shared" si="129"/>
        <v>45-54FAsth Lowop_chiro</v>
      </c>
      <c r="B6352" t="s">
        <v>274</v>
      </c>
      <c r="C6352" t="s">
        <v>9</v>
      </c>
      <c r="D6352" t="s">
        <v>339</v>
      </c>
      <c r="E6352" t="s">
        <v>4973</v>
      </c>
      <c r="F6352">
        <v>525</v>
      </c>
      <c r="G6352" t="s">
        <v>292</v>
      </c>
      <c r="H6352">
        <v>45.871308708178098</v>
      </c>
      <c r="I6352">
        <v>0.68</v>
      </c>
      <c r="J6352" t="s">
        <v>332</v>
      </c>
      <c r="K6352">
        <v>31.192489921561101</v>
      </c>
      <c r="L6352">
        <v>16376.0572088196</v>
      </c>
      <c r="M6352">
        <v>0.68</v>
      </c>
      <c r="N6352">
        <v>0</v>
      </c>
      <c r="O6352">
        <v>0</v>
      </c>
      <c r="P6352">
        <v>0</v>
      </c>
      <c r="Q6352">
        <v>0</v>
      </c>
      <c r="R6352">
        <v>0</v>
      </c>
      <c r="S6352">
        <v>357</v>
      </c>
      <c r="T6352">
        <v>3</v>
      </c>
      <c r="U6352">
        <v>45.871308708178098</v>
      </c>
      <c r="V6352">
        <v>6.9387755102040802E-2</v>
      </c>
    </row>
    <row r="6353" spans="1:22" hidden="1" x14ac:dyDescent="0.25">
      <c r="A6353" t="str">
        <f t="shared" si="129"/>
        <v>45-54FAsth Lowop_ct_mri</v>
      </c>
      <c r="B6353" t="s">
        <v>274</v>
      </c>
      <c r="C6353" t="s">
        <v>9</v>
      </c>
      <c r="D6353" t="s">
        <v>339</v>
      </c>
      <c r="E6353" t="s">
        <v>4973</v>
      </c>
      <c r="F6353">
        <v>525</v>
      </c>
      <c r="G6353" t="s">
        <v>293</v>
      </c>
      <c r="H6353">
        <v>680.21243892107304</v>
      </c>
      <c r="I6353">
        <v>0.1</v>
      </c>
      <c r="J6353" t="s">
        <v>333</v>
      </c>
      <c r="K6353">
        <v>68.021243892107293</v>
      </c>
      <c r="L6353">
        <v>35711.153043356302</v>
      </c>
      <c r="M6353">
        <v>0</v>
      </c>
      <c r="N6353">
        <v>0.1</v>
      </c>
      <c r="O6353">
        <v>0</v>
      </c>
      <c r="P6353">
        <v>0</v>
      </c>
      <c r="Q6353">
        <v>0</v>
      </c>
      <c r="R6353">
        <v>0</v>
      </c>
      <c r="S6353">
        <v>52.5</v>
      </c>
      <c r="T6353">
        <v>3</v>
      </c>
      <c r="U6353">
        <v>680.21243892107304</v>
      </c>
      <c r="V6353">
        <v>2.4390243902439001E-2</v>
      </c>
    </row>
    <row r="6354" spans="1:22" hidden="1" x14ac:dyDescent="0.25">
      <c r="A6354" t="str">
        <f t="shared" si="129"/>
        <v>45-54FAsth Lowop_diagnostic_cardiology</v>
      </c>
      <c r="B6354" t="s">
        <v>274</v>
      </c>
      <c r="C6354" t="s">
        <v>9</v>
      </c>
      <c r="D6354" t="s">
        <v>339</v>
      </c>
      <c r="E6354" t="s">
        <v>4973</v>
      </c>
      <c r="F6354">
        <v>525</v>
      </c>
      <c r="G6354" t="s">
        <v>294</v>
      </c>
      <c r="H6354">
        <v>118.993048018083</v>
      </c>
      <c r="I6354">
        <v>0.94</v>
      </c>
      <c r="J6354" t="s">
        <v>333</v>
      </c>
      <c r="K6354">
        <v>111.853465136998</v>
      </c>
      <c r="L6354">
        <v>58723.069196923803</v>
      </c>
      <c r="M6354">
        <v>0</v>
      </c>
      <c r="N6354">
        <v>0.94</v>
      </c>
      <c r="O6354">
        <v>0</v>
      </c>
      <c r="P6354">
        <v>0</v>
      </c>
      <c r="Q6354">
        <v>0</v>
      </c>
      <c r="R6354">
        <v>0</v>
      </c>
      <c r="S6354">
        <v>493.5</v>
      </c>
      <c r="T6354">
        <v>3</v>
      </c>
      <c r="U6354">
        <v>118.993048018083</v>
      </c>
      <c r="V6354">
        <v>0.22926829268292701</v>
      </c>
    </row>
    <row r="6355" spans="1:22" hidden="1" x14ac:dyDescent="0.25">
      <c r="A6355" t="str">
        <f t="shared" si="129"/>
        <v>45-54FAsth Lowop_dialysis</v>
      </c>
      <c r="B6355" t="s">
        <v>274</v>
      </c>
      <c r="C6355" t="s">
        <v>9</v>
      </c>
      <c r="D6355" t="s">
        <v>339</v>
      </c>
      <c r="E6355" t="s">
        <v>4973</v>
      </c>
      <c r="F6355">
        <v>525</v>
      </c>
      <c r="G6355" t="s">
        <v>295</v>
      </c>
      <c r="H6355">
        <v>0</v>
      </c>
      <c r="I6355">
        <v>0</v>
      </c>
      <c r="J6355" t="s">
        <v>336</v>
      </c>
      <c r="K6355">
        <v>0</v>
      </c>
      <c r="L6355">
        <v>0</v>
      </c>
      <c r="M6355">
        <v>0</v>
      </c>
      <c r="N6355">
        <v>0</v>
      </c>
      <c r="O6355">
        <v>0</v>
      </c>
      <c r="P6355">
        <v>0</v>
      </c>
      <c r="Q6355">
        <v>0</v>
      </c>
      <c r="R6355">
        <v>0</v>
      </c>
      <c r="S6355">
        <v>0</v>
      </c>
      <c r="T6355">
        <v>3</v>
      </c>
      <c r="U6355">
        <v>0</v>
      </c>
      <c r="V6355">
        <v>0</v>
      </c>
    </row>
    <row r="6356" spans="1:22" hidden="1" x14ac:dyDescent="0.25">
      <c r="A6356" t="str">
        <f t="shared" si="129"/>
        <v>45-54FAsth Lowop_dme</v>
      </c>
      <c r="B6356" t="s">
        <v>274</v>
      </c>
      <c r="C6356" t="s">
        <v>9</v>
      </c>
      <c r="D6356" t="s">
        <v>339</v>
      </c>
      <c r="E6356" t="s">
        <v>4973</v>
      </c>
      <c r="F6356">
        <v>525</v>
      </c>
      <c r="G6356" t="s">
        <v>296</v>
      </c>
      <c r="H6356">
        <v>88.328523740127096</v>
      </c>
      <c r="I6356">
        <v>0.13</v>
      </c>
      <c r="J6356" t="s">
        <v>336</v>
      </c>
      <c r="K6356">
        <v>11.482708086216499</v>
      </c>
      <c r="L6356">
        <v>6028.4217452636703</v>
      </c>
      <c r="M6356">
        <v>0</v>
      </c>
      <c r="N6356">
        <v>0</v>
      </c>
      <c r="O6356">
        <v>0</v>
      </c>
      <c r="P6356">
        <v>0</v>
      </c>
      <c r="Q6356">
        <v>0.13</v>
      </c>
      <c r="R6356">
        <v>11.482708086216499</v>
      </c>
      <c r="S6356">
        <v>68.25</v>
      </c>
      <c r="T6356">
        <v>3</v>
      </c>
      <c r="U6356">
        <v>88.328523740127096</v>
      </c>
      <c r="V6356">
        <v>4.7101449275362299E-2</v>
      </c>
    </row>
    <row r="6357" spans="1:22" hidden="1" x14ac:dyDescent="0.25">
      <c r="A6357" t="str">
        <f t="shared" si="129"/>
        <v>45-54FAsth Lowop_er_fac</v>
      </c>
      <c r="B6357" t="s">
        <v>274</v>
      </c>
      <c r="C6357" t="s">
        <v>9</v>
      </c>
      <c r="D6357" t="s">
        <v>339</v>
      </c>
      <c r="E6357" t="s">
        <v>4973</v>
      </c>
      <c r="F6357">
        <v>525</v>
      </c>
      <c r="G6357" t="s">
        <v>297</v>
      </c>
      <c r="H6357">
        <v>1116.36378686526</v>
      </c>
      <c r="I6357">
        <v>0.22</v>
      </c>
      <c r="J6357" t="s">
        <v>336</v>
      </c>
      <c r="K6357">
        <v>245.600033110358</v>
      </c>
      <c r="L6357">
        <v>128940.01738293799</v>
      </c>
      <c r="M6357">
        <v>0</v>
      </c>
      <c r="N6357">
        <v>0</v>
      </c>
      <c r="O6357">
        <v>0</v>
      </c>
      <c r="P6357">
        <v>0</v>
      </c>
      <c r="Q6357">
        <v>0.22</v>
      </c>
      <c r="R6357">
        <v>245.600033110358</v>
      </c>
      <c r="S6357">
        <v>115.5</v>
      </c>
      <c r="T6357">
        <v>3</v>
      </c>
      <c r="U6357">
        <v>1116.36378686526</v>
      </c>
      <c r="V6357">
        <v>7.9710144927536197E-2</v>
      </c>
    </row>
    <row r="6358" spans="1:22" hidden="1" x14ac:dyDescent="0.25">
      <c r="A6358" t="str">
        <f t="shared" si="129"/>
        <v>45-54FAsth Lowop_er_prof</v>
      </c>
      <c r="B6358" t="s">
        <v>274</v>
      </c>
      <c r="C6358" t="s">
        <v>9</v>
      </c>
      <c r="D6358" t="s">
        <v>339</v>
      </c>
      <c r="E6358" t="s">
        <v>4973</v>
      </c>
      <c r="F6358">
        <v>525</v>
      </c>
      <c r="G6358" t="s">
        <v>298</v>
      </c>
      <c r="H6358">
        <v>0</v>
      </c>
      <c r="I6358">
        <v>0</v>
      </c>
      <c r="J6358" t="s">
        <v>276</v>
      </c>
      <c r="K6358">
        <v>0</v>
      </c>
      <c r="L6358">
        <v>0</v>
      </c>
      <c r="M6358">
        <v>0</v>
      </c>
      <c r="N6358">
        <v>0</v>
      </c>
      <c r="O6358">
        <v>0</v>
      </c>
      <c r="P6358">
        <v>0</v>
      </c>
      <c r="Q6358">
        <v>0</v>
      </c>
      <c r="R6358">
        <v>0</v>
      </c>
      <c r="S6358">
        <v>0</v>
      </c>
      <c r="T6358">
        <v>3</v>
      </c>
      <c r="U6358">
        <v>0</v>
      </c>
      <c r="V6358">
        <v>0</v>
      </c>
    </row>
    <row r="6359" spans="1:22" hidden="1" x14ac:dyDescent="0.25">
      <c r="A6359" t="str">
        <f t="shared" si="129"/>
        <v>45-54FAsth Lowop_eye</v>
      </c>
      <c r="B6359" t="s">
        <v>274</v>
      </c>
      <c r="C6359" t="s">
        <v>9</v>
      </c>
      <c r="D6359" t="s">
        <v>339</v>
      </c>
      <c r="E6359" t="s">
        <v>4973</v>
      </c>
      <c r="F6359">
        <v>525</v>
      </c>
      <c r="G6359" t="s">
        <v>299</v>
      </c>
      <c r="H6359">
        <v>137.526309619838</v>
      </c>
      <c r="I6359">
        <v>0.1</v>
      </c>
      <c r="J6359" t="s">
        <v>332</v>
      </c>
      <c r="K6359">
        <v>13.752630961983799</v>
      </c>
      <c r="L6359">
        <v>7220.1312550414896</v>
      </c>
      <c r="M6359">
        <v>0.1</v>
      </c>
      <c r="N6359">
        <v>0</v>
      </c>
      <c r="O6359">
        <v>0</v>
      </c>
      <c r="P6359">
        <v>0</v>
      </c>
      <c r="Q6359">
        <v>0</v>
      </c>
      <c r="R6359">
        <v>0</v>
      </c>
      <c r="S6359">
        <v>52.5</v>
      </c>
      <c r="T6359">
        <v>3</v>
      </c>
      <c r="U6359">
        <v>137.526309619838</v>
      </c>
      <c r="V6359">
        <v>1.02040816326531E-2</v>
      </c>
    </row>
    <row r="6360" spans="1:22" hidden="1" x14ac:dyDescent="0.25">
      <c r="A6360" t="str">
        <f t="shared" ref="A6360:A6423" si="130">B6360&amp;C6360&amp;E6360&amp;G6360</f>
        <v>45-54FAsth Lowop_jcode</v>
      </c>
      <c r="B6360" t="s">
        <v>274</v>
      </c>
      <c r="C6360" t="s">
        <v>9</v>
      </c>
      <c r="D6360" t="s">
        <v>339</v>
      </c>
      <c r="E6360" t="s">
        <v>4973</v>
      </c>
      <c r="F6360">
        <v>525</v>
      </c>
      <c r="G6360" t="s">
        <v>300</v>
      </c>
      <c r="H6360">
        <v>0</v>
      </c>
      <c r="I6360">
        <v>0</v>
      </c>
      <c r="J6360" t="s">
        <v>336</v>
      </c>
      <c r="K6360">
        <v>0</v>
      </c>
      <c r="L6360">
        <v>0</v>
      </c>
      <c r="M6360">
        <v>0</v>
      </c>
      <c r="N6360">
        <v>0</v>
      </c>
      <c r="O6360">
        <v>0</v>
      </c>
      <c r="P6360">
        <v>0</v>
      </c>
      <c r="Q6360">
        <v>0</v>
      </c>
      <c r="R6360">
        <v>0</v>
      </c>
      <c r="S6360">
        <v>0</v>
      </c>
      <c r="T6360">
        <v>3</v>
      </c>
      <c r="U6360">
        <v>0</v>
      </c>
      <c r="V6360">
        <v>0</v>
      </c>
    </row>
    <row r="6361" spans="1:22" hidden="1" x14ac:dyDescent="0.25">
      <c r="A6361" t="str">
        <f t="shared" si="130"/>
        <v>45-54FAsth Lowop_lab</v>
      </c>
      <c r="B6361" t="s">
        <v>274</v>
      </c>
      <c r="C6361" t="s">
        <v>9</v>
      </c>
      <c r="D6361" t="s">
        <v>339</v>
      </c>
      <c r="E6361" t="s">
        <v>4973</v>
      </c>
      <c r="F6361">
        <v>525</v>
      </c>
      <c r="G6361" t="s">
        <v>301</v>
      </c>
      <c r="H6361">
        <v>82.389153811774506</v>
      </c>
      <c r="I6361">
        <v>2.0699999999999998</v>
      </c>
      <c r="J6361" t="s">
        <v>333</v>
      </c>
      <c r="K6361">
        <v>170.545548390373</v>
      </c>
      <c r="L6361">
        <v>89536.412904945901</v>
      </c>
      <c r="M6361">
        <v>0</v>
      </c>
      <c r="N6361">
        <v>2.0699999999999998</v>
      </c>
      <c r="O6361">
        <v>0</v>
      </c>
      <c r="P6361">
        <v>0</v>
      </c>
      <c r="Q6361">
        <v>0</v>
      </c>
      <c r="R6361">
        <v>0</v>
      </c>
      <c r="S6361">
        <v>1086.75</v>
      </c>
      <c r="T6361">
        <v>3</v>
      </c>
      <c r="U6361">
        <v>82.389153811774506</v>
      </c>
      <c r="V6361">
        <v>0.50487804878048803</v>
      </c>
    </row>
    <row r="6362" spans="1:22" hidden="1" x14ac:dyDescent="0.25">
      <c r="A6362" t="str">
        <f t="shared" si="130"/>
        <v>45-54FAsth Lowop_mh</v>
      </c>
      <c r="B6362" t="s">
        <v>274</v>
      </c>
      <c r="C6362" t="s">
        <v>9</v>
      </c>
      <c r="D6362" t="s">
        <v>339</v>
      </c>
      <c r="E6362" t="s">
        <v>4973</v>
      </c>
      <c r="F6362">
        <v>525</v>
      </c>
      <c r="G6362" t="s">
        <v>302</v>
      </c>
      <c r="H6362">
        <v>73.329582144735099</v>
      </c>
      <c r="I6362">
        <v>0.26</v>
      </c>
      <c r="J6362" t="s">
        <v>332</v>
      </c>
      <c r="K6362">
        <v>19.065691357631099</v>
      </c>
      <c r="L6362">
        <v>10009.4879627563</v>
      </c>
      <c r="M6362">
        <v>0.26</v>
      </c>
      <c r="N6362">
        <v>0</v>
      </c>
      <c r="O6362">
        <v>0</v>
      </c>
      <c r="P6362">
        <v>0</v>
      </c>
      <c r="Q6362">
        <v>0</v>
      </c>
      <c r="R6362">
        <v>0</v>
      </c>
      <c r="S6362">
        <v>136.5</v>
      </c>
      <c r="T6362">
        <v>3</v>
      </c>
      <c r="U6362">
        <v>73.329582144735099</v>
      </c>
      <c r="V6362">
        <v>2.6530612244898E-2</v>
      </c>
    </row>
    <row r="6363" spans="1:22" hidden="1" x14ac:dyDescent="0.25">
      <c r="A6363" t="str">
        <f t="shared" si="130"/>
        <v>45-54FAsth Lowop_op_fac</v>
      </c>
      <c r="B6363" t="s">
        <v>274</v>
      </c>
      <c r="C6363" t="s">
        <v>9</v>
      </c>
      <c r="D6363" t="s">
        <v>339</v>
      </c>
      <c r="E6363" t="s">
        <v>4973</v>
      </c>
      <c r="F6363">
        <v>525</v>
      </c>
      <c r="G6363" t="s">
        <v>303</v>
      </c>
      <c r="H6363">
        <v>294.1488429012</v>
      </c>
      <c r="I6363">
        <v>0.35</v>
      </c>
      <c r="J6363" t="s">
        <v>336</v>
      </c>
      <c r="K6363">
        <v>102.95209501542</v>
      </c>
      <c r="L6363">
        <v>54049.849883095601</v>
      </c>
      <c r="M6363">
        <v>0</v>
      </c>
      <c r="N6363">
        <v>0</v>
      </c>
      <c r="O6363">
        <v>0</v>
      </c>
      <c r="P6363">
        <v>0</v>
      </c>
      <c r="Q6363">
        <v>0.35</v>
      </c>
      <c r="R6363">
        <v>102.95209501542</v>
      </c>
      <c r="S6363">
        <v>183.75</v>
      </c>
      <c r="T6363">
        <v>3</v>
      </c>
      <c r="U6363">
        <v>294.1488429012</v>
      </c>
      <c r="V6363">
        <v>0.126811594202899</v>
      </c>
    </row>
    <row r="6364" spans="1:22" hidden="1" x14ac:dyDescent="0.25">
      <c r="A6364" t="str">
        <f t="shared" si="130"/>
        <v>45-54FAsth Lowop_other</v>
      </c>
      <c r="B6364" t="s">
        <v>274</v>
      </c>
      <c r="C6364" t="s">
        <v>9</v>
      </c>
      <c r="D6364" t="s">
        <v>339</v>
      </c>
      <c r="E6364" t="s">
        <v>4973</v>
      </c>
      <c r="F6364">
        <v>525</v>
      </c>
      <c r="G6364" t="s">
        <v>304</v>
      </c>
      <c r="H6364">
        <v>158.90371062136501</v>
      </c>
      <c r="I6364">
        <v>1</v>
      </c>
      <c r="J6364" t="s">
        <v>336</v>
      </c>
      <c r="K6364">
        <v>158.90371062136501</v>
      </c>
      <c r="L6364">
        <v>83424.448076216402</v>
      </c>
      <c r="M6364">
        <v>0</v>
      </c>
      <c r="N6364">
        <v>0</v>
      </c>
      <c r="O6364">
        <v>0</v>
      </c>
      <c r="P6364">
        <v>0</v>
      </c>
      <c r="Q6364">
        <v>1</v>
      </c>
      <c r="R6364">
        <v>158.90371062136501</v>
      </c>
      <c r="S6364">
        <v>525</v>
      </c>
      <c r="T6364">
        <v>3</v>
      </c>
      <c r="U6364">
        <v>158.90371062136501</v>
      </c>
      <c r="V6364">
        <v>0.36231884057970998</v>
      </c>
    </row>
    <row r="6365" spans="1:22" hidden="1" x14ac:dyDescent="0.25">
      <c r="A6365" t="str">
        <f t="shared" si="130"/>
        <v>45-54FAsth Lowop_prev</v>
      </c>
      <c r="B6365" t="s">
        <v>274</v>
      </c>
      <c r="C6365" t="s">
        <v>9</v>
      </c>
      <c r="D6365" t="s">
        <v>339</v>
      </c>
      <c r="E6365" t="s">
        <v>4973</v>
      </c>
      <c r="F6365">
        <v>525</v>
      </c>
      <c r="G6365" t="s">
        <v>305</v>
      </c>
      <c r="H6365">
        <v>161.50818934838699</v>
      </c>
      <c r="I6365">
        <v>2.59</v>
      </c>
      <c r="J6365" t="s">
        <v>332</v>
      </c>
      <c r="K6365">
        <v>418.30621041232303</v>
      </c>
      <c r="L6365">
        <v>219610.76046646899</v>
      </c>
      <c r="M6365">
        <v>2.59</v>
      </c>
      <c r="N6365">
        <v>0</v>
      </c>
      <c r="O6365">
        <v>0</v>
      </c>
      <c r="P6365">
        <v>0</v>
      </c>
      <c r="Q6365">
        <v>0</v>
      </c>
      <c r="R6365">
        <v>0</v>
      </c>
      <c r="S6365">
        <v>1359.75</v>
      </c>
      <c r="T6365">
        <v>3</v>
      </c>
      <c r="U6365">
        <v>161.50818934838699</v>
      </c>
      <c r="V6365">
        <v>0.26428571428571401</v>
      </c>
    </row>
    <row r="6366" spans="1:22" hidden="1" x14ac:dyDescent="0.25">
      <c r="A6366" t="str">
        <f t="shared" si="130"/>
        <v>45-54FAsth Lowop_primcare</v>
      </c>
      <c r="B6366" t="s">
        <v>274</v>
      </c>
      <c r="C6366" t="s">
        <v>9</v>
      </c>
      <c r="D6366" t="s">
        <v>339</v>
      </c>
      <c r="E6366" t="s">
        <v>4973</v>
      </c>
      <c r="F6366">
        <v>525</v>
      </c>
      <c r="G6366" t="s">
        <v>306</v>
      </c>
      <c r="H6366">
        <v>111.054456487813</v>
      </c>
      <c r="I6366">
        <v>3.23</v>
      </c>
      <c r="J6366" t="s">
        <v>332</v>
      </c>
      <c r="K6366">
        <v>358.70589445563701</v>
      </c>
      <c r="L6366">
        <v>188320.59458920901</v>
      </c>
      <c r="M6366">
        <v>3.23</v>
      </c>
      <c r="N6366">
        <v>0</v>
      </c>
      <c r="O6366">
        <v>0</v>
      </c>
      <c r="P6366">
        <v>0</v>
      </c>
      <c r="Q6366">
        <v>0</v>
      </c>
      <c r="R6366">
        <v>0</v>
      </c>
      <c r="S6366">
        <v>1695.75</v>
      </c>
      <c r="T6366">
        <v>3</v>
      </c>
      <c r="U6366">
        <v>111.054456487813</v>
      </c>
      <c r="V6366">
        <v>0.329591836734694</v>
      </c>
    </row>
    <row r="6367" spans="1:22" hidden="1" x14ac:dyDescent="0.25">
      <c r="A6367" t="str">
        <f t="shared" si="130"/>
        <v>45-54FAsth Lowop_rehab</v>
      </c>
      <c r="B6367" t="s">
        <v>274</v>
      </c>
      <c r="C6367" t="s">
        <v>9</v>
      </c>
      <c r="D6367" t="s">
        <v>339</v>
      </c>
      <c r="E6367" t="s">
        <v>4973</v>
      </c>
      <c r="F6367">
        <v>525</v>
      </c>
      <c r="G6367" t="s">
        <v>307</v>
      </c>
      <c r="H6367">
        <v>72.976855829293399</v>
      </c>
      <c r="I6367">
        <v>0.88</v>
      </c>
      <c r="J6367" t="s">
        <v>336</v>
      </c>
      <c r="K6367">
        <v>64.219633129778202</v>
      </c>
      <c r="L6367">
        <v>33715.307393133597</v>
      </c>
      <c r="M6367">
        <v>0</v>
      </c>
      <c r="N6367">
        <v>0</v>
      </c>
      <c r="O6367">
        <v>0</v>
      </c>
      <c r="P6367">
        <v>0</v>
      </c>
      <c r="Q6367">
        <v>0.88</v>
      </c>
      <c r="R6367">
        <v>64.219633129778202</v>
      </c>
      <c r="S6367">
        <v>462</v>
      </c>
      <c r="T6367">
        <v>3</v>
      </c>
      <c r="U6367">
        <v>72.976855829293399</v>
      </c>
      <c r="V6367">
        <v>0.31884057971014501</v>
      </c>
    </row>
    <row r="6368" spans="1:22" hidden="1" x14ac:dyDescent="0.25">
      <c r="A6368" t="str">
        <f t="shared" si="130"/>
        <v>45-54FAsth Lowop_speccare</v>
      </c>
      <c r="B6368" t="s">
        <v>274</v>
      </c>
      <c r="C6368" t="s">
        <v>9</v>
      </c>
      <c r="D6368" t="s">
        <v>339</v>
      </c>
      <c r="E6368" t="s">
        <v>4973</v>
      </c>
      <c r="F6368">
        <v>525</v>
      </c>
      <c r="G6368" t="s">
        <v>308</v>
      </c>
      <c r="H6368">
        <v>113.65321551321399</v>
      </c>
      <c r="I6368">
        <v>2.94</v>
      </c>
      <c r="J6368" t="s">
        <v>332</v>
      </c>
      <c r="K6368">
        <v>334.14045360885001</v>
      </c>
      <c r="L6368">
        <v>175423.73814464599</v>
      </c>
      <c r="M6368">
        <v>2.94</v>
      </c>
      <c r="N6368">
        <v>0</v>
      </c>
      <c r="O6368">
        <v>0</v>
      </c>
      <c r="P6368">
        <v>0</v>
      </c>
      <c r="Q6368">
        <v>0</v>
      </c>
      <c r="R6368">
        <v>0</v>
      </c>
      <c r="S6368">
        <v>1543.5</v>
      </c>
      <c r="T6368">
        <v>3</v>
      </c>
      <c r="U6368">
        <v>113.65321551321399</v>
      </c>
      <c r="V6368">
        <v>0.3</v>
      </c>
    </row>
    <row r="6369" spans="1:22" hidden="1" x14ac:dyDescent="0.25">
      <c r="A6369" t="str">
        <f t="shared" si="130"/>
        <v>45-54FAsth Lowop_surg</v>
      </c>
      <c r="B6369" t="s">
        <v>274</v>
      </c>
      <c r="C6369" t="s">
        <v>9</v>
      </c>
      <c r="D6369" t="s">
        <v>339</v>
      </c>
      <c r="E6369" t="s">
        <v>4973</v>
      </c>
      <c r="F6369">
        <v>525</v>
      </c>
      <c r="G6369" t="s">
        <v>309</v>
      </c>
      <c r="H6369">
        <v>190.82747225336399</v>
      </c>
      <c r="I6369">
        <v>0.18</v>
      </c>
      <c r="J6369" t="s">
        <v>336</v>
      </c>
      <c r="K6369">
        <v>34.348945005605501</v>
      </c>
      <c r="L6369">
        <v>18033.196127942902</v>
      </c>
      <c r="M6369">
        <v>0</v>
      </c>
      <c r="N6369">
        <v>0</v>
      </c>
      <c r="O6369">
        <v>0</v>
      </c>
      <c r="P6369">
        <v>0</v>
      </c>
      <c r="Q6369">
        <v>0.18</v>
      </c>
      <c r="R6369">
        <v>34.348945005605501</v>
      </c>
      <c r="S6369">
        <v>94.5</v>
      </c>
      <c r="T6369">
        <v>3</v>
      </c>
      <c r="U6369">
        <v>190.82747225336399</v>
      </c>
      <c r="V6369">
        <v>6.5217391304347797E-2</v>
      </c>
    </row>
    <row r="6370" spans="1:22" hidden="1" x14ac:dyDescent="0.25">
      <c r="A6370" t="str">
        <f t="shared" si="130"/>
        <v>45-54FAsth Lowop_ultrasound</v>
      </c>
      <c r="B6370" t="s">
        <v>274</v>
      </c>
      <c r="C6370" t="s">
        <v>9</v>
      </c>
      <c r="D6370" t="s">
        <v>339</v>
      </c>
      <c r="E6370" t="s">
        <v>4973</v>
      </c>
      <c r="F6370">
        <v>525</v>
      </c>
      <c r="G6370" t="s">
        <v>310</v>
      </c>
      <c r="H6370">
        <v>242.90695727099299</v>
      </c>
      <c r="I6370">
        <v>0.23</v>
      </c>
      <c r="J6370" t="s">
        <v>333</v>
      </c>
      <c r="K6370">
        <v>55.868600172328399</v>
      </c>
      <c r="L6370">
        <v>29331.0150904724</v>
      </c>
      <c r="M6370">
        <v>0</v>
      </c>
      <c r="N6370">
        <v>0.23</v>
      </c>
      <c r="O6370">
        <v>0</v>
      </c>
      <c r="P6370">
        <v>0</v>
      </c>
      <c r="Q6370">
        <v>0</v>
      </c>
      <c r="R6370">
        <v>0</v>
      </c>
      <c r="S6370">
        <v>120.75</v>
      </c>
      <c r="T6370">
        <v>3</v>
      </c>
      <c r="U6370">
        <v>242.90695727099299</v>
      </c>
      <c r="V6370">
        <v>5.6097560975609799E-2</v>
      </c>
    </row>
    <row r="6371" spans="1:22" hidden="1" x14ac:dyDescent="0.25">
      <c r="A6371" t="str">
        <f t="shared" si="130"/>
        <v>45-54FAsth Lowop_xray</v>
      </c>
      <c r="B6371" t="s">
        <v>274</v>
      </c>
      <c r="C6371" t="s">
        <v>9</v>
      </c>
      <c r="D6371" t="s">
        <v>339</v>
      </c>
      <c r="E6371" t="s">
        <v>4973</v>
      </c>
      <c r="F6371">
        <v>525</v>
      </c>
      <c r="G6371" t="s">
        <v>311</v>
      </c>
      <c r="H6371">
        <v>103.20924471524999</v>
      </c>
      <c r="I6371">
        <v>0.76</v>
      </c>
      <c r="J6371" t="s">
        <v>333</v>
      </c>
      <c r="K6371">
        <v>78.439025983590298</v>
      </c>
      <c r="L6371">
        <v>41180.488641384902</v>
      </c>
      <c r="M6371">
        <v>0</v>
      </c>
      <c r="N6371">
        <v>0.76</v>
      </c>
      <c r="O6371">
        <v>0</v>
      </c>
      <c r="P6371">
        <v>0</v>
      </c>
      <c r="Q6371">
        <v>0</v>
      </c>
      <c r="R6371">
        <v>0</v>
      </c>
      <c r="S6371">
        <v>399</v>
      </c>
      <c r="T6371">
        <v>3</v>
      </c>
      <c r="U6371">
        <v>103.20924471524999</v>
      </c>
      <c r="V6371">
        <v>0.185365853658537</v>
      </c>
    </row>
    <row r="6372" spans="1:22" hidden="1" x14ac:dyDescent="0.25">
      <c r="A6372" t="str">
        <f t="shared" si="130"/>
        <v>45-54FAsth Lowrx_generic</v>
      </c>
      <c r="B6372" t="s">
        <v>274</v>
      </c>
      <c r="C6372" t="s">
        <v>9</v>
      </c>
      <c r="D6372" t="s">
        <v>339</v>
      </c>
      <c r="E6372" t="s">
        <v>4973</v>
      </c>
      <c r="F6372">
        <v>525</v>
      </c>
      <c r="G6372" t="s">
        <v>312</v>
      </c>
      <c r="H6372">
        <v>23.902164934928699</v>
      </c>
      <c r="I6372">
        <v>17.55</v>
      </c>
      <c r="J6372" t="s">
        <v>334</v>
      </c>
      <c r="K6372">
        <v>419.48299460800001</v>
      </c>
      <c r="L6372">
        <v>220228.57216919999</v>
      </c>
      <c r="M6372">
        <v>0</v>
      </c>
      <c r="N6372">
        <v>0</v>
      </c>
      <c r="O6372">
        <v>17.55</v>
      </c>
      <c r="P6372">
        <v>0</v>
      </c>
      <c r="Q6372">
        <v>0</v>
      </c>
      <c r="R6372">
        <v>0</v>
      </c>
      <c r="S6372">
        <v>9213.75</v>
      </c>
      <c r="T6372">
        <v>3</v>
      </c>
      <c r="U6372">
        <v>23.902164934928699</v>
      </c>
      <c r="V6372">
        <v>0.79054054054054002</v>
      </c>
    </row>
    <row r="6373" spans="1:22" hidden="1" x14ac:dyDescent="0.25">
      <c r="A6373" t="str">
        <f t="shared" si="130"/>
        <v>45-54FAsth Lowrx_npbrand</v>
      </c>
      <c r="B6373" t="s">
        <v>274</v>
      </c>
      <c r="C6373" t="s">
        <v>9</v>
      </c>
      <c r="D6373" t="s">
        <v>339</v>
      </c>
      <c r="E6373" t="s">
        <v>4973</v>
      </c>
      <c r="F6373">
        <v>525</v>
      </c>
      <c r="G6373" t="s">
        <v>2688</v>
      </c>
      <c r="H6373">
        <v>280.04566306284403</v>
      </c>
      <c r="I6373">
        <v>0.58561695664000002</v>
      </c>
      <c r="J6373" t="s">
        <v>334</v>
      </c>
      <c r="K6373">
        <v>163.99948892309399</v>
      </c>
      <c r="L6373">
        <v>86099.731684624101</v>
      </c>
      <c r="M6373">
        <v>0</v>
      </c>
      <c r="N6373">
        <v>0</v>
      </c>
      <c r="O6373">
        <v>0.58561695664000002</v>
      </c>
      <c r="P6373">
        <v>0</v>
      </c>
      <c r="Q6373">
        <v>0</v>
      </c>
      <c r="R6373">
        <v>0</v>
      </c>
      <c r="S6373">
        <v>307.44890223599998</v>
      </c>
      <c r="T6373">
        <v>3</v>
      </c>
      <c r="U6373">
        <v>280.04566306284403</v>
      </c>
      <c r="V6373">
        <v>2.6379142190990999E-2</v>
      </c>
    </row>
    <row r="6374" spans="1:22" hidden="1" x14ac:dyDescent="0.25">
      <c r="A6374" t="str">
        <f t="shared" si="130"/>
        <v>45-54FAsth Lowrx_pbrand</v>
      </c>
      <c r="B6374" t="s">
        <v>274</v>
      </c>
      <c r="C6374" t="s">
        <v>9</v>
      </c>
      <c r="D6374" t="s">
        <v>339</v>
      </c>
      <c r="E6374" t="s">
        <v>4973</v>
      </c>
      <c r="F6374">
        <v>525</v>
      </c>
      <c r="G6374" t="s">
        <v>2687</v>
      </c>
      <c r="H6374">
        <v>173.802123798883</v>
      </c>
      <c r="I6374">
        <v>4.0543830433599997</v>
      </c>
      <c r="J6374" t="s">
        <v>334</v>
      </c>
      <c r="K6374">
        <v>704.66038363014798</v>
      </c>
      <c r="L6374">
        <v>369946.701405828</v>
      </c>
      <c r="M6374">
        <v>0</v>
      </c>
      <c r="N6374">
        <v>0</v>
      </c>
      <c r="O6374">
        <v>4.0543830433599997</v>
      </c>
      <c r="P6374">
        <v>0</v>
      </c>
      <c r="Q6374">
        <v>0</v>
      </c>
      <c r="R6374">
        <v>0</v>
      </c>
      <c r="S6374">
        <v>2128.5510977640001</v>
      </c>
      <c r="T6374">
        <v>3</v>
      </c>
      <c r="U6374">
        <v>173.802123798883</v>
      </c>
      <c r="V6374">
        <v>0.18262986681801799</v>
      </c>
    </row>
    <row r="6375" spans="1:22" hidden="1" x14ac:dyDescent="0.25">
      <c r="A6375" t="str">
        <f t="shared" si="130"/>
        <v>45-54FAsth Lowrx_specialty</v>
      </c>
      <c r="B6375" t="s">
        <v>274</v>
      </c>
      <c r="C6375" t="s">
        <v>9</v>
      </c>
      <c r="D6375" t="s">
        <v>339</v>
      </c>
      <c r="E6375" t="s">
        <v>4973</v>
      </c>
      <c r="F6375">
        <v>525</v>
      </c>
      <c r="G6375" t="s">
        <v>313</v>
      </c>
      <c r="H6375">
        <v>1202.2563020089301</v>
      </c>
      <c r="I6375">
        <v>0.01</v>
      </c>
      <c r="J6375" t="s">
        <v>334</v>
      </c>
      <c r="K6375">
        <v>12.022563020089301</v>
      </c>
      <c r="L6375">
        <v>6311.8455855468601</v>
      </c>
      <c r="M6375">
        <v>0</v>
      </c>
      <c r="N6375">
        <v>0</v>
      </c>
      <c r="O6375">
        <v>0.01</v>
      </c>
      <c r="P6375">
        <v>0</v>
      </c>
      <c r="Q6375">
        <v>0</v>
      </c>
      <c r="R6375">
        <v>0</v>
      </c>
      <c r="S6375">
        <v>5.25</v>
      </c>
      <c r="T6375">
        <v>3</v>
      </c>
      <c r="U6375">
        <v>1202.2563020089301</v>
      </c>
      <c r="V6375">
        <v>4.5045045045045002E-4</v>
      </c>
    </row>
    <row r="6376" spans="1:22" hidden="1" x14ac:dyDescent="0.25">
      <c r="A6376" t="str">
        <f t="shared" si="130"/>
        <v>45-54FAsth Medip_fac</v>
      </c>
      <c r="B6376" t="s">
        <v>274</v>
      </c>
      <c r="C6376" t="s">
        <v>9</v>
      </c>
      <c r="D6376" t="s">
        <v>339</v>
      </c>
      <c r="E6376" t="s">
        <v>4974</v>
      </c>
      <c r="F6376">
        <v>0</v>
      </c>
      <c r="G6376" t="s">
        <v>289</v>
      </c>
      <c r="H6376">
        <v>2193.0667781156699</v>
      </c>
      <c r="I6376">
        <v>3.5000000000000003E-2</v>
      </c>
      <c r="J6376" t="s">
        <v>335</v>
      </c>
      <c r="K6376">
        <v>76.757337234048407</v>
      </c>
      <c r="L6376">
        <v>0</v>
      </c>
      <c r="M6376">
        <v>0</v>
      </c>
      <c r="N6376">
        <v>0</v>
      </c>
      <c r="O6376">
        <v>0</v>
      </c>
      <c r="P6376">
        <v>3.5000000000000003E-2</v>
      </c>
      <c r="Q6376">
        <v>0</v>
      </c>
      <c r="R6376">
        <v>0</v>
      </c>
      <c r="S6376">
        <v>0</v>
      </c>
      <c r="T6376">
        <v>5.5</v>
      </c>
      <c r="U6376">
        <v>2193.0667781156699</v>
      </c>
      <c r="V6376">
        <v>1</v>
      </c>
    </row>
    <row r="6377" spans="1:22" hidden="1" x14ac:dyDescent="0.25">
      <c r="A6377" t="str">
        <f t="shared" si="130"/>
        <v>45-54FAsth Medip_prof</v>
      </c>
      <c r="B6377" t="s">
        <v>274</v>
      </c>
      <c r="C6377" t="s">
        <v>9</v>
      </c>
      <c r="D6377" t="s">
        <v>339</v>
      </c>
      <c r="E6377" t="s">
        <v>4974</v>
      </c>
      <c r="F6377">
        <v>0</v>
      </c>
      <c r="G6377" t="s">
        <v>290</v>
      </c>
      <c r="H6377">
        <v>901.47925789634201</v>
      </c>
      <c r="I6377">
        <v>1.4999999999999999E-2</v>
      </c>
      <c r="J6377" t="s">
        <v>363</v>
      </c>
      <c r="K6377">
        <v>13.522188868445101</v>
      </c>
      <c r="L6377">
        <v>0</v>
      </c>
      <c r="M6377">
        <v>0</v>
      </c>
      <c r="N6377">
        <v>0</v>
      </c>
      <c r="O6377">
        <v>0</v>
      </c>
      <c r="P6377">
        <v>0</v>
      </c>
      <c r="Q6377">
        <v>0</v>
      </c>
      <c r="R6377">
        <v>0</v>
      </c>
      <c r="S6377">
        <v>0</v>
      </c>
      <c r="T6377">
        <v>5.5</v>
      </c>
      <c r="U6377">
        <v>901.47925789634201</v>
      </c>
      <c r="V6377">
        <v>0.42857142857142799</v>
      </c>
    </row>
    <row r="6378" spans="1:22" hidden="1" x14ac:dyDescent="0.25">
      <c r="A6378" t="str">
        <f t="shared" si="130"/>
        <v>45-54FAsth Medop_ambulance</v>
      </c>
      <c r="B6378" t="s">
        <v>274</v>
      </c>
      <c r="C6378" t="s">
        <v>9</v>
      </c>
      <c r="D6378" t="s">
        <v>339</v>
      </c>
      <c r="E6378" t="s">
        <v>4974</v>
      </c>
      <c r="F6378">
        <v>0</v>
      </c>
      <c r="G6378" t="s">
        <v>291</v>
      </c>
      <c r="H6378">
        <v>876.81929417898903</v>
      </c>
      <c r="I6378">
        <v>2.5000000000000001E-2</v>
      </c>
      <c r="J6378" t="s">
        <v>336</v>
      </c>
      <c r="K6378">
        <v>21.9204823544747</v>
      </c>
      <c r="L6378">
        <v>0</v>
      </c>
      <c r="M6378">
        <v>0</v>
      </c>
      <c r="N6378">
        <v>0</v>
      </c>
      <c r="O6378">
        <v>0</v>
      </c>
      <c r="P6378">
        <v>0</v>
      </c>
      <c r="Q6378">
        <v>2.5000000000000001E-2</v>
      </c>
      <c r="R6378">
        <v>21.9204823544747</v>
      </c>
      <c r="S6378">
        <v>0</v>
      </c>
      <c r="T6378">
        <v>5.5</v>
      </c>
      <c r="U6378">
        <v>876.81929417898903</v>
      </c>
      <c r="V6378">
        <v>4.739336492891E-3</v>
      </c>
    </row>
    <row r="6379" spans="1:22" hidden="1" x14ac:dyDescent="0.25">
      <c r="A6379" t="str">
        <f t="shared" si="130"/>
        <v>45-54FAsth Medop_chiro</v>
      </c>
      <c r="B6379" t="s">
        <v>274</v>
      </c>
      <c r="C6379" t="s">
        <v>9</v>
      </c>
      <c r="D6379" t="s">
        <v>339</v>
      </c>
      <c r="E6379" t="s">
        <v>4974</v>
      </c>
      <c r="F6379">
        <v>0</v>
      </c>
      <c r="G6379" t="s">
        <v>292</v>
      </c>
      <c r="H6379">
        <v>52.1119044350839</v>
      </c>
      <c r="I6379">
        <v>1.395</v>
      </c>
      <c r="J6379" t="s">
        <v>332</v>
      </c>
      <c r="K6379">
        <v>72.696106686942002</v>
      </c>
      <c r="L6379">
        <v>0</v>
      </c>
      <c r="M6379">
        <v>1.395</v>
      </c>
      <c r="N6379">
        <v>0</v>
      </c>
      <c r="O6379">
        <v>0</v>
      </c>
      <c r="P6379">
        <v>0</v>
      </c>
      <c r="Q6379">
        <v>0</v>
      </c>
      <c r="R6379">
        <v>0</v>
      </c>
      <c r="S6379">
        <v>0</v>
      </c>
      <c r="T6379">
        <v>5.5</v>
      </c>
      <c r="U6379">
        <v>52.1119044350839</v>
      </c>
      <c r="V6379">
        <v>9.8066783831283005E-2</v>
      </c>
    </row>
    <row r="6380" spans="1:22" hidden="1" x14ac:dyDescent="0.25">
      <c r="A6380" t="str">
        <f t="shared" si="130"/>
        <v>45-54FAsth Medop_ct_mri</v>
      </c>
      <c r="B6380" t="s">
        <v>274</v>
      </c>
      <c r="C6380" t="s">
        <v>9</v>
      </c>
      <c r="D6380" t="s">
        <v>339</v>
      </c>
      <c r="E6380" t="s">
        <v>4974</v>
      </c>
      <c r="F6380">
        <v>0</v>
      </c>
      <c r="G6380" t="s">
        <v>293</v>
      </c>
      <c r="H6380">
        <v>808.36229675205698</v>
      </c>
      <c r="I6380">
        <v>0.33</v>
      </c>
      <c r="J6380" t="s">
        <v>333</v>
      </c>
      <c r="K6380">
        <v>266.75955792817899</v>
      </c>
      <c r="L6380">
        <v>0</v>
      </c>
      <c r="M6380">
        <v>0</v>
      </c>
      <c r="N6380">
        <v>0.33</v>
      </c>
      <c r="O6380">
        <v>0</v>
      </c>
      <c r="P6380">
        <v>0</v>
      </c>
      <c r="Q6380">
        <v>0</v>
      </c>
      <c r="R6380">
        <v>0</v>
      </c>
      <c r="S6380">
        <v>0</v>
      </c>
      <c r="T6380">
        <v>5.5</v>
      </c>
      <c r="U6380">
        <v>808.36229675205698</v>
      </c>
      <c r="V6380">
        <v>5.6170212765957399E-2</v>
      </c>
    </row>
    <row r="6381" spans="1:22" hidden="1" x14ac:dyDescent="0.25">
      <c r="A6381" t="str">
        <f t="shared" si="130"/>
        <v>45-54FAsth Medop_diagnostic_cardiology</v>
      </c>
      <c r="B6381" t="s">
        <v>274</v>
      </c>
      <c r="C6381" t="s">
        <v>9</v>
      </c>
      <c r="D6381" t="s">
        <v>339</v>
      </c>
      <c r="E6381" t="s">
        <v>4974</v>
      </c>
      <c r="F6381">
        <v>0</v>
      </c>
      <c r="G6381" t="s">
        <v>294</v>
      </c>
      <c r="H6381">
        <v>160.16236687284899</v>
      </c>
      <c r="I6381">
        <v>1.35</v>
      </c>
      <c r="J6381" t="s">
        <v>333</v>
      </c>
      <c r="K6381">
        <v>216.219195278347</v>
      </c>
      <c r="L6381">
        <v>0</v>
      </c>
      <c r="M6381">
        <v>0</v>
      </c>
      <c r="N6381">
        <v>1.35</v>
      </c>
      <c r="O6381">
        <v>0</v>
      </c>
      <c r="P6381">
        <v>0</v>
      </c>
      <c r="Q6381">
        <v>0</v>
      </c>
      <c r="R6381">
        <v>0</v>
      </c>
      <c r="S6381">
        <v>0</v>
      </c>
      <c r="T6381">
        <v>5.5</v>
      </c>
      <c r="U6381">
        <v>160.16236687284899</v>
      </c>
      <c r="V6381">
        <v>0.229787234042553</v>
      </c>
    </row>
    <row r="6382" spans="1:22" hidden="1" x14ac:dyDescent="0.25">
      <c r="A6382" t="str">
        <f t="shared" si="130"/>
        <v>45-54FAsth Medop_dialysis</v>
      </c>
      <c r="B6382" t="s">
        <v>274</v>
      </c>
      <c r="C6382" t="s">
        <v>9</v>
      </c>
      <c r="D6382" t="s">
        <v>339</v>
      </c>
      <c r="E6382" t="s">
        <v>4974</v>
      </c>
      <c r="F6382">
        <v>0</v>
      </c>
      <c r="G6382" t="s">
        <v>295</v>
      </c>
      <c r="H6382">
        <v>0</v>
      </c>
      <c r="I6382">
        <v>0</v>
      </c>
      <c r="J6382" t="s">
        <v>336</v>
      </c>
      <c r="K6382">
        <v>0</v>
      </c>
      <c r="L6382">
        <v>0</v>
      </c>
      <c r="M6382">
        <v>0</v>
      </c>
      <c r="N6382">
        <v>0</v>
      </c>
      <c r="O6382">
        <v>0</v>
      </c>
      <c r="P6382">
        <v>0</v>
      </c>
      <c r="Q6382">
        <v>0</v>
      </c>
      <c r="R6382">
        <v>0</v>
      </c>
      <c r="S6382">
        <v>0</v>
      </c>
      <c r="T6382">
        <v>5.5</v>
      </c>
      <c r="U6382">
        <v>0</v>
      </c>
      <c r="V6382">
        <v>0</v>
      </c>
    </row>
    <row r="6383" spans="1:22" hidden="1" x14ac:dyDescent="0.25">
      <c r="A6383" t="str">
        <f t="shared" si="130"/>
        <v>45-54FAsth Medop_dme</v>
      </c>
      <c r="B6383" t="s">
        <v>274</v>
      </c>
      <c r="C6383" t="s">
        <v>9</v>
      </c>
      <c r="D6383" t="s">
        <v>339</v>
      </c>
      <c r="E6383" t="s">
        <v>4974</v>
      </c>
      <c r="F6383">
        <v>0</v>
      </c>
      <c r="G6383" t="s">
        <v>296</v>
      </c>
      <c r="H6383">
        <v>143.851564283062</v>
      </c>
      <c r="I6383">
        <v>0.35499999999999998</v>
      </c>
      <c r="J6383" t="s">
        <v>336</v>
      </c>
      <c r="K6383">
        <v>51.067305320486902</v>
      </c>
      <c r="L6383">
        <v>0</v>
      </c>
      <c r="M6383">
        <v>0</v>
      </c>
      <c r="N6383">
        <v>0</v>
      </c>
      <c r="O6383">
        <v>0</v>
      </c>
      <c r="P6383">
        <v>0</v>
      </c>
      <c r="Q6383">
        <v>0.35499999999999998</v>
      </c>
      <c r="R6383">
        <v>51.067305320486902</v>
      </c>
      <c r="S6383">
        <v>0</v>
      </c>
      <c r="T6383">
        <v>5.5</v>
      </c>
      <c r="U6383">
        <v>143.851564283062</v>
      </c>
      <c r="V6383">
        <v>6.7298578199052106E-2</v>
      </c>
    </row>
    <row r="6384" spans="1:22" hidden="1" x14ac:dyDescent="0.25">
      <c r="A6384" t="str">
        <f t="shared" si="130"/>
        <v>45-54FAsth Medop_er_fac</v>
      </c>
      <c r="B6384" t="s">
        <v>274</v>
      </c>
      <c r="C6384" t="s">
        <v>9</v>
      </c>
      <c r="D6384" t="s">
        <v>339</v>
      </c>
      <c r="E6384" t="s">
        <v>4974</v>
      </c>
      <c r="F6384">
        <v>0</v>
      </c>
      <c r="G6384" t="s">
        <v>297</v>
      </c>
      <c r="H6384">
        <v>1769.0730391064001</v>
      </c>
      <c r="I6384">
        <v>0.4</v>
      </c>
      <c r="J6384" t="s">
        <v>336</v>
      </c>
      <c r="K6384">
        <v>707.62921564256101</v>
      </c>
      <c r="L6384">
        <v>0</v>
      </c>
      <c r="M6384">
        <v>0</v>
      </c>
      <c r="N6384">
        <v>0</v>
      </c>
      <c r="O6384">
        <v>0</v>
      </c>
      <c r="P6384">
        <v>0</v>
      </c>
      <c r="Q6384">
        <v>0.4</v>
      </c>
      <c r="R6384">
        <v>707.62921564256101</v>
      </c>
      <c r="S6384">
        <v>0</v>
      </c>
      <c r="T6384">
        <v>5.5</v>
      </c>
      <c r="U6384">
        <v>1769.0730391064001</v>
      </c>
      <c r="V6384">
        <v>7.5829383886255902E-2</v>
      </c>
    </row>
    <row r="6385" spans="1:22" hidden="1" x14ac:dyDescent="0.25">
      <c r="A6385" t="str">
        <f t="shared" si="130"/>
        <v>45-54FAsth Medop_er_prof</v>
      </c>
      <c r="B6385" t="s">
        <v>274</v>
      </c>
      <c r="C6385" t="s">
        <v>9</v>
      </c>
      <c r="D6385" t="s">
        <v>339</v>
      </c>
      <c r="E6385" t="s">
        <v>4974</v>
      </c>
      <c r="F6385">
        <v>0</v>
      </c>
      <c r="G6385" t="s">
        <v>298</v>
      </c>
      <c r="H6385">
        <v>0</v>
      </c>
      <c r="I6385">
        <v>0</v>
      </c>
      <c r="J6385" t="s">
        <v>276</v>
      </c>
      <c r="K6385">
        <v>0</v>
      </c>
      <c r="L6385">
        <v>0</v>
      </c>
      <c r="M6385">
        <v>0</v>
      </c>
      <c r="N6385">
        <v>0</v>
      </c>
      <c r="O6385">
        <v>0</v>
      </c>
      <c r="P6385">
        <v>0</v>
      </c>
      <c r="Q6385">
        <v>0</v>
      </c>
      <c r="R6385">
        <v>0</v>
      </c>
      <c r="S6385">
        <v>0</v>
      </c>
      <c r="T6385">
        <v>5.5</v>
      </c>
      <c r="U6385">
        <v>0</v>
      </c>
      <c r="V6385">
        <v>0</v>
      </c>
    </row>
    <row r="6386" spans="1:22" hidden="1" x14ac:dyDescent="0.25">
      <c r="A6386" t="str">
        <f t="shared" si="130"/>
        <v>45-54FAsth Medop_eye</v>
      </c>
      <c r="B6386" t="s">
        <v>274</v>
      </c>
      <c r="C6386" t="s">
        <v>9</v>
      </c>
      <c r="D6386" t="s">
        <v>339</v>
      </c>
      <c r="E6386" t="s">
        <v>4974</v>
      </c>
      <c r="F6386">
        <v>0</v>
      </c>
      <c r="G6386" t="s">
        <v>299</v>
      </c>
      <c r="H6386">
        <v>119.33769785760801</v>
      </c>
      <c r="I6386">
        <v>0.15</v>
      </c>
      <c r="J6386" t="s">
        <v>332</v>
      </c>
      <c r="K6386">
        <v>17.9006546786412</v>
      </c>
      <c r="L6386">
        <v>0</v>
      </c>
      <c r="M6386">
        <v>0.15</v>
      </c>
      <c r="N6386">
        <v>0</v>
      </c>
      <c r="O6386">
        <v>0</v>
      </c>
      <c r="P6386">
        <v>0</v>
      </c>
      <c r="Q6386">
        <v>0</v>
      </c>
      <c r="R6386">
        <v>0</v>
      </c>
      <c r="S6386">
        <v>0</v>
      </c>
      <c r="T6386">
        <v>5.5</v>
      </c>
      <c r="U6386">
        <v>119.33769785760801</v>
      </c>
      <c r="V6386">
        <v>1.05448154657294E-2</v>
      </c>
    </row>
    <row r="6387" spans="1:22" hidden="1" x14ac:dyDescent="0.25">
      <c r="A6387" t="str">
        <f t="shared" si="130"/>
        <v>45-54FAsth Medop_jcode</v>
      </c>
      <c r="B6387" t="s">
        <v>274</v>
      </c>
      <c r="C6387" t="s">
        <v>9</v>
      </c>
      <c r="D6387" t="s">
        <v>339</v>
      </c>
      <c r="E6387" t="s">
        <v>4974</v>
      </c>
      <c r="F6387">
        <v>0</v>
      </c>
      <c r="G6387" t="s">
        <v>300</v>
      </c>
      <c r="H6387">
        <v>75.340506361607098</v>
      </c>
      <c r="I6387">
        <v>5.0000000000000001E-3</v>
      </c>
      <c r="J6387" t="s">
        <v>336</v>
      </c>
      <c r="K6387">
        <v>0.37670253180803598</v>
      </c>
      <c r="L6387">
        <v>0</v>
      </c>
      <c r="M6387">
        <v>0</v>
      </c>
      <c r="N6387">
        <v>0</v>
      </c>
      <c r="O6387">
        <v>0</v>
      </c>
      <c r="P6387">
        <v>0</v>
      </c>
      <c r="Q6387">
        <v>5.0000000000000001E-3</v>
      </c>
      <c r="R6387">
        <v>0.37670253180803598</v>
      </c>
      <c r="S6387">
        <v>0</v>
      </c>
      <c r="T6387">
        <v>5.5</v>
      </c>
      <c r="U6387">
        <v>75.340506361607098</v>
      </c>
      <c r="V6387">
        <v>9.4786729857819897E-4</v>
      </c>
    </row>
    <row r="6388" spans="1:22" hidden="1" x14ac:dyDescent="0.25">
      <c r="A6388" t="str">
        <f t="shared" si="130"/>
        <v>45-54FAsth Medop_lab</v>
      </c>
      <c r="B6388" t="s">
        <v>274</v>
      </c>
      <c r="C6388" t="s">
        <v>9</v>
      </c>
      <c r="D6388" t="s">
        <v>339</v>
      </c>
      <c r="E6388" t="s">
        <v>4974</v>
      </c>
      <c r="F6388">
        <v>0</v>
      </c>
      <c r="G6388" t="s">
        <v>301</v>
      </c>
      <c r="H6388">
        <v>119.724779088734</v>
      </c>
      <c r="I6388">
        <v>2.8</v>
      </c>
      <c r="J6388" t="s">
        <v>333</v>
      </c>
      <c r="K6388">
        <v>335.22938144845602</v>
      </c>
      <c r="L6388">
        <v>0</v>
      </c>
      <c r="M6388">
        <v>0</v>
      </c>
      <c r="N6388">
        <v>2.8</v>
      </c>
      <c r="O6388">
        <v>0</v>
      </c>
      <c r="P6388">
        <v>0</v>
      </c>
      <c r="Q6388">
        <v>0</v>
      </c>
      <c r="R6388">
        <v>0</v>
      </c>
      <c r="S6388">
        <v>0</v>
      </c>
      <c r="T6388">
        <v>5.5</v>
      </c>
      <c r="U6388">
        <v>119.724779088734</v>
      </c>
      <c r="V6388">
        <v>0.47659574468085097</v>
      </c>
    </row>
    <row r="6389" spans="1:22" hidden="1" x14ac:dyDescent="0.25">
      <c r="A6389" t="str">
        <f t="shared" si="130"/>
        <v>45-54FAsth Medop_mh</v>
      </c>
      <c r="B6389" t="s">
        <v>274</v>
      </c>
      <c r="C6389" t="s">
        <v>9</v>
      </c>
      <c r="D6389" t="s">
        <v>339</v>
      </c>
      <c r="E6389" t="s">
        <v>4974</v>
      </c>
      <c r="F6389">
        <v>0</v>
      </c>
      <c r="G6389" t="s">
        <v>302</v>
      </c>
      <c r="H6389">
        <v>102.648271353122</v>
      </c>
      <c r="I6389">
        <v>0.88500000000000001</v>
      </c>
      <c r="J6389" t="s">
        <v>332</v>
      </c>
      <c r="K6389">
        <v>90.843720147513295</v>
      </c>
      <c r="L6389">
        <v>0</v>
      </c>
      <c r="M6389">
        <v>0.88500000000000001</v>
      </c>
      <c r="N6389">
        <v>0</v>
      </c>
      <c r="O6389">
        <v>0</v>
      </c>
      <c r="P6389">
        <v>0</v>
      </c>
      <c r="Q6389">
        <v>0</v>
      </c>
      <c r="R6389">
        <v>0</v>
      </c>
      <c r="S6389">
        <v>0</v>
      </c>
      <c r="T6389">
        <v>5.5</v>
      </c>
      <c r="U6389">
        <v>102.648271353122</v>
      </c>
      <c r="V6389">
        <v>6.2214411247803199E-2</v>
      </c>
    </row>
    <row r="6390" spans="1:22" hidden="1" x14ac:dyDescent="0.25">
      <c r="A6390" t="str">
        <f t="shared" si="130"/>
        <v>45-54FAsth Medop_op_fac</v>
      </c>
      <c r="B6390" t="s">
        <v>274</v>
      </c>
      <c r="C6390" t="s">
        <v>9</v>
      </c>
      <c r="D6390" t="s">
        <v>339</v>
      </c>
      <c r="E6390" t="s">
        <v>4974</v>
      </c>
      <c r="F6390">
        <v>0</v>
      </c>
      <c r="G6390" t="s">
        <v>303</v>
      </c>
      <c r="H6390">
        <v>552.29248645729899</v>
      </c>
      <c r="I6390">
        <v>0.67500000000000004</v>
      </c>
      <c r="J6390" t="s">
        <v>336</v>
      </c>
      <c r="K6390">
        <v>372.797428358677</v>
      </c>
      <c r="L6390">
        <v>0</v>
      </c>
      <c r="M6390">
        <v>0</v>
      </c>
      <c r="N6390">
        <v>0</v>
      </c>
      <c r="O6390">
        <v>0</v>
      </c>
      <c r="P6390">
        <v>0</v>
      </c>
      <c r="Q6390">
        <v>0.67500000000000004</v>
      </c>
      <c r="R6390">
        <v>372.797428358677</v>
      </c>
      <c r="S6390">
        <v>0</v>
      </c>
      <c r="T6390">
        <v>5.5</v>
      </c>
      <c r="U6390">
        <v>552.29248645729899</v>
      </c>
      <c r="V6390">
        <v>0.127962085308057</v>
      </c>
    </row>
    <row r="6391" spans="1:22" hidden="1" x14ac:dyDescent="0.25">
      <c r="A6391" t="str">
        <f t="shared" si="130"/>
        <v>45-54FAsth Medop_other</v>
      </c>
      <c r="B6391" t="s">
        <v>274</v>
      </c>
      <c r="C6391" t="s">
        <v>9</v>
      </c>
      <c r="D6391" t="s">
        <v>339</v>
      </c>
      <c r="E6391" t="s">
        <v>4974</v>
      </c>
      <c r="F6391">
        <v>0</v>
      </c>
      <c r="G6391" t="s">
        <v>304</v>
      </c>
      <c r="H6391">
        <v>438.87635696720099</v>
      </c>
      <c r="I6391">
        <v>1</v>
      </c>
      <c r="J6391" t="s">
        <v>336</v>
      </c>
      <c r="K6391">
        <v>438.87635696720099</v>
      </c>
      <c r="L6391">
        <v>0</v>
      </c>
      <c r="M6391">
        <v>0</v>
      </c>
      <c r="N6391">
        <v>0</v>
      </c>
      <c r="O6391">
        <v>0</v>
      </c>
      <c r="P6391">
        <v>0</v>
      </c>
      <c r="Q6391">
        <v>1</v>
      </c>
      <c r="R6391">
        <v>438.87635696720099</v>
      </c>
      <c r="S6391">
        <v>0</v>
      </c>
      <c r="T6391">
        <v>5.5</v>
      </c>
      <c r="U6391">
        <v>438.87635696720099</v>
      </c>
      <c r="V6391">
        <v>0.18957345971563999</v>
      </c>
    </row>
    <row r="6392" spans="1:22" hidden="1" x14ac:dyDescent="0.25">
      <c r="A6392" t="str">
        <f t="shared" si="130"/>
        <v>45-54FAsth Medop_prev</v>
      </c>
      <c r="B6392" t="s">
        <v>274</v>
      </c>
      <c r="C6392" t="s">
        <v>9</v>
      </c>
      <c r="D6392" t="s">
        <v>339</v>
      </c>
      <c r="E6392" t="s">
        <v>4974</v>
      </c>
      <c r="F6392">
        <v>0</v>
      </c>
      <c r="G6392" t="s">
        <v>305</v>
      </c>
      <c r="H6392">
        <v>209.605165271115</v>
      </c>
      <c r="I6392">
        <v>3.15</v>
      </c>
      <c r="J6392" t="s">
        <v>332</v>
      </c>
      <c r="K6392">
        <v>660.256270604012</v>
      </c>
      <c r="L6392">
        <v>0</v>
      </c>
      <c r="M6392">
        <v>3.15</v>
      </c>
      <c r="N6392">
        <v>0</v>
      </c>
      <c r="O6392">
        <v>0</v>
      </c>
      <c r="P6392">
        <v>0</v>
      </c>
      <c r="Q6392">
        <v>0</v>
      </c>
      <c r="R6392">
        <v>0</v>
      </c>
      <c r="S6392">
        <v>0</v>
      </c>
      <c r="T6392">
        <v>5.5</v>
      </c>
      <c r="U6392">
        <v>209.605165271115</v>
      </c>
      <c r="V6392">
        <v>0.221441124780316</v>
      </c>
    </row>
    <row r="6393" spans="1:22" hidden="1" x14ac:dyDescent="0.25">
      <c r="A6393" t="str">
        <f t="shared" si="130"/>
        <v>45-54FAsth Medop_primcare</v>
      </c>
      <c r="B6393" t="s">
        <v>274</v>
      </c>
      <c r="C6393" t="s">
        <v>9</v>
      </c>
      <c r="D6393" t="s">
        <v>339</v>
      </c>
      <c r="E6393" t="s">
        <v>4974</v>
      </c>
      <c r="F6393">
        <v>0</v>
      </c>
      <c r="G6393" t="s">
        <v>306</v>
      </c>
      <c r="H6393">
        <v>115.278622851176</v>
      </c>
      <c r="I6393">
        <v>3.6</v>
      </c>
      <c r="J6393" t="s">
        <v>332</v>
      </c>
      <c r="K6393">
        <v>415.00304226423401</v>
      </c>
      <c r="L6393">
        <v>0</v>
      </c>
      <c r="M6393">
        <v>3.6</v>
      </c>
      <c r="N6393">
        <v>0</v>
      </c>
      <c r="O6393">
        <v>0</v>
      </c>
      <c r="P6393">
        <v>0</v>
      </c>
      <c r="Q6393">
        <v>0</v>
      </c>
      <c r="R6393">
        <v>0</v>
      </c>
      <c r="S6393">
        <v>0</v>
      </c>
      <c r="T6393">
        <v>5.5</v>
      </c>
      <c r="U6393">
        <v>115.278622851176</v>
      </c>
      <c r="V6393">
        <v>0.25307557117750401</v>
      </c>
    </row>
    <row r="6394" spans="1:22" hidden="1" x14ac:dyDescent="0.25">
      <c r="A6394" t="str">
        <f t="shared" si="130"/>
        <v>45-54FAsth Medop_rehab</v>
      </c>
      <c r="B6394" t="s">
        <v>274</v>
      </c>
      <c r="C6394" t="s">
        <v>9</v>
      </c>
      <c r="D6394" t="s">
        <v>339</v>
      </c>
      <c r="E6394" t="s">
        <v>4974</v>
      </c>
      <c r="F6394">
        <v>0</v>
      </c>
      <c r="G6394" t="s">
        <v>307</v>
      </c>
      <c r="H6394">
        <v>94.3021539399153</v>
      </c>
      <c r="I6394">
        <v>2.36</v>
      </c>
      <c r="J6394" t="s">
        <v>336</v>
      </c>
      <c r="K6394">
        <v>222.55308329819999</v>
      </c>
      <c r="L6394">
        <v>0</v>
      </c>
      <c r="M6394">
        <v>0</v>
      </c>
      <c r="N6394">
        <v>0</v>
      </c>
      <c r="O6394">
        <v>0</v>
      </c>
      <c r="P6394">
        <v>0</v>
      </c>
      <c r="Q6394">
        <v>2.36</v>
      </c>
      <c r="R6394">
        <v>222.55308329819999</v>
      </c>
      <c r="S6394">
        <v>0</v>
      </c>
      <c r="T6394">
        <v>5.5</v>
      </c>
      <c r="U6394">
        <v>94.3021539399153</v>
      </c>
      <c r="V6394">
        <v>0.44739336492891002</v>
      </c>
    </row>
    <row r="6395" spans="1:22" hidden="1" x14ac:dyDescent="0.25">
      <c r="A6395" t="str">
        <f t="shared" si="130"/>
        <v>45-54FAsth Medop_speccare</v>
      </c>
      <c r="B6395" t="s">
        <v>274</v>
      </c>
      <c r="C6395" t="s">
        <v>9</v>
      </c>
      <c r="D6395" t="s">
        <v>339</v>
      </c>
      <c r="E6395" t="s">
        <v>4974</v>
      </c>
      <c r="F6395">
        <v>0</v>
      </c>
      <c r="G6395" t="s">
        <v>308</v>
      </c>
      <c r="H6395">
        <v>128.158685214694</v>
      </c>
      <c r="I6395">
        <v>5.0449999999999999</v>
      </c>
      <c r="J6395" t="s">
        <v>332</v>
      </c>
      <c r="K6395">
        <v>646.56056690813102</v>
      </c>
      <c r="L6395">
        <v>0</v>
      </c>
      <c r="M6395">
        <v>5.0449999999999999</v>
      </c>
      <c r="N6395">
        <v>0</v>
      </c>
      <c r="O6395">
        <v>0</v>
      </c>
      <c r="P6395">
        <v>0</v>
      </c>
      <c r="Q6395">
        <v>0</v>
      </c>
      <c r="R6395">
        <v>0</v>
      </c>
      <c r="S6395">
        <v>0</v>
      </c>
      <c r="T6395">
        <v>5.5</v>
      </c>
      <c r="U6395">
        <v>128.158685214694</v>
      </c>
      <c r="V6395">
        <v>0.35465729349736402</v>
      </c>
    </row>
    <row r="6396" spans="1:22" hidden="1" x14ac:dyDescent="0.25">
      <c r="A6396" t="str">
        <f t="shared" si="130"/>
        <v>45-54FAsth Medop_surg</v>
      </c>
      <c r="B6396" t="s">
        <v>274</v>
      </c>
      <c r="C6396" t="s">
        <v>9</v>
      </c>
      <c r="D6396" t="s">
        <v>339</v>
      </c>
      <c r="E6396" t="s">
        <v>4974</v>
      </c>
      <c r="F6396">
        <v>0</v>
      </c>
      <c r="G6396" t="s">
        <v>309</v>
      </c>
      <c r="H6396">
        <v>802.35338006409302</v>
      </c>
      <c r="I6396">
        <v>0.45500000000000002</v>
      </c>
      <c r="J6396" t="s">
        <v>336</v>
      </c>
      <c r="K6396">
        <v>365.07078792916201</v>
      </c>
      <c r="L6396">
        <v>0</v>
      </c>
      <c r="M6396">
        <v>0</v>
      </c>
      <c r="N6396">
        <v>0</v>
      </c>
      <c r="O6396">
        <v>0</v>
      </c>
      <c r="P6396">
        <v>0</v>
      </c>
      <c r="Q6396">
        <v>0.45500000000000002</v>
      </c>
      <c r="R6396">
        <v>365.07078792916201</v>
      </c>
      <c r="S6396">
        <v>0</v>
      </c>
      <c r="T6396">
        <v>5.5</v>
      </c>
      <c r="U6396">
        <v>802.35338006409302</v>
      </c>
      <c r="V6396">
        <v>8.6255924170616102E-2</v>
      </c>
    </row>
    <row r="6397" spans="1:22" hidden="1" x14ac:dyDescent="0.25">
      <c r="A6397" t="str">
        <f t="shared" si="130"/>
        <v>45-54FAsth Medop_ultrasound</v>
      </c>
      <c r="B6397" t="s">
        <v>274</v>
      </c>
      <c r="C6397" t="s">
        <v>9</v>
      </c>
      <c r="D6397" t="s">
        <v>339</v>
      </c>
      <c r="E6397" t="s">
        <v>4974</v>
      </c>
      <c r="F6397">
        <v>0</v>
      </c>
      <c r="G6397" t="s">
        <v>310</v>
      </c>
      <c r="H6397">
        <v>240.75281368087701</v>
      </c>
      <c r="I6397">
        <v>0.37</v>
      </c>
      <c r="J6397" t="s">
        <v>333</v>
      </c>
      <c r="K6397">
        <v>89.078541061924597</v>
      </c>
      <c r="L6397">
        <v>0</v>
      </c>
      <c r="M6397">
        <v>0</v>
      </c>
      <c r="N6397">
        <v>0.37</v>
      </c>
      <c r="O6397">
        <v>0</v>
      </c>
      <c r="P6397">
        <v>0</v>
      </c>
      <c r="Q6397">
        <v>0</v>
      </c>
      <c r="R6397">
        <v>0</v>
      </c>
      <c r="S6397">
        <v>0</v>
      </c>
      <c r="T6397">
        <v>5.5</v>
      </c>
      <c r="U6397">
        <v>240.75281368087701</v>
      </c>
      <c r="V6397">
        <v>6.2978723404255296E-2</v>
      </c>
    </row>
    <row r="6398" spans="1:22" hidden="1" x14ac:dyDescent="0.25">
      <c r="A6398" t="str">
        <f t="shared" si="130"/>
        <v>45-54FAsth Medop_xray</v>
      </c>
      <c r="B6398" t="s">
        <v>274</v>
      </c>
      <c r="C6398" t="s">
        <v>9</v>
      </c>
      <c r="D6398" t="s">
        <v>339</v>
      </c>
      <c r="E6398" t="s">
        <v>4974</v>
      </c>
      <c r="F6398">
        <v>0</v>
      </c>
      <c r="G6398" t="s">
        <v>311</v>
      </c>
      <c r="H6398">
        <v>116.71231007364599</v>
      </c>
      <c r="I6398">
        <v>1.0249999999999999</v>
      </c>
      <c r="J6398" t="s">
        <v>333</v>
      </c>
      <c r="K6398">
        <v>119.63011782548701</v>
      </c>
      <c r="L6398">
        <v>0</v>
      </c>
      <c r="M6398">
        <v>0</v>
      </c>
      <c r="N6398">
        <v>1.0249999999999999</v>
      </c>
      <c r="O6398">
        <v>0</v>
      </c>
      <c r="P6398">
        <v>0</v>
      </c>
      <c r="Q6398">
        <v>0</v>
      </c>
      <c r="R6398">
        <v>0</v>
      </c>
      <c r="S6398">
        <v>0</v>
      </c>
      <c r="T6398">
        <v>5.5</v>
      </c>
      <c r="U6398">
        <v>116.71231007364599</v>
      </c>
      <c r="V6398">
        <v>0.17446808510638301</v>
      </c>
    </row>
    <row r="6399" spans="1:22" hidden="1" x14ac:dyDescent="0.25">
      <c r="A6399" t="str">
        <f t="shared" si="130"/>
        <v>45-54FAsth Medrx_generic</v>
      </c>
      <c r="B6399" t="s">
        <v>274</v>
      </c>
      <c r="C6399" t="s">
        <v>9</v>
      </c>
      <c r="D6399" t="s">
        <v>339</v>
      </c>
      <c r="E6399" t="s">
        <v>4974</v>
      </c>
      <c r="F6399">
        <v>0</v>
      </c>
      <c r="G6399" t="s">
        <v>312</v>
      </c>
      <c r="H6399">
        <v>29.267488287323602</v>
      </c>
      <c r="I6399">
        <v>25.38</v>
      </c>
      <c r="J6399" t="s">
        <v>334</v>
      </c>
      <c r="K6399">
        <v>742.80885273227295</v>
      </c>
      <c r="L6399">
        <v>0</v>
      </c>
      <c r="M6399">
        <v>0</v>
      </c>
      <c r="N6399">
        <v>0</v>
      </c>
      <c r="O6399">
        <v>25.38</v>
      </c>
      <c r="P6399">
        <v>0</v>
      </c>
      <c r="Q6399">
        <v>0</v>
      </c>
      <c r="R6399">
        <v>0</v>
      </c>
      <c r="S6399">
        <v>0</v>
      </c>
      <c r="T6399">
        <v>5.5</v>
      </c>
      <c r="U6399">
        <v>29.267488287323602</v>
      </c>
      <c r="V6399">
        <v>0.77496183206106894</v>
      </c>
    </row>
    <row r="6400" spans="1:22" hidden="1" x14ac:dyDescent="0.25">
      <c r="A6400" t="str">
        <f t="shared" si="130"/>
        <v>45-54FAsth Medrx_npbrand</v>
      </c>
      <c r="B6400" t="s">
        <v>274</v>
      </c>
      <c r="C6400" t="s">
        <v>9</v>
      </c>
      <c r="D6400" t="s">
        <v>339</v>
      </c>
      <c r="E6400" t="s">
        <v>4974</v>
      </c>
      <c r="F6400">
        <v>0</v>
      </c>
      <c r="G6400" t="s">
        <v>2688</v>
      </c>
      <c r="H6400">
        <v>358.81084355601399</v>
      </c>
      <c r="I6400">
        <v>0.927016497095</v>
      </c>
      <c r="J6400" t="s">
        <v>334</v>
      </c>
      <c r="K6400">
        <v>332.62357131299802</v>
      </c>
      <c r="L6400">
        <v>0</v>
      </c>
      <c r="M6400">
        <v>0</v>
      </c>
      <c r="N6400">
        <v>0</v>
      </c>
      <c r="O6400">
        <v>0.927016497095</v>
      </c>
      <c r="P6400">
        <v>0</v>
      </c>
      <c r="Q6400">
        <v>0</v>
      </c>
      <c r="R6400">
        <v>0</v>
      </c>
      <c r="S6400">
        <v>0</v>
      </c>
      <c r="T6400">
        <v>5.5</v>
      </c>
      <c r="U6400">
        <v>358.81084355601399</v>
      </c>
      <c r="V6400">
        <v>2.8305847239541999E-2</v>
      </c>
    </row>
    <row r="6401" spans="1:22" hidden="1" x14ac:dyDescent="0.25">
      <c r="A6401" t="str">
        <f t="shared" si="130"/>
        <v>45-54FAsth Medrx_pbrand</v>
      </c>
      <c r="B6401" t="s">
        <v>274</v>
      </c>
      <c r="C6401" t="s">
        <v>9</v>
      </c>
      <c r="D6401" t="s">
        <v>339</v>
      </c>
      <c r="E6401" t="s">
        <v>4974</v>
      </c>
      <c r="F6401">
        <v>0</v>
      </c>
      <c r="G6401" t="s">
        <v>2687</v>
      </c>
      <c r="H6401">
        <v>222.68542197745001</v>
      </c>
      <c r="I6401">
        <v>6.4179835029049999</v>
      </c>
      <c r="J6401" t="s">
        <v>334</v>
      </c>
      <c r="K6401">
        <v>1429.19136458871</v>
      </c>
      <c r="L6401">
        <v>0</v>
      </c>
      <c r="M6401">
        <v>0</v>
      </c>
      <c r="N6401">
        <v>0</v>
      </c>
      <c r="O6401">
        <v>6.4179835029049999</v>
      </c>
      <c r="P6401">
        <v>0</v>
      </c>
      <c r="Q6401">
        <v>0</v>
      </c>
      <c r="R6401">
        <v>0</v>
      </c>
      <c r="S6401">
        <v>0</v>
      </c>
      <c r="T6401">
        <v>5.5</v>
      </c>
      <c r="U6401">
        <v>222.68542197745001</v>
      </c>
      <c r="V6401">
        <v>0.19596896192076299</v>
      </c>
    </row>
    <row r="6402" spans="1:22" hidden="1" x14ac:dyDescent="0.25">
      <c r="A6402" t="str">
        <f t="shared" si="130"/>
        <v>45-54FAsth Medrx_specialty</v>
      </c>
      <c r="B6402" t="s">
        <v>274</v>
      </c>
      <c r="C6402" t="s">
        <v>9</v>
      </c>
      <c r="D6402" t="s">
        <v>339</v>
      </c>
      <c r="E6402" t="s">
        <v>4974</v>
      </c>
      <c r="F6402">
        <v>0</v>
      </c>
      <c r="G6402" t="s">
        <v>313</v>
      </c>
      <c r="H6402">
        <v>1328.3354286272299</v>
      </c>
      <c r="I6402">
        <v>2.5000000000000001E-2</v>
      </c>
      <c r="J6402" t="s">
        <v>334</v>
      </c>
      <c r="K6402">
        <v>33.208385715680798</v>
      </c>
      <c r="L6402">
        <v>0</v>
      </c>
      <c r="M6402">
        <v>0</v>
      </c>
      <c r="N6402">
        <v>0</v>
      </c>
      <c r="O6402">
        <v>2.5000000000000001E-2</v>
      </c>
      <c r="P6402">
        <v>0</v>
      </c>
      <c r="Q6402">
        <v>0</v>
      </c>
      <c r="R6402">
        <v>0</v>
      </c>
      <c r="S6402">
        <v>0</v>
      </c>
      <c r="T6402">
        <v>5.5</v>
      </c>
      <c r="U6402">
        <v>1328.3354286272299</v>
      </c>
      <c r="V6402">
        <v>7.6335877862595397E-4</v>
      </c>
    </row>
    <row r="6403" spans="1:22" hidden="1" x14ac:dyDescent="0.25">
      <c r="A6403" t="str">
        <f t="shared" si="130"/>
        <v>45-54FAsth Highip_fac</v>
      </c>
      <c r="B6403" t="s">
        <v>274</v>
      </c>
      <c r="C6403" t="s">
        <v>9</v>
      </c>
      <c r="D6403" t="s">
        <v>339</v>
      </c>
      <c r="E6403" t="s">
        <v>4975</v>
      </c>
      <c r="F6403">
        <v>526</v>
      </c>
      <c r="G6403" t="s">
        <v>289</v>
      </c>
      <c r="H6403">
        <v>5967.8662419170596</v>
      </c>
      <c r="I6403">
        <v>5.29</v>
      </c>
      <c r="J6403" t="s">
        <v>335</v>
      </c>
      <c r="K6403">
        <v>31570.012419741299</v>
      </c>
      <c r="L6403">
        <v>16605826.532783899</v>
      </c>
      <c r="M6403">
        <v>0</v>
      </c>
      <c r="N6403">
        <v>0</v>
      </c>
      <c r="O6403">
        <v>0</v>
      </c>
      <c r="P6403">
        <v>5.29</v>
      </c>
      <c r="Q6403">
        <v>0</v>
      </c>
      <c r="R6403">
        <v>0</v>
      </c>
      <c r="S6403">
        <v>2782.54</v>
      </c>
      <c r="T6403">
        <v>10</v>
      </c>
      <c r="U6403">
        <v>5967.8662419170596</v>
      </c>
      <c r="V6403">
        <v>1</v>
      </c>
    </row>
    <row r="6404" spans="1:22" hidden="1" x14ac:dyDescent="0.25">
      <c r="A6404" t="str">
        <f t="shared" si="130"/>
        <v>45-54FAsth Highip_prof</v>
      </c>
      <c r="B6404" t="s">
        <v>274</v>
      </c>
      <c r="C6404" t="s">
        <v>9</v>
      </c>
      <c r="D6404" t="s">
        <v>339</v>
      </c>
      <c r="E6404" t="s">
        <v>4975</v>
      </c>
      <c r="F6404">
        <v>526</v>
      </c>
      <c r="G6404" t="s">
        <v>290</v>
      </c>
      <c r="H6404">
        <v>5101.4963120316197</v>
      </c>
      <c r="I6404">
        <v>1.17</v>
      </c>
      <c r="J6404" t="s">
        <v>363</v>
      </c>
      <c r="K6404">
        <v>5968.7506850769896</v>
      </c>
      <c r="L6404">
        <v>3139562.8603504999</v>
      </c>
      <c r="M6404">
        <v>0</v>
      </c>
      <c r="N6404">
        <v>0</v>
      </c>
      <c r="O6404">
        <v>0</v>
      </c>
      <c r="P6404">
        <v>0</v>
      </c>
      <c r="Q6404">
        <v>0</v>
      </c>
      <c r="R6404">
        <v>0</v>
      </c>
      <c r="S6404">
        <v>615.41999999999996</v>
      </c>
      <c r="T6404">
        <v>10</v>
      </c>
      <c r="U6404">
        <v>5101.4963120316197</v>
      </c>
      <c r="V6404">
        <v>0.22117202268430999</v>
      </c>
    </row>
    <row r="6405" spans="1:22" hidden="1" x14ac:dyDescent="0.25">
      <c r="A6405" t="str">
        <f t="shared" si="130"/>
        <v>45-54FAsth Highop_ambulance</v>
      </c>
      <c r="B6405" t="s">
        <v>274</v>
      </c>
      <c r="C6405" t="s">
        <v>9</v>
      </c>
      <c r="D6405" t="s">
        <v>339</v>
      </c>
      <c r="E6405" t="s">
        <v>4975</v>
      </c>
      <c r="F6405">
        <v>526</v>
      </c>
      <c r="G6405" t="s">
        <v>291</v>
      </c>
      <c r="H6405">
        <v>1032.5020176867899</v>
      </c>
      <c r="I6405">
        <v>0.44</v>
      </c>
      <c r="J6405" t="s">
        <v>336</v>
      </c>
      <c r="K6405">
        <v>454.30088778218902</v>
      </c>
      <c r="L6405">
        <v>238962.26697343099</v>
      </c>
      <c r="M6405">
        <v>0</v>
      </c>
      <c r="N6405">
        <v>0</v>
      </c>
      <c r="O6405">
        <v>0</v>
      </c>
      <c r="P6405">
        <v>0</v>
      </c>
      <c r="Q6405">
        <v>0.44</v>
      </c>
      <c r="R6405">
        <v>454.30088778218902</v>
      </c>
      <c r="S6405">
        <v>231.44</v>
      </c>
      <c r="T6405">
        <v>10</v>
      </c>
      <c r="U6405">
        <v>1032.5020176867899</v>
      </c>
      <c r="V6405">
        <v>2.2703818369453E-2</v>
      </c>
    </row>
    <row r="6406" spans="1:22" hidden="1" x14ac:dyDescent="0.25">
      <c r="A6406" t="str">
        <f t="shared" si="130"/>
        <v>45-54FAsth Highop_chiro</v>
      </c>
      <c r="B6406" t="s">
        <v>274</v>
      </c>
      <c r="C6406" t="s">
        <v>9</v>
      </c>
      <c r="D6406" t="s">
        <v>339</v>
      </c>
      <c r="E6406" t="s">
        <v>4975</v>
      </c>
      <c r="F6406">
        <v>526</v>
      </c>
      <c r="G6406" t="s">
        <v>292</v>
      </c>
      <c r="H6406">
        <v>43.625432999714</v>
      </c>
      <c r="I6406">
        <v>1.17</v>
      </c>
      <c r="J6406" t="s">
        <v>332</v>
      </c>
      <c r="K6406">
        <v>51.041756609665399</v>
      </c>
      <c r="L6406">
        <v>26847.963976684001</v>
      </c>
      <c r="M6406">
        <v>1.17</v>
      </c>
      <c r="N6406">
        <v>0</v>
      </c>
      <c r="O6406">
        <v>0</v>
      </c>
      <c r="P6406">
        <v>0</v>
      </c>
      <c r="Q6406">
        <v>0</v>
      </c>
      <c r="R6406">
        <v>0</v>
      </c>
      <c r="S6406">
        <v>615.41999999999996</v>
      </c>
      <c r="T6406">
        <v>10</v>
      </c>
      <c r="U6406">
        <v>43.625432999714</v>
      </c>
      <c r="V6406">
        <v>4.2857142857142899E-2</v>
      </c>
    </row>
    <row r="6407" spans="1:22" hidden="1" x14ac:dyDescent="0.25">
      <c r="A6407" t="str">
        <f t="shared" si="130"/>
        <v>45-54FAsth Highop_ct_mri</v>
      </c>
      <c r="B6407" t="s">
        <v>274</v>
      </c>
      <c r="C6407" t="s">
        <v>9</v>
      </c>
      <c r="D6407" t="s">
        <v>339</v>
      </c>
      <c r="E6407" t="s">
        <v>4975</v>
      </c>
      <c r="F6407">
        <v>526</v>
      </c>
      <c r="G6407" t="s">
        <v>293</v>
      </c>
      <c r="H6407">
        <v>1248.7952878772901</v>
      </c>
      <c r="I6407">
        <v>1.63</v>
      </c>
      <c r="J6407" t="s">
        <v>333</v>
      </c>
      <c r="K6407">
        <v>2035.53631923998</v>
      </c>
      <c r="L6407">
        <v>1070692.1039202299</v>
      </c>
      <c r="M6407">
        <v>0</v>
      </c>
      <c r="N6407">
        <v>1.63</v>
      </c>
      <c r="O6407">
        <v>0</v>
      </c>
      <c r="P6407">
        <v>0</v>
      </c>
      <c r="Q6407">
        <v>0</v>
      </c>
      <c r="R6407">
        <v>0</v>
      </c>
      <c r="S6407">
        <v>857.38</v>
      </c>
      <c r="T6407">
        <v>10</v>
      </c>
      <c r="U6407">
        <v>1248.7952878772901</v>
      </c>
      <c r="V6407">
        <v>9.7721822541966402E-2</v>
      </c>
    </row>
    <row r="6408" spans="1:22" hidden="1" x14ac:dyDescent="0.25">
      <c r="A6408" t="str">
        <f t="shared" si="130"/>
        <v>45-54FAsth Highop_diagnostic_cardiology</v>
      </c>
      <c r="B6408" t="s">
        <v>274</v>
      </c>
      <c r="C6408" t="s">
        <v>9</v>
      </c>
      <c r="D6408" t="s">
        <v>339</v>
      </c>
      <c r="E6408" t="s">
        <v>4975</v>
      </c>
      <c r="F6408">
        <v>526</v>
      </c>
      <c r="G6408" t="s">
        <v>294</v>
      </c>
      <c r="H6408">
        <v>432.47248282243299</v>
      </c>
      <c r="I6408">
        <v>3.15</v>
      </c>
      <c r="J6408" t="s">
        <v>333</v>
      </c>
      <c r="K6408">
        <v>1362.2883208906701</v>
      </c>
      <c r="L6408">
        <v>716563.65678849001</v>
      </c>
      <c r="M6408">
        <v>0</v>
      </c>
      <c r="N6408">
        <v>3.15</v>
      </c>
      <c r="O6408">
        <v>0</v>
      </c>
      <c r="P6408">
        <v>0</v>
      </c>
      <c r="Q6408">
        <v>0</v>
      </c>
      <c r="R6408">
        <v>0</v>
      </c>
      <c r="S6408">
        <v>1656.9</v>
      </c>
      <c r="T6408">
        <v>10</v>
      </c>
      <c r="U6408">
        <v>432.47248282243299</v>
      </c>
      <c r="V6408">
        <v>0.18884892086330901</v>
      </c>
    </row>
    <row r="6409" spans="1:22" hidden="1" x14ac:dyDescent="0.25">
      <c r="A6409" t="str">
        <f t="shared" si="130"/>
        <v>45-54FAsth Highop_dialysis</v>
      </c>
      <c r="B6409" t="s">
        <v>274</v>
      </c>
      <c r="C6409" t="s">
        <v>9</v>
      </c>
      <c r="D6409" t="s">
        <v>339</v>
      </c>
      <c r="E6409" t="s">
        <v>4975</v>
      </c>
      <c r="F6409">
        <v>526</v>
      </c>
      <c r="G6409" t="s">
        <v>295</v>
      </c>
      <c r="H6409">
        <v>17703.632775194601</v>
      </c>
      <c r="I6409">
        <v>7.0000000000000007E-2</v>
      </c>
      <c r="J6409" t="s">
        <v>336</v>
      </c>
      <c r="K6409">
        <v>1239.2542942636201</v>
      </c>
      <c r="L6409">
        <v>651847.75878266501</v>
      </c>
      <c r="M6409">
        <v>0</v>
      </c>
      <c r="N6409">
        <v>0</v>
      </c>
      <c r="O6409">
        <v>0</v>
      </c>
      <c r="P6409">
        <v>0</v>
      </c>
      <c r="Q6409">
        <v>7.0000000000000007E-2</v>
      </c>
      <c r="R6409">
        <v>1239.2542942636201</v>
      </c>
      <c r="S6409">
        <v>36.82</v>
      </c>
      <c r="T6409">
        <v>10</v>
      </c>
      <c r="U6409">
        <v>17703.632775194601</v>
      </c>
      <c r="V6409">
        <v>3.61197110423117E-3</v>
      </c>
    </row>
    <row r="6410" spans="1:22" hidden="1" x14ac:dyDescent="0.25">
      <c r="A6410" t="str">
        <f t="shared" si="130"/>
        <v>45-54FAsth Highop_dme</v>
      </c>
      <c r="B6410" t="s">
        <v>274</v>
      </c>
      <c r="C6410" t="s">
        <v>9</v>
      </c>
      <c r="D6410" t="s">
        <v>339</v>
      </c>
      <c r="E6410" t="s">
        <v>4975</v>
      </c>
      <c r="F6410">
        <v>526</v>
      </c>
      <c r="G6410" t="s">
        <v>296</v>
      </c>
      <c r="H6410">
        <v>184.21424744390399</v>
      </c>
      <c r="I6410">
        <v>2.69</v>
      </c>
      <c r="J6410" t="s">
        <v>336</v>
      </c>
      <c r="K6410">
        <v>495.53632562410297</v>
      </c>
      <c r="L6410">
        <v>260652.10727827801</v>
      </c>
      <c r="M6410">
        <v>0</v>
      </c>
      <c r="N6410">
        <v>0</v>
      </c>
      <c r="O6410">
        <v>0</v>
      </c>
      <c r="P6410">
        <v>0</v>
      </c>
      <c r="Q6410">
        <v>2.69</v>
      </c>
      <c r="R6410">
        <v>495.53632562410297</v>
      </c>
      <c r="S6410">
        <v>1414.94</v>
      </c>
      <c r="T6410">
        <v>10</v>
      </c>
      <c r="U6410">
        <v>184.21424744390399</v>
      </c>
      <c r="V6410">
        <v>0.138802889576883</v>
      </c>
    </row>
    <row r="6411" spans="1:22" hidden="1" x14ac:dyDescent="0.25">
      <c r="A6411" t="str">
        <f t="shared" si="130"/>
        <v>45-54FAsth Highop_er_fac</v>
      </c>
      <c r="B6411" t="s">
        <v>274</v>
      </c>
      <c r="C6411" t="s">
        <v>9</v>
      </c>
      <c r="D6411" t="s">
        <v>339</v>
      </c>
      <c r="E6411" t="s">
        <v>4975</v>
      </c>
      <c r="F6411">
        <v>526</v>
      </c>
      <c r="G6411" t="s">
        <v>297</v>
      </c>
      <c r="H6411">
        <v>3266.3448501192602</v>
      </c>
      <c r="I6411">
        <v>1.0900000000000001</v>
      </c>
      <c r="J6411" t="s">
        <v>336</v>
      </c>
      <c r="K6411">
        <v>3560.31588663</v>
      </c>
      <c r="L6411">
        <v>1872726.1563673799</v>
      </c>
      <c r="M6411">
        <v>0</v>
      </c>
      <c r="N6411">
        <v>0</v>
      </c>
      <c r="O6411">
        <v>0</v>
      </c>
      <c r="P6411">
        <v>0</v>
      </c>
      <c r="Q6411">
        <v>1.0900000000000001</v>
      </c>
      <c r="R6411">
        <v>3560.31588663</v>
      </c>
      <c r="S6411">
        <v>573.34</v>
      </c>
      <c r="T6411">
        <v>10</v>
      </c>
      <c r="U6411">
        <v>3266.3448501192602</v>
      </c>
      <c r="V6411">
        <v>5.6243550051599603E-2</v>
      </c>
    </row>
    <row r="6412" spans="1:22" hidden="1" x14ac:dyDescent="0.25">
      <c r="A6412" t="str">
        <f t="shared" si="130"/>
        <v>45-54FAsth Highop_er_prof</v>
      </c>
      <c r="B6412" t="s">
        <v>274</v>
      </c>
      <c r="C6412" t="s">
        <v>9</v>
      </c>
      <c r="D6412" t="s">
        <v>339</v>
      </c>
      <c r="E6412" t="s">
        <v>4975</v>
      </c>
      <c r="F6412">
        <v>526</v>
      </c>
      <c r="G6412" t="s">
        <v>298</v>
      </c>
      <c r="H6412">
        <v>0</v>
      </c>
      <c r="I6412">
        <v>0</v>
      </c>
      <c r="J6412" t="s">
        <v>276</v>
      </c>
      <c r="K6412">
        <v>0</v>
      </c>
      <c r="L6412">
        <v>0</v>
      </c>
      <c r="M6412">
        <v>0</v>
      </c>
      <c r="N6412">
        <v>0</v>
      </c>
      <c r="O6412">
        <v>0</v>
      </c>
      <c r="P6412">
        <v>0</v>
      </c>
      <c r="Q6412">
        <v>0</v>
      </c>
      <c r="R6412">
        <v>0</v>
      </c>
      <c r="S6412">
        <v>0</v>
      </c>
      <c r="T6412">
        <v>10</v>
      </c>
      <c r="U6412">
        <v>0</v>
      </c>
      <c r="V6412">
        <v>0</v>
      </c>
    </row>
    <row r="6413" spans="1:22" hidden="1" x14ac:dyDescent="0.25">
      <c r="A6413" t="str">
        <f t="shared" si="130"/>
        <v>45-54FAsth Highop_eye</v>
      </c>
      <c r="B6413" t="s">
        <v>274</v>
      </c>
      <c r="C6413" t="s">
        <v>9</v>
      </c>
      <c r="D6413" t="s">
        <v>339</v>
      </c>
      <c r="E6413" t="s">
        <v>4975</v>
      </c>
      <c r="F6413">
        <v>526</v>
      </c>
      <c r="G6413" t="s">
        <v>299</v>
      </c>
      <c r="H6413">
        <v>117.98720126263299</v>
      </c>
      <c r="I6413">
        <v>0.26</v>
      </c>
      <c r="J6413" t="s">
        <v>332</v>
      </c>
      <c r="K6413">
        <v>30.676672328284599</v>
      </c>
      <c r="L6413">
        <v>16135.929644677701</v>
      </c>
      <c r="M6413">
        <v>0.26</v>
      </c>
      <c r="N6413">
        <v>0</v>
      </c>
      <c r="O6413">
        <v>0</v>
      </c>
      <c r="P6413">
        <v>0</v>
      </c>
      <c r="Q6413">
        <v>0</v>
      </c>
      <c r="R6413">
        <v>0</v>
      </c>
      <c r="S6413">
        <v>136.76</v>
      </c>
      <c r="T6413">
        <v>10</v>
      </c>
      <c r="U6413">
        <v>117.98720126263299</v>
      </c>
      <c r="V6413">
        <v>9.5238095238095195E-3</v>
      </c>
    </row>
    <row r="6414" spans="1:22" hidden="1" x14ac:dyDescent="0.25">
      <c r="A6414" t="str">
        <f t="shared" si="130"/>
        <v>45-54FAsth Highop_jcode</v>
      </c>
      <c r="B6414" t="s">
        <v>274</v>
      </c>
      <c r="C6414" t="s">
        <v>9</v>
      </c>
      <c r="D6414" t="s">
        <v>339</v>
      </c>
      <c r="E6414" t="s">
        <v>4975</v>
      </c>
      <c r="F6414">
        <v>526</v>
      </c>
      <c r="G6414" t="s">
        <v>300</v>
      </c>
      <c r="H6414">
        <v>6763.2880820590999</v>
      </c>
      <c r="I6414">
        <v>0.4</v>
      </c>
      <c r="J6414" t="s">
        <v>336</v>
      </c>
      <c r="K6414">
        <v>2705.3152328236401</v>
      </c>
      <c r="L6414">
        <v>1422995.81246524</v>
      </c>
      <c r="M6414">
        <v>0</v>
      </c>
      <c r="N6414">
        <v>0</v>
      </c>
      <c r="O6414">
        <v>0</v>
      </c>
      <c r="P6414">
        <v>0</v>
      </c>
      <c r="Q6414">
        <v>0.4</v>
      </c>
      <c r="R6414">
        <v>2705.3152328236401</v>
      </c>
      <c r="S6414">
        <v>210.4</v>
      </c>
      <c r="T6414">
        <v>10</v>
      </c>
      <c r="U6414">
        <v>6763.2880820590999</v>
      </c>
      <c r="V6414">
        <v>2.0639834881321002E-2</v>
      </c>
    </row>
    <row r="6415" spans="1:22" hidden="1" x14ac:dyDescent="0.25">
      <c r="A6415" t="str">
        <f t="shared" si="130"/>
        <v>45-54FAsth Highop_lab</v>
      </c>
      <c r="B6415" t="s">
        <v>274</v>
      </c>
      <c r="C6415" t="s">
        <v>9</v>
      </c>
      <c r="D6415" t="s">
        <v>339</v>
      </c>
      <c r="E6415" t="s">
        <v>4975</v>
      </c>
      <c r="F6415">
        <v>526</v>
      </c>
      <c r="G6415" t="s">
        <v>301</v>
      </c>
      <c r="H6415">
        <v>199.36524615092401</v>
      </c>
      <c r="I6415">
        <v>7.99</v>
      </c>
      <c r="J6415" t="s">
        <v>333</v>
      </c>
      <c r="K6415">
        <v>1592.92831674589</v>
      </c>
      <c r="L6415">
        <v>837880.29460833594</v>
      </c>
      <c r="M6415">
        <v>0</v>
      </c>
      <c r="N6415">
        <v>7.99</v>
      </c>
      <c r="O6415">
        <v>0</v>
      </c>
      <c r="P6415">
        <v>0</v>
      </c>
      <c r="Q6415">
        <v>0</v>
      </c>
      <c r="R6415">
        <v>0</v>
      </c>
      <c r="S6415">
        <v>4202.74</v>
      </c>
      <c r="T6415">
        <v>10</v>
      </c>
      <c r="U6415">
        <v>199.36524615092401</v>
      </c>
      <c r="V6415">
        <v>0.47901678657074298</v>
      </c>
    </row>
    <row r="6416" spans="1:22" hidden="1" x14ac:dyDescent="0.25">
      <c r="A6416" t="str">
        <f t="shared" si="130"/>
        <v>45-54FAsth Highop_mh</v>
      </c>
      <c r="B6416" t="s">
        <v>274</v>
      </c>
      <c r="C6416" t="s">
        <v>9</v>
      </c>
      <c r="D6416" t="s">
        <v>339</v>
      </c>
      <c r="E6416" t="s">
        <v>4975</v>
      </c>
      <c r="F6416">
        <v>526</v>
      </c>
      <c r="G6416" t="s">
        <v>302</v>
      </c>
      <c r="H6416">
        <v>127.75497279091501</v>
      </c>
      <c r="I6416">
        <v>2.0499999999999998</v>
      </c>
      <c r="J6416" t="s">
        <v>332</v>
      </c>
      <c r="K6416">
        <v>261.89769422137499</v>
      </c>
      <c r="L6416">
        <v>137758.18716044299</v>
      </c>
      <c r="M6416">
        <v>2.0499999999999998</v>
      </c>
      <c r="N6416">
        <v>0</v>
      </c>
      <c r="O6416">
        <v>0</v>
      </c>
      <c r="P6416">
        <v>0</v>
      </c>
      <c r="Q6416">
        <v>0</v>
      </c>
      <c r="R6416">
        <v>0</v>
      </c>
      <c r="S6416">
        <v>1078.3</v>
      </c>
      <c r="T6416">
        <v>10</v>
      </c>
      <c r="U6416">
        <v>127.75497279091501</v>
      </c>
      <c r="V6416">
        <v>7.5091575091575102E-2</v>
      </c>
    </row>
    <row r="6417" spans="1:22" hidden="1" x14ac:dyDescent="0.25">
      <c r="A6417" t="str">
        <f t="shared" si="130"/>
        <v>45-54FAsth Highop_op_fac</v>
      </c>
      <c r="B6417" t="s">
        <v>274</v>
      </c>
      <c r="C6417" t="s">
        <v>9</v>
      </c>
      <c r="D6417" t="s">
        <v>339</v>
      </c>
      <c r="E6417" t="s">
        <v>4975</v>
      </c>
      <c r="F6417">
        <v>526</v>
      </c>
      <c r="G6417" t="s">
        <v>303</v>
      </c>
      <c r="H6417">
        <v>2168.4044722411099</v>
      </c>
      <c r="I6417">
        <v>5.1100000000000003</v>
      </c>
      <c r="J6417" t="s">
        <v>336</v>
      </c>
      <c r="K6417">
        <v>11080.5468531521</v>
      </c>
      <c r="L6417">
        <v>5828367.6447579898</v>
      </c>
      <c r="M6417">
        <v>0</v>
      </c>
      <c r="N6417">
        <v>0</v>
      </c>
      <c r="O6417">
        <v>0</v>
      </c>
      <c r="P6417">
        <v>0</v>
      </c>
      <c r="Q6417">
        <v>5.1100000000000003</v>
      </c>
      <c r="R6417">
        <v>11080.5468531521</v>
      </c>
      <c r="S6417">
        <v>2687.86</v>
      </c>
      <c r="T6417">
        <v>10</v>
      </c>
      <c r="U6417">
        <v>2168.4044722411099</v>
      </c>
      <c r="V6417">
        <v>0.26367389060887497</v>
      </c>
    </row>
    <row r="6418" spans="1:22" hidden="1" x14ac:dyDescent="0.25">
      <c r="A6418" t="str">
        <f t="shared" si="130"/>
        <v>45-54FAsth Highop_other</v>
      </c>
      <c r="B6418" t="s">
        <v>274</v>
      </c>
      <c r="C6418" t="s">
        <v>9</v>
      </c>
      <c r="D6418" t="s">
        <v>339</v>
      </c>
      <c r="E6418" t="s">
        <v>4975</v>
      </c>
      <c r="F6418">
        <v>526</v>
      </c>
      <c r="G6418" t="s">
        <v>304</v>
      </c>
      <c r="H6418">
        <v>9186.6185872610604</v>
      </c>
      <c r="I6418">
        <v>1</v>
      </c>
      <c r="J6418" t="s">
        <v>336</v>
      </c>
      <c r="K6418">
        <v>9186.6185872610604</v>
      </c>
      <c r="L6418">
        <v>4832161.3768993197</v>
      </c>
      <c r="M6418">
        <v>0</v>
      </c>
      <c r="N6418">
        <v>0</v>
      </c>
      <c r="O6418">
        <v>0</v>
      </c>
      <c r="P6418">
        <v>0</v>
      </c>
      <c r="Q6418">
        <v>1</v>
      </c>
      <c r="R6418">
        <v>9186.6185872610604</v>
      </c>
      <c r="S6418">
        <v>526</v>
      </c>
      <c r="T6418">
        <v>10</v>
      </c>
      <c r="U6418">
        <v>9186.6185872610604</v>
      </c>
      <c r="V6418">
        <v>5.1599587203302398E-2</v>
      </c>
    </row>
    <row r="6419" spans="1:22" hidden="1" x14ac:dyDescent="0.25">
      <c r="A6419" t="str">
        <f t="shared" si="130"/>
        <v>45-54FAsth Highop_prev</v>
      </c>
      <c r="B6419" t="s">
        <v>274</v>
      </c>
      <c r="C6419" t="s">
        <v>9</v>
      </c>
      <c r="D6419" t="s">
        <v>339</v>
      </c>
      <c r="E6419" t="s">
        <v>4975</v>
      </c>
      <c r="F6419">
        <v>526</v>
      </c>
      <c r="G6419" t="s">
        <v>305</v>
      </c>
      <c r="H6419">
        <v>191.956807401258</v>
      </c>
      <c r="I6419">
        <v>4.57</v>
      </c>
      <c r="J6419" t="s">
        <v>332</v>
      </c>
      <c r="K6419">
        <v>877.24260982375097</v>
      </c>
      <c r="L6419">
        <v>461429.612767293</v>
      </c>
      <c r="M6419">
        <v>4.57</v>
      </c>
      <c r="N6419">
        <v>0</v>
      </c>
      <c r="O6419">
        <v>0</v>
      </c>
      <c r="P6419">
        <v>0</v>
      </c>
      <c r="Q6419">
        <v>0</v>
      </c>
      <c r="R6419">
        <v>0</v>
      </c>
      <c r="S6419">
        <v>2403.8200000000002</v>
      </c>
      <c r="T6419">
        <v>10</v>
      </c>
      <c r="U6419">
        <v>191.956807401258</v>
      </c>
      <c r="V6419">
        <v>0.167399267399267</v>
      </c>
    </row>
    <row r="6420" spans="1:22" hidden="1" x14ac:dyDescent="0.25">
      <c r="A6420" t="str">
        <f t="shared" si="130"/>
        <v>45-54FAsth Highop_primcare</v>
      </c>
      <c r="B6420" t="s">
        <v>274</v>
      </c>
      <c r="C6420" t="s">
        <v>9</v>
      </c>
      <c r="D6420" t="s">
        <v>339</v>
      </c>
      <c r="E6420" t="s">
        <v>4975</v>
      </c>
      <c r="F6420">
        <v>526</v>
      </c>
      <c r="G6420" t="s">
        <v>306</v>
      </c>
      <c r="H6420">
        <v>120.077594323716</v>
      </c>
      <c r="I6420">
        <v>6.13</v>
      </c>
      <c r="J6420" t="s">
        <v>332</v>
      </c>
      <c r="K6420">
        <v>736.07565320438005</v>
      </c>
      <c r="L6420">
        <v>387175.793585504</v>
      </c>
      <c r="M6420">
        <v>6.13</v>
      </c>
      <c r="N6420">
        <v>0</v>
      </c>
      <c r="O6420">
        <v>0</v>
      </c>
      <c r="P6420">
        <v>0</v>
      </c>
      <c r="Q6420">
        <v>0</v>
      </c>
      <c r="R6420">
        <v>0</v>
      </c>
      <c r="S6420">
        <v>3224.38</v>
      </c>
      <c r="T6420">
        <v>10</v>
      </c>
      <c r="U6420">
        <v>120.077594323716</v>
      </c>
      <c r="V6420">
        <v>0.22454212454212499</v>
      </c>
    </row>
    <row r="6421" spans="1:22" hidden="1" x14ac:dyDescent="0.25">
      <c r="A6421" t="str">
        <f t="shared" si="130"/>
        <v>45-54FAsth Highop_rehab</v>
      </c>
      <c r="B6421" t="s">
        <v>274</v>
      </c>
      <c r="C6421" t="s">
        <v>9</v>
      </c>
      <c r="D6421" t="s">
        <v>339</v>
      </c>
      <c r="E6421" t="s">
        <v>4975</v>
      </c>
      <c r="F6421">
        <v>526</v>
      </c>
      <c r="G6421" t="s">
        <v>307</v>
      </c>
      <c r="H6421">
        <v>162.84653583690499</v>
      </c>
      <c r="I6421">
        <v>6.07</v>
      </c>
      <c r="J6421" t="s">
        <v>336</v>
      </c>
      <c r="K6421">
        <v>988.478472530011</v>
      </c>
      <c r="L6421">
        <v>519939.67655078601</v>
      </c>
      <c r="M6421">
        <v>0</v>
      </c>
      <c r="N6421">
        <v>0</v>
      </c>
      <c r="O6421">
        <v>0</v>
      </c>
      <c r="P6421">
        <v>0</v>
      </c>
      <c r="Q6421">
        <v>6.07</v>
      </c>
      <c r="R6421">
        <v>988.478472530011</v>
      </c>
      <c r="S6421">
        <v>3192.82</v>
      </c>
      <c r="T6421">
        <v>10</v>
      </c>
      <c r="U6421">
        <v>162.84653583690499</v>
      </c>
      <c r="V6421">
        <v>0.31320949432404499</v>
      </c>
    </row>
    <row r="6422" spans="1:22" hidden="1" x14ac:dyDescent="0.25">
      <c r="A6422" t="str">
        <f t="shared" si="130"/>
        <v>45-54FAsth Highop_speccare</v>
      </c>
      <c r="B6422" t="s">
        <v>274</v>
      </c>
      <c r="C6422" t="s">
        <v>9</v>
      </c>
      <c r="D6422" t="s">
        <v>339</v>
      </c>
      <c r="E6422" t="s">
        <v>4975</v>
      </c>
      <c r="F6422">
        <v>526</v>
      </c>
      <c r="G6422" t="s">
        <v>308</v>
      </c>
      <c r="H6422">
        <v>146.74438170384099</v>
      </c>
      <c r="I6422">
        <v>13.12</v>
      </c>
      <c r="J6422" t="s">
        <v>332</v>
      </c>
      <c r="K6422">
        <v>1925.2862879544</v>
      </c>
      <c r="L6422">
        <v>1012700.58746401</v>
      </c>
      <c r="M6422">
        <v>13.12</v>
      </c>
      <c r="N6422">
        <v>0</v>
      </c>
      <c r="O6422">
        <v>0</v>
      </c>
      <c r="P6422">
        <v>0</v>
      </c>
      <c r="Q6422">
        <v>0</v>
      </c>
      <c r="R6422">
        <v>0</v>
      </c>
      <c r="S6422">
        <v>6901.12</v>
      </c>
      <c r="T6422">
        <v>10</v>
      </c>
      <c r="U6422">
        <v>146.74438170384099</v>
      </c>
      <c r="V6422">
        <v>0.48058608058608099</v>
      </c>
    </row>
    <row r="6423" spans="1:22" hidden="1" x14ac:dyDescent="0.25">
      <c r="A6423" t="str">
        <f t="shared" si="130"/>
        <v>45-54FAsth Highop_surg</v>
      </c>
      <c r="B6423" t="s">
        <v>274</v>
      </c>
      <c r="C6423" t="s">
        <v>9</v>
      </c>
      <c r="D6423" t="s">
        <v>339</v>
      </c>
      <c r="E6423" t="s">
        <v>4975</v>
      </c>
      <c r="F6423">
        <v>526</v>
      </c>
      <c r="G6423" t="s">
        <v>309</v>
      </c>
      <c r="H6423">
        <v>2456.7880650821398</v>
      </c>
      <c r="I6423">
        <v>2.5099999999999998</v>
      </c>
      <c r="J6423" t="s">
        <v>336</v>
      </c>
      <c r="K6423">
        <v>6166.5380433561604</v>
      </c>
      <c r="L6423">
        <v>3243599.01080534</v>
      </c>
      <c r="M6423">
        <v>0</v>
      </c>
      <c r="N6423">
        <v>0</v>
      </c>
      <c r="O6423">
        <v>0</v>
      </c>
      <c r="P6423">
        <v>0</v>
      </c>
      <c r="Q6423">
        <v>2.5099999999999998</v>
      </c>
      <c r="R6423">
        <v>6166.5380433561604</v>
      </c>
      <c r="S6423">
        <v>1320.26</v>
      </c>
      <c r="T6423">
        <v>10</v>
      </c>
      <c r="U6423">
        <v>2456.7880650821398</v>
      </c>
      <c r="V6423">
        <v>0.12951496388028899</v>
      </c>
    </row>
    <row r="6424" spans="1:22" hidden="1" x14ac:dyDescent="0.25">
      <c r="A6424" t="str">
        <f t="shared" ref="A6424:A6487" si="131">B6424&amp;C6424&amp;E6424&amp;G6424</f>
        <v>45-54FAsth Highop_ultrasound</v>
      </c>
      <c r="B6424" t="s">
        <v>274</v>
      </c>
      <c r="C6424" t="s">
        <v>9</v>
      </c>
      <c r="D6424" t="s">
        <v>339</v>
      </c>
      <c r="E6424" t="s">
        <v>4975</v>
      </c>
      <c r="F6424">
        <v>526</v>
      </c>
      <c r="G6424" t="s">
        <v>310</v>
      </c>
      <c r="H6424">
        <v>317.35110456546897</v>
      </c>
      <c r="I6424">
        <v>0.65</v>
      </c>
      <c r="J6424" t="s">
        <v>333</v>
      </c>
      <c r="K6424">
        <v>206.27821796755501</v>
      </c>
      <c r="L6424">
        <v>108502.34265093401</v>
      </c>
      <c r="M6424">
        <v>0</v>
      </c>
      <c r="N6424">
        <v>0.65</v>
      </c>
      <c r="O6424">
        <v>0</v>
      </c>
      <c r="P6424">
        <v>0</v>
      </c>
      <c r="Q6424">
        <v>0</v>
      </c>
      <c r="R6424">
        <v>0</v>
      </c>
      <c r="S6424">
        <v>341.9</v>
      </c>
      <c r="T6424">
        <v>10</v>
      </c>
      <c r="U6424">
        <v>317.35110456546897</v>
      </c>
      <c r="V6424">
        <v>3.8968824940047997E-2</v>
      </c>
    </row>
    <row r="6425" spans="1:22" hidden="1" x14ac:dyDescent="0.25">
      <c r="A6425" t="str">
        <f t="shared" si="131"/>
        <v>45-54FAsth Highop_xray</v>
      </c>
      <c r="B6425" t="s">
        <v>274</v>
      </c>
      <c r="C6425" t="s">
        <v>9</v>
      </c>
      <c r="D6425" t="s">
        <v>339</v>
      </c>
      <c r="E6425" t="s">
        <v>4975</v>
      </c>
      <c r="F6425">
        <v>526</v>
      </c>
      <c r="G6425" t="s">
        <v>311</v>
      </c>
      <c r="H6425">
        <v>162.045345586297</v>
      </c>
      <c r="I6425">
        <v>3.26</v>
      </c>
      <c r="J6425" t="s">
        <v>333</v>
      </c>
      <c r="K6425">
        <v>528.267826611327</v>
      </c>
      <c r="L6425">
        <v>277868.87679755798</v>
      </c>
      <c r="M6425">
        <v>0</v>
      </c>
      <c r="N6425">
        <v>3.26</v>
      </c>
      <c r="O6425">
        <v>0</v>
      </c>
      <c r="P6425">
        <v>0</v>
      </c>
      <c r="Q6425">
        <v>0</v>
      </c>
      <c r="R6425">
        <v>0</v>
      </c>
      <c r="S6425">
        <v>1714.76</v>
      </c>
      <c r="T6425">
        <v>10</v>
      </c>
      <c r="U6425">
        <v>162.045345586297</v>
      </c>
      <c r="V6425">
        <v>0.195443645083933</v>
      </c>
    </row>
    <row r="6426" spans="1:22" hidden="1" x14ac:dyDescent="0.25">
      <c r="A6426" t="str">
        <f t="shared" si="131"/>
        <v>45-54FAsth Highrx_generic</v>
      </c>
      <c r="B6426" t="s">
        <v>274</v>
      </c>
      <c r="C6426" t="s">
        <v>9</v>
      </c>
      <c r="D6426" t="s">
        <v>339</v>
      </c>
      <c r="E6426" t="s">
        <v>4975</v>
      </c>
      <c r="F6426">
        <v>526</v>
      </c>
      <c r="G6426" t="s">
        <v>312</v>
      </c>
      <c r="H6426">
        <v>52.259580680825998</v>
      </c>
      <c r="I6426">
        <v>56.38</v>
      </c>
      <c r="J6426" t="s">
        <v>334</v>
      </c>
      <c r="K6426">
        <v>2946.3951587849701</v>
      </c>
      <c r="L6426">
        <v>1549803.85352089</v>
      </c>
      <c r="M6426">
        <v>0</v>
      </c>
      <c r="N6426">
        <v>0</v>
      </c>
      <c r="O6426">
        <v>56.38</v>
      </c>
      <c r="P6426">
        <v>0</v>
      </c>
      <c r="Q6426">
        <v>0</v>
      </c>
      <c r="R6426">
        <v>0</v>
      </c>
      <c r="S6426">
        <v>29655.88</v>
      </c>
      <c r="T6426">
        <v>10</v>
      </c>
      <c r="U6426">
        <v>52.259580680825998</v>
      </c>
      <c r="V6426">
        <v>0.79085425725908298</v>
      </c>
    </row>
    <row r="6427" spans="1:22" hidden="1" x14ac:dyDescent="0.25">
      <c r="A6427" t="str">
        <f t="shared" si="131"/>
        <v>45-54FAsth Highrx_npbrand</v>
      </c>
      <c r="B6427" t="s">
        <v>274</v>
      </c>
      <c r="C6427" t="s">
        <v>9</v>
      </c>
      <c r="D6427" t="s">
        <v>339</v>
      </c>
      <c r="E6427" t="s">
        <v>4975</v>
      </c>
      <c r="F6427">
        <v>526</v>
      </c>
      <c r="G6427" t="s">
        <v>2688</v>
      </c>
      <c r="H6427">
        <v>836.27568449226806</v>
      </c>
      <c r="I6427">
        <v>1.6142329472900001</v>
      </c>
      <c r="J6427" t="s">
        <v>334</v>
      </c>
      <c r="K6427">
        <v>1349.9437629249201</v>
      </c>
      <c r="L6427">
        <v>710070.41929850599</v>
      </c>
      <c r="M6427">
        <v>0</v>
      </c>
      <c r="N6427">
        <v>0</v>
      </c>
      <c r="O6427">
        <v>1.6142329472900001</v>
      </c>
      <c r="P6427">
        <v>0</v>
      </c>
      <c r="Q6427">
        <v>0</v>
      </c>
      <c r="R6427">
        <v>0</v>
      </c>
      <c r="S6427">
        <v>849.08653027454</v>
      </c>
      <c r="T6427">
        <v>10</v>
      </c>
      <c r="U6427">
        <v>836.27568449226806</v>
      </c>
      <c r="V6427">
        <v>2.26431890488147E-2</v>
      </c>
    </row>
    <row r="6428" spans="1:22" hidden="1" x14ac:dyDescent="0.25">
      <c r="A6428" t="str">
        <f t="shared" si="131"/>
        <v>45-54FAsth Highrx_pbrand</v>
      </c>
      <c r="B6428" t="s">
        <v>274</v>
      </c>
      <c r="C6428" t="s">
        <v>9</v>
      </c>
      <c r="D6428" t="s">
        <v>339</v>
      </c>
      <c r="E6428" t="s">
        <v>4975</v>
      </c>
      <c r="F6428">
        <v>526</v>
      </c>
      <c r="G6428" t="s">
        <v>2687</v>
      </c>
      <c r="H6428">
        <v>519.00996593367904</v>
      </c>
      <c r="I6428">
        <v>11.17576705271</v>
      </c>
      <c r="J6428" t="s">
        <v>334</v>
      </c>
      <c r="K6428">
        <v>5800.3344773097497</v>
      </c>
      <c r="L6428">
        <v>3050975.93506493</v>
      </c>
      <c r="M6428">
        <v>0</v>
      </c>
      <c r="N6428">
        <v>0</v>
      </c>
      <c r="O6428">
        <v>11.17576705271</v>
      </c>
      <c r="P6428">
        <v>0</v>
      </c>
      <c r="Q6428">
        <v>0</v>
      </c>
      <c r="R6428">
        <v>0</v>
      </c>
      <c r="S6428">
        <v>5878.4534697254603</v>
      </c>
      <c r="T6428">
        <v>10</v>
      </c>
      <c r="U6428">
        <v>519.00996593367904</v>
      </c>
      <c r="V6428">
        <v>0.15676486257132799</v>
      </c>
    </row>
    <row r="6429" spans="1:22" hidden="1" x14ac:dyDescent="0.25">
      <c r="A6429" t="str">
        <f t="shared" si="131"/>
        <v>45-54FAsth Highrx_specialty</v>
      </c>
      <c r="B6429" t="s">
        <v>274</v>
      </c>
      <c r="C6429" t="s">
        <v>9</v>
      </c>
      <c r="D6429" t="s">
        <v>339</v>
      </c>
      <c r="E6429" t="s">
        <v>4975</v>
      </c>
      <c r="F6429">
        <v>526</v>
      </c>
      <c r="G6429" t="s">
        <v>313</v>
      </c>
      <c r="H6429">
        <v>2906.6647770844502</v>
      </c>
      <c r="I6429">
        <v>2.12</v>
      </c>
      <c r="J6429" t="s">
        <v>334</v>
      </c>
      <c r="K6429">
        <v>6162.1293274190302</v>
      </c>
      <c r="L6429">
        <v>3241280.0262224101</v>
      </c>
      <c r="M6429">
        <v>0</v>
      </c>
      <c r="N6429">
        <v>0</v>
      </c>
      <c r="O6429">
        <v>2.12</v>
      </c>
      <c r="P6429">
        <v>0</v>
      </c>
      <c r="Q6429">
        <v>0</v>
      </c>
      <c r="R6429">
        <v>0</v>
      </c>
      <c r="S6429">
        <v>1115.1199999999999</v>
      </c>
      <c r="T6429">
        <v>10</v>
      </c>
      <c r="U6429">
        <v>2906.6647770844502</v>
      </c>
      <c r="V6429">
        <v>2.97376911207743E-2</v>
      </c>
    </row>
    <row r="6430" spans="1:22" hidden="1" x14ac:dyDescent="0.25">
      <c r="A6430" t="str">
        <f t="shared" si="131"/>
        <v>45-54MAsth Lowip_fac</v>
      </c>
      <c r="B6430" t="s">
        <v>274</v>
      </c>
      <c r="C6430" t="s">
        <v>5</v>
      </c>
      <c r="D6430" t="s">
        <v>591</v>
      </c>
      <c r="E6430" t="s">
        <v>4973</v>
      </c>
      <c r="F6430">
        <v>237</v>
      </c>
      <c r="G6430" t="s">
        <v>289</v>
      </c>
      <c r="H6430">
        <v>0</v>
      </c>
      <c r="I6430">
        <v>0</v>
      </c>
      <c r="J6430" t="s">
        <v>335</v>
      </c>
      <c r="K6430">
        <v>0</v>
      </c>
      <c r="L6430">
        <v>0</v>
      </c>
      <c r="M6430">
        <v>0</v>
      </c>
      <c r="N6430">
        <v>0</v>
      </c>
      <c r="O6430">
        <v>0</v>
      </c>
      <c r="P6430">
        <v>0</v>
      </c>
      <c r="Q6430">
        <v>0</v>
      </c>
      <c r="R6430">
        <v>0</v>
      </c>
      <c r="S6430">
        <v>0</v>
      </c>
      <c r="T6430">
        <v>3</v>
      </c>
      <c r="U6430">
        <v>2595.9522711814202</v>
      </c>
      <c r="V6430">
        <v>1</v>
      </c>
    </row>
    <row r="6431" spans="1:22" hidden="1" x14ac:dyDescent="0.25">
      <c r="A6431" t="str">
        <f t="shared" si="131"/>
        <v>45-54MAsth Lowip_prof</v>
      </c>
      <c r="B6431" t="s">
        <v>274</v>
      </c>
      <c r="C6431" t="s">
        <v>5</v>
      </c>
      <c r="D6431" t="s">
        <v>591</v>
      </c>
      <c r="E6431" t="s">
        <v>4973</v>
      </c>
      <c r="F6431">
        <v>237</v>
      </c>
      <c r="G6431" t="s">
        <v>290</v>
      </c>
      <c r="H6431">
        <v>0</v>
      </c>
      <c r="I6431">
        <v>0</v>
      </c>
      <c r="J6431" t="s">
        <v>363</v>
      </c>
      <c r="K6431">
        <v>0</v>
      </c>
      <c r="L6431">
        <v>0</v>
      </c>
      <c r="M6431">
        <v>0</v>
      </c>
      <c r="N6431">
        <v>0</v>
      </c>
      <c r="O6431">
        <v>0</v>
      </c>
      <c r="P6431">
        <v>0</v>
      </c>
      <c r="Q6431">
        <v>0</v>
      </c>
      <c r="R6431">
        <v>0</v>
      </c>
      <c r="S6431">
        <v>0</v>
      </c>
      <c r="T6431">
        <v>3</v>
      </c>
      <c r="U6431">
        <v>1143.18488133694</v>
      </c>
      <c r="V6431">
        <v>0.5</v>
      </c>
    </row>
    <row r="6432" spans="1:22" hidden="1" x14ac:dyDescent="0.25">
      <c r="A6432" t="str">
        <f t="shared" si="131"/>
        <v>45-54MAsth Lowop_ambulance</v>
      </c>
      <c r="B6432" t="s">
        <v>274</v>
      </c>
      <c r="C6432" t="s">
        <v>5</v>
      </c>
      <c r="D6432" t="s">
        <v>591</v>
      </c>
      <c r="E6432" t="s">
        <v>4973</v>
      </c>
      <c r="F6432">
        <v>237</v>
      </c>
      <c r="G6432" t="s">
        <v>291</v>
      </c>
      <c r="H6432">
        <v>0</v>
      </c>
      <c r="I6432">
        <v>0</v>
      </c>
      <c r="J6432" t="s">
        <v>336</v>
      </c>
      <c r="K6432">
        <v>0</v>
      </c>
      <c r="L6432">
        <v>0</v>
      </c>
      <c r="M6432">
        <v>0</v>
      </c>
      <c r="N6432">
        <v>0</v>
      </c>
      <c r="O6432">
        <v>0</v>
      </c>
      <c r="P6432">
        <v>0</v>
      </c>
      <c r="Q6432">
        <v>0</v>
      </c>
      <c r="R6432">
        <v>0</v>
      </c>
      <c r="S6432">
        <v>0</v>
      </c>
      <c r="T6432">
        <v>3</v>
      </c>
      <c r="U6432">
        <v>0</v>
      </c>
      <c r="V6432">
        <v>0</v>
      </c>
    </row>
    <row r="6433" spans="1:22" hidden="1" x14ac:dyDescent="0.25">
      <c r="A6433" t="str">
        <f t="shared" si="131"/>
        <v>45-54MAsth Lowop_chiro</v>
      </c>
      <c r="B6433" t="s">
        <v>274</v>
      </c>
      <c r="C6433" t="s">
        <v>5</v>
      </c>
      <c r="D6433" t="s">
        <v>591</v>
      </c>
      <c r="E6433" t="s">
        <v>4973</v>
      </c>
      <c r="F6433">
        <v>237</v>
      </c>
      <c r="G6433" t="s">
        <v>292</v>
      </c>
      <c r="H6433">
        <v>43.7020671553285</v>
      </c>
      <c r="I6433">
        <v>0.59</v>
      </c>
      <c r="J6433" t="s">
        <v>332</v>
      </c>
      <c r="K6433">
        <v>25.7842196216438</v>
      </c>
      <c r="L6433">
        <v>6110.8600503295802</v>
      </c>
      <c r="M6433">
        <v>0.59</v>
      </c>
      <c r="N6433">
        <v>0</v>
      </c>
      <c r="O6433">
        <v>0</v>
      </c>
      <c r="P6433">
        <v>0</v>
      </c>
      <c r="Q6433">
        <v>0</v>
      </c>
      <c r="R6433">
        <v>0</v>
      </c>
      <c r="S6433">
        <v>139.83000000000001</v>
      </c>
      <c r="T6433">
        <v>3</v>
      </c>
      <c r="U6433">
        <v>43.7020671553285</v>
      </c>
      <c r="V6433">
        <v>8.1043956043956006E-2</v>
      </c>
    </row>
    <row r="6434" spans="1:22" hidden="1" x14ac:dyDescent="0.25">
      <c r="A6434" t="str">
        <f t="shared" si="131"/>
        <v>45-54MAsth Lowop_ct_mri</v>
      </c>
      <c r="B6434" t="s">
        <v>274</v>
      </c>
      <c r="C6434" t="s">
        <v>5</v>
      </c>
      <c r="D6434" t="s">
        <v>591</v>
      </c>
      <c r="E6434" t="s">
        <v>4973</v>
      </c>
      <c r="F6434">
        <v>237</v>
      </c>
      <c r="G6434" t="s">
        <v>293</v>
      </c>
      <c r="H6434">
        <v>507.18162052589099</v>
      </c>
      <c r="I6434">
        <v>0.08</v>
      </c>
      <c r="J6434" t="s">
        <v>333</v>
      </c>
      <c r="K6434">
        <v>40.574529642071298</v>
      </c>
      <c r="L6434">
        <v>9616.1635251708904</v>
      </c>
      <c r="M6434">
        <v>0</v>
      </c>
      <c r="N6434">
        <v>0.08</v>
      </c>
      <c r="O6434">
        <v>0</v>
      </c>
      <c r="P6434">
        <v>0</v>
      </c>
      <c r="Q6434">
        <v>0</v>
      </c>
      <c r="R6434">
        <v>0</v>
      </c>
      <c r="S6434">
        <v>18.96</v>
      </c>
      <c r="T6434">
        <v>3</v>
      </c>
      <c r="U6434">
        <v>507.18162052589099</v>
      </c>
      <c r="V6434">
        <v>2.6229508196721301E-2</v>
      </c>
    </row>
    <row r="6435" spans="1:22" hidden="1" x14ac:dyDescent="0.25">
      <c r="A6435" t="str">
        <f t="shared" si="131"/>
        <v>45-54MAsth Lowop_diagnostic_cardiology</v>
      </c>
      <c r="B6435" t="s">
        <v>274</v>
      </c>
      <c r="C6435" t="s">
        <v>5</v>
      </c>
      <c r="D6435" t="s">
        <v>591</v>
      </c>
      <c r="E6435" t="s">
        <v>4973</v>
      </c>
      <c r="F6435">
        <v>237</v>
      </c>
      <c r="G6435" t="s">
        <v>294</v>
      </c>
      <c r="H6435">
        <v>115.81324909830499</v>
      </c>
      <c r="I6435">
        <v>1.04</v>
      </c>
      <c r="J6435" t="s">
        <v>333</v>
      </c>
      <c r="K6435">
        <v>120.44577906223699</v>
      </c>
      <c r="L6435">
        <v>28545.649637750201</v>
      </c>
      <c r="M6435">
        <v>0</v>
      </c>
      <c r="N6435">
        <v>1.04</v>
      </c>
      <c r="O6435">
        <v>0</v>
      </c>
      <c r="P6435">
        <v>0</v>
      </c>
      <c r="Q6435">
        <v>0</v>
      </c>
      <c r="R6435">
        <v>0</v>
      </c>
      <c r="S6435">
        <v>246.48</v>
      </c>
      <c r="T6435">
        <v>3</v>
      </c>
      <c r="U6435">
        <v>115.81324909830499</v>
      </c>
      <c r="V6435">
        <v>0.34098360655737697</v>
      </c>
    </row>
    <row r="6436" spans="1:22" hidden="1" x14ac:dyDescent="0.25">
      <c r="A6436" t="str">
        <f t="shared" si="131"/>
        <v>45-54MAsth Lowop_dialysis</v>
      </c>
      <c r="B6436" t="s">
        <v>274</v>
      </c>
      <c r="C6436" t="s">
        <v>5</v>
      </c>
      <c r="D6436" t="s">
        <v>591</v>
      </c>
      <c r="E6436" t="s">
        <v>4973</v>
      </c>
      <c r="F6436">
        <v>237</v>
      </c>
      <c r="G6436" t="s">
        <v>295</v>
      </c>
      <c r="H6436">
        <v>0</v>
      </c>
      <c r="I6436">
        <v>0</v>
      </c>
      <c r="J6436" t="s">
        <v>336</v>
      </c>
      <c r="K6436">
        <v>0</v>
      </c>
      <c r="L6436">
        <v>0</v>
      </c>
      <c r="M6436">
        <v>0</v>
      </c>
      <c r="N6436">
        <v>0</v>
      </c>
      <c r="O6436">
        <v>0</v>
      </c>
      <c r="P6436">
        <v>0</v>
      </c>
      <c r="Q6436">
        <v>0</v>
      </c>
      <c r="R6436">
        <v>0</v>
      </c>
      <c r="S6436">
        <v>0</v>
      </c>
      <c r="T6436">
        <v>3</v>
      </c>
      <c r="U6436">
        <v>0</v>
      </c>
      <c r="V6436">
        <v>0</v>
      </c>
    </row>
    <row r="6437" spans="1:22" hidden="1" x14ac:dyDescent="0.25">
      <c r="A6437" t="str">
        <f t="shared" si="131"/>
        <v>45-54MAsth Lowop_dme</v>
      </c>
      <c r="B6437" t="s">
        <v>274</v>
      </c>
      <c r="C6437" t="s">
        <v>5</v>
      </c>
      <c r="D6437" t="s">
        <v>591</v>
      </c>
      <c r="E6437" t="s">
        <v>4973</v>
      </c>
      <c r="F6437">
        <v>237</v>
      </c>
      <c r="G6437" t="s">
        <v>296</v>
      </c>
      <c r="H6437">
        <v>57.669824162350402</v>
      </c>
      <c r="I6437">
        <v>0.2</v>
      </c>
      <c r="J6437" t="s">
        <v>336</v>
      </c>
      <c r="K6437">
        <v>11.533964832470099</v>
      </c>
      <c r="L6437">
        <v>2733.5496652954098</v>
      </c>
      <c r="M6437">
        <v>0</v>
      </c>
      <c r="N6437">
        <v>0</v>
      </c>
      <c r="O6437">
        <v>0</v>
      </c>
      <c r="P6437">
        <v>0</v>
      </c>
      <c r="Q6437">
        <v>0.2</v>
      </c>
      <c r="R6437">
        <v>11.533964832470099</v>
      </c>
      <c r="S6437">
        <v>47.4</v>
      </c>
      <c r="T6437">
        <v>3</v>
      </c>
      <c r="U6437">
        <v>57.669824162350402</v>
      </c>
      <c r="V6437">
        <v>8.0971659919028299E-2</v>
      </c>
    </row>
    <row r="6438" spans="1:22" hidden="1" x14ac:dyDescent="0.25">
      <c r="A6438" t="str">
        <f t="shared" si="131"/>
        <v>45-54MAsth Lowop_er_fac</v>
      </c>
      <c r="B6438" t="s">
        <v>274</v>
      </c>
      <c r="C6438" t="s">
        <v>5</v>
      </c>
      <c r="D6438" t="s">
        <v>591</v>
      </c>
      <c r="E6438" t="s">
        <v>4973</v>
      </c>
      <c r="F6438">
        <v>237</v>
      </c>
      <c r="G6438" t="s">
        <v>297</v>
      </c>
      <c r="H6438">
        <v>1275.1633396857101</v>
      </c>
      <c r="I6438">
        <v>0.15</v>
      </c>
      <c r="J6438" t="s">
        <v>336</v>
      </c>
      <c r="K6438">
        <v>191.27450095285599</v>
      </c>
      <c r="L6438">
        <v>45332.0567258269</v>
      </c>
      <c r="M6438">
        <v>0</v>
      </c>
      <c r="N6438">
        <v>0</v>
      </c>
      <c r="O6438">
        <v>0</v>
      </c>
      <c r="P6438">
        <v>0</v>
      </c>
      <c r="Q6438">
        <v>0.15</v>
      </c>
      <c r="R6438">
        <v>191.27450095285599</v>
      </c>
      <c r="S6438">
        <v>35.549999999999997</v>
      </c>
      <c r="T6438">
        <v>3</v>
      </c>
      <c r="U6438">
        <v>1275.1633396857101</v>
      </c>
      <c r="V6438">
        <v>6.0728744939271197E-2</v>
      </c>
    </row>
    <row r="6439" spans="1:22" hidden="1" x14ac:dyDescent="0.25">
      <c r="A6439" t="str">
        <f t="shared" si="131"/>
        <v>45-54MAsth Lowop_er_prof</v>
      </c>
      <c r="B6439" t="s">
        <v>274</v>
      </c>
      <c r="C6439" t="s">
        <v>5</v>
      </c>
      <c r="D6439" t="s">
        <v>591</v>
      </c>
      <c r="E6439" t="s">
        <v>4973</v>
      </c>
      <c r="F6439">
        <v>237</v>
      </c>
      <c r="G6439" t="s">
        <v>298</v>
      </c>
      <c r="H6439">
        <v>0</v>
      </c>
      <c r="I6439">
        <v>0</v>
      </c>
      <c r="J6439" t="s">
        <v>276</v>
      </c>
      <c r="K6439">
        <v>0</v>
      </c>
      <c r="L6439">
        <v>0</v>
      </c>
      <c r="M6439">
        <v>0</v>
      </c>
      <c r="N6439">
        <v>0</v>
      </c>
      <c r="O6439">
        <v>0</v>
      </c>
      <c r="P6439">
        <v>0</v>
      </c>
      <c r="Q6439">
        <v>0</v>
      </c>
      <c r="R6439">
        <v>0</v>
      </c>
      <c r="S6439">
        <v>0</v>
      </c>
      <c r="T6439">
        <v>3</v>
      </c>
      <c r="U6439">
        <v>0</v>
      </c>
      <c r="V6439">
        <v>0</v>
      </c>
    </row>
    <row r="6440" spans="1:22" hidden="1" x14ac:dyDescent="0.25">
      <c r="A6440" t="str">
        <f t="shared" si="131"/>
        <v>45-54MAsth Lowop_eye</v>
      </c>
      <c r="B6440" t="s">
        <v>274</v>
      </c>
      <c r="C6440" t="s">
        <v>5</v>
      </c>
      <c r="D6440" t="s">
        <v>591</v>
      </c>
      <c r="E6440" t="s">
        <v>4973</v>
      </c>
      <c r="F6440">
        <v>237</v>
      </c>
      <c r="G6440" t="s">
        <v>299</v>
      </c>
      <c r="H6440">
        <v>113.856869183204</v>
      </c>
      <c r="I6440">
        <v>0.09</v>
      </c>
      <c r="J6440" t="s">
        <v>332</v>
      </c>
      <c r="K6440">
        <v>10.247118226488301</v>
      </c>
      <c r="L6440">
        <v>2428.5670196777301</v>
      </c>
      <c r="M6440">
        <v>0.09</v>
      </c>
      <c r="N6440">
        <v>0</v>
      </c>
      <c r="O6440">
        <v>0</v>
      </c>
      <c r="P6440">
        <v>0</v>
      </c>
      <c r="Q6440">
        <v>0</v>
      </c>
      <c r="R6440">
        <v>0</v>
      </c>
      <c r="S6440">
        <v>21.33</v>
      </c>
      <c r="T6440">
        <v>3</v>
      </c>
      <c r="U6440">
        <v>113.856869183204</v>
      </c>
      <c r="V6440">
        <v>1.23626373626374E-2</v>
      </c>
    </row>
    <row r="6441" spans="1:22" hidden="1" x14ac:dyDescent="0.25">
      <c r="A6441" t="str">
        <f t="shared" si="131"/>
        <v>45-54MAsth Lowop_jcode</v>
      </c>
      <c r="B6441" t="s">
        <v>274</v>
      </c>
      <c r="C6441" t="s">
        <v>5</v>
      </c>
      <c r="D6441" t="s">
        <v>591</v>
      </c>
      <c r="E6441" t="s">
        <v>4973</v>
      </c>
      <c r="F6441">
        <v>237</v>
      </c>
      <c r="G6441" t="s">
        <v>300</v>
      </c>
      <c r="H6441">
        <v>0</v>
      </c>
      <c r="I6441">
        <v>0</v>
      </c>
      <c r="J6441" t="s">
        <v>336</v>
      </c>
      <c r="K6441">
        <v>0</v>
      </c>
      <c r="L6441">
        <v>0</v>
      </c>
      <c r="M6441">
        <v>0</v>
      </c>
      <c r="N6441">
        <v>0</v>
      </c>
      <c r="O6441">
        <v>0</v>
      </c>
      <c r="P6441">
        <v>0</v>
      </c>
      <c r="Q6441">
        <v>0</v>
      </c>
      <c r="R6441">
        <v>0</v>
      </c>
      <c r="S6441">
        <v>0</v>
      </c>
      <c r="T6441">
        <v>3</v>
      </c>
      <c r="U6441">
        <v>0</v>
      </c>
      <c r="V6441">
        <v>0</v>
      </c>
    </row>
    <row r="6442" spans="1:22" hidden="1" x14ac:dyDescent="0.25">
      <c r="A6442" t="str">
        <f t="shared" si="131"/>
        <v>45-54MAsth Lowop_lab</v>
      </c>
      <c r="B6442" t="s">
        <v>274</v>
      </c>
      <c r="C6442" t="s">
        <v>5</v>
      </c>
      <c r="D6442" t="s">
        <v>591</v>
      </c>
      <c r="E6442" t="s">
        <v>4973</v>
      </c>
      <c r="F6442">
        <v>237</v>
      </c>
      <c r="G6442" t="s">
        <v>301</v>
      </c>
      <c r="H6442">
        <v>95.643210883012799</v>
      </c>
      <c r="I6442">
        <v>1.43</v>
      </c>
      <c r="J6442" t="s">
        <v>333</v>
      </c>
      <c r="K6442">
        <v>136.76979156270801</v>
      </c>
      <c r="L6442">
        <v>32414.440600361901</v>
      </c>
      <c r="M6442">
        <v>0</v>
      </c>
      <c r="N6442">
        <v>1.43</v>
      </c>
      <c r="O6442">
        <v>0</v>
      </c>
      <c r="P6442">
        <v>0</v>
      </c>
      <c r="Q6442">
        <v>0</v>
      </c>
      <c r="R6442">
        <v>0</v>
      </c>
      <c r="S6442">
        <v>338.91</v>
      </c>
      <c r="T6442">
        <v>3</v>
      </c>
      <c r="U6442">
        <v>95.643210883012799</v>
      </c>
      <c r="V6442">
        <v>0.468852459016393</v>
      </c>
    </row>
    <row r="6443" spans="1:22" hidden="1" x14ac:dyDescent="0.25">
      <c r="A6443" t="str">
        <f t="shared" si="131"/>
        <v>45-54MAsth Lowop_mh</v>
      </c>
      <c r="B6443" t="s">
        <v>274</v>
      </c>
      <c r="C6443" t="s">
        <v>5</v>
      </c>
      <c r="D6443" t="s">
        <v>591</v>
      </c>
      <c r="E6443" t="s">
        <v>4973</v>
      </c>
      <c r="F6443">
        <v>237</v>
      </c>
      <c r="G6443" t="s">
        <v>302</v>
      </c>
      <c r="H6443">
        <v>81.272308944963797</v>
      </c>
      <c r="I6443">
        <v>0.17</v>
      </c>
      <c r="J6443" t="s">
        <v>332</v>
      </c>
      <c r="K6443">
        <v>13.816292520643801</v>
      </c>
      <c r="L6443">
        <v>3274.4613273925902</v>
      </c>
      <c r="M6443">
        <v>0.17</v>
      </c>
      <c r="N6443">
        <v>0</v>
      </c>
      <c r="O6443">
        <v>0</v>
      </c>
      <c r="P6443">
        <v>0</v>
      </c>
      <c r="Q6443">
        <v>0</v>
      </c>
      <c r="R6443">
        <v>0</v>
      </c>
      <c r="S6443">
        <v>40.29</v>
      </c>
      <c r="T6443">
        <v>3</v>
      </c>
      <c r="U6443">
        <v>81.272308944963797</v>
      </c>
      <c r="V6443">
        <v>2.3351648351648401E-2</v>
      </c>
    </row>
    <row r="6444" spans="1:22" hidden="1" x14ac:dyDescent="0.25">
      <c r="A6444" t="str">
        <f t="shared" si="131"/>
        <v>45-54MAsth Lowop_op_fac</v>
      </c>
      <c r="B6444" t="s">
        <v>274</v>
      </c>
      <c r="C6444" t="s">
        <v>5</v>
      </c>
      <c r="D6444" t="s">
        <v>591</v>
      </c>
      <c r="E6444" t="s">
        <v>4973</v>
      </c>
      <c r="F6444">
        <v>237</v>
      </c>
      <c r="G6444" t="s">
        <v>303</v>
      </c>
      <c r="H6444">
        <v>357.26150983739097</v>
      </c>
      <c r="I6444">
        <v>0.21</v>
      </c>
      <c r="J6444" t="s">
        <v>336</v>
      </c>
      <c r="K6444">
        <v>75.024917065852193</v>
      </c>
      <c r="L6444">
        <v>17780.905344606999</v>
      </c>
      <c r="M6444">
        <v>0</v>
      </c>
      <c r="N6444">
        <v>0</v>
      </c>
      <c r="O6444">
        <v>0</v>
      </c>
      <c r="P6444">
        <v>0</v>
      </c>
      <c r="Q6444">
        <v>0.21</v>
      </c>
      <c r="R6444">
        <v>75.024917065852193</v>
      </c>
      <c r="S6444">
        <v>49.77</v>
      </c>
      <c r="T6444">
        <v>3</v>
      </c>
      <c r="U6444">
        <v>357.26150983739097</v>
      </c>
      <c r="V6444">
        <v>8.5020242914979699E-2</v>
      </c>
    </row>
    <row r="6445" spans="1:22" hidden="1" x14ac:dyDescent="0.25">
      <c r="A6445" t="str">
        <f t="shared" si="131"/>
        <v>45-54MAsth Lowop_other</v>
      </c>
      <c r="B6445" t="s">
        <v>274</v>
      </c>
      <c r="C6445" t="s">
        <v>5</v>
      </c>
      <c r="D6445" t="s">
        <v>591</v>
      </c>
      <c r="E6445" t="s">
        <v>4973</v>
      </c>
      <c r="F6445">
        <v>237</v>
      </c>
      <c r="G6445" t="s">
        <v>304</v>
      </c>
      <c r="H6445">
        <v>100.69096412366601</v>
      </c>
      <c r="I6445">
        <v>1</v>
      </c>
      <c r="J6445" t="s">
        <v>336</v>
      </c>
      <c r="K6445">
        <v>100.69096412366601</v>
      </c>
      <c r="L6445">
        <v>23863.7584973089</v>
      </c>
      <c r="M6445">
        <v>0</v>
      </c>
      <c r="N6445">
        <v>0</v>
      </c>
      <c r="O6445">
        <v>0</v>
      </c>
      <c r="P6445">
        <v>0</v>
      </c>
      <c r="Q6445">
        <v>1</v>
      </c>
      <c r="R6445">
        <v>100.69096412366601</v>
      </c>
      <c r="S6445">
        <v>237</v>
      </c>
      <c r="T6445">
        <v>3</v>
      </c>
      <c r="U6445">
        <v>100.69096412366601</v>
      </c>
      <c r="V6445">
        <v>0.40485829959514202</v>
      </c>
    </row>
    <row r="6446" spans="1:22" hidden="1" x14ac:dyDescent="0.25">
      <c r="A6446" t="str">
        <f t="shared" si="131"/>
        <v>45-54MAsth Lowop_prev</v>
      </c>
      <c r="B6446" t="s">
        <v>274</v>
      </c>
      <c r="C6446" t="s">
        <v>5</v>
      </c>
      <c r="D6446" t="s">
        <v>591</v>
      </c>
      <c r="E6446" t="s">
        <v>4973</v>
      </c>
      <c r="F6446">
        <v>237</v>
      </c>
      <c r="G6446" t="s">
        <v>305</v>
      </c>
      <c r="H6446">
        <v>113.016523965365</v>
      </c>
      <c r="I6446">
        <v>1.47</v>
      </c>
      <c r="J6446" t="s">
        <v>332</v>
      </c>
      <c r="K6446">
        <v>166.13429022908699</v>
      </c>
      <c r="L6446">
        <v>39373.826784293698</v>
      </c>
      <c r="M6446">
        <v>1.47</v>
      </c>
      <c r="N6446">
        <v>0</v>
      </c>
      <c r="O6446">
        <v>0</v>
      </c>
      <c r="P6446">
        <v>0</v>
      </c>
      <c r="Q6446">
        <v>0</v>
      </c>
      <c r="R6446">
        <v>0</v>
      </c>
      <c r="S6446">
        <v>348.39</v>
      </c>
      <c r="T6446">
        <v>3</v>
      </c>
      <c r="U6446">
        <v>113.016523965365</v>
      </c>
      <c r="V6446">
        <v>0.20192307692307701</v>
      </c>
    </row>
    <row r="6447" spans="1:22" hidden="1" x14ac:dyDescent="0.25">
      <c r="A6447" t="str">
        <f t="shared" si="131"/>
        <v>45-54MAsth Lowop_primcare</v>
      </c>
      <c r="B6447" t="s">
        <v>274</v>
      </c>
      <c r="C6447" t="s">
        <v>5</v>
      </c>
      <c r="D6447" t="s">
        <v>591</v>
      </c>
      <c r="E6447" t="s">
        <v>4973</v>
      </c>
      <c r="F6447">
        <v>237</v>
      </c>
      <c r="G6447" t="s">
        <v>306</v>
      </c>
      <c r="H6447">
        <v>105.00110808974</v>
      </c>
      <c r="I6447">
        <v>2.4900000000000002</v>
      </c>
      <c r="J6447" t="s">
        <v>332</v>
      </c>
      <c r="K6447">
        <v>261.45275914345302</v>
      </c>
      <c r="L6447">
        <v>61964.303916998397</v>
      </c>
      <c r="M6447">
        <v>2.4900000000000002</v>
      </c>
      <c r="N6447">
        <v>0</v>
      </c>
      <c r="O6447">
        <v>0</v>
      </c>
      <c r="P6447">
        <v>0</v>
      </c>
      <c r="Q6447">
        <v>0</v>
      </c>
      <c r="R6447">
        <v>0</v>
      </c>
      <c r="S6447">
        <v>590.13</v>
      </c>
      <c r="T6447">
        <v>3</v>
      </c>
      <c r="U6447">
        <v>105.00110808974</v>
      </c>
      <c r="V6447">
        <v>0.34203296703296698</v>
      </c>
    </row>
    <row r="6448" spans="1:22" hidden="1" x14ac:dyDescent="0.25">
      <c r="A6448" t="str">
        <f t="shared" si="131"/>
        <v>45-54MAsth Lowop_rehab</v>
      </c>
      <c r="B6448" t="s">
        <v>274</v>
      </c>
      <c r="C6448" t="s">
        <v>5</v>
      </c>
      <c r="D6448" t="s">
        <v>591</v>
      </c>
      <c r="E6448" t="s">
        <v>4973</v>
      </c>
      <c r="F6448">
        <v>237</v>
      </c>
      <c r="G6448" t="s">
        <v>307</v>
      </c>
      <c r="H6448">
        <v>58.927554612437397</v>
      </c>
      <c r="I6448">
        <v>0.8</v>
      </c>
      <c r="J6448" t="s">
        <v>336</v>
      </c>
      <c r="K6448">
        <v>47.142043689949901</v>
      </c>
      <c r="L6448">
        <v>11172.6643545181</v>
      </c>
      <c r="M6448">
        <v>0</v>
      </c>
      <c r="N6448">
        <v>0</v>
      </c>
      <c r="O6448">
        <v>0</v>
      </c>
      <c r="P6448">
        <v>0</v>
      </c>
      <c r="Q6448">
        <v>0.8</v>
      </c>
      <c r="R6448">
        <v>47.142043689949901</v>
      </c>
      <c r="S6448">
        <v>189.6</v>
      </c>
      <c r="T6448">
        <v>3</v>
      </c>
      <c r="U6448">
        <v>58.927554612437397</v>
      </c>
      <c r="V6448">
        <v>0.32388663967611298</v>
      </c>
    </row>
    <row r="6449" spans="1:22" hidden="1" x14ac:dyDescent="0.25">
      <c r="A6449" t="str">
        <f t="shared" si="131"/>
        <v>45-54MAsth Lowop_speccare</v>
      </c>
      <c r="B6449" t="s">
        <v>274</v>
      </c>
      <c r="C6449" t="s">
        <v>5</v>
      </c>
      <c r="D6449" t="s">
        <v>591</v>
      </c>
      <c r="E6449" t="s">
        <v>4973</v>
      </c>
      <c r="F6449">
        <v>237</v>
      </c>
      <c r="G6449" t="s">
        <v>308</v>
      </c>
      <c r="H6449">
        <v>110.85844558636499</v>
      </c>
      <c r="I6449">
        <v>2.4700000000000002</v>
      </c>
      <c r="J6449" t="s">
        <v>332</v>
      </c>
      <c r="K6449">
        <v>273.82036059832097</v>
      </c>
      <c r="L6449">
        <v>64895.425461801999</v>
      </c>
      <c r="M6449">
        <v>2.4700000000000002</v>
      </c>
      <c r="N6449">
        <v>0</v>
      </c>
      <c r="O6449">
        <v>0</v>
      </c>
      <c r="P6449">
        <v>0</v>
      </c>
      <c r="Q6449">
        <v>0</v>
      </c>
      <c r="R6449">
        <v>0</v>
      </c>
      <c r="S6449">
        <v>585.39</v>
      </c>
      <c r="T6449">
        <v>3</v>
      </c>
      <c r="U6449">
        <v>110.85844558636499</v>
      </c>
      <c r="V6449">
        <v>0.33928571428571402</v>
      </c>
    </row>
    <row r="6450" spans="1:22" hidden="1" x14ac:dyDescent="0.25">
      <c r="A6450" t="str">
        <f t="shared" si="131"/>
        <v>45-54MAsth Lowop_surg</v>
      </c>
      <c r="B6450" t="s">
        <v>274</v>
      </c>
      <c r="C6450" t="s">
        <v>5</v>
      </c>
      <c r="D6450" t="s">
        <v>591</v>
      </c>
      <c r="E6450" t="s">
        <v>4973</v>
      </c>
      <c r="F6450">
        <v>237</v>
      </c>
      <c r="G6450" t="s">
        <v>309</v>
      </c>
      <c r="H6450">
        <v>166.70454483901401</v>
      </c>
      <c r="I6450">
        <v>0.11</v>
      </c>
      <c r="J6450" t="s">
        <v>336</v>
      </c>
      <c r="K6450">
        <v>18.3374999322915</v>
      </c>
      <c r="L6450">
        <v>4345.9874839530903</v>
      </c>
      <c r="M6450">
        <v>0</v>
      </c>
      <c r="N6450">
        <v>0</v>
      </c>
      <c r="O6450">
        <v>0</v>
      </c>
      <c r="P6450">
        <v>0</v>
      </c>
      <c r="Q6450">
        <v>0.11</v>
      </c>
      <c r="R6450">
        <v>18.3374999322915</v>
      </c>
      <c r="S6450">
        <v>26.07</v>
      </c>
      <c r="T6450">
        <v>3</v>
      </c>
      <c r="U6450">
        <v>166.70454483901401</v>
      </c>
      <c r="V6450">
        <v>4.4534412955465598E-2</v>
      </c>
    </row>
    <row r="6451" spans="1:22" hidden="1" x14ac:dyDescent="0.25">
      <c r="A6451" t="str">
        <f t="shared" si="131"/>
        <v>45-54MAsth Lowop_ultrasound</v>
      </c>
      <c r="B6451" t="s">
        <v>274</v>
      </c>
      <c r="C6451" t="s">
        <v>5</v>
      </c>
      <c r="D6451" t="s">
        <v>591</v>
      </c>
      <c r="E6451" t="s">
        <v>4973</v>
      </c>
      <c r="F6451">
        <v>237</v>
      </c>
      <c r="G6451" t="s">
        <v>310</v>
      </c>
      <c r="H6451">
        <v>210.639414752687</v>
      </c>
      <c r="I6451">
        <v>0.03</v>
      </c>
      <c r="J6451" t="s">
        <v>333</v>
      </c>
      <c r="K6451">
        <v>6.3191824425806002</v>
      </c>
      <c r="L6451">
        <v>1497.6462388916</v>
      </c>
      <c r="M6451">
        <v>0</v>
      </c>
      <c r="N6451">
        <v>0.03</v>
      </c>
      <c r="O6451">
        <v>0</v>
      </c>
      <c r="P6451">
        <v>0</v>
      </c>
      <c r="Q6451">
        <v>0</v>
      </c>
      <c r="R6451">
        <v>0</v>
      </c>
      <c r="S6451">
        <v>7.11</v>
      </c>
      <c r="T6451">
        <v>3</v>
      </c>
      <c r="U6451">
        <v>210.639414752687</v>
      </c>
      <c r="V6451">
        <v>9.8360655737704892E-3</v>
      </c>
    </row>
    <row r="6452" spans="1:22" hidden="1" x14ac:dyDescent="0.25">
      <c r="A6452" t="str">
        <f t="shared" si="131"/>
        <v>45-54MAsth Lowop_xray</v>
      </c>
      <c r="B6452" t="s">
        <v>274</v>
      </c>
      <c r="C6452" t="s">
        <v>5</v>
      </c>
      <c r="D6452" t="s">
        <v>591</v>
      </c>
      <c r="E6452" t="s">
        <v>4973</v>
      </c>
      <c r="F6452">
        <v>237</v>
      </c>
      <c r="G6452" t="s">
        <v>311</v>
      </c>
      <c r="H6452">
        <v>85.6291647995575</v>
      </c>
      <c r="I6452">
        <v>0.47</v>
      </c>
      <c r="J6452" t="s">
        <v>333</v>
      </c>
      <c r="K6452">
        <v>40.245707455792001</v>
      </c>
      <c r="L6452">
        <v>9538.2326670227103</v>
      </c>
      <c r="M6452">
        <v>0</v>
      </c>
      <c r="N6452">
        <v>0.47</v>
      </c>
      <c r="O6452">
        <v>0</v>
      </c>
      <c r="P6452">
        <v>0</v>
      </c>
      <c r="Q6452">
        <v>0</v>
      </c>
      <c r="R6452">
        <v>0</v>
      </c>
      <c r="S6452">
        <v>111.39</v>
      </c>
      <c r="T6452">
        <v>3</v>
      </c>
      <c r="U6452">
        <v>85.6291647995575</v>
      </c>
      <c r="V6452">
        <v>0.15409836065573801</v>
      </c>
    </row>
    <row r="6453" spans="1:22" hidden="1" x14ac:dyDescent="0.25">
      <c r="A6453" t="str">
        <f t="shared" si="131"/>
        <v>45-54MAsth Lowrx_generic</v>
      </c>
      <c r="B6453" t="s">
        <v>274</v>
      </c>
      <c r="C6453" t="s">
        <v>5</v>
      </c>
      <c r="D6453" t="s">
        <v>591</v>
      </c>
      <c r="E6453" t="s">
        <v>4973</v>
      </c>
      <c r="F6453">
        <v>237</v>
      </c>
      <c r="G6453" t="s">
        <v>312</v>
      </c>
      <c r="H6453">
        <v>19.987464994530999</v>
      </c>
      <c r="I6453">
        <v>13.43</v>
      </c>
      <c r="J6453" t="s">
        <v>334</v>
      </c>
      <c r="K6453">
        <v>268.43165487655199</v>
      </c>
      <c r="L6453">
        <v>63618.302205742802</v>
      </c>
      <c r="M6453">
        <v>0</v>
      </c>
      <c r="N6453">
        <v>0</v>
      </c>
      <c r="O6453">
        <v>13.43</v>
      </c>
      <c r="P6453">
        <v>0</v>
      </c>
      <c r="Q6453">
        <v>0</v>
      </c>
      <c r="R6453">
        <v>0</v>
      </c>
      <c r="S6453">
        <v>3182.91</v>
      </c>
      <c r="T6453">
        <v>3</v>
      </c>
      <c r="U6453">
        <v>19.987464994530999</v>
      </c>
      <c r="V6453">
        <v>0.74818941504178305</v>
      </c>
    </row>
    <row r="6454" spans="1:22" hidden="1" x14ac:dyDescent="0.25">
      <c r="A6454" t="str">
        <f t="shared" si="131"/>
        <v>45-54MAsth Lowrx_npbrand</v>
      </c>
      <c r="B6454" t="s">
        <v>274</v>
      </c>
      <c r="C6454" t="s">
        <v>5</v>
      </c>
      <c r="D6454" t="s">
        <v>591</v>
      </c>
      <c r="E6454" t="s">
        <v>4973</v>
      </c>
      <c r="F6454">
        <v>237</v>
      </c>
      <c r="G6454" t="s">
        <v>2688</v>
      </c>
      <c r="H6454">
        <v>273.70425847648301</v>
      </c>
      <c r="I6454">
        <v>0.56920958500999996</v>
      </c>
      <c r="J6454" t="s">
        <v>334</v>
      </c>
      <c r="K6454">
        <v>155.79508738286901</v>
      </c>
      <c r="L6454">
        <v>36923.435709739897</v>
      </c>
      <c r="M6454">
        <v>0</v>
      </c>
      <c r="N6454">
        <v>0</v>
      </c>
      <c r="O6454">
        <v>0.56920958500999996</v>
      </c>
      <c r="P6454">
        <v>0</v>
      </c>
      <c r="Q6454">
        <v>0</v>
      </c>
      <c r="R6454">
        <v>0</v>
      </c>
      <c r="S6454">
        <v>134.90267164737</v>
      </c>
      <c r="T6454">
        <v>3</v>
      </c>
      <c r="U6454">
        <v>273.70425847648301</v>
      </c>
      <c r="V6454">
        <v>3.1710840390529203E-2</v>
      </c>
    </row>
    <row r="6455" spans="1:22" hidden="1" x14ac:dyDescent="0.25">
      <c r="A6455" t="str">
        <f t="shared" si="131"/>
        <v>45-54MAsth Lowrx_pbrand</v>
      </c>
      <c r="B6455" t="s">
        <v>274</v>
      </c>
      <c r="C6455" t="s">
        <v>5</v>
      </c>
      <c r="D6455" t="s">
        <v>591</v>
      </c>
      <c r="E6455" t="s">
        <v>4973</v>
      </c>
      <c r="F6455">
        <v>237</v>
      </c>
      <c r="G6455" t="s">
        <v>2687</v>
      </c>
      <c r="H6455">
        <v>169.866517109162</v>
      </c>
      <c r="I6455">
        <v>3.9407904149899999</v>
      </c>
      <c r="J6455" t="s">
        <v>334</v>
      </c>
      <c r="K6455">
        <v>669.408342451522</v>
      </c>
      <c r="L6455">
        <v>158649.77716101101</v>
      </c>
      <c r="M6455">
        <v>0</v>
      </c>
      <c r="N6455">
        <v>0</v>
      </c>
      <c r="O6455">
        <v>3.9407904149899999</v>
      </c>
      <c r="P6455">
        <v>0</v>
      </c>
      <c r="Q6455">
        <v>0</v>
      </c>
      <c r="R6455">
        <v>0</v>
      </c>
      <c r="S6455">
        <v>933.96732835263003</v>
      </c>
      <c r="T6455">
        <v>3</v>
      </c>
      <c r="U6455">
        <v>169.866517109162</v>
      </c>
      <c r="V6455">
        <v>0.21954264150362099</v>
      </c>
    </row>
    <row r="6456" spans="1:22" hidden="1" x14ac:dyDescent="0.25">
      <c r="A6456" t="str">
        <f t="shared" si="131"/>
        <v>45-54MAsth Lowrx_specialty</v>
      </c>
      <c r="B6456" t="s">
        <v>274</v>
      </c>
      <c r="C6456" t="s">
        <v>5</v>
      </c>
      <c r="D6456" t="s">
        <v>591</v>
      </c>
      <c r="E6456" t="s">
        <v>4973</v>
      </c>
      <c r="F6456">
        <v>237</v>
      </c>
      <c r="G6456" t="s">
        <v>313</v>
      </c>
      <c r="H6456">
        <v>1083.4403659018999</v>
      </c>
      <c r="I6456">
        <v>0.01</v>
      </c>
      <c r="J6456" t="s">
        <v>334</v>
      </c>
      <c r="K6456">
        <v>10.834403659018999</v>
      </c>
      <c r="L6456">
        <v>2567.7536671875</v>
      </c>
      <c r="M6456">
        <v>0</v>
      </c>
      <c r="N6456">
        <v>0</v>
      </c>
      <c r="O6456">
        <v>0.01</v>
      </c>
      <c r="P6456">
        <v>0</v>
      </c>
      <c r="Q6456">
        <v>0</v>
      </c>
      <c r="R6456">
        <v>0</v>
      </c>
      <c r="S6456">
        <v>2.37</v>
      </c>
      <c r="T6456">
        <v>3</v>
      </c>
      <c r="U6456">
        <v>1083.4403659018999</v>
      </c>
      <c r="V6456">
        <v>5.5710306406685196E-4</v>
      </c>
    </row>
    <row r="6457" spans="1:22" hidden="1" x14ac:dyDescent="0.25">
      <c r="A6457" t="str">
        <f t="shared" si="131"/>
        <v>45-54MAsth Medip_fac</v>
      </c>
      <c r="B6457" t="s">
        <v>274</v>
      </c>
      <c r="C6457" t="s">
        <v>5</v>
      </c>
      <c r="D6457" t="s">
        <v>591</v>
      </c>
      <c r="E6457" t="s">
        <v>4974</v>
      </c>
      <c r="F6457">
        <v>0</v>
      </c>
      <c r="G6457" t="s">
        <v>289</v>
      </c>
      <c r="H6457">
        <v>0</v>
      </c>
      <c r="I6457">
        <v>5.0000000000000001E-3</v>
      </c>
      <c r="J6457" t="s">
        <v>335</v>
      </c>
      <c r="K6457">
        <v>0</v>
      </c>
      <c r="L6457">
        <v>0</v>
      </c>
      <c r="M6457">
        <v>0</v>
      </c>
      <c r="N6457">
        <v>0</v>
      </c>
      <c r="O6457">
        <v>0</v>
      </c>
      <c r="P6457">
        <v>5.0000000000000001E-3</v>
      </c>
      <c r="Q6457">
        <v>0</v>
      </c>
      <c r="R6457">
        <v>0</v>
      </c>
      <c r="S6457">
        <v>0</v>
      </c>
      <c r="T6457">
        <v>5.5</v>
      </c>
      <c r="U6457">
        <v>2595.9522711814202</v>
      </c>
      <c r="V6457">
        <v>1</v>
      </c>
    </row>
    <row r="6458" spans="1:22" hidden="1" x14ac:dyDescent="0.25">
      <c r="A6458" t="str">
        <f t="shared" si="131"/>
        <v>45-54MAsth Medip_prof</v>
      </c>
      <c r="B6458" t="s">
        <v>274</v>
      </c>
      <c r="C6458" t="s">
        <v>5</v>
      </c>
      <c r="D6458" t="s">
        <v>591</v>
      </c>
      <c r="E6458" t="s">
        <v>4974</v>
      </c>
      <c r="F6458">
        <v>0</v>
      </c>
      <c r="G6458" t="s">
        <v>290</v>
      </c>
      <c r="H6458">
        <v>0</v>
      </c>
      <c r="I6458">
        <v>0</v>
      </c>
      <c r="J6458" t="s">
        <v>363</v>
      </c>
      <c r="K6458">
        <v>0</v>
      </c>
      <c r="L6458">
        <v>0</v>
      </c>
      <c r="M6458">
        <v>0</v>
      </c>
      <c r="N6458">
        <v>0</v>
      </c>
      <c r="O6458">
        <v>0</v>
      </c>
      <c r="P6458">
        <v>0</v>
      </c>
      <c r="Q6458">
        <v>0</v>
      </c>
      <c r="R6458">
        <v>0</v>
      </c>
      <c r="S6458">
        <v>0</v>
      </c>
      <c r="T6458">
        <v>5.5</v>
      </c>
      <c r="U6458">
        <v>1143.18488133694</v>
      </c>
      <c r="V6458">
        <v>0.5</v>
      </c>
    </row>
    <row r="6459" spans="1:22" hidden="1" x14ac:dyDescent="0.25">
      <c r="A6459" t="str">
        <f t="shared" si="131"/>
        <v>45-54MAsth Medop_ambulance</v>
      </c>
      <c r="B6459" t="s">
        <v>274</v>
      </c>
      <c r="C6459" t="s">
        <v>5</v>
      </c>
      <c r="D6459" t="s">
        <v>591</v>
      </c>
      <c r="E6459" t="s">
        <v>4974</v>
      </c>
      <c r="F6459">
        <v>0</v>
      </c>
      <c r="G6459" t="s">
        <v>291</v>
      </c>
      <c r="H6459">
        <v>1192.16914648393</v>
      </c>
      <c r="I6459">
        <v>1.4999999999999999E-2</v>
      </c>
      <c r="J6459" t="s">
        <v>336</v>
      </c>
      <c r="K6459">
        <v>17.882537197258898</v>
      </c>
      <c r="L6459">
        <v>0</v>
      </c>
      <c r="M6459">
        <v>0</v>
      </c>
      <c r="N6459">
        <v>0</v>
      </c>
      <c r="O6459">
        <v>0</v>
      </c>
      <c r="P6459">
        <v>0</v>
      </c>
      <c r="Q6459">
        <v>1.4999999999999999E-2</v>
      </c>
      <c r="R6459">
        <v>17.882537197258898</v>
      </c>
      <c r="S6459">
        <v>0</v>
      </c>
      <c r="T6459">
        <v>5.5</v>
      </c>
      <c r="U6459">
        <v>1192.16914648393</v>
      </c>
      <c r="V6459">
        <v>4.0376850605652803E-3</v>
      </c>
    </row>
    <row r="6460" spans="1:22" hidden="1" x14ac:dyDescent="0.25">
      <c r="A6460" t="str">
        <f t="shared" si="131"/>
        <v>45-54MAsth Medop_chiro</v>
      </c>
      <c r="B6460" t="s">
        <v>274</v>
      </c>
      <c r="C6460" t="s">
        <v>5</v>
      </c>
      <c r="D6460" t="s">
        <v>591</v>
      </c>
      <c r="E6460" t="s">
        <v>4974</v>
      </c>
      <c r="F6460">
        <v>0</v>
      </c>
      <c r="G6460" t="s">
        <v>292</v>
      </c>
      <c r="H6460">
        <v>44.7946525775873</v>
      </c>
      <c r="I6460">
        <v>0.91500000000000004</v>
      </c>
      <c r="J6460" t="s">
        <v>332</v>
      </c>
      <c r="K6460">
        <v>40.987107108492403</v>
      </c>
      <c r="L6460">
        <v>0</v>
      </c>
      <c r="M6460">
        <v>0.91500000000000004</v>
      </c>
      <c r="N6460">
        <v>0</v>
      </c>
      <c r="O6460">
        <v>0</v>
      </c>
      <c r="P6460">
        <v>0</v>
      </c>
      <c r="Q6460">
        <v>0</v>
      </c>
      <c r="R6460">
        <v>0</v>
      </c>
      <c r="S6460">
        <v>0</v>
      </c>
      <c r="T6460">
        <v>5.5</v>
      </c>
      <c r="U6460">
        <v>44.7946525775873</v>
      </c>
      <c r="V6460">
        <v>9.05492330529441E-2</v>
      </c>
    </row>
    <row r="6461" spans="1:22" hidden="1" x14ac:dyDescent="0.25">
      <c r="A6461" t="str">
        <f t="shared" si="131"/>
        <v>45-54MAsth Medop_ct_mri</v>
      </c>
      <c r="B6461" t="s">
        <v>274</v>
      </c>
      <c r="C6461" t="s">
        <v>5</v>
      </c>
      <c r="D6461" t="s">
        <v>591</v>
      </c>
      <c r="E6461" t="s">
        <v>4974</v>
      </c>
      <c r="F6461">
        <v>0</v>
      </c>
      <c r="G6461" t="s">
        <v>293</v>
      </c>
      <c r="H6461">
        <v>739.91396078001503</v>
      </c>
      <c r="I6461">
        <v>0.26</v>
      </c>
      <c r="J6461" t="s">
        <v>333</v>
      </c>
      <c r="K6461">
        <v>192.37762980280399</v>
      </c>
      <c r="L6461">
        <v>0</v>
      </c>
      <c r="M6461">
        <v>0</v>
      </c>
      <c r="N6461">
        <v>0.26</v>
      </c>
      <c r="O6461">
        <v>0</v>
      </c>
      <c r="P6461">
        <v>0</v>
      </c>
      <c r="Q6461">
        <v>0</v>
      </c>
      <c r="R6461">
        <v>0</v>
      </c>
      <c r="S6461">
        <v>0</v>
      </c>
      <c r="T6461">
        <v>5.5</v>
      </c>
      <c r="U6461">
        <v>739.91396078001503</v>
      </c>
      <c r="V6461">
        <v>5.6583242655059901E-2</v>
      </c>
    </row>
    <row r="6462" spans="1:22" hidden="1" x14ac:dyDescent="0.25">
      <c r="A6462" t="str">
        <f t="shared" si="131"/>
        <v>45-54MAsth Medop_diagnostic_cardiology</v>
      </c>
      <c r="B6462" t="s">
        <v>274</v>
      </c>
      <c r="C6462" t="s">
        <v>5</v>
      </c>
      <c r="D6462" t="s">
        <v>591</v>
      </c>
      <c r="E6462" t="s">
        <v>4974</v>
      </c>
      <c r="F6462">
        <v>0</v>
      </c>
      <c r="G6462" t="s">
        <v>294</v>
      </c>
      <c r="H6462">
        <v>156.20652020065799</v>
      </c>
      <c r="I6462">
        <v>1.45</v>
      </c>
      <c r="J6462" t="s">
        <v>333</v>
      </c>
      <c r="K6462">
        <v>226.49945429095499</v>
      </c>
      <c r="L6462">
        <v>0</v>
      </c>
      <c r="M6462">
        <v>0</v>
      </c>
      <c r="N6462">
        <v>1.45</v>
      </c>
      <c r="O6462">
        <v>0</v>
      </c>
      <c r="P6462">
        <v>0</v>
      </c>
      <c r="Q6462">
        <v>0</v>
      </c>
      <c r="R6462">
        <v>0</v>
      </c>
      <c r="S6462">
        <v>0</v>
      </c>
      <c r="T6462">
        <v>5.5</v>
      </c>
      <c r="U6462">
        <v>156.20652020065799</v>
      </c>
      <c r="V6462">
        <v>0.315560391730141</v>
      </c>
    </row>
    <row r="6463" spans="1:22" hidden="1" x14ac:dyDescent="0.25">
      <c r="A6463" t="str">
        <f t="shared" si="131"/>
        <v>45-54MAsth Medop_dialysis</v>
      </c>
      <c r="B6463" t="s">
        <v>274</v>
      </c>
      <c r="C6463" t="s">
        <v>5</v>
      </c>
      <c r="D6463" t="s">
        <v>591</v>
      </c>
      <c r="E6463" t="s">
        <v>4974</v>
      </c>
      <c r="F6463">
        <v>0</v>
      </c>
      <c r="G6463" t="s">
        <v>295</v>
      </c>
      <c r="H6463">
        <v>0</v>
      </c>
      <c r="I6463">
        <v>0</v>
      </c>
      <c r="J6463" t="s">
        <v>336</v>
      </c>
      <c r="K6463">
        <v>0</v>
      </c>
      <c r="L6463">
        <v>0</v>
      </c>
      <c r="M6463">
        <v>0</v>
      </c>
      <c r="N6463">
        <v>0</v>
      </c>
      <c r="O6463">
        <v>0</v>
      </c>
      <c r="P6463">
        <v>0</v>
      </c>
      <c r="Q6463">
        <v>0</v>
      </c>
      <c r="R6463">
        <v>0</v>
      </c>
      <c r="S6463">
        <v>0</v>
      </c>
      <c r="T6463">
        <v>5.5</v>
      </c>
      <c r="U6463">
        <v>0</v>
      </c>
      <c r="V6463">
        <v>0</v>
      </c>
    </row>
    <row r="6464" spans="1:22" hidden="1" x14ac:dyDescent="0.25">
      <c r="A6464" t="str">
        <f t="shared" si="131"/>
        <v>45-54MAsth Medop_dme</v>
      </c>
      <c r="B6464" t="s">
        <v>274</v>
      </c>
      <c r="C6464" t="s">
        <v>5</v>
      </c>
      <c r="D6464" t="s">
        <v>591</v>
      </c>
      <c r="E6464" t="s">
        <v>4974</v>
      </c>
      <c r="F6464">
        <v>0</v>
      </c>
      <c r="G6464" t="s">
        <v>296</v>
      </c>
      <c r="H6464">
        <v>140.84156580836699</v>
      </c>
      <c r="I6464">
        <v>0.34</v>
      </c>
      <c r="J6464" t="s">
        <v>336</v>
      </c>
      <c r="K6464">
        <v>47.886132374844799</v>
      </c>
      <c r="L6464">
        <v>0</v>
      </c>
      <c r="M6464">
        <v>0</v>
      </c>
      <c r="N6464">
        <v>0</v>
      </c>
      <c r="O6464">
        <v>0</v>
      </c>
      <c r="P6464">
        <v>0</v>
      </c>
      <c r="Q6464">
        <v>0.34</v>
      </c>
      <c r="R6464">
        <v>47.886132374844799</v>
      </c>
      <c r="S6464">
        <v>0</v>
      </c>
      <c r="T6464">
        <v>5.5</v>
      </c>
      <c r="U6464">
        <v>140.84156580836699</v>
      </c>
      <c r="V6464">
        <v>9.1520861372812901E-2</v>
      </c>
    </row>
    <row r="6465" spans="1:22" hidden="1" x14ac:dyDescent="0.25">
      <c r="A6465" t="str">
        <f t="shared" si="131"/>
        <v>45-54MAsth Medop_er_fac</v>
      </c>
      <c r="B6465" t="s">
        <v>274</v>
      </c>
      <c r="C6465" t="s">
        <v>5</v>
      </c>
      <c r="D6465" t="s">
        <v>591</v>
      </c>
      <c r="E6465" t="s">
        <v>4974</v>
      </c>
      <c r="F6465">
        <v>0</v>
      </c>
      <c r="G6465" t="s">
        <v>297</v>
      </c>
      <c r="H6465">
        <v>1732.1009300206999</v>
      </c>
      <c r="I6465">
        <v>0.245</v>
      </c>
      <c r="J6465" t="s">
        <v>336</v>
      </c>
      <c r="K6465">
        <v>424.364727855073</v>
      </c>
      <c r="L6465">
        <v>0</v>
      </c>
      <c r="M6465">
        <v>0</v>
      </c>
      <c r="N6465">
        <v>0</v>
      </c>
      <c r="O6465">
        <v>0</v>
      </c>
      <c r="P6465">
        <v>0</v>
      </c>
      <c r="Q6465">
        <v>0.245</v>
      </c>
      <c r="R6465">
        <v>424.364727855073</v>
      </c>
      <c r="S6465">
        <v>0</v>
      </c>
      <c r="T6465">
        <v>5.5</v>
      </c>
      <c r="U6465">
        <v>1732.1009300206999</v>
      </c>
      <c r="V6465">
        <v>6.5948855989232794E-2</v>
      </c>
    </row>
    <row r="6466" spans="1:22" hidden="1" x14ac:dyDescent="0.25">
      <c r="A6466" t="str">
        <f t="shared" si="131"/>
        <v>45-54MAsth Medop_er_prof</v>
      </c>
      <c r="B6466" t="s">
        <v>274</v>
      </c>
      <c r="C6466" t="s">
        <v>5</v>
      </c>
      <c r="D6466" t="s">
        <v>591</v>
      </c>
      <c r="E6466" t="s">
        <v>4974</v>
      </c>
      <c r="F6466">
        <v>0</v>
      </c>
      <c r="G6466" t="s">
        <v>298</v>
      </c>
      <c r="H6466">
        <v>0</v>
      </c>
      <c r="I6466">
        <v>0</v>
      </c>
      <c r="J6466" t="s">
        <v>276</v>
      </c>
      <c r="K6466">
        <v>0</v>
      </c>
      <c r="L6466">
        <v>0</v>
      </c>
      <c r="M6466">
        <v>0</v>
      </c>
      <c r="N6466">
        <v>0</v>
      </c>
      <c r="O6466">
        <v>0</v>
      </c>
      <c r="P6466">
        <v>0</v>
      </c>
      <c r="Q6466">
        <v>0</v>
      </c>
      <c r="R6466">
        <v>0</v>
      </c>
      <c r="S6466">
        <v>0</v>
      </c>
      <c r="T6466">
        <v>5.5</v>
      </c>
      <c r="U6466">
        <v>0</v>
      </c>
      <c r="V6466">
        <v>0</v>
      </c>
    </row>
    <row r="6467" spans="1:22" hidden="1" x14ac:dyDescent="0.25">
      <c r="A6467" t="str">
        <f t="shared" si="131"/>
        <v>45-54MAsth Medop_eye</v>
      </c>
      <c r="B6467" t="s">
        <v>274</v>
      </c>
      <c r="C6467" t="s">
        <v>5</v>
      </c>
      <c r="D6467" t="s">
        <v>591</v>
      </c>
      <c r="E6467" t="s">
        <v>4974</v>
      </c>
      <c r="F6467">
        <v>0</v>
      </c>
      <c r="G6467" t="s">
        <v>299</v>
      </c>
      <c r="H6467">
        <v>113.567742843313</v>
      </c>
      <c r="I6467">
        <v>0.17499999999999999</v>
      </c>
      <c r="J6467" t="s">
        <v>332</v>
      </c>
      <c r="K6467">
        <v>19.8743549975798</v>
      </c>
      <c r="L6467">
        <v>0</v>
      </c>
      <c r="M6467">
        <v>0.17499999999999999</v>
      </c>
      <c r="N6467">
        <v>0</v>
      </c>
      <c r="O6467">
        <v>0</v>
      </c>
      <c r="P6467">
        <v>0</v>
      </c>
      <c r="Q6467">
        <v>0</v>
      </c>
      <c r="R6467">
        <v>0</v>
      </c>
      <c r="S6467">
        <v>0</v>
      </c>
      <c r="T6467">
        <v>5.5</v>
      </c>
      <c r="U6467">
        <v>113.567742843313</v>
      </c>
      <c r="V6467">
        <v>1.7318159327065801E-2</v>
      </c>
    </row>
    <row r="6468" spans="1:22" hidden="1" x14ac:dyDescent="0.25">
      <c r="A6468" t="str">
        <f t="shared" si="131"/>
        <v>45-54MAsth Medop_jcode</v>
      </c>
      <c r="B6468" t="s">
        <v>274</v>
      </c>
      <c r="C6468" t="s">
        <v>5</v>
      </c>
      <c r="D6468" t="s">
        <v>591</v>
      </c>
      <c r="E6468" t="s">
        <v>4974</v>
      </c>
      <c r="F6468">
        <v>0</v>
      </c>
      <c r="G6468" t="s">
        <v>300</v>
      </c>
      <c r="H6468">
        <v>0</v>
      </c>
      <c r="I6468">
        <v>0</v>
      </c>
      <c r="J6468" t="s">
        <v>336</v>
      </c>
      <c r="K6468">
        <v>0</v>
      </c>
      <c r="L6468">
        <v>0</v>
      </c>
      <c r="M6468">
        <v>0</v>
      </c>
      <c r="N6468">
        <v>0</v>
      </c>
      <c r="O6468">
        <v>0</v>
      </c>
      <c r="P6468">
        <v>0</v>
      </c>
      <c r="Q6468">
        <v>0</v>
      </c>
      <c r="R6468">
        <v>0</v>
      </c>
      <c r="S6468">
        <v>0</v>
      </c>
      <c r="T6468">
        <v>5.5</v>
      </c>
      <c r="U6468">
        <v>0</v>
      </c>
      <c r="V6468">
        <v>0</v>
      </c>
    </row>
    <row r="6469" spans="1:22" hidden="1" x14ac:dyDescent="0.25">
      <c r="A6469" t="str">
        <f t="shared" si="131"/>
        <v>45-54MAsth Medop_lab</v>
      </c>
      <c r="B6469" t="s">
        <v>274</v>
      </c>
      <c r="C6469" t="s">
        <v>5</v>
      </c>
      <c r="D6469" t="s">
        <v>591</v>
      </c>
      <c r="E6469" t="s">
        <v>4974</v>
      </c>
      <c r="F6469">
        <v>0</v>
      </c>
      <c r="G6469" t="s">
        <v>301</v>
      </c>
      <c r="H6469">
        <v>115.87219087963101</v>
      </c>
      <c r="I6469">
        <v>2.0950000000000002</v>
      </c>
      <c r="J6469" t="s">
        <v>333</v>
      </c>
      <c r="K6469">
        <v>242.752239892826</v>
      </c>
      <c r="L6469">
        <v>0</v>
      </c>
      <c r="M6469">
        <v>0</v>
      </c>
      <c r="N6469">
        <v>2.0950000000000002</v>
      </c>
      <c r="O6469">
        <v>0</v>
      </c>
      <c r="P6469">
        <v>0</v>
      </c>
      <c r="Q6469">
        <v>0</v>
      </c>
      <c r="R6469">
        <v>0</v>
      </c>
      <c r="S6469">
        <v>0</v>
      </c>
      <c r="T6469">
        <v>5.5</v>
      </c>
      <c r="U6469">
        <v>115.87219087963101</v>
      </c>
      <c r="V6469">
        <v>0.45593035908596302</v>
      </c>
    </row>
    <row r="6470" spans="1:22" hidden="1" x14ac:dyDescent="0.25">
      <c r="A6470" t="str">
        <f t="shared" si="131"/>
        <v>45-54MAsth Medop_mh</v>
      </c>
      <c r="B6470" t="s">
        <v>274</v>
      </c>
      <c r="C6470" t="s">
        <v>5</v>
      </c>
      <c r="D6470" t="s">
        <v>591</v>
      </c>
      <c r="E6470" t="s">
        <v>4974</v>
      </c>
      <c r="F6470">
        <v>0</v>
      </c>
      <c r="G6470" t="s">
        <v>302</v>
      </c>
      <c r="H6470">
        <v>97.8638775431331</v>
      </c>
      <c r="I6470">
        <v>0.70499999999999996</v>
      </c>
      <c r="J6470" t="s">
        <v>332</v>
      </c>
      <c r="K6470">
        <v>68.994033667908795</v>
      </c>
      <c r="L6470">
        <v>0</v>
      </c>
      <c r="M6470">
        <v>0.70499999999999996</v>
      </c>
      <c r="N6470">
        <v>0</v>
      </c>
      <c r="O6470">
        <v>0</v>
      </c>
      <c r="P6470">
        <v>0</v>
      </c>
      <c r="Q6470">
        <v>0</v>
      </c>
      <c r="R6470">
        <v>0</v>
      </c>
      <c r="S6470">
        <v>0</v>
      </c>
      <c r="T6470">
        <v>5.5</v>
      </c>
      <c r="U6470">
        <v>97.8638775431331</v>
      </c>
      <c r="V6470">
        <v>6.9767441860465101E-2</v>
      </c>
    </row>
    <row r="6471" spans="1:22" hidden="1" x14ac:dyDescent="0.25">
      <c r="A6471" t="str">
        <f t="shared" si="131"/>
        <v>45-54MAsth Medop_op_fac</v>
      </c>
      <c r="B6471" t="s">
        <v>274</v>
      </c>
      <c r="C6471" t="s">
        <v>5</v>
      </c>
      <c r="D6471" t="s">
        <v>591</v>
      </c>
      <c r="E6471" t="s">
        <v>4974</v>
      </c>
      <c r="F6471">
        <v>0</v>
      </c>
      <c r="G6471" t="s">
        <v>303</v>
      </c>
      <c r="H6471">
        <v>468.47395427735</v>
      </c>
      <c r="I6471">
        <v>0.62</v>
      </c>
      <c r="J6471" t="s">
        <v>336</v>
      </c>
      <c r="K6471">
        <v>290.453851651957</v>
      </c>
      <c r="L6471">
        <v>0</v>
      </c>
      <c r="M6471">
        <v>0</v>
      </c>
      <c r="N6471">
        <v>0</v>
      </c>
      <c r="O6471">
        <v>0</v>
      </c>
      <c r="P6471">
        <v>0</v>
      </c>
      <c r="Q6471">
        <v>0.62</v>
      </c>
      <c r="R6471">
        <v>290.453851651957</v>
      </c>
      <c r="S6471">
        <v>0</v>
      </c>
      <c r="T6471">
        <v>5.5</v>
      </c>
      <c r="U6471">
        <v>468.47395427735</v>
      </c>
      <c r="V6471">
        <v>0.16689098250336501</v>
      </c>
    </row>
    <row r="6472" spans="1:22" hidden="1" x14ac:dyDescent="0.25">
      <c r="A6472" t="str">
        <f t="shared" si="131"/>
        <v>45-54MAsth Medop_other</v>
      </c>
      <c r="B6472" t="s">
        <v>274</v>
      </c>
      <c r="C6472" t="s">
        <v>5</v>
      </c>
      <c r="D6472" t="s">
        <v>591</v>
      </c>
      <c r="E6472" t="s">
        <v>4974</v>
      </c>
      <c r="F6472">
        <v>0</v>
      </c>
      <c r="G6472" t="s">
        <v>304</v>
      </c>
      <c r="H6472">
        <v>313.080278076252</v>
      </c>
      <c r="I6472">
        <v>1</v>
      </c>
      <c r="J6472" t="s">
        <v>336</v>
      </c>
      <c r="K6472">
        <v>313.080278076252</v>
      </c>
      <c r="L6472">
        <v>0</v>
      </c>
      <c r="M6472">
        <v>0</v>
      </c>
      <c r="N6472">
        <v>0</v>
      </c>
      <c r="O6472">
        <v>0</v>
      </c>
      <c r="P6472">
        <v>0</v>
      </c>
      <c r="Q6472">
        <v>1</v>
      </c>
      <c r="R6472">
        <v>313.080278076252</v>
      </c>
      <c r="S6472">
        <v>0</v>
      </c>
      <c r="T6472">
        <v>5.5</v>
      </c>
      <c r="U6472">
        <v>313.080278076252</v>
      </c>
      <c r="V6472">
        <v>0.26917900403768502</v>
      </c>
    </row>
    <row r="6473" spans="1:22" hidden="1" x14ac:dyDescent="0.25">
      <c r="A6473" t="str">
        <f t="shared" si="131"/>
        <v>45-54MAsth Medop_prev</v>
      </c>
      <c r="B6473" t="s">
        <v>274</v>
      </c>
      <c r="C6473" t="s">
        <v>5</v>
      </c>
      <c r="D6473" t="s">
        <v>591</v>
      </c>
      <c r="E6473" t="s">
        <v>4974</v>
      </c>
      <c r="F6473">
        <v>0</v>
      </c>
      <c r="G6473" t="s">
        <v>305</v>
      </c>
      <c r="H6473">
        <v>193.33514464447799</v>
      </c>
      <c r="I6473">
        <v>1.98</v>
      </c>
      <c r="J6473" t="s">
        <v>332</v>
      </c>
      <c r="K6473">
        <v>382.80358639606601</v>
      </c>
      <c r="L6473">
        <v>0</v>
      </c>
      <c r="M6473">
        <v>1.98</v>
      </c>
      <c r="N6473">
        <v>0</v>
      </c>
      <c r="O6473">
        <v>0</v>
      </c>
      <c r="P6473">
        <v>0</v>
      </c>
      <c r="Q6473">
        <v>0</v>
      </c>
      <c r="R6473">
        <v>0</v>
      </c>
      <c r="S6473">
        <v>0</v>
      </c>
      <c r="T6473">
        <v>5.5</v>
      </c>
      <c r="U6473">
        <v>193.33514464447799</v>
      </c>
      <c r="V6473">
        <v>0.19594260267194499</v>
      </c>
    </row>
    <row r="6474" spans="1:22" hidden="1" x14ac:dyDescent="0.25">
      <c r="A6474" t="str">
        <f t="shared" si="131"/>
        <v>45-54MAsth Medop_primcare</v>
      </c>
      <c r="B6474" t="s">
        <v>274</v>
      </c>
      <c r="C6474" t="s">
        <v>5</v>
      </c>
      <c r="D6474" t="s">
        <v>591</v>
      </c>
      <c r="E6474" t="s">
        <v>4974</v>
      </c>
      <c r="F6474">
        <v>0</v>
      </c>
      <c r="G6474" t="s">
        <v>306</v>
      </c>
      <c r="H6474">
        <v>112.032254768496</v>
      </c>
      <c r="I6474">
        <v>2.6549999999999998</v>
      </c>
      <c r="J6474" t="s">
        <v>332</v>
      </c>
      <c r="K6474">
        <v>297.44563641035802</v>
      </c>
      <c r="L6474">
        <v>0</v>
      </c>
      <c r="M6474">
        <v>2.6549999999999998</v>
      </c>
      <c r="N6474">
        <v>0</v>
      </c>
      <c r="O6474">
        <v>0</v>
      </c>
      <c r="P6474">
        <v>0</v>
      </c>
      <c r="Q6474">
        <v>0</v>
      </c>
      <c r="R6474">
        <v>0</v>
      </c>
      <c r="S6474">
        <v>0</v>
      </c>
      <c r="T6474">
        <v>5.5</v>
      </c>
      <c r="U6474">
        <v>112.032254768496</v>
      </c>
      <c r="V6474">
        <v>0.26274121721919802</v>
      </c>
    </row>
    <row r="6475" spans="1:22" hidden="1" x14ac:dyDescent="0.25">
      <c r="A6475" t="str">
        <f t="shared" si="131"/>
        <v>45-54MAsth Medop_rehab</v>
      </c>
      <c r="B6475" t="s">
        <v>274</v>
      </c>
      <c r="C6475" t="s">
        <v>5</v>
      </c>
      <c r="D6475" t="s">
        <v>591</v>
      </c>
      <c r="E6475" t="s">
        <v>4974</v>
      </c>
      <c r="F6475">
        <v>0</v>
      </c>
      <c r="G6475" t="s">
        <v>307</v>
      </c>
      <c r="H6475">
        <v>89.305699504489695</v>
      </c>
      <c r="I6475">
        <v>1.2150000000000001</v>
      </c>
      <c r="J6475" t="s">
        <v>336</v>
      </c>
      <c r="K6475">
        <v>108.506424897955</v>
      </c>
      <c r="L6475">
        <v>0</v>
      </c>
      <c r="M6475">
        <v>0</v>
      </c>
      <c r="N6475">
        <v>0</v>
      </c>
      <c r="O6475">
        <v>0</v>
      </c>
      <c r="P6475">
        <v>0</v>
      </c>
      <c r="Q6475">
        <v>1.2150000000000001</v>
      </c>
      <c r="R6475">
        <v>108.506424897955</v>
      </c>
      <c r="S6475">
        <v>0</v>
      </c>
      <c r="T6475">
        <v>5.5</v>
      </c>
      <c r="U6475">
        <v>89.305699504489695</v>
      </c>
      <c r="V6475">
        <v>0.327052489905787</v>
      </c>
    </row>
    <row r="6476" spans="1:22" hidden="1" x14ac:dyDescent="0.25">
      <c r="A6476" t="str">
        <f t="shared" si="131"/>
        <v>45-54MAsth Medop_speccare</v>
      </c>
      <c r="B6476" t="s">
        <v>274</v>
      </c>
      <c r="C6476" t="s">
        <v>5</v>
      </c>
      <c r="D6476" t="s">
        <v>591</v>
      </c>
      <c r="E6476" t="s">
        <v>4974</v>
      </c>
      <c r="F6476">
        <v>0</v>
      </c>
      <c r="G6476" t="s">
        <v>308</v>
      </c>
      <c r="H6476">
        <v>126.219144999202</v>
      </c>
      <c r="I6476">
        <v>3.6749999999999998</v>
      </c>
      <c r="J6476" t="s">
        <v>332</v>
      </c>
      <c r="K6476">
        <v>463.85535787206697</v>
      </c>
      <c r="L6476">
        <v>0</v>
      </c>
      <c r="M6476">
        <v>3.6749999999999998</v>
      </c>
      <c r="N6476">
        <v>0</v>
      </c>
      <c r="O6476">
        <v>0</v>
      </c>
      <c r="P6476">
        <v>0</v>
      </c>
      <c r="Q6476">
        <v>0</v>
      </c>
      <c r="R6476">
        <v>0</v>
      </c>
      <c r="S6476">
        <v>0</v>
      </c>
      <c r="T6476">
        <v>5.5</v>
      </c>
      <c r="U6476">
        <v>126.219144999202</v>
      </c>
      <c r="V6476">
        <v>0.36368134586838202</v>
      </c>
    </row>
    <row r="6477" spans="1:22" hidden="1" x14ac:dyDescent="0.25">
      <c r="A6477" t="str">
        <f t="shared" si="131"/>
        <v>45-54MAsth Medop_surg</v>
      </c>
      <c r="B6477" t="s">
        <v>274</v>
      </c>
      <c r="C6477" t="s">
        <v>5</v>
      </c>
      <c r="D6477" t="s">
        <v>591</v>
      </c>
      <c r="E6477" t="s">
        <v>4974</v>
      </c>
      <c r="F6477">
        <v>0</v>
      </c>
      <c r="G6477" t="s">
        <v>309</v>
      </c>
      <c r="H6477">
        <v>608.09246514602296</v>
      </c>
      <c r="I6477">
        <v>0.28000000000000003</v>
      </c>
      <c r="J6477" t="s">
        <v>336</v>
      </c>
      <c r="K6477">
        <v>170.26589024088599</v>
      </c>
      <c r="L6477">
        <v>0</v>
      </c>
      <c r="M6477">
        <v>0</v>
      </c>
      <c r="N6477">
        <v>0</v>
      </c>
      <c r="O6477">
        <v>0</v>
      </c>
      <c r="P6477">
        <v>0</v>
      </c>
      <c r="Q6477">
        <v>0.28000000000000003</v>
      </c>
      <c r="R6477">
        <v>170.26589024088599</v>
      </c>
      <c r="S6477">
        <v>0</v>
      </c>
      <c r="T6477">
        <v>5.5</v>
      </c>
      <c r="U6477">
        <v>608.09246514602296</v>
      </c>
      <c r="V6477">
        <v>7.5370121130551804E-2</v>
      </c>
    </row>
    <row r="6478" spans="1:22" hidden="1" x14ac:dyDescent="0.25">
      <c r="A6478" t="str">
        <f t="shared" si="131"/>
        <v>45-54MAsth Medop_ultrasound</v>
      </c>
      <c r="B6478" t="s">
        <v>274</v>
      </c>
      <c r="C6478" t="s">
        <v>5</v>
      </c>
      <c r="D6478" t="s">
        <v>591</v>
      </c>
      <c r="E6478" t="s">
        <v>4974</v>
      </c>
      <c r="F6478">
        <v>0</v>
      </c>
      <c r="G6478" t="s">
        <v>310</v>
      </c>
      <c r="H6478">
        <v>211.635260629573</v>
      </c>
      <c r="I6478">
        <v>0.09</v>
      </c>
      <c r="J6478" t="s">
        <v>333</v>
      </c>
      <c r="K6478">
        <v>19.0471734566616</v>
      </c>
      <c r="L6478">
        <v>0</v>
      </c>
      <c r="M6478">
        <v>0</v>
      </c>
      <c r="N6478">
        <v>0.09</v>
      </c>
      <c r="O6478">
        <v>0</v>
      </c>
      <c r="P6478">
        <v>0</v>
      </c>
      <c r="Q6478">
        <v>0</v>
      </c>
      <c r="R6478">
        <v>0</v>
      </c>
      <c r="S6478">
        <v>0</v>
      </c>
      <c r="T6478">
        <v>5.5</v>
      </c>
      <c r="U6478">
        <v>211.635260629573</v>
      </c>
      <c r="V6478">
        <v>1.9586507072905299E-2</v>
      </c>
    </row>
    <row r="6479" spans="1:22" hidden="1" x14ac:dyDescent="0.25">
      <c r="A6479" t="str">
        <f t="shared" si="131"/>
        <v>45-54MAsth Medop_xray</v>
      </c>
      <c r="B6479" t="s">
        <v>274</v>
      </c>
      <c r="C6479" t="s">
        <v>5</v>
      </c>
      <c r="D6479" t="s">
        <v>591</v>
      </c>
      <c r="E6479" t="s">
        <v>4974</v>
      </c>
      <c r="F6479">
        <v>0</v>
      </c>
      <c r="G6479" t="s">
        <v>311</v>
      </c>
      <c r="H6479">
        <v>92.063803184535004</v>
      </c>
      <c r="I6479">
        <v>0.7</v>
      </c>
      <c r="J6479" t="s">
        <v>333</v>
      </c>
      <c r="K6479">
        <v>64.444662229174497</v>
      </c>
      <c r="L6479">
        <v>0</v>
      </c>
      <c r="M6479">
        <v>0</v>
      </c>
      <c r="N6479">
        <v>0.7</v>
      </c>
      <c r="O6479">
        <v>0</v>
      </c>
      <c r="P6479">
        <v>0</v>
      </c>
      <c r="Q6479">
        <v>0</v>
      </c>
      <c r="R6479">
        <v>0</v>
      </c>
      <c r="S6479">
        <v>0</v>
      </c>
      <c r="T6479">
        <v>5.5</v>
      </c>
      <c r="U6479">
        <v>92.063803184535004</v>
      </c>
      <c r="V6479">
        <v>0.15233949945593001</v>
      </c>
    </row>
    <row r="6480" spans="1:22" hidden="1" x14ac:dyDescent="0.25">
      <c r="A6480" t="str">
        <f t="shared" si="131"/>
        <v>45-54MAsth Medrx_generic</v>
      </c>
      <c r="B6480" t="s">
        <v>274</v>
      </c>
      <c r="C6480" t="s">
        <v>5</v>
      </c>
      <c r="D6480" t="s">
        <v>591</v>
      </c>
      <c r="E6480" t="s">
        <v>4974</v>
      </c>
      <c r="F6480">
        <v>0</v>
      </c>
      <c r="G6480" t="s">
        <v>312</v>
      </c>
      <c r="H6480">
        <v>28.563850394423699</v>
      </c>
      <c r="I6480">
        <v>21.385000000000002</v>
      </c>
      <c r="J6480" t="s">
        <v>334</v>
      </c>
      <c r="K6480">
        <v>610.83794068475004</v>
      </c>
      <c r="L6480">
        <v>0</v>
      </c>
      <c r="M6480">
        <v>0</v>
      </c>
      <c r="N6480">
        <v>0</v>
      </c>
      <c r="O6480">
        <v>21.385000000000002</v>
      </c>
      <c r="P6480">
        <v>0</v>
      </c>
      <c r="Q6480">
        <v>0</v>
      </c>
      <c r="R6480">
        <v>0</v>
      </c>
      <c r="S6480">
        <v>0</v>
      </c>
      <c r="T6480">
        <v>5.5</v>
      </c>
      <c r="U6480">
        <v>28.563850394423699</v>
      </c>
      <c r="V6480">
        <v>0.73792270531401005</v>
      </c>
    </row>
    <row r="6481" spans="1:22" hidden="1" x14ac:dyDescent="0.25">
      <c r="A6481" t="str">
        <f t="shared" si="131"/>
        <v>45-54MAsth Medrx_npbrand</v>
      </c>
      <c r="B6481" t="s">
        <v>274</v>
      </c>
      <c r="C6481" t="s">
        <v>5</v>
      </c>
      <c r="D6481" t="s">
        <v>591</v>
      </c>
      <c r="E6481" t="s">
        <v>4974</v>
      </c>
      <c r="F6481">
        <v>0</v>
      </c>
      <c r="G6481" t="s">
        <v>2688</v>
      </c>
      <c r="H6481">
        <v>383.81526192641002</v>
      </c>
      <c r="I6481">
        <v>0.95541387106999998</v>
      </c>
      <c r="J6481" t="s">
        <v>334</v>
      </c>
      <c r="K6481">
        <v>366.70242517285698</v>
      </c>
      <c r="L6481">
        <v>0</v>
      </c>
      <c r="M6481">
        <v>0</v>
      </c>
      <c r="N6481">
        <v>0</v>
      </c>
      <c r="O6481">
        <v>0.95541387106999998</v>
      </c>
      <c r="P6481">
        <v>0</v>
      </c>
      <c r="Q6481">
        <v>0</v>
      </c>
      <c r="R6481">
        <v>0</v>
      </c>
      <c r="S6481">
        <v>0</v>
      </c>
      <c r="T6481">
        <v>5.5</v>
      </c>
      <c r="U6481">
        <v>383.81526192641002</v>
      </c>
      <c r="V6481">
        <v>3.29680424799862E-2</v>
      </c>
    </row>
    <row r="6482" spans="1:22" hidden="1" x14ac:dyDescent="0.25">
      <c r="A6482" t="str">
        <f t="shared" si="131"/>
        <v>45-54MAsth Medrx_pbrand</v>
      </c>
      <c r="B6482" t="s">
        <v>274</v>
      </c>
      <c r="C6482" t="s">
        <v>5</v>
      </c>
      <c r="D6482" t="s">
        <v>591</v>
      </c>
      <c r="E6482" t="s">
        <v>4974</v>
      </c>
      <c r="F6482">
        <v>0</v>
      </c>
      <c r="G6482" t="s">
        <v>2687</v>
      </c>
      <c r="H6482">
        <v>238.203680569997</v>
      </c>
      <c r="I6482">
        <v>6.6145861289300001</v>
      </c>
      <c r="J6482" t="s">
        <v>334</v>
      </c>
      <c r="K6482">
        <v>1575.61876135837</v>
      </c>
      <c r="L6482">
        <v>0</v>
      </c>
      <c r="M6482">
        <v>0</v>
      </c>
      <c r="N6482">
        <v>0</v>
      </c>
      <c r="O6482">
        <v>6.6145861289300001</v>
      </c>
      <c r="P6482">
        <v>0</v>
      </c>
      <c r="Q6482">
        <v>0</v>
      </c>
      <c r="R6482">
        <v>0</v>
      </c>
      <c r="S6482">
        <v>0</v>
      </c>
      <c r="T6482">
        <v>5.5</v>
      </c>
      <c r="U6482">
        <v>238.203680569997</v>
      </c>
      <c r="V6482">
        <v>0.228246588299862</v>
      </c>
    </row>
    <row r="6483" spans="1:22" hidden="1" x14ac:dyDescent="0.25">
      <c r="A6483" t="str">
        <f t="shared" si="131"/>
        <v>45-54MAsth Medrx_specialty</v>
      </c>
      <c r="B6483" t="s">
        <v>274</v>
      </c>
      <c r="C6483" t="s">
        <v>5</v>
      </c>
      <c r="D6483" t="s">
        <v>591</v>
      </c>
      <c r="E6483" t="s">
        <v>4974</v>
      </c>
      <c r="F6483">
        <v>0</v>
      </c>
      <c r="G6483" t="s">
        <v>313</v>
      </c>
      <c r="H6483">
        <v>1512.0683512406799</v>
      </c>
      <c r="I6483">
        <v>2.5000000000000001E-2</v>
      </c>
      <c r="J6483" t="s">
        <v>334</v>
      </c>
      <c r="K6483">
        <v>37.801708781016998</v>
      </c>
      <c r="L6483">
        <v>0</v>
      </c>
      <c r="M6483">
        <v>0</v>
      </c>
      <c r="N6483">
        <v>0</v>
      </c>
      <c r="O6483">
        <v>2.5000000000000001E-2</v>
      </c>
      <c r="P6483">
        <v>0</v>
      </c>
      <c r="Q6483">
        <v>0</v>
      </c>
      <c r="R6483">
        <v>0</v>
      </c>
      <c r="S6483">
        <v>0</v>
      </c>
      <c r="T6483">
        <v>5.5</v>
      </c>
      <c r="U6483">
        <v>1512.0683512406799</v>
      </c>
      <c r="V6483">
        <v>8.62663906142167E-4</v>
      </c>
    </row>
    <row r="6484" spans="1:22" hidden="1" x14ac:dyDescent="0.25">
      <c r="A6484" t="str">
        <f t="shared" si="131"/>
        <v>45-54MAsth Highip_fac</v>
      </c>
      <c r="B6484" t="s">
        <v>274</v>
      </c>
      <c r="C6484" t="s">
        <v>5</v>
      </c>
      <c r="D6484" t="s">
        <v>591</v>
      </c>
      <c r="E6484" t="s">
        <v>4975</v>
      </c>
      <c r="F6484">
        <v>237</v>
      </c>
      <c r="G6484" t="s">
        <v>289</v>
      </c>
      <c r="H6484">
        <v>6257.1458621997699</v>
      </c>
      <c r="I6484">
        <v>4.78</v>
      </c>
      <c r="J6484" t="s">
        <v>335</v>
      </c>
      <c r="K6484">
        <v>29909.157221314901</v>
      </c>
      <c r="L6484">
        <v>7088470.2614516299</v>
      </c>
      <c r="M6484">
        <v>0</v>
      </c>
      <c r="N6484">
        <v>0</v>
      </c>
      <c r="O6484">
        <v>0</v>
      </c>
      <c r="P6484">
        <v>4.78</v>
      </c>
      <c r="Q6484">
        <v>0</v>
      </c>
      <c r="R6484">
        <v>0</v>
      </c>
      <c r="S6484">
        <v>1132.8599999999999</v>
      </c>
      <c r="T6484">
        <v>10</v>
      </c>
      <c r="U6484">
        <v>6257.1458621997699</v>
      </c>
      <c r="V6484">
        <v>1</v>
      </c>
    </row>
    <row r="6485" spans="1:22" hidden="1" x14ac:dyDescent="0.25">
      <c r="A6485" t="str">
        <f t="shared" si="131"/>
        <v>45-54MAsth Highip_prof</v>
      </c>
      <c r="B6485" t="s">
        <v>274</v>
      </c>
      <c r="C6485" t="s">
        <v>5</v>
      </c>
      <c r="D6485" t="s">
        <v>591</v>
      </c>
      <c r="E6485" t="s">
        <v>4975</v>
      </c>
      <c r="F6485">
        <v>237</v>
      </c>
      <c r="G6485" t="s">
        <v>290</v>
      </c>
      <c r="H6485">
        <v>4812.7750863944002</v>
      </c>
      <c r="I6485">
        <v>0.97</v>
      </c>
      <c r="J6485" t="s">
        <v>363</v>
      </c>
      <c r="K6485">
        <v>4668.3918338025696</v>
      </c>
      <c r="L6485">
        <v>1106408.8646112101</v>
      </c>
      <c r="M6485">
        <v>0</v>
      </c>
      <c r="N6485">
        <v>0</v>
      </c>
      <c r="O6485">
        <v>0</v>
      </c>
      <c r="P6485">
        <v>0</v>
      </c>
      <c r="Q6485">
        <v>0</v>
      </c>
      <c r="R6485">
        <v>0</v>
      </c>
      <c r="S6485">
        <v>229.89</v>
      </c>
      <c r="T6485">
        <v>10</v>
      </c>
      <c r="U6485">
        <v>4812.7750863944002</v>
      </c>
      <c r="V6485">
        <v>0.202928870292887</v>
      </c>
    </row>
    <row r="6486" spans="1:22" hidden="1" x14ac:dyDescent="0.25">
      <c r="A6486" t="str">
        <f t="shared" si="131"/>
        <v>45-54MAsth Highop_ambulance</v>
      </c>
      <c r="B6486" t="s">
        <v>274</v>
      </c>
      <c r="C6486" t="s">
        <v>5</v>
      </c>
      <c r="D6486" t="s">
        <v>591</v>
      </c>
      <c r="E6486" t="s">
        <v>4975</v>
      </c>
      <c r="F6486">
        <v>237</v>
      </c>
      <c r="G6486" t="s">
        <v>291</v>
      </c>
      <c r="H6486">
        <v>1540.15588828564</v>
      </c>
      <c r="I6486">
        <v>0.32</v>
      </c>
      <c r="J6486" t="s">
        <v>336</v>
      </c>
      <c r="K6486">
        <v>492.84988425140398</v>
      </c>
      <c r="L6486">
        <v>116805.42256758299</v>
      </c>
      <c r="M6486">
        <v>0</v>
      </c>
      <c r="N6486">
        <v>0</v>
      </c>
      <c r="O6486">
        <v>0</v>
      </c>
      <c r="P6486">
        <v>0</v>
      </c>
      <c r="Q6486">
        <v>0.32</v>
      </c>
      <c r="R6486">
        <v>492.84988425140398</v>
      </c>
      <c r="S6486">
        <v>75.84</v>
      </c>
      <c r="T6486">
        <v>10</v>
      </c>
      <c r="U6486">
        <v>1540.15588828564</v>
      </c>
      <c r="V6486">
        <v>2.0434227330779101E-2</v>
      </c>
    </row>
    <row r="6487" spans="1:22" hidden="1" x14ac:dyDescent="0.25">
      <c r="A6487" t="str">
        <f t="shared" si="131"/>
        <v>45-54MAsth Highop_chiro</v>
      </c>
      <c r="B6487" t="s">
        <v>274</v>
      </c>
      <c r="C6487" t="s">
        <v>5</v>
      </c>
      <c r="D6487" t="s">
        <v>591</v>
      </c>
      <c r="E6487" t="s">
        <v>4975</v>
      </c>
      <c r="F6487">
        <v>237</v>
      </c>
      <c r="G6487" t="s">
        <v>292</v>
      </c>
      <c r="H6487">
        <v>52.209803156899703</v>
      </c>
      <c r="I6487">
        <v>0.99</v>
      </c>
      <c r="J6487" t="s">
        <v>332</v>
      </c>
      <c r="K6487">
        <v>51.687705125330702</v>
      </c>
      <c r="L6487">
        <v>12249.986114703401</v>
      </c>
      <c r="M6487">
        <v>0.99</v>
      </c>
      <c r="N6487">
        <v>0</v>
      </c>
      <c r="O6487">
        <v>0</v>
      </c>
      <c r="P6487">
        <v>0</v>
      </c>
      <c r="Q6487">
        <v>0</v>
      </c>
      <c r="R6487">
        <v>0</v>
      </c>
      <c r="S6487">
        <v>234.63</v>
      </c>
      <c r="T6487">
        <v>10</v>
      </c>
      <c r="U6487">
        <v>52.209803156899703</v>
      </c>
      <c r="V6487">
        <v>4.6610169491525397E-2</v>
      </c>
    </row>
    <row r="6488" spans="1:22" hidden="1" x14ac:dyDescent="0.25">
      <c r="A6488" t="str">
        <f t="shared" ref="A6488:A6551" si="132">B6488&amp;C6488&amp;E6488&amp;G6488</f>
        <v>45-54MAsth Highop_ct_mri</v>
      </c>
      <c r="B6488" t="s">
        <v>274</v>
      </c>
      <c r="C6488" t="s">
        <v>5</v>
      </c>
      <c r="D6488" t="s">
        <v>591</v>
      </c>
      <c r="E6488" t="s">
        <v>4975</v>
      </c>
      <c r="F6488">
        <v>237</v>
      </c>
      <c r="G6488" t="s">
        <v>293</v>
      </c>
      <c r="H6488">
        <v>1177.7252695091699</v>
      </c>
      <c r="I6488">
        <v>1.57</v>
      </c>
      <c r="J6488" t="s">
        <v>333</v>
      </c>
      <c r="K6488">
        <v>1849.02867312939</v>
      </c>
      <c r="L6488">
        <v>438219.79553166602</v>
      </c>
      <c r="M6488">
        <v>0</v>
      </c>
      <c r="N6488">
        <v>1.57</v>
      </c>
      <c r="O6488">
        <v>0</v>
      </c>
      <c r="P6488">
        <v>0</v>
      </c>
      <c r="Q6488">
        <v>0</v>
      </c>
      <c r="R6488">
        <v>0</v>
      </c>
      <c r="S6488">
        <v>372.09</v>
      </c>
      <c r="T6488">
        <v>10</v>
      </c>
      <c r="U6488">
        <v>1177.7252695091699</v>
      </c>
      <c r="V6488">
        <v>0.11595273264401799</v>
      </c>
    </row>
    <row r="6489" spans="1:22" hidden="1" x14ac:dyDescent="0.25">
      <c r="A6489" t="str">
        <f t="shared" si="132"/>
        <v>45-54MAsth Highop_diagnostic_cardiology</v>
      </c>
      <c r="B6489" t="s">
        <v>274</v>
      </c>
      <c r="C6489" t="s">
        <v>5</v>
      </c>
      <c r="D6489" t="s">
        <v>591</v>
      </c>
      <c r="E6489" t="s">
        <v>4975</v>
      </c>
      <c r="F6489">
        <v>237</v>
      </c>
      <c r="G6489" t="s">
        <v>294</v>
      </c>
      <c r="H6489">
        <v>453.27183024352797</v>
      </c>
      <c r="I6489">
        <v>3.24</v>
      </c>
      <c r="J6489" t="s">
        <v>333</v>
      </c>
      <c r="K6489">
        <v>1468.60072998903</v>
      </c>
      <c r="L6489">
        <v>348058.37300740101</v>
      </c>
      <c r="M6489">
        <v>0</v>
      </c>
      <c r="N6489">
        <v>3.24</v>
      </c>
      <c r="O6489">
        <v>0</v>
      </c>
      <c r="P6489">
        <v>0</v>
      </c>
      <c r="Q6489">
        <v>0</v>
      </c>
      <c r="R6489">
        <v>0</v>
      </c>
      <c r="S6489">
        <v>767.88</v>
      </c>
      <c r="T6489">
        <v>10</v>
      </c>
      <c r="U6489">
        <v>453.27183024352797</v>
      </c>
      <c r="V6489">
        <v>0.23929098966026599</v>
      </c>
    </row>
    <row r="6490" spans="1:22" hidden="1" x14ac:dyDescent="0.25">
      <c r="A6490" t="str">
        <f t="shared" si="132"/>
        <v>45-54MAsth Highop_dialysis</v>
      </c>
      <c r="B6490" t="s">
        <v>274</v>
      </c>
      <c r="C6490" t="s">
        <v>5</v>
      </c>
      <c r="D6490" t="s">
        <v>591</v>
      </c>
      <c r="E6490" t="s">
        <v>4975</v>
      </c>
      <c r="F6490">
        <v>237</v>
      </c>
      <c r="G6490" t="s">
        <v>295</v>
      </c>
      <c r="H6490">
        <v>1182.6931169116799</v>
      </c>
      <c r="I6490">
        <v>1.1100000000000001</v>
      </c>
      <c r="J6490" t="s">
        <v>336</v>
      </c>
      <c r="K6490">
        <v>1312.7893597719701</v>
      </c>
      <c r="L6490">
        <v>311131.07826595602</v>
      </c>
      <c r="M6490">
        <v>0</v>
      </c>
      <c r="N6490">
        <v>0</v>
      </c>
      <c r="O6490">
        <v>0</v>
      </c>
      <c r="P6490">
        <v>0</v>
      </c>
      <c r="Q6490">
        <v>1.1100000000000001</v>
      </c>
      <c r="R6490">
        <v>1312.7893597719701</v>
      </c>
      <c r="S6490">
        <v>263.07</v>
      </c>
      <c r="T6490">
        <v>10</v>
      </c>
      <c r="U6490">
        <v>1182.6931169116799</v>
      </c>
      <c r="V6490">
        <v>7.0881226053639806E-2</v>
      </c>
    </row>
    <row r="6491" spans="1:22" hidden="1" x14ac:dyDescent="0.25">
      <c r="A6491" t="str">
        <f t="shared" si="132"/>
        <v>45-54MAsth Highop_dme</v>
      </c>
      <c r="B6491" t="s">
        <v>274</v>
      </c>
      <c r="C6491" t="s">
        <v>5</v>
      </c>
      <c r="D6491" t="s">
        <v>591</v>
      </c>
      <c r="E6491" t="s">
        <v>4975</v>
      </c>
      <c r="F6491">
        <v>237</v>
      </c>
      <c r="G6491" t="s">
        <v>296</v>
      </c>
      <c r="H6491">
        <v>198.083374997237</v>
      </c>
      <c r="I6491">
        <v>2.36</v>
      </c>
      <c r="J6491" t="s">
        <v>336</v>
      </c>
      <c r="K6491">
        <v>467.47676499347898</v>
      </c>
      <c r="L6491">
        <v>110791.993303455</v>
      </c>
      <c r="M6491">
        <v>0</v>
      </c>
      <c r="N6491">
        <v>0</v>
      </c>
      <c r="O6491">
        <v>0</v>
      </c>
      <c r="P6491">
        <v>0</v>
      </c>
      <c r="Q6491">
        <v>2.36</v>
      </c>
      <c r="R6491">
        <v>467.47676499347898</v>
      </c>
      <c r="S6491">
        <v>559.32000000000005</v>
      </c>
      <c r="T6491">
        <v>10</v>
      </c>
      <c r="U6491">
        <v>198.083374997237</v>
      </c>
      <c r="V6491">
        <v>0.15070242656449601</v>
      </c>
    </row>
    <row r="6492" spans="1:22" hidden="1" x14ac:dyDescent="0.25">
      <c r="A6492" t="str">
        <f t="shared" si="132"/>
        <v>45-54MAsth Highop_er_fac</v>
      </c>
      <c r="B6492" t="s">
        <v>274</v>
      </c>
      <c r="C6492" t="s">
        <v>5</v>
      </c>
      <c r="D6492" t="s">
        <v>591</v>
      </c>
      <c r="E6492" t="s">
        <v>4975</v>
      </c>
      <c r="F6492">
        <v>237</v>
      </c>
      <c r="G6492" t="s">
        <v>297</v>
      </c>
      <c r="H6492">
        <v>3714.6405702526599</v>
      </c>
      <c r="I6492">
        <v>1.06</v>
      </c>
      <c r="J6492" t="s">
        <v>336</v>
      </c>
      <c r="K6492">
        <v>3937.5190044678202</v>
      </c>
      <c r="L6492">
        <v>933192.00405887305</v>
      </c>
      <c r="M6492">
        <v>0</v>
      </c>
      <c r="N6492">
        <v>0</v>
      </c>
      <c r="O6492">
        <v>0</v>
      </c>
      <c r="P6492">
        <v>0</v>
      </c>
      <c r="Q6492">
        <v>1.06</v>
      </c>
      <c r="R6492">
        <v>3937.5190044678202</v>
      </c>
      <c r="S6492">
        <v>251.22</v>
      </c>
      <c r="T6492">
        <v>10</v>
      </c>
      <c r="U6492">
        <v>3714.6405702526599</v>
      </c>
      <c r="V6492">
        <v>6.7688378033205598E-2</v>
      </c>
    </row>
    <row r="6493" spans="1:22" hidden="1" x14ac:dyDescent="0.25">
      <c r="A6493" t="str">
        <f t="shared" si="132"/>
        <v>45-54MAsth Highop_er_prof</v>
      </c>
      <c r="B6493" t="s">
        <v>274</v>
      </c>
      <c r="C6493" t="s">
        <v>5</v>
      </c>
      <c r="D6493" t="s">
        <v>591</v>
      </c>
      <c r="E6493" t="s">
        <v>4975</v>
      </c>
      <c r="F6493">
        <v>237</v>
      </c>
      <c r="G6493" t="s">
        <v>298</v>
      </c>
      <c r="H6493">
        <v>0</v>
      </c>
      <c r="I6493">
        <v>0</v>
      </c>
      <c r="J6493" t="s">
        <v>276</v>
      </c>
      <c r="K6493">
        <v>0</v>
      </c>
      <c r="L6493">
        <v>0</v>
      </c>
      <c r="M6493">
        <v>0</v>
      </c>
      <c r="N6493">
        <v>0</v>
      </c>
      <c r="O6493">
        <v>0</v>
      </c>
      <c r="P6493">
        <v>0</v>
      </c>
      <c r="Q6493">
        <v>0</v>
      </c>
      <c r="R6493">
        <v>0</v>
      </c>
      <c r="S6493">
        <v>0</v>
      </c>
      <c r="T6493">
        <v>10</v>
      </c>
      <c r="U6493">
        <v>0</v>
      </c>
      <c r="V6493">
        <v>0</v>
      </c>
    </row>
    <row r="6494" spans="1:22" hidden="1" x14ac:dyDescent="0.25">
      <c r="A6494" t="str">
        <f t="shared" si="132"/>
        <v>45-54MAsth Highop_eye</v>
      </c>
      <c r="B6494" t="s">
        <v>274</v>
      </c>
      <c r="C6494" t="s">
        <v>5</v>
      </c>
      <c r="D6494" t="s">
        <v>591</v>
      </c>
      <c r="E6494" t="s">
        <v>4975</v>
      </c>
      <c r="F6494">
        <v>237</v>
      </c>
      <c r="G6494" t="s">
        <v>299</v>
      </c>
      <c r="H6494">
        <v>106.62744126846999</v>
      </c>
      <c r="I6494">
        <v>0.24</v>
      </c>
      <c r="J6494" t="s">
        <v>332</v>
      </c>
      <c r="K6494">
        <v>25.590585904432899</v>
      </c>
      <c r="L6494">
        <v>6064.9688593505998</v>
      </c>
      <c r="M6494">
        <v>0.24</v>
      </c>
      <c r="N6494">
        <v>0</v>
      </c>
      <c r="O6494">
        <v>0</v>
      </c>
      <c r="P6494">
        <v>0</v>
      </c>
      <c r="Q6494">
        <v>0</v>
      </c>
      <c r="R6494">
        <v>0</v>
      </c>
      <c r="S6494">
        <v>56.88</v>
      </c>
      <c r="T6494">
        <v>10</v>
      </c>
      <c r="U6494">
        <v>106.62744126846999</v>
      </c>
      <c r="V6494">
        <v>1.12994350282486E-2</v>
      </c>
    </row>
    <row r="6495" spans="1:22" hidden="1" x14ac:dyDescent="0.25">
      <c r="A6495" t="str">
        <f t="shared" si="132"/>
        <v>45-54MAsth Highop_jcode</v>
      </c>
      <c r="B6495" t="s">
        <v>274</v>
      </c>
      <c r="C6495" t="s">
        <v>5</v>
      </c>
      <c r="D6495" t="s">
        <v>591</v>
      </c>
      <c r="E6495" t="s">
        <v>4975</v>
      </c>
      <c r="F6495">
        <v>237</v>
      </c>
      <c r="G6495" t="s">
        <v>300</v>
      </c>
      <c r="H6495">
        <v>14188.2091301612</v>
      </c>
      <c r="I6495">
        <v>0.27</v>
      </c>
      <c r="J6495" t="s">
        <v>336</v>
      </c>
      <c r="K6495">
        <v>3830.81646514352</v>
      </c>
      <c r="L6495">
        <v>907903.50223901402</v>
      </c>
      <c r="M6495">
        <v>0</v>
      </c>
      <c r="N6495">
        <v>0</v>
      </c>
      <c r="O6495">
        <v>0</v>
      </c>
      <c r="P6495">
        <v>0</v>
      </c>
      <c r="Q6495">
        <v>0.27</v>
      </c>
      <c r="R6495">
        <v>3830.81646514352</v>
      </c>
      <c r="S6495">
        <v>63.99</v>
      </c>
      <c r="T6495">
        <v>10</v>
      </c>
      <c r="U6495">
        <v>14188.2091301612</v>
      </c>
      <c r="V6495">
        <v>1.72413793103448E-2</v>
      </c>
    </row>
    <row r="6496" spans="1:22" hidden="1" x14ac:dyDescent="0.25">
      <c r="A6496" t="str">
        <f t="shared" si="132"/>
        <v>45-54MAsth Highop_lab</v>
      </c>
      <c r="B6496" t="s">
        <v>274</v>
      </c>
      <c r="C6496" t="s">
        <v>5</v>
      </c>
      <c r="D6496" t="s">
        <v>591</v>
      </c>
      <c r="E6496" t="s">
        <v>4975</v>
      </c>
      <c r="F6496">
        <v>237</v>
      </c>
      <c r="G6496" t="s">
        <v>301</v>
      </c>
      <c r="H6496">
        <v>210.444927108039</v>
      </c>
      <c r="I6496">
        <v>6.2</v>
      </c>
      <c r="J6496" t="s">
        <v>333</v>
      </c>
      <c r="K6496">
        <v>1304.7585480698399</v>
      </c>
      <c r="L6496">
        <v>309227.77589255298</v>
      </c>
      <c r="M6496">
        <v>0</v>
      </c>
      <c r="N6496">
        <v>6.2</v>
      </c>
      <c r="O6496">
        <v>0</v>
      </c>
      <c r="P6496">
        <v>0</v>
      </c>
      <c r="Q6496">
        <v>0</v>
      </c>
      <c r="R6496">
        <v>0</v>
      </c>
      <c r="S6496">
        <v>1469.4</v>
      </c>
      <c r="T6496">
        <v>10</v>
      </c>
      <c r="U6496">
        <v>210.444927108039</v>
      </c>
      <c r="V6496">
        <v>0.457902511078287</v>
      </c>
    </row>
    <row r="6497" spans="1:22" hidden="1" x14ac:dyDescent="0.25">
      <c r="A6497" t="str">
        <f t="shared" si="132"/>
        <v>45-54MAsth Highop_mh</v>
      </c>
      <c r="B6497" t="s">
        <v>274</v>
      </c>
      <c r="C6497" t="s">
        <v>5</v>
      </c>
      <c r="D6497" t="s">
        <v>591</v>
      </c>
      <c r="E6497" t="s">
        <v>4975</v>
      </c>
      <c r="F6497">
        <v>237</v>
      </c>
      <c r="G6497" t="s">
        <v>302</v>
      </c>
      <c r="H6497">
        <v>127.601316840273</v>
      </c>
      <c r="I6497">
        <v>1.22</v>
      </c>
      <c r="J6497" t="s">
        <v>332</v>
      </c>
      <c r="K6497">
        <v>155.673606545133</v>
      </c>
      <c r="L6497">
        <v>36894.6447511964</v>
      </c>
      <c r="M6497">
        <v>1.22</v>
      </c>
      <c r="N6497">
        <v>0</v>
      </c>
      <c r="O6497">
        <v>0</v>
      </c>
      <c r="P6497">
        <v>0</v>
      </c>
      <c r="Q6497">
        <v>0</v>
      </c>
      <c r="R6497">
        <v>0</v>
      </c>
      <c r="S6497">
        <v>289.14</v>
      </c>
      <c r="T6497">
        <v>10</v>
      </c>
      <c r="U6497">
        <v>127.601316840273</v>
      </c>
      <c r="V6497">
        <v>5.7438794726930302E-2</v>
      </c>
    </row>
    <row r="6498" spans="1:22" hidden="1" x14ac:dyDescent="0.25">
      <c r="A6498" t="str">
        <f t="shared" si="132"/>
        <v>45-54MAsth Highop_op_fac</v>
      </c>
      <c r="B6498" t="s">
        <v>274</v>
      </c>
      <c r="C6498" t="s">
        <v>5</v>
      </c>
      <c r="D6498" t="s">
        <v>591</v>
      </c>
      <c r="E6498" t="s">
        <v>4975</v>
      </c>
      <c r="F6498">
        <v>237</v>
      </c>
      <c r="G6498" t="s">
        <v>303</v>
      </c>
      <c r="H6498">
        <v>2321.3626423410201</v>
      </c>
      <c r="I6498">
        <v>3.11</v>
      </c>
      <c r="J6498" t="s">
        <v>336</v>
      </c>
      <c r="K6498">
        <v>7219.4378176805603</v>
      </c>
      <c r="L6498">
        <v>1711006.7627902899</v>
      </c>
      <c r="M6498">
        <v>0</v>
      </c>
      <c r="N6498">
        <v>0</v>
      </c>
      <c r="O6498">
        <v>0</v>
      </c>
      <c r="P6498">
        <v>0</v>
      </c>
      <c r="Q6498">
        <v>3.11</v>
      </c>
      <c r="R6498">
        <v>7219.4378176805603</v>
      </c>
      <c r="S6498">
        <v>737.07</v>
      </c>
      <c r="T6498">
        <v>10</v>
      </c>
      <c r="U6498">
        <v>2321.3626423410201</v>
      </c>
      <c r="V6498">
        <v>0.19859514687100899</v>
      </c>
    </row>
    <row r="6499" spans="1:22" hidden="1" x14ac:dyDescent="0.25">
      <c r="A6499" t="str">
        <f t="shared" si="132"/>
        <v>45-54MAsth Highop_other</v>
      </c>
      <c r="B6499" t="s">
        <v>274</v>
      </c>
      <c r="C6499" t="s">
        <v>5</v>
      </c>
      <c r="D6499" t="s">
        <v>591</v>
      </c>
      <c r="E6499" t="s">
        <v>4975</v>
      </c>
      <c r="F6499">
        <v>237</v>
      </c>
      <c r="G6499" t="s">
        <v>304</v>
      </c>
      <c r="H6499">
        <v>6493.8501924155598</v>
      </c>
      <c r="I6499">
        <v>1</v>
      </c>
      <c r="J6499" t="s">
        <v>336</v>
      </c>
      <c r="K6499">
        <v>6493.8501924155598</v>
      </c>
      <c r="L6499">
        <v>1539042.4956024899</v>
      </c>
      <c r="M6499">
        <v>0</v>
      </c>
      <c r="N6499">
        <v>0</v>
      </c>
      <c r="O6499">
        <v>0</v>
      </c>
      <c r="P6499">
        <v>0</v>
      </c>
      <c r="Q6499">
        <v>1</v>
      </c>
      <c r="R6499">
        <v>6493.8501924155598</v>
      </c>
      <c r="S6499">
        <v>237</v>
      </c>
      <c r="T6499">
        <v>10</v>
      </c>
      <c r="U6499">
        <v>6493.8501924155598</v>
      </c>
      <c r="V6499">
        <v>6.3856960408684493E-2</v>
      </c>
    </row>
    <row r="6500" spans="1:22" hidden="1" x14ac:dyDescent="0.25">
      <c r="A6500" t="str">
        <f t="shared" si="132"/>
        <v>45-54MAsth Highop_prev</v>
      </c>
      <c r="B6500" t="s">
        <v>274</v>
      </c>
      <c r="C6500" t="s">
        <v>5</v>
      </c>
      <c r="D6500" t="s">
        <v>591</v>
      </c>
      <c r="E6500" t="s">
        <v>4975</v>
      </c>
      <c r="F6500">
        <v>237</v>
      </c>
      <c r="G6500" t="s">
        <v>305</v>
      </c>
      <c r="H6500">
        <v>157.423065806789</v>
      </c>
      <c r="I6500">
        <v>3.69</v>
      </c>
      <c r="J6500" t="s">
        <v>332</v>
      </c>
      <c r="K6500">
        <v>580.89111282705005</v>
      </c>
      <c r="L6500">
        <v>137671.19374001099</v>
      </c>
      <c r="M6500">
        <v>3.69</v>
      </c>
      <c r="N6500">
        <v>0</v>
      </c>
      <c r="O6500">
        <v>0</v>
      </c>
      <c r="P6500">
        <v>0</v>
      </c>
      <c r="Q6500">
        <v>0</v>
      </c>
      <c r="R6500">
        <v>0</v>
      </c>
      <c r="S6500">
        <v>874.53</v>
      </c>
      <c r="T6500">
        <v>10</v>
      </c>
      <c r="U6500">
        <v>157.423065806789</v>
      </c>
      <c r="V6500">
        <v>0.17372881355932199</v>
      </c>
    </row>
    <row r="6501" spans="1:22" hidden="1" x14ac:dyDescent="0.25">
      <c r="A6501" t="str">
        <f t="shared" si="132"/>
        <v>45-54MAsth Highop_primcare</v>
      </c>
      <c r="B6501" t="s">
        <v>274</v>
      </c>
      <c r="C6501" t="s">
        <v>5</v>
      </c>
      <c r="D6501" t="s">
        <v>591</v>
      </c>
      <c r="E6501" t="s">
        <v>4975</v>
      </c>
      <c r="F6501">
        <v>237</v>
      </c>
      <c r="G6501" t="s">
        <v>306</v>
      </c>
      <c r="H6501">
        <v>123.481132889889</v>
      </c>
      <c r="I6501">
        <v>4.7699999999999996</v>
      </c>
      <c r="J6501" t="s">
        <v>332</v>
      </c>
      <c r="K6501">
        <v>589.00500388477201</v>
      </c>
      <c r="L6501">
        <v>139594.185920691</v>
      </c>
      <c r="M6501">
        <v>4.7699999999999996</v>
      </c>
      <c r="N6501">
        <v>0</v>
      </c>
      <c r="O6501">
        <v>0</v>
      </c>
      <c r="P6501">
        <v>0</v>
      </c>
      <c r="Q6501">
        <v>0</v>
      </c>
      <c r="R6501">
        <v>0</v>
      </c>
      <c r="S6501">
        <v>1130.49</v>
      </c>
      <c r="T6501">
        <v>10</v>
      </c>
      <c r="U6501">
        <v>123.481132889889</v>
      </c>
      <c r="V6501">
        <v>0.224576271186441</v>
      </c>
    </row>
    <row r="6502" spans="1:22" hidden="1" x14ac:dyDescent="0.25">
      <c r="A6502" t="str">
        <f t="shared" si="132"/>
        <v>45-54MAsth Highop_rehab</v>
      </c>
      <c r="B6502" t="s">
        <v>274</v>
      </c>
      <c r="C6502" t="s">
        <v>5</v>
      </c>
      <c r="D6502" t="s">
        <v>591</v>
      </c>
      <c r="E6502" t="s">
        <v>4975</v>
      </c>
      <c r="F6502">
        <v>237</v>
      </c>
      <c r="G6502" t="s">
        <v>307</v>
      </c>
      <c r="H6502">
        <v>142.736082245066</v>
      </c>
      <c r="I6502">
        <v>4.7300000000000004</v>
      </c>
      <c r="J6502" t="s">
        <v>336</v>
      </c>
      <c r="K6502">
        <v>675.14166901916303</v>
      </c>
      <c r="L6502">
        <v>160008.575557542</v>
      </c>
      <c r="M6502">
        <v>0</v>
      </c>
      <c r="N6502">
        <v>0</v>
      </c>
      <c r="O6502">
        <v>0</v>
      </c>
      <c r="P6502">
        <v>0</v>
      </c>
      <c r="Q6502">
        <v>4.7300000000000004</v>
      </c>
      <c r="R6502">
        <v>675.14166901916303</v>
      </c>
      <c r="S6502">
        <v>1121.01</v>
      </c>
      <c r="T6502">
        <v>10</v>
      </c>
      <c r="U6502">
        <v>142.736082245066</v>
      </c>
      <c r="V6502">
        <v>0.30204342273307799</v>
      </c>
    </row>
    <row r="6503" spans="1:22" hidden="1" x14ac:dyDescent="0.25">
      <c r="A6503" t="str">
        <f t="shared" si="132"/>
        <v>45-54MAsth Highop_speccare</v>
      </c>
      <c r="B6503" t="s">
        <v>274</v>
      </c>
      <c r="C6503" t="s">
        <v>5</v>
      </c>
      <c r="D6503" t="s">
        <v>591</v>
      </c>
      <c r="E6503" t="s">
        <v>4975</v>
      </c>
      <c r="F6503">
        <v>237</v>
      </c>
      <c r="G6503" t="s">
        <v>308</v>
      </c>
      <c r="H6503">
        <v>172.09874830703001</v>
      </c>
      <c r="I6503">
        <v>10.33</v>
      </c>
      <c r="J6503" t="s">
        <v>332</v>
      </c>
      <c r="K6503">
        <v>1777.78007001162</v>
      </c>
      <c r="L6503">
        <v>421333.87659275398</v>
      </c>
      <c r="M6503">
        <v>10.33</v>
      </c>
      <c r="N6503">
        <v>0</v>
      </c>
      <c r="O6503">
        <v>0</v>
      </c>
      <c r="P6503">
        <v>0</v>
      </c>
      <c r="Q6503">
        <v>0</v>
      </c>
      <c r="R6503">
        <v>0</v>
      </c>
      <c r="S6503">
        <v>2448.21</v>
      </c>
      <c r="T6503">
        <v>10</v>
      </c>
      <c r="U6503">
        <v>172.09874830703001</v>
      </c>
      <c r="V6503">
        <v>0.48634651600753298</v>
      </c>
    </row>
    <row r="6504" spans="1:22" hidden="1" x14ac:dyDescent="0.25">
      <c r="A6504" t="str">
        <f t="shared" si="132"/>
        <v>45-54MAsth Highop_surg</v>
      </c>
      <c r="B6504" t="s">
        <v>274</v>
      </c>
      <c r="C6504" t="s">
        <v>5</v>
      </c>
      <c r="D6504" t="s">
        <v>591</v>
      </c>
      <c r="E6504" t="s">
        <v>4975</v>
      </c>
      <c r="F6504">
        <v>237</v>
      </c>
      <c r="G6504" t="s">
        <v>309</v>
      </c>
      <c r="H6504">
        <v>2608.1673550896899</v>
      </c>
      <c r="I6504">
        <v>1.7</v>
      </c>
      <c r="J6504" t="s">
        <v>336</v>
      </c>
      <c r="K6504">
        <v>4433.8845036524699</v>
      </c>
      <c r="L6504">
        <v>1050830.6273656399</v>
      </c>
      <c r="M6504">
        <v>0</v>
      </c>
      <c r="N6504">
        <v>0</v>
      </c>
      <c r="O6504">
        <v>0</v>
      </c>
      <c r="P6504">
        <v>0</v>
      </c>
      <c r="Q6504">
        <v>1.7</v>
      </c>
      <c r="R6504">
        <v>4433.8845036524699</v>
      </c>
      <c r="S6504">
        <v>402.9</v>
      </c>
      <c r="T6504">
        <v>10</v>
      </c>
      <c r="U6504">
        <v>2608.1673550896899</v>
      </c>
      <c r="V6504">
        <v>0.108556832694764</v>
      </c>
    </row>
    <row r="6505" spans="1:22" hidden="1" x14ac:dyDescent="0.25">
      <c r="A6505" t="str">
        <f t="shared" si="132"/>
        <v>45-54MAsth Highop_ultrasound</v>
      </c>
      <c r="B6505" t="s">
        <v>274</v>
      </c>
      <c r="C6505" t="s">
        <v>5</v>
      </c>
      <c r="D6505" t="s">
        <v>591</v>
      </c>
      <c r="E6505" t="s">
        <v>4975</v>
      </c>
      <c r="F6505">
        <v>237</v>
      </c>
      <c r="G6505" t="s">
        <v>310</v>
      </c>
      <c r="H6505">
        <v>221.449910091677</v>
      </c>
      <c r="I6505">
        <v>0.19</v>
      </c>
      <c r="J6505" t="s">
        <v>333</v>
      </c>
      <c r="K6505">
        <v>42.075482917418597</v>
      </c>
      <c r="L6505">
        <v>9971.8894514282092</v>
      </c>
      <c r="M6505">
        <v>0</v>
      </c>
      <c r="N6505">
        <v>0.19</v>
      </c>
      <c r="O6505">
        <v>0</v>
      </c>
      <c r="P6505">
        <v>0</v>
      </c>
      <c r="Q6505">
        <v>0</v>
      </c>
      <c r="R6505">
        <v>0</v>
      </c>
      <c r="S6505">
        <v>45.03</v>
      </c>
      <c r="T6505">
        <v>10</v>
      </c>
      <c r="U6505">
        <v>221.449910091677</v>
      </c>
      <c r="V6505">
        <v>1.40324963072378E-2</v>
      </c>
    </row>
    <row r="6506" spans="1:22" hidden="1" x14ac:dyDescent="0.25">
      <c r="A6506" t="str">
        <f t="shared" si="132"/>
        <v>45-54MAsth Highop_xray</v>
      </c>
      <c r="B6506" t="s">
        <v>274</v>
      </c>
      <c r="C6506" t="s">
        <v>5</v>
      </c>
      <c r="D6506" t="s">
        <v>591</v>
      </c>
      <c r="E6506" t="s">
        <v>4975</v>
      </c>
      <c r="F6506">
        <v>237</v>
      </c>
      <c r="G6506" t="s">
        <v>311</v>
      </c>
      <c r="H6506">
        <v>150.89719941375799</v>
      </c>
      <c r="I6506">
        <v>2.34</v>
      </c>
      <c r="J6506" t="s">
        <v>333</v>
      </c>
      <c r="K6506">
        <v>353.09944662819402</v>
      </c>
      <c r="L6506">
        <v>83684.5688508819</v>
      </c>
      <c r="M6506">
        <v>0</v>
      </c>
      <c r="N6506">
        <v>2.34</v>
      </c>
      <c r="O6506">
        <v>0</v>
      </c>
      <c r="P6506">
        <v>0</v>
      </c>
      <c r="Q6506">
        <v>0</v>
      </c>
      <c r="R6506">
        <v>0</v>
      </c>
      <c r="S6506">
        <v>554.58000000000004</v>
      </c>
      <c r="T6506">
        <v>10</v>
      </c>
      <c r="U6506">
        <v>150.89719941375799</v>
      </c>
      <c r="V6506">
        <v>0.17282127031019201</v>
      </c>
    </row>
    <row r="6507" spans="1:22" hidden="1" x14ac:dyDescent="0.25">
      <c r="A6507" t="str">
        <f t="shared" si="132"/>
        <v>45-54MAsth Highrx_generic</v>
      </c>
      <c r="B6507" t="s">
        <v>274</v>
      </c>
      <c r="C6507" t="s">
        <v>5</v>
      </c>
      <c r="D6507" t="s">
        <v>591</v>
      </c>
      <c r="E6507" t="s">
        <v>4975</v>
      </c>
      <c r="F6507">
        <v>237</v>
      </c>
      <c r="G6507" t="s">
        <v>312</v>
      </c>
      <c r="H6507">
        <v>43.519646993152698</v>
      </c>
      <c r="I6507">
        <v>44.28</v>
      </c>
      <c r="J6507" t="s">
        <v>334</v>
      </c>
      <c r="K6507">
        <v>1927.0499688568</v>
      </c>
      <c r="L6507">
        <v>456710.84261906199</v>
      </c>
      <c r="M6507">
        <v>0</v>
      </c>
      <c r="N6507">
        <v>0</v>
      </c>
      <c r="O6507">
        <v>44.28</v>
      </c>
      <c r="P6507">
        <v>0</v>
      </c>
      <c r="Q6507">
        <v>0</v>
      </c>
      <c r="R6507">
        <v>0</v>
      </c>
      <c r="S6507">
        <v>10494.36</v>
      </c>
      <c r="T6507">
        <v>10</v>
      </c>
      <c r="U6507">
        <v>43.519646993152698</v>
      </c>
      <c r="V6507">
        <v>0.75978037062457104</v>
      </c>
    </row>
    <row r="6508" spans="1:22" hidden="1" x14ac:dyDescent="0.25">
      <c r="A6508" t="str">
        <f t="shared" si="132"/>
        <v>45-54MAsth Highrx_npbrand</v>
      </c>
      <c r="B6508" t="s">
        <v>274</v>
      </c>
      <c r="C6508" t="s">
        <v>5</v>
      </c>
      <c r="D6508" t="s">
        <v>591</v>
      </c>
      <c r="E6508" t="s">
        <v>4975</v>
      </c>
      <c r="F6508">
        <v>237</v>
      </c>
      <c r="G6508" t="s">
        <v>2688</v>
      </c>
      <c r="H6508">
        <v>623.64183819549203</v>
      </c>
      <c r="I6508">
        <v>1.388316061</v>
      </c>
      <c r="J6508" t="s">
        <v>334</v>
      </c>
      <c r="K6508">
        <v>865.81198027836501</v>
      </c>
      <c r="L6508">
        <v>205197.43932597199</v>
      </c>
      <c r="M6508">
        <v>0</v>
      </c>
      <c r="N6508">
        <v>0</v>
      </c>
      <c r="O6508">
        <v>1.388316061</v>
      </c>
      <c r="P6508">
        <v>0</v>
      </c>
      <c r="Q6508">
        <v>0</v>
      </c>
      <c r="R6508">
        <v>0</v>
      </c>
      <c r="S6508">
        <v>329.03090645700001</v>
      </c>
      <c r="T6508">
        <v>10</v>
      </c>
      <c r="U6508">
        <v>623.64183819549203</v>
      </c>
      <c r="V6508">
        <v>2.3821483544955401E-2</v>
      </c>
    </row>
    <row r="6509" spans="1:22" hidden="1" x14ac:dyDescent="0.25">
      <c r="A6509" t="str">
        <f t="shared" si="132"/>
        <v>45-54MAsth Highrx_pbrand</v>
      </c>
      <c r="B6509" t="s">
        <v>274</v>
      </c>
      <c r="C6509" t="s">
        <v>5</v>
      </c>
      <c r="D6509" t="s">
        <v>591</v>
      </c>
      <c r="E6509" t="s">
        <v>4975</v>
      </c>
      <c r="F6509">
        <v>237</v>
      </c>
      <c r="G6509" t="s">
        <v>2687</v>
      </c>
      <c r="H6509">
        <v>387.04500824171902</v>
      </c>
      <c r="I6509">
        <v>9.6116839390000006</v>
      </c>
      <c r="J6509" t="s">
        <v>334</v>
      </c>
      <c r="K6509">
        <v>3720.1542893870501</v>
      </c>
      <c r="L6509">
        <v>881676.56658473099</v>
      </c>
      <c r="M6509">
        <v>0</v>
      </c>
      <c r="N6509">
        <v>0</v>
      </c>
      <c r="O6509">
        <v>9.6116839390000006</v>
      </c>
      <c r="P6509">
        <v>0</v>
      </c>
      <c r="Q6509">
        <v>0</v>
      </c>
      <c r="R6509">
        <v>0</v>
      </c>
      <c r="S6509">
        <v>2277.9690935429999</v>
      </c>
      <c r="T6509">
        <v>10</v>
      </c>
      <c r="U6509">
        <v>387.04500824171902</v>
      </c>
      <c r="V6509">
        <v>0.16492251096430999</v>
      </c>
    </row>
    <row r="6510" spans="1:22" hidden="1" x14ac:dyDescent="0.25">
      <c r="A6510" t="str">
        <f t="shared" si="132"/>
        <v>45-54MAsth Highrx_specialty</v>
      </c>
      <c r="B6510" t="s">
        <v>274</v>
      </c>
      <c r="C6510" t="s">
        <v>5</v>
      </c>
      <c r="D6510" t="s">
        <v>591</v>
      </c>
      <c r="E6510" t="s">
        <v>4975</v>
      </c>
      <c r="F6510">
        <v>237</v>
      </c>
      <c r="G6510" t="s">
        <v>313</v>
      </c>
      <c r="H6510">
        <v>3903.18968317903</v>
      </c>
      <c r="I6510">
        <v>3</v>
      </c>
      <c r="J6510" t="s">
        <v>334</v>
      </c>
      <c r="K6510">
        <v>11709.5690495371</v>
      </c>
      <c r="L6510">
        <v>2775167.8647402902</v>
      </c>
      <c r="M6510">
        <v>0</v>
      </c>
      <c r="N6510">
        <v>0</v>
      </c>
      <c r="O6510">
        <v>3</v>
      </c>
      <c r="P6510">
        <v>0</v>
      </c>
      <c r="Q6510">
        <v>0</v>
      </c>
      <c r="R6510">
        <v>0</v>
      </c>
      <c r="S6510">
        <v>711</v>
      </c>
      <c r="T6510">
        <v>10</v>
      </c>
      <c r="U6510">
        <v>3903.18968317903</v>
      </c>
      <c r="V6510">
        <v>5.14756348661633E-2</v>
      </c>
    </row>
    <row r="6511" spans="1:22" hidden="1" x14ac:dyDescent="0.25">
      <c r="A6511" t="str">
        <f t="shared" si="132"/>
        <v>55+FAsth Lowip_fac</v>
      </c>
      <c r="B6511" t="s">
        <v>2976</v>
      </c>
      <c r="C6511" t="s">
        <v>9</v>
      </c>
      <c r="D6511" t="s">
        <v>339</v>
      </c>
      <c r="E6511" t="s">
        <v>4973</v>
      </c>
      <c r="F6511">
        <v>510</v>
      </c>
      <c r="G6511" t="s">
        <v>289</v>
      </c>
      <c r="H6511">
        <v>0</v>
      </c>
      <c r="I6511">
        <v>0</v>
      </c>
      <c r="J6511" t="s">
        <v>335</v>
      </c>
      <c r="K6511">
        <v>0</v>
      </c>
      <c r="L6511">
        <v>0</v>
      </c>
      <c r="M6511">
        <v>0</v>
      </c>
      <c r="N6511">
        <v>0</v>
      </c>
      <c r="O6511">
        <v>0</v>
      </c>
      <c r="P6511">
        <v>0</v>
      </c>
      <c r="Q6511">
        <v>0</v>
      </c>
      <c r="R6511">
        <v>0</v>
      </c>
      <c r="S6511">
        <v>0</v>
      </c>
      <c r="T6511">
        <v>3</v>
      </c>
      <c r="U6511">
        <v>1040.82437416176</v>
      </c>
      <c r="V6511">
        <v>1</v>
      </c>
    </row>
    <row r="6512" spans="1:22" hidden="1" x14ac:dyDescent="0.25">
      <c r="A6512" t="str">
        <f t="shared" si="132"/>
        <v>55+FAsth Lowip_prof</v>
      </c>
      <c r="B6512" t="s">
        <v>2976</v>
      </c>
      <c r="C6512" t="s">
        <v>9</v>
      </c>
      <c r="D6512" t="s">
        <v>339</v>
      </c>
      <c r="E6512" t="s">
        <v>4973</v>
      </c>
      <c r="F6512">
        <v>510</v>
      </c>
      <c r="G6512" t="s">
        <v>290</v>
      </c>
      <c r="H6512">
        <v>0</v>
      </c>
      <c r="I6512">
        <v>0</v>
      </c>
      <c r="J6512" t="s">
        <v>363</v>
      </c>
      <c r="K6512">
        <v>0</v>
      </c>
      <c r="L6512">
        <v>0</v>
      </c>
      <c r="M6512">
        <v>0</v>
      </c>
      <c r="N6512">
        <v>0</v>
      </c>
      <c r="O6512">
        <v>0</v>
      </c>
      <c r="P6512">
        <v>0</v>
      </c>
      <c r="Q6512">
        <v>0</v>
      </c>
      <c r="R6512">
        <v>0</v>
      </c>
      <c r="S6512">
        <v>0</v>
      </c>
      <c r="T6512">
        <v>3</v>
      </c>
      <c r="U6512">
        <v>1398.82187554352</v>
      </c>
      <c r="V6512">
        <v>0.33333333333333298</v>
      </c>
    </row>
    <row r="6513" spans="1:22" hidden="1" x14ac:dyDescent="0.25">
      <c r="A6513" t="str">
        <f t="shared" si="132"/>
        <v>55+FAsth Lowop_ambulance</v>
      </c>
      <c r="B6513" t="s">
        <v>2976</v>
      </c>
      <c r="C6513" t="s">
        <v>9</v>
      </c>
      <c r="D6513" t="s">
        <v>339</v>
      </c>
      <c r="E6513" t="s">
        <v>4973</v>
      </c>
      <c r="F6513">
        <v>510</v>
      </c>
      <c r="G6513" t="s">
        <v>291</v>
      </c>
      <c r="H6513">
        <v>369.66561095114298</v>
      </c>
      <c r="I6513">
        <v>0.01</v>
      </c>
      <c r="J6513" t="s">
        <v>336</v>
      </c>
      <c r="K6513">
        <v>3.6966561095114301</v>
      </c>
      <c r="L6513">
        <v>1885.29461585083</v>
      </c>
      <c r="M6513">
        <v>0</v>
      </c>
      <c r="N6513">
        <v>0</v>
      </c>
      <c r="O6513">
        <v>0</v>
      </c>
      <c r="P6513">
        <v>0</v>
      </c>
      <c r="Q6513">
        <v>0.01</v>
      </c>
      <c r="R6513">
        <v>3.6966561095114301</v>
      </c>
      <c r="S6513">
        <v>5.0999999999999996</v>
      </c>
      <c r="T6513">
        <v>3</v>
      </c>
      <c r="U6513">
        <v>369.66561095114298</v>
      </c>
      <c r="V6513">
        <v>3.3112582781457001E-3</v>
      </c>
    </row>
    <row r="6514" spans="1:22" hidden="1" x14ac:dyDescent="0.25">
      <c r="A6514" t="str">
        <f t="shared" si="132"/>
        <v>55+FAsth Lowop_chiro</v>
      </c>
      <c r="B6514" t="s">
        <v>2976</v>
      </c>
      <c r="C6514" t="s">
        <v>9</v>
      </c>
      <c r="D6514" t="s">
        <v>339</v>
      </c>
      <c r="E6514" t="s">
        <v>4973</v>
      </c>
      <c r="F6514">
        <v>510</v>
      </c>
      <c r="G6514" t="s">
        <v>292</v>
      </c>
      <c r="H6514">
        <v>44.535349301480203</v>
      </c>
      <c r="I6514">
        <v>0.79</v>
      </c>
      <c r="J6514" t="s">
        <v>332</v>
      </c>
      <c r="K6514">
        <v>35.182925948169398</v>
      </c>
      <c r="L6514">
        <v>17943.292233566401</v>
      </c>
      <c r="M6514">
        <v>0.79</v>
      </c>
      <c r="N6514">
        <v>0</v>
      </c>
      <c r="O6514">
        <v>0</v>
      </c>
      <c r="P6514">
        <v>0</v>
      </c>
      <c r="Q6514">
        <v>0</v>
      </c>
      <c r="R6514">
        <v>0</v>
      </c>
      <c r="S6514">
        <v>402.9</v>
      </c>
      <c r="T6514">
        <v>3</v>
      </c>
      <c r="U6514">
        <v>44.535349301480203</v>
      </c>
      <c r="V6514">
        <v>7.0852017937219694E-2</v>
      </c>
    </row>
    <row r="6515" spans="1:22" hidden="1" x14ac:dyDescent="0.25">
      <c r="A6515" t="str">
        <f t="shared" si="132"/>
        <v>55+FAsth Lowop_ct_mri</v>
      </c>
      <c r="B6515" t="s">
        <v>2976</v>
      </c>
      <c r="C6515" t="s">
        <v>9</v>
      </c>
      <c r="D6515" t="s">
        <v>339</v>
      </c>
      <c r="E6515" t="s">
        <v>4973</v>
      </c>
      <c r="F6515">
        <v>510</v>
      </c>
      <c r="G6515" t="s">
        <v>293</v>
      </c>
      <c r="H6515">
        <v>679.65695938110002</v>
      </c>
      <c r="I6515">
        <v>0.17</v>
      </c>
      <c r="J6515" t="s">
        <v>333</v>
      </c>
      <c r="K6515">
        <v>115.541683094787</v>
      </c>
      <c r="L6515">
        <v>58926.258378341401</v>
      </c>
      <c r="M6515">
        <v>0</v>
      </c>
      <c r="N6515">
        <v>0.17</v>
      </c>
      <c r="O6515">
        <v>0</v>
      </c>
      <c r="P6515">
        <v>0</v>
      </c>
      <c r="Q6515">
        <v>0</v>
      </c>
      <c r="R6515">
        <v>0</v>
      </c>
      <c r="S6515">
        <v>86.7</v>
      </c>
      <c r="T6515">
        <v>3</v>
      </c>
      <c r="U6515">
        <v>679.65695938110002</v>
      </c>
      <c r="V6515">
        <v>3.7280701754385998E-2</v>
      </c>
    </row>
    <row r="6516" spans="1:22" hidden="1" x14ac:dyDescent="0.25">
      <c r="A6516" t="str">
        <f t="shared" si="132"/>
        <v>55+FAsth Lowop_diagnostic_cardiology</v>
      </c>
      <c r="B6516" t="s">
        <v>2976</v>
      </c>
      <c r="C6516" t="s">
        <v>9</v>
      </c>
      <c r="D6516" t="s">
        <v>339</v>
      </c>
      <c r="E6516" t="s">
        <v>4973</v>
      </c>
      <c r="F6516">
        <v>510</v>
      </c>
      <c r="G6516" t="s">
        <v>294</v>
      </c>
      <c r="H6516">
        <v>130.00911394348901</v>
      </c>
      <c r="I6516">
        <v>1.25</v>
      </c>
      <c r="J6516" t="s">
        <v>333</v>
      </c>
      <c r="K6516">
        <v>162.511392429361</v>
      </c>
      <c r="L6516">
        <v>82880.810138974004</v>
      </c>
      <c r="M6516">
        <v>0</v>
      </c>
      <c r="N6516">
        <v>1.25</v>
      </c>
      <c r="O6516">
        <v>0</v>
      </c>
      <c r="P6516">
        <v>0</v>
      </c>
      <c r="Q6516">
        <v>0</v>
      </c>
      <c r="R6516">
        <v>0</v>
      </c>
      <c r="S6516">
        <v>637.5</v>
      </c>
      <c r="T6516">
        <v>3</v>
      </c>
      <c r="U6516">
        <v>130.00911394348901</v>
      </c>
      <c r="V6516">
        <v>0.27412280701754399</v>
      </c>
    </row>
    <row r="6517" spans="1:22" hidden="1" x14ac:dyDescent="0.25">
      <c r="A6517" t="str">
        <f t="shared" si="132"/>
        <v>55+FAsth Lowop_dialysis</v>
      </c>
      <c r="B6517" t="s">
        <v>2976</v>
      </c>
      <c r="C6517" t="s">
        <v>9</v>
      </c>
      <c r="D6517" t="s">
        <v>339</v>
      </c>
      <c r="E6517" t="s">
        <v>4973</v>
      </c>
      <c r="F6517">
        <v>510</v>
      </c>
      <c r="G6517" t="s">
        <v>295</v>
      </c>
      <c r="H6517">
        <v>0</v>
      </c>
      <c r="I6517">
        <v>0</v>
      </c>
      <c r="J6517" t="s">
        <v>336</v>
      </c>
      <c r="K6517">
        <v>0</v>
      </c>
      <c r="L6517">
        <v>0</v>
      </c>
      <c r="M6517">
        <v>0</v>
      </c>
      <c r="N6517">
        <v>0</v>
      </c>
      <c r="O6517">
        <v>0</v>
      </c>
      <c r="P6517">
        <v>0</v>
      </c>
      <c r="Q6517">
        <v>0</v>
      </c>
      <c r="R6517">
        <v>0</v>
      </c>
      <c r="S6517">
        <v>0</v>
      </c>
      <c r="T6517">
        <v>3</v>
      </c>
      <c r="U6517">
        <v>0</v>
      </c>
      <c r="V6517">
        <v>0</v>
      </c>
    </row>
    <row r="6518" spans="1:22" hidden="1" x14ac:dyDescent="0.25">
      <c r="A6518" t="str">
        <f t="shared" si="132"/>
        <v>55+FAsth Lowop_dme</v>
      </c>
      <c r="B6518" t="s">
        <v>2976</v>
      </c>
      <c r="C6518" t="s">
        <v>9</v>
      </c>
      <c r="D6518" t="s">
        <v>339</v>
      </c>
      <c r="E6518" t="s">
        <v>4973</v>
      </c>
      <c r="F6518">
        <v>510</v>
      </c>
      <c r="G6518" t="s">
        <v>296</v>
      </c>
      <c r="H6518">
        <v>103.925757367679</v>
      </c>
      <c r="I6518">
        <v>0.27</v>
      </c>
      <c r="J6518" t="s">
        <v>336</v>
      </c>
      <c r="K6518">
        <v>28.059954489273199</v>
      </c>
      <c r="L6518">
        <v>14310.576789529299</v>
      </c>
      <c r="M6518">
        <v>0</v>
      </c>
      <c r="N6518">
        <v>0</v>
      </c>
      <c r="O6518">
        <v>0</v>
      </c>
      <c r="P6518">
        <v>0</v>
      </c>
      <c r="Q6518">
        <v>0.27</v>
      </c>
      <c r="R6518">
        <v>28.059954489273199</v>
      </c>
      <c r="S6518">
        <v>137.69999999999999</v>
      </c>
      <c r="T6518">
        <v>3</v>
      </c>
      <c r="U6518">
        <v>103.925757367679</v>
      </c>
      <c r="V6518">
        <v>8.9403973509933801E-2</v>
      </c>
    </row>
    <row r="6519" spans="1:22" hidden="1" x14ac:dyDescent="0.25">
      <c r="A6519" t="str">
        <f t="shared" si="132"/>
        <v>55+FAsth Lowop_er_fac</v>
      </c>
      <c r="B6519" t="s">
        <v>2976</v>
      </c>
      <c r="C6519" t="s">
        <v>9</v>
      </c>
      <c r="D6519" t="s">
        <v>339</v>
      </c>
      <c r="E6519" t="s">
        <v>4973</v>
      </c>
      <c r="F6519">
        <v>510</v>
      </c>
      <c r="G6519" t="s">
        <v>297</v>
      </c>
      <c r="H6519">
        <v>1280.7424373454201</v>
      </c>
      <c r="I6519">
        <v>0.17</v>
      </c>
      <c r="J6519" t="s">
        <v>336</v>
      </c>
      <c r="K6519">
        <v>217.72621434872201</v>
      </c>
      <c r="L6519">
        <v>111040.369317848</v>
      </c>
      <c r="M6519">
        <v>0</v>
      </c>
      <c r="N6519">
        <v>0</v>
      </c>
      <c r="O6519">
        <v>0</v>
      </c>
      <c r="P6519">
        <v>0</v>
      </c>
      <c r="Q6519">
        <v>0.17</v>
      </c>
      <c r="R6519">
        <v>217.72621434872201</v>
      </c>
      <c r="S6519">
        <v>86.7</v>
      </c>
      <c r="T6519">
        <v>3</v>
      </c>
      <c r="U6519">
        <v>1280.7424373454201</v>
      </c>
      <c r="V6519">
        <v>5.6291390728476803E-2</v>
      </c>
    </row>
    <row r="6520" spans="1:22" hidden="1" x14ac:dyDescent="0.25">
      <c r="A6520" t="str">
        <f t="shared" si="132"/>
        <v>55+FAsth Lowop_er_prof</v>
      </c>
      <c r="B6520" t="s">
        <v>2976</v>
      </c>
      <c r="C6520" t="s">
        <v>9</v>
      </c>
      <c r="D6520" t="s">
        <v>339</v>
      </c>
      <c r="E6520" t="s">
        <v>4973</v>
      </c>
      <c r="F6520">
        <v>510</v>
      </c>
      <c r="G6520" t="s">
        <v>298</v>
      </c>
      <c r="H6520">
        <v>0</v>
      </c>
      <c r="I6520">
        <v>0</v>
      </c>
      <c r="J6520" t="s">
        <v>276</v>
      </c>
      <c r="K6520">
        <v>0</v>
      </c>
      <c r="L6520">
        <v>0</v>
      </c>
      <c r="M6520">
        <v>0</v>
      </c>
      <c r="N6520">
        <v>0</v>
      </c>
      <c r="O6520">
        <v>0</v>
      </c>
      <c r="P6520">
        <v>0</v>
      </c>
      <c r="Q6520">
        <v>0</v>
      </c>
      <c r="R6520">
        <v>0</v>
      </c>
      <c r="S6520">
        <v>0</v>
      </c>
      <c r="T6520">
        <v>3</v>
      </c>
      <c r="U6520">
        <v>0</v>
      </c>
      <c r="V6520">
        <v>0</v>
      </c>
    </row>
    <row r="6521" spans="1:22" hidden="1" x14ac:dyDescent="0.25">
      <c r="A6521" t="str">
        <f t="shared" si="132"/>
        <v>55+FAsth Lowop_eye</v>
      </c>
      <c r="B6521" t="s">
        <v>2976</v>
      </c>
      <c r="C6521" t="s">
        <v>9</v>
      </c>
      <c r="D6521" t="s">
        <v>339</v>
      </c>
      <c r="E6521" t="s">
        <v>4973</v>
      </c>
      <c r="F6521">
        <v>510</v>
      </c>
      <c r="G6521" t="s">
        <v>299</v>
      </c>
      <c r="H6521">
        <v>110.019722707027</v>
      </c>
      <c r="I6521">
        <v>0.28000000000000003</v>
      </c>
      <c r="J6521" t="s">
        <v>332</v>
      </c>
      <c r="K6521">
        <v>30.8055223579676</v>
      </c>
      <c r="L6521">
        <v>15710.8164025635</v>
      </c>
      <c r="M6521">
        <v>0.28000000000000003</v>
      </c>
      <c r="N6521">
        <v>0</v>
      </c>
      <c r="O6521">
        <v>0</v>
      </c>
      <c r="P6521">
        <v>0</v>
      </c>
      <c r="Q6521">
        <v>0</v>
      </c>
      <c r="R6521">
        <v>0</v>
      </c>
      <c r="S6521">
        <v>142.80000000000001</v>
      </c>
      <c r="T6521">
        <v>3</v>
      </c>
      <c r="U6521">
        <v>110.019722707027</v>
      </c>
      <c r="V6521">
        <v>2.5112107623318398E-2</v>
      </c>
    </row>
    <row r="6522" spans="1:22" hidden="1" x14ac:dyDescent="0.25">
      <c r="A6522" t="str">
        <f t="shared" si="132"/>
        <v>55+FAsth Lowop_jcode</v>
      </c>
      <c r="B6522" t="s">
        <v>2976</v>
      </c>
      <c r="C6522" t="s">
        <v>9</v>
      </c>
      <c r="D6522" t="s">
        <v>339</v>
      </c>
      <c r="E6522" t="s">
        <v>4973</v>
      </c>
      <c r="F6522">
        <v>510</v>
      </c>
      <c r="G6522" t="s">
        <v>300</v>
      </c>
      <c r="H6522">
        <v>0</v>
      </c>
      <c r="I6522">
        <v>0</v>
      </c>
      <c r="J6522" t="s">
        <v>336</v>
      </c>
      <c r="K6522">
        <v>0</v>
      </c>
      <c r="L6522">
        <v>0</v>
      </c>
      <c r="M6522">
        <v>0</v>
      </c>
      <c r="N6522">
        <v>0</v>
      </c>
      <c r="O6522">
        <v>0</v>
      </c>
      <c r="P6522">
        <v>0</v>
      </c>
      <c r="Q6522">
        <v>0</v>
      </c>
      <c r="R6522">
        <v>0</v>
      </c>
      <c r="S6522">
        <v>0</v>
      </c>
      <c r="T6522">
        <v>3</v>
      </c>
      <c r="U6522">
        <v>0</v>
      </c>
      <c r="V6522">
        <v>0</v>
      </c>
    </row>
    <row r="6523" spans="1:22" hidden="1" x14ac:dyDescent="0.25">
      <c r="A6523" t="str">
        <f t="shared" si="132"/>
        <v>55+FAsth Lowop_lab</v>
      </c>
      <c r="B6523" t="s">
        <v>2976</v>
      </c>
      <c r="C6523" t="s">
        <v>9</v>
      </c>
      <c r="D6523" t="s">
        <v>339</v>
      </c>
      <c r="E6523" t="s">
        <v>4973</v>
      </c>
      <c r="F6523">
        <v>510</v>
      </c>
      <c r="G6523" t="s">
        <v>301</v>
      </c>
      <c r="H6523">
        <v>79.778565491167299</v>
      </c>
      <c r="I6523">
        <v>2.27</v>
      </c>
      <c r="J6523" t="s">
        <v>333</v>
      </c>
      <c r="K6523">
        <v>181.09734366494999</v>
      </c>
      <c r="L6523">
        <v>92359.645269124405</v>
      </c>
      <c r="M6523">
        <v>0</v>
      </c>
      <c r="N6523">
        <v>2.27</v>
      </c>
      <c r="O6523">
        <v>0</v>
      </c>
      <c r="P6523">
        <v>0</v>
      </c>
      <c r="Q6523">
        <v>0</v>
      </c>
      <c r="R6523">
        <v>0</v>
      </c>
      <c r="S6523">
        <v>1157.7</v>
      </c>
      <c r="T6523">
        <v>3</v>
      </c>
      <c r="U6523">
        <v>79.778565491167299</v>
      </c>
      <c r="V6523">
        <v>0.49780701754385998</v>
      </c>
    </row>
    <row r="6524" spans="1:22" hidden="1" x14ac:dyDescent="0.25">
      <c r="A6524" t="str">
        <f t="shared" si="132"/>
        <v>55+FAsth Lowop_mh</v>
      </c>
      <c r="B6524" t="s">
        <v>2976</v>
      </c>
      <c r="C6524" t="s">
        <v>9</v>
      </c>
      <c r="D6524" t="s">
        <v>339</v>
      </c>
      <c r="E6524" t="s">
        <v>4973</v>
      </c>
      <c r="F6524">
        <v>510</v>
      </c>
      <c r="G6524" t="s">
        <v>302</v>
      </c>
      <c r="H6524">
        <v>95.053473342209202</v>
      </c>
      <c r="I6524">
        <v>0.34</v>
      </c>
      <c r="J6524" t="s">
        <v>332</v>
      </c>
      <c r="K6524">
        <v>32.318180936351098</v>
      </c>
      <c r="L6524">
        <v>16482.272277539101</v>
      </c>
      <c r="M6524">
        <v>0.34</v>
      </c>
      <c r="N6524">
        <v>0</v>
      </c>
      <c r="O6524">
        <v>0</v>
      </c>
      <c r="P6524">
        <v>0</v>
      </c>
      <c r="Q6524">
        <v>0</v>
      </c>
      <c r="R6524">
        <v>0</v>
      </c>
      <c r="S6524">
        <v>173.4</v>
      </c>
      <c r="T6524">
        <v>3</v>
      </c>
      <c r="U6524">
        <v>95.053473342209202</v>
      </c>
      <c r="V6524">
        <v>3.04932735426009E-2</v>
      </c>
    </row>
    <row r="6525" spans="1:22" hidden="1" x14ac:dyDescent="0.25">
      <c r="A6525" t="str">
        <f t="shared" si="132"/>
        <v>55+FAsth Lowop_op_fac</v>
      </c>
      <c r="B6525" t="s">
        <v>2976</v>
      </c>
      <c r="C6525" t="s">
        <v>9</v>
      </c>
      <c r="D6525" t="s">
        <v>339</v>
      </c>
      <c r="E6525" t="s">
        <v>4973</v>
      </c>
      <c r="F6525">
        <v>510</v>
      </c>
      <c r="G6525" t="s">
        <v>303</v>
      </c>
      <c r="H6525">
        <v>410.66021600351002</v>
      </c>
      <c r="I6525">
        <v>0.39</v>
      </c>
      <c r="J6525" t="s">
        <v>336</v>
      </c>
      <c r="K6525">
        <v>160.15748424136899</v>
      </c>
      <c r="L6525">
        <v>81680.316963098201</v>
      </c>
      <c r="M6525">
        <v>0</v>
      </c>
      <c r="N6525">
        <v>0</v>
      </c>
      <c r="O6525">
        <v>0</v>
      </c>
      <c r="P6525">
        <v>0</v>
      </c>
      <c r="Q6525">
        <v>0.39</v>
      </c>
      <c r="R6525">
        <v>160.15748424136899</v>
      </c>
      <c r="S6525">
        <v>198.9</v>
      </c>
      <c r="T6525">
        <v>3</v>
      </c>
      <c r="U6525">
        <v>410.66021600351002</v>
      </c>
      <c r="V6525">
        <v>0.129139072847682</v>
      </c>
    </row>
    <row r="6526" spans="1:22" hidden="1" x14ac:dyDescent="0.25">
      <c r="A6526" t="str">
        <f t="shared" si="132"/>
        <v>55+FAsth Lowop_other</v>
      </c>
      <c r="B6526" t="s">
        <v>2976</v>
      </c>
      <c r="C6526" t="s">
        <v>9</v>
      </c>
      <c r="D6526" t="s">
        <v>339</v>
      </c>
      <c r="E6526" t="s">
        <v>4973</v>
      </c>
      <c r="F6526">
        <v>510</v>
      </c>
      <c r="G6526" t="s">
        <v>304</v>
      </c>
      <c r="H6526">
        <v>170.30275867354101</v>
      </c>
      <c r="I6526">
        <v>1</v>
      </c>
      <c r="J6526" t="s">
        <v>336</v>
      </c>
      <c r="K6526">
        <v>170.30275867354101</v>
      </c>
      <c r="L6526">
        <v>86854.4069235059</v>
      </c>
      <c r="M6526">
        <v>0</v>
      </c>
      <c r="N6526">
        <v>0</v>
      </c>
      <c r="O6526">
        <v>0</v>
      </c>
      <c r="P6526">
        <v>0</v>
      </c>
      <c r="Q6526">
        <v>1</v>
      </c>
      <c r="R6526">
        <v>170.30275867354101</v>
      </c>
      <c r="S6526">
        <v>510</v>
      </c>
      <c r="T6526">
        <v>3</v>
      </c>
      <c r="U6526">
        <v>170.30275867354101</v>
      </c>
      <c r="V6526">
        <v>0.33112582781457001</v>
      </c>
    </row>
    <row r="6527" spans="1:22" hidden="1" x14ac:dyDescent="0.25">
      <c r="A6527" t="str">
        <f t="shared" si="132"/>
        <v>55+FAsth Lowop_prev</v>
      </c>
      <c r="B6527" t="s">
        <v>2976</v>
      </c>
      <c r="C6527" t="s">
        <v>9</v>
      </c>
      <c r="D6527" t="s">
        <v>339</v>
      </c>
      <c r="E6527" t="s">
        <v>4973</v>
      </c>
      <c r="F6527">
        <v>510</v>
      </c>
      <c r="G6527" t="s">
        <v>305</v>
      </c>
      <c r="H6527">
        <v>160.687737918761</v>
      </c>
      <c r="I6527">
        <v>3.09</v>
      </c>
      <c r="J6527" t="s">
        <v>332</v>
      </c>
      <c r="K6527">
        <v>496.52511016897103</v>
      </c>
      <c r="L6527">
        <v>253227.806186175</v>
      </c>
      <c r="M6527">
        <v>3.09</v>
      </c>
      <c r="N6527">
        <v>0</v>
      </c>
      <c r="O6527">
        <v>0</v>
      </c>
      <c r="P6527">
        <v>0</v>
      </c>
      <c r="Q6527">
        <v>0</v>
      </c>
      <c r="R6527">
        <v>0</v>
      </c>
      <c r="S6527">
        <v>1575.9</v>
      </c>
      <c r="T6527">
        <v>3</v>
      </c>
      <c r="U6527">
        <v>160.687737918761</v>
      </c>
      <c r="V6527">
        <v>0.27713004484304898</v>
      </c>
    </row>
    <row r="6528" spans="1:22" hidden="1" x14ac:dyDescent="0.25">
      <c r="A6528" t="str">
        <f t="shared" si="132"/>
        <v>55+FAsth Lowop_primcare</v>
      </c>
      <c r="B6528" t="s">
        <v>2976</v>
      </c>
      <c r="C6528" t="s">
        <v>9</v>
      </c>
      <c r="D6528" t="s">
        <v>339</v>
      </c>
      <c r="E6528" t="s">
        <v>4973</v>
      </c>
      <c r="F6528">
        <v>510</v>
      </c>
      <c r="G6528" t="s">
        <v>306</v>
      </c>
      <c r="H6528">
        <v>111.023257164707</v>
      </c>
      <c r="I6528">
        <v>3.08</v>
      </c>
      <c r="J6528" t="s">
        <v>332</v>
      </c>
      <c r="K6528">
        <v>341.951632067297</v>
      </c>
      <c r="L6528">
        <v>174395.332354321</v>
      </c>
      <c r="M6528">
        <v>3.08</v>
      </c>
      <c r="N6528">
        <v>0</v>
      </c>
      <c r="O6528">
        <v>0</v>
      </c>
      <c r="P6528">
        <v>0</v>
      </c>
      <c r="Q6528">
        <v>0</v>
      </c>
      <c r="R6528">
        <v>0</v>
      </c>
      <c r="S6528">
        <v>1570.8</v>
      </c>
      <c r="T6528">
        <v>3</v>
      </c>
      <c r="U6528">
        <v>111.023257164707</v>
      </c>
      <c r="V6528">
        <v>0.27623318385650197</v>
      </c>
    </row>
    <row r="6529" spans="1:22" hidden="1" x14ac:dyDescent="0.25">
      <c r="A6529" t="str">
        <f t="shared" si="132"/>
        <v>55+FAsth Lowop_rehab</v>
      </c>
      <c r="B6529" t="s">
        <v>2976</v>
      </c>
      <c r="C6529" t="s">
        <v>9</v>
      </c>
      <c r="D6529" t="s">
        <v>339</v>
      </c>
      <c r="E6529" t="s">
        <v>4973</v>
      </c>
      <c r="F6529">
        <v>510</v>
      </c>
      <c r="G6529" t="s">
        <v>307</v>
      </c>
      <c r="H6529">
        <v>72.883682249346506</v>
      </c>
      <c r="I6529">
        <v>0.87</v>
      </c>
      <c r="J6529" t="s">
        <v>336</v>
      </c>
      <c r="K6529">
        <v>63.408803556931502</v>
      </c>
      <c r="L6529">
        <v>32338.4898140351</v>
      </c>
      <c r="M6529">
        <v>0</v>
      </c>
      <c r="N6529">
        <v>0</v>
      </c>
      <c r="O6529">
        <v>0</v>
      </c>
      <c r="P6529">
        <v>0</v>
      </c>
      <c r="Q6529">
        <v>0.87</v>
      </c>
      <c r="R6529">
        <v>63.408803556931502</v>
      </c>
      <c r="S6529">
        <v>443.7</v>
      </c>
      <c r="T6529">
        <v>3</v>
      </c>
      <c r="U6529">
        <v>72.883682249346506</v>
      </c>
      <c r="V6529">
        <v>0.28807947019867503</v>
      </c>
    </row>
    <row r="6530" spans="1:22" hidden="1" x14ac:dyDescent="0.25">
      <c r="A6530" t="str">
        <f t="shared" si="132"/>
        <v>55+FAsth Lowop_speccare</v>
      </c>
      <c r="B6530" t="s">
        <v>2976</v>
      </c>
      <c r="C6530" t="s">
        <v>9</v>
      </c>
      <c r="D6530" t="s">
        <v>339</v>
      </c>
      <c r="E6530" t="s">
        <v>4973</v>
      </c>
      <c r="F6530">
        <v>510</v>
      </c>
      <c r="G6530" t="s">
        <v>308</v>
      </c>
      <c r="H6530">
        <v>118.13171401813599</v>
      </c>
      <c r="I6530">
        <v>3.57</v>
      </c>
      <c r="J6530" t="s">
        <v>332</v>
      </c>
      <c r="K6530">
        <v>421.73021904474598</v>
      </c>
      <c r="L6530">
        <v>215082.41171282</v>
      </c>
      <c r="M6530">
        <v>3.57</v>
      </c>
      <c r="N6530">
        <v>0</v>
      </c>
      <c r="O6530">
        <v>0</v>
      </c>
      <c r="P6530">
        <v>0</v>
      </c>
      <c r="Q6530">
        <v>0</v>
      </c>
      <c r="R6530">
        <v>0</v>
      </c>
      <c r="S6530">
        <v>1820.7</v>
      </c>
      <c r="T6530">
        <v>3</v>
      </c>
      <c r="U6530">
        <v>118.13171401813599</v>
      </c>
      <c r="V6530">
        <v>0.32017937219730902</v>
      </c>
    </row>
    <row r="6531" spans="1:22" hidden="1" x14ac:dyDescent="0.25">
      <c r="A6531" t="str">
        <f t="shared" si="132"/>
        <v>55+FAsth Lowop_surg</v>
      </c>
      <c r="B6531" t="s">
        <v>2976</v>
      </c>
      <c r="C6531" t="s">
        <v>9</v>
      </c>
      <c r="D6531" t="s">
        <v>339</v>
      </c>
      <c r="E6531" t="s">
        <v>4973</v>
      </c>
      <c r="F6531">
        <v>510</v>
      </c>
      <c r="G6531" t="s">
        <v>309</v>
      </c>
      <c r="H6531">
        <v>227.404418220602</v>
      </c>
      <c r="I6531">
        <v>0.31</v>
      </c>
      <c r="J6531" t="s">
        <v>336</v>
      </c>
      <c r="K6531">
        <v>70.495369648386699</v>
      </c>
      <c r="L6531">
        <v>35952.638520677203</v>
      </c>
      <c r="M6531">
        <v>0</v>
      </c>
      <c r="N6531">
        <v>0</v>
      </c>
      <c r="O6531">
        <v>0</v>
      </c>
      <c r="P6531">
        <v>0</v>
      </c>
      <c r="Q6531">
        <v>0.31</v>
      </c>
      <c r="R6531">
        <v>70.495369648386699</v>
      </c>
      <c r="S6531">
        <v>158.1</v>
      </c>
      <c r="T6531">
        <v>3</v>
      </c>
      <c r="U6531">
        <v>227.404418220602</v>
      </c>
      <c r="V6531">
        <v>0.102649006622517</v>
      </c>
    </row>
    <row r="6532" spans="1:22" hidden="1" x14ac:dyDescent="0.25">
      <c r="A6532" t="str">
        <f t="shared" si="132"/>
        <v>55+FAsth Lowop_ultrasound</v>
      </c>
      <c r="B6532" t="s">
        <v>2976</v>
      </c>
      <c r="C6532" t="s">
        <v>9</v>
      </c>
      <c r="D6532" t="s">
        <v>339</v>
      </c>
      <c r="E6532" t="s">
        <v>4973</v>
      </c>
      <c r="F6532">
        <v>510</v>
      </c>
      <c r="G6532" t="s">
        <v>310</v>
      </c>
      <c r="H6532">
        <v>218.017116089067</v>
      </c>
      <c r="I6532">
        <v>0.18</v>
      </c>
      <c r="J6532" t="s">
        <v>333</v>
      </c>
      <c r="K6532">
        <v>39.243080896031998</v>
      </c>
      <c r="L6532">
        <v>20013.9712569763</v>
      </c>
      <c r="M6532">
        <v>0</v>
      </c>
      <c r="N6532">
        <v>0.18</v>
      </c>
      <c r="O6532">
        <v>0</v>
      </c>
      <c r="P6532">
        <v>0</v>
      </c>
      <c r="Q6532">
        <v>0</v>
      </c>
      <c r="R6532">
        <v>0</v>
      </c>
      <c r="S6532">
        <v>91.8</v>
      </c>
      <c r="T6532">
        <v>3</v>
      </c>
      <c r="U6532">
        <v>218.017116089067</v>
      </c>
      <c r="V6532">
        <v>3.94736842105263E-2</v>
      </c>
    </row>
    <row r="6533" spans="1:22" hidden="1" x14ac:dyDescent="0.25">
      <c r="A6533" t="str">
        <f t="shared" si="132"/>
        <v>55+FAsth Lowop_xray</v>
      </c>
      <c r="B6533" t="s">
        <v>2976</v>
      </c>
      <c r="C6533" t="s">
        <v>9</v>
      </c>
      <c r="D6533" t="s">
        <v>339</v>
      </c>
      <c r="E6533" t="s">
        <v>4973</v>
      </c>
      <c r="F6533">
        <v>510</v>
      </c>
      <c r="G6533" t="s">
        <v>311</v>
      </c>
      <c r="H6533">
        <v>107.93517058958</v>
      </c>
      <c r="I6533">
        <v>0.69</v>
      </c>
      <c r="J6533" t="s">
        <v>333</v>
      </c>
      <c r="K6533">
        <v>74.475267706810399</v>
      </c>
      <c r="L6533">
        <v>37982.386530473297</v>
      </c>
      <c r="M6533">
        <v>0</v>
      </c>
      <c r="N6533">
        <v>0.69</v>
      </c>
      <c r="O6533">
        <v>0</v>
      </c>
      <c r="P6533">
        <v>0</v>
      </c>
      <c r="Q6533">
        <v>0</v>
      </c>
      <c r="R6533">
        <v>0</v>
      </c>
      <c r="S6533">
        <v>351.9</v>
      </c>
      <c r="T6533">
        <v>3</v>
      </c>
      <c r="U6533">
        <v>107.93517058958</v>
      </c>
      <c r="V6533">
        <v>0.15131578947368399</v>
      </c>
    </row>
    <row r="6534" spans="1:22" hidden="1" x14ac:dyDescent="0.25">
      <c r="A6534" t="str">
        <f t="shared" si="132"/>
        <v>55+FAsth Lowrx_generic</v>
      </c>
      <c r="B6534" t="s">
        <v>2976</v>
      </c>
      <c r="C6534" t="s">
        <v>9</v>
      </c>
      <c r="D6534" t="s">
        <v>339</v>
      </c>
      <c r="E6534" t="s">
        <v>4973</v>
      </c>
      <c r="F6534">
        <v>510</v>
      </c>
      <c r="G6534" t="s">
        <v>312</v>
      </c>
      <c r="H6534">
        <v>25.8682612729482</v>
      </c>
      <c r="I6534">
        <v>21.79</v>
      </c>
      <c r="J6534" t="s">
        <v>334</v>
      </c>
      <c r="K6534">
        <v>563.66941313754103</v>
      </c>
      <c r="L6534">
        <v>287471.40070014598</v>
      </c>
      <c r="M6534">
        <v>0</v>
      </c>
      <c r="N6534">
        <v>0</v>
      </c>
      <c r="O6534">
        <v>21.79</v>
      </c>
      <c r="P6534">
        <v>0</v>
      </c>
      <c r="Q6534">
        <v>0</v>
      </c>
      <c r="R6534">
        <v>0</v>
      </c>
      <c r="S6534">
        <v>11112.9</v>
      </c>
      <c r="T6534">
        <v>3</v>
      </c>
      <c r="U6534">
        <v>25.8682612729482</v>
      </c>
      <c r="V6534">
        <v>0.77904898105112597</v>
      </c>
    </row>
    <row r="6535" spans="1:22" hidden="1" x14ac:dyDescent="0.25">
      <c r="A6535" t="str">
        <f t="shared" si="132"/>
        <v>55+FAsth Lowrx_npbrand</v>
      </c>
      <c r="B6535" t="s">
        <v>2976</v>
      </c>
      <c r="C6535" t="s">
        <v>9</v>
      </c>
      <c r="D6535" t="s">
        <v>339</v>
      </c>
      <c r="E6535" t="s">
        <v>4973</v>
      </c>
      <c r="F6535">
        <v>510</v>
      </c>
      <c r="G6535" t="s">
        <v>2688</v>
      </c>
      <c r="H6535">
        <v>319.318210420301</v>
      </c>
      <c r="I6535">
        <v>0.77998120518000003</v>
      </c>
      <c r="J6535" t="s">
        <v>334</v>
      </c>
      <c r="K6535">
        <v>249.06220259954699</v>
      </c>
      <c r="L6535">
        <v>127021.72332576899</v>
      </c>
      <c r="M6535">
        <v>0</v>
      </c>
      <c r="N6535">
        <v>0</v>
      </c>
      <c r="O6535">
        <v>0.77998120518000003</v>
      </c>
      <c r="P6535">
        <v>0</v>
      </c>
      <c r="Q6535">
        <v>0</v>
      </c>
      <c r="R6535">
        <v>0</v>
      </c>
      <c r="S6535">
        <v>397.7904146418</v>
      </c>
      <c r="T6535">
        <v>3</v>
      </c>
      <c r="U6535">
        <v>319.318210420301</v>
      </c>
      <c r="V6535">
        <v>2.7886349845548799E-2</v>
      </c>
    </row>
    <row r="6536" spans="1:22" hidden="1" x14ac:dyDescent="0.25">
      <c r="A6536" t="str">
        <f t="shared" si="132"/>
        <v>55+FAsth Lowrx_pbrand</v>
      </c>
      <c r="B6536" t="s">
        <v>2976</v>
      </c>
      <c r="C6536" t="s">
        <v>9</v>
      </c>
      <c r="D6536" t="s">
        <v>339</v>
      </c>
      <c r="E6536" t="s">
        <v>4973</v>
      </c>
      <c r="F6536">
        <v>510</v>
      </c>
      <c r="G6536" t="s">
        <v>2687</v>
      </c>
      <c r="H6536">
        <v>198.17547799786101</v>
      </c>
      <c r="I6536">
        <v>5.4000187948200002</v>
      </c>
      <c r="J6536" t="s">
        <v>334</v>
      </c>
      <c r="K6536">
        <v>1070.15130586089</v>
      </c>
      <c r="L6536">
        <v>545777.16598905099</v>
      </c>
      <c r="M6536">
        <v>0</v>
      </c>
      <c r="N6536">
        <v>0</v>
      </c>
      <c r="O6536">
        <v>5.4000187948200002</v>
      </c>
      <c r="P6536">
        <v>0</v>
      </c>
      <c r="Q6536">
        <v>0</v>
      </c>
      <c r="R6536">
        <v>0</v>
      </c>
      <c r="S6536">
        <v>2754.0095853582002</v>
      </c>
      <c r="T6536">
        <v>3</v>
      </c>
      <c r="U6536">
        <v>198.17547799786101</v>
      </c>
      <c r="V6536">
        <v>0.19306466910332501</v>
      </c>
    </row>
    <row r="6537" spans="1:22" hidden="1" x14ac:dyDescent="0.25">
      <c r="A6537" t="str">
        <f t="shared" si="132"/>
        <v>55+FAsth Lowrx_specialty</v>
      </c>
      <c r="B6537" t="s">
        <v>2976</v>
      </c>
      <c r="C6537" t="s">
        <v>9</v>
      </c>
      <c r="D6537" t="s">
        <v>339</v>
      </c>
      <c r="E6537" t="s">
        <v>4973</v>
      </c>
      <c r="F6537">
        <v>510</v>
      </c>
      <c r="G6537" t="s">
        <v>313</v>
      </c>
      <c r="H6537">
        <v>0</v>
      </c>
      <c r="I6537">
        <v>0</v>
      </c>
      <c r="J6537" t="s">
        <v>334</v>
      </c>
      <c r="K6537">
        <v>0</v>
      </c>
      <c r="L6537">
        <v>0</v>
      </c>
      <c r="M6537">
        <v>0</v>
      </c>
      <c r="N6537">
        <v>0</v>
      </c>
      <c r="O6537">
        <v>0</v>
      </c>
      <c r="P6537">
        <v>0</v>
      </c>
      <c r="Q6537">
        <v>0</v>
      </c>
      <c r="R6537">
        <v>0</v>
      </c>
      <c r="S6537">
        <v>0</v>
      </c>
      <c r="T6537">
        <v>3</v>
      </c>
      <c r="U6537">
        <v>0</v>
      </c>
      <c r="V6537">
        <v>0</v>
      </c>
    </row>
    <row r="6538" spans="1:22" hidden="1" x14ac:dyDescent="0.25">
      <c r="A6538" t="str">
        <f t="shared" si="132"/>
        <v>55+FAsth Medip_fac</v>
      </c>
      <c r="B6538" t="s">
        <v>2976</v>
      </c>
      <c r="C6538" t="s">
        <v>9</v>
      </c>
      <c r="D6538" t="s">
        <v>339</v>
      </c>
      <c r="E6538" t="s">
        <v>4974</v>
      </c>
      <c r="F6538">
        <v>0</v>
      </c>
      <c r="G6538" t="s">
        <v>289</v>
      </c>
      <c r="H6538">
        <v>2105.1864214204402</v>
      </c>
      <c r="I6538">
        <v>0.05</v>
      </c>
      <c r="J6538" t="s">
        <v>335</v>
      </c>
      <c r="K6538">
        <v>105.259321071022</v>
      </c>
      <c r="L6538">
        <v>0</v>
      </c>
      <c r="M6538">
        <v>0</v>
      </c>
      <c r="N6538">
        <v>0</v>
      </c>
      <c r="O6538">
        <v>0</v>
      </c>
      <c r="P6538">
        <v>0.05</v>
      </c>
      <c r="Q6538">
        <v>0</v>
      </c>
      <c r="R6538">
        <v>0</v>
      </c>
      <c r="S6538">
        <v>0</v>
      </c>
      <c r="T6538">
        <v>5.5</v>
      </c>
      <c r="U6538">
        <v>2105.1864214204402</v>
      </c>
      <c r="V6538">
        <v>1</v>
      </c>
    </row>
    <row r="6539" spans="1:22" hidden="1" x14ac:dyDescent="0.25">
      <c r="A6539" t="str">
        <f t="shared" si="132"/>
        <v>55+FAsth Medip_prof</v>
      </c>
      <c r="B6539" t="s">
        <v>2976</v>
      </c>
      <c r="C6539" t="s">
        <v>9</v>
      </c>
      <c r="D6539" t="s">
        <v>339</v>
      </c>
      <c r="E6539" t="s">
        <v>4974</v>
      </c>
      <c r="F6539">
        <v>0</v>
      </c>
      <c r="G6539" t="s">
        <v>290</v>
      </c>
      <c r="H6539">
        <v>1152.66025239441</v>
      </c>
      <c r="I6539">
        <v>0.02</v>
      </c>
      <c r="J6539" t="s">
        <v>363</v>
      </c>
      <c r="K6539">
        <v>23.053205047888198</v>
      </c>
      <c r="L6539">
        <v>0</v>
      </c>
      <c r="M6539">
        <v>0</v>
      </c>
      <c r="N6539">
        <v>0</v>
      </c>
      <c r="O6539">
        <v>0</v>
      </c>
      <c r="P6539">
        <v>0</v>
      </c>
      <c r="Q6539">
        <v>0</v>
      </c>
      <c r="R6539">
        <v>0</v>
      </c>
      <c r="S6539">
        <v>0</v>
      </c>
      <c r="T6539">
        <v>5.5</v>
      </c>
      <c r="U6539">
        <v>1152.66025239441</v>
      </c>
      <c r="V6539">
        <v>0.4</v>
      </c>
    </row>
    <row r="6540" spans="1:22" hidden="1" x14ac:dyDescent="0.25">
      <c r="A6540" t="str">
        <f t="shared" si="132"/>
        <v>55+FAsth Medop_ambulance</v>
      </c>
      <c r="B6540" t="s">
        <v>2976</v>
      </c>
      <c r="C6540" t="s">
        <v>9</v>
      </c>
      <c r="D6540" t="s">
        <v>339</v>
      </c>
      <c r="E6540" t="s">
        <v>4974</v>
      </c>
      <c r="F6540">
        <v>0</v>
      </c>
      <c r="G6540" t="s">
        <v>291</v>
      </c>
      <c r="H6540">
        <v>801.09206451870398</v>
      </c>
      <c r="I6540">
        <v>0.03</v>
      </c>
      <c r="J6540" t="s">
        <v>336</v>
      </c>
      <c r="K6540">
        <v>24.032761935561101</v>
      </c>
      <c r="L6540">
        <v>0</v>
      </c>
      <c r="M6540">
        <v>0</v>
      </c>
      <c r="N6540">
        <v>0</v>
      </c>
      <c r="O6540">
        <v>0</v>
      </c>
      <c r="P6540">
        <v>0</v>
      </c>
      <c r="Q6540">
        <v>0.03</v>
      </c>
      <c r="R6540">
        <v>24.032761935561101</v>
      </c>
      <c r="S6540">
        <v>0</v>
      </c>
      <c r="T6540">
        <v>5.5</v>
      </c>
      <c r="U6540">
        <v>801.09206451870398</v>
      </c>
      <c r="V6540">
        <v>5.1063829787233997E-3</v>
      </c>
    </row>
    <row r="6541" spans="1:22" hidden="1" x14ac:dyDescent="0.25">
      <c r="A6541" t="str">
        <f t="shared" si="132"/>
        <v>55+FAsth Medop_chiro</v>
      </c>
      <c r="B6541" t="s">
        <v>2976</v>
      </c>
      <c r="C6541" t="s">
        <v>9</v>
      </c>
      <c r="D6541" t="s">
        <v>339</v>
      </c>
      <c r="E6541" t="s">
        <v>4974</v>
      </c>
      <c r="F6541">
        <v>0</v>
      </c>
      <c r="G6541" t="s">
        <v>292</v>
      </c>
      <c r="H6541">
        <v>47.253575665476603</v>
      </c>
      <c r="I6541">
        <v>1.125</v>
      </c>
      <c r="J6541" t="s">
        <v>332</v>
      </c>
      <c r="K6541">
        <v>53.160272623661101</v>
      </c>
      <c r="L6541">
        <v>0</v>
      </c>
      <c r="M6541">
        <v>1.125</v>
      </c>
      <c r="N6541">
        <v>0</v>
      </c>
      <c r="O6541">
        <v>0</v>
      </c>
      <c r="P6541">
        <v>0</v>
      </c>
      <c r="Q6541">
        <v>0</v>
      </c>
      <c r="R6541">
        <v>0</v>
      </c>
      <c r="S6541">
        <v>0</v>
      </c>
      <c r="T6541">
        <v>5.5</v>
      </c>
      <c r="U6541">
        <v>47.253575665476603</v>
      </c>
      <c r="V6541">
        <v>6.6098707403055207E-2</v>
      </c>
    </row>
    <row r="6542" spans="1:22" hidden="1" x14ac:dyDescent="0.25">
      <c r="A6542" t="str">
        <f t="shared" si="132"/>
        <v>55+FAsth Medop_ct_mri</v>
      </c>
      <c r="B6542" t="s">
        <v>2976</v>
      </c>
      <c r="C6542" t="s">
        <v>9</v>
      </c>
      <c r="D6542" t="s">
        <v>339</v>
      </c>
      <c r="E6542" t="s">
        <v>4974</v>
      </c>
      <c r="F6542">
        <v>0</v>
      </c>
      <c r="G6542" t="s">
        <v>293</v>
      </c>
      <c r="H6542">
        <v>880.86453210264904</v>
      </c>
      <c r="I6542">
        <v>0.435</v>
      </c>
      <c r="J6542" t="s">
        <v>333</v>
      </c>
      <c r="K6542">
        <v>383.17607146465201</v>
      </c>
      <c r="L6542">
        <v>0</v>
      </c>
      <c r="M6542">
        <v>0</v>
      </c>
      <c r="N6542">
        <v>0.435</v>
      </c>
      <c r="O6542">
        <v>0</v>
      </c>
      <c r="P6542">
        <v>0</v>
      </c>
      <c r="Q6542">
        <v>0</v>
      </c>
      <c r="R6542">
        <v>0</v>
      </c>
      <c r="S6542">
        <v>0</v>
      </c>
      <c r="T6542">
        <v>5.5</v>
      </c>
      <c r="U6542">
        <v>880.86453210264904</v>
      </c>
      <c r="V6542">
        <v>5.8823529411764698E-2</v>
      </c>
    </row>
    <row r="6543" spans="1:22" hidden="1" x14ac:dyDescent="0.25">
      <c r="A6543" t="str">
        <f t="shared" si="132"/>
        <v>55+FAsth Medop_diagnostic_cardiology</v>
      </c>
      <c r="B6543" t="s">
        <v>2976</v>
      </c>
      <c r="C6543" t="s">
        <v>9</v>
      </c>
      <c r="D6543" t="s">
        <v>339</v>
      </c>
      <c r="E6543" t="s">
        <v>4974</v>
      </c>
      <c r="F6543">
        <v>0</v>
      </c>
      <c r="G6543" t="s">
        <v>294</v>
      </c>
      <c r="H6543">
        <v>173.67334720086799</v>
      </c>
      <c r="I6543">
        <v>1.86</v>
      </c>
      <c r="J6543" t="s">
        <v>333</v>
      </c>
      <c r="K6543">
        <v>323.03242579361398</v>
      </c>
      <c r="L6543">
        <v>0</v>
      </c>
      <c r="M6543">
        <v>0</v>
      </c>
      <c r="N6543">
        <v>1.86</v>
      </c>
      <c r="O6543">
        <v>0</v>
      </c>
      <c r="P6543">
        <v>0</v>
      </c>
      <c r="Q6543">
        <v>0</v>
      </c>
      <c r="R6543">
        <v>0</v>
      </c>
      <c r="S6543">
        <v>0</v>
      </c>
      <c r="T6543">
        <v>5.5</v>
      </c>
      <c r="U6543">
        <v>173.67334720086799</v>
      </c>
      <c r="V6543">
        <v>0.25152129817444202</v>
      </c>
    </row>
    <row r="6544" spans="1:22" hidden="1" x14ac:dyDescent="0.25">
      <c r="A6544" t="str">
        <f t="shared" si="132"/>
        <v>55+FAsth Medop_dialysis</v>
      </c>
      <c r="B6544" t="s">
        <v>2976</v>
      </c>
      <c r="C6544" t="s">
        <v>9</v>
      </c>
      <c r="D6544" t="s">
        <v>339</v>
      </c>
      <c r="E6544" t="s">
        <v>4974</v>
      </c>
      <c r="F6544">
        <v>0</v>
      </c>
      <c r="G6544" t="s">
        <v>295</v>
      </c>
      <c r="H6544">
        <v>557.47223529411701</v>
      </c>
      <c r="I6544">
        <v>0.01</v>
      </c>
      <c r="J6544" t="s">
        <v>336</v>
      </c>
      <c r="K6544">
        <v>5.57472235294117</v>
      </c>
      <c r="L6544">
        <v>0</v>
      </c>
      <c r="M6544">
        <v>0</v>
      </c>
      <c r="N6544">
        <v>0</v>
      </c>
      <c r="O6544">
        <v>0</v>
      </c>
      <c r="P6544">
        <v>0</v>
      </c>
      <c r="Q6544">
        <v>0.01</v>
      </c>
      <c r="R6544">
        <v>5.57472235294117</v>
      </c>
      <c r="S6544">
        <v>0</v>
      </c>
      <c r="T6544">
        <v>5.5</v>
      </c>
      <c r="U6544">
        <v>557.47223529411701</v>
      </c>
      <c r="V6544">
        <v>1.70212765957447E-3</v>
      </c>
    </row>
    <row r="6545" spans="1:22" hidden="1" x14ac:dyDescent="0.25">
      <c r="A6545" t="str">
        <f t="shared" si="132"/>
        <v>55+FAsth Medop_dme</v>
      </c>
      <c r="B6545" t="s">
        <v>2976</v>
      </c>
      <c r="C6545" t="s">
        <v>9</v>
      </c>
      <c r="D6545" t="s">
        <v>339</v>
      </c>
      <c r="E6545" t="s">
        <v>4974</v>
      </c>
      <c r="F6545">
        <v>0</v>
      </c>
      <c r="G6545" t="s">
        <v>296</v>
      </c>
      <c r="H6545">
        <v>146.56291122924401</v>
      </c>
      <c r="I6545">
        <v>0.53500000000000003</v>
      </c>
      <c r="J6545" t="s">
        <v>336</v>
      </c>
      <c r="K6545">
        <v>78.411157507645797</v>
      </c>
      <c r="L6545">
        <v>0</v>
      </c>
      <c r="M6545">
        <v>0</v>
      </c>
      <c r="N6545">
        <v>0</v>
      </c>
      <c r="O6545">
        <v>0</v>
      </c>
      <c r="P6545">
        <v>0</v>
      </c>
      <c r="Q6545">
        <v>0.53500000000000003</v>
      </c>
      <c r="R6545">
        <v>78.411157507645797</v>
      </c>
      <c r="S6545">
        <v>0</v>
      </c>
      <c r="T6545">
        <v>5.5</v>
      </c>
      <c r="U6545">
        <v>146.56291122924401</v>
      </c>
      <c r="V6545">
        <v>9.1063829787234096E-2</v>
      </c>
    </row>
    <row r="6546" spans="1:22" hidden="1" x14ac:dyDescent="0.25">
      <c r="A6546" t="str">
        <f t="shared" si="132"/>
        <v>55+FAsth Medop_er_fac</v>
      </c>
      <c r="B6546" t="s">
        <v>2976</v>
      </c>
      <c r="C6546" t="s">
        <v>9</v>
      </c>
      <c r="D6546" t="s">
        <v>339</v>
      </c>
      <c r="E6546" t="s">
        <v>4974</v>
      </c>
      <c r="F6546">
        <v>0</v>
      </c>
      <c r="G6546" t="s">
        <v>297</v>
      </c>
      <c r="H6546">
        <v>1761.01296074783</v>
      </c>
      <c r="I6546">
        <v>0.37</v>
      </c>
      <c r="J6546" t="s">
        <v>336</v>
      </c>
      <c r="K6546">
        <v>651.57479547669698</v>
      </c>
      <c r="L6546">
        <v>0</v>
      </c>
      <c r="M6546">
        <v>0</v>
      </c>
      <c r="N6546">
        <v>0</v>
      </c>
      <c r="O6546">
        <v>0</v>
      </c>
      <c r="P6546">
        <v>0</v>
      </c>
      <c r="Q6546">
        <v>0.37</v>
      </c>
      <c r="R6546">
        <v>651.57479547669698</v>
      </c>
      <c r="S6546">
        <v>0</v>
      </c>
      <c r="T6546">
        <v>5.5</v>
      </c>
      <c r="U6546">
        <v>1761.01296074783</v>
      </c>
      <c r="V6546">
        <v>6.2978723404255296E-2</v>
      </c>
    </row>
    <row r="6547" spans="1:22" hidden="1" x14ac:dyDescent="0.25">
      <c r="A6547" t="str">
        <f t="shared" si="132"/>
        <v>55+FAsth Medop_er_prof</v>
      </c>
      <c r="B6547" t="s">
        <v>2976</v>
      </c>
      <c r="C6547" t="s">
        <v>9</v>
      </c>
      <c r="D6547" t="s">
        <v>339</v>
      </c>
      <c r="E6547" t="s">
        <v>4974</v>
      </c>
      <c r="F6547">
        <v>0</v>
      </c>
      <c r="G6547" t="s">
        <v>298</v>
      </c>
      <c r="H6547">
        <v>0</v>
      </c>
      <c r="I6547">
        <v>0</v>
      </c>
      <c r="J6547" t="s">
        <v>276</v>
      </c>
      <c r="K6547">
        <v>0</v>
      </c>
      <c r="L6547">
        <v>0</v>
      </c>
      <c r="M6547">
        <v>0</v>
      </c>
      <c r="N6547">
        <v>0</v>
      </c>
      <c r="O6547">
        <v>0</v>
      </c>
      <c r="P6547">
        <v>0</v>
      </c>
      <c r="Q6547">
        <v>0</v>
      </c>
      <c r="R6547">
        <v>0</v>
      </c>
      <c r="S6547">
        <v>0</v>
      </c>
      <c r="T6547">
        <v>5.5</v>
      </c>
      <c r="U6547">
        <v>0</v>
      </c>
      <c r="V6547">
        <v>0</v>
      </c>
    </row>
    <row r="6548" spans="1:22" hidden="1" x14ac:dyDescent="0.25">
      <c r="A6548" t="str">
        <f t="shared" si="132"/>
        <v>55+FAsth Medop_eye</v>
      </c>
      <c r="B6548" t="s">
        <v>2976</v>
      </c>
      <c r="C6548" t="s">
        <v>9</v>
      </c>
      <c r="D6548" t="s">
        <v>339</v>
      </c>
      <c r="E6548" t="s">
        <v>4974</v>
      </c>
      <c r="F6548">
        <v>0</v>
      </c>
      <c r="G6548" t="s">
        <v>299</v>
      </c>
      <c r="H6548">
        <v>123.52520121141001</v>
      </c>
      <c r="I6548">
        <v>0.38</v>
      </c>
      <c r="J6548" t="s">
        <v>332</v>
      </c>
      <c r="K6548">
        <v>46.939576460335701</v>
      </c>
      <c r="L6548">
        <v>0</v>
      </c>
      <c r="M6548">
        <v>0.38</v>
      </c>
      <c r="N6548">
        <v>0</v>
      </c>
      <c r="O6548">
        <v>0</v>
      </c>
      <c r="P6548">
        <v>0</v>
      </c>
      <c r="Q6548">
        <v>0</v>
      </c>
      <c r="R6548">
        <v>0</v>
      </c>
      <c r="S6548">
        <v>0</v>
      </c>
      <c r="T6548">
        <v>5.5</v>
      </c>
      <c r="U6548">
        <v>123.52520121141001</v>
      </c>
      <c r="V6548">
        <v>2.23266745005875E-2</v>
      </c>
    </row>
    <row r="6549" spans="1:22" hidden="1" x14ac:dyDescent="0.25">
      <c r="A6549" t="str">
        <f t="shared" si="132"/>
        <v>55+FAsth Medop_jcode</v>
      </c>
      <c r="B6549" t="s">
        <v>2976</v>
      </c>
      <c r="C6549" t="s">
        <v>9</v>
      </c>
      <c r="D6549" t="s">
        <v>339</v>
      </c>
      <c r="E6549" t="s">
        <v>4974</v>
      </c>
      <c r="F6549">
        <v>0</v>
      </c>
      <c r="G6549" t="s">
        <v>300</v>
      </c>
      <c r="H6549">
        <v>0</v>
      </c>
      <c r="I6549">
        <v>0</v>
      </c>
      <c r="J6549" t="s">
        <v>336</v>
      </c>
      <c r="K6549">
        <v>0</v>
      </c>
      <c r="L6549">
        <v>0</v>
      </c>
      <c r="M6549">
        <v>0</v>
      </c>
      <c r="N6549">
        <v>0</v>
      </c>
      <c r="O6549">
        <v>0</v>
      </c>
      <c r="P6549">
        <v>0</v>
      </c>
      <c r="Q6549">
        <v>0</v>
      </c>
      <c r="R6549">
        <v>0</v>
      </c>
      <c r="S6549">
        <v>0</v>
      </c>
      <c r="T6549">
        <v>5.5</v>
      </c>
      <c r="U6549">
        <v>0</v>
      </c>
      <c r="V6549">
        <v>0</v>
      </c>
    </row>
    <row r="6550" spans="1:22" hidden="1" x14ac:dyDescent="0.25">
      <c r="A6550" t="str">
        <f t="shared" si="132"/>
        <v>55+FAsth Medop_lab</v>
      </c>
      <c r="B6550" t="s">
        <v>2976</v>
      </c>
      <c r="C6550" t="s">
        <v>9</v>
      </c>
      <c r="D6550" t="s">
        <v>339</v>
      </c>
      <c r="E6550" t="s">
        <v>4974</v>
      </c>
      <c r="F6550">
        <v>0</v>
      </c>
      <c r="G6550" t="s">
        <v>301</v>
      </c>
      <c r="H6550">
        <v>120.200694228036</v>
      </c>
      <c r="I6550">
        <v>3.4550000000000001</v>
      </c>
      <c r="J6550" t="s">
        <v>333</v>
      </c>
      <c r="K6550">
        <v>415.29339855786299</v>
      </c>
      <c r="L6550">
        <v>0</v>
      </c>
      <c r="M6550">
        <v>0</v>
      </c>
      <c r="N6550">
        <v>3.4550000000000001</v>
      </c>
      <c r="O6550">
        <v>0</v>
      </c>
      <c r="P6550">
        <v>0</v>
      </c>
      <c r="Q6550">
        <v>0</v>
      </c>
      <c r="R6550">
        <v>0</v>
      </c>
      <c r="S6550">
        <v>0</v>
      </c>
      <c r="T6550">
        <v>5.5</v>
      </c>
      <c r="U6550">
        <v>120.200694228036</v>
      </c>
      <c r="V6550">
        <v>0.46720757268424601</v>
      </c>
    </row>
    <row r="6551" spans="1:22" hidden="1" x14ac:dyDescent="0.25">
      <c r="A6551" t="str">
        <f t="shared" si="132"/>
        <v>55+FAsth Medop_mh</v>
      </c>
      <c r="B6551" t="s">
        <v>2976</v>
      </c>
      <c r="C6551" t="s">
        <v>9</v>
      </c>
      <c r="D6551" t="s">
        <v>339</v>
      </c>
      <c r="E6551" t="s">
        <v>4974</v>
      </c>
      <c r="F6551">
        <v>0</v>
      </c>
      <c r="G6551" t="s">
        <v>302</v>
      </c>
      <c r="H6551">
        <v>102.15805890751599</v>
      </c>
      <c r="I6551">
        <v>1.075</v>
      </c>
      <c r="J6551" t="s">
        <v>332</v>
      </c>
      <c r="K6551">
        <v>109.81991332557899</v>
      </c>
      <c r="L6551">
        <v>0</v>
      </c>
      <c r="M6551">
        <v>1.075</v>
      </c>
      <c r="N6551">
        <v>0</v>
      </c>
      <c r="O6551">
        <v>0</v>
      </c>
      <c r="P6551">
        <v>0</v>
      </c>
      <c r="Q6551">
        <v>0</v>
      </c>
      <c r="R6551">
        <v>0</v>
      </c>
      <c r="S6551">
        <v>0</v>
      </c>
      <c r="T6551">
        <v>5.5</v>
      </c>
      <c r="U6551">
        <v>102.15805890751599</v>
      </c>
      <c r="V6551">
        <v>6.3160987074030506E-2</v>
      </c>
    </row>
    <row r="6552" spans="1:22" hidden="1" x14ac:dyDescent="0.25">
      <c r="A6552" t="str">
        <f t="shared" ref="A6552:A6615" si="133">B6552&amp;C6552&amp;E6552&amp;G6552</f>
        <v>55+FAsth Medop_op_fac</v>
      </c>
      <c r="B6552" t="s">
        <v>2976</v>
      </c>
      <c r="C6552" t="s">
        <v>9</v>
      </c>
      <c r="D6552" t="s">
        <v>339</v>
      </c>
      <c r="E6552" t="s">
        <v>4974</v>
      </c>
      <c r="F6552">
        <v>0</v>
      </c>
      <c r="G6552" t="s">
        <v>303</v>
      </c>
      <c r="H6552">
        <v>590.36568047373805</v>
      </c>
      <c r="I6552">
        <v>0.9</v>
      </c>
      <c r="J6552" t="s">
        <v>336</v>
      </c>
      <c r="K6552">
        <v>531.32911242636396</v>
      </c>
      <c r="L6552">
        <v>0</v>
      </c>
      <c r="M6552">
        <v>0</v>
      </c>
      <c r="N6552">
        <v>0</v>
      </c>
      <c r="O6552">
        <v>0</v>
      </c>
      <c r="P6552">
        <v>0</v>
      </c>
      <c r="Q6552">
        <v>0.9</v>
      </c>
      <c r="R6552">
        <v>531.32911242636396</v>
      </c>
      <c r="S6552">
        <v>0</v>
      </c>
      <c r="T6552">
        <v>5.5</v>
      </c>
      <c r="U6552">
        <v>590.36568047373805</v>
      </c>
      <c r="V6552">
        <v>0.15319148936170199</v>
      </c>
    </row>
    <row r="6553" spans="1:22" hidden="1" x14ac:dyDescent="0.25">
      <c r="A6553" t="str">
        <f t="shared" si="133"/>
        <v>55+FAsth Medop_other</v>
      </c>
      <c r="B6553" t="s">
        <v>2976</v>
      </c>
      <c r="C6553" t="s">
        <v>9</v>
      </c>
      <c r="D6553" t="s">
        <v>339</v>
      </c>
      <c r="E6553" t="s">
        <v>4974</v>
      </c>
      <c r="F6553">
        <v>0</v>
      </c>
      <c r="G6553" t="s">
        <v>304</v>
      </c>
      <c r="H6553">
        <v>575.67390878115395</v>
      </c>
      <c r="I6553">
        <v>1</v>
      </c>
      <c r="J6553" t="s">
        <v>336</v>
      </c>
      <c r="K6553">
        <v>575.67390878115395</v>
      </c>
      <c r="L6553">
        <v>0</v>
      </c>
      <c r="M6553">
        <v>0</v>
      </c>
      <c r="N6553">
        <v>0</v>
      </c>
      <c r="O6553">
        <v>0</v>
      </c>
      <c r="P6553">
        <v>0</v>
      </c>
      <c r="Q6553">
        <v>1</v>
      </c>
      <c r="R6553">
        <v>575.67390878115395</v>
      </c>
      <c r="S6553">
        <v>0</v>
      </c>
      <c r="T6553">
        <v>5.5</v>
      </c>
      <c r="U6553">
        <v>575.67390878115395</v>
      </c>
      <c r="V6553">
        <v>0.170212765957447</v>
      </c>
    </row>
    <row r="6554" spans="1:22" hidden="1" x14ac:dyDescent="0.25">
      <c r="A6554" t="str">
        <f t="shared" si="133"/>
        <v>55+FAsth Medop_prev</v>
      </c>
      <c r="B6554" t="s">
        <v>2976</v>
      </c>
      <c r="C6554" t="s">
        <v>9</v>
      </c>
      <c r="D6554" t="s">
        <v>339</v>
      </c>
      <c r="E6554" t="s">
        <v>4974</v>
      </c>
      <c r="F6554">
        <v>0</v>
      </c>
      <c r="G6554" t="s">
        <v>305</v>
      </c>
      <c r="H6554">
        <v>176.66343481274899</v>
      </c>
      <c r="I6554">
        <v>3.83</v>
      </c>
      <c r="J6554" t="s">
        <v>332</v>
      </c>
      <c r="K6554">
        <v>676.62095533283002</v>
      </c>
      <c r="L6554">
        <v>0</v>
      </c>
      <c r="M6554">
        <v>3.83</v>
      </c>
      <c r="N6554">
        <v>0</v>
      </c>
      <c r="O6554">
        <v>0</v>
      </c>
      <c r="P6554">
        <v>0</v>
      </c>
      <c r="Q6554">
        <v>0</v>
      </c>
      <c r="R6554">
        <v>0</v>
      </c>
      <c r="S6554">
        <v>0</v>
      </c>
      <c r="T6554">
        <v>5.5</v>
      </c>
      <c r="U6554">
        <v>176.66343481274899</v>
      </c>
      <c r="V6554">
        <v>0.22502937720329</v>
      </c>
    </row>
    <row r="6555" spans="1:22" hidden="1" x14ac:dyDescent="0.25">
      <c r="A6555" t="str">
        <f t="shared" si="133"/>
        <v>55+FAsth Medop_primcare</v>
      </c>
      <c r="B6555" t="s">
        <v>2976</v>
      </c>
      <c r="C6555" t="s">
        <v>9</v>
      </c>
      <c r="D6555" t="s">
        <v>339</v>
      </c>
      <c r="E6555" t="s">
        <v>4974</v>
      </c>
      <c r="F6555">
        <v>0</v>
      </c>
      <c r="G6555" t="s">
        <v>306</v>
      </c>
      <c r="H6555">
        <v>112.759719683128</v>
      </c>
      <c r="I6555">
        <v>4.085</v>
      </c>
      <c r="J6555" t="s">
        <v>332</v>
      </c>
      <c r="K6555">
        <v>460.62345490557698</v>
      </c>
      <c r="L6555">
        <v>0</v>
      </c>
      <c r="M6555">
        <v>4.085</v>
      </c>
      <c r="N6555">
        <v>0</v>
      </c>
      <c r="O6555">
        <v>0</v>
      </c>
      <c r="P6555">
        <v>0</v>
      </c>
      <c r="Q6555">
        <v>0</v>
      </c>
      <c r="R6555">
        <v>0</v>
      </c>
      <c r="S6555">
        <v>0</v>
      </c>
      <c r="T6555">
        <v>5.5</v>
      </c>
      <c r="U6555">
        <v>112.759719683128</v>
      </c>
      <c r="V6555">
        <v>0.24001175088131599</v>
      </c>
    </row>
    <row r="6556" spans="1:22" hidden="1" x14ac:dyDescent="0.25">
      <c r="A6556" t="str">
        <f t="shared" si="133"/>
        <v>55+FAsth Medop_rehab</v>
      </c>
      <c r="B6556" t="s">
        <v>2976</v>
      </c>
      <c r="C6556" t="s">
        <v>9</v>
      </c>
      <c r="D6556" t="s">
        <v>339</v>
      </c>
      <c r="E6556" t="s">
        <v>4974</v>
      </c>
      <c r="F6556">
        <v>0</v>
      </c>
      <c r="G6556" t="s">
        <v>307</v>
      </c>
      <c r="H6556">
        <v>99.755861045861394</v>
      </c>
      <c r="I6556">
        <v>2.4649999999999999</v>
      </c>
      <c r="J6556" t="s">
        <v>336</v>
      </c>
      <c r="K6556">
        <v>245.89819747804799</v>
      </c>
      <c r="L6556">
        <v>0</v>
      </c>
      <c r="M6556">
        <v>0</v>
      </c>
      <c r="N6556">
        <v>0</v>
      </c>
      <c r="O6556">
        <v>0</v>
      </c>
      <c r="P6556">
        <v>0</v>
      </c>
      <c r="Q6556">
        <v>2.4649999999999999</v>
      </c>
      <c r="R6556">
        <v>245.89819747804799</v>
      </c>
      <c r="S6556">
        <v>0</v>
      </c>
      <c r="T6556">
        <v>5.5</v>
      </c>
      <c r="U6556">
        <v>99.755861045861394</v>
      </c>
      <c r="V6556">
        <v>0.41957446808510601</v>
      </c>
    </row>
    <row r="6557" spans="1:22" hidden="1" x14ac:dyDescent="0.25">
      <c r="A6557" t="str">
        <f t="shared" si="133"/>
        <v>55+FAsth Medop_speccare</v>
      </c>
      <c r="B6557" t="s">
        <v>2976</v>
      </c>
      <c r="C6557" t="s">
        <v>9</v>
      </c>
      <c r="D6557" t="s">
        <v>339</v>
      </c>
      <c r="E6557" t="s">
        <v>4974</v>
      </c>
      <c r="F6557">
        <v>0</v>
      </c>
      <c r="G6557" t="s">
        <v>308</v>
      </c>
      <c r="H6557">
        <v>137.54279095026601</v>
      </c>
      <c r="I6557">
        <v>6.5250000000000004</v>
      </c>
      <c r="J6557" t="s">
        <v>332</v>
      </c>
      <c r="K6557">
        <v>897.466710950486</v>
      </c>
      <c r="L6557">
        <v>0</v>
      </c>
      <c r="M6557">
        <v>6.5250000000000004</v>
      </c>
      <c r="N6557">
        <v>0</v>
      </c>
      <c r="O6557">
        <v>0</v>
      </c>
      <c r="P6557">
        <v>0</v>
      </c>
      <c r="Q6557">
        <v>0</v>
      </c>
      <c r="R6557">
        <v>0</v>
      </c>
      <c r="S6557">
        <v>0</v>
      </c>
      <c r="T6557">
        <v>5.5</v>
      </c>
      <c r="U6557">
        <v>137.54279095026601</v>
      </c>
      <c r="V6557">
        <v>0.38337250293772002</v>
      </c>
    </row>
    <row r="6558" spans="1:22" hidden="1" x14ac:dyDescent="0.25">
      <c r="A6558" t="str">
        <f t="shared" si="133"/>
        <v>55+FAsth Medop_surg</v>
      </c>
      <c r="B6558" t="s">
        <v>2976</v>
      </c>
      <c r="C6558" t="s">
        <v>9</v>
      </c>
      <c r="D6558" t="s">
        <v>339</v>
      </c>
      <c r="E6558" t="s">
        <v>4974</v>
      </c>
      <c r="F6558">
        <v>0</v>
      </c>
      <c r="G6558" t="s">
        <v>309</v>
      </c>
      <c r="H6558">
        <v>878.73099276959101</v>
      </c>
      <c r="I6558">
        <v>0.56499999999999995</v>
      </c>
      <c r="J6558" t="s">
        <v>336</v>
      </c>
      <c r="K6558">
        <v>496.48301091481898</v>
      </c>
      <c r="L6558">
        <v>0</v>
      </c>
      <c r="M6558">
        <v>0</v>
      </c>
      <c r="N6558">
        <v>0</v>
      </c>
      <c r="O6558">
        <v>0</v>
      </c>
      <c r="P6558">
        <v>0</v>
      </c>
      <c r="Q6558">
        <v>0.56499999999999995</v>
      </c>
      <c r="R6558">
        <v>496.48301091481898</v>
      </c>
      <c r="S6558">
        <v>0</v>
      </c>
      <c r="T6558">
        <v>5.5</v>
      </c>
      <c r="U6558">
        <v>878.73099276959101</v>
      </c>
      <c r="V6558">
        <v>9.61702127659574E-2</v>
      </c>
    </row>
    <row r="6559" spans="1:22" hidden="1" x14ac:dyDescent="0.25">
      <c r="A6559" t="str">
        <f t="shared" si="133"/>
        <v>55+FAsth Medop_ultrasound</v>
      </c>
      <c r="B6559" t="s">
        <v>2976</v>
      </c>
      <c r="C6559" t="s">
        <v>9</v>
      </c>
      <c r="D6559" t="s">
        <v>339</v>
      </c>
      <c r="E6559" t="s">
        <v>4974</v>
      </c>
      <c r="F6559">
        <v>0</v>
      </c>
      <c r="G6559" t="s">
        <v>310</v>
      </c>
      <c r="H6559">
        <v>233.146677308026</v>
      </c>
      <c r="I6559">
        <v>0.32</v>
      </c>
      <c r="J6559" t="s">
        <v>333</v>
      </c>
      <c r="K6559">
        <v>74.606936738568294</v>
      </c>
      <c r="L6559">
        <v>0</v>
      </c>
      <c r="M6559">
        <v>0</v>
      </c>
      <c r="N6559">
        <v>0.32</v>
      </c>
      <c r="O6559">
        <v>0</v>
      </c>
      <c r="P6559">
        <v>0</v>
      </c>
      <c r="Q6559">
        <v>0</v>
      </c>
      <c r="R6559">
        <v>0</v>
      </c>
      <c r="S6559">
        <v>0</v>
      </c>
      <c r="T6559">
        <v>5.5</v>
      </c>
      <c r="U6559">
        <v>233.146677308026</v>
      </c>
      <c r="V6559">
        <v>4.3272481406355701E-2</v>
      </c>
    </row>
    <row r="6560" spans="1:22" hidden="1" x14ac:dyDescent="0.25">
      <c r="A6560" t="str">
        <f t="shared" si="133"/>
        <v>55+FAsth Medop_xray</v>
      </c>
      <c r="B6560" t="s">
        <v>2976</v>
      </c>
      <c r="C6560" t="s">
        <v>9</v>
      </c>
      <c r="D6560" t="s">
        <v>339</v>
      </c>
      <c r="E6560" t="s">
        <v>4974</v>
      </c>
      <c r="F6560">
        <v>0</v>
      </c>
      <c r="G6560" t="s">
        <v>311</v>
      </c>
      <c r="H6560">
        <v>113.763782103181</v>
      </c>
      <c r="I6560">
        <v>1.325</v>
      </c>
      <c r="J6560" t="s">
        <v>333</v>
      </c>
      <c r="K6560">
        <v>150.73701128671399</v>
      </c>
      <c r="L6560">
        <v>0</v>
      </c>
      <c r="M6560">
        <v>0</v>
      </c>
      <c r="N6560">
        <v>1.325</v>
      </c>
      <c r="O6560">
        <v>0</v>
      </c>
      <c r="P6560">
        <v>0</v>
      </c>
      <c r="Q6560">
        <v>0</v>
      </c>
      <c r="R6560">
        <v>0</v>
      </c>
      <c r="S6560">
        <v>0</v>
      </c>
      <c r="T6560">
        <v>5.5</v>
      </c>
      <c r="U6560">
        <v>113.763782103181</v>
      </c>
      <c r="V6560">
        <v>0.179175118323191</v>
      </c>
    </row>
    <row r="6561" spans="1:22" hidden="1" x14ac:dyDescent="0.25">
      <c r="A6561" t="str">
        <f t="shared" si="133"/>
        <v>55+FAsth Medrx_generic</v>
      </c>
      <c r="B6561" t="s">
        <v>2976</v>
      </c>
      <c r="C6561" t="s">
        <v>9</v>
      </c>
      <c r="D6561" t="s">
        <v>339</v>
      </c>
      <c r="E6561" t="s">
        <v>4974</v>
      </c>
      <c r="F6561">
        <v>0</v>
      </c>
      <c r="G6561" t="s">
        <v>312</v>
      </c>
      <c r="H6561">
        <v>32.200481283555398</v>
      </c>
      <c r="I6561">
        <v>32.92</v>
      </c>
      <c r="J6561" t="s">
        <v>334</v>
      </c>
      <c r="K6561">
        <v>1060.0398438546399</v>
      </c>
      <c r="L6561">
        <v>0</v>
      </c>
      <c r="M6561">
        <v>0</v>
      </c>
      <c r="N6561">
        <v>0</v>
      </c>
      <c r="O6561">
        <v>32.92</v>
      </c>
      <c r="P6561">
        <v>0</v>
      </c>
      <c r="Q6561">
        <v>0</v>
      </c>
      <c r="R6561">
        <v>0</v>
      </c>
      <c r="S6561">
        <v>0</v>
      </c>
      <c r="T6561">
        <v>5.5</v>
      </c>
      <c r="U6561">
        <v>32.200481283555398</v>
      </c>
      <c r="V6561">
        <v>0.76398236249709905</v>
      </c>
    </row>
    <row r="6562" spans="1:22" hidden="1" x14ac:dyDescent="0.25">
      <c r="A6562" t="str">
        <f t="shared" si="133"/>
        <v>55+FAsth Medrx_npbrand</v>
      </c>
      <c r="B6562" t="s">
        <v>2976</v>
      </c>
      <c r="C6562" t="s">
        <v>9</v>
      </c>
      <c r="D6562" t="s">
        <v>339</v>
      </c>
      <c r="E6562" t="s">
        <v>4974</v>
      </c>
      <c r="F6562">
        <v>0</v>
      </c>
      <c r="G6562" t="s">
        <v>2688</v>
      </c>
      <c r="H6562">
        <v>392.93329682152</v>
      </c>
      <c r="I6562">
        <v>1.277881828875</v>
      </c>
      <c r="J6562" t="s">
        <v>334</v>
      </c>
      <c r="K6562">
        <v>502.12231996816701</v>
      </c>
      <c r="L6562">
        <v>0</v>
      </c>
      <c r="M6562">
        <v>0</v>
      </c>
      <c r="N6562">
        <v>0</v>
      </c>
      <c r="O6562">
        <v>1.277881828875</v>
      </c>
      <c r="P6562">
        <v>0</v>
      </c>
      <c r="Q6562">
        <v>0</v>
      </c>
      <c r="R6562">
        <v>0</v>
      </c>
      <c r="S6562">
        <v>0</v>
      </c>
      <c r="T6562">
        <v>5.5</v>
      </c>
      <c r="U6562">
        <v>392.93329682152</v>
      </c>
      <c r="V6562">
        <v>2.9656111136574601E-2</v>
      </c>
    </row>
    <row r="6563" spans="1:22" hidden="1" x14ac:dyDescent="0.25">
      <c r="A6563" t="str">
        <f t="shared" si="133"/>
        <v>55+FAsth Medrx_pbrand</v>
      </c>
      <c r="B6563" t="s">
        <v>2976</v>
      </c>
      <c r="C6563" t="s">
        <v>9</v>
      </c>
      <c r="D6563" t="s">
        <v>339</v>
      </c>
      <c r="E6563" t="s">
        <v>4974</v>
      </c>
      <c r="F6563">
        <v>0</v>
      </c>
      <c r="G6563" t="s">
        <v>2687</v>
      </c>
      <c r="H6563">
        <v>243.86252139013399</v>
      </c>
      <c r="I6563">
        <v>8.8471181711250004</v>
      </c>
      <c r="J6563" t="s">
        <v>334</v>
      </c>
      <c r="K6563">
        <v>2157.4805442470201</v>
      </c>
      <c r="L6563">
        <v>0</v>
      </c>
      <c r="M6563">
        <v>0</v>
      </c>
      <c r="N6563">
        <v>0</v>
      </c>
      <c r="O6563">
        <v>8.8471181711250004</v>
      </c>
      <c r="P6563">
        <v>0</v>
      </c>
      <c r="Q6563">
        <v>0</v>
      </c>
      <c r="R6563">
        <v>0</v>
      </c>
      <c r="S6563">
        <v>0</v>
      </c>
      <c r="T6563">
        <v>5.5</v>
      </c>
      <c r="U6563">
        <v>243.86252139013399</v>
      </c>
      <c r="V6563">
        <v>0.20531720053666699</v>
      </c>
    </row>
    <row r="6564" spans="1:22" hidden="1" x14ac:dyDescent="0.25">
      <c r="A6564" t="str">
        <f t="shared" si="133"/>
        <v>55+FAsth Medrx_specialty</v>
      </c>
      <c r="B6564" t="s">
        <v>2976</v>
      </c>
      <c r="C6564" t="s">
        <v>9</v>
      </c>
      <c r="D6564" t="s">
        <v>339</v>
      </c>
      <c r="E6564" t="s">
        <v>4974</v>
      </c>
      <c r="F6564">
        <v>0</v>
      </c>
      <c r="G6564" t="s">
        <v>313</v>
      </c>
      <c r="H6564">
        <v>1415.38920869562</v>
      </c>
      <c r="I6564">
        <v>4.4999999999999998E-2</v>
      </c>
      <c r="J6564" t="s">
        <v>334</v>
      </c>
      <c r="K6564">
        <v>63.6925143913029</v>
      </c>
      <c r="L6564">
        <v>0</v>
      </c>
      <c r="M6564">
        <v>0</v>
      </c>
      <c r="N6564">
        <v>0</v>
      </c>
      <c r="O6564">
        <v>4.4999999999999998E-2</v>
      </c>
      <c r="P6564">
        <v>0</v>
      </c>
      <c r="Q6564">
        <v>0</v>
      </c>
      <c r="R6564">
        <v>0</v>
      </c>
      <c r="S6564">
        <v>0</v>
      </c>
      <c r="T6564">
        <v>5.5</v>
      </c>
      <c r="U6564">
        <v>1415.38920869562</v>
      </c>
      <c r="V6564">
        <v>1.0443258296588499E-3</v>
      </c>
    </row>
    <row r="6565" spans="1:22" hidden="1" x14ac:dyDescent="0.25">
      <c r="A6565" t="str">
        <f t="shared" si="133"/>
        <v>55+FAsth Highip_fac</v>
      </c>
      <c r="B6565" t="s">
        <v>2976</v>
      </c>
      <c r="C6565" t="s">
        <v>9</v>
      </c>
      <c r="D6565" t="s">
        <v>339</v>
      </c>
      <c r="E6565" t="s">
        <v>4975</v>
      </c>
      <c r="F6565">
        <v>511</v>
      </c>
      <c r="G6565" t="s">
        <v>289</v>
      </c>
      <c r="H6565">
        <v>6717.4261374112903</v>
      </c>
      <c r="I6565">
        <v>5.45</v>
      </c>
      <c r="J6565" t="s">
        <v>335</v>
      </c>
      <c r="K6565">
        <v>36609.972448891502</v>
      </c>
      <c r="L6565">
        <v>18707695.921383601</v>
      </c>
      <c r="M6565">
        <v>0</v>
      </c>
      <c r="N6565">
        <v>0</v>
      </c>
      <c r="O6565">
        <v>0</v>
      </c>
      <c r="P6565">
        <v>5.45</v>
      </c>
      <c r="Q6565">
        <v>0</v>
      </c>
      <c r="R6565">
        <v>0</v>
      </c>
      <c r="S6565">
        <v>2784.95</v>
      </c>
      <c r="T6565">
        <v>10</v>
      </c>
      <c r="U6565">
        <v>6717.4261374112903</v>
      </c>
      <c r="V6565">
        <v>1</v>
      </c>
    </row>
    <row r="6566" spans="1:22" hidden="1" x14ac:dyDescent="0.25">
      <c r="A6566" t="str">
        <f t="shared" si="133"/>
        <v>55+FAsth Highip_prof</v>
      </c>
      <c r="B6566" t="s">
        <v>2976</v>
      </c>
      <c r="C6566" t="s">
        <v>9</v>
      </c>
      <c r="D6566" t="s">
        <v>339</v>
      </c>
      <c r="E6566" t="s">
        <v>4975</v>
      </c>
      <c r="F6566">
        <v>511</v>
      </c>
      <c r="G6566" t="s">
        <v>290</v>
      </c>
      <c r="H6566">
        <v>5060.16430861966</v>
      </c>
      <c r="I6566">
        <v>1.1399999999999999</v>
      </c>
      <c r="J6566" t="s">
        <v>363</v>
      </c>
      <c r="K6566">
        <v>5768.5873118264099</v>
      </c>
      <c r="L6566">
        <v>2947748.1163432901</v>
      </c>
      <c r="M6566">
        <v>0</v>
      </c>
      <c r="N6566">
        <v>0</v>
      </c>
      <c r="O6566">
        <v>0</v>
      </c>
      <c r="P6566">
        <v>0</v>
      </c>
      <c r="Q6566">
        <v>0</v>
      </c>
      <c r="R6566">
        <v>0</v>
      </c>
      <c r="S6566">
        <v>582.54</v>
      </c>
      <c r="T6566">
        <v>10</v>
      </c>
      <c r="U6566">
        <v>5060.16430861966</v>
      </c>
      <c r="V6566">
        <v>0.20917431192660499</v>
      </c>
    </row>
    <row r="6567" spans="1:22" hidden="1" x14ac:dyDescent="0.25">
      <c r="A6567" t="str">
        <f t="shared" si="133"/>
        <v>55+FAsth Highop_ambulance</v>
      </c>
      <c r="B6567" t="s">
        <v>2976</v>
      </c>
      <c r="C6567" t="s">
        <v>9</v>
      </c>
      <c r="D6567" t="s">
        <v>339</v>
      </c>
      <c r="E6567" t="s">
        <v>4975</v>
      </c>
      <c r="F6567">
        <v>511</v>
      </c>
      <c r="G6567" t="s">
        <v>291</v>
      </c>
      <c r="H6567">
        <v>1183.6636840185199</v>
      </c>
      <c r="I6567">
        <v>0.41</v>
      </c>
      <c r="J6567" t="s">
        <v>336</v>
      </c>
      <c r="K6567">
        <v>485.30211044759398</v>
      </c>
      <c r="L6567">
        <v>247989.378438721</v>
      </c>
      <c r="M6567">
        <v>0</v>
      </c>
      <c r="N6567">
        <v>0</v>
      </c>
      <c r="O6567">
        <v>0</v>
      </c>
      <c r="P6567">
        <v>0</v>
      </c>
      <c r="Q6567">
        <v>0.41</v>
      </c>
      <c r="R6567">
        <v>485.30211044759398</v>
      </c>
      <c r="S6567">
        <v>209.51</v>
      </c>
      <c r="T6567">
        <v>10</v>
      </c>
      <c r="U6567">
        <v>1183.6636840185199</v>
      </c>
      <c r="V6567">
        <v>1.99902486591906E-2</v>
      </c>
    </row>
    <row r="6568" spans="1:22" hidden="1" x14ac:dyDescent="0.25">
      <c r="A6568" t="str">
        <f t="shared" si="133"/>
        <v>55+FAsth Highop_chiro</v>
      </c>
      <c r="B6568" t="s">
        <v>2976</v>
      </c>
      <c r="C6568" t="s">
        <v>9</v>
      </c>
      <c r="D6568" t="s">
        <v>339</v>
      </c>
      <c r="E6568" t="s">
        <v>4975</v>
      </c>
      <c r="F6568">
        <v>511</v>
      </c>
      <c r="G6568" t="s">
        <v>292</v>
      </c>
      <c r="H6568">
        <v>53.760087309935003</v>
      </c>
      <c r="I6568">
        <v>0.99</v>
      </c>
      <c r="J6568" t="s">
        <v>332</v>
      </c>
      <c r="K6568">
        <v>53.222486436835602</v>
      </c>
      <c r="L6568">
        <v>27196.690569222999</v>
      </c>
      <c r="M6568">
        <v>0.99</v>
      </c>
      <c r="N6568">
        <v>0</v>
      </c>
      <c r="O6568">
        <v>0</v>
      </c>
      <c r="P6568">
        <v>0</v>
      </c>
      <c r="Q6568">
        <v>0</v>
      </c>
      <c r="R6568">
        <v>0</v>
      </c>
      <c r="S6568">
        <v>505.89</v>
      </c>
      <c r="T6568">
        <v>10</v>
      </c>
      <c r="U6568">
        <v>53.760087309935003</v>
      </c>
      <c r="V6568">
        <v>3.67892976588629E-2</v>
      </c>
    </row>
    <row r="6569" spans="1:22" hidden="1" x14ac:dyDescent="0.25">
      <c r="A6569" t="str">
        <f t="shared" si="133"/>
        <v>55+FAsth Highop_ct_mri</v>
      </c>
      <c r="B6569" t="s">
        <v>2976</v>
      </c>
      <c r="C6569" t="s">
        <v>9</v>
      </c>
      <c r="D6569" t="s">
        <v>339</v>
      </c>
      <c r="E6569" t="s">
        <v>4975</v>
      </c>
      <c r="F6569">
        <v>511</v>
      </c>
      <c r="G6569" t="s">
        <v>293</v>
      </c>
      <c r="H6569">
        <v>1136.3999997727001</v>
      </c>
      <c r="I6569">
        <v>1.86</v>
      </c>
      <c r="J6569" t="s">
        <v>333</v>
      </c>
      <c r="K6569">
        <v>2113.7039995772302</v>
      </c>
      <c r="L6569">
        <v>1080102.7437839599</v>
      </c>
      <c r="M6569">
        <v>0</v>
      </c>
      <c r="N6569">
        <v>1.86</v>
      </c>
      <c r="O6569">
        <v>0</v>
      </c>
      <c r="P6569">
        <v>0</v>
      </c>
      <c r="Q6569">
        <v>0</v>
      </c>
      <c r="R6569">
        <v>0</v>
      </c>
      <c r="S6569">
        <v>950.46</v>
      </c>
      <c r="T6569">
        <v>10</v>
      </c>
      <c r="U6569">
        <v>1136.3999997727001</v>
      </c>
      <c r="V6569">
        <v>0.10344827586206901</v>
      </c>
    </row>
    <row r="6570" spans="1:22" hidden="1" x14ac:dyDescent="0.25">
      <c r="A6570" t="str">
        <f t="shared" si="133"/>
        <v>55+FAsth Highop_diagnostic_cardiology</v>
      </c>
      <c r="B6570" t="s">
        <v>2976</v>
      </c>
      <c r="C6570" t="s">
        <v>9</v>
      </c>
      <c r="D6570" t="s">
        <v>339</v>
      </c>
      <c r="E6570" t="s">
        <v>4975</v>
      </c>
      <c r="F6570">
        <v>511</v>
      </c>
      <c r="G6570" t="s">
        <v>294</v>
      </c>
      <c r="H6570">
        <v>399.76592812290801</v>
      </c>
      <c r="I6570">
        <v>3.49</v>
      </c>
      <c r="J6570" t="s">
        <v>333</v>
      </c>
      <c r="K6570">
        <v>1395.1830891489501</v>
      </c>
      <c r="L6570">
        <v>712938.55855511199</v>
      </c>
      <c r="M6570">
        <v>0</v>
      </c>
      <c r="N6570">
        <v>3.49</v>
      </c>
      <c r="O6570">
        <v>0</v>
      </c>
      <c r="P6570">
        <v>0</v>
      </c>
      <c r="Q6570">
        <v>0</v>
      </c>
      <c r="R6570">
        <v>0</v>
      </c>
      <c r="S6570">
        <v>1783.39</v>
      </c>
      <c r="T6570">
        <v>10</v>
      </c>
      <c r="U6570">
        <v>399.76592812290801</v>
      </c>
      <c r="V6570">
        <v>0.19410456062291401</v>
      </c>
    </row>
    <row r="6571" spans="1:22" hidden="1" x14ac:dyDescent="0.25">
      <c r="A6571" t="str">
        <f t="shared" si="133"/>
        <v>55+FAsth Highop_dialysis</v>
      </c>
      <c r="B6571" t="s">
        <v>2976</v>
      </c>
      <c r="C6571" t="s">
        <v>9</v>
      </c>
      <c r="D6571" t="s">
        <v>339</v>
      </c>
      <c r="E6571" t="s">
        <v>4975</v>
      </c>
      <c r="F6571">
        <v>511</v>
      </c>
      <c r="G6571" t="s">
        <v>295</v>
      </c>
      <c r="H6571">
        <v>1193.6171310223201</v>
      </c>
      <c r="I6571">
        <v>0.44</v>
      </c>
      <c r="J6571" t="s">
        <v>336</v>
      </c>
      <c r="K6571">
        <v>525.19153764982298</v>
      </c>
      <c r="L6571">
        <v>268372.875739059</v>
      </c>
      <c r="M6571">
        <v>0</v>
      </c>
      <c r="N6571">
        <v>0</v>
      </c>
      <c r="O6571">
        <v>0</v>
      </c>
      <c r="P6571">
        <v>0</v>
      </c>
      <c r="Q6571">
        <v>0.44</v>
      </c>
      <c r="R6571">
        <v>525.19153764982298</v>
      </c>
      <c r="S6571">
        <v>224.84</v>
      </c>
      <c r="T6571">
        <v>10</v>
      </c>
      <c r="U6571">
        <v>1193.6171310223201</v>
      </c>
      <c r="V6571">
        <v>2.14529497805948E-2</v>
      </c>
    </row>
    <row r="6572" spans="1:22" hidden="1" x14ac:dyDescent="0.25">
      <c r="A6572" t="str">
        <f t="shared" si="133"/>
        <v>55+FAsth Highop_dme</v>
      </c>
      <c r="B6572" t="s">
        <v>2976</v>
      </c>
      <c r="C6572" t="s">
        <v>9</v>
      </c>
      <c r="D6572" t="s">
        <v>339</v>
      </c>
      <c r="E6572" t="s">
        <v>4975</v>
      </c>
      <c r="F6572">
        <v>511</v>
      </c>
      <c r="G6572" t="s">
        <v>296</v>
      </c>
      <c r="H6572">
        <v>164.75656302944299</v>
      </c>
      <c r="I6572">
        <v>2.95</v>
      </c>
      <c r="J6572" t="s">
        <v>336</v>
      </c>
      <c r="K6572">
        <v>486.03186093685702</v>
      </c>
      <c r="L6572">
        <v>248362.28093873401</v>
      </c>
      <c r="M6572">
        <v>0</v>
      </c>
      <c r="N6572">
        <v>0</v>
      </c>
      <c r="O6572">
        <v>0</v>
      </c>
      <c r="P6572">
        <v>0</v>
      </c>
      <c r="Q6572">
        <v>2.95</v>
      </c>
      <c r="R6572">
        <v>486.03186093685702</v>
      </c>
      <c r="S6572">
        <v>1507.45</v>
      </c>
      <c r="T6572">
        <v>10</v>
      </c>
      <c r="U6572">
        <v>164.75656302944299</v>
      </c>
      <c r="V6572">
        <v>0.14383227693807901</v>
      </c>
    </row>
    <row r="6573" spans="1:22" hidden="1" x14ac:dyDescent="0.25">
      <c r="A6573" t="str">
        <f t="shared" si="133"/>
        <v>55+FAsth Highop_er_fac</v>
      </c>
      <c r="B6573" t="s">
        <v>2976</v>
      </c>
      <c r="C6573" t="s">
        <v>9</v>
      </c>
      <c r="D6573" t="s">
        <v>339</v>
      </c>
      <c r="E6573" t="s">
        <v>4975</v>
      </c>
      <c r="F6573">
        <v>511</v>
      </c>
      <c r="G6573" t="s">
        <v>297</v>
      </c>
      <c r="H6573">
        <v>3486.0349881934999</v>
      </c>
      <c r="I6573">
        <v>1.03</v>
      </c>
      <c r="J6573" t="s">
        <v>336</v>
      </c>
      <c r="K6573">
        <v>3590.6160378393101</v>
      </c>
      <c r="L6573">
        <v>1834804.79533589</v>
      </c>
      <c r="M6573">
        <v>0</v>
      </c>
      <c r="N6573">
        <v>0</v>
      </c>
      <c r="O6573">
        <v>0</v>
      </c>
      <c r="P6573">
        <v>0</v>
      </c>
      <c r="Q6573">
        <v>1.03</v>
      </c>
      <c r="R6573">
        <v>3590.6160378393101</v>
      </c>
      <c r="S6573">
        <v>526.33000000000004</v>
      </c>
      <c r="T6573">
        <v>10</v>
      </c>
      <c r="U6573">
        <v>3486.0349881934999</v>
      </c>
      <c r="V6573">
        <v>5.02194051682106E-2</v>
      </c>
    </row>
    <row r="6574" spans="1:22" hidden="1" x14ac:dyDescent="0.25">
      <c r="A6574" t="str">
        <f t="shared" si="133"/>
        <v>55+FAsth Highop_er_prof</v>
      </c>
      <c r="B6574" t="s">
        <v>2976</v>
      </c>
      <c r="C6574" t="s">
        <v>9</v>
      </c>
      <c r="D6574" t="s">
        <v>339</v>
      </c>
      <c r="E6574" t="s">
        <v>4975</v>
      </c>
      <c r="F6574">
        <v>511</v>
      </c>
      <c r="G6574" t="s">
        <v>298</v>
      </c>
      <c r="H6574">
        <v>0</v>
      </c>
      <c r="I6574">
        <v>0</v>
      </c>
      <c r="J6574" t="s">
        <v>276</v>
      </c>
      <c r="K6574">
        <v>0</v>
      </c>
      <c r="L6574">
        <v>0</v>
      </c>
      <c r="M6574">
        <v>0</v>
      </c>
      <c r="N6574">
        <v>0</v>
      </c>
      <c r="O6574">
        <v>0</v>
      </c>
      <c r="P6574">
        <v>0</v>
      </c>
      <c r="Q6574">
        <v>0</v>
      </c>
      <c r="R6574">
        <v>0</v>
      </c>
      <c r="S6574">
        <v>0</v>
      </c>
      <c r="T6574">
        <v>10</v>
      </c>
      <c r="U6574">
        <v>0</v>
      </c>
      <c r="V6574">
        <v>0</v>
      </c>
    </row>
    <row r="6575" spans="1:22" hidden="1" x14ac:dyDescent="0.25">
      <c r="A6575" t="str">
        <f t="shared" si="133"/>
        <v>55+FAsth Highop_eye</v>
      </c>
      <c r="B6575" t="s">
        <v>2976</v>
      </c>
      <c r="C6575" t="s">
        <v>9</v>
      </c>
      <c r="D6575" t="s">
        <v>339</v>
      </c>
      <c r="E6575" t="s">
        <v>4975</v>
      </c>
      <c r="F6575">
        <v>511</v>
      </c>
      <c r="G6575" t="s">
        <v>299</v>
      </c>
      <c r="H6575">
        <v>117.28617853045699</v>
      </c>
      <c r="I6575">
        <v>0.41</v>
      </c>
      <c r="J6575" t="s">
        <v>332</v>
      </c>
      <c r="K6575">
        <v>48.087333197487297</v>
      </c>
      <c r="L6575">
        <v>24572.627263916002</v>
      </c>
      <c r="M6575">
        <v>0.41</v>
      </c>
      <c r="N6575">
        <v>0</v>
      </c>
      <c r="O6575">
        <v>0</v>
      </c>
      <c r="P6575">
        <v>0</v>
      </c>
      <c r="Q6575">
        <v>0</v>
      </c>
      <c r="R6575">
        <v>0</v>
      </c>
      <c r="S6575">
        <v>209.51</v>
      </c>
      <c r="T6575">
        <v>10</v>
      </c>
      <c r="U6575">
        <v>117.28617853045699</v>
      </c>
      <c r="V6575">
        <v>1.52359717577109E-2</v>
      </c>
    </row>
    <row r="6576" spans="1:22" hidden="1" x14ac:dyDescent="0.25">
      <c r="A6576" t="str">
        <f t="shared" si="133"/>
        <v>55+FAsth Highop_jcode</v>
      </c>
      <c r="B6576" t="s">
        <v>2976</v>
      </c>
      <c r="C6576" t="s">
        <v>9</v>
      </c>
      <c r="D6576" t="s">
        <v>339</v>
      </c>
      <c r="E6576" t="s">
        <v>4975</v>
      </c>
      <c r="F6576">
        <v>511</v>
      </c>
      <c r="G6576" t="s">
        <v>300</v>
      </c>
      <c r="H6576">
        <v>6597.0907682063798</v>
      </c>
      <c r="I6576">
        <v>0.62</v>
      </c>
      <c r="J6576" t="s">
        <v>336</v>
      </c>
      <c r="K6576">
        <v>4090.1962762879498</v>
      </c>
      <c r="L6576">
        <v>2090090.2971831399</v>
      </c>
      <c r="M6576">
        <v>0</v>
      </c>
      <c r="N6576">
        <v>0</v>
      </c>
      <c r="O6576">
        <v>0</v>
      </c>
      <c r="P6576">
        <v>0</v>
      </c>
      <c r="Q6576">
        <v>0.62</v>
      </c>
      <c r="R6576">
        <v>4090.1962762879498</v>
      </c>
      <c r="S6576">
        <v>316.82</v>
      </c>
      <c r="T6576">
        <v>10</v>
      </c>
      <c r="U6576">
        <v>6597.0907682063798</v>
      </c>
      <c r="V6576">
        <v>3.022915650902E-2</v>
      </c>
    </row>
    <row r="6577" spans="1:22" hidden="1" x14ac:dyDescent="0.25">
      <c r="A6577" t="str">
        <f t="shared" si="133"/>
        <v>55+FAsth Highop_lab</v>
      </c>
      <c r="B6577" t="s">
        <v>2976</v>
      </c>
      <c r="C6577" t="s">
        <v>9</v>
      </c>
      <c r="D6577" t="s">
        <v>339</v>
      </c>
      <c r="E6577" t="s">
        <v>4975</v>
      </c>
      <c r="F6577">
        <v>511</v>
      </c>
      <c r="G6577" t="s">
        <v>301</v>
      </c>
      <c r="H6577">
        <v>217.95880024349401</v>
      </c>
      <c r="I6577">
        <v>8.5</v>
      </c>
      <c r="J6577" t="s">
        <v>333</v>
      </c>
      <c r="K6577">
        <v>1852.6498020696999</v>
      </c>
      <c r="L6577">
        <v>946704.04885761603</v>
      </c>
      <c r="M6577">
        <v>0</v>
      </c>
      <c r="N6577">
        <v>8.5</v>
      </c>
      <c r="O6577">
        <v>0</v>
      </c>
      <c r="P6577">
        <v>0</v>
      </c>
      <c r="Q6577">
        <v>0</v>
      </c>
      <c r="R6577">
        <v>0</v>
      </c>
      <c r="S6577">
        <v>4343.5</v>
      </c>
      <c r="T6577">
        <v>10</v>
      </c>
      <c r="U6577">
        <v>217.95880024349401</v>
      </c>
      <c r="V6577">
        <v>0.47274749721913201</v>
      </c>
    </row>
    <row r="6578" spans="1:22" hidden="1" x14ac:dyDescent="0.25">
      <c r="A6578" t="str">
        <f t="shared" si="133"/>
        <v>55+FAsth Highop_mh</v>
      </c>
      <c r="B6578" t="s">
        <v>2976</v>
      </c>
      <c r="C6578" t="s">
        <v>9</v>
      </c>
      <c r="D6578" t="s">
        <v>339</v>
      </c>
      <c r="E6578" t="s">
        <v>4975</v>
      </c>
      <c r="F6578">
        <v>511</v>
      </c>
      <c r="G6578" t="s">
        <v>302</v>
      </c>
      <c r="H6578">
        <v>123.35465286214</v>
      </c>
      <c r="I6578">
        <v>1.47</v>
      </c>
      <c r="J6578" t="s">
        <v>332</v>
      </c>
      <c r="K6578">
        <v>181.33133970734599</v>
      </c>
      <c r="L6578">
        <v>92660.314590453898</v>
      </c>
      <c r="M6578">
        <v>1.47</v>
      </c>
      <c r="N6578">
        <v>0</v>
      </c>
      <c r="O6578">
        <v>0</v>
      </c>
      <c r="P6578">
        <v>0</v>
      </c>
      <c r="Q6578">
        <v>0</v>
      </c>
      <c r="R6578">
        <v>0</v>
      </c>
      <c r="S6578">
        <v>751.17</v>
      </c>
      <c r="T6578">
        <v>10</v>
      </c>
      <c r="U6578">
        <v>123.35465286214</v>
      </c>
      <c r="V6578">
        <v>5.4626532887402497E-2</v>
      </c>
    </row>
    <row r="6579" spans="1:22" hidden="1" x14ac:dyDescent="0.25">
      <c r="A6579" t="str">
        <f t="shared" si="133"/>
        <v>55+FAsth Highop_op_fac</v>
      </c>
      <c r="B6579" t="s">
        <v>2976</v>
      </c>
      <c r="C6579" t="s">
        <v>9</v>
      </c>
      <c r="D6579" t="s">
        <v>339</v>
      </c>
      <c r="E6579" t="s">
        <v>4975</v>
      </c>
      <c r="F6579">
        <v>511</v>
      </c>
      <c r="G6579" t="s">
        <v>303</v>
      </c>
      <c r="H6579">
        <v>2143.0188657678</v>
      </c>
      <c r="I6579">
        <v>4.7699999999999996</v>
      </c>
      <c r="J6579" t="s">
        <v>336</v>
      </c>
      <c r="K6579">
        <v>10222.199989712401</v>
      </c>
      <c r="L6579">
        <v>5223544.19474304</v>
      </c>
      <c r="M6579">
        <v>0</v>
      </c>
      <c r="N6579">
        <v>0</v>
      </c>
      <c r="O6579">
        <v>0</v>
      </c>
      <c r="P6579">
        <v>0</v>
      </c>
      <c r="Q6579">
        <v>4.7699999999999996</v>
      </c>
      <c r="R6579">
        <v>10222.199989712401</v>
      </c>
      <c r="S6579">
        <v>2437.4699999999998</v>
      </c>
      <c r="T6579">
        <v>10</v>
      </c>
      <c r="U6579">
        <v>2143.0188657678</v>
      </c>
      <c r="V6579">
        <v>0.23256947830326699</v>
      </c>
    </row>
    <row r="6580" spans="1:22" hidden="1" x14ac:dyDescent="0.25">
      <c r="A6580" t="str">
        <f t="shared" si="133"/>
        <v>55+FAsth Highop_other</v>
      </c>
      <c r="B6580" t="s">
        <v>2976</v>
      </c>
      <c r="C6580" t="s">
        <v>9</v>
      </c>
      <c r="D6580" t="s">
        <v>339</v>
      </c>
      <c r="E6580" t="s">
        <v>4975</v>
      </c>
      <c r="F6580">
        <v>511</v>
      </c>
      <c r="G6580" t="s">
        <v>304</v>
      </c>
      <c r="H6580">
        <v>13143.805639009101</v>
      </c>
      <c r="I6580">
        <v>1</v>
      </c>
      <c r="J6580" t="s">
        <v>336</v>
      </c>
      <c r="K6580">
        <v>13143.805639009101</v>
      </c>
      <c r="L6580">
        <v>6716484.6815336496</v>
      </c>
      <c r="M6580">
        <v>0</v>
      </c>
      <c r="N6580">
        <v>0</v>
      </c>
      <c r="O6580">
        <v>0</v>
      </c>
      <c r="P6580">
        <v>0</v>
      </c>
      <c r="Q6580">
        <v>1</v>
      </c>
      <c r="R6580">
        <v>13143.805639009101</v>
      </c>
      <c r="S6580">
        <v>511</v>
      </c>
      <c r="T6580">
        <v>10</v>
      </c>
      <c r="U6580">
        <v>13143.805639009101</v>
      </c>
      <c r="V6580">
        <v>4.8756704046806397E-2</v>
      </c>
    </row>
    <row r="6581" spans="1:22" hidden="1" x14ac:dyDescent="0.25">
      <c r="A6581" t="str">
        <f t="shared" si="133"/>
        <v>55+FAsth Highop_prev</v>
      </c>
      <c r="B6581" t="s">
        <v>2976</v>
      </c>
      <c r="C6581" t="s">
        <v>9</v>
      </c>
      <c r="D6581" t="s">
        <v>339</v>
      </c>
      <c r="E6581" t="s">
        <v>4975</v>
      </c>
      <c r="F6581">
        <v>511</v>
      </c>
      <c r="G6581" t="s">
        <v>305</v>
      </c>
      <c r="H6581">
        <v>185.689106969514</v>
      </c>
      <c r="I6581">
        <v>4.8499999999999996</v>
      </c>
      <c r="J6581" t="s">
        <v>332</v>
      </c>
      <c r="K6581">
        <v>900.59216880214296</v>
      </c>
      <c r="L6581">
        <v>460202.59825789498</v>
      </c>
      <c r="M6581">
        <v>4.8499999999999996</v>
      </c>
      <c r="N6581">
        <v>0</v>
      </c>
      <c r="O6581">
        <v>0</v>
      </c>
      <c r="P6581">
        <v>0</v>
      </c>
      <c r="Q6581">
        <v>0</v>
      </c>
      <c r="R6581">
        <v>0</v>
      </c>
      <c r="S6581">
        <v>2478.35</v>
      </c>
      <c r="T6581">
        <v>10</v>
      </c>
      <c r="U6581">
        <v>185.689106969514</v>
      </c>
      <c r="V6581">
        <v>0.18023039762170201</v>
      </c>
    </row>
    <row r="6582" spans="1:22" hidden="1" x14ac:dyDescent="0.25">
      <c r="A6582" t="str">
        <f t="shared" si="133"/>
        <v>55+FAsth Highop_primcare</v>
      </c>
      <c r="B6582" t="s">
        <v>2976</v>
      </c>
      <c r="C6582" t="s">
        <v>9</v>
      </c>
      <c r="D6582" t="s">
        <v>339</v>
      </c>
      <c r="E6582" t="s">
        <v>4975</v>
      </c>
      <c r="F6582">
        <v>511</v>
      </c>
      <c r="G6582" t="s">
        <v>306</v>
      </c>
      <c r="H6582">
        <v>124.579611111425</v>
      </c>
      <c r="I6582">
        <v>5.83</v>
      </c>
      <c r="J6582" t="s">
        <v>332</v>
      </c>
      <c r="K6582">
        <v>726.29913277960497</v>
      </c>
      <c r="L6582">
        <v>371138.85685037798</v>
      </c>
      <c r="M6582">
        <v>5.83</v>
      </c>
      <c r="N6582">
        <v>0</v>
      </c>
      <c r="O6582">
        <v>0</v>
      </c>
      <c r="P6582">
        <v>0</v>
      </c>
      <c r="Q6582">
        <v>0</v>
      </c>
      <c r="R6582">
        <v>0</v>
      </c>
      <c r="S6582">
        <v>2979.13</v>
      </c>
      <c r="T6582">
        <v>10</v>
      </c>
      <c r="U6582">
        <v>124.579611111425</v>
      </c>
      <c r="V6582">
        <v>0.216648086213304</v>
      </c>
    </row>
    <row r="6583" spans="1:22" hidden="1" x14ac:dyDescent="0.25">
      <c r="A6583" t="str">
        <f t="shared" si="133"/>
        <v>55+FAsth Highop_rehab</v>
      </c>
      <c r="B6583" t="s">
        <v>2976</v>
      </c>
      <c r="C6583" t="s">
        <v>9</v>
      </c>
      <c r="D6583" t="s">
        <v>339</v>
      </c>
      <c r="E6583" t="s">
        <v>4975</v>
      </c>
      <c r="F6583">
        <v>511</v>
      </c>
      <c r="G6583" t="s">
        <v>307</v>
      </c>
      <c r="H6583">
        <v>155.42019236992499</v>
      </c>
      <c r="I6583">
        <v>6.62</v>
      </c>
      <c r="J6583" t="s">
        <v>336</v>
      </c>
      <c r="K6583">
        <v>1028.8816734889001</v>
      </c>
      <c r="L6583">
        <v>525758.53515282995</v>
      </c>
      <c r="M6583">
        <v>0</v>
      </c>
      <c r="N6583">
        <v>0</v>
      </c>
      <c r="O6583">
        <v>0</v>
      </c>
      <c r="P6583">
        <v>0</v>
      </c>
      <c r="Q6583">
        <v>6.62</v>
      </c>
      <c r="R6583">
        <v>1028.8816734889001</v>
      </c>
      <c r="S6583">
        <v>3382.82</v>
      </c>
      <c r="T6583">
        <v>10</v>
      </c>
      <c r="U6583">
        <v>155.42019236992499</v>
      </c>
      <c r="V6583">
        <v>0.32276938078985901</v>
      </c>
    </row>
    <row r="6584" spans="1:22" hidden="1" x14ac:dyDescent="0.25">
      <c r="A6584" t="str">
        <f t="shared" si="133"/>
        <v>55+FAsth Highop_speccare</v>
      </c>
      <c r="B6584" t="s">
        <v>2976</v>
      </c>
      <c r="C6584" t="s">
        <v>9</v>
      </c>
      <c r="D6584" t="s">
        <v>339</v>
      </c>
      <c r="E6584" t="s">
        <v>4975</v>
      </c>
      <c r="F6584">
        <v>511</v>
      </c>
      <c r="G6584" t="s">
        <v>308</v>
      </c>
      <c r="H6584">
        <v>158.885837436082</v>
      </c>
      <c r="I6584">
        <v>13.36</v>
      </c>
      <c r="J6584" t="s">
        <v>332</v>
      </c>
      <c r="K6584">
        <v>2122.7147881460501</v>
      </c>
      <c r="L6584">
        <v>1084707.2567426299</v>
      </c>
      <c r="M6584">
        <v>13.36</v>
      </c>
      <c r="N6584">
        <v>0</v>
      </c>
      <c r="O6584">
        <v>0</v>
      </c>
      <c r="P6584">
        <v>0</v>
      </c>
      <c r="Q6584">
        <v>0</v>
      </c>
      <c r="R6584">
        <v>0</v>
      </c>
      <c r="S6584">
        <v>6826.96</v>
      </c>
      <c r="T6584">
        <v>10</v>
      </c>
      <c r="U6584">
        <v>158.885837436082</v>
      </c>
      <c r="V6584">
        <v>0.49646971386101801</v>
      </c>
    </row>
    <row r="6585" spans="1:22" hidden="1" x14ac:dyDescent="0.25">
      <c r="A6585" t="str">
        <f t="shared" si="133"/>
        <v>55+FAsth Highop_surg</v>
      </c>
      <c r="B6585" t="s">
        <v>2976</v>
      </c>
      <c r="C6585" t="s">
        <v>9</v>
      </c>
      <c r="D6585" t="s">
        <v>339</v>
      </c>
      <c r="E6585" t="s">
        <v>4975</v>
      </c>
      <c r="F6585">
        <v>511</v>
      </c>
      <c r="G6585" t="s">
        <v>309</v>
      </c>
      <c r="H6585">
        <v>2519.6628508717099</v>
      </c>
      <c r="I6585">
        <v>2.67</v>
      </c>
      <c r="J6585" t="s">
        <v>336</v>
      </c>
      <c r="K6585">
        <v>6727.4998118274798</v>
      </c>
      <c r="L6585">
        <v>3437752.4038438401</v>
      </c>
      <c r="M6585">
        <v>0</v>
      </c>
      <c r="N6585">
        <v>0</v>
      </c>
      <c r="O6585">
        <v>0</v>
      </c>
      <c r="P6585">
        <v>0</v>
      </c>
      <c r="Q6585">
        <v>2.67</v>
      </c>
      <c r="R6585">
        <v>6727.4998118274798</v>
      </c>
      <c r="S6585">
        <v>1364.37</v>
      </c>
      <c r="T6585">
        <v>10</v>
      </c>
      <c r="U6585">
        <v>2519.6628508717099</v>
      </c>
      <c r="V6585">
        <v>0.13018039980497301</v>
      </c>
    </row>
    <row r="6586" spans="1:22" hidden="1" x14ac:dyDescent="0.25">
      <c r="A6586" t="str">
        <f t="shared" si="133"/>
        <v>55+FAsth Highop_ultrasound</v>
      </c>
      <c r="B6586" t="s">
        <v>2976</v>
      </c>
      <c r="C6586" t="s">
        <v>9</v>
      </c>
      <c r="D6586" t="s">
        <v>339</v>
      </c>
      <c r="E6586" t="s">
        <v>4975</v>
      </c>
      <c r="F6586">
        <v>511</v>
      </c>
      <c r="G6586" t="s">
        <v>310</v>
      </c>
      <c r="H6586">
        <v>266.44707709408198</v>
      </c>
      <c r="I6586">
        <v>0.52</v>
      </c>
      <c r="J6586" t="s">
        <v>333</v>
      </c>
      <c r="K6586">
        <v>138.55248008892301</v>
      </c>
      <c r="L6586">
        <v>70800.317325439595</v>
      </c>
      <c r="M6586">
        <v>0</v>
      </c>
      <c r="N6586">
        <v>0.52</v>
      </c>
      <c r="O6586">
        <v>0</v>
      </c>
      <c r="P6586">
        <v>0</v>
      </c>
      <c r="Q6586">
        <v>0</v>
      </c>
      <c r="R6586">
        <v>0</v>
      </c>
      <c r="S6586">
        <v>265.72000000000003</v>
      </c>
      <c r="T6586">
        <v>10</v>
      </c>
      <c r="U6586">
        <v>266.44707709408198</v>
      </c>
      <c r="V6586">
        <v>2.89210233592881E-2</v>
      </c>
    </row>
    <row r="6587" spans="1:22" hidden="1" x14ac:dyDescent="0.25">
      <c r="A6587" t="str">
        <f t="shared" si="133"/>
        <v>55+FAsth Highop_xray</v>
      </c>
      <c r="B6587" t="s">
        <v>2976</v>
      </c>
      <c r="C6587" t="s">
        <v>9</v>
      </c>
      <c r="D6587" t="s">
        <v>339</v>
      </c>
      <c r="E6587" t="s">
        <v>4975</v>
      </c>
      <c r="F6587">
        <v>511</v>
      </c>
      <c r="G6587" t="s">
        <v>311</v>
      </c>
      <c r="H6587">
        <v>158.14126383172501</v>
      </c>
      <c r="I6587">
        <v>3.61</v>
      </c>
      <c r="J6587" t="s">
        <v>333</v>
      </c>
      <c r="K6587">
        <v>570.88996243252905</v>
      </c>
      <c r="L6587">
        <v>291724.77080302202</v>
      </c>
      <c r="M6587">
        <v>0</v>
      </c>
      <c r="N6587">
        <v>3.61</v>
      </c>
      <c r="O6587">
        <v>0</v>
      </c>
      <c r="P6587">
        <v>0</v>
      </c>
      <c r="Q6587">
        <v>0</v>
      </c>
      <c r="R6587">
        <v>0</v>
      </c>
      <c r="S6587">
        <v>1844.71</v>
      </c>
      <c r="T6587">
        <v>10</v>
      </c>
      <c r="U6587">
        <v>158.14126383172501</v>
      </c>
      <c r="V6587">
        <v>0.200778642936596</v>
      </c>
    </row>
    <row r="6588" spans="1:22" hidden="1" x14ac:dyDescent="0.25">
      <c r="A6588" t="str">
        <f t="shared" si="133"/>
        <v>55+FAsth Highrx_generic</v>
      </c>
      <c r="B6588" t="s">
        <v>2976</v>
      </c>
      <c r="C6588" t="s">
        <v>9</v>
      </c>
      <c r="D6588" t="s">
        <v>339</v>
      </c>
      <c r="E6588" t="s">
        <v>4975</v>
      </c>
      <c r="F6588">
        <v>511</v>
      </c>
      <c r="G6588" t="s">
        <v>312</v>
      </c>
      <c r="H6588">
        <v>47.657941712561701</v>
      </c>
      <c r="I6588">
        <v>54.93</v>
      </c>
      <c r="J6588" t="s">
        <v>334</v>
      </c>
      <c r="K6588">
        <v>2617.85073827102</v>
      </c>
      <c r="L6588">
        <v>1337721.7272564899</v>
      </c>
      <c r="M6588">
        <v>0</v>
      </c>
      <c r="N6588">
        <v>0</v>
      </c>
      <c r="O6588">
        <v>54.93</v>
      </c>
      <c r="P6588">
        <v>0</v>
      </c>
      <c r="Q6588">
        <v>0</v>
      </c>
      <c r="R6588">
        <v>0</v>
      </c>
      <c r="S6588">
        <v>28069.23</v>
      </c>
      <c r="T6588">
        <v>10</v>
      </c>
      <c r="U6588">
        <v>47.657941712561701</v>
      </c>
      <c r="V6588">
        <v>0.77203092059030198</v>
      </c>
    </row>
    <row r="6589" spans="1:22" hidden="1" x14ac:dyDescent="0.25">
      <c r="A6589" t="str">
        <f t="shared" si="133"/>
        <v>55+FAsth Highrx_npbrand</v>
      </c>
      <c r="B6589" t="s">
        <v>2976</v>
      </c>
      <c r="C6589" t="s">
        <v>9</v>
      </c>
      <c r="D6589" t="s">
        <v>339</v>
      </c>
      <c r="E6589" t="s">
        <v>4975</v>
      </c>
      <c r="F6589">
        <v>511</v>
      </c>
      <c r="G6589" t="s">
        <v>2688</v>
      </c>
      <c r="H6589">
        <v>776.15625848396098</v>
      </c>
      <c r="I6589">
        <v>1.7202498101299999</v>
      </c>
      <c r="J6589" t="s">
        <v>334</v>
      </c>
      <c r="K6589">
        <v>1335.18265628824</v>
      </c>
      <c r="L6589">
        <v>682278.33736329305</v>
      </c>
      <c r="M6589">
        <v>0</v>
      </c>
      <c r="N6589">
        <v>0</v>
      </c>
      <c r="O6589">
        <v>1.7202498101299999</v>
      </c>
      <c r="P6589">
        <v>0</v>
      </c>
      <c r="Q6589">
        <v>0</v>
      </c>
      <c r="R6589">
        <v>0</v>
      </c>
      <c r="S6589">
        <v>879.04765297642996</v>
      </c>
      <c r="T6589">
        <v>10</v>
      </c>
      <c r="U6589">
        <v>776.15625848396098</v>
      </c>
      <c r="V6589">
        <v>2.417779072565E-2</v>
      </c>
    </row>
    <row r="6590" spans="1:22" hidden="1" x14ac:dyDescent="0.25">
      <c r="A6590" t="str">
        <f t="shared" si="133"/>
        <v>55+FAsth Highrx_pbrand</v>
      </c>
      <c r="B6590" t="s">
        <v>2976</v>
      </c>
      <c r="C6590" t="s">
        <v>9</v>
      </c>
      <c r="D6590" t="s">
        <v>339</v>
      </c>
      <c r="E6590" t="s">
        <v>4975</v>
      </c>
      <c r="F6590">
        <v>511</v>
      </c>
      <c r="G6590" t="s">
        <v>2687</v>
      </c>
      <c r="H6590">
        <v>481.69860818032203</v>
      </c>
      <c r="I6590">
        <v>11.90975018987</v>
      </c>
      <c r="J6590" t="s">
        <v>334</v>
      </c>
      <c r="K6590">
        <v>5736.9100902357104</v>
      </c>
      <c r="L6590">
        <v>2931561.0561104501</v>
      </c>
      <c r="M6590">
        <v>0</v>
      </c>
      <c r="N6590">
        <v>0</v>
      </c>
      <c r="O6590">
        <v>11.90975018987</v>
      </c>
      <c r="P6590">
        <v>0</v>
      </c>
      <c r="Q6590">
        <v>0</v>
      </c>
      <c r="R6590">
        <v>0</v>
      </c>
      <c r="S6590">
        <v>6085.8823470235702</v>
      </c>
      <c r="T6590">
        <v>10</v>
      </c>
      <c r="U6590">
        <v>481.69860818032203</v>
      </c>
      <c r="V6590">
        <v>0.16738932101012</v>
      </c>
    </row>
    <row r="6591" spans="1:22" hidden="1" x14ac:dyDescent="0.25">
      <c r="A6591" t="str">
        <f t="shared" si="133"/>
        <v>55+FAsth Highrx_specialty</v>
      </c>
      <c r="B6591" t="s">
        <v>2976</v>
      </c>
      <c r="C6591" t="s">
        <v>9</v>
      </c>
      <c r="D6591" t="s">
        <v>339</v>
      </c>
      <c r="E6591" t="s">
        <v>4975</v>
      </c>
      <c r="F6591">
        <v>511</v>
      </c>
      <c r="G6591" t="s">
        <v>313</v>
      </c>
      <c r="H6591">
        <v>3631.3976238718001</v>
      </c>
      <c r="I6591">
        <v>2.59</v>
      </c>
      <c r="J6591" t="s">
        <v>334</v>
      </c>
      <c r="K6591">
        <v>9405.3198458279694</v>
      </c>
      <c r="L6591">
        <v>4806118.4412180902</v>
      </c>
      <c r="M6591">
        <v>0</v>
      </c>
      <c r="N6591">
        <v>0</v>
      </c>
      <c r="O6591">
        <v>2.59</v>
      </c>
      <c r="P6591">
        <v>0</v>
      </c>
      <c r="Q6591">
        <v>0</v>
      </c>
      <c r="R6591">
        <v>0</v>
      </c>
      <c r="S6591">
        <v>1323.49</v>
      </c>
      <c r="T6591">
        <v>10</v>
      </c>
      <c r="U6591">
        <v>3631.3976238718001</v>
      </c>
      <c r="V6591">
        <v>3.6401967673928302E-2</v>
      </c>
    </row>
    <row r="6592" spans="1:22" hidden="1" x14ac:dyDescent="0.25">
      <c r="A6592" t="str">
        <f t="shared" si="133"/>
        <v>55+MAsth Lowip_fac</v>
      </c>
      <c r="B6592" t="s">
        <v>2976</v>
      </c>
      <c r="C6592" t="s">
        <v>5</v>
      </c>
      <c r="D6592" t="s">
        <v>591</v>
      </c>
      <c r="E6592" t="s">
        <v>4973</v>
      </c>
      <c r="F6592">
        <v>245</v>
      </c>
      <c r="G6592" t="s">
        <v>289</v>
      </c>
      <c r="H6592">
        <v>0</v>
      </c>
      <c r="I6592">
        <v>0.01</v>
      </c>
      <c r="J6592" t="s">
        <v>335</v>
      </c>
      <c r="K6592">
        <v>0</v>
      </c>
      <c r="L6592">
        <v>0</v>
      </c>
      <c r="M6592">
        <v>0</v>
      </c>
      <c r="N6592">
        <v>0</v>
      </c>
      <c r="O6592">
        <v>0</v>
      </c>
      <c r="P6592">
        <v>0.01</v>
      </c>
      <c r="Q6592">
        <v>0</v>
      </c>
      <c r="R6592">
        <v>0</v>
      </c>
      <c r="S6592">
        <v>2.4500000000000002</v>
      </c>
      <c r="T6592">
        <v>3</v>
      </c>
      <c r="U6592">
        <v>823.38754425841501</v>
      </c>
      <c r="V6592">
        <v>1</v>
      </c>
    </row>
    <row r="6593" spans="1:22" hidden="1" x14ac:dyDescent="0.25">
      <c r="A6593" t="str">
        <f t="shared" si="133"/>
        <v>55+MAsth Lowip_prof</v>
      </c>
      <c r="B6593" t="s">
        <v>2976</v>
      </c>
      <c r="C6593" t="s">
        <v>5</v>
      </c>
      <c r="D6593" t="s">
        <v>591</v>
      </c>
      <c r="E6593" t="s">
        <v>4973</v>
      </c>
      <c r="F6593">
        <v>245</v>
      </c>
      <c r="G6593" t="s">
        <v>290</v>
      </c>
      <c r="H6593">
        <v>0</v>
      </c>
      <c r="I6593">
        <v>0</v>
      </c>
      <c r="J6593" t="s">
        <v>363</v>
      </c>
      <c r="K6593">
        <v>0</v>
      </c>
      <c r="L6593">
        <v>0</v>
      </c>
      <c r="M6593">
        <v>0</v>
      </c>
      <c r="N6593">
        <v>0</v>
      </c>
      <c r="O6593">
        <v>0</v>
      </c>
      <c r="P6593">
        <v>0</v>
      </c>
      <c r="Q6593">
        <v>0</v>
      </c>
      <c r="R6593">
        <v>0</v>
      </c>
      <c r="S6593">
        <v>0</v>
      </c>
      <c r="T6593">
        <v>3</v>
      </c>
      <c r="U6593">
        <v>394.87280655834797</v>
      </c>
      <c r="V6593">
        <v>0.5</v>
      </c>
    </row>
    <row r="6594" spans="1:22" hidden="1" x14ac:dyDescent="0.25">
      <c r="A6594" t="str">
        <f t="shared" si="133"/>
        <v>55+MAsth Lowop_ambulance</v>
      </c>
      <c r="B6594" t="s">
        <v>2976</v>
      </c>
      <c r="C6594" t="s">
        <v>5</v>
      </c>
      <c r="D6594" t="s">
        <v>591</v>
      </c>
      <c r="E6594" t="s">
        <v>4973</v>
      </c>
      <c r="F6594">
        <v>245</v>
      </c>
      <c r="G6594" t="s">
        <v>291</v>
      </c>
      <c r="H6594">
        <v>0</v>
      </c>
      <c r="I6594">
        <v>0</v>
      </c>
      <c r="J6594" t="s">
        <v>336</v>
      </c>
      <c r="K6594">
        <v>0</v>
      </c>
      <c r="L6594">
        <v>0</v>
      </c>
      <c r="M6594">
        <v>0</v>
      </c>
      <c r="N6594">
        <v>0</v>
      </c>
      <c r="O6594">
        <v>0</v>
      </c>
      <c r="P6594">
        <v>0</v>
      </c>
      <c r="Q6594">
        <v>0</v>
      </c>
      <c r="R6594">
        <v>0</v>
      </c>
      <c r="S6594">
        <v>0</v>
      </c>
      <c r="T6594">
        <v>3</v>
      </c>
      <c r="U6594">
        <v>0</v>
      </c>
      <c r="V6594">
        <v>0</v>
      </c>
    </row>
    <row r="6595" spans="1:22" hidden="1" x14ac:dyDescent="0.25">
      <c r="A6595" t="str">
        <f t="shared" si="133"/>
        <v>55+MAsth Lowop_chiro</v>
      </c>
      <c r="B6595" t="s">
        <v>2976</v>
      </c>
      <c r="C6595" t="s">
        <v>5</v>
      </c>
      <c r="D6595" t="s">
        <v>591</v>
      </c>
      <c r="E6595" t="s">
        <v>4973</v>
      </c>
      <c r="F6595">
        <v>245</v>
      </c>
      <c r="G6595" t="s">
        <v>292</v>
      </c>
      <c r="H6595">
        <v>37.327392178420801</v>
      </c>
      <c r="I6595">
        <v>0.27</v>
      </c>
      <c r="J6595" t="s">
        <v>332</v>
      </c>
      <c r="K6595">
        <v>10.078395888173601</v>
      </c>
      <c r="L6595">
        <v>2469.2069926025401</v>
      </c>
      <c r="M6595">
        <v>0.27</v>
      </c>
      <c r="N6595">
        <v>0</v>
      </c>
      <c r="O6595">
        <v>0</v>
      </c>
      <c r="P6595">
        <v>0</v>
      </c>
      <c r="Q6595">
        <v>0</v>
      </c>
      <c r="R6595">
        <v>0</v>
      </c>
      <c r="S6595">
        <v>66.150000000000006</v>
      </c>
      <c r="T6595">
        <v>3</v>
      </c>
      <c r="U6595">
        <v>37.327392178420801</v>
      </c>
      <c r="V6595">
        <v>3.0508474576271202E-2</v>
      </c>
    </row>
    <row r="6596" spans="1:22" hidden="1" x14ac:dyDescent="0.25">
      <c r="A6596" t="str">
        <f t="shared" si="133"/>
        <v>55+MAsth Lowop_ct_mri</v>
      </c>
      <c r="B6596" t="s">
        <v>2976</v>
      </c>
      <c r="C6596" t="s">
        <v>5</v>
      </c>
      <c r="D6596" t="s">
        <v>591</v>
      </c>
      <c r="E6596" t="s">
        <v>4973</v>
      </c>
      <c r="F6596">
        <v>245</v>
      </c>
      <c r="G6596" t="s">
        <v>293</v>
      </c>
      <c r="H6596">
        <v>579.23955328742795</v>
      </c>
      <c r="I6596">
        <v>0.12</v>
      </c>
      <c r="J6596" t="s">
        <v>333</v>
      </c>
      <c r="K6596">
        <v>69.508746394491396</v>
      </c>
      <c r="L6596">
        <v>17029.6428666504</v>
      </c>
      <c r="M6596">
        <v>0</v>
      </c>
      <c r="N6596">
        <v>0.12</v>
      </c>
      <c r="O6596">
        <v>0</v>
      </c>
      <c r="P6596">
        <v>0</v>
      </c>
      <c r="Q6596">
        <v>0</v>
      </c>
      <c r="R6596">
        <v>0</v>
      </c>
      <c r="S6596">
        <v>29.4</v>
      </c>
      <c r="T6596">
        <v>3</v>
      </c>
      <c r="U6596">
        <v>579.23955328742795</v>
      </c>
      <c r="V6596">
        <v>3.0379746835442999E-2</v>
      </c>
    </row>
    <row r="6597" spans="1:22" hidden="1" x14ac:dyDescent="0.25">
      <c r="A6597" t="str">
        <f t="shared" si="133"/>
        <v>55+MAsth Lowop_diagnostic_cardiology</v>
      </c>
      <c r="B6597" t="s">
        <v>2976</v>
      </c>
      <c r="C6597" t="s">
        <v>5</v>
      </c>
      <c r="D6597" t="s">
        <v>591</v>
      </c>
      <c r="E6597" t="s">
        <v>4973</v>
      </c>
      <c r="F6597">
        <v>245</v>
      </c>
      <c r="G6597" t="s">
        <v>294</v>
      </c>
      <c r="H6597">
        <v>121.631676160599</v>
      </c>
      <c r="I6597">
        <v>1.1599999999999999</v>
      </c>
      <c r="J6597" t="s">
        <v>333</v>
      </c>
      <c r="K6597">
        <v>141.09274434629501</v>
      </c>
      <c r="L6597">
        <v>34567.722364842302</v>
      </c>
      <c r="M6597">
        <v>0</v>
      </c>
      <c r="N6597">
        <v>1.1599999999999999</v>
      </c>
      <c r="O6597">
        <v>0</v>
      </c>
      <c r="P6597">
        <v>0</v>
      </c>
      <c r="Q6597">
        <v>0</v>
      </c>
      <c r="R6597">
        <v>0</v>
      </c>
      <c r="S6597">
        <v>284.2</v>
      </c>
      <c r="T6597">
        <v>3</v>
      </c>
      <c r="U6597">
        <v>121.631676160599</v>
      </c>
      <c r="V6597">
        <v>0.29367088607594899</v>
      </c>
    </row>
    <row r="6598" spans="1:22" hidden="1" x14ac:dyDescent="0.25">
      <c r="A6598" t="str">
        <f t="shared" si="133"/>
        <v>55+MAsth Lowop_dialysis</v>
      </c>
      <c r="B6598" t="s">
        <v>2976</v>
      </c>
      <c r="C6598" t="s">
        <v>5</v>
      </c>
      <c r="D6598" t="s">
        <v>591</v>
      </c>
      <c r="E6598" t="s">
        <v>4973</v>
      </c>
      <c r="F6598">
        <v>245</v>
      </c>
      <c r="G6598" t="s">
        <v>295</v>
      </c>
      <c r="H6598">
        <v>0</v>
      </c>
      <c r="I6598">
        <v>0</v>
      </c>
      <c r="J6598" t="s">
        <v>336</v>
      </c>
      <c r="K6598">
        <v>0</v>
      </c>
      <c r="L6598">
        <v>0</v>
      </c>
      <c r="M6598">
        <v>0</v>
      </c>
      <c r="N6598">
        <v>0</v>
      </c>
      <c r="O6598">
        <v>0</v>
      </c>
      <c r="P6598">
        <v>0</v>
      </c>
      <c r="Q6598">
        <v>0</v>
      </c>
      <c r="R6598">
        <v>0</v>
      </c>
      <c r="S6598">
        <v>0</v>
      </c>
      <c r="T6598">
        <v>3</v>
      </c>
      <c r="U6598">
        <v>0</v>
      </c>
      <c r="V6598">
        <v>0</v>
      </c>
    </row>
    <row r="6599" spans="1:22" hidden="1" x14ac:dyDescent="0.25">
      <c r="A6599" t="str">
        <f t="shared" si="133"/>
        <v>55+MAsth Lowop_dme</v>
      </c>
      <c r="B6599" t="s">
        <v>2976</v>
      </c>
      <c r="C6599" t="s">
        <v>5</v>
      </c>
      <c r="D6599" t="s">
        <v>591</v>
      </c>
      <c r="E6599" t="s">
        <v>4973</v>
      </c>
      <c r="F6599">
        <v>245</v>
      </c>
      <c r="G6599" t="s">
        <v>296</v>
      </c>
      <c r="H6599">
        <v>95.042537369846897</v>
      </c>
      <c r="I6599">
        <v>0.27</v>
      </c>
      <c r="J6599" t="s">
        <v>336</v>
      </c>
      <c r="K6599">
        <v>25.661485089858701</v>
      </c>
      <c r="L6599">
        <v>6287.0638470153699</v>
      </c>
      <c r="M6599">
        <v>0</v>
      </c>
      <c r="N6599">
        <v>0</v>
      </c>
      <c r="O6599">
        <v>0</v>
      </c>
      <c r="P6599">
        <v>0</v>
      </c>
      <c r="Q6599">
        <v>0.27</v>
      </c>
      <c r="R6599">
        <v>25.661485089858701</v>
      </c>
      <c r="S6599">
        <v>66.150000000000006</v>
      </c>
      <c r="T6599">
        <v>3</v>
      </c>
      <c r="U6599">
        <v>95.042537369846897</v>
      </c>
      <c r="V6599">
        <v>0.111570247933884</v>
      </c>
    </row>
    <row r="6600" spans="1:22" hidden="1" x14ac:dyDescent="0.25">
      <c r="A6600" t="str">
        <f t="shared" si="133"/>
        <v>55+MAsth Lowop_er_fac</v>
      </c>
      <c r="B6600" t="s">
        <v>2976</v>
      </c>
      <c r="C6600" t="s">
        <v>5</v>
      </c>
      <c r="D6600" t="s">
        <v>591</v>
      </c>
      <c r="E6600" t="s">
        <v>4973</v>
      </c>
      <c r="F6600">
        <v>245</v>
      </c>
      <c r="G6600" t="s">
        <v>297</v>
      </c>
      <c r="H6600">
        <v>1189.66383486938</v>
      </c>
      <c r="I6600">
        <v>0.14000000000000001</v>
      </c>
      <c r="J6600" t="s">
        <v>336</v>
      </c>
      <c r="K6600">
        <v>166.55293688171301</v>
      </c>
      <c r="L6600">
        <v>40805.469536019598</v>
      </c>
      <c r="M6600">
        <v>0</v>
      </c>
      <c r="N6600">
        <v>0</v>
      </c>
      <c r="O6600">
        <v>0</v>
      </c>
      <c r="P6600">
        <v>0</v>
      </c>
      <c r="Q6600">
        <v>0.14000000000000001</v>
      </c>
      <c r="R6600">
        <v>166.55293688171301</v>
      </c>
      <c r="S6600">
        <v>34.299999999999997</v>
      </c>
      <c r="T6600">
        <v>3</v>
      </c>
      <c r="U6600">
        <v>1189.66383486938</v>
      </c>
      <c r="V6600">
        <v>5.7851239669421503E-2</v>
      </c>
    </row>
    <row r="6601" spans="1:22" hidden="1" x14ac:dyDescent="0.25">
      <c r="A6601" t="str">
        <f t="shared" si="133"/>
        <v>55+MAsth Lowop_er_prof</v>
      </c>
      <c r="B6601" t="s">
        <v>2976</v>
      </c>
      <c r="C6601" t="s">
        <v>5</v>
      </c>
      <c r="D6601" t="s">
        <v>591</v>
      </c>
      <c r="E6601" t="s">
        <v>4973</v>
      </c>
      <c r="F6601">
        <v>245</v>
      </c>
      <c r="G6601" t="s">
        <v>298</v>
      </c>
      <c r="H6601">
        <v>0</v>
      </c>
      <c r="I6601">
        <v>0</v>
      </c>
      <c r="J6601" t="s">
        <v>276</v>
      </c>
      <c r="K6601">
        <v>0</v>
      </c>
      <c r="L6601">
        <v>0</v>
      </c>
      <c r="M6601">
        <v>0</v>
      </c>
      <c r="N6601">
        <v>0</v>
      </c>
      <c r="O6601">
        <v>0</v>
      </c>
      <c r="P6601">
        <v>0</v>
      </c>
      <c r="Q6601">
        <v>0</v>
      </c>
      <c r="R6601">
        <v>0</v>
      </c>
      <c r="S6601">
        <v>0</v>
      </c>
      <c r="T6601">
        <v>3</v>
      </c>
      <c r="U6601">
        <v>0</v>
      </c>
      <c r="V6601">
        <v>0</v>
      </c>
    </row>
    <row r="6602" spans="1:22" hidden="1" x14ac:dyDescent="0.25">
      <c r="A6602" t="str">
        <f t="shared" si="133"/>
        <v>55+MAsth Lowop_eye</v>
      </c>
      <c r="B6602" t="s">
        <v>2976</v>
      </c>
      <c r="C6602" t="s">
        <v>5</v>
      </c>
      <c r="D6602" t="s">
        <v>591</v>
      </c>
      <c r="E6602" t="s">
        <v>4973</v>
      </c>
      <c r="F6602">
        <v>245</v>
      </c>
      <c r="G6602" t="s">
        <v>299</v>
      </c>
      <c r="H6602">
        <v>114.554335978933</v>
      </c>
      <c r="I6602">
        <v>0.19</v>
      </c>
      <c r="J6602" t="s">
        <v>332</v>
      </c>
      <c r="K6602">
        <v>21.7653238359973</v>
      </c>
      <c r="L6602">
        <v>5332.5043398193502</v>
      </c>
      <c r="M6602">
        <v>0.19</v>
      </c>
      <c r="N6602">
        <v>0</v>
      </c>
      <c r="O6602">
        <v>0</v>
      </c>
      <c r="P6602">
        <v>0</v>
      </c>
      <c r="Q6602">
        <v>0</v>
      </c>
      <c r="R6602">
        <v>0</v>
      </c>
      <c r="S6602">
        <v>46.55</v>
      </c>
      <c r="T6602">
        <v>3</v>
      </c>
      <c r="U6602">
        <v>114.554335978933</v>
      </c>
      <c r="V6602">
        <v>2.1468926553672298E-2</v>
      </c>
    </row>
    <row r="6603" spans="1:22" hidden="1" x14ac:dyDescent="0.25">
      <c r="A6603" t="str">
        <f t="shared" si="133"/>
        <v>55+MAsth Lowop_jcode</v>
      </c>
      <c r="B6603" t="s">
        <v>2976</v>
      </c>
      <c r="C6603" t="s">
        <v>5</v>
      </c>
      <c r="D6603" t="s">
        <v>591</v>
      </c>
      <c r="E6603" t="s">
        <v>4973</v>
      </c>
      <c r="F6603">
        <v>245</v>
      </c>
      <c r="G6603" t="s">
        <v>300</v>
      </c>
      <c r="H6603">
        <v>0</v>
      </c>
      <c r="I6603">
        <v>0</v>
      </c>
      <c r="J6603" t="s">
        <v>336</v>
      </c>
      <c r="K6603">
        <v>0</v>
      </c>
      <c r="L6603">
        <v>0</v>
      </c>
      <c r="M6603">
        <v>0</v>
      </c>
      <c r="N6603">
        <v>0</v>
      </c>
      <c r="O6603">
        <v>0</v>
      </c>
      <c r="P6603">
        <v>0</v>
      </c>
      <c r="Q6603">
        <v>0</v>
      </c>
      <c r="R6603">
        <v>0</v>
      </c>
      <c r="S6603">
        <v>0</v>
      </c>
      <c r="T6603">
        <v>3</v>
      </c>
      <c r="U6603">
        <v>0</v>
      </c>
      <c r="V6603">
        <v>0</v>
      </c>
    </row>
    <row r="6604" spans="1:22" hidden="1" x14ac:dyDescent="0.25">
      <c r="A6604" t="str">
        <f t="shared" si="133"/>
        <v>55+MAsth Lowop_lab</v>
      </c>
      <c r="B6604" t="s">
        <v>2976</v>
      </c>
      <c r="C6604" t="s">
        <v>5</v>
      </c>
      <c r="D6604" t="s">
        <v>591</v>
      </c>
      <c r="E6604" t="s">
        <v>4973</v>
      </c>
      <c r="F6604">
        <v>245</v>
      </c>
      <c r="G6604" t="s">
        <v>301</v>
      </c>
      <c r="H6604">
        <v>73.878676416710107</v>
      </c>
      <c r="I6604">
        <v>2.0499999999999998</v>
      </c>
      <c r="J6604" t="s">
        <v>333</v>
      </c>
      <c r="K6604">
        <v>151.45128665425599</v>
      </c>
      <c r="L6604">
        <v>37105.565230292603</v>
      </c>
      <c r="M6604">
        <v>0</v>
      </c>
      <c r="N6604">
        <v>2.0499999999999998</v>
      </c>
      <c r="O6604">
        <v>0</v>
      </c>
      <c r="P6604">
        <v>0</v>
      </c>
      <c r="Q6604">
        <v>0</v>
      </c>
      <c r="R6604">
        <v>0</v>
      </c>
      <c r="S6604">
        <v>502.25</v>
      </c>
      <c r="T6604">
        <v>3</v>
      </c>
      <c r="U6604">
        <v>73.878676416710107</v>
      </c>
      <c r="V6604">
        <v>0.518987341772152</v>
      </c>
    </row>
    <row r="6605" spans="1:22" hidden="1" x14ac:dyDescent="0.25">
      <c r="A6605" t="str">
        <f t="shared" si="133"/>
        <v>55+MAsth Lowop_mh</v>
      </c>
      <c r="B6605" t="s">
        <v>2976</v>
      </c>
      <c r="C6605" t="s">
        <v>5</v>
      </c>
      <c r="D6605" t="s">
        <v>591</v>
      </c>
      <c r="E6605" t="s">
        <v>4973</v>
      </c>
      <c r="F6605">
        <v>245</v>
      </c>
      <c r="G6605" t="s">
        <v>302</v>
      </c>
      <c r="H6605">
        <v>86.961908685564694</v>
      </c>
      <c r="I6605">
        <v>0.28999999999999998</v>
      </c>
      <c r="J6605" t="s">
        <v>332</v>
      </c>
      <c r="K6605">
        <v>25.218953518813802</v>
      </c>
      <c r="L6605">
        <v>6178.6436121093702</v>
      </c>
      <c r="M6605">
        <v>0.28999999999999998</v>
      </c>
      <c r="N6605">
        <v>0</v>
      </c>
      <c r="O6605">
        <v>0</v>
      </c>
      <c r="P6605">
        <v>0</v>
      </c>
      <c r="Q6605">
        <v>0</v>
      </c>
      <c r="R6605">
        <v>0</v>
      </c>
      <c r="S6605">
        <v>71.05</v>
      </c>
      <c r="T6605">
        <v>3</v>
      </c>
      <c r="U6605">
        <v>86.961908685564694</v>
      </c>
      <c r="V6605">
        <v>3.2768361581920903E-2</v>
      </c>
    </row>
    <row r="6606" spans="1:22" hidden="1" x14ac:dyDescent="0.25">
      <c r="A6606" t="str">
        <f t="shared" si="133"/>
        <v>55+MAsth Lowop_op_fac</v>
      </c>
      <c r="B6606" t="s">
        <v>2976</v>
      </c>
      <c r="C6606" t="s">
        <v>5</v>
      </c>
      <c r="D6606" t="s">
        <v>591</v>
      </c>
      <c r="E6606" t="s">
        <v>4973</v>
      </c>
      <c r="F6606">
        <v>245</v>
      </c>
      <c r="G6606" t="s">
        <v>303</v>
      </c>
      <c r="H6606">
        <v>249.975411925413</v>
      </c>
      <c r="I6606">
        <v>0.22</v>
      </c>
      <c r="J6606" t="s">
        <v>336</v>
      </c>
      <c r="K6606">
        <v>54.994590623590902</v>
      </c>
      <c r="L6606">
        <v>13473.674702779799</v>
      </c>
      <c r="M6606">
        <v>0</v>
      </c>
      <c r="N6606">
        <v>0</v>
      </c>
      <c r="O6606">
        <v>0</v>
      </c>
      <c r="P6606">
        <v>0</v>
      </c>
      <c r="Q6606">
        <v>0.22</v>
      </c>
      <c r="R6606">
        <v>54.994590623590902</v>
      </c>
      <c r="S6606">
        <v>53.9</v>
      </c>
      <c r="T6606">
        <v>3</v>
      </c>
      <c r="U6606">
        <v>249.975411925413</v>
      </c>
      <c r="V6606">
        <v>9.0909090909090898E-2</v>
      </c>
    </row>
    <row r="6607" spans="1:22" hidden="1" x14ac:dyDescent="0.25">
      <c r="A6607" t="str">
        <f t="shared" si="133"/>
        <v>55+MAsth Lowop_other</v>
      </c>
      <c r="B6607" t="s">
        <v>2976</v>
      </c>
      <c r="C6607" t="s">
        <v>5</v>
      </c>
      <c r="D6607" t="s">
        <v>591</v>
      </c>
      <c r="E6607" t="s">
        <v>4973</v>
      </c>
      <c r="F6607">
        <v>245</v>
      </c>
      <c r="G6607" t="s">
        <v>304</v>
      </c>
      <c r="H6607">
        <v>162.50381387956301</v>
      </c>
      <c r="I6607">
        <v>1</v>
      </c>
      <c r="J6607" t="s">
        <v>336</v>
      </c>
      <c r="K6607">
        <v>162.50381387956301</v>
      </c>
      <c r="L6607">
        <v>39813.434400493003</v>
      </c>
      <c r="M6607">
        <v>0</v>
      </c>
      <c r="N6607">
        <v>0</v>
      </c>
      <c r="O6607">
        <v>0</v>
      </c>
      <c r="P6607">
        <v>0</v>
      </c>
      <c r="Q6607">
        <v>1</v>
      </c>
      <c r="R6607">
        <v>162.50381387956301</v>
      </c>
      <c r="S6607">
        <v>245</v>
      </c>
      <c r="T6607">
        <v>3</v>
      </c>
      <c r="U6607">
        <v>162.50381387956301</v>
      </c>
      <c r="V6607">
        <v>0.413223140495868</v>
      </c>
    </row>
    <row r="6608" spans="1:22" hidden="1" x14ac:dyDescent="0.25">
      <c r="A6608" t="str">
        <f t="shared" si="133"/>
        <v>55+MAsth Lowop_prev</v>
      </c>
      <c r="B6608" t="s">
        <v>2976</v>
      </c>
      <c r="C6608" t="s">
        <v>5</v>
      </c>
      <c r="D6608" t="s">
        <v>591</v>
      </c>
      <c r="E6608" t="s">
        <v>4973</v>
      </c>
      <c r="F6608">
        <v>245</v>
      </c>
      <c r="G6608" t="s">
        <v>305</v>
      </c>
      <c r="H6608">
        <v>130.43565195388899</v>
      </c>
      <c r="I6608">
        <v>2.09</v>
      </c>
      <c r="J6608" t="s">
        <v>332</v>
      </c>
      <c r="K6608">
        <v>272.61051258362698</v>
      </c>
      <c r="L6608">
        <v>66789.575582988706</v>
      </c>
      <c r="M6608">
        <v>2.09</v>
      </c>
      <c r="N6608">
        <v>0</v>
      </c>
      <c r="O6608">
        <v>0</v>
      </c>
      <c r="P6608">
        <v>0</v>
      </c>
      <c r="Q6608">
        <v>0</v>
      </c>
      <c r="R6608">
        <v>0</v>
      </c>
      <c r="S6608">
        <v>512.04999999999995</v>
      </c>
      <c r="T6608">
        <v>3</v>
      </c>
      <c r="U6608">
        <v>130.43565195388899</v>
      </c>
      <c r="V6608">
        <v>0.23615819209039501</v>
      </c>
    </row>
    <row r="6609" spans="1:22" hidden="1" x14ac:dyDescent="0.25">
      <c r="A6609" t="str">
        <f t="shared" si="133"/>
        <v>55+MAsth Lowop_primcare</v>
      </c>
      <c r="B6609" t="s">
        <v>2976</v>
      </c>
      <c r="C6609" t="s">
        <v>5</v>
      </c>
      <c r="D6609" t="s">
        <v>591</v>
      </c>
      <c r="E6609" t="s">
        <v>4973</v>
      </c>
      <c r="F6609">
        <v>245</v>
      </c>
      <c r="G6609" t="s">
        <v>306</v>
      </c>
      <c r="H6609">
        <v>110.57321464902</v>
      </c>
      <c r="I6609">
        <v>2.8</v>
      </c>
      <c r="J6609" t="s">
        <v>332</v>
      </c>
      <c r="K6609">
        <v>309.605001017257</v>
      </c>
      <c r="L6609">
        <v>75853.225249227995</v>
      </c>
      <c r="M6609">
        <v>2.8</v>
      </c>
      <c r="N6609">
        <v>0</v>
      </c>
      <c r="O6609">
        <v>0</v>
      </c>
      <c r="P6609">
        <v>0</v>
      </c>
      <c r="Q6609">
        <v>0</v>
      </c>
      <c r="R6609">
        <v>0</v>
      </c>
      <c r="S6609">
        <v>686</v>
      </c>
      <c r="T6609">
        <v>3</v>
      </c>
      <c r="U6609">
        <v>110.57321464902</v>
      </c>
      <c r="V6609">
        <v>0.31638418079095998</v>
      </c>
    </row>
    <row r="6610" spans="1:22" hidden="1" x14ac:dyDescent="0.25">
      <c r="A6610" t="str">
        <f t="shared" si="133"/>
        <v>55+MAsth Lowop_rehab</v>
      </c>
      <c r="B6610" t="s">
        <v>2976</v>
      </c>
      <c r="C6610" t="s">
        <v>5</v>
      </c>
      <c r="D6610" t="s">
        <v>591</v>
      </c>
      <c r="E6610" t="s">
        <v>4973</v>
      </c>
      <c r="F6610">
        <v>245</v>
      </c>
      <c r="G6610" t="s">
        <v>307</v>
      </c>
      <c r="H6610">
        <v>92.516211284146195</v>
      </c>
      <c r="I6610">
        <v>0.57999999999999996</v>
      </c>
      <c r="J6610" t="s">
        <v>336</v>
      </c>
      <c r="K6610">
        <v>53.659402544804799</v>
      </c>
      <c r="L6610">
        <v>13146.553623477201</v>
      </c>
      <c r="M6610">
        <v>0</v>
      </c>
      <c r="N6610">
        <v>0</v>
      </c>
      <c r="O6610">
        <v>0</v>
      </c>
      <c r="P6610">
        <v>0</v>
      </c>
      <c r="Q6610">
        <v>0.57999999999999996</v>
      </c>
      <c r="R6610">
        <v>53.659402544804799</v>
      </c>
      <c r="S6610">
        <v>142.1</v>
      </c>
      <c r="T6610">
        <v>3</v>
      </c>
      <c r="U6610">
        <v>92.516211284146195</v>
      </c>
      <c r="V6610">
        <v>0.23966942148760301</v>
      </c>
    </row>
    <row r="6611" spans="1:22" hidden="1" x14ac:dyDescent="0.25">
      <c r="A6611" t="str">
        <f t="shared" si="133"/>
        <v>55+MAsth Lowop_speccare</v>
      </c>
      <c r="B6611" t="s">
        <v>2976</v>
      </c>
      <c r="C6611" t="s">
        <v>5</v>
      </c>
      <c r="D6611" t="s">
        <v>591</v>
      </c>
      <c r="E6611" t="s">
        <v>4973</v>
      </c>
      <c r="F6611">
        <v>245</v>
      </c>
      <c r="G6611" t="s">
        <v>308</v>
      </c>
      <c r="H6611">
        <v>112.88371501749801</v>
      </c>
      <c r="I6611">
        <v>3.21</v>
      </c>
      <c r="J6611" t="s">
        <v>332</v>
      </c>
      <c r="K6611">
        <v>362.35672520616998</v>
      </c>
      <c r="L6611">
        <v>88777.397675511602</v>
      </c>
      <c r="M6611">
        <v>3.21</v>
      </c>
      <c r="N6611">
        <v>0</v>
      </c>
      <c r="O6611">
        <v>0</v>
      </c>
      <c r="P6611">
        <v>0</v>
      </c>
      <c r="Q6611">
        <v>0</v>
      </c>
      <c r="R6611">
        <v>0</v>
      </c>
      <c r="S6611">
        <v>786.45</v>
      </c>
      <c r="T6611">
        <v>3</v>
      </c>
      <c r="U6611">
        <v>112.88371501749801</v>
      </c>
      <c r="V6611">
        <v>0.36271186440677999</v>
      </c>
    </row>
    <row r="6612" spans="1:22" hidden="1" x14ac:dyDescent="0.25">
      <c r="A6612" t="str">
        <f t="shared" si="133"/>
        <v>55+MAsth Lowop_surg</v>
      </c>
      <c r="B6612" t="s">
        <v>2976</v>
      </c>
      <c r="C6612" t="s">
        <v>5</v>
      </c>
      <c r="D6612" t="s">
        <v>591</v>
      </c>
      <c r="E6612" t="s">
        <v>4973</v>
      </c>
      <c r="F6612">
        <v>245</v>
      </c>
      <c r="G6612" t="s">
        <v>309</v>
      </c>
      <c r="H6612">
        <v>241.258735060855</v>
      </c>
      <c r="I6612">
        <v>0.21</v>
      </c>
      <c r="J6612" t="s">
        <v>336</v>
      </c>
      <c r="K6612">
        <v>50.664334362779599</v>
      </c>
      <c r="L6612">
        <v>12412.761918881</v>
      </c>
      <c r="M6612">
        <v>0</v>
      </c>
      <c r="N6612">
        <v>0</v>
      </c>
      <c r="O6612">
        <v>0</v>
      </c>
      <c r="P6612">
        <v>0</v>
      </c>
      <c r="Q6612">
        <v>0.21</v>
      </c>
      <c r="R6612">
        <v>50.664334362779599</v>
      </c>
      <c r="S6612">
        <v>51.45</v>
      </c>
      <c r="T6612">
        <v>3</v>
      </c>
      <c r="U6612">
        <v>241.258735060855</v>
      </c>
      <c r="V6612">
        <v>8.6776859504132206E-2</v>
      </c>
    </row>
    <row r="6613" spans="1:22" hidden="1" x14ac:dyDescent="0.25">
      <c r="A6613" t="str">
        <f t="shared" si="133"/>
        <v>55+MAsth Lowop_ultrasound</v>
      </c>
      <c r="B6613" t="s">
        <v>2976</v>
      </c>
      <c r="C6613" t="s">
        <v>5</v>
      </c>
      <c r="D6613" t="s">
        <v>591</v>
      </c>
      <c r="E6613" t="s">
        <v>4973</v>
      </c>
      <c r="F6613">
        <v>245</v>
      </c>
      <c r="G6613" t="s">
        <v>310</v>
      </c>
      <c r="H6613">
        <v>250.119221512775</v>
      </c>
      <c r="I6613">
        <v>0.04</v>
      </c>
      <c r="J6613" t="s">
        <v>333</v>
      </c>
      <c r="K6613">
        <v>10.004768860511</v>
      </c>
      <c r="L6613">
        <v>2451.1683708251999</v>
      </c>
      <c r="M6613">
        <v>0</v>
      </c>
      <c r="N6613">
        <v>0.04</v>
      </c>
      <c r="O6613">
        <v>0</v>
      </c>
      <c r="P6613">
        <v>0</v>
      </c>
      <c r="Q6613">
        <v>0</v>
      </c>
      <c r="R6613">
        <v>0</v>
      </c>
      <c r="S6613">
        <v>9.8000000000000007</v>
      </c>
      <c r="T6613">
        <v>3</v>
      </c>
      <c r="U6613">
        <v>250.119221512775</v>
      </c>
      <c r="V6613">
        <v>1.0126582278481001E-2</v>
      </c>
    </row>
    <row r="6614" spans="1:22" hidden="1" x14ac:dyDescent="0.25">
      <c r="A6614" t="str">
        <f t="shared" si="133"/>
        <v>55+MAsth Lowop_xray</v>
      </c>
      <c r="B6614" t="s">
        <v>2976</v>
      </c>
      <c r="C6614" t="s">
        <v>5</v>
      </c>
      <c r="D6614" t="s">
        <v>591</v>
      </c>
      <c r="E6614" t="s">
        <v>4973</v>
      </c>
      <c r="F6614">
        <v>245</v>
      </c>
      <c r="G6614" t="s">
        <v>311</v>
      </c>
      <c r="H6614">
        <v>107.95664276534301</v>
      </c>
      <c r="I6614">
        <v>0.57999999999999996</v>
      </c>
      <c r="J6614" t="s">
        <v>333</v>
      </c>
      <c r="K6614">
        <v>62.614852803898998</v>
      </c>
      <c r="L6614">
        <v>15340.6389369553</v>
      </c>
      <c r="M6614">
        <v>0</v>
      </c>
      <c r="N6614">
        <v>0.57999999999999996</v>
      </c>
      <c r="O6614">
        <v>0</v>
      </c>
      <c r="P6614">
        <v>0</v>
      </c>
      <c r="Q6614">
        <v>0</v>
      </c>
      <c r="R6614">
        <v>0</v>
      </c>
      <c r="S6614">
        <v>142.1</v>
      </c>
      <c r="T6614">
        <v>3</v>
      </c>
      <c r="U6614">
        <v>107.95664276534301</v>
      </c>
      <c r="V6614">
        <v>0.14683544303797499</v>
      </c>
    </row>
    <row r="6615" spans="1:22" hidden="1" x14ac:dyDescent="0.25">
      <c r="A6615" t="str">
        <f t="shared" si="133"/>
        <v>55+MAsth Lowrx_generic</v>
      </c>
      <c r="B6615" t="s">
        <v>2976</v>
      </c>
      <c r="C6615" t="s">
        <v>5</v>
      </c>
      <c r="D6615" t="s">
        <v>591</v>
      </c>
      <c r="E6615" t="s">
        <v>4973</v>
      </c>
      <c r="F6615">
        <v>245</v>
      </c>
      <c r="G6615" t="s">
        <v>312</v>
      </c>
      <c r="H6615">
        <v>24.0807739188113</v>
      </c>
      <c r="I6615">
        <v>19.53</v>
      </c>
      <c r="J6615" t="s">
        <v>334</v>
      </c>
      <c r="K6615">
        <v>470.29751463438498</v>
      </c>
      <c r="L6615">
        <v>115222.89108542399</v>
      </c>
      <c r="M6615">
        <v>0</v>
      </c>
      <c r="N6615">
        <v>0</v>
      </c>
      <c r="O6615">
        <v>19.53</v>
      </c>
      <c r="P6615">
        <v>0</v>
      </c>
      <c r="Q6615">
        <v>0</v>
      </c>
      <c r="R6615">
        <v>0</v>
      </c>
      <c r="S6615">
        <v>4784.8500000000004</v>
      </c>
      <c r="T6615">
        <v>3</v>
      </c>
      <c r="U6615">
        <v>24.0807739188113</v>
      </c>
      <c r="V6615">
        <v>0.798446443172527</v>
      </c>
    </row>
    <row r="6616" spans="1:22" hidden="1" x14ac:dyDescent="0.25">
      <c r="A6616" t="str">
        <f t="shared" ref="A6616:A6679" si="134">B6616&amp;C6616&amp;E6616&amp;G6616</f>
        <v>55+MAsth Lowrx_npbrand</v>
      </c>
      <c r="B6616" t="s">
        <v>2976</v>
      </c>
      <c r="C6616" t="s">
        <v>5</v>
      </c>
      <c r="D6616" t="s">
        <v>591</v>
      </c>
      <c r="E6616" t="s">
        <v>4973</v>
      </c>
      <c r="F6616">
        <v>245</v>
      </c>
      <c r="G6616" t="s">
        <v>2688</v>
      </c>
      <c r="H6616">
        <v>346.87476539362399</v>
      </c>
      <c r="I6616">
        <v>0.62221801642999996</v>
      </c>
      <c r="J6616" t="s">
        <v>334</v>
      </c>
      <c r="K6616">
        <v>215.831728472842</v>
      </c>
      <c r="L6616">
        <v>52878.773475846399</v>
      </c>
      <c r="M6616">
        <v>0</v>
      </c>
      <c r="N6616">
        <v>0</v>
      </c>
      <c r="O6616">
        <v>0.62221801642999996</v>
      </c>
      <c r="P6616">
        <v>0</v>
      </c>
      <c r="Q6616">
        <v>0</v>
      </c>
      <c r="R6616">
        <v>0</v>
      </c>
      <c r="S6616">
        <v>152.44341402534999</v>
      </c>
      <c r="T6616">
        <v>3</v>
      </c>
      <c r="U6616">
        <v>346.87476539362399</v>
      </c>
      <c r="V6616">
        <v>2.5438185463205198E-2</v>
      </c>
    </row>
    <row r="6617" spans="1:22" hidden="1" x14ac:dyDescent="0.25">
      <c r="A6617" t="str">
        <f t="shared" si="134"/>
        <v>55+MAsth Lowrx_pbrand</v>
      </c>
      <c r="B6617" t="s">
        <v>2976</v>
      </c>
      <c r="C6617" t="s">
        <v>5</v>
      </c>
      <c r="D6617" t="s">
        <v>591</v>
      </c>
      <c r="E6617" t="s">
        <v>4973</v>
      </c>
      <c r="F6617">
        <v>245</v>
      </c>
      <c r="G6617" t="s">
        <v>2687</v>
      </c>
      <c r="H6617">
        <v>215.27764528930501</v>
      </c>
      <c r="I6617">
        <v>4.30778198357</v>
      </c>
      <c r="J6617" t="s">
        <v>334</v>
      </c>
      <c r="K6617">
        <v>927.36916184264305</v>
      </c>
      <c r="L6617">
        <v>227205.44465144799</v>
      </c>
      <c r="M6617">
        <v>0</v>
      </c>
      <c r="N6617">
        <v>0</v>
      </c>
      <c r="O6617">
        <v>4.30778198357</v>
      </c>
      <c r="P6617">
        <v>0</v>
      </c>
      <c r="Q6617">
        <v>0</v>
      </c>
      <c r="R6617">
        <v>0</v>
      </c>
      <c r="S6617">
        <v>1055.4065859746499</v>
      </c>
      <c r="T6617">
        <v>3</v>
      </c>
      <c r="U6617">
        <v>215.27764528930501</v>
      </c>
      <c r="V6617">
        <v>0.176115371364268</v>
      </c>
    </row>
    <row r="6618" spans="1:22" hidden="1" x14ac:dyDescent="0.25">
      <c r="A6618" t="str">
        <f t="shared" si="134"/>
        <v>55+MAsth Lowrx_specialty</v>
      </c>
      <c r="B6618" t="s">
        <v>2976</v>
      </c>
      <c r="C6618" t="s">
        <v>5</v>
      </c>
      <c r="D6618" t="s">
        <v>591</v>
      </c>
      <c r="E6618" t="s">
        <v>4973</v>
      </c>
      <c r="F6618">
        <v>245</v>
      </c>
      <c r="G6618" t="s">
        <v>313</v>
      </c>
      <c r="H6618">
        <v>0</v>
      </c>
      <c r="I6618">
        <v>0</v>
      </c>
      <c r="J6618" t="s">
        <v>334</v>
      </c>
      <c r="K6618">
        <v>0</v>
      </c>
      <c r="L6618">
        <v>0</v>
      </c>
      <c r="M6618">
        <v>0</v>
      </c>
      <c r="N6618">
        <v>0</v>
      </c>
      <c r="O6618">
        <v>0</v>
      </c>
      <c r="P6618">
        <v>0</v>
      </c>
      <c r="Q6618">
        <v>0</v>
      </c>
      <c r="R6618">
        <v>0</v>
      </c>
      <c r="S6618">
        <v>0</v>
      </c>
      <c r="T6618">
        <v>3</v>
      </c>
      <c r="U6618">
        <v>0</v>
      </c>
      <c r="V6618">
        <v>0</v>
      </c>
    </row>
    <row r="6619" spans="1:22" hidden="1" x14ac:dyDescent="0.25">
      <c r="A6619" t="str">
        <f t="shared" si="134"/>
        <v>55+MAsth Medip_fac</v>
      </c>
      <c r="B6619" t="s">
        <v>2976</v>
      </c>
      <c r="C6619" t="s">
        <v>5</v>
      </c>
      <c r="D6619" t="s">
        <v>591</v>
      </c>
      <c r="E6619" t="s">
        <v>4974</v>
      </c>
      <c r="F6619">
        <v>0</v>
      </c>
      <c r="G6619" t="s">
        <v>289</v>
      </c>
      <c r="H6619">
        <v>1760.62890573806</v>
      </c>
      <c r="I6619">
        <v>6.5000000000000002E-2</v>
      </c>
      <c r="J6619" t="s">
        <v>335</v>
      </c>
      <c r="K6619">
        <v>114.440878872974</v>
      </c>
      <c r="L6619">
        <v>0</v>
      </c>
      <c r="M6619">
        <v>0</v>
      </c>
      <c r="N6619">
        <v>0</v>
      </c>
      <c r="O6619">
        <v>0</v>
      </c>
      <c r="P6619">
        <v>6.5000000000000002E-2</v>
      </c>
      <c r="Q6619">
        <v>0</v>
      </c>
      <c r="R6619">
        <v>0</v>
      </c>
      <c r="S6619">
        <v>0</v>
      </c>
      <c r="T6619">
        <v>5.5</v>
      </c>
      <c r="U6619">
        <v>1760.62890573806</v>
      </c>
      <c r="V6619">
        <v>1</v>
      </c>
    </row>
    <row r="6620" spans="1:22" hidden="1" x14ac:dyDescent="0.25">
      <c r="A6620" t="str">
        <f t="shared" si="134"/>
        <v>55+MAsth Medip_prof</v>
      </c>
      <c r="B6620" t="s">
        <v>2976</v>
      </c>
      <c r="C6620" t="s">
        <v>5</v>
      </c>
      <c r="D6620" t="s">
        <v>591</v>
      </c>
      <c r="E6620" t="s">
        <v>4974</v>
      </c>
      <c r="F6620">
        <v>0</v>
      </c>
      <c r="G6620" t="s">
        <v>290</v>
      </c>
      <c r="H6620">
        <v>862.11644243714898</v>
      </c>
      <c r="I6620">
        <v>0.03</v>
      </c>
      <c r="J6620" t="s">
        <v>363</v>
      </c>
      <c r="K6620">
        <v>25.8634932731145</v>
      </c>
      <c r="L6620">
        <v>0</v>
      </c>
      <c r="M6620">
        <v>0</v>
      </c>
      <c r="N6620">
        <v>0</v>
      </c>
      <c r="O6620">
        <v>0</v>
      </c>
      <c r="P6620">
        <v>0</v>
      </c>
      <c r="Q6620">
        <v>0</v>
      </c>
      <c r="R6620">
        <v>0</v>
      </c>
      <c r="S6620">
        <v>0</v>
      </c>
      <c r="T6620">
        <v>5.5</v>
      </c>
      <c r="U6620">
        <v>862.11644243714898</v>
      </c>
      <c r="V6620">
        <v>0.46153846153846201</v>
      </c>
    </row>
    <row r="6621" spans="1:22" hidden="1" x14ac:dyDescent="0.25">
      <c r="A6621" t="str">
        <f t="shared" si="134"/>
        <v>55+MAsth Medop_ambulance</v>
      </c>
      <c r="B6621" t="s">
        <v>2976</v>
      </c>
      <c r="C6621" t="s">
        <v>5</v>
      </c>
      <c r="D6621" t="s">
        <v>591</v>
      </c>
      <c r="E6621" t="s">
        <v>4974</v>
      </c>
      <c r="F6621">
        <v>0</v>
      </c>
      <c r="G6621" t="s">
        <v>291</v>
      </c>
      <c r="H6621">
        <v>1060.99025095601</v>
      </c>
      <c r="I6621">
        <v>0.02</v>
      </c>
      <c r="J6621" t="s">
        <v>336</v>
      </c>
      <c r="K6621">
        <v>21.219805019120201</v>
      </c>
      <c r="L6621">
        <v>0</v>
      </c>
      <c r="M6621">
        <v>0</v>
      </c>
      <c r="N6621">
        <v>0</v>
      </c>
      <c r="O6621">
        <v>0</v>
      </c>
      <c r="P6621">
        <v>0</v>
      </c>
      <c r="Q6621">
        <v>0.02</v>
      </c>
      <c r="R6621">
        <v>21.219805019120201</v>
      </c>
      <c r="S6621">
        <v>0</v>
      </c>
      <c r="T6621">
        <v>5.5</v>
      </c>
      <c r="U6621">
        <v>1060.99025095601</v>
      </c>
      <c r="V6621">
        <v>3.9960039960040003E-3</v>
      </c>
    </row>
    <row r="6622" spans="1:22" hidden="1" x14ac:dyDescent="0.25">
      <c r="A6622" t="str">
        <f t="shared" si="134"/>
        <v>55+MAsth Medop_chiro</v>
      </c>
      <c r="B6622" t="s">
        <v>2976</v>
      </c>
      <c r="C6622" t="s">
        <v>5</v>
      </c>
      <c r="D6622" t="s">
        <v>591</v>
      </c>
      <c r="E6622" t="s">
        <v>4974</v>
      </c>
      <c r="F6622">
        <v>0</v>
      </c>
      <c r="G6622" t="s">
        <v>292</v>
      </c>
      <c r="H6622">
        <v>57.706118655289501</v>
      </c>
      <c r="I6622">
        <v>0.74</v>
      </c>
      <c r="J6622" t="s">
        <v>332</v>
      </c>
      <c r="K6622">
        <v>42.702527804914197</v>
      </c>
      <c r="L6622">
        <v>0</v>
      </c>
      <c r="M6622">
        <v>0.74</v>
      </c>
      <c r="N6622">
        <v>0</v>
      </c>
      <c r="O6622">
        <v>0</v>
      </c>
      <c r="P6622">
        <v>0</v>
      </c>
      <c r="Q6622">
        <v>0</v>
      </c>
      <c r="R6622">
        <v>0</v>
      </c>
      <c r="S6622">
        <v>0</v>
      </c>
      <c r="T6622">
        <v>5.5</v>
      </c>
      <c r="U6622">
        <v>57.706118655289501</v>
      </c>
      <c r="V6622">
        <v>5.98221503637833E-2</v>
      </c>
    </row>
    <row r="6623" spans="1:22" hidden="1" x14ac:dyDescent="0.25">
      <c r="A6623" t="str">
        <f t="shared" si="134"/>
        <v>55+MAsth Medop_ct_mri</v>
      </c>
      <c r="B6623" t="s">
        <v>2976</v>
      </c>
      <c r="C6623" t="s">
        <v>5</v>
      </c>
      <c r="D6623" t="s">
        <v>591</v>
      </c>
      <c r="E6623" t="s">
        <v>4974</v>
      </c>
      <c r="F6623">
        <v>0</v>
      </c>
      <c r="G6623" t="s">
        <v>293</v>
      </c>
      <c r="H6623">
        <v>910.69524887971795</v>
      </c>
      <c r="I6623">
        <v>0.375</v>
      </c>
      <c r="J6623" t="s">
        <v>333</v>
      </c>
      <c r="K6623">
        <v>341.51071832989402</v>
      </c>
      <c r="L6623">
        <v>0</v>
      </c>
      <c r="M6623">
        <v>0</v>
      </c>
      <c r="N6623">
        <v>0.375</v>
      </c>
      <c r="O6623">
        <v>0</v>
      </c>
      <c r="P6623">
        <v>0</v>
      </c>
      <c r="Q6623">
        <v>0</v>
      </c>
      <c r="R6623">
        <v>0</v>
      </c>
      <c r="S6623">
        <v>0</v>
      </c>
      <c r="T6623">
        <v>5.5</v>
      </c>
      <c r="U6623">
        <v>910.69524887971795</v>
      </c>
      <c r="V6623">
        <v>6.3451776649746203E-2</v>
      </c>
    </row>
    <row r="6624" spans="1:22" hidden="1" x14ac:dyDescent="0.25">
      <c r="A6624" t="str">
        <f t="shared" si="134"/>
        <v>55+MAsth Medop_diagnostic_cardiology</v>
      </c>
      <c r="B6624" t="s">
        <v>2976</v>
      </c>
      <c r="C6624" t="s">
        <v>5</v>
      </c>
      <c r="D6624" t="s">
        <v>591</v>
      </c>
      <c r="E6624" t="s">
        <v>4974</v>
      </c>
      <c r="F6624">
        <v>0</v>
      </c>
      <c r="G6624" t="s">
        <v>294</v>
      </c>
      <c r="H6624">
        <v>186.42556524175501</v>
      </c>
      <c r="I6624">
        <v>1.72</v>
      </c>
      <c r="J6624" t="s">
        <v>333</v>
      </c>
      <c r="K6624">
        <v>320.651972215819</v>
      </c>
      <c r="L6624">
        <v>0</v>
      </c>
      <c r="M6624">
        <v>0</v>
      </c>
      <c r="N6624">
        <v>1.72</v>
      </c>
      <c r="O6624">
        <v>0</v>
      </c>
      <c r="P6624">
        <v>0</v>
      </c>
      <c r="Q6624">
        <v>0</v>
      </c>
      <c r="R6624">
        <v>0</v>
      </c>
      <c r="S6624">
        <v>0</v>
      </c>
      <c r="T6624">
        <v>5.5</v>
      </c>
      <c r="U6624">
        <v>186.42556524175501</v>
      </c>
      <c r="V6624">
        <v>0.29103214890016899</v>
      </c>
    </row>
    <row r="6625" spans="1:22" hidden="1" x14ac:dyDescent="0.25">
      <c r="A6625" t="str">
        <f t="shared" si="134"/>
        <v>55+MAsth Medop_dialysis</v>
      </c>
      <c r="B6625" t="s">
        <v>2976</v>
      </c>
      <c r="C6625" t="s">
        <v>5</v>
      </c>
      <c r="D6625" t="s">
        <v>591</v>
      </c>
      <c r="E6625" t="s">
        <v>4974</v>
      </c>
      <c r="F6625">
        <v>0</v>
      </c>
      <c r="G6625" t="s">
        <v>295</v>
      </c>
      <c r="H6625">
        <v>408.762949936224</v>
      </c>
      <c r="I6625">
        <v>1.4999999999999999E-2</v>
      </c>
      <c r="J6625" t="s">
        <v>336</v>
      </c>
      <c r="K6625">
        <v>6.1314442490433603</v>
      </c>
      <c r="L6625">
        <v>0</v>
      </c>
      <c r="M6625">
        <v>0</v>
      </c>
      <c r="N6625">
        <v>0</v>
      </c>
      <c r="O6625">
        <v>0</v>
      </c>
      <c r="P6625">
        <v>0</v>
      </c>
      <c r="Q6625">
        <v>1.4999999999999999E-2</v>
      </c>
      <c r="R6625">
        <v>6.1314442490433603</v>
      </c>
      <c r="S6625">
        <v>0</v>
      </c>
      <c r="T6625">
        <v>5.5</v>
      </c>
      <c r="U6625">
        <v>408.762949936224</v>
      </c>
      <c r="V6625">
        <v>2.997002997003E-3</v>
      </c>
    </row>
    <row r="6626" spans="1:22" hidden="1" x14ac:dyDescent="0.25">
      <c r="A6626" t="str">
        <f t="shared" si="134"/>
        <v>55+MAsth Medop_dme</v>
      </c>
      <c r="B6626" t="s">
        <v>2976</v>
      </c>
      <c r="C6626" t="s">
        <v>5</v>
      </c>
      <c r="D6626" t="s">
        <v>591</v>
      </c>
      <c r="E6626" t="s">
        <v>4974</v>
      </c>
      <c r="F6626">
        <v>0</v>
      </c>
      <c r="G6626" t="s">
        <v>296</v>
      </c>
      <c r="H6626">
        <v>141.28751488373001</v>
      </c>
      <c r="I6626">
        <v>0.89500000000000002</v>
      </c>
      <c r="J6626" t="s">
        <v>336</v>
      </c>
      <c r="K6626">
        <v>126.452325820939</v>
      </c>
      <c r="L6626">
        <v>0</v>
      </c>
      <c r="M6626">
        <v>0</v>
      </c>
      <c r="N6626">
        <v>0</v>
      </c>
      <c r="O6626">
        <v>0</v>
      </c>
      <c r="P6626">
        <v>0</v>
      </c>
      <c r="Q6626">
        <v>0.89500000000000002</v>
      </c>
      <c r="R6626">
        <v>126.452325820939</v>
      </c>
      <c r="S6626">
        <v>0</v>
      </c>
      <c r="T6626">
        <v>5.5</v>
      </c>
      <c r="U6626">
        <v>141.28751488373001</v>
      </c>
      <c r="V6626">
        <v>0.17882117882117901</v>
      </c>
    </row>
    <row r="6627" spans="1:22" hidden="1" x14ac:dyDescent="0.25">
      <c r="A6627" t="str">
        <f t="shared" si="134"/>
        <v>55+MAsth Medop_er_fac</v>
      </c>
      <c r="B6627" t="s">
        <v>2976</v>
      </c>
      <c r="C6627" t="s">
        <v>5</v>
      </c>
      <c r="D6627" t="s">
        <v>591</v>
      </c>
      <c r="E6627" t="s">
        <v>4974</v>
      </c>
      <c r="F6627">
        <v>0</v>
      </c>
      <c r="G6627" t="s">
        <v>297</v>
      </c>
      <c r="H6627">
        <v>1840.67135597488</v>
      </c>
      <c r="I6627">
        <v>0.25</v>
      </c>
      <c r="J6627" t="s">
        <v>336</v>
      </c>
      <c r="K6627">
        <v>460.16783899371899</v>
      </c>
      <c r="L6627">
        <v>0</v>
      </c>
      <c r="M6627">
        <v>0</v>
      </c>
      <c r="N6627">
        <v>0</v>
      </c>
      <c r="O6627">
        <v>0</v>
      </c>
      <c r="P6627">
        <v>0</v>
      </c>
      <c r="Q6627">
        <v>0.25</v>
      </c>
      <c r="R6627">
        <v>460.16783899371899</v>
      </c>
      <c r="S6627">
        <v>0</v>
      </c>
      <c r="T6627">
        <v>5.5</v>
      </c>
      <c r="U6627">
        <v>1840.67135597488</v>
      </c>
      <c r="V6627">
        <v>4.995004995005E-2</v>
      </c>
    </row>
    <row r="6628" spans="1:22" hidden="1" x14ac:dyDescent="0.25">
      <c r="A6628" t="str">
        <f t="shared" si="134"/>
        <v>55+MAsth Medop_er_prof</v>
      </c>
      <c r="B6628" t="s">
        <v>2976</v>
      </c>
      <c r="C6628" t="s">
        <v>5</v>
      </c>
      <c r="D6628" t="s">
        <v>591</v>
      </c>
      <c r="E6628" t="s">
        <v>4974</v>
      </c>
      <c r="F6628">
        <v>0</v>
      </c>
      <c r="G6628" t="s">
        <v>298</v>
      </c>
      <c r="H6628">
        <v>0</v>
      </c>
      <c r="I6628">
        <v>0</v>
      </c>
      <c r="J6628" t="s">
        <v>276</v>
      </c>
      <c r="K6628">
        <v>0</v>
      </c>
      <c r="L6628">
        <v>0</v>
      </c>
      <c r="M6628">
        <v>0</v>
      </c>
      <c r="N6628">
        <v>0</v>
      </c>
      <c r="O6628">
        <v>0</v>
      </c>
      <c r="P6628">
        <v>0</v>
      </c>
      <c r="Q6628">
        <v>0</v>
      </c>
      <c r="R6628">
        <v>0</v>
      </c>
      <c r="S6628">
        <v>0</v>
      </c>
      <c r="T6628">
        <v>5.5</v>
      </c>
      <c r="U6628">
        <v>0</v>
      </c>
      <c r="V6628">
        <v>0</v>
      </c>
    </row>
    <row r="6629" spans="1:22" hidden="1" x14ac:dyDescent="0.25">
      <c r="A6629" t="str">
        <f t="shared" si="134"/>
        <v>55+MAsth Medop_eye</v>
      </c>
      <c r="B6629" t="s">
        <v>2976</v>
      </c>
      <c r="C6629" t="s">
        <v>5</v>
      </c>
      <c r="D6629" t="s">
        <v>591</v>
      </c>
      <c r="E6629" t="s">
        <v>4974</v>
      </c>
      <c r="F6629">
        <v>0</v>
      </c>
      <c r="G6629" t="s">
        <v>299</v>
      </c>
      <c r="H6629">
        <v>125.12759153831099</v>
      </c>
      <c r="I6629">
        <v>0.28499999999999998</v>
      </c>
      <c r="J6629" t="s">
        <v>332</v>
      </c>
      <c r="K6629">
        <v>35.661363588418801</v>
      </c>
      <c r="L6629">
        <v>0</v>
      </c>
      <c r="M6629">
        <v>0.28499999999999998</v>
      </c>
      <c r="N6629">
        <v>0</v>
      </c>
      <c r="O6629">
        <v>0</v>
      </c>
      <c r="P6629">
        <v>0</v>
      </c>
      <c r="Q6629">
        <v>0</v>
      </c>
      <c r="R6629">
        <v>0</v>
      </c>
      <c r="S6629">
        <v>0</v>
      </c>
      <c r="T6629">
        <v>5.5</v>
      </c>
      <c r="U6629">
        <v>125.12759153831099</v>
      </c>
      <c r="V6629">
        <v>2.30396119644301E-2</v>
      </c>
    </row>
    <row r="6630" spans="1:22" hidden="1" x14ac:dyDescent="0.25">
      <c r="A6630" t="str">
        <f t="shared" si="134"/>
        <v>55+MAsth Medop_jcode</v>
      </c>
      <c r="B6630" t="s">
        <v>2976</v>
      </c>
      <c r="C6630" t="s">
        <v>5</v>
      </c>
      <c r="D6630" t="s">
        <v>591</v>
      </c>
      <c r="E6630" t="s">
        <v>4974</v>
      </c>
      <c r="F6630">
        <v>0</v>
      </c>
      <c r="G6630" t="s">
        <v>300</v>
      </c>
      <c r="H6630">
        <v>78.713351941167005</v>
      </c>
      <c r="I6630">
        <v>0.01</v>
      </c>
      <c r="J6630" t="s">
        <v>336</v>
      </c>
      <c r="K6630">
        <v>0.78713351941166998</v>
      </c>
      <c r="L6630">
        <v>0</v>
      </c>
      <c r="M6630">
        <v>0</v>
      </c>
      <c r="N6630">
        <v>0</v>
      </c>
      <c r="O6630">
        <v>0</v>
      </c>
      <c r="P6630">
        <v>0</v>
      </c>
      <c r="Q6630">
        <v>0.01</v>
      </c>
      <c r="R6630">
        <v>0.78713351941166998</v>
      </c>
      <c r="S6630">
        <v>0</v>
      </c>
      <c r="T6630">
        <v>5.5</v>
      </c>
      <c r="U6630">
        <v>78.713351941167005</v>
      </c>
      <c r="V6630">
        <v>1.9980019980020002E-3</v>
      </c>
    </row>
    <row r="6631" spans="1:22" hidden="1" x14ac:dyDescent="0.25">
      <c r="A6631" t="str">
        <f t="shared" si="134"/>
        <v>55+MAsth Medop_lab</v>
      </c>
      <c r="B6631" t="s">
        <v>2976</v>
      </c>
      <c r="C6631" t="s">
        <v>5</v>
      </c>
      <c r="D6631" t="s">
        <v>591</v>
      </c>
      <c r="E6631" t="s">
        <v>4974</v>
      </c>
      <c r="F6631">
        <v>0</v>
      </c>
      <c r="G6631" t="s">
        <v>301</v>
      </c>
      <c r="H6631">
        <v>119.336148948497</v>
      </c>
      <c r="I6631">
        <v>2.9</v>
      </c>
      <c r="J6631" t="s">
        <v>333</v>
      </c>
      <c r="K6631">
        <v>346.07483195063998</v>
      </c>
      <c r="L6631">
        <v>0</v>
      </c>
      <c r="M6631">
        <v>0</v>
      </c>
      <c r="N6631">
        <v>2.9</v>
      </c>
      <c r="O6631">
        <v>0</v>
      </c>
      <c r="P6631">
        <v>0</v>
      </c>
      <c r="Q6631">
        <v>0</v>
      </c>
      <c r="R6631">
        <v>0</v>
      </c>
      <c r="S6631">
        <v>0</v>
      </c>
      <c r="T6631">
        <v>5.5</v>
      </c>
      <c r="U6631">
        <v>119.336148948497</v>
      </c>
      <c r="V6631">
        <v>0.49069373942470401</v>
      </c>
    </row>
    <row r="6632" spans="1:22" hidden="1" x14ac:dyDescent="0.25">
      <c r="A6632" t="str">
        <f t="shared" si="134"/>
        <v>55+MAsth Medop_mh</v>
      </c>
      <c r="B6632" t="s">
        <v>2976</v>
      </c>
      <c r="C6632" t="s">
        <v>5</v>
      </c>
      <c r="D6632" t="s">
        <v>591</v>
      </c>
      <c r="E6632" t="s">
        <v>4974</v>
      </c>
      <c r="F6632">
        <v>0</v>
      </c>
      <c r="G6632" t="s">
        <v>302</v>
      </c>
      <c r="H6632">
        <v>117.779276824525</v>
      </c>
      <c r="I6632">
        <v>0.28499999999999998</v>
      </c>
      <c r="J6632" t="s">
        <v>332</v>
      </c>
      <c r="K6632">
        <v>33.567093894989704</v>
      </c>
      <c r="L6632">
        <v>0</v>
      </c>
      <c r="M6632">
        <v>0.28499999999999998</v>
      </c>
      <c r="N6632">
        <v>0</v>
      </c>
      <c r="O6632">
        <v>0</v>
      </c>
      <c r="P6632">
        <v>0</v>
      </c>
      <c r="Q6632">
        <v>0</v>
      </c>
      <c r="R6632">
        <v>0</v>
      </c>
      <c r="S6632">
        <v>0</v>
      </c>
      <c r="T6632">
        <v>5.5</v>
      </c>
      <c r="U6632">
        <v>117.779276824525</v>
      </c>
      <c r="V6632">
        <v>2.30396119644301E-2</v>
      </c>
    </row>
    <row r="6633" spans="1:22" hidden="1" x14ac:dyDescent="0.25">
      <c r="A6633" t="str">
        <f t="shared" si="134"/>
        <v>55+MAsth Medop_op_fac</v>
      </c>
      <c r="B6633" t="s">
        <v>2976</v>
      </c>
      <c r="C6633" t="s">
        <v>5</v>
      </c>
      <c r="D6633" t="s">
        <v>591</v>
      </c>
      <c r="E6633" t="s">
        <v>4974</v>
      </c>
      <c r="F6633">
        <v>0</v>
      </c>
      <c r="G6633" t="s">
        <v>303</v>
      </c>
      <c r="H6633">
        <v>619.21191849705394</v>
      </c>
      <c r="I6633">
        <v>0.69499999999999995</v>
      </c>
      <c r="J6633" t="s">
        <v>336</v>
      </c>
      <c r="K6633">
        <v>430.35228335545298</v>
      </c>
      <c r="L6633">
        <v>0</v>
      </c>
      <c r="M6633">
        <v>0</v>
      </c>
      <c r="N6633">
        <v>0</v>
      </c>
      <c r="O6633">
        <v>0</v>
      </c>
      <c r="P6633">
        <v>0</v>
      </c>
      <c r="Q6633">
        <v>0.69499999999999995</v>
      </c>
      <c r="R6633">
        <v>430.35228335545298</v>
      </c>
      <c r="S6633">
        <v>0</v>
      </c>
      <c r="T6633">
        <v>5.5</v>
      </c>
      <c r="U6633">
        <v>619.21191849705394</v>
      </c>
      <c r="V6633">
        <v>0.13886113886113899</v>
      </c>
    </row>
    <row r="6634" spans="1:22" hidden="1" x14ac:dyDescent="0.25">
      <c r="A6634" t="str">
        <f t="shared" si="134"/>
        <v>55+MAsth Medop_other</v>
      </c>
      <c r="B6634" t="s">
        <v>2976</v>
      </c>
      <c r="C6634" t="s">
        <v>5</v>
      </c>
      <c r="D6634" t="s">
        <v>591</v>
      </c>
      <c r="E6634" t="s">
        <v>4974</v>
      </c>
      <c r="F6634">
        <v>0</v>
      </c>
      <c r="G6634" t="s">
        <v>304</v>
      </c>
      <c r="H6634">
        <v>482.09792359737003</v>
      </c>
      <c r="I6634">
        <v>1</v>
      </c>
      <c r="J6634" t="s">
        <v>336</v>
      </c>
      <c r="K6634">
        <v>482.09792359737003</v>
      </c>
      <c r="L6634">
        <v>0</v>
      </c>
      <c r="M6634">
        <v>0</v>
      </c>
      <c r="N6634">
        <v>0</v>
      </c>
      <c r="O6634">
        <v>0</v>
      </c>
      <c r="P6634">
        <v>0</v>
      </c>
      <c r="Q6634">
        <v>1</v>
      </c>
      <c r="R6634">
        <v>482.09792359737003</v>
      </c>
      <c r="S6634">
        <v>0</v>
      </c>
      <c r="T6634">
        <v>5.5</v>
      </c>
      <c r="U6634">
        <v>482.09792359737003</v>
      </c>
      <c r="V6634">
        <v>0.1998001998002</v>
      </c>
    </row>
    <row r="6635" spans="1:22" hidden="1" x14ac:dyDescent="0.25">
      <c r="A6635" t="str">
        <f t="shared" si="134"/>
        <v>55+MAsth Medop_prev</v>
      </c>
      <c r="B6635" t="s">
        <v>2976</v>
      </c>
      <c r="C6635" t="s">
        <v>5</v>
      </c>
      <c r="D6635" t="s">
        <v>591</v>
      </c>
      <c r="E6635" t="s">
        <v>4974</v>
      </c>
      <c r="F6635">
        <v>0</v>
      </c>
      <c r="G6635" t="s">
        <v>305</v>
      </c>
      <c r="H6635">
        <v>199.85807560067201</v>
      </c>
      <c r="I6635">
        <v>2.56</v>
      </c>
      <c r="J6635" t="s">
        <v>332</v>
      </c>
      <c r="K6635">
        <v>511.63667353772001</v>
      </c>
      <c r="L6635">
        <v>0</v>
      </c>
      <c r="M6635">
        <v>2.56</v>
      </c>
      <c r="N6635">
        <v>0</v>
      </c>
      <c r="O6635">
        <v>0</v>
      </c>
      <c r="P6635">
        <v>0</v>
      </c>
      <c r="Q6635">
        <v>0</v>
      </c>
      <c r="R6635">
        <v>0</v>
      </c>
      <c r="S6635">
        <v>0</v>
      </c>
      <c r="T6635">
        <v>5.5</v>
      </c>
      <c r="U6635">
        <v>199.85807560067201</v>
      </c>
      <c r="V6635">
        <v>0.20695230396119599</v>
      </c>
    </row>
    <row r="6636" spans="1:22" hidden="1" x14ac:dyDescent="0.25">
      <c r="A6636" t="str">
        <f t="shared" si="134"/>
        <v>55+MAsth Medop_primcare</v>
      </c>
      <c r="B6636" t="s">
        <v>2976</v>
      </c>
      <c r="C6636" t="s">
        <v>5</v>
      </c>
      <c r="D6636" t="s">
        <v>591</v>
      </c>
      <c r="E6636" t="s">
        <v>4974</v>
      </c>
      <c r="F6636">
        <v>0</v>
      </c>
      <c r="G6636" t="s">
        <v>306</v>
      </c>
      <c r="H6636">
        <v>111.648808446991</v>
      </c>
      <c r="I6636">
        <v>3.4</v>
      </c>
      <c r="J6636" t="s">
        <v>332</v>
      </c>
      <c r="K6636">
        <v>379.605948719769</v>
      </c>
      <c r="L6636">
        <v>0</v>
      </c>
      <c r="M6636">
        <v>3.4</v>
      </c>
      <c r="N6636">
        <v>0</v>
      </c>
      <c r="O6636">
        <v>0</v>
      </c>
      <c r="P6636">
        <v>0</v>
      </c>
      <c r="Q6636">
        <v>0</v>
      </c>
      <c r="R6636">
        <v>0</v>
      </c>
      <c r="S6636">
        <v>0</v>
      </c>
      <c r="T6636">
        <v>5.5</v>
      </c>
      <c r="U6636">
        <v>111.648808446991</v>
      </c>
      <c r="V6636">
        <v>0.274858528698464</v>
      </c>
    </row>
    <row r="6637" spans="1:22" hidden="1" x14ac:dyDescent="0.25">
      <c r="A6637" t="str">
        <f t="shared" si="134"/>
        <v>55+MAsth Medop_rehab</v>
      </c>
      <c r="B6637" t="s">
        <v>2976</v>
      </c>
      <c r="C6637" t="s">
        <v>5</v>
      </c>
      <c r="D6637" t="s">
        <v>591</v>
      </c>
      <c r="E6637" t="s">
        <v>4974</v>
      </c>
      <c r="F6637">
        <v>0</v>
      </c>
      <c r="G6637" t="s">
        <v>307</v>
      </c>
      <c r="H6637">
        <v>87.335782759144394</v>
      </c>
      <c r="I6637">
        <v>1.645</v>
      </c>
      <c r="J6637" t="s">
        <v>336</v>
      </c>
      <c r="K6637">
        <v>143.66736263879301</v>
      </c>
      <c r="L6637">
        <v>0</v>
      </c>
      <c r="M6637">
        <v>0</v>
      </c>
      <c r="N6637">
        <v>0</v>
      </c>
      <c r="O6637">
        <v>0</v>
      </c>
      <c r="P6637">
        <v>0</v>
      </c>
      <c r="Q6637">
        <v>1.645</v>
      </c>
      <c r="R6637">
        <v>143.66736263879301</v>
      </c>
      <c r="S6637">
        <v>0</v>
      </c>
      <c r="T6637">
        <v>5.5</v>
      </c>
      <c r="U6637">
        <v>87.335782759144394</v>
      </c>
      <c r="V6637">
        <v>0.32867132867132898</v>
      </c>
    </row>
    <row r="6638" spans="1:22" hidden="1" x14ac:dyDescent="0.25">
      <c r="A6638" t="str">
        <f t="shared" si="134"/>
        <v>55+MAsth Medop_speccare</v>
      </c>
      <c r="B6638" t="s">
        <v>2976</v>
      </c>
      <c r="C6638" t="s">
        <v>5</v>
      </c>
      <c r="D6638" t="s">
        <v>591</v>
      </c>
      <c r="E6638" t="s">
        <v>4974</v>
      </c>
      <c r="F6638">
        <v>0</v>
      </c>
      <c r="G6638" t="s">
        <v>308</v>
      </c>
      <c r="H6638">
        <v>139.79135563035601</v>
      </c>
      <c r="I6638">
        <v>5.0999999999999996</v>
      </c>
      <c r="J6638" t="s">
        <v>332</v>
      </c>
      <c r="K6638">
        <v>712.935913714815</v>
      </c>
      <c r="L6638">
        <v>0</v>
      </c>
      <c r="M6638">
        <v>5.0999999999999996</v>
      </c>
      <c r="N6638">
        <v>0</v>
      </c>
      <c r="O6638">
        <v>0</v>
      </c>
      <c r="P6638">
        <v>0</v>
      </c>
      <c r="Q6638">
        <v>0</v>
      </c>
      <c r="R6638">
        <v>0</v>
      </c>
      <c r="S6638">
        <v>0</v>
      </c>
      <c r="T6638">
        <v>5.5</v>
      </c>
      <c r="U6638">
        <v>139.79135563035601</v>
      </c>
      <c r="V6638">
        <v>0.41228779304769603</v>
      </c>
    </row>
    <row r="6639" spans="1:22" hidden="1" x14ac:dyDescent="0.25">
      <c r="A6639" t="str">
        <f t="shared" si="134"/>
        <v>55+MAsth Medop_surg</v>
      </c>
      <c r="B6639" t="s">
        <v>2976</v>
      </c>
      <c r="C6639" t="s">
        <v>5</v>
      </c>
      <c r="D6639" t="s">
        <v>591</v>
      </c>
      <c r="E6639" t="s">
        <v>4974</v>
      </c>
      <c r="F6639">
        <v>0</v>
      </c>
      <c r="G6639" t="s">
        <v>309</v>
      </c>
      <c r="H6639">
        <v>844.15719101927402</v>
      </c>
      <c r="I6639">
        <v>0.47499999999999998</v>
      </c>
      <c r="J6639" t="s">
        <v>336</v>
      </c>
      <c r="K6639">
        <v>400.974665734155</v>
      </c>
      <c r="L6639">
        <v>0</v>
      </c>
      <c r="M6639">
        <v>0</v>
      </c>
      <c r="N6639">
        <v>0</v>
      </c>
      <c r="O6639">
        <v>0</v>
      </c>
      <c r="P6639">
        <v>0</v>
      </c>
      <c r="Q6639">
        <v>0.47499999999999998</v>
      </c>
      <c r="R6639">
        <v>400.974665734155</v>
      </c>
      <c r="S6639">
        <v>0</v>
      </c>
      <c r="T6639">
        <v>5.5</v>
      </c>
      <c r="U6639">
        <v>844.15719101927402</v>
      </c>
      <c r="V6639">
        <v>9.4905094905094897E-2</v>
      </c>
    </row>
    <row r="6640" spans="1:22" hidden="1" x14ac:dyDescent="0.25">
      <c r="A6640" t="str">
        <f t="shared" si="134"/>
        <v>55+MAsth Medop_ultrasound</v>
      </c>
      <c r="B6640" t="s">
        <v>2976</v>
      </c>
      <c r="C6640" t="s">
        <v>5</v>
      </c>
      <c r="D6640" t="s">
        <v>591</v>
      </c>
      <c r="E6640" t="s">
        <v>4974</v>
      </c>
      <c r="F6640">
        <v>0</v>
      </c>
      <c r="G6640" t="s">
        <v>310</v>
      </c>
      <c r="H6640">
        <v>213.50323571777301</v>
      </c>
      <c r="I6640">
        <v>0.11</v>
      </c>
      <c r="J6640" t="s">
        <v>333</v>
      </c>
      <c r="K6640">
        <v>23.485355928955101</v>
      </c>
      <c r="L6640">
        <v>0</v>
      </c>
      <c r="M6640">
        <v>0</v>
      </c>
      <c r="N6640">
        <v>0.11</v>
      </c>
      <c r="O6640">
        <v>0</v>
      </c>
      <c r="P6640">
        <v>0</v>
      </c>
      <c r="Q6640">
        <v>0</v>
      </c>
      <c r="R6640">
        <v>0</v>
      </c>
      <c r="S6640">
        <v>0</v>
      </c>
      <c r="T6640">
        <v>5.5</v>
      </c>
      <c r="U6640">
        <v>213.50323571777301</v>
      </c>
      <c r="V6640">
        <v>1.8612521150592198E-2</v>
      </c>
    </row>
    <row r="6641" spans="1:22" hidden="1" x14ac:dyDescent="0.25">
      <c r="A6641" t="str">
        <f t="shared" si="134"/>
        <v>55+MAsth Medop_xray</v>
      </c>
      <c r="B6641" t="s">
        <v>2976</v>
      </c>
      <c r="C6641" t="s">
        <v>5</v>
      </c>
      <c r="D6641" t="s">
        <v>591</v>
      </c>
      <c r="E6641" t="s">
        <v>4974</v>
      </c>
      <c r="F6641">
        <v>0</v>
      </c>
      <c r="G6641" t="s">
        <v>311</v>
      </c>
      <c r="H6641">
        <v>106.55612632656501</v>
      </c>
      <c r="I6641">
        <v>0.80500000000000005</v>
      </c>
      <c r="J6641" t="s">
        <v>333</v>
      </c>
      <c r="K6641">
        <v>85.777681692884798</v>
      </c>
      <c r="L6641">
        <v>0</v>
      </c>
      <c r="M6641">
        <v>0</v>
      </c>
      <c r="N6641">
        <v>0.80500000000000005</v>
      </c>
      <c r="O6641">
        <v>0</v>
      </c>
      <c r="P6641">
        <v>0</v>
      </c>
      <c r="Q6641">
        <v>0</v>
      </c>
      <c r="R6641">
        <v>0</v>
      </c>
      <c r="S6641">
        <v>0</v>
      </c>
      <c r="T6641">
        <v>5.5</v>
      </c>
      <c r="U6641">
        <v>106.55612632656501</v>
      </c>
      <c r="V6641">
        <v>0.136209813874788</v>
      </c>
    </row>
    <row r="6642" spans="1:22" hidden="1" x14ac:dyDescent="0.25">
      <c r="A6642" t="str">
        <f t="shared" si="134"/>
        <v>55+MAsth Medrx_generic</v>
      </c>
      <c r="B6642" t="s">
        <v>2976</v>
      </c>
      <c r="C6642" t="s">
        <v>5</v>
      </c>
      <c r="D6642" t="s">
        <v>591</v>
      </c>
      <c r="E6642" t="s">
        <v>4974</v>
      </c>
      <c r="F6642">
        <v>0</v>
      </c>
      <c r="G6642" t="s">
        <v>312</v>
      </c>
      <c r="H6642">
        <v>31.6661488060947</v>
      </c>
      <c r="I6642">
        <v>27.26</v>
      </c>
      <c r="J6642" t="s">
        <v>334</v>
      </c>
      <c r="K6642">
        <v>863.21921645414102</v>
      </c>
      <c r="L6642">
        <v>0</v>
      </c>
      <c r="M6642">
        <v>0</v>
      </c>
      <c r="N6642">
        <v>0</v>
      </c>
      <c r="O6642">
        <v>27.26</v>
      </c>
      <c r="P6642">
        <v>0</v>
      </c>
      <c r="Q6642">
        <v>0</v>
      </c>
      <c r="R6642">
        <v>0</v>
      </c>
      <c r="S6642">
        <v>0</v>
      </c>
      <c r="T6642">
        <v>5.5</v>
      </c>
      <c r="U6642">
        <v>31.6661488060947</v>
      </c>
      <c r="V6642">
        <v>0.75659172911462702</v>
      </c>
    </row>
    <row r="6643" spans="1:22" hidden="1" x14ac:dyDescent="0.25">
      <c r="A6643" t="str">
        <f t="shared" si="134"/>
        <v>55+MAsth Medrx_npbrand</v>
      </c>
      <c r="B6643" t="s">
        <v>2976</v>
      </c>
      <c r="C6643" t="s">
        <v>5</v>
      </c>
      <c r="D6643" t="s">
        <v>591</v>
      </c>
      <c r="E6643" t="s">
        <v>4974</v>
      </c>
      <c r="F6643">
        <v>0</v>
      </c>
      <c r="G6643" t="s">
        <v>2688</v>
      </c>
      <c r="H6643">
        <v>440.71722481712197</v>
      </c>
      <c r="I6643">
        <v>1.10055600472</v>
      </c>
      <c r="J6643" t="s">
        <v>334</v>
      </c>
      <c r="K6643">
        <v>485.03398815601798</v>
      </c>
      <c r="L6643">
        <v>0</v>
      </c>
      <c r="M6643">
        <v>0</v>
      </c>
      <c r="N6643">
        <v>0</v>
      </c>
      <c r="O6643">
        <v>1.10055600472</v>
      </c>
      <c r="P6643">
        <v>0</v>
      </c>
      <c r="Q6643">
        <v>0</v>
      </c>
      <c r="R6643">
        <v>0</v>
      </c>
      <c r="S6643">
        <v>0</v>
      </c>
      <c r="T6643">
        <v>5.5</v>
      </c>
      <c r="U6643">
        <v>440.71722481712197</v>
      </c>
      <c r="V6643">
        <v>3.05455455098529E-2</v>
      </c>
    </row>
    <row r="6644" spans="1:22" hidden="1" x14ac:dyDescent="0.25">
      <c r="A6644" t="str">
        <f t="shared" si="134"/>
        <v>55+MAsth Medrx_pbrand</v>
      </c>
      <c r="B6644" t="s">
        <v>2976</v>
      </c>
      <c r="C6644" t="s">
        <v>5</v>
      </c>
      <c r="D6644" t="s">
        <v>591</v>
      </c>
      <c r="E6644" t="s">
        <v>4974</v>
      </c>
      <c r="F6644">
        <v>0</v>
      </c>
      <c r="G6644" t="s">
        <v>2687</v>
      </c>
      <c r="H6644">
        <v>273.51821424485598</v>
      </c>
      <c r="I6644">
        <v>7.6194439952800002</v>
      </c>
      <c r="J6644" t="s">
        <v>334</v>
      </c>
      <c r="K6644">
        <v>2084.05671512768</v>
      </c>
      <c r="L6644">
        <v>0</v>
      </c>
      <c r="M6644">
        <v>0</v>
      </c>
      <c r="N6644">
        <v>0</v>
      </c>
      <c r="O6644">
        <v>7.6194439952800002</v>
      </c>
      <c r="P6644">
        <v>0</v>
      </c>
      <c r="Q6644">
        <v>0</v>
      </c>
      <c r="R6644">
        <v>0</v>
      </c>
      <c r="S6644">
        <v>0</v>
      </c>
      <c r="T6644">
        <v>5.5</v>
      </c>
      <c r="U6644">
        <v>273.51821424485598</v>
      </c>
      <c r="V6644">
        <v>0.211474992930336</v>
      </c>
    </row>
    <row r="6645" spans="1:22" hidden="1" x14ac:dyDescent="0.25">
      <c r="A6645" t="str">
        <f t="shared" si="134"/>
        <v>55+MAsth Medrx_specialty</v>
      </c>
      <c r="B6645" t="s">
        <v>2976</v>
      </c>
      <c r="C6645" t="s">
        <v>5</v>
      </c>
      <c r="D6645" t="s">
        <v>591</v>
      </c>
      <c r="E6645" t="s">
        <v>4974</v>
      </c>
      <c r="F6645">
        <v>0</v>
      </c>
      <c r="G6645" t="s">
        <v>313</v>
      </c>
      <c r="H6645">
        <v>1384.15543916613</v>
      </c>
      <c r="I6645">
        <v>0.05</v>
      </c>
      <c r="J6645" t="s">
        <v>334</v>
      </c>
      <c r="K6645">
        <v>69.207771958306694</v>
      </c>
      <c r="L6645">
        <v>0</v>
      </c>
      <c r="M6645">
        <v>0</v>
      </c>
      <c r="N6645">
        <v>0</v>
      </c>
      <c r="O6645">
        <v>0.05</v>
      </c>
      <c r="P6645">
        <v>0</v>
      </c>
      <c r="Q6645">
        <v>0</v>
      </c>
      <c r="R6645">
        <v>0</v>
      </c>
      <c r="S6645">
        <v>0</v>
      </c>
      <c r="T6645">
        <v>5.5</v>
      </c>
      <c r="U6645">
        <v>1384.15543916613</v>
      </c>
      <c r="V6645">
        <v>1.38773244518457E-3</v>
      </c>
    </row>
    <row r="6646" spans="1:22" hidden="1" x14ac:dyDescent="0.25">
      <c r="A6646" t="str">
        <f t="shared" si="134"/>
        <v>55+MAsth Highip_fac</v>
      </c>
      <c r="B6646" t="s">
        <v>2976</v>
      </c>
      <c r="C6646" t="s">
        <v>5</v>
      </c>
      <c r="D6646" t="s">
        <v>591</v>
      </c>
      <c r="E6646" t="s">
        <v>4975</v>
      </c>
      <c r="F6646">
        <v>245</v>
      </c>
      <c r="G6646" t="s">
        <v>289</v>
      </c>
      <c r="H6646">
        <v>6334.3318188814901</v>
      </c>
      <c r="I6646">
        <v>8.4499999999999993</v>
      </c>
      <c r="J6646" t="s">
        <v>335</v>
      </c>
      <c r="K6646">
        <v>53525.103869548599</v>
      </c>
      <c r="L6646">
        <v>13113650.448039399</v>
      </c>
      <c r="M6646">
        <v>0</v>
      </c>
      <c r="N6646">
        <v>0</v>
      </c>
      <c r="O6646">
        <v>0</v>
      </c>
      <c r="P6646">
        <v>8.4499999999999993</v>
      </c>
      <c r="Q6646">
        <v>0</v>
      </c>
      <c r="R6646">
        <v>0</v>
      </c>
      <c r="S6646">
        <v>2070.25</v>
      </c>
      <c r="T6646">
        <v>10</v>
      </c>
      <c r="U6646">
        <v>6334.3318188814901</v>
      </c>
      <c r="V6646">
        <v>1</v>
      </c>
    </row>
    <row r="6647" spans="1:22" hidden="1" x14ac:dyDescent="0.25">
      <c r="A6647" t="str">
        <f t="shared" si="134"/>
        <v>55+MAsth Highip_prof</v>
      </c>
      <c r="B6647" t="s">
        <v>2976</v>
      </c>
      <c r="C6647" t="s">
        <v>5</v>
      </c>
      <c r="D6647" t="s">
        <v>591</v>
      </c>
      <c r="E6647" t="s">
        <v>4975</v>
      </c>
      <c r="F6647">
        <v>245</v>
      </c>
      <c r="G6647" t="s">
        <v>290</v>
      </c>
      <c r="H6647">
        <v>5435.76448627836</v>
      </c>
      <c r="I6647">
        <v>1.45</v>
      </c>
      <c r="J6647" t="s">
        <v>363</v>
      </c>
      <c r="K6647">
        <v>7881.8585051036198</v>
      </c>
      <c r="L6647">
        <v>1931055.33375039</v>
      </c>
      <c r="M6647">
        <v>0</v>
      </c>
      <c r="N6647">
        <v>0</v>
      </c>
      <c r="O6647">
        <v>0</v>
      </c>
      <c r="P6647">
        <v>0</v>
      </c>
      <c r="Q6647">
        <v>0</v>
      </c>
      <c r="R6647">
        <v>0</v>
      </c>
      <c r="S6647">
        <v>355.25</v>
      </c>
      <c r="T6647">
        <v>10</v>
      </c>
      <c r="U6647">
        <v>5435.76448627836</v>
      </c>
      <c r="V6647">
        <v>0.171597633136095</v>
      </c>
    </row>
    <row r="6648" spans="1:22" hidden="1" x14ac:dyDescent="0.25">
      <c r="A6648" t="str">
        <f t="shared" si="134"/>
        <v>55+MAsth Highop_ambulance</v>
      </c>
      <c r="B6648" t="s">
        <v>2976</v>
      </c>
      <c r="C6648" t="s">
        <v>5</v>
      </c>
      <c r="D6648" t="s">
        <v>591</v>
      </c>
      <c r="E6648" t="s">
        <v>4975</v>
      </c>
      <c r="F6648">
        <v>245</v>
      </c>
      <c r="G6648" t="s">
        <v>291</v>
      </c>
      <c r="H6648">
        <v>1678.83972797818</v>
      </c>
      <c r="I6648">
        <v>0.51</v>
      </c>
      <c r="J6648" t="s">
        <v>336</v>
      </c>
      <c r="K6648">
        <v>856.20826126887096</v>
      </c>
      <c r="L6648">
        <v>209771.02401087299</v>
      </c>
      <c r="M6648">
        <v>0</v>
      </c>
      <c r="N6648">
        <v>0</v>
      </c>
      <c r="O6648">
        <v>0</v>
      </c>
      <c r="P6648">
        <v>0</v>
      </c>
      <c r="Q6648">
        <v>0.51</v>
      </c>
      <c r="R6648">
        <v>856.20826126887096</v>
      </c>
      <c r="S6648">
        <v>124.95</v>
      </c>
      <c r="T6648">
        <v>10</v>
      </c>
      <c r="U6648">
        <v>1678.83972797818</v>
      </c>
      <c r="V6648">
        <v>2.6100307062436E-2</v>
      </c>
    </row>
    <row r="6649" spans="1:22" hidden="1" x14ac:dyDescent="0.25">
      <c r="A6649" t="str">
        <f t="shared" si="134"/>
        <v>55+MAsth Highop_chiro</v>
      </c>
      <c r="B6649" t="s">
        <v>2976</v>
      </c>
      <c r="C6649" t="s">
        <v>5</v>
      </c>
      <c r="D6649" t="s">
        <v>591</v>
      </c>
      <c r="E6649" t="s">
        <v>4975</v>
      </c>
      <c r="F6649">
        <v>245</v>
      </c>
      <c r="G6649" t="s">
        <v>292</v>
      </c>
      <c r="H6649">
        <v>42.526715370781403</v>
      </c>
      <c r="I6649">
        <v>1.19</v>
      </c>
      <c r="J6649" t="s">
        <v>332</v>
      </c>
      <c r="K6649">
        <v>50.606791291229897</v>
      </c>
      <c r="L6649">
        <v>12398.6638663513</v>
      </c>
      <c r="M6649">
        <v>1.19</v>
      </c>
      <c r="N6649">
        <v>0</v>
      </c>
      <c r="O6649">
        <v>0</v>
      </c>
      <c r="P6649">
        <v>0</v>
      </c>
      <c r="Q6649">
        <v>0</v>
      </c>
      <c r="R6649">
        <v>0</v>
      </c>
      <c r="S6649">
        <v>291.55</v>
      </c>
      <c r="T6649">
        <v>10</v>
      </c>
      <c r="U6649">
        <v>42.526715370781403</v>
      </c>
      <c r="V6649">
        <v>4.7486033519553099E-2</v>
      </c>
    </row>
    <row r="6650" spans="1:22" hidden="1" x14ac:dyDescent="0.25">
      <c r="A6650" t="str">
        <f t="shared" si="134"/>
        <v>55+MAsth Highop_ct_mri</v>
      </c>
      <c r="B6650" t="s">
        <v>2976</v>
      </c>
      <c r="C6650" t="s">
        <v>5</v>
      </c>
      <c r="D6650" t="s">
        <v>591</v>
      </c>
      <c r="E6650" t="s">
        <v>4975</v>
      </c>
      <c r="F6650">
        <v>245</v>
      </c>
      <c r="G6650" t="s">
        <v>293</v>
      </c>
      <c r="H6650">
        <v>1327.7781052979601</v>
      </c>
      <c r="I6650">
        <v>2.17</v>
      </c>
      <c r="J6650" t="s">
        <v>333</v>
      </c>
      <c r="K6650">
        <v>2881.2784884965799</v>
      </c>
      <c r="L6650">
        <v>705913.22968166205</v>
      </c>
      <c r="M6650">
        <v>0</v>
      </c>
      <c r="N6650">
        <v>2.17</v>
      </c>
      <c r="O6650">
        <v>0</v>
      </c>
      <c r="P6650">
        <v>0</v>
      </c>
      <c r="Q6650">
        <v>0</v>
      </c>
      <c r="R6650">
        <v>0</v>
      </c>
      <c r="S6650">
        <v>531.65</v>
      </c>
      <c r="T6650">
        <v>10</v>
      </c>
      <c r="U6650">
        <v>1327.7781052979601</v>
      </c>
      <c r="V6650">
        <v>0.11903455842018699</v>
      </c>
    </row>
    <row r="6651" spans="1:22" hidden="1" x14ac:dyDescent="0.25">
      <c r="A6651" t="str">
        <f t="shared" si="134"/>
        <v>55+MAsth Highop_diagnostic_cardiology</v>
      </c>
      <c r="B6651" t="s">
        <v>2976</v>
      </c>
      <c r="C6651" t="s">
        <v>5</v>
      </c>
      <c r="D6651" t="s">
        <v>591</v>
      </c>
      <c r="E6651" t="s">
        <v>4975</v>
      </c>
      <c r="F6651">
        <v>245</v>
      </c>
      <c r="G6651" t="s">
        <v>294</v>
      </c>
      <c r="H6651">
        <v>545.33418233217606</v>
      </c>
      <c r="I6651">
        <v>3.81</v>
      </c>
      <c r="J6651" t="s">
        <v>333</v>
      </c>
      <c r="K6651">
        <v>2077.7232346855899</v>
      </c>
      <c r="L6651">
        <v>509042.19249797001</v>
      </c>
      <c r="M6651">
        <v>0</v>
      </c>
      <c r="N6651">
        <v>3.81</v>
      </c>
      <c r="O6651">
        <v>0</v>
      </c>
      <c r="P6651">
        <v>0</v>
      </c>
      <c r="Q6651">
        <v>0</v>
      </c>
      <c r="R6651">
        <v>0</v>
      </c>
      <c r="S6651">
        <v>933.45</v>
      </c>
      <c r="T6651">
        <v>10</v>
      </c>
      <c r="U6651">
        <v>545.33418233217606</v>
      </c>
      <c r="V6651">
        <v>0.20899616017553499</v>
      </c>
    </row>
    <row r="6652" spans="1:22" hidden="1" x14ac:dyDescent="0.25">
      <c r="A6652" t="str">
        <f t="shared" si="134"/>
        <v>55+MAsth Highop_dialysis</v>
      </c>
      <c r="B6652" t="s">
        <v>2976</v>
      </c>
      <c r="C6652" t="s">
        <v>5</v>
      </c>
      <c r="D6652" t="s">
        <v>591</v>
      </c>
      <c r="E6652" t="s">
        <v>4975</v>
      </c>
      <c r="F6652">
        <v>245</v>
      </c>
      <c r="G6652" t="s">
        <v>295</v>
      </c>
      <c r="H6652">
        <v>2680.1228633501501</v>
      </c>
      <c r="I6652">
        <v>1.45</v>
      </c>
      <c r="J6652" t="s">
        <v>336</v>
      </c>
      <c r="K6652">
        <v>3886.17815185771</v>
      </c>
      <c r="L6652">
        <v>952113.64720513998</v>
      </c>
      <c r="M6652">
        <v>0</v>
      </c>
      <c r="N6652">
        <v>0</v>
      </c>
      <c r="O6652">
        <v>0</v>
      </c>
      <c r="P6652">
        <v>0</v>
      </c>
      <c r="Q6652">
        <v>1.45</v>
      </c>
      <c r="R6652">
        <v>3886.17815185771</v>
      </c>
      <c r="S6652">
        <v>355.25</v>
      </c>
      <c r="T6652">
        <v>10</v>
      </c>
      <c r="U6652">
        <v>2680.1228633501501</v>
      </c>
      <c r="V6652">
        <v>7.4206755373592601E-2</v>
      </c>
    </row>
    <row r="6653" spans="1:22" hidden="1" x14ac:dyDescent="0.25">
      <c r="A6653" t="str">
        <f t="shared" si="134"/>
        <v>55+MAsth Highop_dme</v>
      </c>
      <c r="B6653" t="s">
        <v>2976</v>
      </c>
      <c r="C6653" t="s">
        <v>5</v>
      </c>
      <c r="D6653" t="s">
        <v>591</v>
      </c>
      <c r="E6653" t="s">
        <v>4975</v>
      </c>
      <c r="F6653">
        <v>245</v>
      </c>
      <c r="G6653" t="s">
        <v>296</v>
      </c>
      <c r="H6653">
        <v>203.26741106340199</v>
      </c>
      <c r="I6653">
        <v>2.61</v>
      </c>
      <c r="J6653" t="s">
        <v>336</v>
      </c>
      <c r="K6653">
        <v>530.52794287547897</v>
      </c>
      <c r="L6653">
        <v>129979.34600449201</v>
      </c>
      <c r="M6653">
        <v>0</v>
      </c>
      <c r="N6653">
        <v>0</v>
      </c>
      <c r="O6653">
        <v>0</v>
      </c>
      <c r="P6653">
        <v>0</v>
      </c>
      <c r="Q6653">
        <v>2.61</v>
      </c>
      <c r="R6653">
        <v>530.52794287547897</v>
      </c>
      <c r="S6653">
        <v>639.45000000000005</v>
      </c>
      <c r="T6653">
        <v>10</v>
      </c>
      <c r="U6653">
        <v>203.26741106340199</v>
      </c>
      <c r="V6653">
        <v>0.13357215967246699</v>
      </c>
    </row>
    <row r="6654" spans="1:22" hidden="1" x14ac:dyDescent="0.25">
      <c r="A6654" t="str">
        <f t="shared" si="134"/>
        <v>55+MAsth Highop_er_fac</v>
      </c>
      <c r="B6654" t="s">
        <v>2976</v>
      </c>
      <c r="C6654" t="s">
        <v>5</v>
      </c>
      <c r="D6654" t="s">
        <v>591</v>
      </c>
      <c r="E6654" t="s">
        <v>4975</v>
      </c>
      <c r="F6654">
        <v>245</v>
      </c>
      <c r="G6654" t="s">
        <v>297</v>
      </c>
      <c r="H6654">
        <v>3532.3301461574501</v>
      </c>
      <c r="I6654">
        <v>0.81</v>
      </c>
      <c r="J6654" t="s">
        <v>336</v>
      </c>
      <c r="K6654">
        <v>2861.1874183875402</v>
      </c>
      <c r="L6654">
        <v>700990.917504946</v>
      </c>
      <c r="M6654">
        <v>0</v>
      </c>
      <c r="N6654">
        <v>0</v>
      </c>
      <c r="O6654">
        <v>0</v>
      </c>
      <c r="P6654">
        <v>0</v>
      </c>
      <c r="Q6654">
        <v>0.81</v>
      </c>
      <c r="R6654">
        <v>2861.1874183875402</v>
      </c>
      <c r="S6654">
        <v>198.45</v>
      </c>
      <c r="T6654">
        <v>10</v>
      </c>
      <c r="U6654">
        <v>3532.3301461574501</v>
      </c>
      <c r="V6654">
        <v>4.1453428863868998E-2</v>
      </c>
    </row>
    <row r="6655" spans="1:22" hidden="1" x14ac:dyDescent="0.25">
      <c r="A6655" t="str">
        <f t="shared" si="134"/>
        <v>55+MAsth Highop_er_prof</v>
      </c>
      <c r="B6655" t="s">
        <v>2976</v>
      </c>
      <c r="C6655" t="s">
        <v>5</v>
      </c>
      <c r="D6655" t="s">
        <v>591</v>
      </c>
      <c r="E6655" t="s">
        <v>4975</v>
      </c>
      <c r="F6655">
        <v>245</v>
      </c>
      <c r="G6655" t="s">
        <v>298</v>
      </c>
      <c r="H6655">
        <v>0</v>
      </c>
      <c r="I6655">
        <v>0</v>
      </c>
      <c r="J6655" t="s">
        <v>276</v>
      </c>
      <c r="K6655">
        <v>0</v>
      </c>
      <c r="L6655">
        <v>0</v>
      </c>
      <c r="M6655">
        <v>0</v>
      </c>
      <c r="N6655">
        <v>0</v>
      </c>
      <c r="O6655">
        <v>0</v>
      </c>
      <c r="P6655">
        <v>0</v>
      </c>
      <c r="Q6655">
        <v>0</v>
      </c>
      <c r="R6655">
        <v>0</v>
      </c>
      <c r="S6655">
        <v>0</v>
      </c>
      <c r="T6655">
        <v>10</v>
      </c>
      <c r="U6655">
        <v>0</v>
      </c>
      <c r="V6655">
        <v>0</v>
      </c>
    </row>
    <row r="6656" spans="1:22" hidden="1" x14ac:dyDescent="0.25">
      <c r="A6656" t="str">
        <f t="shared" si="134"/>
        <v>55+MAsth Highop_eye</v>
      </c>
      <c r="B6656" t="s">
        <v>2976</v>
      </c>
      <c r="C6656" t="s">
        <v>5</v>
      </c>
      <c r="D6656" t="s">
        <v>591</v>
      </c>
      <c r="E6656" t="s">
        <v>4975</v>
      </c>
      <c r="F6656">
        <v>245</v>
      </c>
      <c r="G6656" t="s">
        <v>299</v>
      </c>
      <c r="H6656">
        <v>135.62091922239199</v>
      </c>
      <c r="I6656">
        <v>0.4</v>
      </c>
      <c r="J6656" t="s">
        <v>332</v>
      </c>
      <c r="K6656">
        <v>54.248367688956797</v>
      </c>
      <c r="L6656">
        <v>13290.850083794399</v>
      </c>
      <c r="M6656">
        <v>0.4</v>
      </c>
      <c r="N6656">
        <v>0</v>
      </c>
      <c r="O6656">
        <v>0</v>
      </c>
      <c r="P6656">
        <v>0</v>
      </c>
      <c r="Q6656">
        <v>0</v>
      </c>
      <c r="R6656">
        <v>0</v>
      </c>
      <c r="S6656">
        <v>98</v>
      </c>
      <c r="T6656">
        <v>10</v>
      </c>
      <c r="U6656">
        <v>135.62091922239199</v>
      </c>
      <c r="V6656">
        <v>1.5961691939345601E-2</v>
      </c>
    </row>
    <row r="6657" spans="1:22" hidden="1" x14ac:dyDescent="0.25">
      <c r="A6657" t="str">
        <f t="shared" si="134"/>
        <v>55+MAsth Highop_jcode</v>
      </c>
      <c r="B6657" t="s">
        <v>2976</v>
      </c>
      <c r="C6657" t="s">
        <v>5</v>
      </c>
      <c r="D6657" t="s">
        <v>591</v>
      </c>
      <c r="E6657" t="s">
        <v>4975</v>
      </c>
      <c r="F6657">
        <v>245</v>
      </c>
      <c r="G6657" t="s">
        <v>300</v>
      </c>
      <c r="H6657">
        <v>4303.3181172348995</v>
      </c>
      <c r="I6657">
        <v>0.8</v>
      </c>
      <c r="J6657" t="s">
        <v>336</v>
      </c>
      <c r="K6657">
        <v>3442.6544937879198</v>
      </c>
      <c r="L6657">
        <v>843450.35097804095</v>
      </c>
      <c r="M6657">
        <v>0</v>
      </c>
      <c r="N6657">
        <v>0</v>
      </c>
      <c r="O6657">
        <v>0</v>
      </c>
      <c r="P6657">
        <v>0</v>
      </c>
      <c r="Q6657">
        <v>0.8</v>
      </c>
      <c r="R6657">
        <v>3442.6544937879198</v>
      </c>
      <c r="S6657">
        <v>196</v>
      </c>
      <c r="T6657">
        <v>10</v>
      </c>
      <c r="U6657">
        <v>4303.3181172348995</v>
      </c>
      <c r="V6657">
        <v>4.0941658137154599E-2</v>
      </c>
    </row>
    <row r="6658" spans="1:22" hidden="1" x14ac:dyDescent="0.25">
      <c r="A6658" t="str">
        <f t="shared" si="134"/>
        <v>55+MAsth Highop_lab</v>
      </c>
      <c r="B6658" t="s">
        <v>2976</v>
      </c>
      <c r="C6658" t="s">
        <v>5</v>
      </c>
      <c r="D6658" t="s">
        <v>591</v>
      </c>
      <c r="E6658" t="s">
        <v>4975</v>
      </c>
      <c r="F6658">
        <v>245</v>
      </c>
      <c r="G6658" t="s">
        <v>301</v>
      </c>
      <c r="H6658">
        <v>265.15421937552401</v>
      </c>
      <c r="I6658">
        <v>8.69</v>
      </c>
      <c r="J6658" t="s">
        <v>333</v>
      </c>
      <c r="K6658">
        <v>2304.1901663733001</v>
      </c>
      <c r="L6658">
        <v>564526.59076145897</v>
      </c>
      <c r="M6658">
        <v>0</v>
      </c>
      <c r="N6658">
        <v>8.69</v>
      </c>
      <c r="O6658">
        <v>0</v>
      </c>
      <c r="P6658">
        <v>0</v>
      </c>
      <c r="Q6658">
        <v>0</v>
      </c>
      <c r="R6658">
        <v>0</v>
      </c>
      <c r="S6658">
        <v>2129.0500000000002</v>
      </c>
      <c r="T6658">
        <v>10</v>
      </c>
      <c r="U6658">
        <v>265.15421937552401</v>
      </c>
      <c r="V6658">
        <v>0.47668678003291298</v>
      </c>
    </row>
    <row r="6659" spans="1:22" hidden="1" x14ac:dyDescent="0.25">
      <c r="A6659" t="str">
        <f t="shared" si="134"/>
        <v>55+MAsth Highop_mh</v>
      </c>
      <c r="B6659" t="s">
        <v>2976</v>
      </c>
      <c r="C6659" t="s">
        <v>5</v>
      </c>
      <c r="D6659" t="s">
        <v>591</v>
      </c>
      <c r="E6659" t="s">
        <v>4975</v>
      </c>
      <c r="F6659">
        <v>245</v>
      </c>
      <c r="G6659" t="s">
        <v>302</v>
      </c>
      <c r="H6659">
        <v>102.98230191955101</v>
      </c>
      <c r="I6659">
        <v>0.52</v>
      </c>
      <c r="J6659" t="s">
        <v>332</v>
      </c>
      <c r="K6659">
        <v>53.550796998166398</v>
      </c>
      <c r="L6659">
        <v>13119.945264550801</v>
      </c>
      <c r="M6659">
        <v>0.52</v>
      </c>
      <c r="N6659">
        <v>0</v>
      </c>
      <c r="O6659">
        <v>0</v>
      </c>
      <c r="P6659">
        <v>0</v>
      </c>
      <c r="Q6659">
        <v>0</v>
      </c>
      <c r="R6659">
        <v>0</v>
      </c>
      <c r="S6659">
        <v>127.4</v>
      </c>
      <c r="T6659">
        <v>10</v>
      </c>
      <c r="U6659">
        <v>102.98230191955101</v>
      </c>
      <c r="V6659">
        <v>2.0750199521149201E-2</v>
      </c>
    </row>
    <row r="6660" spans="1:22" hidden="1" x14ac:dyDescent="0.25">
      <c r="A6660" t="str">
        <f t="shared" si="134"/>
        <v>55+MAsth Highop_op_fac</v>
      </c>
      <c r="B6660" t="s">
        <v>2976</v>
      </c>
      <c r="C6660" t="s">
        <v>5</v>
      </c>
      <c r="D6660" t="s">
        <v>591</v>
      </c>
      <c r="E6660" t="s">
        <v>4975</v>
      </c>
      <c r="F6660">
        <v>245</v>
      </c>
      <c r="G6660" t="s">
        <v>303</v>
      </c>
      <c r="H6660">
        <v>1984.9617218564799</v>
      </c>
      <c r="I6660">
        <v>4.84</v>
      </c>
      <c r="J6660" t="s">
        <v>336</v>
      </c>
      <c r="K6660">
        <v>9607.2147337853494</v>
      </c>
      <c r="L6660">
        <v>2353767.60977741</v>
      </c>
      <c r="M6660">
        <v>0</v>
      </c>
      <c r="N6660">
        <v>0</v>
      </c>
      <c r="O6660">
        <v>0</v>
      </c>
      <c r="P6660">
        <v>0</v>
      </c>
      <c r="Q6660">
        <v>4.84</v>
      </c>
      <c r="R6660">
        <v>9607.2147337853494</v>
      </c>
      <c r="S6660">
        <v>1185.8</v>
      </c>
      <c r="T6660">
        <v>10</v>
      </c>
      <c r="U6660">
        <v>1984.9617218564799</v>
      </c>
      <c r="V6660">
        <v>0.24769703172978499</v>
      </c>
    </row>
    <row r="6661" spans="1:22" hidden="1" x14ac:dyDescent="0.25">
      <c r="A6661" t="str">
        <f t="shared" si="134"/>
        <v>55+MAsth Highop_other</v>
      </c>
      <c r="B6661" t="s">
        <v>2976</v>
      </c>
      <c r="C6661" t="s">
        <v>5</v>
      </c>
      <c r="D6661" t="s">
        <v>591</v>
      </c>
      <c r="E6661" t="s">
        <v>4975</v>
      </c>
      <c r="F6661">
        <v>245</v>
      </c>
      <c r="G6661" t="s">
        <v>304</v>
      </c>
      <c r="H6661">
        <v>11201.184382584101</v>
      </c>
      <c r="I6661">
        <v>1</v>
      </c>
      <c r="J6661" t="s">
        <v>336</v>
      </c>
      <c r="K6661">
        <v>11201.184382584101</v>
      </c>
      <c r="L6661">
        <v>2744290.1737330998</v>
      </c>
      <c r="M6661">
        <v>0</v>
      </c>
      <c r="N6661">
        <v>0</v>
      </c>
      <c r="O6661">
        <v>0</v>
      </c>
      <c r="P6661">
        <v>0</v>
      </c>
      <c r="Q6661">
        <v>1</v>
      </c>
      <c r="R6661">
        <v>11201.184382584101</v>
      </c>
      <c r="S6661">
        <v>245</v>
      </c>
      <c r="T6661">
        <v>10</v>
      </c>
      <c r="U6661">
        <v>11201.184382584101</v>
      </c>
      <c r="V6661">
        <v>5.1177072671443197E-2</v>
      </c>
    </row>
    <row r="6662" spans="1:22" hidden="1" x14ac:dyDescent="0.25">
      <c r="A6662" t="str">
        <f t="shared" si="134"/>
        <v>55+MAsth Highop_prev</v>
      </c>
      <c r="B6662" t="s">
        <v>2976</v>
      </c>
      <c r="C6662" t="s">
        <v>5</v>
      </c>
      <c r="D6662" t="s">
        <v>591</v>
      </c>
      <c r="E6662" t="s">
        <v>4975</v>
      </c>
      <c r="F6662">
        <v>245</v>
      </c>
      <c r="G6662" t="s">
        <v>305</v>
      </c>
      <c r="H6662">
        <v>187.786878231423</v>
      </c>
      <c r="I6662">
        <v>3.91</v>
      </c>
      <c r="J6662" t="s">
        <v>332</v>
      </c>
      <c r="K6662">
        <v>734.24669388486598</v>
      </c>
      <c r="L6662">
        <v>179890.44000179201</v>
      </c>
      <c r="M6662">
        <v>3.91</v>
      </c>
      <c r="N6662">
        <v>0</v>
      </c>
      <c r="O6662">
        <v>0</v>
      </c>
      <c r="P6662">
        <v>0</v>
      </c>
      <c r="Q6662">
        <v>0</v>
      </c>
      <c r="R6662">
        <v>0</v>
      </c>
      <c r="S6662">
        <v>957.95</v>
      </c>
      <c r="T6662">
        <v>10</v>
      </c>
      <c r="U6662">
        <v>187.786878231423</v>
      </c>
      <c r="V6662">
        <v>0.15602553870710301</v>
      </c>
    </row>
    <row r="6663" spans="1:22" hidden="1" x14ac:dyDescent="0.25">
      <c r="A6663" t="str">
        <f t="shared" si="134"/>
        <v>55+MAsth Highop_primcare</v>
      </c>
      <c r="B6663" t="s">
        <v>2976</v>
      </c>
      <c r="C6663" t="s">
        <v>5</v>
      </c>
      <c r="D6663" t="s">
        <v>591</v>
      </c>
      <c r="E6663" t="s">
        <v>4975</v>
      </c>
      <c r="F6663">
        <v>245</v>
      </c>
      <c r="G6663" t="s">
        <v>306</v>
      </c>
      <c r="H6663">
        <v>123.484771404276</v>
      </c>
      <c r="I6663">
        <v>6.17</v>
      </c>
      <c r="J6663" t="s">
        <v>332</v>
      </c>
      <c r="K6663">
        <v>761.90103956438395</v>
      </c>
      <c r="L6663">
        <v>186665.75469327401</v>
      </c>
      <c r="M6663">
        <v>6.17</v>
      </c>
      <c r="N6663">
        <v>0</v>
      </c>
      <c r="O6663">
        <v>0</v>
      </c>
      <c r="P6663">
        <v>0</v>
      </c>
      <c r="Q6663">
        <v>0</v>
      </c>
      <c r="R6663">
        <v>0</v>
      </c>
      <c r="S6663">
        <v>1511.65</v>
      </c>
      <c r="T6663">
        <v>10</v>
      </c>
      <c r="U6663">
        <v>123.484771404276</v>
      </c>
      <c r="V6663">
        <v>0.246209098164405</v>
      </c>
    </row>
    <row r="6664" spans="1:22" hidden="1" x14ac:dyDescent="0.25">
      <c r="A6664" t="str">
        <f t="shared" si="134"/>
        <v>55+MAsth Highop_rehab</v>
      </c>
      <c r="B6664" t="s">
        <v>2976</v>
      </c>
      <c r="C6664" t="s">
        <v>5</v>
      </c>
      <c r="D6664" t="s">
        <v>591</v>
      </c>
      <c r="E6664" t="s">
        <v>4975</v>
      </c>
      <c r="F6664">
        <v>245</v>
      </c>
      <c r="G6664" t="s">
        <v>307</v>
      </c>
      <c r="H6664">
        <v>139.41333922708199</v>
      </c>
      <c r="I6664">
        <v>5.08</v>
      </c>
      <c r="J6664" t="s">
        <v>336</v>
      </c>
      <c r="K6664">
        <v>708.21976327357595</v>
      </c>
      <c r="L6664">
        <v>173513.84200202601</v>
      </c>
      <c r="M6664">
        <v>0</v>
      </c>
      <c r="N6664">
        <v>0</v>
      </c>
      <c r="O6664">
        <v>0</v>
      </c>
      <c r="P6664">
        <v>0</v>
      </c>
      <c r="Q6664">
        <v>5.08</v>
      </c>
      <c r="R6664">
        <v>708.21976327357595</v>
      </c>
      <c r="S6664">
        <v>1244.5999999999999</v>
      </c>
      <c r="T6664">
        <v>10</v>
      </c>
      <c r="U6664">
        <v>139.41333922708199</v>
      </c>
      <c r="V6664">
        <v>0.25997952917093098</v>
      </c>
    </row>
    <row r="6665" spans="1:22" hidden="1" x14ac:dyDescent="0.25">
      <c r="A6665" t="str">
        <f t="shared" si="134"/>
        <v>55+MAsth Highop_speccare</v>
      </c>
      <c r="B6665" t="s">
        <v>2976</v>
      </c>
      <c r="C6665" t="s">
        <v>5</v>
      </c>
      <c r="D6665" t="s">
        <v>591</v>
      </c>
      <c r="E6665" t="s">
        <v>4975</v>
      </c>
      <c r="F6665">
        <v>245</v>
      </c>
      <c r="G6665" t="s">
        <v>308</v>
      </c>
      <c r="H6665">
        <v>178.303180269032</v>
      </c>
      <c r="I6665">
        <v>12.87</v>
      </c>
      <c r="J6665" t="s">
        <v>332</v>
      </c>
      <c r="K6665">
        <v>2294.7619300624501</v>
      </c>
      <c r="L6665">
        <v>562216.67286529997</v>
      </c>
      <c r="M6665">
        <v>12.87</v>
      </c>
      <c r="N6665">
        <v>0</v>
      </c>
      <c r="O6665">
        <v>0</v>
      </c>
      <c r="P6665">
        <v>0</v>
      </c>
      <c r="Q6665">
        <v>0</v>
      </c>
      <c r="R6665">
        <v>0</v>
      </c>
      <c r="S6665">
        <v>3153.15</v>
      </c>
      <c r="T6665">
        <v>10</v>
      </c>
      <c r="U6665">
        <v>178.303180269032</v>
      </c>
      <c r="V6665">
        <v>0.51356743814844397</v>
      </c>
    </row>
    <row r="6666" spans="1:22" hidden="1" x14ac:dyDescent="0.25">
      <c r="A6666" t="str">
        <f t="shared" si="134"/>
        <v>55+MAsth Highop_surg</v>
      </c>
      <c r="B6666" t="s">
        <v>2976</v>
      </c>
      <c r="C6666" t="s">
        <v>5</v>
      </c>
      <c r="D6666" t="s">
        <v>591</v>
      </c>
      <c r="E6666" t="s">
        <v>4975</v>
      </c>
      <c r="F6666">
        <v>245</v>
      </c>
      <c r="G6666" t="s">
        <v>309</v>
      </c>
      <c r="H6666">
        <v>2143.67532195377</v>
      </c>
      <c r="I6666">
        <v>2.44</v>
      </c>
      <c r="J6666" t="s">
        <v>336</v>
      </c>
      <c r="K6666">
        <v>5230.5677855672102</v>
      </c>
      <c r="L6666">
        <v>1281489.1074639701</v>
      </c>
      <c r="M6666">
        <v>0</v>
      </c>
      <c r="N6666">
        <v>0</v>
      </c>
      <c r="O6666">
        <v>0</v>
      </c>
      <c r="P6666">
        <v>0</v>
      </c>
      <c r="Q6666">
        <v>2.44</v>
      </c>
      <c r="R6666">
        <v>5230.5677855672102</v>
      </c>
      <c r="S6666">
        <v>597.79999999999995</v>
      </c>
      <c r="T6666">
        <v>10</v>
      </c>
      <c r="U6666">
        <v>2143.67532195377</v>
      </c>
      <c r="V6666">
        <v>0.124872057318321</v>
      </c>
    </row>
    <row r="6667" spans="1:22" hidden="1" x14ac:dyDescent="0.25">
      <c r="A6667" t="str">
        <f t="shared" si="134"/>
        <v>55+MAsth Highop_ultrasound</v>
      </c>
      <c r="B6667" t="s">
        <v>2976</v>
      </c>
      <c r="C6667" t="s">
        <v>5</v>
      </c>
      <c r="D6667" t="s">
        <v>591</v>
      </c>
      <c r="E6667" t="s">
        <v>4975</v>
      </c>
      <c r="F6667">
        <v>245</v>
      </c>
      <c r="G6667" t="s">
        <v>310</v>
      </c>
      <c r="H6667">
        <v>269.63178032096801</v>
      </c>
      <c r="I6667">
        <v>0.38</v>
      </c>
      <c r="J6667" t="s">
        <v>333</v>
      </c>
      <c r="K6667">
        <v>102.46007652196801</v>
      </c>
      <c r="L6667">
        <v>25102.7187478821</v>
      </c>
      <c r="M6667">
        <v>0</v>
      </c>
      <c r="N6667">
        <v>0.38</v>
      </c>
      <c r="O6667">
        <v>0</v>
      </c>
      <c r="P6667">
        <v>0</v>
      </c>
      <c r="Q6667">
        <v>0</v>
      </c>
      <c r="R6667">
        <v>0</v>
      </c>
      <c r="S6667">
        <v>93.1</v>
      </c>
      <c r="T6667">
        <v>10</v>
      </c>
      <c r="U6667">
        <v>269.63178032096801</v>
      </c>
      <c r="V6667">
        <v>2.0844761382336801E-2</v>
      </c>
    </row>
    <row r="6668" spans="1:22" hidden="1" x14ac:dyDescent="0.25">
      <c r="A6668" t="str">
        <f t="shared" si="134"/>
        <v>55+MAsth Highop_xray</v>
      </c>
      <c r="B6668" t="s">
        <v>2976</v>
      </c>
      <c r="C6668" t="s">
        <v>5</v>
      </c>
      <c r="D6668" t="s">
        <v>591</v>
      </c>
      <c r="E6668" t="s">
        <v>4975</v>
      </c>
      <c r="F6668">
        <v>245</v>
      </c>
      <c r="G6668" t="s">
        <v>311</v>
      </c>
      <c r="H6668">
        <v>164.09985023075299</v>
      </c>
      <c r="I6668">
        <v>3.18</v>
      </c>
      <c r="J6668" t="s">
        <v>333</v>
      </c>
      <c r="K6668">
        <v>521.83752373379298</v>
      </c>
      <c r="L6668">
        <v>127850.193314779</v>
      </c>
      <c r="M6668">
        <v>0</v>
      </c>
      <c r="N6668">
        <v>3.18</v>
      </c>
      <c r="O6668">
        <v>0</v>
      </c>
      <c r="P6668">
        <v>0</v>
      </c>
      <c r="Q6668">
        <v>0</v>
      </c>
      <c r="R6668">
        <v>0</v>
      </c>
      <c r="S6668">
        <v>779.1</v>
      </c>
      <c r="T6668">
        <v>10</v>
      </c>
      <c r="U6668">
        <v>164.09985023075299</v>
      </c>
      <c r="V6668">
        <v>0.17443773998902901</v>
      </c>
    </row>
    <row r="6669" spans="1:22" hidden="1" x14ac:dyDescent="0.25">
      <c r="A6669" t="str">
        <f t="shared" si="134"/>
        <v>55+MAsth Highrx_generic</v>
      </c>
      <c r="B6669" t="s">
        <v>2976</v>
      </c>
      <c r="C6669" t="s">
        <v>5</v>
      </c>
      <c r="D6669" t="s">
        <v>591</v>
      </c>
      <c r="E6669" t="s">
        <v>4975</v>
      </c>
      <c r="F6669">
        <v>245</v>
      </c>
      <c r="G6669" t="s">
        <v>312</v>
      </c>
      <c r="H6669">
        <v>43.2786664837163</v>
      </c>
      <c r="I6669">
        <v>51.08</v>
      </c>
      <c r="J6669" t="s">
        <v>334</v>
      </c>
      <c r="K6669">
        <v>2210.6742839882299</v>
      </c>
      <c r="L6669">
        <v>541615.19957711594</v>
      </c>
      <c r="M6669">
        <v>0</v>
      </c>
      <c r="N6669">
        <v>0</v>
      </c>
      <c r="O6669">
        <v>51.08</v>
      </c>
      <c r="P6669">
        <v>0</v>
      </c>
      <c r="Q6669">
        <v>0</v>
      </c>
      <c r="R6669">
        <v>0</v>
      </c>
      <c r="S6669">
        <v>12514.6</v>
      </c>
      <c r="T6669">
        <v>10</v>
      </c>
      <c r="U6669">
        <v>43.2786664837163</v>
      </c>
      <c r="V6669">
        <v>0.76627662766276605</v>
      </c>
    </row>
    <row r="6670" spans="1:22" hidden="1" x14ac:dyDescent="0.25">
      <c r="A6670" t="str">
        <f t="shared" si="134"/>
        <v>55+MAsth Highrx_npbrand</v>
      </c>
      <c r="B6670" t="s">
        <v>2976</v>
      </c>
      <c r="C6670" t="s">
        <v>5</v>
      </c>
      <c r="D6670" t="s">
        <v>591</v>
      </c>
      <c r="E6670" t="s">
        <v>4975</v>
      </c>
      <c r="F6670">
        <v>245</v>
      </c>
      <c r="G6670" t="s">
        <v>2688</v>
      </c>
      <c r="H6670">
        <v>724.46818613625999</v>
      </c>
      <c r="I6670">
        <v>1.64199926851</v>
      </c>
      <c r="J6670" t="s">
        <v>334</v>
      </c>
      <c r="K6670">
        <v>1189.5762316945099</v>
      </c>
      <c r="L6670">
        <v>291446.176765154</v>
      </c>
      <c r="M6670">
        <v>0</v>
      </c>
      <c r="N6670">
        <v>0</v>
      </c>
      <c r="O6670">
        <v>1.64199926851</v>
      </c>
      <c r="P6670">
        <v>0</v>
      </c>
      <c r="Q6670">
        <v>0</v>
      </c>
      <c r="R6670">
        <v>0</v>
      </c>
      <c r="S6670">
        <v>402.28982078495</v>
      </c>
      <c r="T6670">
        <v>10</v>
      </c>
      <c r="U6670">
        <v>724.46818613625999</v>
      </c>
      <c r="V6670">
        <v>2.46324522728773E-2</v>
      </c>
    </row>
    <row r="6671" spans="1:22" hidden="1" x14ac:dyDescent="0.25">
      <c r="A6671" t="str">
        <f t="shared" si="134"/>
        <v>55+MAsth Highrx_pbrand</v>
      </c>
      <c r="B6671" t="s">
        <v>2976</v>
      </c>
      <c r="C6671" t="s">
        <v>5</v>
      </c>
      <c r="D6671" t="s">
        <v>591</v>
      </c>
      <c r="E6671" t="s">
        <v>4975</v>
      </c>
      <c r="F6671">
        <v>245</v>
      </c>
      <c r="G6671" t="s">
        <v>2687</v>
      </c>
      <c r="H6671">
        <v>449.61992268721798</v>
      </c>
      <c r="I6671">
        <v>11.36800073149</v>
      </c>
      <c r="J6671" t="s">
        <v>334</v>
      </c>
      <c r="K6671">
        <v>5111.2796100007699</v>
      </c>
      <c r="L6671">
        <v>1252263.5044501901</v>
      </c>
      <c r="M6671">
        <v>0</v>
      </c>
      <c r="N6671">
        <v>0</v>
      </c>
      <c r="O6671">
        <v>11.36800073149</v>
      </c>
      <c r="P6671">
        <v>0</v>
      </c>
      <c r="Q6671">
        <v>0</v>
      </c>
      <c r="R6671">
        <v>0</v>
      </c>
      <c r="S6671">
        <v>2785.16017921505</v>
      </c>
      <c r="T6671">
        <v>10</v>
      </c>
      <c r="U6671">
        <v>449.61992268721798</v>
      </c>
      <c r="V6671">
        <v>0.17053706467881799</v>
      </c>
    </row>
    <row r="6672" spans="1:22" hidden="1" x14ac:dyDescent="0.25">
      <c r="A6672" t="str">
        <f t="shared" si="134"/>
        <v>55+MAsth Highrx_specialty</v>
      </c>
      <c r="B6672" t="s">
        <v>2976</v>
      </c>
      <c r="C6672" t="s">
        <v>5</v>
      </c>
      <c r="D6672" t="s">
        <v>591</v>
      </c>
      <c r="E6672" t="s">
        <v>4975</v>
      </c>
      <c r="F6672">
        <v>245</v>
      </c>
      <c r="G6672" t="s">
        <v>313</v>
      </c>
      <c r="H6672">
        <v>4783.9588749686</v>
      </c>
      <c r="I6672">
        <v>2.57</v>
      </c>
      <c r="J6672" t="s">
        <v>334</v>
      </c>
      <c r="K6672">
        <v>12294.774308669301</v>
      </c>
      <c r="L6672">
        <v>3012219.7056239801</v>
      </c>
      <c r="M6672">
        <v>0</v>
      </c>
      <c r="N6672">
        <v>0</v>
      </c>
      <c r="O6672">
        <v>2.57</v>
      </c>
      <c r="P6672">
        <v>0</v>
      </c>
      <c r="Q6672">
        <v>0</v>
      </c>
      <c r="R6672">
        <v>0</v>
      </c>
      <c r="S6672">
        <v>629.65</v>
      </c>
      <c r="T6672">
        <v>10</v>
      </c>
      <c r="U6672">
        <v>4783.9588749686</v>
      </c>
      <c r="V6672">
        <v>3.8553855385538599E-2</v>
      </c>
    </row>
    <row r="6673" spans="1:22" hidden="1" x14ac:dyDescent="0.25">
      <c r="A6673" t="str">
        <f t="shared" si="134"/>
        <v>6-17FAsth Lowip_fac</v>
      </c>
      <c r="B6673" t="s">
        <v>272</v>
      </c>
      <c r="C6673" t="s">
        <v>9</v>
      </c>
      <c r="D6673" t="s">
        <v>339</v>
      </c>
      <c r="E6673" t="s">
        <v>4973</v>
      </c>
      <c r="F6673">
        <v>467</v>
      </c>
      <c r="G6673" t="s">
        <v>289</v>
      </c>
      <c r="H6673">
        <v>0</v>
      </c>
      <c r="I6673">
        <v>0</v>
      </c>
      <c r="J6673" t="s">
        <v>335</v>
      </c>
      <c r="K6673">
        <v>0</v>
      </c>
      <c r="L6673">
        <v>0</v>
      </c>
      <c r="M6673">
        <v>0</v>
      </c>
      <c r="N6673">
        <v>0</v>
      </c>
      <c r="O6673">
        <v>0</v>
      </c>
      <c r="P6673">
        <v>0</v>
      </c>
      <c r="Q6673">
        <v>0</v>
      </c>
      <c r="R6673">
        <v>0</v>
      </c>
      <c r="S6673">
        <v>0</v>
      </c>
      <c r="T6673">
        <v>3</v>
      </c>
      <c r="U6673">
        <v>1856.69779185996</v>
      </c>
      <c r="V6673">
        <v>1</v>
      </c>
    </row>
    <row r="6674" spans="1:22" hidden="1" x14ac:dyDescent="0.25">
      <c r="A6674" t="str">
        <f t="shared" si="134"/>
        <v>6-17FAsth Lowip_prof</v>
      </c>
      <c r="B6674" t="s">
        <v>272</v>
      </c>
      <c r="C6674" t="s">
        <v>9</v>
      </c>
      <c r="D6674" t="s">
        <v>339</v>
      </c>
      <c r="E6674" t="s">
        <v>4973</v>
      </c>
      <c r="F6674">
        <v>467</v>
      </c>
      <c r="G6674" t="s">
        <v>290</v>
      </c>
      <c r="H6674">
        <v>0</v>
      </c>
      <c r="I6674">
        <v>0</v>
      </c>
      <c r="J6674" t="s">
        <v>363</v>
      </c>
      <c r="K6674">
        <v>0</v>
      </c>
      <c r="L6674">
        <v>0</v>
      </c>
      <c r="M6674">
        <v>0</v>
      </c>
      <c r="N6674">
        <v>0</v>
      </c>
      <c r="O6674">
        <v>0</v>
      </c>
      <c r="P6674">
        <v>0</v>
      </c>
      <c r="Q6674">
        <v>0</v>
      </c>
      <c r="R6674">
        <v>0</v>
      </c>
      <c r="S6674">
        <v>0</v>
      </c>
      <c r="T6674">
        <v>3</v>
      </c>
      <c r="U6674">
        <v>556.510530162583</v>
      </c>
      <c r="V6674">
        <v>0.33333333333333298</v>
      </c>
    </row>
    <row r="6675" spans="1:22" hidden="1" x14ac:dyDescent="0.25">
      <c r="A6675" t="str">
        <f t="shared" si="134"/>
        <v>6-17FAsth Lowop_ambulance</v>
      </c>
      <c r="B6675" t="s">
        <v>272</v>
      </c>
      <c r="C6675" t="s">
        <v>9</v>
      </c>
      <c r="D6675" t="s">
        <v>339</v>
      </c>
      <c r="E6675" t="s">
        <v>4973</v>
      </c>
      <c r="F6675">
        <v>467</v>
      </c>
      <c r="G6675" t="s">
        <v>291</v>
      </c>
      <c r="H6675">
        <v>0</v>
      </c>
      <c r="I6675">
        <v>0</v>
      </c>
      <c r="J6675" t="s">
        <v>336</v>
      </c>
      <c r="K6675">
        <v>0</v>
      </c>
      <c r="L6675">
        <v>0</v>
      </c>
      <c r="M6675">
        <v>0</v>
      </c>
      <c r="N6675">
        <v>0</v>
      </c>
      <c r="O6675">
        <v>0</v>
      </c>
      <c r="P6675">
        <v>0</v>
      </c>
      <c r="Q6675">
        <v>0</v>
      </c>
      <c r="R6675">
        <v>0</v>
      </c>
      <c r="S6675">
        <v>0</v>
      </c>
      <c r="T6675">
        <v>3</v>
      </c>
      <c r="U6675">
        <v>0</v>
      </c>
      <c r="V6675">
        <v>0</v>
      </c>
    </row>
    <row r="6676" spans="1:22" hidden="1" x14ac:dyDescent="0.25">
      <c r="A6676" t="str">
        <f t="shared" si="134"/>
        <v>6-17FAsth Lowop_chiro</v>
      </c>
      <c r="B6676" t="s">
        <v>272</v>
      </c>
      <c r="C6676" t="s">
        <v>9</v>
      </c>
      <c r="D6676" t="s">
        <v>339</v>
      </c>
      <c r="E6676" t="s">
        <v>4973</v>
      </c>
      <c r="F6676">
        <v>467</v>
      </c>
      <c r="G6676" t="s">
        <v>292</v>
      </c>
      <c r="H6676">
        <v>38.322717350177598</v>
      </c>
      <c r="I6676">
        <v>0.08</v>
      </c>
      <c r="J6676" t="s">
        <v>332</v>
      </c>
      <c r="K6676">
        <v>3.0658173880142101</v>
      </c>
      <c r="L6676">
        <v>1431.7367202026401</v>
      </c>
      <c r="M6676">
        <v>0.08</v>
      </c>
      <c r="N6676">
        <v>0</v>
      </c>
      <c r="O6676">
        <v>0</v>
      </c>
      <c r="P6676">
        <v>0</v>
      </c>
      <c r="Q6676">
        <v>0</v>
      </c>
      <c r="R6676">
        <v>0</v>
      </c>
      <c r="S6676">
        <v>37.36</v>
      </c>
      <c r="T6676">
        <v>3</v>
      </c>
      <c r="U6676">
        <v>38.322717350177598</v>
      </c>
      <c r="V6676">
        <v>1.5936254980079698E-2</v>
      </c>
    </row>
    <row r="6677" spans="1:22" hidden="1" x14ac:dyDescent="0.25">
      <c r="A6677" t="str">
        <f t="shared" si="134"/>
        <v>6-17FAsth Lowop_ct_mri</v>
      </c>
      <c r="B6677" t="s">
        <v>272</v>
      </c>
      <c r="C6677" t="s">
        <v>9</v>
      </c>
      <c r="D6677" t="s">
        <v>339</v>
      </c>
      <c r="E6677" t="s">
        <v>4973</v>
      </c>
      <c r="F6677">
        <v>467</v>
      </c>
      <c r="G6677" t="s">
        <v>293</v>
      </c>
      <c r="H6677">
        <v>199.564500928466</v>
      </c>
      <c r="I6677">
        <v>0.01</v>
      </c>
      <c r="J6677" t="s">
        <v>333</v>
      </c>
      <c r="K6677">
        <v>1.99564500928466</v>
      </c>
      <c r="L6677">
        <v>931.96621933593804</v>
      </c>
      <c r="M6677">
        <v>0</v>
      </c>
      <c r="N6677">
        <v>0.01</v>
      </c>
      <c r="O6677">
        <v>0</v>
      </c>
      <c r="P6677">
        <v>0</v>
      </c>
      <c r="Q6677">
        <v>0</v>
      </c>
      <c r="R6677">
        <v>0</v>
      </c>
      <c r="S6677">
        <v>4.67</v>
      </c>
      <c r="T6677">
        <v>3</v>
      </c>
      <c r="U6677">
        <v>199.564500928466</v>
      </c>
      <c r="V6677">
        <v>5.4945054945054897E-3</v>
      </c>
    </row>
    <row r="6678" spans="1:22" hidden="1" x14ac:dyDescent="0.25">
      <c r="A6678" t="str">
        <f t="shared" si="134"/>
        <v>6-17FAsth Lowop_diagnostic_cardiology</v>
      </c>
      <c r="B6678" t="s">
        <v>272</v>
      </c>
      <c r="C6678" t="s">
        <v>9</v>
      </c>
      <c r="D6678" t="s">
        <v>339</v>
      </c>
      <c r="E6678" t="s">
        <v>4973</v>
      </c>
      <c r="F6678">
        <v>467</v>
      </c>
      <c r="G6678" t="s">
        <v>294</v>
      </c>
      <c r="H6678">
        <v>60.043158125495601</v>
      </c>
      <c r="I6678">
        <v>0.62</v>
      </c>
      <c r="J6678" t="s">
        <v>333</v>
      </c>
      <c r="K6678">
        <v>37.226758037807301</v>
      </c>
      <c r="L6678">
        <v>17384.896003655998</v>
      </c>
      <c r="M6678">
        <v>0</v>
      </c>
      <c r="N6678">
        <v>0.62</v>
      </c>
      <c r="O6678">
        <v>0</v>
      </c>
      <c r="P6678">
        <v>0</v>
      </c>
      <c r="Q6678">
        <v>0</v>
      </c>
      <c r="R6678">
        <v>0</v>
      </c>
      <c r="S6678">
        <v>289.54000000000002</v>
      </c>
      <c r="T6678">
        <v>3</v>
      </c>
      <c r="U6678">
        <v>60.043158125495601</v>
      </c>
      <c r="V6678">
        <v>0.340659340659341</v>
      </c>
    </row>
    <row r="6679" spans="1:22" hidden="1" x14ac:dyDescent="0.25">
      <c r="A6679" t="str">
        <f t="shared" si="134"/>
        <v>6-17FAsth Lowop_dialysis</v>
      </c>
      <c r="B6679" t="s">
        <v>272</v>
      </c>
      <c r="C6679" t="s">
        <v>9</v>
      </c>
      <c r="D6679" t="s">
        <v>339</v>
      </c>
      <c r="E6679" t="s">
        <v>4973</v>
      </c>
      <c r="F6679">
        <v>467</v>
      </c>
      <c r="G6679" t="s">
        <v>295</v>
      </c>
      <c r="H6679">
        <v>0</v>
      </c>
      <c r="I6679">
        <v>0</v>
      </c>
      <c r="J6679" t="s">
        <v>336</v>
      </c>
      <c r="K6679">
        <v>0</v>
      </c>
      <c r="L6679">
        <v>0</v>
      </c>
      <c r="M6679">
        <v>0</v>
      </c>
      <c r="N6679">
        <v>0</v>
      </c>
      <c r="O6679">
        <v>0</v>
      </c>
      <c r="P6679">
        <v>0</v>
      </c>
      <c r="Q6679">
        <v>0</v>
      </c>
      <c r="R6679">
        <v>0</v>
      </c>
      <c r="S6679">
        <v>0</v>
      </c>
      <c r="T6679">
        <v>3</v>
      </c>
      <c r="U6679">
        <v>0</v>
      </c>
      <c r="V6679">
        <v>0</v>
      </c>
    </row>
    <row r="6680" spans="1:22" hidden="1" x14ac:dyDescent="0.25">
      <c r="A6680" t="str">
        <f t="shared" ref="A6680:A6743" si="135">B6680&amp;C6680&amp;E6680&amp;G6680</f>
        <v>6-17FAsth Lowop_dme</v>
      </c>
      <c r="B6680" t="s">
        <v>272</v>
      </c>
      <c r="C6680" t="s">
        <v>9</v>
      </c>
      <c r="D6680" t="s">
        <v>339</v>
      </c>
      <c r="E6680" t="s">
        <v>4973</v>
      </c>
      <c r="F6680">
        <v>467</v>
      </c>
      <c r="G6680" t="s">
        <v>296</v>
      </c>
      <c r="H6680">
        <v>103.272385831584</v>
      </c>
      <c r="I6680">
        <v>0.03</v>
      </c>
      <c r="J6680" t="s">
        <v>336</v>
      </c>
      <c r="K6680">
        <v>3.0981715749475098</v>
      </c>
      <c r="L6680">
        <v>1446.84612550049</v>
      </c>
      <c r="M6680">
        <v>0</v>
      </c>
      <c r="N6680">
        <v>0</v>
      </c>
      <c r="O6680">
        <v>0</v>
      </c>
      <c r="P6680">
        <v>0</v>
      </c>
      <c r="Q6680">
        <v>0.03</v>
      </c>
      <c r="R6680">
        <v>3.0981715749475098</v>
      </c>
      <c r="S6680">
        <v>14.01</v>
      </c>
      <c r="T6680">
        <v>3</v>
      </c>
      <c r="U6680">
        <v>103.272385831584</v>
      </c>
      <c r="V6680">
        <v>2.3622047244094498E-2</v>
      </c>
    </row>
    <row r="6681" spans="1:22" hidden="1" x14ac:dyDescent="0.25">
      <c r="A6681" t="str">
        <f t="shared" si="135"/>
        <v>6-17FAsth Lowop_er_fac</v>
      </c>
      <c r="B6681" t="s">
        <v>272</v>
      </c>
      <c r="C6681" t="s">
        <v>9</v>
      </c>
      <c r="D6681" t="s">
        <v>339</v>
      </c>
      <c r="E6681" t="s">
        <v>4973</v>
      </c>
      <c r="F6681">
        <v>467</v>
      </c>
      <c r="G6681" t="s">
        <v>297</v>
      </c>
      <c r="H6681">
        <v>661.80033110936097</v>
      </c>
      <c r="I6681">
        <v>0.08</v>
      </c>
      <c r="J6681" t="s">
        <v>336</v>
      </c>
      <c r="K6681">
        <v>52.944026488748896</v>
      </c>
      <c r="L6681">
        <v>24724.8603702457</v>
      </c>
      <c r="M6681">
        <v>0</v>
      </c>
      <c r="N6681">
        <v>0</v>
      </c>
      <c r="O6681">
        <v>0</v>
      </c>
      <c r="P6681">
        <v>0</v>
      </c>
      <c r="Q6681">
        <v>0.08</v>
      </c>
      <c r="R6681">
        <v>52.944026488748896</v>
      </c>
      <c r="S6681">
        <v>37.36</v>
      </c>
      <c r="T6681">
        <v>3</v>
      </c>
      <c r="U6681">
        <v>661.80033110936097</v>
      </c>
      <c r="V6681">
        <v>6.2992125984251995E-2</v>
      </c>
    </row>
    <row r="6682" spans="1:22" hidden="1" x14ac:dyDescent="0.25">
      <c r="A6682" t="str">
        <f t="shared" si="135"/>
        <v>6-17FAsth Lowop_er_prof</v>
      </c>
      <c r="B6682" t="s">
        <v>272</v>
      </c>
      <c r="C6682" t="s">
        <v>9</v>
      </c>
      <c r="D6682" t="s">
        <v>339</v>
      </c>
      <c r="E6682" t="s">
        <v>4973</v>
      </c>
      <c r="F6682">
        <v>467</v>
      </c>
      <c r="G6682" t="s">
        <v>298</v>
      </c>
      <c r="H6682">
        <v>0</v>
      </c>
      <c r="I6682">
        <v>0</v>
      </c>
      <c r="J6682" t="s">
        <v>276</v>
      </c>
      <c r="K6682">
        <v>0</v>
      </c>
      <c r="L6682">
        <v>0</v>
      </c>
      <c r="M6682">
        <v>0</v>
      </c>
      <c r="N6682">
        <v>0</v>
      </c>
      <c r="O6682">
        <v>0</v>
      </c>
      <c r="P6682">
        <v>0</v>
      </c>
      <c r="Q6682">
        <v>0</v>
      </c>
      <c r="R6682">
        <v>0</v>
      </c>
      <c r="S6682">
        <v>0</v>
      </c>
      <c r="T6682">
        <v>3</v>
      </c>
      <c r="U6682">
        <v>0</v>
      </c>
      <c r="V6682">
        <v>0</v>
      </c>
    </row>
    <row r="6683" spans="1:22" hidden="1" x14ac:dyDescent="0.25">
      <c r="A6683" t="str">
        <f t="shared" si="135"/>
        <v>6-17FAsth Lowop_eye</v>
      </c>
      <c r="B6683" t="s">
        <v>272</v>
      </c>
      <c r="C6683" t="s">
        <v>9</v>
      </c>
      <c r="D6683" t="s">
        <v>339</v>
      </c>
      <c r="E6683" t="s">
        <v>4973</v>
      </c>
      <c r="F6683">
        <v>467</v>
      </c>
      <c r="G6683" t="s">
        <v>299</v>
      </c>
      <c r="H6683">
        <v>105.229201424903</v>
      </c>
      <c r="I6683">
        <v>0.03</v>
      </c>
      <c r="J6683" t="s">
        <v>332</v>
      </c>
      <c r="K6683">
        <v>3.1568760427470801</v>
      </c>
      <c r="L6683">
        <v>1474.26111196289</v>
      </c>
      <c r="M6683">
        <v>0.03</v>
      </c>
      <c r="N6683">
        <v>0</v>
      </c>
      <c r="O6683">
        <v>0</v>
      </c>
      <c r="P6683">
        <v>0</v>
      </c>
      <c r="Q6683">
        <v>0</v>
      </c>
      <c r="R6683">
        <v>0</v>
      </c>
      <c r="S6683">
        <v>14.01</v>
      </c>
      <c r="T6683">
        <v>3</v>
      </c>
      <c r="U6683">
        <v>105.229201424903</v>
      </c>
      <c r="V6683">
        <v>5.9760956175298804E-3</v>
      </c>
    </row>
    <row r="6684" spans="1:22" hidden="1" x14ac:dyDescent="0.25">
      <c r="A6684" t="str">
        <f t="shared" si="135"/>
        <v>6-17FAsth Lowop_jcode</v>
      </c>
      <c r="B6684" t="s">
        <v>272</v>
      </c>
      <c r="C6684" t="s">
        <v>9</v>
      </c>
      <c r="D6684" t="s">
        <v>339</v>
      </c>
      <c r="E6684" t="s">
        <v>4973</v>
      </c>
      <c r="F6684">
        <v>467</v>
      </c>
      <c r="G6684" t="s">
        <v>300</v>
      </c>
      <c r="H6684">
        <v>0</v>
      </c>
      <c r="I6684">
        <v>0</v>
      </c>
      <c r="J6684" t="s">
        <v>336</v>
      </c>
      <c r="K6684">
        <v>0</v>
      </c>
      <c r="L6684">
        <v>0</v>
      </c>
      <c r="M6684">
        <v>0</v>
      </c>
      <c r="N6684">
        <v>0</v>
      </c>
      <c r="O6684">
        <v>0</v>
      </c>
      <c r="P6684">
        <v>0</v>
      </c>
      <c r="Q6684">
        <v>0</v>
      </c>
      <c r="R6684">
        <v>0</v>
      </c>
      <c r="S6684">
        <v>0</v>
      </c>
      <c r="T6684">
        <v>3</v>
      </c>
      <c r="U6684">
        <v>0</v>
      </c>
      <c r="V6684">
        <v>0</v>
      </c>
    </row>
    <row r="6685" spans="1:22" hidden="1" x14ac:dyDescent="0.25">
      <c r="A6685" t="str">
        <f t="shared" si="135"/>
        <v>6-17FAsth Lowop_lab</v>
      </c>
      <c r="B6685" t="s">
        <v>272</v>
      </c>
      <c r="C6685" t="s">
        <v>9</v>
      </c>
      <c r="D6685" t="s">
        <v>339</v>
      </c>
      <c r="E6685" t="s">
        <v>4973</v>
      </c>
      <c r="F6685">
        <v>467</v>
      </c>
      <c r="G6685" t="s">
        <v>301</v>
      </c>
      <c r="H6685">
        <v>36.4689236258913</v>
      </c>
      <c r="I6685">
        <v>0.98</v>
      </c>
      <c r="J6685" t="s">
        <v>333</v>
      </c>
      <c r="K6685">
        <v>35.739545153373498</v>
      </c>
      <c r="L6685">
        <v>16690.367586625402</v>
      </c>
      <c r="M6685">
        <v>0</v>
      </c>
      <c r="N6685">
        <v>0.98</v>
      </c>
      <c r="O6685">
        <v>0</v>
      </c>
      <c r="P6685">
        <v>0</v>
      </c>
      <c r="Q6685">
        <v>0</v>
      </c>
      <c r="R6685">
        <v>0</v>
      </c>
      <c r="S6685">
        <v>457.66</v>
      </c>
      <c r="T6685">
        <v>3</v>
      </c>
      <c r="U6685">
        <v>36.4689236258913</v>
      </c>
      <c r="V6685">
        <v>0.53846153846153799</v>
      </c>
    </row>
    <row r="6686" spans="1:22" hidden="1" x14ac:dyDescent="0.25">
      <c r="A6686" t="str">
        <f t="shared" si="135"/>
        <v>6-17FAsth Lowop_mh</v>
      </c>
      <c r="B6686" t="s">
        <v>272</v>
      </c>
      <c r="C6686" t="s">
        <v>9</v>
      </c>
      <c r="D6686" t="s">
        <v>339</v>
      </c>
      <c r="E6686" t="s">
        <v>4973</v>
      </c>
      <c r="F6686">
        <v>467</v>
      </c>
      <c r="G6686" t="s">
        <v>302</v>
      </c>
      <c r="H6686">
        <v>105.07571106636701</v>
      </c>
      <c r="I6686">
        <v>0.1</v>
      </c>
      <c r="J6686" t="s">
        <v>332</v>
      </c>
      <c r="K6686">
        <v>10.5075711066367</v>
      </c>
      <c r="L6686">
        <v>4907.03570679932</v>
      </c>
      <c r="M6686">
        <v>0.1</v>
      </c>
      <c r="N6686">
        <v>0</v>
      </c>
      <c r="O6686">
        <v>0</v>
      </c>
      <c r="P6686">
        <v>0</v>
      </c>
      <c r="Q6686">
        <v>0</v>
      </c>
      <c r="R6686">
        <v>0</v>
      </c>
      <c r="S6686">
        <v>46.7</v>
      </c>
      <c r="T6686">
        <v>3</v>
      </c>
      <c r="U6686">
        <v>105.07571106636701</v>
      </c>
      <c r="V6686">
        <v>1.9920318725099601E-2</v>
      </c>
    </row>
    <row r="6687" spans="1:22" hidden="1" x14ac:dyDescent="0.25">
      <c r="A6687" t="str">
        <f t="shared" si="135"/>
        <v>6-17FAsth Lowop_op_fac</v>
      </c>
      <c r="B6687" t="s">
        <v>272</v>
      </c>
      <c r="C6687" t="s">
        <v>9</v>
      </c>
      <c r="D6687" t="s">
        <v>339</v>
      </c>
      <c r="E6687" t="s">
        <v>4973</v>
      </c>
      <c r="F6687">
        <v>467</v>
      </c>
      <c r="G6687" t="s">
        <v>303</v>
      </c>
      <c r="H6687">
        <v>163.979781049808</v>
      </c>
      <c r="I6687">
        <v>0.06</v>
      </c>
      <c r="J6687" t="s">
        <v>336</v>
      </c>
      <c r="K6687">
        <v>9.8387868629884707</v>
      </c>
      <c r="L6687">
        <v>4594.7134650156204</v>
      </c>
      <c r="M6687">
        <v>0</v>
      </c>
      <c r="N6687">
        <v>0</v>
      </c>
      <c r="O6687">
        <v>0</v>
      </c>
      <c r="P6687">
        <v>0</v>
      </c>
      <c r="Q6687">
        <v>0.06</v>
      </c>
      <c r="R6687">
        <v>9.8387868629884707</v>
      </c>
      <c r="S6687">
        <v>28.02</v>
      </c>
      <c r="T6687">
        <v>3</v>
      </c>
      <c r="U6687">
        <v>163.979781049808</v>
      </c>
      <c r="V6687">
        <v>4.7244094488188997E-2</v>
      </c>
    </row>
    <row r="6688" spans="1:22" hidden="1" x14ac:dyDescent="0.25">
      <c r="A6688" t="str">
        <f t="shared" si="135"/>
        <v>6-17FAsth Lowop_other</v>
      </c>
      <c r="B6688" t="s">
        <v>272</v>
      </c>
      <c r="C6688" t="s">
        <v>9</v>
      </c>
      <c r="D6688" t="s">
        <v>339</v>
      </c>
      <c r="E6688" t="s">
        <v>4973</v>
      </c>
      <c r="F6688">
        <v>467</v>
      </c>
      <c r="G6688" t="s">
        <v>304</v>
      </c>
      <c r="H6688">
        <v>49.5499665309598</v>
      </c>
      <c r="I6688">
        <v>1</v>
      </c>
      <c r="J6688" t="s">
        <v>336</v>
      </c>
      <c r="K6688">
        <v>49.5499665309598</v>
      </c>
      <c r="L6688">
        <v>23139.8343699582</v>
      </c>
      <c r="M6688">
        <v>0</v>
      </c>
      <c r="N6688">
        <v>0</v>
      </c>
      <c r="O6688">
        <v>0</v>
      </c>
      <c r="P6688">
        <v>0</v>
      </c>
      <c r="Q6688">
        <v>1</v>
      </c>
      <c r="R6688">
        <v>49.5499665309598</v>
      </c>
      <c r="S6688">
        <v>467</v>
      </c>
      <c r="T6688">
        <v>3</v>
      </c>
      <c r="U6688">
        <v>49.5499665309598</v>
      </c>
      <c r="V6688">
        <v>0.78740157480314898</v>
      </c>
    </row>
    <row r="6689" spans="1:22" hidden="1" x14ac:dyDescent="0.25">
      <c r="A6689" t="str">
        <f t="shared" si="135"/>
        <v>6-17FAsth Lowop_prev</v>
      </c>
      <c r="B6689" t="s">
        <v>272</v>
      </c>
      <c r="C6689" t="s">
        <v>9</v>
      </c>
      <c r="D6689" t="s">
        <v>339</v>
      </c>
      <c r="E6689" t="s">
        <v>4973</v>
      </c>
      <c r="F6689">
        <v>467</v>
      </c>
      <c r="G6689" t="s">
        <v>305</v>
      </c>
      <c r="H6689">
        <v>163.86370610861499</v>
      </c>
      <c r="I6689">
        <v>1.37</v>
      </c>
      <c r="J6689" t="s">
        <v>332</v>
      </c>
      <c r="K6689">
        <v>224.49327736880301</v>
      </c>
      <c r="L6689">
        <v>104838.360531231</v>
      </c>
      <c r="M6689">
        <v>1.37</v>
      </c>
      <c r="N6689">
        <v>0</v>
      </c>
      <c r="O6689">
        <v>0</v>
      </c>
      <c r="P6689">
        <v>0</v>
      </c>
      <c r="Q6689">
        <v>0</v>
      </c>
      <c r="R6689">
        <v>0</v>
      </c>
      <c r="S6689">
        <v>639.79</v>
      </c>
      <c r="T6689">
        <v>3</v>
      </c>
      <c r="U6689">
        <v>163.86370610861499</v>
      </c>
      <c r="V6689">
        <v>0.27290836653386502</v>
      </c>
    </row>
    <row r="6690" spans="1:22" hidden="1" x14ac:dyDescent="0.25">
      <c r="A6690" t="str">
        <f t="shared" si="135"/>
        <v>6-17FAsth Lowop_primcare</v>
      </c>
      <c r="B6690" t="s">
        <v>272</v>
      </c>
      <c r="C6690" t="s">
        <v>9</v>
      </c>
      <c r="D6690" t="s">
        <v>339</v>
      </c>
      <c r="E6690" t="s">
        <v>4973</v>
      </c>
      <c r="F6690">
        <v>467</v>
      </c>
      <c r="G6690" t="s">
        <v>306</v>
      </c>
      <c r="H6690">
        <v>105.155649407929</v>
      </c>
      <c r="I6690">
        <v>2.25</v>
      </c>
      <c r="J6690" t="s">
        <v>332</v>
      </c>
      <c r="K6690">
        <v>236.60021116784</v>
      </c>
      <c r="L6690">
        <v>110492.29861538101</v>
      </c>
      <c r="M6690">
        <v>2.25</v>
      </c>
      <c r="N6690">
        <v>0</v>
      </c>
      <c r="O6690">
        <v>0</v>
      </c>
      <c r="P6690">
        <v>0</v>
      </c>
      <c r="Q6690">
        <v>0</v>
      </c>
      <c r="R6690">
        <v>0</v>
      </c>
      <c r="S6690">
        <v>1050.75</v>
      </c>
      <c r="T6690">
        <v>3</v>
      </c>
      <c r="U6690">
        <v>105.155649407929</v>
      </c>
      <c r="V6690">
        <v>0.44820717131474103</v>
      </c>
    </row>
    <row r="6691" spans="1:22" hidden="1" x14ac:dyDescent="0.25">
      <c r="A6691" t="str">
        <f t="shared" si="135"/>
        <v>6-17FAsth Lowop_rehab</v>
      </c>
      <c r="B6691" t="s">
        <v>272</v>
      </c>
      <c r="C6691" t="s">
        <v>9</v>
      </c>
      <c r="D6691" t="s">
        <v>339</v>
      </c>
      <c r="E6691" t="s">
        <v>4973</v>
      </c>
      <c r="F6691">
        <v>467</v>
      </c>
      <c r="G6691" t="s">
        <v>307</v>
      </c>
      <c r="H6691">
        <v>65.674738057543095</v>
      </c>
      <c r="I6691">
        <v>0.08</v>
      </c>
      <c r="J6691" t="s">
        <v>336</v>
      </c>
      <c r="K6691">
        <v>5.2539790446034402</v>
      </c>
      <c r="L6691">
        <v>2453.6082138298102</v>
      </c>
      <c r="M6691">
        <v>0</v>
      </c>
      <c r="N6691">
        <v>0</v>
      </c>
      <c r="O6691">
        <v>0</v>
      </c>
      <c r="P6691">
        <v>0</v>
      </c>
      <c r="Q6691">
        <v>0.08</v>
      </c>
      <c r="R6691">
        <v>5.2539790446034402</v>
      </c>
      <c r="S6691">
        <v>37.36</v>
      </c>
      <c r="T6691">
        <v>3</v>
      </c>
      <c r="U6691">
        <v>65.674738057543095</v>
      </c>
      <c r="V6691">
        <v>6.2992125984251995E-2</v>
      </c>
    </row>
    <row r="6692" spans="1:22" hidden="1" x14ac:dyDescent="0.25">
      <c r="A6692" t="str">
        <f t="shared" si="135"/>
        <v>6-17FAsth Lowop_speccare</v>
      </c>
      <c r="B6692" t="s">
        <v>272</v>
      </c>
      <c r="C6692" t="s">
        <v>9</v>
      </c>
      <c r="D6692" t="s">
        <v>339</v>
      </c>
      <c r="E6692" t="s">
        <v>4973</v>
      </c>
      <c r="F6692">
        <v>467</v>
      </c>
      <c r="G6692" t="s">
        <v>308</v>
      </c>
      <c r="H6692">
        <v>112.62740524837101</v>
      </c>
      <c r="I6692">
        <v>1.19</v>
      </c>
      <c r="J6692" t="s">
        <v>332</v>
      </c>
      <c r="K6692">
        <v>134.02661224556201</v>
      </c>
      <c r="L6692">
        <v>62590.4279186774</v>
      </c>
      <c r="M6692">
        <v>1.19</v>
      </c>
      <c r="N6692">
        <v>0</v>
      </c>
      <c r="O6692">
        <v>0</v>
      </c>
      <c r="P6692">
        <v>0</v>
      </c>
      <c r="Q6692">
        <v>0</v>
      </c>
      <c r="R6692">
        <v>0</v>
      </c>
      <c r="S6692">
        <v>555.73</v>
      </c>
      <c r="T6692">
        <v>3</v>
      </c>
      <c r="U6692">
        <v>112.62740524837101</v>
      </c>
      <c r="V6692">
        <v>0.23705179282868499</v>
      </c>
    </row>
    <row r="6693" spans="1:22" hidden="1" x14ac:dyDescent="0.25">
      <c r="A6693" t="str">
        <f t="shared" si="135"/>
        <v>6-17FAsth Lowop_surg</v>
      </c>
      <c r="B6693" t="s">
        <v>272</v>
      </c>
      <c r="C6693" t="s">
        <v>9</v>
      </c>
      <c r="D6693" t="s">
        <v>339</v>
      </c>
      <c r="E6693" t="s">
        <v>4973</v>
      </c>
      <c r="F6693">
        <v>467</v>
      </c>
      <c r="G6693" t="s">
        <v>309</v>
      </c>
      <c r="H6693">
        <v>11.9475505701428</v>
      </c>
      <c r="I6693">
        <v>0.02</v>
      </c>
      <c r="J6693" t="s">
        <v>336</v>
      </c>
      <c r="K6693">
        <v>0.23895101140285699</v>
      </c>
      <c r="L6693">
        <v>111.590122325134</v>
      </c>
      <c r="M6693">
        <v>0</v>
      </c>
      <c r="N6693">
        <v>0</v>
      </c>
      <c r="O6693">
        <v>0</v>
      </c>
      <c r="P6693">
        <v>0</v>
      </c>
      <c r="Q6693">
        <v>0.02</v>
      </c>
      <c r="R6693">
        <v>0.23895101140285699</v>
      </c>
      <c r="S6693">
        <v>9.34</v>
      </c>
      <c r="T6693">
        <v>3</v>
      </c>
      <c r="U6693">
        <v>11.9475505701428</v>
      </c>
      <c r="V6693">
        <v>1.5748031496062999E-2</v>
      </c>
    </row>
    <row r="6694" spans="1:22" hidden="1" x14ac:dyDescent="0.25">
      <c r="A6694" t="str">
        <f t="shared" si="135"/>
        <v>6-17FAsth Lowop_ultrasound</v>
      </c>
      <c r="B6694" t="s">
        <v>272</v>
      </c>
      <c r="C6694" t="s">
        <v>9</v>
      </c>
      <c r="D6694" t="s">
        <v>339</v>
      </c>
      <c r="E6694" t="s">
        <v>4973</v>
      </c>
      <c r="F6694">
        <v>467</v>
      </c>
      <c r="G6694" t="s">
        <v>310</v>
      </c>
      <c r="H6694">
        <v>0</v>
      </c>
      <c r="I6694">
        <v>0</v>
      </c>
      <c r="J6694" t="s">
        <v>333</v>
      </c>
      <c r="K6694">
        <v>0</v>
      </c>
      <c r="L6694">
        <v>0</v>
      </c>
      <c r="M6694">
        <v>0</v>
      </c>
      <c r="N6694">
        <v>0</v>
      </c>
      <c r="O6694">
        <v>0</v>
      </c>
      <c r="P6694">
        <v>0</v>
      </c>
      <c r="Q6694">
        <v>0</v>
      </c>
      <c r="R6694">
        <v>0</v>
      </c>
      <c r="S6694">
        <v>0</v>
      </c>
      <c r="T6694">
        <v>3</v>
      </c>
      <c r="U6694">
        <v>0</v>
      </c>
      <c r="V6694">
        <v>0</v>
      </c>
    </row>
    <row r="6695" spans="1:22" hidden="1" x14ac:dyDescent="0.25">
      <c r="A6695" t="str">
        <f t="shared" si="135"/>
        <v>6-17FAsth Lowop_xray</v>
      </c>
      <c r="B6695" t="s">
        <v>272</v>
      </c>
      <c r="C6695" t="s">
        <v>9</v>
      </c>
      <c r="D6695" t="s">
        <v>339</v>
      </c>
      <c r="E6695" t="s">
        <v>4973</v>
      </c>
      <c r="F6695">
        <v>467</v>
      </c>
      <c r="G6695" t="s">
        <v>311</v>
      </c>
      <c r="H6695">
        <v>83.271477472837006</v>
      </c>
      <c r="I6695">
        <v>0.21</v>
      </c>
      <c r="J6695" t="s">
        <v>333</v>
      </c>
      <c r="K6695">
        <v>17.487010269295801</v>
      </c>
      <c r="L6695">
        <v>8166.4337957611297</v>
      </c>
      <c r="M6695">
        <v>0</v>
      </c>
      <c r="N6695">
        <v>0.21</v>
      </c>
      <c r="O6695">
        <v>0</v>
      </c>
      <c r="P6695">
        <v>0</v>
      </c>
      <c r="Q6695">
        <v>0</v>
      </c>
      <c r="R6695">
        <v>0</v>
      </c>
      <c r="S6695">
        <v>98.07</v>
      </c>
      <c r="T6695">
        <v>3</v>
      </c>
      <c r="U6695">
        <v>83.271477472837006</v>
      </c>
      <c r="V6695">
        <v>0.115384615384615</v>
      </c>
    </row>
    <row r="6696" spans="1:22" hidden="1" x14ac:dyDescent="0.25">
      <c r="A6696" t="str">
        <f t="shared" si="135"/>
        <v>6-17FAsth Lowrx_generic</v>
      </c>
      <c r="B6696" t="s">
        <v>272</v>
      </c>
      <c r="C6696" t="s">
        <v>9</v>
      </c>
      <c r="D6696" t="s">
        <v>339</v>
      </c>
      <c r="E6696" t="s">
        <v>4973</v>
      </c>
      <c r="F6696">
        <v>467</v>
      </c>
      <c r="G6696" t="s">
        <v>312</v>
      </c>
      <c r="H6696">
        <v>24.737988746427501</v>
      </c>
      <c r="I6696">
        <v>4.09</v>
      </c>
      <c r="J6696" t="s">
        <v>334</v>
      </c>
      <c r="K6696">
        <v>101.17837397288901</v>
      </c>
      <c r="L6696">
        <v>47250.300645338997</v>
      </c>
      <c r="M6696">
        <v>0</v>
      </c>
      <c r="N6696">
        <v>0</v>
      </c>
      <c r="O6696">
        <v>4.09</v>
      </c>
      <c r="P6696">
        <v>0</v>
      </c>
      <c r="Q6696">
        <v>0</v>
      </c>
      <c r="R6696">
        <v>0</v>
      </c>
      <c r="S6696">
        <v>1910.03</v>
      </c>
      <c r="T6696">
        <v>3</v>
      </c>
      <c r="U6696">
        <v>24.737988746427501</v>
      </c>
      <c r="V6696">
        <v>0.67159277504105097</v>
      </c>
    </row>
    <row r="6697" spans="1:22" hidden="1" x14ac:dyDescent="0.25">
      <c r="A6697" t="str">
        <f t="shared" si="135"/>
        <v>6-17FAsth Lowrx_npbrand</v>
      </c>
      <c r="B6697" t="s">
        <v>272</v>
      </c>
      <c r="C6697" t="s">
        <v>9</v>
      </c>
      <c r="D6697" t="s">
        <v>339</v>
      </c>
      <c r="E6697" t="s">
        <v>4973</v>
      </c>
      <c r="F6697">
        <v>467</v>
      </c>
      <c r="G6697" t="s">
        <v>2688</v>
      </c>
      <c r="H6697">
        <v>171.04652277160801</v>
      </c>
      <c r="I6697">
        <v>0.25242110200000001</v>
      </c>
      <c r="J6697" t="s">
        <v>334</v>
      </c>
      <c r="K6697">
        <v>43.175751771277397</v>
      </c>
      <c r="L6697">
        <v>20163.076077186499</v>
      </c>
      <c r="M6697">
        <v>0</v>
      </c>
      <c r="N6697">
        <v>0</v>
      </c>
      <c r="O6697">
        <v>0.25242110200000001</v>
      </c>
      <c r="P6697">
        <v>0</v>
      </c>
      <c r="Q6697">
        <v>0</v>
      </c>
      <c r="R6697">
        <v>0</v>
      </c>
      <c r="S6697">
        <v>117.880654634</v>
      </c>
      <c r="T6697">
        <v>3</v>
      </c>
      <c r="U6697">
        <v>171.04652277160801</v>
      </c>
      <c r="V6697">
        <v>4.1448456814449898E-2</v>
      </c>
    </row>
    <row r="6698" spans="1:22" hidden="1" x14ac:dyDescent="0.25">
      <c r="A6698" t="str">
        <f t="shared" si="135"/>
        <v>6-17FAsth Lowrx_pbrand</v>
      </c>
      <c r="B6698" t="s">
        <v>272</v>
      </c>
      <c r="C6698" t="s">
        <v>9</v>
      </c>
      <c r="D6698" t="s">
        <v>339</v>
      </c>
      <c r="E6698" t="s">
        <v>4973</v>
      </c>
      <c r="F6698">
        <v>467</v>
      </c>
      <c r="G6698" t="s">
        <v>2687</v>
      </c>
      <c r="H6698">
        <v>106.155005583673</v>
      </c>
      <c r="I6698">
        <v>1.747578898</v>
      </c>
      <c r="J6698" t="s">
        <v>334</v>
      </c>
      <c r="K6698">
        <v>185.514247675099</v>
      </c>
      <c r="L6698">
        <v>86635.153664270998</v>
      </c>
      <c r="M6698">
        <v>0</v>
      </c>
      <c r="N6698">
        <v>0</v>
      </c>
      <c r="O6698">
        <v>1.747578898</v>
      </c>
      <c r="P6698">
        <v>0</v>
      </c>
      <c r="Q6698">
        <v>0</v>
      </c>
      <c r="R6698">
        <v>0</v>
      </c>
      <c r="S6698">
        <v>816.11934536599995</v>
      </c>
      <c r="T6698">
        <v>3</v>
      </c>
      <c r="U6698">
        <v>106.155005583673</v>
      </c>
      <c r="V6698">
        <v>0.286958768144499</v>
      </c>
    </row>
    <row r="6699" spans="1:22" hidden="1" x14ac:dyDescent="0.25">
      <c r="A6699" t="str">
        <f t="shared" si="135"/>
        <v>6-17FAsth Lowrx_specialty</v>
      </c>
      <c r="B6699" t="s">
        <v>272</v>
      </c>
      <c r="C6699" t="s">
        <v>9</v>
      </c>
      <c r="D6699" t="s">
        <v>339</v>
      </c>
      <c r="E6699" t="s">
        <v>4973</v>
      </c>
      <c r="F6699">
        <v>467</v>
      </c>
      <c r="G6699" t="s">
        <v>313</v>
      </c>
      <c r="H6699">
        <v>0</v>
      </c>
      <c r="I6699">
        <v>0</v>
      </c>
      <c r="J6699" t="s">
        <v>334</v>
      </c>
      <c r="K6699">
        <v>0</v>
      </c>
      <c r="L6699">
        <v>0</v>
      </c>
      <c r="M6699">
        <v>0</v>
      </c>
      <c r="N6699">
        <v>0</v>
      </c>
      <c r="O6699">
        <v>0</v>
      </c>
      <c r="P6699">
        <v>0</v>
      </c>
      <c r="Q6699">
        <v>0</v>
      </c>
      <c r="R6699">
        <v>0</v>
      </c>
      <c r="S6699">
        <v>0</v>
      </c>
      <c r="T6699">
        <v>3</v>
      </c>
      <c r="U6699">
        <v>0</v>
      </c>
      <c r="V6699">
        <v>0</v>
      </c>
    </row>
    <row r="6700" spans="1:22" hidden="1" x14ac:dyDescent="0.25">
      <c r="A6700" t="str">
        <f t="shared" si="135"/>
        <v>6-17FAsth Medip_fac</v>
      </c>
      <c r="B6700" t="s">
        <v>272</v>
      </c>
      <c r="C6700" t="s">
        <v>9</v>
      </c>
      <c r="D6700" t="s">
        <v>339</v>
      </c>
      <c r="E6700" t="s">
        <v>4974</v>
      </c>
      <c r="F6700">
        <v>0</v>
      </c>
      <c r="G6700" t="s">
        <v>289</v>
      </c>
      <c r="H6700">
        <v>0</v>
      </c>
      <c r="I6700">
        <v>0</v>
      </c>
      <c r="J6700" t="s">
        <v>335</v>
      </c>
      <c r="K6700">
        <v>0</v>
      </c>
      <c r="L6700">
        <v>0</v>
      </c>
      <c r="M6700">
        <v>0</v>
      </c>
      <c r="N6700">
        <v>0</v>
      </c>
      <c r="O6700">
        <v>0</v>
      </c>
      <c r="P6700">
        <v>0</v>
      </c>
      <c r="Q6700">
        <v>0</v>
      </c>
      <c r="R6700">
        <v>0</v>
      </c>
      <c r="S6700">
        <v>0</v>
      </c>
      <c r="T6700">
        <v>5.5</v>
      </c>
      <c r="U6700">
        <v>1856.69779185996</v>
      </c>
      <c r="V6700">
        <v>1</v>
      </c>
    </row>
    <row r="6701" spans="1:22" hidden="1" x14ac:dyDescent="0.25">
      <c r="A6701" t="str">
        <f t="shared" si="135"/>
        <v>6-17FAsth Medip_prof</v>
      </c>
      <c r="B6701" t="s">
        <v>272</v>
      </c>
      <c r="C6701" t="s">
        <v>9</v>
      </c>
      <c r="D6701" t="s">
        <v>339</v>
      </c>
      <c r="E6701" t="s">
        <v>4974</v>
      </c>
      <c r="F6701">
        <v>0</v>
      </c>
      <c r="G6701" t="s">
        <v>290</v>
      </c>
      <c r="H6701">
        <v>0</v>
      </c>
      <c r="I6701">
        <v>0</v>
      </c>
      <c r="J6701" t="s">
        <v>363</v>
      </c>
      <c r="K6701">
        <v>0</v>
      </c>
      <c r="L6701">
        <v>0</v>
      </c>
      <c r="M6701">
        <v>0</v>
      </c>
      <c r="N6701">
        <v>0</v>
      </c>
      <c r="O6701">
        <v>0</v>
      </c>
      <c r="P6701">
        <v>0</v>
      </c>
      <c r="Q6701">
        <v>0</v>
      </c>
      <c r="R6701">
        <v>0</v>
      </c>
      <c r="S6701">
        <v>0</v>
      </c>
      <c r="T6701">
        <v>5.5</v>
      </c>
      <c r="U6701">
        <v>556.510530162583</v>
      </c>
      <c r="V6701">
        <v>0.33333333333333298</v>
      </c>
    </row>
    <row r="6702" spans="1:22" hidden="1" x14ac:dyDescent="0.25">
      <c r="A6702" t="str">
        <f t="shared" si="135"/>
        <v>6-17FAsth Medop_ambulance</v>
      </c>
      <c r="B6702" t="s">
        <v>272</v>
      </c>
      <c r="C6702" t="s">
        <v>9</v>
      </c>
      <c r="D6702" t="s">
        <v>339</v>
      </c>
      <c r="E6702" t="s">
        <v>4974</v>
      </c>
      <c r="F6702">
        <v>0</v>
      </c>
      <c r="G6702" t="s">
        <v>291</v>
      </c>
      <c r="H6702">
        <v>0</v>
      </c>
      <c r="I6702">
        <v>0</v>
      </c>
      <c r="J6702" t="s">
        <v>336</v>
      </c>
      <c r="K6702">
        <v>0</v>
      </c>
      <c r="L6702">
        <v>0</v>
      </c>
      <c r="M6702">
        <v>0</v>
      </c>
      <c r="N6702">
        <v>0</v>
      </c>
      <c r="O6702">
        <v>0</v>
      </c>
      <c r="P6702">
        <v>0</v>
      </c>
      <c r="Q6702">
        <v>0</v>
      </c>
      <c r="R6702">
        <v>0</v>
      </c>
      <c r="S6702">
        <v>0</v>
      </c>
      <c r="T6702">
        <v>5.5</v>
      </c>
      <c r="U6702">
        <v>0</v>
      </c>
      <c r="V6702">
        <v>0</v>
      </c>
    </row>
    <row r="6703" spans="1:22" hidden="1" x14ac:dyDescent="0.25">
      <c r="A6703" t="str">
        <f t="shared" si="135"/>
        <v>6-17FAsth Medop_chiro</v>
      </c>
      <c r="B6703" t="s">
        <v>272</v>
      </c>
      <c r="C6703" t="s">
        <v>9</v>
      </c>
      <c r="D6703" t="s">
        <v>339</v>
      </c>
      <c r="E6703" t="s">
        <v>4974</v>
      </c>
      <c r="F6703">
        <v>0</v>
      </c>
      <c r="G6703" t="s">
        <v>292</v>
      </c>
      <c r="H6703">
        <v>44.459961130754301</v>
      </c>
      <c r="I6703">
        <v>0.35499999999999998</v>
      </c>
      <c r="J6703" t="s">
        <v>332</v>
      </c>
      <c r="K6703">
        <v>15.7832862014178</v>
      </c>
      <c r="L6703">
        <v>0</v>
      </c>
      <c r="M6703">
        <v>0.35499999999999998</v>
      </c>
      <c r="N6703">
        <v>0</v>
      </c>
      <c r="O6703">
        <v>0</v>
      </c>
      <c r="P6703">
        <v>0</v>
      </c>
      <c r="Q6703">
        <v>0</v>
      </c>
      <c r="R6703">
        <v>0</v>
      </c>
      <c r="S6703">
        <v>0</v>
      </c>
      <c r="T6703">
        <v>5.5</v>
      </c>
      <c r="U6703">
        <v>44.459961130754301</v>
      </c>
      <c r="V6703">
        <v>4.6710526315789501E-2</v>
      </c>
    </row>
    <row r="6704" spans="1:22" hidden="1" x14ac:dyDescent="0.25">
      <c r="A6704" t="str">
        <f t="shared" si="135"/>
        <v>6-17FAsth Medop_ct_mri</v>
      </c>
      <c r="B6704" t="s">
        <v>272</v>
      </c>
      <c r="C6704" t="s">
        <v>9</v>
      </c>
      <c r="D6704" t="s">
        <v>339</v>
      </c>
      <c r="E6704" t="s">
        <v>4974</v>
      </c>
      <c r="F6704">
        <v>0</v>
      </c>
      <c r="G6704" t="s">
        <v>293</v>
      </c>
      <c r="H6704">
        <v>670.73279070880506</v>
      </c>
      <c r="I6704">
        <v>0.03</v>
      </c>
      <c r="J6704" t="s">
        <v>333</v>
      </c>
      <c r="K6704">
        <v>20.121983721264101</v>
      </c>
      <c r="L6704">
        <v>0</v>
      </c>
      <c r="M6704">
        <v>0</v>
      </c>
      <c r="N6704">
        <v>0.03</v>
      </c>
      <c r="O6704">
        <v>0</v>
      </c>
      <c r="P6704">
        <v>0</v>
      </c>
      <c r="Q6704">
        <v>0</v>
      </c>
      <c r="R6704">
        <v>0</v>
      </c>
      <c r="S6704">
        <v>0</v>
      </c>
      <c r="T6704">
        <v>5.5</v>
      </c>
      <c r="U6704">
        <v>670.73279070880506</v>
      </c>
      <c r="V6704">
        <v>1.00840336134454E-2</v>
      </c>
    </row>
    <row r="6705" spans="1:22" hidden="1" x14ac:dyDescent="0.25">
      <c r="A6705" t="str">
        <f t="shared" si="135"/>
        <v>6-17FAsth Medop_diagnostic_cardiology</v>
      </c>
      <c r="B6705" t="s">
        <v>272</v>
      </c>
      <c r="C6705" t="s">
        <v>9</v>
      </c>
      <c r="D6705" t="s">
        <v>339</v>
      </c>
      <c r="E6705" t="s">
        <v>4974</v>
      </c>
      <c r="F6705">
        <v>0</v>
      </c>
      <c r="G6705" t="s">
        <v>294</v>
      </c>
      <c r="H6705">
        <v>77.712562732184907</v>
      </c>
      <c r="I6705">
        <v>0.96</v>
      </c>
      <c r="J6705" t="s">
        <v>333</v>
      </c>
      <c r="K6705">
        <v>74.604060222897502</v>
      </c>
      <c r="L6705">
        <v>0</v>
      </c>
      <c r="M6705">
        <v>0</v>
      </c>
      <c r="N6705">
        <v>0.96</v>
      </c>
      <c r="O6705">
        <v>0</v>
      </c>
      <c r="P6705">
        <v>0</v>
      </c>
      <c r="Q6705">
        <v>0</v>
      </c>
      <c r="R6705">
        <v>0</v>
      </c>
      <c r="S6705">
        <v>0</v>
      </c>
      <c r="T6705">
        <v>5.5</v>
      </c>
      <c r="U6705">
        <v>77.712562732184907</v>
      </c>
      <c r="V6705">
        <v>0.32268907563025201</v>
      </c>
    </row>
    <row r="6706" spans="1:22" hidden="1" x14ac:dyDescent="0.25">
      <c r="A6706" t="str">
        <f t="shared" si="135"/>
        <v>6-17FAsth Medop_dialysis</v>
      </c>
      <c r="B6706" t="s">
        <v>272</v>
      </c>
      <c r="C6706" t="s">
        <v>9</v>
      </c>
      <c r="D6706" t="s">
        <v>339</v>
      </c>
      <c r="E6706" t="s">
        <v>4974</v>
      </c>
      <c r="F6706">
        <v>0</v>
      </c>
      <c r="G6706" t="s">
        <v>295</v>
      </c>
      <c r="H6706">
        <v>0</v>
      </c>
      <c r="I6706">
        <v>0</v>
      </c>
      <c r="J6706" t="s">
        <v>336</v>
      </c>
      <c r="K6706">
        <v>0</v>
      </c>
      <c r="L6706">
        <v>0</v>
      </c>
      <c r="M6706">
        <v>0</v>
      </c>
      <c r="N6706">
        <v>0</v>
      </c>
      <c r="O6706">
        <v>0</v>
      </c>
      <c r="P6706">
        <v>0</v>
      </c>
      <c r="Q6706">
        <v>0</v>
      </c>
      <c r="R6706">
        <v>0</v>
      </c>
      <c r="S6706">
        <v>0</v>
      </c>
      <c r="T6706">
        <v>5.5</v>
      </c>
      <c r="U6706">
        <v>0</v>
      </c>
      <c r="V6706">
        <v>0</v>
      </c>
    </row>
    <row r="6707" spans="1:22" hidden="1" x14ac:dyDescent="0.25">
      <c r="A6707" t="str">
        <f t="shared" si="135"/>
        <v>6-17FAsth Medop_dme</v>
      </c>
      <c r="B6707" t="s">
        <v>272</v>
      </c>
      <c r="C6707" t="s">
        <v>9</v>
      </c>
      <c r="D6707" t="s">
        <v>339</v>
      </c>
      <c r="E6707" t="s">
        <v>4974</v>
      </c>
      <c r="F6707">
        <v>0</v>
      </c>
      <c r="G6707" t="s">
        <v>296</v>
      </c>
      <c r="H6707">
        <v>93.866007291019997</v>
      </c>
      <c r="I6707">
        <v>7.4999999999999997E-2</v>
      </c>
      <c r="J6707" t="s">
        <v>336</v>
      </c>
      <c r="K6707">
        <v>7.0399505468264998</v>
      </c>
      <c r="L6707">
        <v>0</v>
      </c>
      <c r="M6707">
        <v>0</v>
      </c>
      <c r="N6707">
        <v>0</v>
      </c>
      <c r="O6707">
        <v>0</v>
      </c>
      <c r="P6707">
        <v>0</v>
      </c>
      <c r="Q6707">
        <v>7.4999999999999997E-2</v>
      </c>
      <c r="R6707">
        <v>7.0399505468264998</v>
      </c>
      <c r="S6707">
        <v>0</v>
      </c>
      <c r="T6707">
        <v>5.5</v>
      </c>
      <c r="U6707">
        <v>93.866007291019997</v>
      </c>
      <c r="V6707">
        <v>3.2119914346895102E-2</v>
      </c>
    </row>
    <row r="6708" spans="1:22" hidden="1" x14ac:dyDescent="0.25">
      <c r="A6708" t="str">
        <f t="shared" si="135"/>
        <v>6-17FAsth Medop_er_fac</v>
      </c>
      <c r="B6708" t="s">
        <v>272</v>
      </c>
      <c r="C6708" t="s">
        <v>9</v>
      </c>
      <c r="D6708" t="s">
        <v>339</v>
      </c>
      <c r="E6708" t="s">
        <v>4974</v>
      </c>
      <c r="F6708">
        <v>0</v>
      </c>
      <c r="G6708" t="s">
        <v>297</v>
      </c>
      <c r="H6708">
        <v>1106.5307690104901</v>
      </c>
      <c r="I6708">
        <v>0.28999999999999998</v>
      </c>
      <c r="J6708" t="s">
        <v>336</v>
      </c>
      <c r="K6708">
        <v>320.89392301304298</v>
      </c>
      <c r="L6708">
        <v>0</v>
      </c>
      <c r="M6708">
        <v>0</v>
      </c>
      <c r="N6708">
        <v>0</v>
      </c>
      <c r="O6708">
        <v>0</v>
      </c>
      <c r="P6708">
        <v>0</v>
      </c>
      <c r="Q6708">
        <v>0.28999999999999998</v>
      </c>
      <c r="R6708">
        <v>320.89392301304298</v>
      </c>
      <c r="S6708">
        <v>0</v>
      </c>
      <c r="T6708">
        <v>5.5</v>
      </c>
      <c r="U6708">
        <v>1106.5307690104901</v>
      </c>
      <c r="V6708">
        <v>0.12419700214132801</v>
      </c>
    </row>
    <row r="6709" spans="1:22" hidden="1" x14ac:dyDescent="0.25">
      <c r="A6709" t="str">
        <f t="shared" si="135"/>
        <v>6-17FAsth Medop_er_prof</v>
      </c>
      <c r="B6709" t="s">
        <v>272</v>
      </c>
      <c r="C6709" t="s">
        <v>9</v>
      </c>
      <c r="D6709" t="s">
        <v>339</v>
      </c>
      <c r="E6709" t="s">
        <v>4974</v>
      </c>
      <c r="F6709">
        <v>0</v>
      </c>
      <c r="G6709" t="s">
        <v>298</v>
      </c>
      <c r="H6709">
        <v>0</v>
      </c>
      <c r="I6709">
        <v>0</v>
      </c>
      <c r="J6709" t="s">
        <v>276</v>
      </c>
      <c r="K6709">
        <v>0</v>
      </c>
      <c r="L6709">
        <v>0</v>
      </c>
      <c r="M6709">
        <v>0</v>
      </c>
      <c r="N6709">
        <v>0</v>
      </c>
      <c r="O6709">
        <v>0</v>
      </c>
      <c r="P6709">
        <v>0</v>
      </c>
      <c r="Q6709">
        <v>0</v>
      </c>
      <c r="R6709">
        <v>0</v>
      </c>
      <c r="S6709">
        <v>0</v>
      </c>
      <c r="T6709">
        <v>5.5</v>
      </c>
      <c r="U6709">
        <v>0</v>
      </c>
      <c r="V6709">
        <v>0</v>
      </c>
    </row>
    <row r="6710" spans="1:22" hidden="1" x14ac:dyDescent="0.25">
      <c r="A6710" t="str">
        <f t="shared" si="135"/>
        <v>6-17FAsth Medop_eye</v>
      </c>
      <c r="B6710" t="s">
        <v>272</v>
      </c>
      <c r="C6710" t="s">
        <v>9</v>
      </c>
      <c r="D6710" t="s">
        <v>339</v>
      </c>
      <c r="E6710" t="s">
        <v>4974</v>
      </c>
      <c r="F6710">
        <v>0</v>
      </c>
      <c r="G6710" t="s">
        <v>299</v>
      </c>
      <c r="H6710">
        <v>131.23290745194299</v>
      </c>
      <c r="I6710">
        <v>5.5E-2</v>
      </c>
      <c r="J6710" t="s">
        <v>332</v>
      </c>
      <c r="K6710">
        <v>7.2178099098568804</v>
      </c>
      <c r="L6710">
        <v>0</v>
      </c>
      <c r="M6710">
        <v>5.5E-2</v>
      </c>
      <c r="N6710">
        <v>0</v>
      </c>
      <c r="O6710">
        <v>0</v>
      </c>
      <c r="P6710">
        <v>0</v>
      </c>
      <c r="Q6710">
        <v>0</v>
      </c>
      <c r="R6710">
        <v>0</v>
      </c>
      <c r="S6710">
        <v>0</v>
      </c>
      <c r="T6710">
        <v>5.5</v>
      </c>
      <c r="U6710">
        <v>131.23290745194299</v>
      </c>
      <c r="V6710">
        <v>7.2368421052631596E-3</v>
      </c>
    </row>
    <row r="6711" spans="1:22" hidden="1" x14ac:dyDescent="0.25">
      <c r="A6711" t="str">
        <f t="shared" si="135"/>
        <v>6-17FAsth Medop_jcode</v>
      </c>
      <c r="B6711" t="s">
        <v>272</v>
      </c>
      <c r="C6711" t="s">
        <v>9</v>
      </c>
      <c r="D6711" t="s">
        <v>339</v>
      </c>
      <c r="E6711" t="s">
        <v>4974</v>
      </c>
      <c r="F6711">
        <v>0</v>
      </c>
      <c r="G6711" t="s">
        <v>300</v>
      </c>
      <c r="H6711">
        <v>0</v>
      </c>
      <c r="I6711">
        <v>0</v>
      </c>
      <c r="J6711" t="s">
        <v>336</v>
      </c>
      <c r="K6711">
        <v>0</v>
      </c>
      <c r="L6711">
        <v>0</v>
      </c>
      <c r="M6711">
        <v>0</v>
      </c>
      <c r="N6711">
        <v>0</v>
      </c>
      <c r="O6711">
        <v>0</v>
      </c>
      <c r="P6711">
        <v>0</v>
      </c>
      <c r="Q6711">
        <v>0</v>
      </c>
      <c r="R6711">
        <v>0</v>
      </c>
      <c r="S6711">
        <v>0</v>
      </c>
      <c r="T6711">
        <v>5.5</v>
      </c>
      <c r="U6711">
        <v>0</v>
      </c>
      <c r="V6711">
        <v>0</v>
      </c>
    </row>
    <row r="6712" spans="1:22" hidden="1" x14ac:dyDescent="0.25">
      <c r="A6712" t="str">
        <f t="shared" si="135"/>
        <v>6-17FAsth Medop_lab</v>
      </c>
      <c r="B6712" t="s">
        <v>272</v>
      </c>
      <c r="C6712" t="s">
        <v>9</v>
      </c>
      <c r="D6712" t="s">
        <v>339</v>
      </c>
      <c r="E6712" t="s">
        <v>4974</v>
      </c>
      <c r="F6712">
        <v>0</v>
      </c>
      <c r="G6712" t="s">
        <v>301</v>
      </c>
      <c r="H6712">
        <v>53.829158091959698</v>
      </c>
      <c r="I6712">
        <v>1.415</v>
      </c>
      <c r="J6712" t="s">
        <v>333</v>
      </c>
      <c r="K6712">
        <v>76.168258700123005</v>
      </c>
      <c r="L6712">
        <v>0</v>
      </c>
      <c r="M6712">
        <v>0</v>
      </c>
      <c r="N6712">
        <v>1.415</v>
      </c>
      <c r="O6712">
        <v>0</v>
      </c>
      <c r="P6712">
        <v>0</v>
      </c>
      <c r="Q6712">
        <v>0</v>
      </c>
      <c r="R6712">
        <v>0</v>
      </c>
      <c r="S6712">
        <v>0</v>
      </c>
      <c r="T6712">
        <v>5.5</v>
      </c>
      <c r="U6712">
        <v>53.829158091959698</v>
      </c>
      <c r="V6712">
        <v>0.47563025210083998</v>
      </c>
    </row>
    <row r="6713" spans="1:22" hidden="1" x14ac:dyDescent="0.25">
      <c r="A6713" t="str">
        <f t="shared" si="135"/>
        <v>6-17FAsth Medop_mh</v>
      </c>
      <c r="B6713" t="s">
        <v>272</v>
      </c>
      <c r="C6713" t="s">
        <v>9</v>
      </c>
      <c r="D6713" t="s">
        <v>339</v>
      </c>
      <c r="E6713" t="s">
        <v>4974</v>
      </c>
      <c r="F6713">
        <v>0</v>
      </c>
      <c r="G6713" t="s">
        <v>302</v>
      </c>
      <c r="H6713">
        <v>99.512754994465197</v>
      </c>
      <c r="I6713">
        <v>0.47499999999999998</v>
      </c>
      <c r="J6713" t="s">
        <v>332</v>
      </c>
      <c r="K6713">
        <v>47.268558622371003</v>
      </c>
      <c r="L6713">
        <v>0</v>
      </c>
      <c r="M6713">
        <v>0.47499999999999998</v>
      </c>
      <c r="N6713">
        <v>0</v>
      </c>
      <c r="O6713">
        <v>0</v>
      </c>
      <c r="P6713">
        <v>0</v>
      </c>
      <c r="Q6713">
        <v>0</v>
      </c>
      <c r="R6713">
        <v>0</v>
      </c>
      <c r="S6713">
        <v>0</v>
      </c>
      <c r="T6713">
        <v>5.5</v>
      </c>
      <c r="U6713">
        <v>99.512754994465197</v>
      </c>
      <c r="V6713">
        <v>6.25E-2</v>
      </c>
    </row>
    <row r="6714" spans="1:22" hidden="1" x14ac:dyDescent="0.25">
      <c r="A6714" t="str">
        <f t="shared" si="135"/>
        <v>6-17FAsth Medop_op_fac</v>
      </c>
      <c r="B6714" t="s">
        <v>272</v>
      </c>
      <c r="C6714" t="s">
        <v>9</v>
      </c>
      <c r="D6714" t="s">
        <v>339</v>
      </c>
      <c r="E6714" t="s">
        <v>4974</v>
      </c>
      <c r="F6714">
        <v>0</v>
      </c>
      <c r="G6714" t="s">
        <v>303</v>
      </c>
      <c r="H6714">
        <v>225.98029372867401</v>
      </c>
      <c r="I6714">
        <v>0.19</v>
      </c>
      <c r="J6714" t="s">
        <v>336</v>
      </c>
      <c r="K6714">
        <v>42.936255808448102</v>
      </c>
      <c r="L6714">
        <v>0</v>
      </c>
      <c r="M6714">
        <v>0</v>
      </c>
      <c r="N6714">
        <v>0</v>
      </c>
      <c r="O6714">
        <v>0</v>
      </c>
      <c r="P6714">
        <v>0</v>
      </c>
      <c r="Q6714">
        <v>0.19</v>
      </c>
      <c r="R6714">
        <v>42.936255808448102</v>
      </c>
      <c r="S6714">
        <v>0</v>
      </c>
      <c r="T6714">
        <v>5.5</v>
      </c>
      <c r="U6714">
        <v>225.98029372867401</v>
      </c>
      <c r="V6714">
        <v>8.1370449678800902E-2</v>
      </c>
    </row>
    <row r="6715" spans="1:22" hidden="1" x14ac:dyDescent="0.25">
      <c r="A6715" t="str">
        <f t="shared" si="135"/>
        <v>6-17FAsth Medop_other</v>
      </c>
      <c r="B6715" t="s">
        <v>272</v>
      </c>
      <c r="C6715" t="s">
        <v>9</v>
      </c>
      <c r="D6715" t="s">
        <v>339</v>
      </c>
      <c r="E6715" t="s">
        <v>4974</v>
      </c>
      <c r="F6715">
        <v>0</v>
      </c>
      <c r="G6715" t="s">
        <v>304</v>
      </c>
      <c r="H6715">
        <v>119.06291109959299</v>
      </c>
      <c r="I6715">
        <v>1</v>
      </c>
      <c r="J6715" t="s">
        <v>336</v>
      </c>
      <c r="K6715">
        <v>119.06291109959299</v>
      </c>
      <c r="L6715">
        <v>0</v>
      </c>
      <c r="M6715">
        <v>0</v>
      </c>
      <c r="N6715">
        <v>0</v>
      </c>
      <c r="O6715">
        <v>0</v>
      </c>
      <c r="P6715">
        <v>0</v>
      </c>
      <c r="Q6715">
        <v>1</v>
      </c>
      <c r="R6715">
        <v>119.06291109959299</v>
      </c>
      <c r="S6715">
        <v>0</v>
      </c>
      <c r="T6715">
        <v>5.5</v>
      </c>
      <c r="U6715">
        <v>119.06291109959299</v>
      </c>
      <c r="V6715">
        <v>0.42826552462526801</v>
      </c>
    </row>
    <row r="6716" spans="1:22" hidden="1" x14ac:dyDescent="0.25">
      <c r="A6716" t="str">
        <f t="shared" si="135"/>
        <v>6-17FAsth Medop_prev</v>
      </c>
      <c r="B6716" t="s">
        <v>272</v>
      </c>
      <c r="C6716" t="s">
        <v>9</v>
      </c>
      <c r="D6716" t="s">
        <v>339</v>
      </c>
      <c r="E6716" t="s">
        <v>4974</v>
      </c>
      <c r="F6716">
        <v>0</v>
      </c>
      <c r="G6716" t="s">
        <v>305</v>
      </c>
      <c r="H6716">
        <v>153.24513875349999</v>
      </c>
      <c r="I6716">
        <v>1.51</v>
      </c>
      <c r="J6716" t="s">
        <v>332</v>
      </c>
      <c r="K6716">
        <v>231.400159517785</v>
      </c>
      <c r="L6716">
        <v>0</v>
      </c>
      <c r="M6716">
        <v>1.51</v>
      </c>
      <c r="N6716">
        <v>0</v>
      </c>
      <c r="O6716">
        <v>0</v>
      </c>
      <c r="P6716">
        <v>0</v>
      </c>
      <c r="Q6716">
        <v>0</v>
      </c>
      <c r="R6716">
        <v>0</v>
      </c>
      <c r="S6716">
        <v>0</v>
      </c>
      <c r="T6716">
        <v>5.5</v>
      </c>
      <c r="U6716">
        <v>153.24513875349999</v>
      </c>
      <c r="V6716">
        <v>0.19868421052631599</v>
      </c>
    </row>
    <row r="6717" spans="1:22" hidden="1" x14ac:dyDescent="0.25">
      <c r="A6717" t="str">
        <f t="shared" si="135"/>
        <v>6-17FAsth Medop_primcare</v>
      </c>
      <c r="B6717" t="s">
        <v>272</v>
      </c>
      <c r="C6717" t="s">
        <v>9</v>
      </c>
      <c r="D6717" t="s">
        <v>339</v>
      </c>
      <c r="E6717" t="s">
        <v>4974</v>
      </c>
      <c r="F6717">
        <v>0</v>
      </c>
      <c r="G6717" t="s">
        <v>306</v>
      </c>
      <c r="H6717">
        <v>109.421221826584</v>
      </c>
      <c r="I6717">
        <v>2.94</v>
      </c>
      <c r="J6717" t="s">
        <v>332</v>
      </c>
      <c r="K6717">
        <v>321.69839217015698</v>
      </c>
      <c r="L6717">
        <v>0</v>
      </c>
      <c r="M6717">
        <v>2.94</v>
      </c>
      <c r="N6717">
        <v>0</v>
      </c>
      <c r="O6717">
        <v>0</v>
      </c>
      <c r="P6717">
        <v>0</v>
      </c>
      <c r="Q6717">
        <v>0</v>
      </c>
      <c r="R6717">
        <v>0</v>
      </c>
      <c r="S6717">
        <v>0</v>
      </c>
      <c r="T6717">
        <v>5.5</v>
      </c>
      <c r="U6717">
        <v>109.421221826584</v>
      </c>
      <c r="V6717">
        <v>0.38684210526315799</v>
      </c>
    </row>
    <row r="6718" spans="1:22" hidden="1" x14ac:dyDescent="0.25">
      <c r="A6718" t="str">
        <f t="shared" si="135"/>
        <v>6-17FAsth Medop_rehab</v>
      </c>
      <c r="B6718" t="s">
        <v>272</v>
      </c>
      <c r="C6718" t="s">
        <v>9</v>
      </c>
      <c r="D6718" t="s">
        <v>339</v>
      </c>
      <c r="E6718" t="s">
        <v>4974</v>
      </c>
      <c r="F6718">
        <v>0</v>
      </c>
      <c r="G6718" t="s">
        <v>307</v>
      </c>
      <c r="H6718">
        <v>79.501388341239505</v>
      </c>
      <c r="I6718">
        <v>0.72</v>
      </c>
      <c r="J6718" t="s">
        <v>336</v>
      </c>
      <c r="K6718">
        <v>57.240999605692402</v>
      </c>
      <c r="L6718">
        <v>0</v>
      </c>
      <c r="M6718">
        <v>0</v>
      </c>
      <c r="N6718">
        <v>0</v>
      </c>
      <c r="O6718">
        <v>0</v>
      </c>
      <c r="P6718">
        <v>0</v>
      </c>
      <c r="Q6718">
        <v>0.72</v>
      </c>
      <c r="R6718">
        <v>57.240999605692402</v>
      </c>
      <c r="S6718">
        <v>0</v>
      </c>
      <c r="T6718">
        <v>5.5</v>
      </c>
      <c r="U6718">
        <v>79.501388341239505</v>
      </c>
      <c r="V6718">
        <v>0.30835117773019299</v>
      </c>
    </row>
    <row r="6719" spans="1:22" hidden="1" x14ac:dyDescent="0.25">
      <c r="A6719" t="str">
        <f t="shared" si="135"/>
        <v>6-17FAsth Medop_speccare</v>
      </c>
      <c r="B6719" t="s">
        <v>272</v>
      </c>
      <c r="C6719" t="s">
        <v>9</v>
      </c>
      <c r="D6719" t="s">
        <v>339</v>
      </c>
      <c r="E6719" t="s">
        <v>4974</v>
      </c>
      <c r="F6719">
        <v>0</v>
      </c>
      <c r="G6719" t="s">
        <v>308</v>
      </c>
      <c r="H6719">
        <v>122.602703810466</v>
      </c>
      <c r="I6719">
        <v>2.2650000000000001</v>
      </c>
      <c r="J6719" t="s">
        <v>332</v>
      </c>
      <c r="K6719">
        <v>277.69512413070498</v>
      </c>
      <c r="L6719">
        <v>0</v>
      </c>
      <c r="M6719">
        <v>2.2650000000000001</v>
      </c>
      <c r="N6719">
        <v>0</v>
      </c>
      <c r="O6719">
        <v>0</v>
      </c>
      <c r="P6719">
        <v>0</v>
      </c>
      <c r="Q6719">
        <v>0</v>
      </c>
      <c r="R6719">
        <v>0</v>
      </c>
      <c r="S6719">
        <v>0</v>
      </c>
      <c r="T6719">
        <v>5.5</v>
      </c>
      <c r="U6719">
        <v>122.602703810466</v>
      </c>
      <c r="V6719">
        <v>0.29802631578947397</v>
      </c>
    </row>
    <row r="6720" spans="1:22" hidden="1" x14ac:dyDescent="0.25">
      <c r="A6720" t="str">
        <f t="shared" si="135"/>
        <v>6-17FAsth Medop_surg</v>
      </c>
      <c r="B6720" t="s">
        <v>272</v>
      </c>
      <c r="C6720" t="s">
        <v>9</v>
      </c>
      <c r="D6720" t="s">
        <v>339</v>
      </c>
      <c r="E6720" t="s">
        <v>4974</v>
      </c>
      <c r="F6720">
        <v>0</v>
      </c>
      <c r="G6720" t="s">
        <v>309</v>
      </c>
      <c r="H6720">
        <v>130.25157279995301</v>
      </c>
      <c r="I6720">
        <v>0.06</v>
      </c>
      <c r="J6720" t="s">
        <v>336</v>
      </c>
      <c r="K6720">
        <v>7.8150943679971796</v>
      </c>
      <c r="L6720">
        <v>0</v>
      </c>
      <c r="M6720">
        <v>0</v>
      </c>
      <c r="N6720">
        <v>0</v>
      </c>
      <c r="O6720">
        <v>0</v>
      </c>
      <c r="P6720">
        <v>0</v>
      </c>
      <c r="Q6720">
        <v>0.06</v>
      </c>
      <c r="R6720">
        <v>7.8150943679971796</v>
      </c>
      <c r="S6720">
        <v>0</v>
      </c>
      <c r="T6720">
        <v>5.5</v>
      </c>
      <c r="U6720">
        <v>130.25157279995301</v>
      </c>
      <c r="V6720">
        <v>2.5695931477516101E-2</v>
      </c>
    </row>
    <row r="6721" spans="1:22" hidden="1" x14ac:dyDescent="0.25">
      <c r="A6721" t="str">
        <f t="shared" si="135"/>
        <v>6-17FAsth Medop_ultrasound</v>
      </c>
      <c r="B6721" t="s">
        <v>272</v>
      </c>
      <c r="C6721" t="s">
        <v>9</v>
      </c>
      <c r="D6721" t="s">
        <v>339</v>
      </c>
      <c r="E6721" t="s">
        <v>4974</v>
      </c>
      <c r="F6721">
        <v>0</v>
      </c>
      <c r="G6721" t="s">
        <v>310</v>
      </c>
      <c r="H6721">
        <v>221.22600564660101</v>
      </c>
      <c r="I6721">
        <v>2.5000000000000001E-2</v>
      </c>
      <c r="J6721" t="s">
        <v>333</v>
      </c>
      <c r="K6721">
        <v>5.5306501411650402</v>
      </c>
      <c r="L6721">
        <v>0</v>
      </c>
      <c r="M6721">
        <v>0</v>
      </c>
      <c r="N6721">
        <v>2.5000000000000001E-2</v>
      </c>
      <c r="O6721">
        <v>0</v>
      </c>
      <c r="P6721">
        <v>0</v>
      </c>
      <c r="Q6721">
        <v>0</v>
      </c>
      <c r="R6721">
        <v>0</v>
      </c>
      <c r="S6721">
        <v>0</v>
      </c>
      <c r="T6721">
        <v>5.5</v>
      </c>
      <c r="U6721">
        <v>221.22600564660101</v>
      </c>
      <c r="V6721">
        <v>8.4033613445378096E-3</v>
      </c>
    </row>
    <row r="6722" spans="1:22" hidden="1" x14ac:dyDescent="0.25">
      <c r="A6722" t="str">
        <f t="shared" si="135"/>
        <v>6-17FAsth Medop_xray</v>
      </c>
      <c r="B6722" t="s">
        <v>272</v>
      </c>
      <c r="C6722" t="s">
        <v>9</v>
      </c>
      <c r="D6722" t="s">
        <v>339</v>
      </c>
      <c r="E6722" t="s">
        <v>4974</v>
      </c>
      <c r="F6722">
        <v>0</v>
      </c>
      <c r="G6722" t="s">
        <v>311</v>
      </c>
      <c r="H6722">
        <v>94.334533300728097</v>
      </c>
      <c r="I6722">
        <v>0.54500000000000004</v>
      </c>
      <c r="J6722" t="s">
        <v>333</v>
      </c>
      <c r="K6722">
        <v>51.412320648896802</v>
      </c>
      <c r="L6722">
        <v>0</v>
      </c>
      <c r="M6722">
        <v>0</v>
      </c>
      <c r="N6722">
        <v>0.54500000000000004</v>
      </c>
      <c r="O6722">
        <v>0</v>
      </c>
      <c r="P6722">
        <v>0</v>
      </c>
      <c r="Q6722">
        <v>0</v>
      </c>
      <c r="R6722">
        <v>0</v>
      </c>
      <c r="S6722">
        <v>0</v>
      </c>
      <c r="T6722">
        <v>5.5</v>
      </c>
      <c r="U6722">
        <v>94.334533300728097</v>
      </c>
      <c r="V6722">
        <v>0.183193277310924</v>
      </c>
    </row>
    <row r="6723" spans="1:22" hidden="1" x14ac:dyDescent="0.25">
      <c r="A6723" t="str">
        <f t="shared" si="135"/>
        <v>6-17FAsth Medrx_generic</v>
      </c>
      <c r="B6723" t="s">
        <v>272</v>
      </c>
      <c r="C6723" t="s">
        <v>9</v>
      </c>
      <c r="D6723" t="s">
        <v>339</v>
      </c>
      <c r="E6723" t="s">
        <v>4974</v>
      </c>
      <c r="F6723">
        <v>0</v>
      </c>
      <c r="G6723" t="s">
        <v>312</v>
      </c>
      <c r="H6723">
        <v>33.254112549532401</v>
      </c>
      <c r="I6723">
        <v>7.27</v>
      </c>
      <c r="J6723" t="s">
        <v>334</v>
      </c>
      <c r="K6723">
        <v>241.75739823510099</v>
      </c>
      <c r="L6723">
        <v>0</v>
      </c>
      <c r="M6723">
        <v>0</v>
      </c>
      <c r="N6723">
        <v>0</v>
      </c>
      <c r="O6723">
        <v>7.27</v>
      </c>
      <c r="P6723">
        <v>0</v>
      </c>
      <c r="Q6723">
        <v>0</v>
      </c>
      <c r="R6723">
        <v>0</v>
      </c>
      <c r="S6723">
        <v>0</v>
      </c>
      <c r="T6723">
        <v>5.5</v>
      </c>
      <c r="U6723">
        <v>33.254112549532401</v>
      </c>
      <c r="V6723">
        <v>0.66241457858769903</v>
      </c>
    </row>
    <row r="6724" spans="1:22" hidden="1" x14ac:dyDescent="0.25">
      <c r="A6724" t="str">
        <f t="shared" si="135"/>
        <v>6-17FAsth Medrx_npbrand</v>
      </c>
      <c r="B6724" t="s">
        <v>272</v>
      </c>
      <c r="C6724" t="s">
        <v>9</v>
      </c>
      <c r="D6724" t="s">
        <v>339</v>
      </c>
      <c r="E6724" t="s">
        <v>4974</v>
      </c>
      <c r="F6724">
        <v>0</v>
      </c>
      <c r="G6724" t="s">
        <v>2688</v>
      </c>
      <c r="H6724">
        <v>237.91483614028701</v>
      </c>
      <c r="I6724">
        <v>0.46697903870000002</v>
      </c>
      <c r="J6724" t="s">
        <v>334</v>
      </c>
      <c r="K6724">
        <v>111.10124147325899</v>
      </c>
      <c r="L6724">
        <v>0</v>
      </c>
      <c r="M6724">
        <v>0</v>
      </c>
      <c r="N6724">
        <v>0</v>
      </c>
      <c r="O6724">
        <v>0.46697903870000002</v>
      </c>
      <c r="P6724">
        <v>0</v>
      </c>
      <c r="Q6724">
        <v>0</v>
      </c>
      <c r="R6724">
        <v>0</v>
      </c>
      <c r="S6724">
        <v>0</v>
      </c>
      <c r="T6724">
        <v>5.5</v>
      </c>
      <c r="U6724">
        <v>237.91483614028701</v>
      </c>
      <c r="V6724">
        <v>4.2549342933940797E-2</v>
      </c>
    </row>
    <row r="6725" spans="1:22" hidden="1" x14ac:dyDescent="0.25">
      <c r="A6725" t="str">
        <f t="shared" si="135"/>
        <v>6-17FAsth Medrx_pbrand</v>
      </c>
      <c r="B6725" t="s">
        <v>272</v>
      </c>
      <c r="C6725" t="s">
        <v>9</v>
      </c>
      <c r="D6725" t="s">
        <v>339</v>
      </c>
      <c r="E6725" t="s">
        <v>4974</v>
      </c>
      <c r="F6725">
        <v>0</v>
      </c>
      <c r="G6725" t="s">
        <v>2687</v>
      </c>
      <c r="H6725">
        <v>147.654862254253</v>
      </c>
      <c r="I6725">
        <v>3.2330209612999998</v>
      </c>
      <c r="J6725" t="s">
        <v>334</v>
      </c>
      <c r="K6725">
        <v>477.37126470586497</v>
      </c>
      <c r="L6725">
        <v>0</v>
      </c>
      <c r="M6725">
        <v>0</v>
      </c>
      <c r="N6725">
        <v>0</v>
      </c>
      <c r="O6725">
        <v>3.2330209612999998</v>
      </c>
      <c r="P6725">
        <v>0</v>
      </c>
      <c r="Q6725">
        <v>0</v>
      </c>
      <c r="R6725">
        <v>0</v>
      </c>
      <c r="S6725">
        <v>0</v>
      </c>
      <c r="T6725">
        <v>5.5</v>
      </c>
      <c r="U6725">
        <v>147.654862254253</v>
      </c>
      <c r="V6725">
        <v>0.29458049761275601</v>
      </c>
    </row>
    <row r="6726" spans="1:22" hidden="1" x14ac:dyDescent="0.25">
      <c r="A6726" t="str">
        <f t="shared" si="135"/>
        <v>6-17FAsth Medrx_specialty</v>
      </c>
      <c r="B6726" t="s">
        <v>272</v>
      </c>
      <c r="C6726" t="s">
        <v>9</v>
      </c>
      <c r="D6726" t="s">
        <v>339</v>
      </c>
      <c r="E6726" t="s">
        <v>4974</v>
      </c>
      <c r="F6726">
        <v>0</v>
      </c>
      <c r="G6726" t="s">
        <v>313</v>
      </c>
      <c r="H6726">
        <v>1539.8524958048499</v>
      </c>
      <c r="I6726">
        <v>5.0000000000000001E-3</v>
      </c>
      <c r="J6726" t="s">
        <v>334</v>
      </c>
      <c r="K6726">
        <v>7.6992624790242497</v>
      </c>
      <c r="L6726">
        <v>0</v>
      </c>
      <c r="M6726">
        <v>0</v>
      </c>
      <c r="N6726">
        <v>0</v>
      </c>
      <c r="O6726">
        <v>5.0000000000000001E-3</v>
      </c>
      <c r="P6726">
        <v>0</v>
      </c>
      <c r="Q6726">
        <v>0</v>
      </c>
      <c r="R6726">
        <v>0</v>
      </c>
      <c r="S6726">
        <v>0</v>
      </c>
      <c r="T6726">
        <v>5.5</v>
      </c>
      <c r="U6726">
        <v>1539.8524958048499</v>
      </c>
      <c r="V6726">
        <v>4.5558086560364499E-4</v>
      </c>
    </row>
    <row r="6727" spans="1:22" hidden="1" x14ac:dyDescent="0.25">
      <c r="A6727" t="str">
        <f t="shared" si="135"/>
        <v>6-17FAsth Highip_fac</v>
      </c>
      <c r="B6727" t="s">
        <v>272</v>
      </c>
      <c r="C6727" t="s">
        <v>9</v>
      </c>
      <c r="D6727" t="s">
        <v>339</v>
      </c>
      <c r="E6727" t="s">
        <v>4975</v>
      </c>
      <c r="F6727">
        <v>468</v>
      </c>
      <c r="G6727" t="s">
        <v>289</v>
      </c>
      <c r="H6727">
        <v>3925.0493023358099</v>
      </c>
      <c r="I6727">
        <v>3.35</v>
      </c>
      <c r="J6727" t="s">
        <v>335</v>
      </c>
      <c r="K6727">
        <v>13148.915162825</v>
      </c>
      <c r="L6727">
        <v>6153692.2962020896</v>
      </c>
      <c r="M6727">
        <v>0</v>
      </c>
      <c r="N6727">
        <v>0</v>
      </c>
      <c r="O6727">
        <v>0</v>
      </c>
      <c r="P6727">
        <v>3.35</v>
      </c>
      <c r="Q6727">
        <v>0</v>
      </c>
      <c r="R6727">
        <v>0</v>
      </c>
      <c r="S6727">
        <v>1567.8</v>
      </c>
      <c r="T6727">
        <v>10</v>
      </c>
      <c r="U6727">
        <v>3925.0493023358099</v>
      </c>
      <c r="V6727">
        <v>1</v>
      </c>
    </row>
    <row r="6728" spans="1:22" hidden="1" x14ac:dyDescent="0.25">
      <c r="A6728" t="str">
        <f t="shared" si="135"/>
        <v>6-17FAsth Highip_prof</v>
      </c>
      <c r="B6728" t="s">
        <v>272</v>
      </c>
      <c r="C6728" t="s">
        <v>9</v>
      </c>
      <c r="D6728" t="s">
        <v>339</v>
      </c>
      <c r="E6728" t="s">
        <v>4975</v>
      </c>
      <c r="F6728">
        <v>468</v>
      </c>
      <c r="G6728" t="s">
        <v>290</v>
      </c>
      <c r="H6728">
        <v>2451.97907329289</v>
      </c>
      <c r="I6728">
        <v>0.61</v>
      </c>
      <c r="J6728" t="s">
        <v>363</v>
      </c>
      <c r="K6728">
        <v>1495.7072347086601</v>
      </c>
      <c r="L6728">
        <v>699990.98584365402</v>
      </c>
      <c r="M6728">
        <v>0</v>
      </c>
      <c r="N6728">
        <v>0</v>
      </c>
      <c r="O6728">
        <v>0</v>
      </c>
      <c r="P6728">
        <v>0</v>
      </c>
      <c r="Q6728">
        <v>0</v>
      </c>
      <c r="R6728">
        <v>0</v>
      </c>
      <c r="S6728">
        <v>285.48</v>
      </c>
      <c r="T6728">
        <v>10</v>
      </c>
      <c r="U6728">
        <v>2451.97907329289</v>
      </c>
      <c r="V6728">
        <v>0.18208955223880599</v>
      </c>
    </row>
    <row r="6729" spans="1:22" hidden="1" x14ac:dyDescent="0.25">
      <c r="A6729" t="str">
        <f t="shared" si="135"/>
        <v>6-17FAsth Highop_ambulance</v>
      </c>
      <c r="B6729" t="s">
        <v>272</v>
      </c>
      <c r="C6729" t="s">
        <v>9</v>
      </c>
      <c r="D6729" t="s">
        <v>339</v>
      </c>
      <c r="E6729" t="s">
        <v>4975</v>
      </c>
      <c r="F6729">
        <v>468</v>
      </c>
      <c r="G6729" t="s">
        <v>291</v>
      </c>
      <c r="H6729">
        <v>1502.6194364492301</v>
      </c>
      <c r="I6729">
        <v>0.33</v>
      </c>
      <c r="J6729" t="s">
        <v>336</v>
      </c>
      <c r="K6729">
        <v>495.86441402824602</v>
      </c>
      <c r="L6729">
        <v>232064.54576521899</v>
      </c>
      <c r="M6729">
        <v>0</v>
      </c>
      <c r="N6729">
        <v>0</v>
      </c>
      <c r="O6729">
        <v>0</v>
      </c>
      <c r="P6729">
        <v>0</v>
      </c>
      <c r="Q6729">
        <v>0.33</v>
      </c>
      <c r="R6729">
        <v>495.86441402824602</v>
      </c>
      <c r="S6729">
        <v>154.44</v>
      </c>
      <c r="T6729">
        <v>10</v>
      </c>
      <c r="U6729">
        <v>1502.6194364492301</v>
      </c>
      <c r="V6729">
        <v>2.7731092436974799E-2</v>
      </c>
    </row>
    <row r="6730" spans="1:22" hidden="1" x14ac:dyDescent="0.25">
      <c r="A6730" t="str">
        <f t="shared" si="135"/>
        <v>6-17FAsth Highop_chiro</v>
      </c>
      <c r="B6730" t="s">
        <v>272</v>
      </c>
      <c r="C6730" t="s">
        <v>9</v>
      </c>
      <c r="D6730" t="s">
        <v>339</v>
      </c>
      <c r="E6730" t="s">
        <v>4975</v>
      </c>
      <c r="F6730">
        <v>468</v>
      </c>
      <c r="G6730" t="s">
        <v>292</v>
      </c>
      <c r="H6730">
        <v>54.054527957017299</v>
      </c>
      <c r="I6730">
        <v>0.84</v>
      </c>
      <c r="J6730" t="s">
        <v>332</v>
      </c>
      <c r="K6730">
        <v>45.405803483894502</v>
      </c>
      <c r="L6730">
        <v>21249.916030462598</v>
      </c>
      <c r="M6730">
        <v>0.84</v>
      </c>
      <c r="N6730">
        <v>0</v>
      </c>
      <c r="O6730">
        <v>0</v>
      </c>
      <c r="P6730">
        <v>0</v>
      </c>
      <c r="Q6730">
        <v>0</v>
      </c>
      <c r="R6730">
        <v>0</v>
      </c>
      <c r="S6730">
        <v>393.12</v>
      </c>
      <c r="T6730">
        <v>10</v>
      </c>
      <c r="U6730">
        <v>54.054527957017299</v>
      </c>
      <c r="V6730">
        <v>4.4374009508716297E-2</v>
      </c>
    </row>
    <row r="6731" spans="1:22" hidden="1" x14ac:dyDescent="0.25">
      <c r="A6731" t="str">
        <f t="shared" si="135"/>
        <v>6-17FAsth Highop_ct_mri</v>
      </c>
      <c r="B6731" t="s">
        <v>272</v>
      </c>
      <c r="C6731" t="s">
        <v>9</v>
      </c>
      <c r="D6731" t="s">
        <v>339</v>
      </c>
      <c r="E6731" t="s">
        <v>4975</v>
      </c>
      <c r="F6731">
        <v>468</v>
      </c>
      <c r="G6731" t="s">
        <v>293</v>
      </c>
      <c r="H6731">
        <v>1577.3016583717299</v>
      </c>
      <c r="I6731">
        <v>0.52</v>
      </c>
      <c r="J6731" t="s">
        <v>333</v>
      </c>
      <c r="K6731">
        <v>820.19686235330005</v>
      </c>
      <c r="L6731">
        <v>383852.131581344</v>
      </c>
      <c r="M6731">
        <v>0</v>
      </c>
      <c r="N6731">
        <v>0.52</v>
      </c>
      <c r="O6731">
        <v>0</v>
      </c>
      <c r="P6731">
        <v>0</v>
      </c>
      <c r="Q6731">
        <v>0</v>
      </c>
      <c r="R6731">
        <v>0</v>
      </c>
      <c r="S6731">
        <v>243.36</v>
      </c>
      <c r="T6731">
        <v>10</v>
      </c>
      <c r="U6731">
        <v>1577.3016583717299</v>
      </c>
      <c r="V6731">
        <v>6.8783068783068793E-2</v>
      </c>
    </row>
    <row r="6732" spans="1:22" hidden="1" x14ac:dyDescent="0.25">
      <c r="A6732" t="str">
        <f t="shared" si="135"/>
        <v>6-17FAsth Highop_diagnostic_cardiology</v>
      </c>
      <c r="B6732" t="s">
        <v>272</v>
      </c>
      <c r="C6732" t="s">
        <v>9</v>
      </c>
      <c r="D6732" t="s">
        <v>339</v>
      </c>
      <c r="E6732" t="s">
        <v>4975</v>
      </c>
      <c r="F6732">
        <v>468</v>
      </c>
      <c r="G6732" t="s">
        <v>294</v>
      </c>
      <c r="H6732">
        <v>275.38133001569201</v>
      </c>
      <c r="I6732">
        <v>1.5</v>
      </c>
      <c r="J6732" t="s">
        <v>333</v>
      </c>
      <c r="K6732">
        <v>413.07199502353899</v>
      </c>
      <c r="L6732">
        <v>193317.69367101599</v>
      </c>
      <c r="M6732">
        <v>0</v>
      </c>
      <c r="N6732">
        <v>1.5</v>
      </c>
      <c r="O6732">
        <v>0</v>
      </c>
      <c r="P6732">
        <v>0</v>
      </c>
      <c r="Q6732">
        <v>0</v>
      </c>
      <c r="R6732">
        <v>0</v>
      </c>
      <c r="S6732">
        <v>702</v>
      </c>
      <c r="T6732">
        <v>10</v>
      </c>
      <c r="U6732">
        <v>275.38133001569201</v>
      </c>
      <c r="V6732">
        <v>0.19841269841269801</v>
      </c>
    </row>
    <row r="6733" spans="1:22" hidden="1" x14ac:dyDescent="0.25">
      <c r="A6733" t="str">
        <f t="shared" si="135"/>
        <v>6-17FAsth Highop_dialysis</v>
      </c>
      <c r="B6733" t="s">
        <v>272</v>
      </c>
      <c r="C6733" t="s">
        <v>9</v>
      </c>
      <c r="D6733" t="s">
        <v>339</v>
      </c>
      <c r="E6733" t="s">
        <v>4975</v>
      </c>
      <c r="F6733">
        <v>468</v>
      </c>
      <c r="G6733" t="s">
        <v>295</v>
      </c>
      <c r="H6733">
        <v>0</v>
      </c>
      <c r="I6733">
        <v>0</v>
      </c>
      <c r="J6733" t="s">
        <v>336</v>
      </c>
      <c r="K6733">
        <v>0</v>
      </c>
      <c r="L6733">
        <v>0</v>
      </c>
      <c r="M6733">
        <v>0</v>
      </c>
      <c r="N6733">
        <v>0</v>
      </c>
      <c r="O6733">
        <v>0</v>
      </c>
      <c r="P6733">
        <v>0</v>
      </c>
      <c r="Q6733">
        <v>0</v>
      </c>
      <c r="R6733">
        <v>0</v>
      </c>
      <c r="S6733">
        <v>0</v>
      </c>
      <c r="T6733">
        <v>10</v>
      </c>
      <c r="U6733">
        <v>0</v>
      </c>
      <c r="V6733">
        <v>0</v>
      </c>
    </row>
    <row r="6734" spans="1:22" hidden="1" x14ac:dyDescent="0.25">
      <c r="A6734" t="str">
        <f t="shared" si="135"/>
        <v>6-17FAsth Highop_dme</v>
      </c>
      <c r="B6734" t="s">
        <v>272</v>
      </c>
      <c r="C6734" t="s">
        <v>9</v>
      </c>
      <c r="D6734" t="s">
        <v>339</v>
      </c>
      <c r="E6734" t="s">
        <v>4975</v>
      </c>
      <c r="F6734">
        <v>468</v>
      </c>
      <c r="G6734" t="s">
        <v>296</v>
      </c>
      <c r="H6734">
        <v>252.68856750535701</v>
      </c>
      <c r="I6734">
        <v>1.3</v>
      </c>
      <c r="J6734" t="s">
        <v>336</v>
      </c>
      <c r="K6734">
        <v>328.49513775696403</v>
      </c>
      <c r="L6734">
        <v>153735.72447025901</v>
      </c>
      <c r="M6734">
        <v>0</v>
      </c>
      <c r="N6734">
        <v>0</v>
      </c>
      <c r="O6734">
        <v>0</v>
      </c>
      <c r="P6734">
        <v>0</v>
      </c>
      <c r="Q6734">
        <v>1.3</v>
      </c>
      <c r="R6734">
        <v>328.49513775696403</v>
      </c>
      <c r="S6734">
        <v>608.4</v>
      </c>
      <c r="T6734">
        <v>10</v>
      </c>
      <c r="U6734">
        <v>252.68856750535701</v>
      </c>
      <c r="V6734">
        <v>0.109243697478992</v>
      </c>
    </row>
    <row r="6735" spans="1:22" hidden="1" x14ac:dyDescent="0.25">
      <c r="A6735" t="str">
        <f t="shared" si="135"/>
        <v>6-17FAsth Highop_er_fac</v>
      </c>
      <c r="B6735" t="s">
        <v>272</v>
      </c>
      <c r="C6735" t="s">
        <v>9</v>
      </c>
      <c r="D6735" t="s">
        <v>339</v>
      </c>
      <c r="E6735" t="s">
        <v>4975</v>
      </c>
      <c r="F6735">
        <v>468</v>
      </c>
      <c r="G6735" t="s">
        <v>297</v>
      </c>
      <c r="H6735">
        <v>2621.0038033925498</v>
      </c>
      <c r="I6735">
        <v>1.1499999999999999</v>
      </c>
      <c r="J6735" t="s">
        <v>336</v>
      </c>
      <c r="K6735">
        <v>3014.1543739014401</v>
      </c>
      <c r="L6735">
        <v>1410624.2469858699</v>
      </c>
      <c r="M6735">
        <v>0</v>
      </c>
      <c r="N6735">
        <v>0</v>
      </c>
      <c r="O6735">
        <v>0</v>
      </c>
      <c r="P6735">
        <v>0</v>
      </c>
      <c r="Q6735">
        <v>1.1499999999999999</v>
      </c>
      <c r="R6735">
        <v>3014.1543739014401</v>
      </c>
      <c r="S6735">
        <v>538.20000000000005</v>
      </c>
      <c r="T6735">
        <v>10</v>
      </c>
      <c r="U6735">
        <v>2621.0038033925498</v>
      </c>
      <c r="V6735">
        <v>9.6638655462184905E-2</v>
      </c>
    </row>
    <row r="6736" spans="1:22" hidden="1" x14ac:dyDescent="0.25">
      <c r="A6736" t="str">
        <f t="shared" si="135"/>
        <v>6-17FAsth Highop_er_prof</v>
      </c>
      <c r="B6736" t="s">
        <v>272</v>
      </c>
      <c r="C6736" t="s">
        <v>9</v>
      </c>
      <c r="D6736" t="s">
        <v>339</v>
      </c>
      <c r="E6736" t="s">
        <v>4975</v>
      </c>
      <c r="F6736">
        <v>468</v>
      </c>
      <c r="G6736" t="s">
        <v>298</v>
      </c>
      <c r="H6736">
        <v>0</v>
      </c>
      <c r="I6736">
        <v>0</v>
      </c>
      <c r="J6736" t="s">
        <v>276</v>
      </c>
      <c r="K6736">
        <v>0</v>
      </c>
      <c r="L6736">
        <v>0</v>
      </c>
      <c r="M6736">
        <v>0</v>
      </c>
      <c r="N6736">
        <v>0</v>
      </c>
      <c r="O6736">
        <v>0</v>
      </c>
      <c r="P6736">
        <v>0</v>
      </c>
      <c r="Q6736">
        <v>0</v>
      </c>
      <c r="R6736">
        <v>0</v>
      </c>
      <c r="S6736">
        <v>0</v>
      </c>
      <c r="T6736">
        <v>10</v>
      </c>
      <c r="U6736">
        <v>0</v>
      </c>
      <c r="V6736">
        <v>0</v>
      </c>
    </row>
    <row r="6737" spans="1:22" hidden="1" x14ac:dyDescent="0.25">
      <c r="A6737" t="str">
        <f t="shared" si="135"/>
        <v>6-17FAsth Highop_eye</v>
      </c>
      <c r="B6737" t="s">
        <v>272</v>
      </c>
      <c r="C6737" t="s">
        <v>9</v>
      </c>
      <c r="D6737" t="s">
        <v>339</v>
      </c>
      <c r="E6737" t="s">
        <v>4975</v>
      </c>
      <c r="F6737">
        <v>468</v>
      </c>
      <c r="G6737" t="s">
        <v>299</v>
      </c>
      <c r="H6737">
        <v>113.319950744107</v>
      </c>
      <c r="I6737">
        <v>0.12</v>
      </c>
      <c r="J6737" t="s">
        <v>332</v>
      </c>
      <c r="K6737">
        <v>13.598394089292899</v>
      </c>
      <c r="L6737">
        <v>6364.0484337890703</v>
      </c>
      <c r="M6737">
        <v>0.12</v>
      </c>
      <c r="N6737">
        <v>0</v>
      </c>
      <c r="O6737">
        <v>0</v>
      </c>
      <c r="P6737">
        <v>0</v>
      </c>
      <c r="Q6737">
        <v>0</v>
      </c>
      <c r="R6737">
        <v>0</v>
      </c>
      <c r="S6737">
        <v>56.16</v>
      </c>
      <c r="T6737">
        <v>10</v>
      </c>
      <c r="U6737">
        <v>113.319950744107</v>
      </c>
      <c r="V6737">
        <v>6.3391442155309001E-3</v>
      </c>
    </row>
    <row r="6738" spans="1:22" hidden="1" x14ac:dyDescent="0.25">
      <c r="A6738" t="str">
        <f t="shared" si="135"/>
        <v>6-17FAsth Highop_jcode</v>
      </c>
      <c r="B6738" t="s">
        <v>272</v>
      </c>
      <c r="C6738" t="s">
        <v>9</v>
      </c>
      <c r="D6738" t="s">
        <v>339</v>
      </c>
      <c r="E6738" t="s">
        <v>4975</v>
      </c>
      <c r="F6738">
        <v>468</v>
      </c>
      <c r="G6738" t="s">
        <v>300</v>
      </c>
      <c r="H6738">
        <v>4438.6953177584201</v>
      </c>
      <c r="I6738">
        <v>0.01</v>
      </c>
      <c r="J6738" t="s">
        <v>336</v>
      </c>
      <c r="K6738">
        <v>44.386953177584203</v>
      </c>
      <c r="L6738">
        <v>20773.094087109399</v>
      </c>
      <c r="M6738">
        <v>0</v>
      </c>
      <c r="N6738">
        <v>0</v>
      </c>
      <c r="O6738">
        <v>0</v>
      </c>
      <c r="P6738">
        <v>0</v>
      </c>
      <c r="Q6738">
        <v>0.01</v>
      </c>
      <c r="R6738">
        <v>44.386953177584203</v>
      </c>
      <c r="S6738">
        <v>4.68</v>
      </c>
      <c r="T6738">
        <v>10</v>
      </c>
      <c r="U6738">
        <v>4438.6953177584201</v>
      </c>
      <c r="V6738">
        <v>8.4033613445378102E-4</v>
      </c>
    </row>
    <row r="6739" spans="1:22" hidden="1" x14ac:dyDescent="0.25">
      <c r="A6739" t="str">
        <f t="shared" si="135"/>
        <v>6-17FAsth Highop_lab</v>
      </c>
      <c r="B6739" t="s">
        <v>272</v>
      </c>
      <c r="C6739" t="s">
        <v>9</v>
      </c>
      <c r="D6739" t="s">
        <v>339</v>
      </c>
      <c r="E6739" t="s">
        <v>4975</v>
      </c>
      <c r="F6739">
        <v>468</v>
      </c>
      <c r="G6739" t="s">
        <v>301</v>
      </c>
      <c r="H6739">
        <v>210.00984511939299</v>
      </c>
      <c r="I6739">
        <v>3.71</v>
      </c>
      <c r="J6739" t="s">
        <v>333</v>
      </c>
      <c r="K6739">
        <v>779.13652539294901</v>
      </c>
      <c r="L6739">
        <v>364635.89388390002</v>
      </c>
      <c r="M6739">
        <v>0</v>
      </c>
      <c r="N6739">
        <v>3.71</v>
      </c>
      <c r="O6739">
        <v>0</v>
      </c>
      <c r="P6739">
        <v>0</v>
      </c>
      <c r="Q6739">
        <v>0</v>
      </c>
      <c r="R6739">
        <v>0</v>
      </c>
      <c r="S6739">
        <v>1736.28</v>
      </c>
      <c r="T6739">
        <v>10</v>
      </c>
      <c r="U6739">
        <v>210.00984511939299</v>
      </c>
      <c r="V6739">
        <v>0.49074074074074098</v>
      </c>
    </row>
    <row r="6740" spans="1:22" hidden="1" x14ac:dyDescent="0.25">
      <c r="A6740" t="str">
        <f t="shared" si="135"/>
        <v>6-17FAsth Highop_mh</v>
      </c>
      <c r="B6740" t="s">
        <v>272</v>
      </c>
      <c r="C6740" t="s">
        <v>9</v>
      </c>
      <c r="D6740" t="s">
        <v>339</v>
      </c>
      <c r="E6740" t="s">
        <v>4975</v>
      </c>
      <c r="F6740">
        <v>468</v>
      </c>
      <c r="G6740" t="s">
        <v>302</v>
      </c>
      <c r="H6740">
        <v>124.553595037956</v>
      </c>
      <c r="I6740">
        <v>4.0199999999999996</v>
      </c>
      <c r="J6740" t="s">
        <v>332</v>
      </c>
      <c r="K6740">
        <v>500.70545205258202</v>
      </c>
      <c r="L6740">
        <v>234330.15156060801</v>
      </c>
      <c r="M6740">
        <v>4.0199999999999996</v>
      </c>
      <c r="N6740">
        <v>0</v>
      </c>
      <c r="O6740">
        <v>0</v>
      </c>
      <c r="P6740">
        <v>0</v>
      </c>
      <c r="Q6740">
        <v>0</v>
      </c>
      <c r="R6740">
        <v>0</v>
      </c>
      <c r="S6740">
        <v>1881.36</v>
      </c>
      <c r="T6740">
        <v>10</v>
      </c>
      <c r="U6740">
        <v>124.553595037956</v>
      </c>
      <c r="V6740">
        <v>0.212361331220285</v>
      </c>
    </row>
    <row r="6741" spans="1:22" hidden="1" x14ac:dyDescent="0.25">
      <c r="A6741" t="str">
        <f t="shared" si="135"/>
        <v>6-17FAsth Highop_op_fac</v>
      </c>
      <c r="B6741" t="s">
        <v>272</v>
      </c>
      <c r="C6741" t="s">
        <v>9</v>
      </c>
      <c r="D6741" t="s">
        <v>339</v>
      </c>
      <c r="E6741" t="s">
        <v>4975</v>
      </c>
      <c r="F6741">
        <v>468</v>
      </c>
      <c r="G6741" t="s">
        <v>303</v>
      </c>
      <c r="H6741">
        <v>1755.76767222488</v>
      </c>
      <c r="I6741">
        <v>2.63</v>
      </c>
      <c r="J6741" t="s">
        <v>336</v>
      </c>
      <c r="K6741">
        <v>4617.66897795143</v>
      </c>
      <c r="L6741">
        <v>2161069.0816812702</v>
      </c>
      <c r="M6741">
        <v>0</v>
      </c>
      <c r="N6741">
        <v>0</v>
      </c>
      <c r="O6741">
        <v>0</v>
      </c>
      <c r="P6741">
        <v>0</v>
      </c>
      <c r="Q6741">
        <v>2.63</v>
      </c>
      <c r="R6741">
        <v>4617.66897795143</v>
      </c>
      <c r="S6741">
        <v>1230.8399999999999</v>
      </c>
      <c r="T6741">
        <v>10</v>
      </c>
      <c r="U6741">
        <v>1755.76767222488</v>
      </c>
      <c r="V6741">
        <v>0.221008403361345</v>
      </c>
    </row>
    <row r="6742" spans="1:22" hidden="1" x14ac:dyDescent="0.25">
      <c r="A6742" t="str">
        <f t="shared" si="135"/>
        <v>6-17FAsth Highop_other</v>
      </c>
      <c r="B6742" t="s">
        <v>272</v>
      </c>
      <c r="C6742" t="s">
        <v>9</v>
      </c>
      <c r="D6742" t="s">
        <v>339</v>
      </c>
      <c r="E6742" t="s">
        <v>4975</v>
      </c>
      <c r="F6742">
        <v>468</v>
      </c>
      <c r="G6742" t="s">
        <v>304</v>
      </c>
      <c r="H6742">
        <v>4725.7364019053002</v>
      </c>
      <c r="I6742">
        <v>1</v>
      </c>
      <c r="J6742" t="s">
        <v>336</v>
      </c>
      <c r="K6742">
        <v>4725.7364019053002</v>
      </c>
      <c r="L6742">
        <v>2211644.6360916798</v>
      </c>
      <c r="M6742">
        <v>0</v>
      </c>
      <c r="N6742">
        <v>0</v>
      </c>
      <c r="O6742">
        <v>0</v>
      </c>
      <c r="P6742">
        <v>0</v>
      </c>
      <c r="Q6742">
        <v>1</v>
      </c>
      <c r="R6742">
        <v>4725.7364019053002</v>
      </c>
      <c r="S6742">
        <v>468</v>
      </c>
      <c r="T6742">
        <v>10</v>
      </c>
      <c r="U6742">
        <v>4725.7364019053002</v>
      </c>
      <c r="V6742">
        <v>8.4033613445378103E-2</v>
      </c>
    </row>
    <row r="6743" spans="1:22" hidden="1" x14ac:dyDescent="0.25">
      <c r="A6743" t="str">
        <f t="shared" si="135"/>
        <v>6-17FAsth Highop_prev</v>
      </c>
      <c r="B6743" t="s">
        <v>272</v>
      </c>
      <c r="C6743" t="s">
        <v>9</v>
      </c>
      <c r="D6743" t="s">
        <v>339</v>
      </c>
      <c r="E6743" t="s">
        <v>4975</v>
      </c>
      <c r="F6743">
        <v>468</v>
      </c>
      <c r="G6743" t="s">
        <v>305</v>
      </c>
      <c r="H6743">
        <v>189.31320050848799</v>
      </c>
      <c r="I6743">
        <v>2.74</v>
      </c>
      <c r="J6743" t="s">
        <v>332</v>
      </c>
      <c r="K6743">
        <v>518.71816939325799</v>
      </c>
      <c r="L6743">
        <v>242760.103276045</v>
      </c>
      <c r="M6743">
        <v>2.74</v>
      </c>
      <c r="N6743">
        <v>0</v>
      </c>
      <c r="O6743">
        <v>0</v>
      </c>
      <c r="P6743">
        <v>0</v>
      </c>
      <c r="Q6743">
        <v>0</v>
      </c>
      <c r="R6743">
        <v>0</v>
      </c>
      <c r="S6743">
        <v>1282.32</v>
      </c>
      <c r="T6743">
        <v>10</v>
      </c>
      <c r="U6743">
        <v>189.31320050848799</v>
      </c>
      <c r="V6743">
        <v>0.144743792921289</v>
      </c>
    </row>
    <row r="6744" spans="1:22" hidden="1" x14ac:dyDescent="0.25">
      <c r="A6744" t="str">
        <f t="shared" ref="A6744:A6807" si="136">B6744&amp;C6744&amp;E6744&amp;G6744</f>
        <v>6-17FAsth Highop_primcare</v>
      </c>
      <c r="B6744" t="s">
        <v>272</v>
      </c>
      <c r="C6744" t="s">
        <v>9</v>
      </c>
      <c r="D6744" t="s">
        <v>339</v>
      </c>
      <c r="E6744" t="s">
        <v>4975</v>
      </c>
      <c r="F6744">
        <v>468</v>
      </c>
      <c r="G6744" t="s">
        <v>306</v>
      </c>
      <c r="H6744">
        <v>123.792203404109</v>
      </c>
      <c r="I6744">
        <v>4.71</v>
      </c>
      <c r="J6744" t="s">
        <v>332</v>
      </c>
      <c r="K6744">
        <v>583.06127803335096</v>
      </c>
      <c r="L6744">
        <v>272872.67811960803</v>
      </c>
      <c r="M6744">
        <v>4.71</v>
      </c>
      <c r="N6744">
        <v>0</v>
      </c>
      <c r="O6744">
        <v>0</v>
      </c>
      <c r="P6744">
        <v>0</v>
      </c>
      <c r="Q6744">
        <v>0</v>
      </c>
      <c r="R6744">
        <v>0</v>
      </c>
      <c r="S6744">
        <v>2204.2800000000002</v>
      </c>
      <c r="T6744">
        <v>10</v>
      </c>
      <c r="U6744">
        <v>123.792203404109</v>
      </c>
      <c r="V6744">
        <v>0.24881141045958799</v>
      </c>
    </row>
    <row r="6745" spans="1:22" hidden="1" x14ac:dyDescent="0.25">
      <c r="A6745" t="str">
        <f t="shared" si="136"/>
        <v>6-17FAsth Highop_rehab</v>
      </c>
      <c r="B6745" t="s">
        <v>272</v>
      </c>
      <c r="C6745" t="s">
        <v>9</v>
      </c>
      <c r="D6745" t="s">
        <v>339</v>
      </c>
      <c r="E6745" t="s">
        <v>4975</v>
      </c>
      <c r="F6745">
        <v>468</v>
      </c>
      <c r="G6745" t="s">
        <v>307</v>
      </c>
      <c r="H6745">
        <v>139.55217253189201</v>
      </c>
      <c r="I6745">
        <v>4.4800000000000004</v>
      </c>
      <c r="J6745" t="s">
        <v>336</v>
      </c>
      <c r="K6745">
        <v>625.193732942878</v>
      </c>
      <c r="L6745">
        <v>292590.66701726703</v>
      </c>
      <c r="M6745">
        <v>0</v>
      </c>
      <c r="N6745">
        <v>0</v>
      </c>
      <c r="O6745">
        <v>0</v>
      </c>
      <c r="P6745">
        <v>0</v>
      </c>
      <c r="Q6745">
        <v>4.4800000000000004</v>
      </c>
      <c r="R6745">
        <v>625.193732942878</v>
      </c>
      <c r="S6745">
        <v>2096.64</v>
      </c>
      <c r="T6745">
        <v>10</v>
      </c>
      <c r="U6745">
        <v>139.55217253189201</v>
      </c>
      <c r="V6745">
        <v>0.376470588235294</v>
      </c>
    </row>
    <row r="6746" spans="1:22" hidden="1" x14ac:dyDescent="0.25">
      <c r="A6746" t="str">
        <f t="shared" si="136"/>
        <v>6-17FAsth Highop_speccare</v>
      </c>
      <c r="B6746" t="s">
        <v>272</v>
      </c>
      <c r="C6746" t="s">
        <v>9</v>
      </c>
      <c r="D6746" t="s">
        <v>339</v>
      </c>
      <c r="E6746" t="s">
        <v>4975</v>
      </c>
      <c r="F6746">
        <v>468</v>
      </c>
      <c r="G6746" t="s">
        <v>308</v>
      </c>
      <c r="H6746">
        <v>160.18343370762099</v>
      </c>
      <c r="I6746">
        <v>6.5</v>
      </c>
      <c r="J6746" t="s">
        <v>332</v>
      </c>
      <c r="K6746">
        <v>1041.1923190995401</v>
      </c>
      <c r="L6746">
        <v>487278.00533858303</v>
      </c>
      <c r="M6746">
        <v>6.5</v>
      </c>
      <c r="N6746">
        <v>0</v>
      </c>
      <c r="O6746">
        <v>0</v>
      </c>
      <c r="P6746">
        <v>0</v>
      </c>
      <c r="Q6746">
        <v>0</v>
      </c>
      <c r="R6746">
        <v>0</v>
      </c>
      <c r="S6746">
        <v>3042</v>
      </c>
      <c r="T6746">
        <v>10</v>
      </c>
      <c r="U6746">
        <v>160.18343370762099</v>
      </c>
      <c r="V6746">
        <v>0.34337031167459098</v>
      </c>
    </row>
    <row r="6747" spans="1:22" hidden="1" x14ac:dyDescent="0.25">
      <c r="A6747" t="str">
        <f t="shared" si="136"/>
        <v>6-17FAsth Highop_surg</v>
      </c>
      <c r="B6747" t="s">
        <v>272</v>
      </c>
      <c r="C6747" t="s">
        <v>9</v>
      </c>
      <c r="D6747" t="s">
        <v>339</v>
      </c>
      <c r="E6747" t="s">
        <v>4975</v>
      </c>
      <c r="F6747">
        <v>468</v>
      </c>
      <c r="G6747" t="s">
        <v>309</v>
      </c>
      <c r="H6747">
        <v>2161.5242797364299</v>
      </c>
      <c r="I6747">
        <v>1</v>
      </c>
      <c r="J6747" t="s">
        <v>336</v>
      </c>
      <c r="K6747">
        <v>2161.5242797364299</v>
      </c>
      <c r="L6747">
        <v>1011593.36291665</v>
      </c>
      <c r="M6747">
        <v>0</v>
      </c>
      <c r="N6747">
        <v>0</v>
      </c>
      <c r="O6747">
        <v>0</v>
      </c>
      <c r="P6747">
        <v>0</v>
      </c>
      <c r="Q6747">
        <v>1</v>
      </c>
      <c r="R6747">
        <v>2161.5242797364299</v>
      </c>
      <c r="S6747">
        <v>468</v>
      </c>
      <c r="T6747">
        <v>10</v>
      </c>
      <c r="U6747">
        <v>2161.5242797364299</v>
      </c>
      <c r="V6747">
        <v>8.4033613445378103E-2</v>
      </c>
    </row>
    <row r="6748" spans="1:22" hidden="1" x14ac:dyDescent="0.25">
      <c r="A6748" t="str">
        <f t="shared" si="136"/>
        <v>6-17FAsth Highop_ultrasound</v>
      </c>
      <c r="B6748" t="s">
        <v>272</v>
      </c>
      <c r="C6748" t="s">
        <v>9</v>
      </c>
      <c r="D6748" t="s">
        <v>339</v>
      </c>
      <c r="E6748" t="s">
        <v>4975</v>
      </c>
      <c r="F6748">
        <v>468</v>
      </c>
      <c r="G6748" t="s">
        <v>310</v>
      </c>
      <c r="H6748">
        <v>325.631241545526</v>
      </c>
      <c r="I6748">
        <v>0.34</v>
      </c>
      <c r="J6748" t="s">
        <v>333</v>
      </c>
      <c r="K6748">
        <v>110.714622125479</v>
      </c>
      <c r="L6748">
        <v>51814.443154724097</v>
      </c>
      <c r="M6748">
        <v>0</v>
      </c>
      <c r="N6748">
        <v>0.34</v>
      </c>
      <c r="O6748">
        <v>0</v>
      </c>
      <c r="P6748">
        <v>0</v>
      </c>
      <c r="Q6748">
        <v>0</v>
      </c>
      <c r="R6748">
        <v>0</v>
      </c>
      <c r="S6748">
        <v>159.12</v>
      </c>
      <c r="T6748">
        <v>10</v>
      </c>
      <c r="U6748">
        <v>325.631241545526</v>
      </c>
      <c r="V6748">
        <v>4.4973544973544999E-2</v>
      </c>
    </row>
    <row r="6749" spans="1:22" hidden="1" x14ac:dyDescent="0.25">
      <c r="A6749" t="str">
        <f t="shared" si="136"/>
        <v>6-17FAsth Highop_xray</v>
      </c>
      <c r="B6749" t="s">
        <v>272</v>
      </c>
      <c r="C6749" t="s">
        <v>9</v>
      </c>
      <c r="D6749" t="s">
        <v>339</v>
      </c>
      <c r="E6749" t="s">
        <v>4975</v>
      </c>
      <c r="F6749">
        <v>468</v>
      </c>
      <c r="G6749" t="s">
        <v>311</v>
      </c>
      <c r="H6749">
        <v>143.848666428917</v>
      </c>
      <c r="I6749">
        <v>1.49</v>
      </c>
      <c r="J6749" t="s">
        <v>333</v>
      </c>
      <c r="K6749">
        <v>214.33451297908701</v>
      </c>
      <c r="L6749">
        <v>100308.552074213</v>
      </c>
      <c r="M6749">
        <v>0</v>
      </c>
      <c r="N6749">
        <v>1.49</v>
      </c>
      <c r="O6749">
        <v>0</v>
      </c>
      <c r="P6749">
        <v>0</v>
      </c>
      <c r="Q6749">
        <v>0</v>
      </c>
      <c r="R6749">
        <v>0</v>
      </c>
      <c r="S6749">
        <v>697.32</v>
      </c>
      <c r="T6749">
        <v>10</v>
      </c>
      <c r="U6749">
        <v>143.848666428917</v>
      </c>
      <c r="V6749">
        <v>0.19708994708994701</v>
      </c>
    </row>
    <row r="6750" spans="1:22" hidden="1" x14ac:dyDescent="0.25">
      <c r="A6750" t="str">
        <f t="shared" si="136"/>
        <v>6-17FAsth Highrx_generic</v>
      </c>
      <c r="B6750" t="s">
        <v>272</v>
      </c>
      <c r="C6750" t="s">
        <v>9</v>
      </c>
      <c r="D6750" t="s">
        <v>339</v>
      </c>
      <c r="E6750" t="s">
        <v>4975</v>
      </c>
      <c r="F6750">
        <v>468</v>
      </c>
      <c r="G6750" t="s">
        <v>312</v>
      </c>
      <c r="H6750">
        <v>46.882446738422701</v>
      </c>
      <c r="I6750">
        <v>19.61</v>
      </c>
      <c r="J6750" t="s">
        <v>334</v>
      </c>
      <c r="K6750">
        <v>919.36478054046802</v>
      </c>
      <c r="L6750">
        <v>430262.71729293902</v>
      </c>
      <c r="M6750">
        <v>0</v>
      </c>
      <c r="N6750">
        <v>0</v>
      </c>
      <c r="O6750">
        <v>19.61</v>
      </c>
      <c r="P6750">
        <v>0</v>
      </c>
      <c r="Q6750">
        <v>0</v>
      </c>
      <c r="R6750">
        <v>0</v>
      </c>
      <c r="S6750">
        <v>9177.48</v>
      </c>
      <c r="T6750">
        <v>10</v>
      </c>
      <c r="U6750">
        <v>46.882446738422701</v>
      </c>
      <c r="V6750">
        <v>0.720161586485494</v>
      </c>
    </row>
    <row r="6751" spans="1:22" hidden="1" x14ac:dyDescent="0.25">
      <c r="A6751" t="str">
        <f t="shared" si="136"/>
        <v>6-17FAsth Highrx_npbrand</v>
      </c>
      <c r="B6751" t="s">
        <v>272</v>
      </c>
      <c r="C6751" t="s">
        <v>9</v>
      </c>
      <c r="D6751" t="s">
        <v>339</v>
      </c>
      <c r="E6751" t="s">
        <v>4975</v>
      </c>
      <c r="F6751">
        <v>468</v>
      </c>
      <c r="G6751" t="s">
        <v>2688</v>
      </c>
      <c r="H6751">
        <v>781.32789381577004</v>
      </c>
      <c r="I6751">
        <v>0.87211490740999997</v>
      </c>
      <c r="J6751" t="s">
        <v>334</v>
      </c>
      <c r="K6751">
        <v>681.40770377198999</v>
      </c>
      <c r="L6751">
        <v>318898.80536529201</v>
      </c>
      <c r="M6751">
        <v>0</v>
      </c>
      <c r="N6751">
        <v>0</v>
      </c>
      <c r="O6751">
        <v>0.87211490740999997</v>
      </c>
      <c r="P6751">
        <v>0</v>
      </c>
      <c r="Q6751">
        <v>0</v>
      </c>
      <c r="R6751">
        <v>0</v>
      </c>
      <c r="S6751">
        <v>408.14977666788002</v>
      </c>
      <c r="T6751">
        <v>10</v>
      </c>
      <c r="U6751">
        <v>781.32789381577004</v>
      </c>
      <c r="V6751">
        <v>3.20277233716489E-2</v>
      </c>
    </row>
    <row r="6752" spans="1:22" hidden="1" x14ac:dyDescent="0.25">
      <c r="A6752" t="str">
        <f t="shared" si="136"/>
        <v>6-17FAsth Highrx_pbrand</v>
      </c>
      <c r="B6752" t="s">
        <v>272</v>
      </c>
      <c r="C6752" t="s">
        <v>9</v>
      </c>
      <c r="D6752" t="s">
        <v>339</v>
      </c>
      <c r="E6752" t="s">
        <v>4975</v>
      </c>
      <c r="F6752">
        <v>468</v>
      </c>
      <c r="G6752" t="s">
        <v>2687</v>
      </c>
      <c r="H6752">
        <v>484.90823190507899</v>
      </c>
      <c r="I6752">
        <v>6.0378850925899998</v>
      </c>
      <c r="J6752" t="s">
        <v>334</v>
      </c>
      <c r="K6752">
        <v>2927.82018469385</v>
      </c>
      <c r="L6752">
        <v>1370219.8464367201</v>
      </c>
      <c r="M6752">
        <v>0</v>
      </c>
      <c r="N6752">
        <v>0</v>
      </c>
      <c r="O6752">
        <v>6.0378850925899998</v>
      </c>
      <c r="P6752">
        <v>0</v>
      </c>
      <c r="Q6752">
        <v>0</v>
      </c>
      <c r="R6752">
        <v>0</v>
      </c>
      <c r="S6752">
        <v>2825.7302233321202</v>
      </c>
      <c r="T6752">
        <v>10</v>
      </c>
      <c r="U6752">
        <v>484.90823190507899</v>
      </c>
      <c r="V6752">
        <v>0.22173650725633501</v>
      </c>
    </row>
    <row r="6753" spans="1:22" hidden="1" x14ac:dyDescent="0.25">
      <c r="A6753" t="str">
        <f t="shared" si="136"/>
        <v>6-17FAsth Highrx_specialty</v>
      </c>
      <c r="B6753" t="s">
        <v>272</v>
      </c>
      <c r="C6753" t="s">
        <v>9</v>
      </c>
      <c r="D6753" t="s">
        <v>339</v>
      </c>
      <c r="E6753" t="s">
        <v>4975</v>
      </c>
      <c r="F6753">
        <v>468</v>
      </c>
      <c r="G6753" t="s">
        <v>313</v>
      </c>
      <c r="H6753">
        <v>4103.1715705665001</v>
      </c>
      <c r="I6753">
        <v>0.71</v>
      </c>
      <c r="J6753" t="s">
        <v>334</v>
      </c>
      <c r="K6753">
        <v>2913.25181510222</v>
      </c>
      <c r="L6753">
        <v>1363401.84946784</v>
      </c>
      <c r="M6753">
        <v>0</v>
      </c>
      <c r="N6753">
        <v>0</v>
      </c>
      <c r="O6753">
        <v>0.71</v>
      </c>
      <c r="P6753">
        <v>0</v>
      </c>
      <c r="Q6753">
        <v>0</v>
      </c>
      <c r="R6753">
        <v>0</v>
      </c>
      <c r="S6753">
        <v>332.28</v>
      </c>
      <c r="T6753">
        <v>10</v>
      </c>
      <c r="U6753">
        <v>4103.1715705665001</v>
      </c>
      <c r="V6753">
        <v>2.6074182886522201E-2</v>
      </c>
    </row>
    <row r="6754" spans="1:22" hidden="1" x14ac:dyDescent="0.25">
      <c r="A6754" t="str">
        <f t="shared" si="136"/>
        <v>6-17MAsth Lowip_fac</v>
      </c>
      <c r="B6754" t="s">
        <v>272</v>
      </c>
      <c r="C6754" t="s">
        <v>5</v>
      </c>
      <c r="D6754" t="s">
        <v>591</v>
      </c>
      <c r="E6754" t="s">
        <v>4973</v>
      </c>
      <c r="F6754">
        <v>595</v>
      </c>
      <c r="G6754" t="s">
        <v>289</v>
      </c>
      <c r="H6754">
        <v>0</v>
      </c>
      <c r="I6754">
        <v>0</v>
      </c>
      <c r="J6754" t="s">
        <v>335</v>
      </c>
      <c r="K6754">
        <v>0</v>
      </c>
      <c r="L6754">
        <v>0</v>
      </c>
      <c r="M6754">
        <v>0</v>
      </c>
      <c r="N6754">
        <v>0</v>
      </c>
      <c r="O6754">
        <v>0</v>
      </c>
      <c r="P6754">
        <v>0</v>
      </c>
      <c r="Q6754">
        <v>0</v>
      </c>
      <c r="R6754">
        <v>0</v>
      </c>
      <c r="S6754">
        <v>0</v>
      </c>
      <c r="T6754">
        <v>3</v>
      </c>
      <c r="U6754">
        <v>1113.40797579286</v>
      </c>
      <c r="V6754">
        <v>1</v>
      </c>
    </row>
    <row r="6755" spans="1:22" hidden="1" x14ac:dyDescent="0.25">
      <c r="A6755" t="str">
        <f t="shared" si="136"/>
        <v>6-17MAsth Lowip_prof</v>
      </c>
      <c r="B6755" t="s">
        <v>272</v>
      </c>
      <c r="C6755" t="s">
        <v>5</v>
      </c>
      <c r="D6755" t="s">
        <v>591</v>
      </c>
      <c r="E6755" t="s">
        <v>4973</v>
      </c>
      <c r="F6755">
        <v>595</v>
      </c>
      <c r="G6755" t="s">
        <v>290</v>
      </c>
      <c r="H6755">
        <v>0</v>
      </c>
      <c r="I6755">
        <v>0</v>
      </c>
      <c r="J6755" t="s">
        <v>363</v>
      </c>
      <c r="K6755">
        <v>0</v>
      </c>
      <c r="L6755">
        <v>0</v>
      </c>
      <c r="M6755">
        <v>0</v>
      </c>
      <c r="N6755">
        <v>0</v>
      </c>
      <c r="O6755">
        <v>0</v>
      </c>
      <c r="P6755">
        <v>0</v>
      </c>
      <c r="Q6755">
        <v>0</v>
      </c>
      <c r="R6755">
        <v>0</v>
      </c>
      <c r="S6755">
        <v>0</v>
      </c>
      <c r="T6755">
        <v>3</v>
      </c>
      <c r="U6755">
        <v>132.642873278107</v>
      </c>
      <c r="V6755">
        <v>1</v>
      </c>
    </row>
    <row r="6756" spans="1:22" hidden="1" x14ac:dyDescent="0.25">
      <c r="A6756" t="str">
        <f t="shared" si="136"/>
        <v>6-17MAsth Lowop_ambulance</v>
      </c>
      <c r="B6756" t="s">
        <v>272</v>
      </c>
      <c r="C6756" t="s">
        <v>5</v>
      </c>
      <c r="D6756" t="s">
        <v>591</v>
      </c>
      <c r="E6756" t="s">
        <v>4973</v>
      </c>
      <c r="F6756">
        <v>595</v>
      </c>
      <c r="G6756" t="s">
        <v>291</v>
      </c>
      <c r="H6756">
        <v>0</v>
      </c>
      <c r="I6756">
        <v>0</v>
      </c>
      <c r="J6756" t="s">
        <v>336</v>
      </c>
      <c r="K6756">
        <v>0</v>
      </c>
      <c r="L6756">
        <v>0</v>
      </c>
      <c r="M6756">
        <v>0</v>
      </c>
      <c r="N6756">
        <v>0</v>
      </c>
      <c r="O6756">
        <v>0</v>
      </c>
      <c r="P6756">
        <v>0</v>
      </c>
      <c r="Q6756">
        <v>0</v>
      </c>
      <c r="R6756">
        <v>0</v>
      </c>
      <c r="S6756">
        <v>0</v>
      </c>
      <c r="T6756">
        <v>3</v>
      </c>
      <c r="U6756">
        <v>0</v>
      </c>
      <c r="V6756">
        <v>0</v>
      </c>
    </row>
    <row r="6757" spans="1:22" hidden="1" x14ac:dyDescent="0.25">
      <c r="A6757" t="str">
        <f t="shared" si="136"/>
        <v>6-17MAsth Lowop_chiro</v>
      </c>
      <c r="B6757" t="s">
        <v>272</v>
      </c>
      <c r="C6757" t="s">
        <v>5</v>
      </c>
      <c r="D6757" t="s">
        <v>591</v>
      </c>
      <c r="E6757" t="s">
        <v>4973</v>
      </c>
      <c r="F6757">
        <v>595</v>
      </c>
      <c r="G6757" t="s">
        <v>292</v>
      </c>
      <c r="H6757">
        <v>36.471391937255802</v>
      </c>
      <c r="I6757">
        <v>0.08</v>
      </c>
      <c r="J6757" t="s">
        <v>332</v>
      </c>
      <c r="K6757">
        <v>2.9177113549804701</v>
      </c>
      <c r="L6757">
        <v>1736.03825621338</v>
      </c>
      <c r="M6757">
        <v>0.08</v>
      </c>
      <c r="N6757">
        <v>0</v>
      </c>
      <c r="O6757">
        <v>0</v>
      </c>
      <c r="P6757">
        <v>0</v>
      </c>
      <c r="Q6757">
        <v>0</v>
      </c>
      <c r="R6757">
        <v>0</v>
      </c>
      <c r="S6757">
        <v>47.6</v>
      </c>
      <c r="T6757">
        <v>3</v>
      </c>
      <c r="U6757">
        <v>36.471391937255802</v>
      </c>
      <c r="V6757">
        <v>1.7429193899782099E-2</v>
      </c>
    </row>
    <row r="6758" spans="1:22" hidden="1" x14ac:dyDescent="0.25">
      <c r="A6758" t="str">
        <f t="shared" si="136"/>
        <v>6-17MAsth Lowop_ct_mri</v>
      </c>
      <c r="B6758" t="s">
        <v>272</v>
      </c>
      <c r="C6758" t="s">
        <v>5</v>
      </c>
      <c r="D6758" t="s">
        <v>591</v>
      </c>
      <c r="E6758" t="s">
        <v>4973</v>
      </c>
      <c r="F6758">
        <v>595</v>
      </c>
      <c r="G6758" t="s">
        <v>293</v>
      </c>
      <c r="H6758">
        <v>221.65399275374301</v>
      </c>
      <c r="I6758">
        <v>0.01</v>
      </c>
      <c r="J6758" t="s">
        <v>333</v>
      </c>
      <c r="K6758">
        <v>2.21653992753743</v>
      </c>
      <c r="L6758">
        <v>1318.84125688477</v>
      </c>
      <c r="M6758">
        <v>0</v>
      </c>
      <c r="N6758">
        <v>0.01</v>
      </c>
      <c r="O6758">
        <v>0</v>
      </c>
      <c r="P6758">
        <v>0</v>
      </c>
      <c r="Q6758">
        <v>0</v>
      </c>
      <c r="R6758">
        <v>0</v>
      </c>
      <c r="S6758">
        <v>5.95</v>
      </c>
      <c r="T6758">
        <v>3</v>
      </c>
      <c r="U6758">
        <v>221.65399275374301</v>
      </c>
      <c r="V6758">
        <v>5.9171597633136102E-3</v>
      </c>
    </row>
    <row r="6759" spans="1:22" hidden="1" x14ac:dyDescent="0.25">
      <c r="A6759" t="str">
        <f t="shared" si="136"/>
        <v>6-17MAsth Lowop_diagnostic_cardiology</v>
      </c>
      <c r="B6759" t="s">
        <v>272</v>
      </c>
      <c r="C6759" t="s">
        <v>5</v>
      </c>
      <c r="D6759" t="s">
        <v>591</v>
      </c>
      <c r="E6759" t="s">
        <v>4973</v>
      </c>
      <c r="F6759">
        <v>595</v>
      </c>
      <c r="G6759" t="s">
        <v>294</v>
      </c>
      <c r="H6759">
        <v>60.220303221895698</v>
      </c>
      <c r="I6759">
        <v>0.57999999999999996</v>
      </c>
      <c r="J6759" t="s">
        <v>333</v>
      </c>
      <c r="K6759">
        <v>34.927775868699499</v>
      </c>
      <c r="L6759">
        <v>20782.0266418762</v>
      </c>
      <c r="M6759">
        <v>0</v>
      </c>
      <c r="N6759">
        <v>0.57999999999999996</v>
      </c>
      <c r="O6759">
        <v>0</v>
      </c>
      <c r="P6759">
        <v>0</v>
      </c>
      <c r="Q6759">
        <v>0</v>
      </c>
      <c r="R6759">
        <v>0</v>
      </c>
      <c r="S6759">
        <v>345.1</v>
      </c>
      <c r="T6759">
        <v>3</v>
      </c>
      <c r="U6759">
        <v>60.220303221895698</v>
      </c>
      <c r="V6759">
        <v>0.34319526627218899</v>
      </c>
    </row>
    <row r="6760" spans="1:22" hidden="1" x14ac:dyDescent="0.25">
      <c r="A6760" t="str">
        <f t="shared" si="136"/>
        <v>6-17MAsth Lowop_dialysis</v>
      </c>
      <c r="B6760" t="s">
        <v>272</v>
      </c>
      <c r="C6760" t="s">
        <v>5</v>
      </c>
      <c r="D6760" t="s">
        <v>591</v>
      </c>
      <c r="E6760" t="s">
        <v>4973</v>
      </c>
      <c r="F6760">
        <v>595</v>
      </c>
      <c r="G6760" t="s">
        <v>295</v>
      </c>
      <c r="H6760">
        <v>0</v>
      </c>
      <c r="I6760">
        <v>0</v>
      </c>
      <c r="J6760" t="s">
        <v>336</v>
      </c>
      <c r="K6760">
        <v>0</v>
      </c>
      <c r="L6760">
        <v>0</v>
      </c>
      <c r="M6760">
        <v>0</v>
      </c>
      <c r="N6760">
        <v>0</v>
      </c>
      <c r="O6760">
        <v>0</v>
      </c>
      <c r="P6760">
        <v>0</v>
      </c>
      <c r="Q6760">
        <v>0</v>
      </c>
      <c r="R6760">
        <v>0</v>
      </c>
      <c r="S6760">
        <v>0</v>
      </c>
      <c r="T6760">
        <v>3</v>
      </c>
      <c r="U6760">
        <v>0</v>
      </c>
      <c r="V6760">
        <v>0</v>
      </c>
    </row>
    <row r="6761" spans="1:22" hidden="1" x14ac:dyDescent="0.25">
      <c r="A6761" t="str">
        <f t="shared" si="136"/>
        <v>6-17MAsth Lowop_dme</v>
      </c>
      <c r="B6761" t="s">
        <v>272</v>
      </c>
      <c r="C6761" t="s">
        <v>5</v>
      </c>
      <c r="D6761" t="s">
        <v>591</v>
      </c>
      <c r="E6761" t="s">
        <v>4973</v>
      </c>
      <c r="F6761">
        <v>595</v>
      </c>
      <c r="G6761" t="s">
        <v>296</v>
      </c>
      <c r="H6761">
        <v>106.754332839068</v>
      </c>
      <c r="I6761">
        <v>0.08</v>
      </c>
      <c r="J6761" t="s">
        <v>336</v>
      </c>
      <c r="K6761">
        <v>8.5403466271254604</v>
      </c>
      <c r="L6761">
        <v>5081.50624313965</v>
      </c>
      <c r="M6761">
        <v>0</v>
      </c>
      <c r="N6761">
        <v>0</v>
      </c>
      <c r="O6761">
        <v>0</v>
      </c>
      <c r="P6761">
        <v>0</v>
      </c>
      <c r="Q6761">
        <v>0.08</v>
      </c>
      <c r="R6761">
        <v>8.5403466271254604</v>
      </c>
      <c r="S6761">
        <v>47.6</v>
      </c>
      <c r="T6761">
        <v>3</v>
      </c>
      <c r="U6761">
        <v>106.754332839068</v>
      </c>
      <c r="V6761">
        <v>6.0606060606060601E-2</v>
      </c>
    </row>
    <row r="6762" spans="1:22" hidden="1" x14ac:dyDescent="0.25">
      <c r="A6762" t="str">
        <f t="shared" si="136"/>
        <v>6-17MAsth Lowop_er_fac</v>
      </c>
      <c r="B6762" t="s">
        <v>272</v>
      </c>
      <c r="C6762" t="s">
        <v>5</v>
      </c>
      <c r="D6762" t="s">
        <v>591</v>
      </c>
      <c r="E6762" t="s">
        <v>4973</v>
      </c>
      <c r="F6762">
        <v>595</v>
      </c>
      <c r="G6762" t="s">
        <v>297</v>
      </c>
      <c r="H6762">
        <v>654.19988276518097</v>
      </c>
      <c r="I6762">
        <v>0.1</v>
      </c>
      <c r="J6762" t="s">
        <v>336</v>
      </c>
      <c r="K6762">
        <v>65.419988276518097</v>
      </c>
      <c r="L6762">
        <v>38924.893024528297</v>
      </c>
      <c r="M6762">
        <v>0</v>
      </c>
      <c r="N6762">
        <v>0</v>
      </c>
      <c r="O6762">
        <v>0</v>
      </c>
      <c r="P6762">
        <v>0</v>
      </c>
      <c r="Q6762">
        <v>0.1</v>
      </c>
      <c r="R6762">
        <v>65.419988276518097</v>
      </c>
      <c r="S6762">
        <v>59.5</v>
      </c>
      <c r="T6762">
        <v>3</v>
      </c>
      <c r="U6762">
        <v>654.19988276518097</v>
      </c>
      <c r="V6762">
        <v>7.5757575757575801E-2</v>
      </c>
    </row>
    <row r="6763" spans="1:22" hidden="1" x14ac:dyDescent="0.25">
      <c r="A6763" t="str">
        <f t="shared" si="136"/>
        <v>6-17MAsth Lowop_er_prof</v>
      </c>
      <c r="B6763" t="s">
        <v>272</v>
      </c>
      <c r="C6763" t="s">
        <v>5</v>
      </c>
      <c r="D6763" t="s">
        <v>591</v>
      </c>
      <c r="E6763" t="s">
        <v>4973</v>
      </c>
      <c r="F6763">
        <v>595</v>
      </c>
      <c r="G6763" t="s">
        <v>298</v>
      </c>
      <c r="H6763">
        <v>0</v>
      </c>
      <c r="I6763">
        <v>0</v>
      </c>
      <c r="J6763" t="s">
        <v>276</v>
      </c>
      <c r="K6763">
        <v>0</v>
      </c>
      <c r="L6763">
        <v>0</v>
      </c>
      <c r="M6763">
        <v>0</v>
      </c>
      <c r="N6763">
        <v>0</v>
      </c>
      <c r="O6763">
        <v>0</v>
      </c>
      <c r="P6763">
        <v>0</v>
      </c>
      <c r="Q6763">
        <v>0</v>
      </c>
      <c r="R6763">
        <v>0</v>
      </c>
      <c r="S6763">
        <v>0</v>
      </c>
      <c r="T6763">
        <v>3</v>
      </c>
      <c r="U6763">
        <v>0</v>
      </c>
      <c r="V6763">
        <v>0</v>
      </c>
    </row>
    <row r="6764" spans="1:22" hidden="1" x14ac:dyDescent="0.25">
      <c r="A6764" t="str">
        <f t="shared" si="136"/>
        <v>6-17MAsth Lowop_eye</v>
      </c>
      <c r="B6764" t="s">
        <v>272</v>
      </c>
      <c r="C6764" t="s">
        <v>5</v>
      </c>
      <c r="D6764" t="s">
        <v>591</v>
      </c>
      <c r="E6764" t="s">
        <v>4973</v>
      </c>
      <c r="F6764">
        <v>595</v>
      </c>
      <c r="G6764" t="s">
        <v>299</v>
      </c>
      <c r="H6764">
        <v>98.981763376444206</v>
      </c>
      <c r="I6764">
        <v>0.03</v>
      </c>
      <c r="J6764" t="s">
        <v>332</v>
      </c>
      <c r="K6764">
        <v>2.96945290129332</v>
      </c>
      <c r="L6764">
        <v>1766.8244762695299</v>
      </c>
      <c r="M6764">
        <v>0.03</v>
      </c>
      <c r="N6764">
        <v>0</v>
      </c>
      <c r="O6764">
        <v>0</v>
      </c>
      <c r="P6764">
        <v>0</v>
      </c>
      <c r="Q6764">
        <v>0</v>
      </c>
      <c r="R6764">
        <v>0</v>
      </c>
      <c r="S6764">
        <v>17.850000000000001</v>
      </c>
      <c r="T6764">
        <v>3</v>
      </c>
      <c r="U6764">
        <v>98.981763376444206</v>
      </c>
      <c r="V6764">
        <v>6.5359477124183E-3</v>
      </c>
    </row>
    <row r="6765" spans="1:22" hidden="1" x14ac:dyDescent="0.25">
      <c r="A6765" t="str">
        <f t="shared" si="136"/>
        <v>6-17MAsth Lowop_jcode</v>
      </c>
      <c r="B6765" t="s">
        <v>272</v>
      </c>
      <c r="C6765" t="s">
        <v>5</v>
      </c>
      <c r="D6765" t="s">
        <v>591</v>
      </c>
      <c r="E6765" t="s">
        <v>4973</v>
      </c>
      <c r="F6765">
        <v>595</v>
      </c>
      <c r="G6765" t="s">
        <v>300</v>
      </c>
      <c r="H6765">
        <v>0</v>
      </c>
      <c r="I6765">
        <v>0</v>
      </c>
      <c r="J6765" t="s">
        <v>336</v>
      </c>
      <c r="K6765">
        <v>0</v>
      </c>
      <c r="L6765">
        <v>0</v>
      </c>
      <c r="M6765">
        <v>0</v>
      </c>
      <c r="N6765">
        <v>0</v>
      </c>
      <c r="O6765">
        <v>0</v>
      </c>
      <c r="P6765">
        <v>0</v>
      </c>
      <c r="Q6765">
        <v>0</v>
      </c>
      <c r="R6765">
        <v>0</v>
      </c>
      <c r="S6765">
        <v>0</v>
      </c>
      <c r="T6765">
        <v>3</v>
      </c>
      <c r="U6765">
        <v>0</v>
      </c>
      <c r="V6765">
        <v>0</v>
      </c>
    </row>
    <row r="6766" spans="1:22" hidden="1" x14ac:dyDescent="0.25">
      <c r="A6766" t="str">
        <f t="shared" si="136"/>
        <v>6-17MAsth Lowop_lab</v>
      </c>
      <c r="B6766" t="s">
        <v>272</v>
      </c>
      <c r="C6766" t="s">
        <v>5</v>
      </c>
      <c r="D6766" t="s">
        <v>591</v>
      </c>
      <c r="E6766" t="s">
        <v>4973</v>
      </c>
      <c r="F6766">
        <v>595</v>
      </c>
      <c r="G6766" t="s">
        <v>301</v>
      </c>
      <c r="H6766">
        <v>36.8830786857148</v>
      </c>
      <c r="I6766">
        <v>0.87</v>
      </c>
      <c r="J6766" t="s">
        <v>333</v>
      </c>
      <c r="K6766">
        <v>32.0882784565718</v>
      </c>
      <c r="L6766">
        <v>19092.525681660201</v>
      </c>
      <c r="M6766">
        <v>0</v>
      </c>
      <c r="N6766">
        <v>0.87</v>
      </c>
      <c r="O6766">
        <v>0</v>
      </c>
      <c r="P6766">
        <v>0</v>
      </c>
      <c r="Q6766">
        <v>0</v>
      </c>
      <c r="R6766">
        <v>0</v>
      </c>
      <c r="S6766">
        <v>517.65</v>
      </c>
      <c r="T6766">
        <v>3</v>
      </c>
      <c r="U6766">
        <v>36.8830786857148</v>
      </c>
      <c r="V6766">
        <v>0.51479289940828399</v>
      </c>
    </row>
    <row r="6767" spans="1:22" hidden="1" x14ac:dyDescent="0.25">
      <c r="A6767" t="str">
        <f t="shared" si="136"/>
        <v>6-17MAsth Lowop_mh</v>
      </c>
      <c r="B6767" t="s">
        <v>272</v>
      </c>
      <c r="C6767" t="s">
        <v>5</v>
      </c>
      <c r="D6767" t="s">
        <v>591</v>
      </c>
      <c r="E6767" t="s">
        <v>4973</v>
      </c>
      <c r="F6767">
        <v>595</v>
      </c>
      <c r="G6767" t="s">
        <v>302</v>
      </c>
      <c r="H6767">
        <v>92.823324706005494</v>
      </c>
      <c r="I6767">
        <v>0.12</v>
      </c>
      <c r="J6767" t="s">
        <v>332</v>
      </c>
      <c r="K6767">
        <v>11.138798964720699</v>
      </c>
      <c r="L6767">
        <v>6627.5853840087902</v>
      </c>
      <c r="M6767">
        <v>0.12</v>
      </c>
      <c r="N6767">
        <v>0</v>
      </c>
      <c r="O6767">
        <v>0</v>
      </c>
      <c r="P6767">
        <v>0</v>
      </c>
      <c r="Q6767">
        <v>0</v>
      </c>
      <c r="R6767">
        <v>0</v>
      </c>
      <c r="S6767">
        <v>71.400000000000006</v>
      </c>
      <c r="T6767">
        <v>3</v>
      </c>
      <c r="U6767">
        <v>92.823324706005494</v>
      </c>
      <c r="V6767">
        <v>2.61437908496732E-2</v>
      </c>
    </row>
    <row r="6768" spans="1:22" hidden="1" x14ac:dyDescent="0.25">
      <c r="A6768" t="str">
        <f t="shared" si="136"/>
        <v>6-17MAsth Lowop_op_fac</v>
      </c>
      <c r="B6768" t="s">
        <v>272</v>
      </c>
      <c r="C6768" t="s">
        <v>5</v>
      </c>
      <c r="D6768" t="s">
        <v>591</v>
      </c>
      <c r="E6768" t="s">
        <v>4973</v>
      </c>
      <c r="F6768">
        <v>595</v>
      </c>
      <c r="G6768" t="s">
        <v>303</v>
      </c>
      <c r="H6768">
        <v>170.06462442224199</v>
      </c>
      <c r="I6768">
        <v>0.06</v>
      </c>
      <c r="J6768" t="s">
        <v>336</v>
      </c>
      <c r="K6768">
        <v>10.2038774653345</v>
      </c>
      <c r="L6768">
        <v>6071.3070918740304</v>
      </c>
      <c r="M6768">
        <v>0</v>
      </c>
      <c r="N6768">
        <v>0</v>
      </c>
      <c r="O6768">
        <v>0</v>
      </c>
      <c r="P6768">
        <v>0</v>
      </c>
      <c r="Q6768">
        <v>0.06</v>
      </c>
      <c r="R6768">
        <v>10.2038774653345</v>
      </c>
      <c r="S6768">
        <v>35.700000000000003</v>
      </c>
      <c r="T6768">
        <v>3</v>
      </c>
      <c r="U6768">
        <v>170.06462442224199</v>
      </c>
      <c r="V6768">
        <v>4.54545454545454E-2</v>
      </c>
    </row>
    <row r="6769" spans="1:22" hidden="1" x14ac:dyDescent="0.25">
      <c r="A6769" t="str">
        <f t="shared" si="136"/>
        <v>6-17MAsth Lowop_other</v>
      </c>
      <c r="B6769" t="s">
        <v>272</v>
      </c>
      <c r="C6769" t="s">
        <v>5</v>
      </c>
      <c r="D6769" t="s">
        <v>591</v>
      </c>
      <c r="E6769" t="s">
        <v>4973</v>
      </c>
      <c r="F6769">
        <v>595</v>
      </c>
      <c r="G6769" t="s">
        <v>304</v>
      </c>
      <c r="H6769">
        <v>51.472401850481802</v>
      </c>
      <c r="I6769">
        <v>1</v>
      </c>
      <c r="J6769" t="s">
        <v>336</v>
      </c>
      <c r="K6769">
        <v>51.472401850481802</v>
      </c>
      <c r="L6769">
        <v>30626.079101036699</v>
      </c>
      <c r="M6769">
        <v>0</v>
      </c>
      <c r="N6769">
        <v>0</v>
      </c>
      <c r="O6769">
        <v>0</v>
      </c>
      <c r="P6769">
        <v>0</v>
      </c>
      <c r="Q6769">
        <v>1</v>
      </c>
      <c r="R6769">
        <v>51.472401850481802</v>
      </c>
      <c r="S6769">
        <v>595</v>
      </c>
      <c r="T6769">
        <v>3</v>
      </c>
      <c r="U6769">
        <v>51.472401850481802</v>
      </c>
      <c r="V6769">
        <v>0.75757575757575801</v>
      </c>
    </row>
    <row r="6770" spans="1:22" hidden="1" x14ac:dyDescent="0.25">
      <c r="A6770" t="str">
        <f t="shared" si="136"/>
        <v>6-17MAsth Lowop_prev</v>
      </c>
      <c r="B6770" t="s">
        <v>272</v>
      </c>
      <c r="C6770" t="s">
        <v>5</v>
      </c>
      <c r="D6770" t="s">
        <v>591</v>
      </c>
      <c r="E6770" t="s">
        <v>4973</v>
      </c>
      <c r="F6770">
        <v>595</v>
      </c>
      <c r="G6770" t="s">
        <v>305</v>
      </c>
      <c r="H6770">
        <v>162.189352363464</v>
      </c>
      <c r="I6770">
        <v>1.1399999999999999</v>
      </c>
      <c r="J6770" t="s">
        <v>332</v>
      </c>
      <c r="K6770">
        <v>184.89586169434801</v>
      </c>
      <c r="L6770">
        <v>110013.037708137</v>
      </c>
      <c r="M6770">
        <v>1.1399999999999999</v>
      </c>
      <c r="N6770">
        <v>0</v>
      </c>
      <c r="O6770">
        <v>0</v>
      </c>
      <c r="P6770">
        <v>0</v>
      </c>
      <c r="Q6770">
        <v>0</v>
      </c>
      <c r="R6770">
        <v>0</v>
      </c>
      <c r="S6770">
        <v>678.3</v>
      </c>
      <c r="T6770">
        <v>3</v>
      </c>
      <c r="U6770">
        <v>162.189352363464</v>
      </c>
      <c r="V6770">
        <v>0.24836601307189499</v>
      </c>
    </row>
    <row r="6771" spans="1:22" hidden="1" x14ac:dyDescent="0.25">
      <c r="A6771" t="str">
        <f t="shared" si="136"/>
        <v>6-17MAsth Lowop_primcare</v>
      </c>
      <c r="B6771" t="s">
        <v>272</v>
      </c>
      <c r="C6771" t="s">
        <v>5</v>
      </c>
      <c r="D6771" t="s">
        <v>591</v>
      </c>
      <c r="E6771" t="s">
        <v>4973</v>
      </c>
      <c r="F6771">
        <v>595</v>
      </c>
      <c r="G6771" t="s">
        <v>306</v>
      </c>
      <c r="H6771">
        <v>103.077940557343</v>
      </c>
      <c r="I6771">
        <v>2.19</v>
      </c>
      <c r="J6771" t="s">
        <v>332</v>
      </c>
      <c r="K6771">
        <v>225.74068982058199</v>
      </c>
      <c r="L6771">
        <v>134315.710443246</v>
      </c>
      <c r="M6771">
        <v>2.19</v>
      </c>
      <c r="N6771">
        <v>0</v>
      </c>
      <c r="O6771">
        <v>0</v>
      </c>
      <c r="P6771">
        <v>0</v>
      </c>
      <c r="Q6771">
        <v>0</v>
      </c>
      <c r="R6771">
        <v>0</v>
      </c>
      <c r="S6771">
        <v>1303.05</v>
      </c>
      <c r="T6771">
        <v>3</v>
      </c>
      <c r="U6771">
        <v>103.077940557343</v>
      </c>
      <c r="V6771">
        <v>0.47712418300653597</v>
      </c>
    </row>
    <row r="6772" spans="1:22" hidden="1" x14ac:dyDescent="0.25">
      <c r="A6772" t="str">
        <f t="shared" si="136"/>
        <v>6-17MAsth Lowop_rehab</v>
      </c>
      <c r="B6772" t="s">
        <v>272</v>
      </c>
      <c r="C6772" t="s">
        <v>5</v>
      </c>
      <c r="D6772" t="s">
        <v>591</v>
      </c>
      <c r="E6772" t="s">
        <v>4973</v>
      </c>
      <c r="F6772">
        <v>595</v>
      </c>
      <c r="G6772" t="s">
        <v>307</v>
      </c>
      <c r="H6772">
        <v>98.230462482766498</v>
      </c>
      <c r="I6772">
        <v>0.05</v>
      </c>
      <c r="J6772" t="s">
        <v>336</v>
      </c>
      <c r="K6772">
        <v>4.9115231241383297</v>
      </c>
      <c r="L6772">
        <v>2922.3562588622999</v>
      </c>
      <c r="M6772">
        <v>0</v>
      </c>
      <c r="N6772">
        <v>0</v>
      </c>
      <c r="O6772">
        <v>0</v>
      </c>
      <c r="P6772">
        <v>0</v>
      </c>
      <c r="Q6772">
        <v>0.05</v>
      </c>
      <c r="R6772">
        <v>4.9115231241383297</v>
      </c>
      <c r="S6772">
        <v>29.75</v>
      </c>
      <c r="T6772">
        <v>3</v>
      </c>
      <c r="U6772">
        <v>98.230462482766498</v>
      </c>
      <c r="V6772">
        <v>3.7878787878787901E-2</v>
      </c>
    </row>
    <row r="6773" spans="1:22" hidden="1" x14ac:dyDescent="0.25">
      <c r="A6773" t="str">
        <f t="shared" si="136"/>
        <v>6-17MAsth Lowop_speccare</v>
      </c>
      <c r="B6773" t="s">
        <v>272</v>
      </c>
      <c r="C6773" t="s">
        <v>5</v>
      </c>
      <c r="D6773" t="s">
        <v>591</v>
      </c>
      <c r="E6773" t="s">
        <v>4973</v>
      </c>
      <c r="F6773">
        <v>595</v>
      </c>
      <c r="G6773" t="s">
        <v>308</v>
      </c>
      <c r="H6773">
        <v>113.78939501090601</v>
      </c>
      <c r="I6773">
        <v>1.03</v>
      </c>
      <c r="J6773" t="s">
        <v>332</v>
      </c>
      <c r="K6773">
        <v>117.203076861233</v>
      </c>
      <c r="L6773">
        <v>69735.830732433897</v>
      </c>
      <c r="M6773">
        <v>1.03</v>
      </c>
      <c r="N6773">
        <v>0</v>
      </c>
      <c r="O6773">
        <v>0</v>
      </c>
      <c r="P6773">
        <v>0</v>
      </c>
      <c r="Q6773">
        <v>0</v>
      </c>
      <c r="R6773">
        <v>0</v>
      </c>
      <c r="S6773">
        <v>612.85</v>
      </c>
      <c r="T6773">
        <v>3</v>
      </c>
      <c r="U6773">
        <v>113.78939501090601</v>
      </c>
      <c r="V6773">
        <v>0.22440087145969501</v>
      </c>
    </row>
    <row r="6774" spans="1:22" hidden="1" x14ac:dyDescent="0.25">
      <c r="A6774" t="str">
        <f t="shared" si="136"/>
        <v>6-17MAsth Lowop_surg</v>
      </c>
      <c r="B6774" t="s">
        <v>272</v>
      </c>
      <c r="C6774" t="s">
        <v>5</v>
      </c>
      <c r="D6774" t="s">
        <v>591</v>
      </c>
      <c r="E6774" t="s">
        <v>4973</v>
      </c>
      <c r="F6774">
        <v>595</v>
      </c>
      <c r="G6774" t="s">
        <v>309</v>
      </c>
      <c r="H6774">
        <v>20.3280239611714</v>
      </c>
      <c r="I6774">
        <v>0.03</v>
      </c>
      <c r="J6774" t="s">
        <v>336</v>
      </c>
      <c r="K6774">
        <v>0.60984071883514201</v>
      </c>
      <c r="L6774">
        <v>362.85522770690898</v>
      </c>
      <c r="M6774">
        <v>0</v>
      </c>
      <c r="N6774">
        <v>0</v>
      </c>
      <c r="O6774">
        <v>0</v>
      </c>
      <c r="P6774">
        <v>0</v>
      </c>
      <c r="Q6774">
        <v>0.03</v>
      </c>
      <c r="R6774">
        <v>0.60984071883514201</v>
      </c>
      <c r="S6774">
        <v>17.850000000000001</v>
      </c>
      <c r="T6774">
        <v>3</v>
      </c>
      <c r="U6774">
        <v>20.3280239611714</v>
      </c>
      <c r="V6774">
        <v>2.27272727272727E-2</v>
      </c>
    </row>
    <row r="6775" spans="1:22" hidden="1" x14ac:dyDescent="0.25">
      <c r="A6775" t="str">
        <f t="shared" si="136"/>
        <v>6-17MAsth Lowop_ultrasound</v>
      </c>
      <c r="B6775" t="s">
        <v>272</v>
      </c>
      <c r="C6775" t="s">
        <v>5</v>
      </c>
      <c r="D6775" t="s">
        <v>591</v>
      </c>
      <c r="E6775" t="s">
        <v>4973</v>
      </c>
      <c r="F6775">
        <v>595</v>
      </c>
      <c r="G6775" t="s">
        <v>310</v>
      </c>
      <c r="H6775">
        <v>0</v>
      </c>
      <c r="I6775">
        <v>0</v>
      </c>
      <c r="J6775" t="s">
        <v>333</v>
      </c>
      <c r="K6775">
        <v>0</v>
      </c>
      <c r="L6775">
        <v>0</v>
      </c>
      <c r="M6775">
        <v>0</v>
      </c>
      <c r="N6775">
        <v>0</v>
      </c>
      <c r="O6775">
        <v>0</v>
      </c>
      <c r="P6775">
        <v>0</v>
      </c>
      <c r="Q6775">
        <v>0</v>
      </c>
      <c r="R6775">
        <v>0</v>
      </c>
      <c r="S6775">
        <v>0</v>
      </c>
      <c r="T6775">
        <v>3</v>
      </c>
      <c r="U6775">
        <v>0</v>
      </c>
      <c r="V6775">
        <v>0</v>
      </c>
    </row>
    <row r="6776" spans="1:22" hidden="1" x14ac:dyDescent="0.25">
      <c r="A6776" t="str">
        <f t="shared" si="136"/>
        <v>6-17MAsth Lowop_xray</v>
      </c>
      <c r="B6776" t="s">
        <v>272</v>
      </c>
      <c r="C6776" t="s">
        <v>5</v>
      </c>
      <c r="D6776" t="s">
        <v>591</v>
      </c>
      <c r="E6776" t="s">
        <v>4973</v>
      </c>
      <c r="F6776">
        <v>595</v>
      </c>
      <c r="G6776" t="s">
        <v>311</v>
      </c>
      <c r="H6776">
        <v>87.880676356724194</v>
      </c>
      <c r="I6776">
        <v>0.23</v>
      </c>
      <c r="J6776" t="s">
        <v>333</v>
      </c>
      <c r="K6776">
        <v>20.2125555620466</v>
      </c>
      <c r="L6776">
        <v>12026.470559417699</v>
      </c>
      <c r="M6776">
        <v>0</v>
      </c>
      <c r="N6776">
        <v>0.23</v>
      </c>
      <c r="O6776">
        <v>0</v>
      </c>
      <c r="P6776">
        <v>0</v>
      </c>
      <c r="Q6776">
        <v>0</v>
      </c>
      <c r="R6776">
        <v>0</v>
      </c>
      <c r="S6776">
        <v>136.85</v>
      </c>
      <c r="T6776">
        <v>3</v>
      </c>
      <c r="U6776">
        <v>87.880676356724194</v>
      </c>
      <c r="V6776">
        <v>0.13609467455621299</v>
      </c>
    </row>
    <row r="6777" spans="1:22" hidden="1" x14ac:dyDescent="0.25">
      <c r="A6777" t="str">
        <f t="shared" si="136"/>
        <v>6-17MAsth Lowrx_generic</v>
      </c>
      <c r="B6777" t="s">
        <v>272</v>
      </c>
      <c r="C6777" t="s">
        <v>5</v>
      </c>
      <c r="D6777" t="s">
        <v>591</v>
      </c>
      <c r="E6777" t="s">
        <v>4973</v>
      </c>
      <c r="F6777">
        <v>595</v>
      </c>
      <c r="G6777" t="s">
        <v>312</v>
      </c>
      <c r="H6777">
        <v>26.1940626286559</v>
      </c>
      <c r="I6777">
        <v>3.79</v>
      </c>
      <c r="J6777" t="s">
        <v>334</v>
      </c>
      <c r="K6777">
        <v>99.275497362606004</v>
      </c>
      <c r="L6777">
        <v>59068.920930750603</v>
      </c>
      <c r="M6777">
        <v>0</v>
      </c>
      <c r="N6777">
        <v>0</v>
      </c>
      <c r="O6777">
        <v>3.79</v>
      </c>
      <c r="P6777">
        <v>0</v>
      </c>
      <c r="Q6777">
        <v>0</v>
      </c>
      <c r="R6777">
        <v>0</v>
      </c>
      <c r="S6777">
        <v>2255.0500000000002</v>
      </c>
      <c r="T6777">
        <v>3</v>
      </c>
      <c r="U6777">
        <v>26.1940626286559</v>
      </c>
      <c r="V6777">
        <v>0.65913043478260902</v>
      </c>
    </row>
    <row r="6778" spans="1:22" hidden="1" x14ac:dyDescent="0.25">
      <c r="A6778" t="str">
        <f t="shared" si="136"/>
        <v>6-17MAsth Lowrx_npbrand</v>
      </c>
      <c r="B6778" t="s">
        <v>272</v>
      </c>
      <c r="C6778" t="s">
        <v>5</v>
      </c>
      <c r="D6778" t="s">
        <v>591</v>
      </c>
      <c r="E6778" t="s">
        <v>4973</v>
      </c>
      <c r="F6778">
        <v>595</v>
      </c>
      <c r="G6778" t="s">
        <v>2688</v>
      </c>
      <c r="H6778">
        <v>178.97043888494599</v>
      </c>
      <c r="I6778">
        <v>0.24737267996000001</v>
      </c>
      <c r="J6778" t="s">
        <v>334</v>
      </c>
      <c r="K6778">
        <v>44.272397100586403</v>
      </c>
      <c r="L6778">
        <v>26342.0762748489</v>
      </c>
      <c r="M6778">
        <v>0</v>
      </c>
      <c r="N6778">
        <v>0</v>
      </c>
      <c r="O6778">
        <v>0.24737267996000001</v>
      </c>
      <c r="P6778">
        <v>0</v>
      </c>
      <c r="Q6778">
        <v>0</v>
      </c>
      <c r="R6778">
        <v>0</v>
      </c>
      <c r="S6778">
        <v>147.1867445762</v>
      </c>
      <c r="T6778">
        <v>3</v>
      </c>
      <c r="U6778">
        <v>178.97043888494599</v>
      </c>
      <c r="V6778">
        <v>4.3021335645217401E-2</v>
      </c>
    </row>
    <row r="6779" spans="1:22" hidden="1" x14ac:dyDescent="0.25">
      <c r="A6779" t="str">
        <f t="shared" si="136"/>
        <v>6-17MAsth Lowrx_pbrand</v>
      </c>
      <c r="B6779" t="s">
        <v>272</v>
      </c>
      <c r="C6779" t="s">
        <v>5</v>
      </c>
      <c r="D6779" t="s">
        <v>591</v>
      </c>
      <c r="E6779" t="s">
        <v>4973</v>
      </c>
      <c r="F6779">
        <v>595</v>
      </c>
      <c r="G6779" t="s">
        <v>2687</v>
      </c>
      <c r="H6779">
        <v>111.07275161923</v>
      </c>
      <c r="I6779">
        <v>1.71262732004</v>
      </c>
      <c r="J6779" t="s">
        <v>334</v>
      </c>
      <c r="K6779">
        <v>190.22622893510999</v>
      </c>
      <c r="L6779">
        <v>113184.606216391</v>
      </c>
      <c r="M6779">
        <v>0</v>
      </c>
      <c r="N6779">
        <v>0</v>
      </c>
      <c r="O6779">
        <v>1.71262732004</v>
      </c>
      <c r="P6779">
        <v>0</v>
      </c>
      <c r="Q6779">
        <v>0</v>
      </c>
      <c r="R6779">
        <v>0</v>
      </c>
      <c r="S6779">
        <v>1019.0132554238</v>
      </c>
      <c r="T6779">
        <v>3</v>
      </c>
      <c r="U6779">
        <v>111.07275161923</v>
      </c>
      <c r="V6779">
        <v>0.29784822957217399</v>
      </c>
    </row>
    <row r="6780" spans="1:22" hidden="1" x14ac:dyDescent="0.25">
      <c r="A6780" t="str">
        <f t="shared" si="136"/>
        <v>6-17MAsth Lowrx_specialty</v>
      </c>
      <c r="B6780" t="s">
        <v>272</v>
      </c>
      <c r="C6780" t="s">
        <v>5</v>
      </c>
      <c r="D6780" t="s">
        <v>591</v>
      </c>
      <c r="E6780" t="s">
        <v>4973</v>
      </c>
      <c r="F6780">
        <v>595</v>
      </c>
      <c r="G6780" t="s">
        <v>313</v>
      </c>
      <c r="H6780">
        <v>0</v>
      </c>
      <c r="I6780">
        <v>0</v>
      </c>
      <c r="J6780" t="s">
        <v>334</v>
      </c>
      <c r="K6780">
        <v>0</v>
      </c>
      <c r="L6780">
        <v>0</v>
      </c>
      <c r="M6780">
        <v>0</v>
      </c>
      <c r="N6780">
        <v>0</v>
      </c>
      <c r="O6780">
        <v>0</v>
      </c>
      <c r="P6780">
        <v>0</v>
      </c>
      <c r="Q6780">
        <v>0</v>
      </c>
      <c r="R6780">
        <v>0</v>
      </c>
      <c r="S6780">
        <v>0</v>
      </c>
      <c r="T6780">
        <v>3</v>
      </c>
      <c r="U6780">
        <v>0</v>
      </c>
      <c r="V6780">
        <v>0</v>
      </c>
    </row>
    <row r="6781" spans="1:22" hidden="1" x14ac:dyDescent="0.25">
      <c r="A6781" t="str">
        <f t="shared" si="136"/>
        <v>6-17MAsth Medip_fac</v>
      </c>
      <c r="B6781" t="s">
        <v>272</v>
      </c>
      <c r="C6781" t="s">
        <v>5</v>
      </c>
      <c r="D6781" t="s">
        <v>591</v>
      </c>
      <c r="E6781" t="s">
        <v>4974</v>
      </c>
      <c r="F6781">
        <v>0</v>
      </c>
      <c r="G6781" t="s">
        <v>289</v>
      </c>
      <c r="H6781">
        <v>0</v>
      </c>
      <c r="I6781">
        <v>0</v>
      </c>
      <c r="J6781" t="s">
        <v>335</v>
      </c>
      <c r="K6781">
        <v>0</v>
      </c>
      <c r="L6781">
        <v>0</v>
      </c>
      <c r="M6781">
        <v>0</v>
      </c>
      <c r="N6781">
        <v>0</v>
      </c>
      <c r="O6781">
        <v>0</v>
      </c>
      <c r="P6781">
        <v>0</v>
      </c>
      <c r="Q6781">
        <v>0</v>
      </c>
      <c r="R6781">
        <v>0</v>
      </c>
      <c r="S6781">
        <v>0</v>
      </c>
      <c r="T6781">
        <v>5.5</v>
      </c>
      <c r="U6781">
        <v>1113.40797579286</v>
      </c>
      <c r="V6781">
        <v>1</v>
      </c>
    </row>
    <row r="6782" spans="1:22" hidden="1" x14ac:dyDescent="0.25">
      <c r="A6782" t="str">
        <f t="shared" si="136"/>
        <v>6-17MAsth Medip_prof</v>
      </c>
      <c r="B6782" t="s">
        <v>272</v>
      </c>
      <c r="C6782" t="s">
        <v>5</v>
      </c>
      <c r="D6782" t="s">
        <v>591</v>
      </c>
      <c r="E6782" t="s">
        <v>4974</v>
      </c>
      <c r="F6782">
        <v>0</v>
      </c>
      <c r="G6782" t="s">
        <v>290</v>
      </c>
      <c r="H6782">
        <v>0</v>
      </c>
      <c r="I6782">
        <v>0</v>
      </c>
      <c r="J6782" t="s">
        <v>363</v>
      </c>
      <c r="K6782">
        <v>0</v>
      </c>
      <c r="L6782">
        <v>0</v>
      </c>
      <c r="M6782">
        <v>0</v>
      </c>
      <c r="N6782">
        <v>0</v>
      </c>
      <c r="O6782">
        <v>0</v>
      </c>
      <c r="P6782">
        <v>0</v>
      </c>
      <c r="Q6782">
        <v>0</v>
      </c>
      <c r="R6782">
        <v>0</v>
      </c>
      <c r="S6782">
        <v>0</v>
      </c>
      <c r="T6782">
        <v>5.5</v>
      </c>
      <c r="U6782">
        <v>132.642873278107</v>
      </c>
      <c r="V6782">
        <v>1</v>
      </c>
    </row>
    <row r="6783" spans="1:22" hidden="1" x14ac:dyDescent="0.25">
      <c r="A6783" t="str">
        <f t="shared" si="136"/>
        <v>6-17MAsth Medop_ambulance</v>
      </c>
      <c r="B6783" t="s">
        <v>272</v>
      </c>
      <c r="C6783" t="s">
        <v>5</v>
      </c>
      <c r="D6783" t="s">
        <v>591</v>
      </c>
      <c r="E6783" t="s">
        <v>4974</v>
      </c>
      <c r="F6783">
        <v>0</v>
      </c>
      <c r="G6783" t="s">
        <v>291</v>
      </c>
      <c r="H6783">
        <v>0</v>
      </c>
      <c r="I6783">
        <v>0</v>
      </c>
      <c r="J6783" t="s">
        <v>336</v>
      </c>
      <c r="K6783">
        <v>0</v>
      </c>
      <c r="L6783">
        <v>0</v>
      </c>
      <c r="M6783">
        <v>0</v>
      </c>
      <c r="N6783">
        <v>0</v>
      </c>
      <c r="O6783">
        <v>0</v>
      </c>
      <c r="P6783">
        <v>0</v>
      </c>
      <c r="Q6783">
        <v>0</v>
      </c>
      <c r="R6783">
        <v>0</v>
      </c>
      <c r="S6783">
        <v>0</v>
      </c>
      <c r="T6783">
        <v>5.5</v>
      </c>
      <c r="U6783">
        <v>0</v>
      </c>
      <c r="V6783">
        <v>0</v>
      </c>
    </row>
    <row r="6784" spans="1:22" hidden="1" x14ac:dyDescent="0.25">
      <c r="A6784" t="str">
        <f t="shared" si="136"/>
        <v>6-17MAsth Medop_chiro</v>
      </c>
      <c r="B6784" t="s">
        <v>272</v>
      </c>
      <c r="C6784" t="s">
        <v>5</v>
      </c>
      <c r="D6784" t="s">
        <v>591</v>
      </c>
      <c r="E6784" t="s">
        <v>4974</v>
      </c>
      <c r="F6784">
        <v>0</v>
      </c>
      <c r="G6784" t="s">
        <v>292</v>
      </c>
      <c r="H6784">
        <v>44.632700437986401</v>
      </c>
      <c r="I6784">
        <v>0.19</v>
      </c>
      <c r="J6784" t="s">
        <v>332</v>
      </c>
      <c r="K6784">
        <v>8.4802130832174196</v>
      </c>
      <c r="L6784">
        <v>0</v>
      </c>
      <c r="M6784">
        <v>0.19</v>
      </c>
      <c r="N6784">
        <v>0</v>
      </c>
      <c r="O6784">
        <v>0</v>
      </c>
      <c r="P6784">
        <v>0</v>
      </c>
      <c r="Q6784">
        <v>0</v>
      </c>
      <c r="R6784">
        <v>0</v>
      </c>
      <c r="S6784">
        <v>0</v>
      </c>
      <c r="T6784">
        <v>5.5</v>
      </c>
      <c r="U6784">
        <v>44.632700437986401</v>
      </c>
      <c r="V6784">
        <v>2.8875379939209699E-2</v>
      </c>
    </row>
    <row r="6785" spans="1:22" hidden="1" x14ac:dyDescent="0.25">
      <c r="A6785" t="str">
        <f t="shared" si="136"/>
        <v>6-17MAsth Medop_ct_mri</v>
      </c>
      <c r="B6785" t="s">
        <v>272</v>
      </c>
      <c r="C6785" t="s">
        <v>5</v>
      </c>
      <c r="D6785" t="s">
        <v>591</v>
      </c>
      <c r="E6785" t="s">
        <v>4974</v>
      </c>
      <c r="F6785">
        <v>0</v>
      </c>
      <c r="G6785" t="s">
        <v>293</v>
      </c>
      <c r="H6785">
        <v>583.20771395331701</v>
      </c>
      <c r="I6785">
        <v>0.03</v>
      </c>
      <c r="J6785" t="s">
        <v>333</v>
      </c>
      <c r="K6785">
        <v>17.4962314185995</v>
      </c>
      <c r="L6785">
        <v>0</v>
      </c>
      <c r="M6785">
        <v>0</v>
      </c>
      <c r="N6785">
        <v>0.03</v>
      </c>
      <c r="O6785">
        <v>0</v>
      </c>
      <c r="P6785">
        <v>0</v>
      </c>
      <c r="Q6785">
        <v>0</v>
      </c>
      <c r="R6785">
        <v>0</v>
      </c>
      <c r="S6785">
        <v>0</v>
      </c>
      <c r="T6785">
        <v>5.5</v>
      </c>
      <c r="U6785">
        <v>583.20771395331701</v>
      </c>
      <c r="V6785">
        <v>1.1494252873563199E-2</v>
      </c>
    </row>
    <row r="6786" spans="1:22" hidden="1" x14ac:dyDescent="0.25">
      <c r="A6786" t="str">
        <f t="shared" si="136"/>
        <v>6-17MAsth Medop_diagnostic_cardiology</v>
      </c>
      <c r="B6786" t="s">
        <v>272</v>
      </c>
      <c r="C6786" t="s">
        <v>5</v>
      </c>
      <c r="D6786" t="s">
        <v>591</v>
      </c>
      <c r="E6786" t="s">
        <v>4974</v>
      </c>
      <c r="F6786">
        <v>0</v>
      </c>
      <c r="G6786" t="s">
        <v>294</v>
      </c>
      <c r="H6786">
        <v>76.415142892027802</v>
      </c>
      <c r="I6786">
        <v>0.95499999999999996</v>
      </c>
      <c r="J6786" t="s">
        <v>333</v>
      </c>
      <c r="K6786">
        <v>72.976461461886601</v>
      </c>
      <c r="L6786">
        <v>0</v>
      </c>
      <c r="M6786">
        <v>0</v>
      </c>
      <c r="N6786">
        <v>0.95499999999999996</v>
      </c>
      <c r="O6786">
        <v>0</v>
      </c>
      <c r="P6786">
        <v>0</v>
      </c>
      <c r="Q6786">
        <v>0</v>
      </c>
      <c r="R6786">
        <v>0</v>
      </c>
      <c r="S6786">
        <v>0</v>
      </c>
      <c r="T6786">
        <v>5.5</v>
      </c>
      <c r="U6786">
        <v>76.415142892027802</v>
      </c>
      <c r="V6786">
        <v>0.36590038314176199</v>
      </c>
    </row>
    <row r="6787" spans="1:22" hidden="1" x14ac:dyDescent="0.25">
      <c r="A6787" t="str">
        <f t="shared" si="136"/>
        <v>6-17MAsth Medop_dialysis</v>
      </c>
      <c r="B6787" t="s">
        <v>272</v>
      </c>
      <c r="C6787" t="s">
        <v>5</v>
      </c>
      <c r="D6787" t="s">
        <v>591</v>
      </c>
      <c r="E6787" t="s">
        <v>4974</v>
      </c>
      <c r="F6787">
        <v>0</v>
      </c>
      <c r="G6787" t="s">
        <v>295</v>
      </c>
      <c r="H6787">
        <v>0</v>
      </c>
      <c r="I6787">
        <v>0</v>
      </c>
      <c r="J6787" t="s">
        <v>336</v>
      </c>
      <c r="K6787">
        <v>0</v>
      </c>
      <c r="L6787">
        <v>0</v>
      </c>
      <c r="M6787">
        <v>0</v>
      </c>
      <c r="N6787">
        <v>0</v>
      </c>
      <c r="O6787">
        <v>0</v>
      </c>
      <c r="P6787">
        <v>0</v>
      </c>
      <c r="Q6787">
        <v>0</v>
      </c>
      <c r="R6787">
        <v>0</v>
      </c>
      <c r="S6787">
        <v>0</v>
      </c>
      <c r="T6787">
        <v>5.5</v>
      </c>
      <c r="U6787">
        <v>0</v>
      </c>
      <c r="V6787">
        <v>0</v>
      </c>
    </row>
    <row r="6788" spans="1:22" hidden="1" x14ac:dyDescent="0.25">
      <c r="A6788" t="str">
        <f t="shared" si="136"/>
        <v>6-17MAsth Medop_dme</v>
      </c>
      <c r="B6788" t="s">
        <v>272</v>
      </c>
      <c r="C6788" t="s">
        <v>5</v>
      </c>
      <c r="D6788" t="s">
        <v>591</v>
      </c>
      <c r="E6788" t="s">
        <v>4974</v>
      </c>
      <c r="F6788">
        <v>0</v>
      </c>
      <c r="G6788" t="s">
        <v>296</v>
      </c>
      <c r="H6788">
        <v>110.362093390949</v>
      </c>
      <c r="I6788">
        <v>5.5E-2</v>
      </c>
      <c r="J6788" t="s">
        <v>336</v>
      </c>
      <c r="K6788">
        <v>6.0699151365021997</v>
      </c>
      <c r="L6788">
        <v>0</v>
      </c>
      <c r="M6788">
        <v>0</v>
      </c>
      <c r="N6788">
        <v>0</v>
      </c>
      <c r="O6788">
        <v>0</v>
      </c>
      <c r="P6788">
        <v>0</v>
      </c>
      <c r="Q6788">
        <v>5.5E-2</v>
      </c>
      <c r="R6788">
        <v>6.0699151365021997</v>
      </c>
      <c r="S6788">
        <v>0</v>
      </c>
      <c r="T6788">
        <v>5.5</v>
      </c>
      <c r="U6788">
        <v>110.362093390949</v>
      </c>
      <c r="V6788">
        <v>2.9177718832891199E-2</v>
      </c>
    </row>
    <row r="6789" spans="1:22" hidden="1" x14ac:dyDescent="0.25">
      <c r="A6789" t="str">
        <f t="shared" si="136"/>
        <v>6-17MAsth Medop_er_fac</v>
      </c>
      <c r="B6789" t="s">
        <v>272</v>
      </c>
      <c r="C6789" t="s">
        <v>5</v>
      </c>
      <c r="D6789" t="s">
        <v>591</v>
      </c>
      <c r="E6789" t="s">
        <v>4974</v>
      </c>
      <c r="F6789">
        <v>0</v>
      </c>
      <c r="G6789" t="s">
        <v>297</v>
      </c>
      <c r="H6789">
        <v>1101.8145363224801</v>
      </c>
      <c r="I6789">
        <v>0.28999999999999998</v>
      </c>
      <c r="J6789" t="s">
        <v>336</v>
      </c>
      <c r="K6789">
        <v>319.52621553351798</v>
      </c>
      <c r="L6789">
        <v>0</v>
      </c>
      <c r="M6789">
        <v>0</v>
      </c>
      <c r="N6789">
        <v>0</v>
      </c>
      <c r="O6789">
        <v>0</v>
      </c>
      <c r="P6789">
        <v>0</v>
      </c>
      <c r="Q6789">
        <v>0.28999999999999998</v>
      </c>
      <c r="R6789">
        <v>319.52621553351798</v>
      </c>
      <c r="S6789">
        <v>0</v>
      </c>
      <c r="T6789">
        <v>5.5</v>
      </c>
      <c r="U6789">
        <v>1101.8145363224801</v>
      </c>
      <c r="V6789">
        <v>0.15384615384615399</v>
      </c>
    </row>
    <row r="6790" spans="1:22" hidden="1" x14ac:dyDescent="0.25">
      <c r="A6790" t="str">
        <f t="shared" si="136"/>
        <v>6-17MAsth Medop_er_prof</v>
      </c>
      <c r="B6790" t="s">
        <v>272</v>
      </c>
      <c r="C6790" t="s">
        <v>5</v>
      </c>
      <c r="D6790" t="s">
        <v>591</v>
      </c>
      <c r="E6790" t="s">
        <v>4974</v>
      </c>
      <c r="F6790">
        <v>0</v>
      </c>
      <c r="G6790" t="s">
        <v>298</v>
      </c>
      <c r="H6790">
        <v>0</v>
      </c>
      <c r="I6790">
        <v>0</v>
      </c>
      <c r="J6790" t="s">
        <v>276</v>
      </c>
      <c r="K6790">
        <v>0</v>
      </c>
      <c r="L6790">
        <v>0</v>
      </c>
      <c r="M6790">
        <v>0</v>
      </c>
      <c r="N6790">
        <v>0</v>
      </c>
      <c r="O6790">
        <v>0</v>
      </c>
      <c r="P6790">
        <v>0</v>
      </c>
      <c r="Q6790">
        <v>0</v>
      </c>
      <c r="R6790">
        <v>0</v>
      </c>
      <c r="S6790">
        <v>0</v>
      </c>
      <c r="T6790">
        <v>5.5</v>
      </c>
      <c r="U6790">
        <v>0</v>
      </c>
      <c r="V6790">
        <v>0</v>
      </c>
    </row>
    <row r="6791" spans="1:22" hidden="1" x14ac:dyDescent="0.25">
      <c r="A6791" t="str">
        <f t="shared" si="136"/>
        <v>6-17MAsth Medop_eye</v>
      </c>
      <c r="B6791" t="s">
        <v>272</v>
      </c>
      <c r="C6791" t="s">
        <v>5</v>
      </c>
      <c r="D6791" t="s">
        <v>591</v>
      </c>
      <c r="E6791" t="s">
        <v>4974</v>
      </c>
      <c r="F6791">
        <v>0</v>
      </c>
      <c r="G6791" t="s">
        <v>299</v>
      </c>
      <c r="H6791">
        <v>117.498539251095</v>
      </c>
      <c r="I6791">
        <v>0.06</v>
      </c>
      <c r="J6791" t="s">
        <v>332</v>
      </c>
      <c r="K6791">
        <v>7.0499123550657297</v>
      </c>
      <c r="L6791">
        <v>0</v>
      </c>
      <c r="M6791">
        <v>0.06</v>
      </c>
      <c r="N6791">
        <v>0</v>
      </c>
      <c r="O6791">
        <v>0</v>
      </c>
      <c r="P6791">
        <v>0</v>
      </c>
      <c r="Q6791">
        <v>0</v>
      </c>
      <c r="R6791">
        <v>0</v>
      </c>
      <c r="S6791">
        <v>0</v>
      </c>
      <c r="T6791">
        <v>5.5</v>
      </c>
      <c r="U6791">
        <v>117.498539251095</v>
      </c>
      <c r="V6791">
        <v>9.11854103343465E-3</v>
      </c>
    </row>
    <row r="6792" spans="1:22" hidden="1" x14ac:dyDescent="0.25">
      <c r="A6792" t="str">
        <f t="shared" si="136"/>
        <v>6-17MAsth Medop_jcode</v>
      </c>
      <c r="B6792" t="s">
        <v>272</v>
      </c>
      <c r="C6792" t="s">
        <v>5</v>
      </c>
      <c r="D6792" t="s">
        <v>591</v>
      </c>
      <c r="E6792" t="s">
        <v>4974</v>
      </c>
      <c r="F6792">
        <v>0</v>
      </c>
      <c r="G6792" t="s">
        <v>300</v>
      </c>
      <c r="H6792">
        <v>0</v>
      </c>
      <c r="I6792">
        <v>0</v>
      </c>
      <c r="J6792" t="s">
        <v>336</v>
      </c>
      <c r="K6792">
        <v>0</v>
      </c>
      <c r="L6792">
        <v>0</v>
      </c>
      <c r="M6792">
        <v>0</v>
      </c>
      <c r="N6792">
        <v>0</v>
      </c>
      <c r="O6792">
        <v>0</v>
      </c>
      <c r="P6792">
        <v>0</v>
      </c>
      <c r="Q6792">
        <v>0</v>
      </c>
      <c r="R6792">
        <v>0</v>
      </c>
      <c r="S6792">
        <v>0</v>
      </c>
      <c r="T6792">
        <v>5.5</v>
      </c>
      <c r="U6792">
        <v>0</v>
      </c>
      <c r="V6792">
        <v>0</v>
      </c>
    </row>
    <row r="6793" spans="1:22" hidden="1" x14ac:dyDescent="0.25">
      <c r="A6793" t="str">
        <f t="shared" si="136"/>
        <v>6-17MAsth Medop_lab</v>
      </c>
      <c r="B6793" t="s">
        <v>272</v>
      </c>
      <c r="C6793" t="s">
        <v>5</v>
      </c>
      <c r="D6793" t="s">
        <v>591</v>
      </c>
      <c r="E6793" t="s">
        <v>4974</v>
      </c>
      <c r="F6793">
        <v>0</v>
      </c>
      <c r="G6793" t="s">
        <v>301</v>
      </c>
      <c r="H6793">
        <v>47.830004959735497</v>
      </c>
      <c r="I6793">
        <v>1.125</v>
      </c>
      <c r="J6793" t="s">
        <v>333</v>
      </c>
      <c r="K6793">
        <v>53.8087555797024</v>
      </c>
      <c r="L6793">
        <v>0</v>
      </c>
      <c r="M6793">
        <v>0</v>
      </c>
      <c r="N6793">
        <v>1.125</v>
      </c>
      <c r="O6793">
        <v>0</v>
      </c>
      <c r="P6793">
        <v>0</v>
      </c>
      <c r="Q6793">
        <v>0</v>
      </c>
      <c r="R6793">
        <v>0</v>
      </c>
      <c r="S6793">
        <v>0</v>
      </c>
      <c r="T6793">
        <v>5.5</v>
      </c>
      <c r="U6793">
        <v>47.830004959735497</v>
      </c>
      <c r="V6793">
        <v>0.431034482758621</v>
      </c>
    </row>
    <row r="6794" spans="1:22" hidden="1" x14ac:dyDescent="0.25">
      <c r="A6794" t="str">
        <f t="shared" si="136"/>
        <v>6-17MAsth Medop_mh</v>
      </c>
      <c r="B6794" t="s">
        <v>272</v>
      </c>
      <c r="C6794" t="s">
        <v>5</v>
      </c>
      <c r="D6794" t="s">
        <v>591</v>
      </c>
      <c r="E6794" t="s">
        <v>4974</v>
      </c>
      <c r="F6794">
        <v>0</v>
      </c>
      <c r="G6794" t="s">
        <v>302</v>
      </c>
      <c r="H6794">
        <v>99.743785446965106</v>
      </c>
      <c r="I6794">
        <v>0.39</v>
      </c>
      <c r="J6794" t="s">
        <v>332</v>
      </c>
      <c r="K6794">
        <v>38.900076324316402</v>
      </c>
      <c r="L6794">
        <v>0</v>
      </c>
      <c r="M6794">
        <v>0.39</v>
      </c>
      <c r="N6794">
        <v>0</v>
      </c>
      <c r="O6794">
        <v>0</v>
      </c>
      <c r="P6794">
        <v>0</v>
      </c>
      <c r="Q6794">
        <v>0</v>
      </c>
      <c r="R6794">
        <v>0</v>
      </c>
      <c r="S6794">
        <v>0</v>
      </c>
      <c r="T6794">
        <v>5.5</v>
      </c>
      <c r="U6794">
        <v>99.743785446965106</v>
      </c>
      <c r="V6794">
        <v>5.9270516717325201E-2</v>
      </c>
    </row>
    <row r="6795" spans="1:22" hidden="1" x14ac:dyDescent="0.25">
      <c r="A6795" t="str">
        <f t="shared" si="136"/>
        <v>6-17MAsth Medop_op_fac</v>
      </c>
      <c r="B6795" t="s">
        <v>272</v>
      </c>
      <c r="C6795" t="s">
        <v>5</v>
      </c>
      <c r="D6795" t="s">
        <v>591</v>
      </c>
      <c r="E6795" t="s">
        <v>4974</v>
      </c>
      <c r="F6795">
        <v>0</v>
      </c>
      <c r="G6795" t="s">
        <v>303</v>
      </c>
      <c r="H6795">
        <v>270.61525393935301</v>
      </c>
      <c r="I6795">
        <v>0.14000000000000001</v>
      </c>
      <c r="J6795" t="s">
        <v>336</v>
      </c>
      <c r="K6795">
        <v>37.886135551509398</v>
      </c>
      <c r="L6795">
        <v>0</v>
      </c>
      <c r="M6795">
        <v>0</v>
      </c>
      <c r="N6795">
        <v>0</v>
      </c>
      <c r="O6795">
        <v>0</v>
      </c>
      <c r="P6795">
        <v>0</v>
      </c>
      <c r="Q6795">
        <v>0.14000000000000001</v>
      </c>
      <c r="R6795">
        <v>37.886135551509398</v>
      </c>
      <c r="S6795">
        <v>0</v>
      </c>
      <c r="T6795">
        <v>5.5</v>
      </c>
      <c r="U6795">
        <v>270.61525393935301</v>
      </c>
      <c r="V6795">
        <v>7.4270557029177703E-2</v>
      </c>
    </row>
    <row r="6796" spans="1:22" hidden="1" x14ac:dyDescent="0.25">
      <c r="A6796" t="str">
        <f t="shared" si="136"/>
        <v>6-17MAsth Medop_other</v>
      </c>
      <c r="B6796" t="s">
        <v>272</v>
      </c>
      <c r="C6796" t="s">
        <v>5</v>
      </c>
      <c r="D6796" t="s">
        <v>591</v>
      </c>
      <c r="E6796" t="s">
        <v>4974</v>
      </c>
      <c r="F6796">
        <v>0</v>
      </c>
      <c r="G6796" t="s">
        <v>304</v>
      </c>
      <c r="H6796">
        <v>84.446751194081997</v>
      </c>
      <c r="I6796">
        <v>1</v>
      </c>
      <c r="J6796" t="s">
        <v>336</v>
      </c>
      <c r="K6796">
        <v>84.446751194081997</v>
      </c>
      <c r="L6796">
        <v>0</v>
      </c>
      <c r="M6796">
        <v>0</v>
      </c>
      <c r="N6796">
        <v>0</v>
      </c>
      <c r="O6796">
        <v>0</v>
      </c>
      <c r="P6796">
        <v>0</v>
      </c>
      <c r="Q6796">
        <v>1</v>
      </c>
      <c r="R6796">
        <v>84.446751194081997</v>
      </c>
      <c r="S6796">
        <v>0</v>
      </c>
      <c r="T6796">
        <v>5.5</v>
      </c>
      <c r="U6796">
        <v>84.446751194081997</v>
      </c>
      <c r="V6796">
        <v>0.53050397877984101</v>
      </c>
    </row>
    <row r="6797" spans="1:22" hidden="1" x14ac:dyDescent="0.25">
      <c r="A6797" t="str">
        <f t="shared" si="136"/>
        <v>6-17MAsth Medop_prev</v>
      </c>
      <c r="B6797" t="s">
        <v>272</v>
      </c>
      <c r="C6797" t="s">
        <v>5</v>
      </c>
      <c r="D6797" t="s">
        <v>591</v>
      </c>
      <c r="E6797" t="s">
        <v>4974</v>
      </c>
      <c r="F6797">
        <v>0</v>
      </c>
      <c r="G6797" t="s">
        <v>305</v>
      </c>
      <c r="H6797">
        <v>154.97239368770599</v>
      </c>
      <c r="I6797">
        <v>1.3149999999999999</v>
      </c>
      <c r="J6797" t="s">
        <v>332</v>
      </c>
      <c r="K6797">
        <v>203.788697699333</v>
      </c>
      <c r="L6797">
        <v>0</v>
      </c>
      <c r="M6797">
        <v>1.3149999999999999</v>
      </c>
      <c r="N6797">
        <v>0</v>
      </c>
      <c r="O6797">
        <v>0</v>
      </c>
      <c r="P6797">
        <v>0</v>
      </c>
      <c r="Q6797">
        <v>0</v>
      </c>
      <c r="R6797">
        <v>0</v>
      </c>
      <c r="S6797">
        <v>0</v>
      </c>
      <c r="T6797">
        <v>5.5</v>
      </c>
      <c r="U6797">
        <v>154.97239368770599</v>
      </c>
      <c r="V6797">
        <v>0.19984802431610901</v>
      </c>
    </row>
    <row r="6798" spans="1:22" hidden="1" x14ac:dyDescent="0.25">
      <c r="A6798" t="str">
        <f t="shared" si="136"/>
        <v>6-17MAsth Medop_primcare</v>
      </c>
      <c r="B6798" t="s">
        <v>272</v>
      </c>
      <c r="C6798" t="s">
        <v>5</v>
      </c>
      <c r="D6798" t="s">
        <v>591</v>
      </c>
      <c r="E6798" t="s">
        <v>4974</v>
      </c>
      <c r="F6798">
        <v>0</v>
      </c>
      <c r="G6798" t="s">
        <v>306</v>
      </c>
      <c r="H6798">
        <v>108.450060791646</v>
      </c>
      <c r="I6798">
        <v>2.7149999999999999</v>
      </c>
      <c r="J6798" t="s">
        <v>332</v>
      </c>
      <c r="K6798">
        <v>294.44191504931803</v>
      </c>
      <c r="L6798">
        <v>0</v>
      </c>
      <c r="M6798">
        <v>2.7149999999999999</v>
      </c>
      <c r="N6798">
        <v>0</v>
      </c>
      <c r="O6798">
        <v>0</v>
      </c>
      <c r="P6798">
        <v>0</v>
      </c>
      <c r="Q6798">
        <v>0</v>
      </c>
      <c r="R6798">
        <v>0</v>
      </c>
      <c r="S6798">
        <v>0</v>
      </c>
      <c r="T6798">
        <v>5.5</v>
      </c>
      <c r="U6798">
        <v>108.450060791646</v>
      </c>
      <c r="V6798">
        <v>0.41261398176291803</v>
      </c>
    </row>
    <row r="6799" spans="1:22" hidden="1" x14ac:dyDescent="0.25">
      <c r="A6799" t="str">
        <f t="shared" si="136"/>
        <v>6-17MAsth Medop_rehab</v>
      </c>
      <c r="B6799" t="s">
        <v>272</v>
      </c>
      <c r="C6799" t="s">
        <v>5</v>
      </c>
      <c r="D6799" t="s">
        <v>591</v>
      </c>
      <c r="E6799" t="s">
        <v>4974</v>
      </c>
      <c r="F6799">
        <v>0</v>
      </c>
      <c r="G6799" t="s">
        <v>307</v>
      </c>
      <c r="H6799">
        <v>86.611669067420195</v>
      </c>
      <c r="I6799">
        <v>0.35</v>
      </c>
      <c r="J6799" t="s">
        <v>336</v>
      </c>
      <c r="K6799">
        <v>30.314084173597099</v>
      </c>
      <c r="L6799">
        <v>0</v>
      </c>
      <c r="M6799">
        <v>0</v>
      </c>
      <c r="N6799">
        <v>0</v>
      </c>
      <c r="O6799">
        <v>0</v>
      </c>
      <c r="P6799">
        <v>0</v>
      </c>
      <c r="Q6799">
        <v>0.35</v>
      </c>
      <c r="R6799">
        <v>30.314084173597099</v>
      </c>
      <c r="S6799">
        <v>0</v>
      </c>
      <c r="T6799">
        <v>5.5</v>
      </c>
      <c r="U6799">
        <v>86.611669067420195</v>
      </c>
      <c r="V6799">
        <v>0.18567639257294399</v>
      </c>
    </row>
    <row r="6800" spans="1:22" hidden="1" x14ac:dyDescent="0.25">
      <c r="A6800" t="str">
        <f t="shared" si="136"/>
        <v>6-17MAsth Medop_speccare</v>
      </c>
      <c r="B6800" t="s">
        <v>272</v>
      </c>
      <c r="C6800" t="s">
        <v>5</v>
      </c>
      <c r="D6800" t="s">
        <v>591</v>
      </c>
      <c r="E6800" t="s">
        <v>4974</v>
      </c>
      <c r="F6800">
        <v>0</v>
      </c>
      <c r="G6800" t="s">
        <v>308</v>
      </c>
      <c r="H6800">
        <v>125.097621746453</v>
      </c>
      <c r="I6800">
        <v>1.91</v>
      </c>
      <c r="J6800" t="s">
        <v>332</v>
      </c>
      <c r="K6800">
        <v>238.936457535725</v>
      </c>
      <c r="L6800">
        <v>0</v>
      </c>
      <c r="M6800">
        <v>1.91</v>
      </c>
      <c r="N6800">
        <v>0</v>
      </c>
      <c r="O6800">
        <v>0</v>
      </c>
      <c r="P6800">
        <v>0</v>
      </c>
      <c r="Q6800">
        <v>0</v>
      </c>
      <c r="R6800">
        <v>0</v>
      </c>
      <c r="S6800">
        <v>0</v>
      </c>
      <c r="T6800">
        <v>5.5</v>
      </c>
      <c r="U6800">
        <v>125.097621746453</v>
      </c>
      <c r="V6800">
        <v>0.29027355623100298</v>
      </c>
    </row>
    <row r="6801" spans="1:22" hidden="1" x14ac:dyDescent="0.25">
      <c r="A6801" t="str">
        <f t="shared" si="136"/>
        <v>6-17MAsth Medop_surg</v>
      </c>
      <c r="B6801" t="s">
        <v>272</v>
      </c>
      <c r="C6801" t="s">
        <v>5</v>
      </c>
      <c r="D6801" t="s">
        <v>591</v>
      </c>
      <c r="E6801" t="s">
        <v>4974</v>
      </c>
      <c r="F6801">
        <v>0</v>
      </c>
      <c r="G6801" t="s">
        <v>309</v>
      </c>
      <c r="H6801">
        <v>136.821273495925</v>
      </c>
      <c r="I6801">
        <v>0.05</v>
      </c>
      <c r="J6801" t="s">
        <v>336</v>
      </c>
      <c r="K6801">
        <v>6.8410636747962403</v>
      </c>
      <c r="L6801">
        <v>0</v>
      </c>
      <c r="M6801">
        <v>0</v>
      </c>
      <c r="N6801">
        <v>0</v>
      </c>
      <c r="O6801">
        <v>0</v>
      </c>
      <c r="P6801">
        <v>0</v>
      </c>
      <c r="Q6801">
        <v>0.05</v>
      </c>
      <c r="R6801">
        <v>6.8410636747962403</v>
      </c>
      <c r="S6801">
        <v>0</v>
      </c>
      <c r="T6801">
        <v>5.5</v>
      </c>
      <c r="U6801">
        <v>136.821273495925</v>
      </c>
      <c r="V6801">
        <v>2.6525198938991999E-2</v>
      </c>
    </row>
    <row r="6802" spans="1:22" hidden="1" x14ac:dyDescent="0.25">
      <c r="A6802" t="str">
        <f t="shared" si="136"/>
        <v>6-17MAsth Medop_ultrasound</v>
      </c>
      <c r="B6802" t="s">
        <v>272</v>
      </c>
      <c r="C6802" t="s">
        <v>5</v>
      </c>
      <c r="D6802" t="s">
        <v>591</v>
      </c>
      <c r="E6802" t="s">
        <v>4974</v>
      </c>
      <c r="F6802">
        <v>0</v>
      </c>
      <c r="G6802" t="s">
        <v>310</v>
      </c>
      <c r="H6802">
        <v>178.415037694158</v>
      </c>
      <c r="I6802">
        <v>1.4999999999999999E-2</v>
      </c>
      <c r="J6802" t="s">
        <v>333</v>
      </c>
      <c r="K6802">
        <v>2.6762255654123699</v>
      </c>
      <c r="L6802">
        <v>0</v>
      </c>
      <c r="M6802">
        <v>0</v>
      </c>
      <c r="N6802">
        <v>1.4999999999999999E-2</v>
      </c>
      <c r="O6802">
        <v>0</v>
      </c>
      <c r="P6802">
        <v>0</v>
      </c>
      <c r="Q6802">
        <v>0</v>
      </c>
      <c r="R6802">
        <v>0</v>
      </c>
      <c r="S6802">
        <v>0</v>
      </c>
      <c r="T6802">
        <v>5.5</v>
      </c>
      <c r="U6802">
        <v>178.415037694158</v>
      </c>
      <c r="V6802">
        <v>5.74712643678161E-3</v>
      </c>
    </row>
    <row r="6803" spans="1:22" hidden="1" x14ac:dyDescent="0.25">
      <c r="A6803" t="str">
        <f t="shared" si="136"/>
        <v>6-17MAsth Medop_xray</v>
      </c>
      <c r="B6803" t="s">
        <v>272</v>
      </c>
      <c r="C6803" t="s">
        <v>5</v>
      </c>
      <c r="D6803" t="s">
        <v>591</v>
      </c>
      <c r="E6803" t="s">
        <v>4974</v>
      </c>
      <c r="F6803">
        <v>0</v>
      </c>
      <c r="G6803" t="s">
        <v>311</v>
      </c>
      <c r="H6803">
        <v>79.147072313995295</v>
      </c>
      <c r="I6803">
        <v>0.48499999999999999</v>
      </c>
      <c r="J6803" t="s">
        <v>333</v>
      </c>
      <c r="K6803">
        <v>38.386330072287699</v>
      </c>
      <c r="L6803">
        <v>0</v>
      </c>
      <c r="M6803">
        <v>0</v>
      </c>
      <c r="N6803">
        <v>0.48499999999999999</v>
      </c>
      <c r="O6803">
        <v>0</v>
      </c>
      <c r="P6803">
        <v>0</v>
      </c>
      <c r="Q6803">
        <v>0</v>
      </c>
      <c r="R6803">
        <v>0</v>
      </c>
      <c r="S6803">
        <v>0</v>
      </c>
      <c r="T6803">
        <v>5.5</v>
      </c>
      <c r="U6803">
        <v>79.147072313995295</v>
      </c>
      <c r="V6803">
        <v>0.18582375478927199</v>
      </c>
    </row>
    <row r="6804" spans="1:22" hidden="1" x14ac:dyDescent="0.25">
      <c r="A6804" t="str">
        <f t="shared" si="136"/>
        <v>6-17MAsth Medrx_generic</v>
      </c>
      <c r="B6804" t="s">
        <v>272</v>
      </c>
      <c r="C6804" t="s">
        <v>5</v>
      </c>
      <c r="D6804" t="s">
        <v>591</v>
      </c>
      <c r="E6804" t="s">
        <v>4974</v>
      </c>
      <c r="F6804">
        <v>0</v>
      </c>
      <c r="G6804" t="s">
        <v>312</v>
      </c>
      <c r="H6804">
        <v>33.7867983797059</v>
      </c>
      <c r="I6804">
        <v>6.5750000000000002</v>
      </c>
      <c r="J6804" t="s">
        <v>334</v>
      </c>
      <c r="K6804">
        <v>222.148199346567</v>
      </c>
      <c r="L6804">
        <v>0</v>
      </c>
      <c r="M6804">
        <v>0</v>
      </c>
      <c r="N6804">
        <v>0</v>
      </c>
      <c r="O6804">
        <v>6.5750000000000002</v>
      </c>
      <c r="P6804">
        <v>0</v>
      </c>
      <c r="Q6804">
        <v>0</v>
      </c>
      <c r="R6804">
        <v>0</v>
      </c>
      <c r="S6804">
        <v>0</v>
      </c>
      <c r="T6804">
        <v>5.5</v>
      </c>
      <c r="U6804">
        <v>33.7867983797059</v>
      </c>
      <c r="V6804">
        <v>0.65002471576866006</v>
      </c>
    </row>
    <row r="6805" spans="1:22" hidden="1" x14ac:dyDescent="0.25">
      <c r="A6805" t="str">
        <f t="shared" si="136"/>
        <v>6-17MAsth Medrx_npbrand</v>
      </c>
      <c r="B6805" t="s">
        <v>272</v>
      </c>
      <c r="C6805" t="s">
        <v>5</v>
      </c>
      <c r="D6805" t="s">
        <v>591</v>
      </c>
      <c r="E6805" t="s">
        <v>4974</v>
      </c>
      <c r="F6805">
        <v>0</v>
      </c>
      <c r="G6805" t="s">
        <v>2688</v>
      </c>
      <c r="H6805">
        <v>260.35822108508103</v>
      </c>
      <c r="I6805">
        <v>0.44615429778499999</v>
      </c>
      <c r="J6805" t="s">
        <v>334</v>
      </c>
      <c r="K6805">
        <v>116.159939300766</v>
      </c>
      <c r="L6805">
        <v>0</v>
      </c>
      <c r="M6805">
        <v>0</v>
      </c>
      <c r="N6805">
        <v>0</v>
      </c>
      <c r="O6805">
        <v>0.44615429778499999</v>
      </c>
      <c r="P6805">
        <v>0</v>
      </c>
      <c r="Q6805">
        <v>0</v>
      </c>
      <c r="R6805">
        <v>0</v>
      </c>
      <c r="S6805">
        <v>0</v>
      </c>
      <c r="T6805">
        <v>5.5</v>
      </c>
      <c r="U6805">
        <v>260.35822108508103</v>
      </c>
      <c r="V6805">
        <v>4.4108185643598599E-2</v>
      </c>
    </row>
    <row r="6806" spans="1:22" hidden="1" x14ac:dyDescent="0.25">
      <c r="A6806" t="str">
        <f t="shared" si="136"/>
        <v>6-17MAsth Medrx_pbrand</v>
      </c>
      <c r="B6806" t="s">
        <v>272</v>
      </c>
      <c r="C6806" t="s">
        <v>5</v>
      </c>
      <c r="D6806" t="s">
        <v>591</v>
      </c>
      <c r="E6806" t="s">
        <v>4974</v>
      </c>
      <c r="F6806">
        <v>0</v>
      </c>
      <c r="G6806" t="s">
        <v>2687</v>
      </c>
      <c r="H6806">
        <v>161.58369059595699</v>
      </c>
      <c r="I6806">
        <v>3.088845702215</v>
      </c>
      <c r="J6806" t="s">
        <v>334</v>
      </c>
      <c r="K6806">
        <v>499.10708824535999</v>
      </c>
      <c r="L6806">
        <v>0</v>
      </c>
      <c r="M6806">
        <v>0</v>
      </c>
      <c r="N6806">
        <v>0</v>
      </c>
      <c r="O6806">
        <v>3.088845702215</v>
      </c>
      <c r="P6806">
        <v>0</v>
      </c>
      <c r="Q6806">
        <v>0</v>
      </c>
      <c r="R6806">
        <v>0</v>
      </c>
      <c r="S6806">
        <v>0</v>
      </c>
      <c r="T6806">
        <v>5.5</v>
      </c>
      <c r="U6806">
        <v>161.58369059595699</v>
      </c>
      <c r="V6806">
        <v>0.30537278321453298</v>
      </c>
    </row>
    <row r="6807" spans="1:22" hidden="1" x14ac:dyDescent="0.25">
      <c r="A6807" t="str">
        <f t="shared" si="136"/>
        <v>6-17MAsth Medrx_specialty</v>
      </c>
      <c r="B6807" t="s">
        <v>272</v>
      </c>
      <c r="C6807" t="s">
        <v>5</v>
      </c>
      <c r="D6807" t="s">
        <v>591</v>
      </c>
      <c r="E6807" t="s">
        <v>4974</v>
      </c>
      <c r="F6807">
        <v>0</v>
      </c>
      <c r="G6807" t="s">
        <v>313</v>
      </c>
      <c r="H6807">
        <v>854.10221726190503</v>
      </c>
      <c r="I6807">
        <v>5.0000000000000001E-3</v>
      </c>
      <c r="J6807" t="s">
        <v>334</v>
      </c>
      <c r="K6807">
        <v>4.2705110863095301</v>
      </c>
      <c r="L6807">
        <v>0</v>
      </c>
      <c r="M6807">
        <v>0</v>
      </c>
      <c r="N6807">
        <v>0</v>
      </c>
      <c r="O6807">
        <v>5.0000000000000001E-3</v>
      </c>
      <c r="P6807">
        <v>0</v>
      </c>
      <c r="Q6807">
        <v>0</v>
      </c>
      <c r="R6807">
        <v>0</v>
      </c>
      <c r="S6807">
        <v>0</v>
      </c>
      <c r="T6807">
        <v>5.5</v>
      </c>
      <c r="U6807">
        <v>854.10221726190503</v>
      </c>
      <c r="V6807">
        <v>4.9431537320810705E-4</v>
      </c>
    </row>
    <row r="6808" spans="1:22" hidden="1" x14ac:dyDescent="0.25">
      <c r="A6808" t="str">
        <f t="shared" ref="A6808:A6834" si="137">B6808&amp;C6808&amp;E6808&amp;G6808</f>
        <v>6-17MAsth Highip_fac</v>
      </c>
      <c r="B6808" t="s">
        <v>272</v>
      </c>
      <c r="C6808" t="s">
        <v>5</v>
      </c>
      <c r="D6808" t="s">
        <v>591</v>
      </c>
      <c r="E6808" t="s">
        <v>4975</v>
      </c>
      <c r="F6808">
        <v>595</v>
      </c>
      <c r="G6808" t="s">
        <v>289</v>
      </c>
      <c r="H6808">
        <v>5315.6332084481601</v>
      </c>
      <c r="I6808">
        <v>2.1</v>
      </c>
      <c r="J6808" t="s">
        <v>335</v>
      </c>
      <c r="K6808">
        <v>11162.8297377411</v>
      </c>
      <c r="L6808">
        <v>6641883.69395597</v>
      </c>
      <c r="M6808">
        <v>0</v>
      </c>
      <c r="N6808">
        <v>0</v>
      </c>
      <c r="O6808">
        <v>0</v>
      </c>
      <c r="P6808">
        <v>2.1</v>
      </c>
      <c r="Q6808">
        <v>0</v>
      </c>
      <c r="R6808">
        <v>0</v>
      </c>
      <c r="S6808">
        <v>1249.5</v>
      </c>
      <c r="T6808">
        <v>10</v>
      </c>
      <c r="U6808">
        <v>5315.6332084481601</v>
      </c>
      <c r="V6808">
        <v>1</v>
      </c>
    </row>
    <row r="6809" spans="1:22" hidden="1" x14ac:dyDescent="0.25">
      <c r="A6809" t="str">
        <f t="shared" si="137"/>
        <v>6-17MAsth Highip_prof</v>
      </c>
      <c r="B6809" t="s">
        <v>272</v>
      </c>
      <c r="C6809" t="s">
        <v>5</v>
      </c>
      <c r="D6809" t="s">
        <v>591</v>
      </c>
      <c r="E6809" t="s">
        <v>4975</v>
      </c>
      <c r="F6809">
        <v>595</v>
      </c>
      <c r="G6809" t="s">
        <v>290</v>
      </c>
      <c r="H6809">
        <v>3725.0598617588398</v>
      </c>
      <c r="I6809">
        <v>0.42</v>
      </c>
      <c r="J6809" t="s">
        <v>363</v>
      </c>
      <c r="K6809">
        <v>1564.52514193871</v>
      </c>
      <c r="L6809">
        <v>930892.45945353503</v>
      </c>
      <c r="M6809">
        <v>0</v>
      </c>
      <c r="N6809">
        <v>0</v>
      </c>
      <c r="O6809">
        <v>0</v>
      </c>
      <c r="P6809">
        <v>0</v>
      </c>
      <c r="Q6809">
        <v>0</v>
      </c>
      <c r="R6809">
        <v>0</v>
      </c>
      <c r="S6809">
        <v>249.9</v>
      </c>
      <c r="T6809">
        <v>10</v>
      </c>
      <c r="U6809">
        <v>3725.0598617588398</v>
      </c>
      <c r="V6809">
        <v>0.2</v>
      </c>
    </row>
    <row r="6810" spans="1:22" hidden="1" x14ac:dyDescent="0.25">
      <c r="A6810" t="str">
        <f t="shared" si="137"/>
        <v>6-17MAsth Highop_ambulance</v>
      </c>
      <c r="B6810" t="s">
        <v>272</v>
      </c>
      <c r="C6810" t="s">
        <v>5</v>
      </c>
      <c r="D6810" t="s">
        <v>591</v>
      </c>
      <c r="E6810" t="s">
        <v>4975</v>
      </c>
      <c r="F6810">
        <v>595</v>
      </c>
      <c r="G6810" t="s">
        <v>291</v>
      </c>
      <c r="H6810">
        <v>1818.03039771364</v>
      </c>
      <c r="I6810">
        <v>0.25</v>
      </c>
      <c r="J6810" t="s">
        <v>336</v>
      </c>
      <c r="K6810">
        <v>454.50759942841</v>
      </c>
      <c r="L6810">
        <v>270432.02165990398</v>
      </c>
      <c r="M6810">
        <v>0</v>
      </c>
      <c r="N6810">
        <v>0</v>
      </c>
      <c r="O6810">
        <v>0</v>
      </c>
      <c r="P6810">
        <v>0</v>
      </c>
      <c r="Q6810">
        <v>0.25</v>
      </c>
      <c r="R6810">
        <v>454.50759942841</v>
      </c>
      <c r="S6810">
        <v>148.75</v>
      </c>
      <c r="T6810">
        <v>10</v>
      </c>
      <c r="U6810">
        <v>1818.03039771364</v>
      </c>
      <c r="V6810">
        <v>2.5025025025024999E-2</v>
      </c>
    </row>
    <row r="6811" spans="1:22" hidden="1" x14ac:dyDescent="0.25">
      <c r="A6811" t="str">
        <f t="shared" si="137"/>
        <v>6-17MAsth Highop_chiro</v>
      </c>
      <c r="B6811" t="s">
        <v>272</v>
      </c>
      <c r="C6811" t="s">
        <v>5</v>
      </c>
      <c r="D6811" t="s">
        <v>591</v>
      </c>
      <c r="E6811" t="s">
        <v>4975</v>
      </c>
      <c r="F6811">
        <v>595</v>
      </c>
      <c r="G6811" t="s">
        <v>292</v>
      </c>
      <c r="H6811">
        <v>50.175357704141099</v>
      </c>
      <c r="I6811">
        <v>0.36</v>
      </c>
      <c r="J6811" t="s">
        <v>332</v>
      </c>
      <c r="K6811">
        <v>18.063128773490799</v>
      </c>
      <c r="L6811">
        <v>10747.561620226999</v>
      </c>
      <c r="M6811">
        <v>0.36</v>
      </c>
      <c r="N6811">
        <v>0</v>
      </c>
      <c r="O6811">
        <v>0</v>
      </c>
      <c r="P6811">
        <v>0</v>
      </c>
      <c r="Q6811">
        <v>0</v>
      </c>
      <c r="R6811">
        <v>0</v>
      </c>
      <c r="S6811">
        <v>214.2</v>
      </c>
      <c r="T6811">
        <v>10</v>
      </c>
      <c r="U6811">
        <v>50.175357704141099</v>
      </c>
      <c r="V6811">
        <v>2.5641025641025599E-2</v>
      </c>
    </row>
    <row r="6812" spans="1:22" hidden="1" x14ac:dyDescent="0.25">
      <c r="A6812" t="str">
        <f t="shared" si="137"/>
        <v>6-17MAsth Highop_ct_mri</v>
      </c>
      <c r="B6812" t="s">
        <v>272</v>
      </c>
      <c r="C6812" t="s">
        <v>5</v>
      </c>
      <c r="D6812" t="s">
        <v>591</v>
      </c>
      <c r="E6812" t="s">
        <v>4975</v>
      </c>
      <c r="F6812">
        <v>595</v>
      </c>
      <c r="G6812" t="s">
        <v>293</v>
      </c>
      <c r="H6812">
        <v>1316.34295037981</v>
      </c>
      <c r="I6812">
        <v>0.41</v>
      </c>
      <c r="J6812" t="s">
        <v>333</v>
      </c>
      <c r="K6812">
        <v>539.700609655721</v>
      </c>
      <c r="L6812">
        <v>321121.86274515401</v>
      </c>
      <c r="M6812">
        <v>0</v>
      </c>
      <c r="N6812">
        <v>0.41</v>
      </c>
      <c r="O6812">
        <v>0</v>
      </c>
      <c r="P6812">
        <v>0</v>
      </c>
      <c r="Q6812">
        <v>0</v>
      </c>
      <c r="R6812">
        <v>0</v>
      </c>
      <c r="S6812">
        <v>243.95</v>
      </c>
      <c r="T6812">
        <v>10</v>
      </c>
      <c r="U6812">
        <v>1316.34295037981</v>
      </c>
      <c r="V6812">
        <v>6.6884176182708005E-2</v>
      </c>
    </row>
    <row r="6813" spans="1:22" hidden="1" x14ac:dyDescent="0.25">
      <c r="A6813" t="str">
        <f t="shared" si="137"/>
        <v>6-17MAsth Highop_diagnostic_cardiology</v>
      </c>
      <c r="B6813" t="s">
        <v>272</v>
      </c>
      <c r="C6813" t="s">
        <v>5</v>
      </c>
      <c r="D6813" t="s">
        <v>591</v>
      </c>
      <c r="E6813" t="s">
        <v>4975</v>
      </c>
      <c r="F6813">
        <v>595</v>
      </c>
      <c r="G6813" t="s">
        <v>294</v>
      </c>
      <c r="H6813">
        <v>225.487675013966</v>
      </c>
      <c r="I6813">
        <v>1.37</v>
      </c>
      <c r="J6813" t="s">
        <v>333</v>
      </c>
      <c r="K6813">
        <v>308.91811476913301</v>
      </c>
      <c r="L6813">
        <v>183806.27828763399</v>
      </c>
      <c r="M6813">
        <v>0</v>
      </c>
      <c r="N6813">
        <v>1.37</v>
      </c>
      <c r="O6813">
        <v>0</v>
      </c>
      <c r="P6813">
        <v>0</v>
      </c>
      <c r="Q6813">
        <v>0</v>
      </c>
      <c r="R6813">
        <v>0</v>
      </c>
      <c r="S6813">
        <v>815.15</v>
      </c>
      <c r="T6813">
        <v>10</v>
      </c>
      <c r="U6813">
        <v>225.487675013966</v>
      </c>
      <c r="V6813">
        <v>0.22349102773246299</v>
      </c>
    </row>
    <row r="6814" spans="1:22" hidden="1" x14ac:dyDescent="0.25">
      <c r="A6814" t="str">
        <f t="shared" si="137"/>
        <v>6-17MAsth Highop_dialysis</v>
      </c>
      <c r="B6814" t="s">
        <v>272</v>
      </c>
      <c r="C6814" t="s">
        <v>5</v>
      </c>
      <c r="D6814" t="s">
        <v>591</v>
      </c>
      <c r="E6814" t="s">
        <v>4975</v>
      </c>
      <c r="F6814">
        <v>595</v>
      </c>
      <c r="G6814" t="s">
        <v>295</v>
      </c>
      <c r="H6814">
        <v>0</v>
      </c>
      <c r="I6814">
        <v>0</v>
      </c>
      <c r="J6814" t="s">
        <v>336</v>
      </c>
      <c r="K6814">
        <v>0</v>
      </c>
      <c r="L6814">
        <v>0</v>
      </c>
      <c r="M6814">
        <v>0</v>
      </c>
      <c r="N6814">
        <v>0</v>
      </c>
      <c r="O6814">
        <v>0</v>
      </c>
      <c r="P6814">
        <v>0</v>
      </c>
      <c r="Q6814">
        <v>0</v>
      </c>
      <c r="R6814">
        <v>0</v>
      </c>
      <c r="S6814">
        <v>0</v>
      </c>
      <c r="T6814">
        <v>10</v>
      </c>
      <c r="U6814">
        <v>0</v>
      </c>
      <c r="V6814">
        <v>0</v>
      </c>
    </row>
    <row r="6815" spans="1:22" hidden="1" x14ac:dyDescent="0.25">
      <c r="A6815" t="str">
        <f t="shared" si="137"/>
        <v>6-17MAsth Highop_dme</v>
      </c>
      <c r="B6815" t="s">
        <v>272</v>
      </c>
      <c r="C6815" t="s">
        <v>5</v>
      </c>
      <c r="D6815" t="s">
        <v>591</v>
      </c>
      <c r="E6815" t="s">
        <v>4975</v>
      </c>
      <c r="F6815">
        <v>595</v>
      </c>
      <c r="G6815" t="s">
        <v>296</v>
      </c>
      <c r="H6815">
        <v>204.87552615413199</v>
      </c>
      <c r="I6815">
        <v>1.1599999999999999</v>
      </c>
      <c r="J6815" t="s">
        <v>336</v>
      </c>
      <c r="K6815">
        <v>237.65561033879399</v>
      </c>
      <c r="L6815">
        <v>141405.08815158199</v>
      </c>
      <c r="M6815">
        <v>0</v>
      </c>
      <c r="N6815">
        <v>0</v>
      </c>
      <c r="O6815">
        <v>0</v>
      </c>
      <c r="P6815">
        <v>0</v>
      </c>
      <c r="Q6815">
        <v>1.1599999999999999</v>
      </c>
      <c r="R6815">
        <v>237.65561033879399</v>
      </c>
      <c r="S6815">
        <v>690.2</v>
      </c>
      <c r="T6815">
        <v>10</v>
      </c>
      <c r="U6815">
        <v>204.87552615413199</v>
      </c>
      <c r="V6815">
        <v>0.116116116116116</v>
      </c>
    </row>
    <row r="6816" spans="1:22" hidden="1" x14ac:dyDescent="0.25">
      <c r="A6816" t="str">
        <f t="shared" si="137"/>
        <v>6-17MAsth Highop_er_fac</v>
      </c>
      <c r="B6816" t="s">
        <v>272</v>
      </c>
      <c r="C6816" t="s">
        <v>5</v>
      </c>
      <c r="D6816" t="s">
        <v>591</v>
      </c>
      <c r="E6816" t="s">
        <v>4975</v>
      </c>
      <c r="F6816">
        <v>595</v>
      </c>
      <c r="G6816" t="s">
        <v>297</v>
      </c>
      <c r="H6816">
        <v>2715.2950639471201</v>
      </c>
      <c r="I6816">
        <v>0.94</v>
      </c>
      <c r="J6816" t="s">
        <v>336</v>
      </c>
      <c r="K6816">
        <v>2552.3773601102898</v>
      </c>
      <c r="L6816">
        <v>1518664.52926562</v>
      </c>
      <c r="M6816">
        <v>0</v>
      </c>
      <c r="N6816">
        <v>0</v>
      </c>
      <c r="O6816">
        <v>0</v>
      </c>
      <c r="P6816">
        <v>0</v>
      </c>
      <c r="Q6816">
        <v>0.94</v>
      </c>
      <c r="R6816">
        <v>2552.3773601102898</v>
      </c>
      <c r="S6816">
        <v>559.29999999999995</v>
      </c>
      <c r="T6816">
        <v>10</v>
      </c>
      <c r="U6816">
        <v>2715.2950639471201</v>
      </c>
      <c r="V6816">
        <v>9.4094094094094097E-2</v>
      </c>
    </row>
    <row r="6817" spans="1:22" hidden="1" x14ac:dyDescent="0.25">
      <c r="A6817" t="str">
        <f t="shared" si="137"/>
        <v>6-17MAsth Highop_er_prof</v>
      </c>
      <c r="B6817" t="s">
        <v>272</v>
      </c>
      <c r="C6817" t="s">
        <v>5</v>
      </c>
      <c r="D6817" t="s">
        <v>591</v>
      </c>
      <c r="E6817" t="s">
        <v>4975</v>
      </c>
      <c r="F6817">
        <v>595</v>
      </c>
      <c r="G6817" t="s">
        <v>298</v>
      </c>
      <c r="H6817">
        <v>0</v>
      </c>
      <c r="I6817">
        <v>0</v>
      </c>
      <c r="J6817" t="s">
        <v>276</v>
      </c>
      <c r="K6817">
        <v>0</v>
      </c>
      <c r="L6817">
        <v>0</v>
      </c>
      <c r="M6817">
        <v>0</v>
      </c>
      <c r="N6817">
        <v>0</v>
      </c>
      <c r="O6817">
        <v>0</v>
      </c>
      <c r="P6817">
        <v>0</v>
      </c>
      <c r="Q6817">
        <v>0</v>
      </c>
      <c r="R6817">
        <v>0</v>
      </c>
      <c r="S6817">
        <v>0</v>
      </c>
      <c r="T6817">
        <v>10</v>
      </c>
      <c r="U6817">
        <v>0</v>
      </c>
      <c r="V6817">
        <v>0</v>
      </c>
    </row>
    <row r="6818" spans="1:22" hidden="1" x14ac:dyDescent="0.25">
      <c r="A6818" t="str">
        <f t="shared" si="137"/>
        <v>6-17MAsth Highop_eye</v>
      </c>
      <c r="B6818" t="s">
        <v>272</v>
      </c>
      <c r="C6818" t="s">
        <v>5</v>
      </c>
      <c r="D6818" t="s">
        <v>591</v>
      </c>
      <c r="E6818" t="s">
        <v>4975</v>
      </c>
      <c r="F6818">
        <v>595</v>
      </c>
      <c r="G6818" t="s">
        <v>299</v>
      </c>
      <c r="H6818">
        <v>124.502263023569</v>
      </c>
      <c r="I6818">
        <v>0.11</v>
      </c>
      <c r="J6818" t="s">
        <v>332</v>
      </c>
      <c r="K6818">
        <v>13.6952489325925</v>
      </c>
      <c r="L6818">
        <v>8148.6731148925601</v>
      </c>
      <c r="M6818">
        <v>0.11</v>
      </c>
      <c r="N6818">
        <v>0</v>
      </c>
      <c r="O6818">
        <v>0</v>
      </c>
      <c r="P6818">
        <v>0</v>
      </c>
      <c r="Q6818">
        <v>0</v>
      </c>
      <c r="R6818">
        <v>0</v>
      </c>
      <c r="S6818">
        <v>65.45</v>
      </c>
      <c r="T6818">
        <v>10</v>
      </c>
      <c r="U6818">
        <v>124.502263023569</v>
      </c>
      <c r="V6818">
        <v>7.8347578347578405E-3</v>
      </c>
    </row>
    <row r="6819" spans="1:22" hidden="1" x14ac:dyDescent="0.25">
      <c r="A6819" t="str">
        <f t="shared" si="137"/>
        <v>6-17MAsth Highop_jcode</v>
      </c>
      <c r="B6819" t="s">
        <v>272</v>
      </c>
      <c r="C6819" t="s">
        <v>5</v>
      </c>
      <c r="D6819" t="s">
        <v>591</v>
      </c>
      <c r="E6819" t="s">
        <v>4975</v>
      </c>
      <c r="F6819">
        <v>595</v>
      </c>
      <c r="G6819" t="s">
        <v>300</v>
      </c>
      <c r="H6819">
        <v>2791.593534908</v>
      </c>
      <c r="I6819">
        <v>0.02</v>
      </c>
      <c r="J6819" t="s">
        <v>336</v>
      </c>
      <c r="K6819">
        <v>55.831870698160103</v>
      </c>
      <c r="L6819">
        <v>33219.963065405202</v>
      </c>
      <c r="M6819">
        <v>0</v>
      </c>
      <c r="N6819">
        <v>0</v>
      </c>
      <c r="O6819">
        <v>0</v>
      </c>
      <c r="P6819">
        <v>0</v>
      </c>
      <c r="Q6819">
        <v>0.02</v>
      </c>
      <c r="R6819">
        <v>55.831870698160103</v>
      </c>
      <c r="S6819">
        <v>11.9</v>
      </c>
      <c r="T6819">
        <v>10</v>
      </c>
      <c r="U6819">
        <v>2791.593534908</v>
      </c>
      <c r="V6819">
        <v>2.0020020020019998E-3</v>
      </c>
    </row>
    <row r="6820" spans="1:22" hidden="1" x14ac:dyDescent="0.25">
      <c r="A6820" t="str">
        <f t="shared" si="137"/>
        <v>6-17MAsth Highop_lab</v>
      </c>
      <c r="B6820" t="s">
        <v>272</v>
      </c>
      <c r="C6820" t="s">
        <v>5</v>
      </c>
      <c r="D6820" t="s">
        <v>591</v>
      </c>
      <c r="E6820" t="s">
        <v>4975</v>
      </c>
      <c r="F6820">
        <v>595</v>
      </c>
      <c r="G6820" t="s">
        <v>301</v>
      </c>
      <c r="H6820">
        <v>233.77852448126501</v>
      </c>
      <c r="I6820">
        <v>2.67</v>
      </c>
      <c r="J6820" t="s">
        <v>333</v>
      </c>
      <c r="K6820">
        <v>624.18866036497604</v>
      </c>
      <c r="L6820">
        <v>371392.25291716098</v>
      </c>
      <c r="M6820">
        <v>0</v>
      </c>
      <c r="N6820">
        <v>2.67</v>
      </c>
      <c r="O6820">
        <v>0</v>
      </c>
      <c r="P6820">
        <v>0</v>
      </c>
      <c r="Q6820">
        <v>0</v>
      </c>
      <c r="R6820">
        <v>0</v>
      </c>
      <c r="S6820">
        <v>1588.65</v>
      </c>
      <c r="T6820">
        <v>10</v>
      </c>
      <c r="U6820">
        <v>233.77852448126501</v>
      </c>
      <c r="V6820">
        <v>0.43556280587275698</v>
      </c>
    </row>
    <row r="6821" spans="1:22" hidden="1" x14ac:dyDescent="0.25">
      <c r="A6821" t="str">
        <f t="shared" si="137"/>
        <v>6-17MAsth Highop_mh</v>
      </c>
      <c r="B6821" t="s">
        <v>272</v>
      </c>
      <c r="C6821" t="s">
        <v>5</v>
      </c>
      <c r="D6821" t="s">
        <v>591</v>
      </c>
      <c r="E6821" t="s">
        <v>4975</v>
      </c>
      <c r="F6821">
        <v>595</v>
      </c>
      <c r="G6821" t="s">
        <v>302</v>
      </c>
      <c r="H6821">
        <v>125.441011842541</v>
      </c>
      <c r="I6821">
        <v>2.35</v>
      </c>
      <c r="J6821" t="s">
        <v>332</v>
      </c>
      <c r="K6821">
        <v>294.78637782997203</v>
      </c>
      <c r="L6821">
        <v>175397.89480883299</v>
      </c>
      <c r="M6821">
        <v>2.35</v>
      </c>
      <c r="N6821">
        <v>0</v>
      </c>
      <c r="O6821">
        <v>0</v>
      </c>
      <c r="P6821">
        <v>0</v>
      </c>
      <c r="Q6821">
        <v>0</v>
      </c>
      <c r="R6821">
        <v>0</v>
      </c>
      <c r="S6821">
        <v>1398.25</v>
      </c>
      <c r="T6821">
        <v>10</v>
      </c>
      <c r="U6821">
        <v>125.441011842541</v>
      </c>
      <c r="V6821">
        <v>0.167378917378917</v>
      </c>
    </row>
    <row r="6822" spans="1:22" hidden="1" x14ac:dyDescent="0.25">
      <c r="A6822" t="str">
        <f t="shared" si="137"/>
        <v>6-17MAsth Highop_op_fac</v>
      </c>
      <c r="B6822" t="s">
        <v>272</v>
      </c>
      <c r="C6822" t="s">
        <v>5</v>
      </c>
      <c r="D6822" t="s">
        <v>591</v>
      </c>
      <c r="E6822" t="s">
        <v>4975</v>
      </c>
      <c r="F6822">
        <v>595</v>
      </c>
      <c r="G6822" t="s">
        <v>303</v>
      </c>
      <c r="H6822">
        <v>1569.53922038211</v>
      </c>
      <c r="I6822">
        <v>2.12</v>
      </c>
      <c r="J6822" t="s">
        <v>336</v>
      </c>
      <c r="K6822">
        <v>3327.4231472100801</v>
      </c>
      <c r="L6822">
        <v>1979816.7725899999</v>
      </c>
      <c r="M6822">
        <v>0</v>
      </c>
      <c r="N6822">
        <v>0</v>
      </c>
      <c r="O6822">
        <v>0</v>
      </c>
      <c r="P6822">
        <v>0</v>
      </c>
      <c r="Q6822">
        <v>2.12</v>
      </c>
      <c r="R6822">
        <v>3327.4231472100801</v>
      </c>
      <c r="S6822">
        <v>1261.4000000000001</v>
      </c>
      <c r="T6822">
        <v>10</v>
      </c>
      <c r="U6822">
        <v>1569.53922038211</v>
      </c>
      <c r="V6822">
        <v>0.21221221221221201</v>
      </c>
    </row>
    <row r="6823" spans="1:22" hidden="1" x14ac:dyDescent="0.25">
      <c r="A6823" t="str">
        <f t="shared" si="137"/>
        <v>6-17MAsth Highop_other</v>
      </c>
      <c r="B6823" t="s">
        <v>272</v>
      </c>
      <c r="C6823" t="s">
        <v>5</v>
      </c>
      <c r="D6823" t="s">
        <v>591</v>
      </c>
      <c r="E6823" t="s">
        <v>4975</v>
      </c>
      <c r="F6823">
        <v>595</v>
      </c>
      <c r="G6823" t="s">
        <v>304</v>
      </c>
      <c r="H6823">
        <v>4701.9674547777404</v>
      </c>
      <c r="I6823">
        <v>1</v>
      </c>
      <c r="J6823" t="s">
        <v>336</v>
      </c>
      <c r="K6823">
        <v>4701.9674547777404</v>
      </c>
      <c r="L6823">
        <v>2797670.6355927601</v>
      </c>
      <c r="M6823">
        <v>0</v>
      </c>
      <c r="N6823">
        <v>0</v>
      </c>
      <c r="O6823">
        <v>0</v>
      </c>
      <c r="P6823">
        <v>0</v>
      </c>
      <c r="Q6823">
        <v>1</v>
      </c>
      <c r="R6823">
        <v>4701.9674547777404</v>
      </c>
      <c r="S6823">
        <v>595</v>
      </c>
      <c r="T6823">
        <v>10</v>
      </c>
      <c r="U6823">
        <v>4701.9674547777404</v>
      </c>
      <c r="V6823">
        <v>0.1001001001001</v>
      </c>
    </row>
    <row r="6824" spans="1:22" hidden="1" x14ac:dyDescent="0.25">
      <c r="A6824" t="str">
        <f t="shared" si="137"/>
        <v>6-17MAsth Highop_prev</v>
      </c>
      <c r="B6824" t="s">
        <v>272</v>
      </c>
      <c r="C6824" t="s">
        <v>5</v>
      </c>
      <c r="D6824" t="s">
        <v>591</v>
      </c>
      <c r="E6824" t="s">
        <v>4975</v>
      </c>
      <c r="F6824">
        <v>595</v>
      </c>
      <c r="G6824" t="s">
        <v>305</v>
      </c>
      <c r="H6824">
        <v>191.89952652106899</v>
      </c>
      <c r="I6824">
        <v>2.1</v>
      </c>
      <c r="J6824" t="s">
        <v>332</v>
      </c>
      <c r="K6824">
        <v>402.98900569424598</v>
      </c>
      <c r="L6824">
        <v>239778.45838807599</v>
      </c>
      <c r="M6824">
        <v>2.1</v>
      </c>
      <c r="N6824">
        <v>0</v>
      </c>
      <c r="O6824">
        <v>0</v>
      </c>
      <c r="P6824">
        <v>0</v>
      </c>
      <c r="Q6824">
        <v>0</v>
      </c>
      <c r="R6824">
        <v>0</v>
      </c>
      <c r="S6824">
        <v>1249.5</v>
      </c>
      <c r="T6824">
        <v>10</v>
      </c>
      <c r="U6824">
        <v>191.89952652106899</v>
      </c>
      <c r="V6824">
        <v>0.14957264957265001</v>
      </c>
    </row>
    <row r="6825" spans="1:22" hidden="1" x14ac:dyDescent="0.25">
      <c r="A6825" t="str">
        <f t="shared" si="137"/>
        <v>6-17MAsth Highop_primcare</v>
      </c>
      <c r="B6825" t="s">
        <v>272</v>
      </c>
      <c r="C6825" t="s">
        <v>5</v>
      </c>
      <c r="D6825" t="s">
        <v>591</v>
      </c>
      <c r="E6825" t="s">
        <v>4975</v>
      </c>
      <c r="F6825">
        <v>595</v>
      </c>
      <c r="G6825" t="s">
        <v>306</v>
      </c>
      <c r="H6825">
        <v>121.55758268768599</v>
      </c>
      <c r="I6825">
        <v>4.04</v>
      </c>
      <c r="J6825" t="s">
        <v>332</v>
      </c>
      <c r="K6825">
        <v>491.092634058253</v>
      </c>
      <c r="L6825">
        <v>292200.11726466101</v>
      </c>
      <c r="M6825">
        <v>4.04</v>
      </c>
      <c r="N6825">
        <v>0</v>
      </c>
      <c r="O6825">
        <v>0</v>
      </c>
      <c r="P6825">
        <v>0</v>
      </c>
      <c r="Q6825">
        <v>0</v>
      </c>
      <c r="R6825">
        <v>0</v>
      </c>
      <c r="S6825">
        <v>2403.8000000000002</v>
      </c>
      <c r="T6825">
        <v>10</v>
      </c>
      <c r="U6825">
        <v>121.55758268768599</v>
      </c>
      <c r="V6825">
        <v>0.28774928774928799</v>
      </c>
    </row>
    <row r="6826" spans="1:22" hidden="1" x14ac:dyDescent="0.25">
      <c r="A6826" t="str">
        <f t="shared" si="137"/>
        <v>6-17MAsth Highop_rehab</v>
      </c>
      <c r="B6826" t="s">
        <v>272</v>
      </c>
      <c r="C6826" t="s">
        <v>5</v>
      </c>
      <c r="D6826" t="s">
        <v>591</v>
      </c>
      <c r="E6826" t="s">
        <v>4975</v>
      </c>
      <c r="F6826">
        <v>595</v>
      </c>
      <c r="G6826" t="s">
        <v>307</v>
      </c>
      <c r="H6826">
        <v>200.10664209316499</v>
      </c>
      <c r="I6826">
        <v>3.64</v>
      </c>
      <c r="J6826" t="s">
        <v>336</v>
      </c>
      <c r="K6826">
        <v>728.38817721912096</v>
      </c>
      <c r="L6826">
        <v>433390.96544537699</v>
      </c>
      <c r="M6826">
        <v>0</v>
      </c>
      <c r="N6826">
        <v>0</v>
      </c>
      <c r="O6826">
        <v>0</v>
      </c>
      <c r="P6826">
        <v>0</v>
      </c>
      <c r="Q6826">
        <v>3.64</v>
      </c>
      <c r="R6826">
        <v>728.38817721912096</v>
      </c>
      <c r="S6826">
        <v>2165.8000000000002</v>
      </c>
      <c r="T6826">
        <v>10</v>
      </c>
      <c r="U6826">
        <v>200.10664209316499</v>
      </c>
      <c r="V6826">
        <v>0.36436436436436398</v>
      </c>
    </row>
    <row r="6827" spans="1:22" hidden="1" x14ac:dyDescent="0.25">
      <c r="A6827" t="str">
        <f t="shared" si="137"/>
        <v>6-17MAsth Highop_speccare</v>
      </c>
      <c r="B6827" t="s">
        <v>272</v>
      </c>
      <c r="C6827" t="s">
        <v>5</v>
      </c>
      <c r="D6827" t="s">
        <v>591</v>
      </c>
      <c r="E6827" t="s">
        <v>4975</v>
      </c>
      <c r="F6827">
        <v>595</v>
      </c>
      <c r="G6827" t="s">
        <v>308</v>
      </c>
      <c r="H6827">
        <v>165.46247878230801</v>
      </c>
      <c r="I6827">
        <v>5.08</v>
      </c>
      <c r="J6827" t="s">
        <v>332</v>
      </c>
      <c r="K6827">
        <v>840.54939221412599</v>
      </c>
      <c r="L6827">
        <v>500126.88836740499</v>
      </c>
      <c r="M6827">
        <v>5.08</v>
      </c>
      <c r="N6827">
        <v>0</v>
      </c>
      <c r="O6827">
        <v>0</v>
      </c>
      <c r="P6827">
        <v>0</v>
      </c>
      <c r="Q6827">
        <v>0</v>
      </c>
      <c r="R6827">
        <v>0</v>
      </c>
      <c r="S6827">
        <v>3022.6</v>
      </c>
      <c r="T6827">
        <v>10</v>
      </c>
      <c r="U6827">
        <v>165.46247878230801</v>
      </c>
      <c r="V6827">
        <v>0.361823361823362</v>
      </c>
    </row>
    <row r="6828" spans="1:22" hidden="1" x14ac:dyDescent="0.25">
      <c r="A6828" t="str">
        <f t="shared" si="137"/>
        <v>6-17MAsth Highop_surg</v>
      </c>
      <c r="B6828" t="s">
        <v>272</v>
      </c>
      <c r="C6828" t="s">
        <v>5</v>
      </c>
      <c r="D6828" t="s">
        <v>591</v>
      </c>
      <c r="E6828" t="s">
        <v>4975</v>
      </c>
      <c r="F6828">
        <v>595</v>
      </c>
      <c r="G6828" t="s">
        <v>309</v>
      </c>
      <c r="H6828">
        <v>2562.4667171101601</v>
      </c>
      <c r="I6828">
        <v>0.86</v>
      </c>
      <c r="J6828" t="s">
        <v>336</v>
      </c>
      <c r="K6828">
        <v>2203.72137671473</v>
      </c>
      <c r="L6828">
        <v>1311214.2191452701</v>
      </c>
      <c r="M6828">
        <v>0</v>
      </c>
      <c r="N6828">
        <v>0</v>
      </c>
      <c r="O6828">
        <v>0</v>
      </c>
      <c r="P6828">
        <v>0</v>
      </c>
      <c r="Q6828">
        <v>0.86</v>
      </c>
      <c r="R6828">
        <v>2203.72137671473</v>
      </c>
      <c r="S6828">
        <v>511.7</v>
      </c>
      <c r="T6828">
        <v>10</v>
      </c>
      <c r="U6828">
        <v>2562.4667171101601</v>
      </c>
      <c r="V6828">
        <v>8.6086086086086103E-2</v>
      </c>
    </row>
    <row r="6829" spans="1:22" hidden="1" x14ac:dyDescent="0.25">
      <c r="A6829" t="str">
        <f t="shared" si="137"/>
        <v>6-17MAsth Highop_ultrasound</v>
      </c>
      <c r="B6829" t="s">
        <v>272</v>
      </c>
      <c r="C6829" t="s">
        <v>5</v>
      </c>
      <c r="D6829" t="s">
        <v>591</v>
      </c>
      <c r="E6829" t="s">
        <v>4975</v>
      </c>
      <c r="F6829">
        <v>595</v>
      </c>
      <c r="G6829" t="s">
        <v>310</v>
      </c>
      <c r="H6829">
        <v>355.71077698020702</v>
      </c>
      <c r="I6829">
        <v>0.1</v>
      </c>
      <c r="J6829" t="s">
        <v>333</v>
      </c>
      <c r="K6829">
        <v>35.571077698020702</v>
      </c>
      <c r="L6829">
        <v>21164.791230322298</v>
      </c>
      <c r="M6829">
        <v>0</v>
      </c>
      <c r="N6829">
        <v>0.1</v>
      </c>
      <c r="O6829">
        <v>0</v>
      </c>
      <c r="P6829">
        <v>0</v>
      </c>
      <c r="Q6829">
        <v>0</v>
      </c>
      <c r="R6829">
        <v>0</v>
      </c>
      <c r="S6829">
        <v>59.5</v>
      </c>
      <c r="T6829">
        <v>10</v>
      </c>
      <c r="U6829">
        <v>355.71077698020702</v>
      </c>
      <c r="V6829">
        <v>1.6313213703099499E-2</v>
      </c>
    </row>
    <row r="6830" spans="1:22" hidden="1" x14ac:dyDescent="0.25">
      <c r="A6830" t="str">
        <f t="shared" si="137"/>
        <v>6-17MAsth Highop_xray</v>
      </c>
      <c r="B6830" t="s">
        <v>272</v>
      </c>
      <c r="C6830" t="s">
        <v>5</v>
      </c>
      <c r="D6830" t="s">
        <v>591</v>
      </c>
      <c r="E6830" t="s">
        <v>4975</v>
      </c>
      <c r="F6830">
        <v>595</v>
      </c>
      <c r="G6830" t="s">
        <v>311</v>
      </c>
      <c r="H6830">
        <v>145.35675505757499</v>
      </c>
      <c r="I6830">
        <v>1.58</v>
      </c>
      <c r="J6830" t="s">
        <v>333</v>
      </c>
      <c r="K6830">
        <v>229.66367299096899</v>
      </c>
      <c r="L6830">
        <v>136649.885429627</v>
      </c>
      <c r="M6830">
        <v>0</v>
      </c>
      <c r="N6830">
        <v>1.58</v>
      </c>
      <c r="O6830">
        <v>0</v>
      </c>
      <c r="P6830">
        <v>0</v>
      </c>
      <c r="Q6830">
        <v>0</v>
      </c>
      <c r="R6830">
        <v>0</v>
      </c>
      <c r="S6830">
        <v>940.1</v>
      </c>
      <c r="T6830">
        <v>10</v>
      </c>
      <c r="U6830">
        <v>145.35675505757499</v>
      </c>
      <c r="V6830">
        <v>0.25774877650897199</v>
      </c>
    </row>
    <row r="6831" spans="1:22" hidden="1" x14ac:dyDescent="0.25">
      <c r="A6831" t="str">
        <f t="shared" si="137"/>
        <v>6-17MAsth Highrx_generic</v>
      </c>
      <c r="B6831" t="s">
        <v>272</v>
      </c>
      <c r="C6831" t="s">
        <v>5</v>
      </c>
      <c r="D6831" t="s">
        <v>591</v>
      </c>
      <c r="E6831" t="s">
        <v>4975</v>
      </c>
      <c r="F6831">
        <v>595</v>
      </c>
      <c r="G6831" t="s">
        <v>312</v>
      </c>
      <c r="H6831">
        <v>50.230231971094497</v>
      </c>
      <c r="I6831">
        <v>18.14</v>
      </c>
      <c r="J6831" t="s">
        <v>334</v>
      </c>
      <c r="K6831">
        <v>911.17640795565399</v>
      </c>
      <c r="L6831">
        <v>542149.96273361403</v>
      </c>
      <c r="M6831">
        <v>0</v>
      </c>
      <c r="N6831">
        <v>0</v>
      </c>
      <c r="O6831">
        <v>18.14</v>
      </c>
      <c r="P6831">
        <v>0</v>
      </c>
      <c r="Q6831">
        <v>0</v>
      </c>
      <c r="R6831">
        <v>0</v>
      </c>
      <c r="S6831">
        <v>10793.3</v>
      </c>
      <c r="T6831">
        <v>10</v>
      </c>
      <c r="U6831">
        <v>50.230231971094497</v>
      </c>
      <c r="V6831">
        <v>0.68478671196677998</v>
      </c>
    </row>
    <row r="6832" spans="1:22" hidden="1" x14ac:dyDescent="0.25">
      <c r="A6832" t="str">
        <f t="shared" si="137"/>
        <v>6-17MAsth Highrx_npbrand</v>
      </c>
      <c r="B6832" t="s">
        <v>272</v>
      </c>
      <c r="C6832" t="s">
        <v>5</v>
      </c>
      <c r="D6832" t="s">
        <v>591</v>
      </c>
      <c r="E6832" t="s">
        <v>4975</v>
      </c>
      <c r="F6832">
        <v>595</v>
      </c>
      <c r="G6832" t="s">
        <v>2688</v>
      </c>
      <c r="H6832">
        <v>471.71264127020203</v>
      </c>
      <c r="I6832">
        <v>0.92386123332000003</v>
      </c>
      <c r="J6832" t="s">
        <v>334</v>
      </c>
      <c r="K6832">
        <v>435.79702253652403</v>
      </c>
      <c r="L6832">
        <v>259299.22840923199</v>
      </c>
      <c r="M6832">
        <v>0</v>
      </c>
      <c r="N6832">
        <v>0</v>
      </c>
      <c r="O6832">
        <v>0.92386123332000003</v>
      </c>
      <c r="P6832">
        <v>0</v>
      </c>
      <c r="Q6832">
        <v>0</v>
      </c>
      <c r="R6832">
        <v>0</v>
      </c>
      <c r="S6832">
        <v>549.69743382540003</v>
      </c>
      <c r="T6832">
        <v>10</v>
      </c>
      <c r="U6832">
        <v>471.71264127020203</v>
      </c>
      <c r="V6832">
        <v>3.48758487474519E-2</v>
      </c>
    </row>
    <row r="6833" spans="1:22" hidden="1" x14ac:dyDescent="0.25">
      <c r="A6833" t="str">
        <f t="shared" si="137"/>
        <v>6-17MAsth Highrx_pbrand</v>
      </c>
      <c r="B6833" t="s">
        <v>272</v>
      </c>
      <c r="C6833" t="s">
        <v>5</v>
      </c>
      <c r="D6833" t="s">
        <v>591</v>
      </c>
      <c r="E6833" t="s">
        <v>4975</v>
      </c>
      <c r="F6833">
        <v>595</v>
      </c>
      <c r="G6833" t="s">
        <v>2687</v>
      </c>
      <c r="H6833">
        <v>292.75461001209698</v>
      </c>
      <c r="I6833">
        <v>6.39613876668</v>
      </c>
      <c r="J6833" t="s">
        <v>334</v>
      </c>
      <c r="K6833">
        <v>1872.49911022266</v>
      </c>
      <c r="L6833">
        <v>1114136.9705824801</v>
      </c>
      <c r="M6833">
        <v>0</v>
      </c>
      <c r="N6833">
        <v>0</v>
      </c>
      <c r="O6833">
        <v>6.39613876668</v>
      </c>
      <c r="P6833">
        <v>0</v>
      </c>
      <c r="Q6833">
        <v>0</v>
      </c>
      <c r="R6833">
        <v>0</v>
      </c>
      <c r="S6833">
        <v>3805.7025661746002</v>
      </c>
      <c r="T6833">
        <v>10</v>
      </c>
      <c r="U6833">
        <v>292.75461001209698</v>
      </c>
      <c r="V6833">
        <v>0.24145484207927501</v>
      </c>
    </row>
    <row r="6834" spans="1:22" hidden="1" x14ac:dyDescent="0.25">
      <c r="A6834" t="str">
        <f t="shared" si="137"/>
        <v>6-17MAsth Highrx_specialty</v>
      </c>
      <c r="B6834" t="s">
        <v>272</v>
      </c>
      <c r="C6834" t="s">
        <v>5</v>
      </c>
      <c r="D6834" t="s">
        <v>591</v>
      </c>
      <c r="E6834" t="s">
        <v>4975</v>
      </c>
      <c r="F6834">
        <v>595</v>
      </c>
      <c r="G6834" t="s">
        <v>313</v>
      </c>
      <c r="H6834">
        <v>3473.15916817682</v>
      </c>
      <c r="I6834">
        <v>1.03</v>
      </c>
      <c r="J6834" t="s">
        <v>334</v>
      </c>
      <c r="K6834">
        <v>3577.3539432221301</v>
      </c>
      <c r="L6834">
        <v>2128525.5962171699</v>
      </c>
      <c r="M6834">
        <v>0</v>
      </c>
      <c r="N6834">
        <v>0</v>
      </c>
      <c r="O6834">
        <v>1.03</v>
      </c>
      <c r="P6834">
        <v>0</v>
      </c>
      <c r="Q6834">
        <v>0</v>
      </c>
      <c r="R6834">
        <v>0</v>
      </c>
      <c r="S6834">
        <v>612.85</v>
      </c>
      <c r="T6834">
        <v>10</v>
      </c>
      <c r="U6834">
        <v>3473.15916817682</v>
      </c>
      <c r="V6834">
        <v>3.8882597206493001E-2</v>
      </c>
    </row>
    <row r="7124" spans="5:13" x14ac:dyDescent="0.25">
      <c r="G7124" t="s">
        <v>5143</v>
      </c>
    </row>
    <row r="7126" spans="5:13" x14ac:dyDescent="0.25">
      <c r="G7126" t="s">
        <v>3</v>
      </c>
      <c r="H7126" t="s">
        <v>4</v>
      </c>
      <c r="I7126" t="s">
        <v>3760</v>
      </c>
      <c r="J7126" t="s">
        <v>329</v>
      </c>
      <c r="K7126" t="s">
        <v>330</v>
      </c>
      <c r="L7126" t="s">
        <v>4928</v>
      </c>
      <c r="M7126" t="s">
        <v>4929</v>
      </c>
    </row>
    <row r="7127" spans="5:13" x14ac:dyDescent="0.25">
      <c r="E7127" t="s">
        <v>289</v>
      </c>
      <c r="G7127" t="s">
        <v>289</v>
      </c>
      <c r="H7127">
        <v>5423.0136917672153</v>
      </c>
      <c r="I7127">
        <v>0.21737199299320412</v>
      </c>
      <c r="J7127" t="s">
        <v>335</v>
      </c>
      <c r="K7127">
        <f>H7127*I7127</f>
        <v>1178.8112942088731</v>
      </c>
      <c r="L7127">
        <v>1</v>
      </c>
      <c r="M7127">
        <v>1</v>
      </c>
    </row>
    <row r="7128" spans="5:13" x14ac:dyDescent="0.25">
      <c r="E7128" t="s">
        <v>290</v>
      </c>
      <c r="G7128" t="s">
        <v>290</v>
      </c>
      <c r="H7128">
        <v>3981.502157841152</v>
      </c>
      <c r="I7128">
        <v>5.3416655063710662E-2</v>
      </c>
      <c r="J7128" t="s">
        <v>363</v>
      </c>
      <c r="K7128">
        <f t="shared" ref="K7128:K7153" si="138">H7128*I7128</f>
        <v>212.67852740082049</v>
      </c>
      <c r="L7128">
        <f>I7128/I7127</f>
        <v>0.24573844278724846</v>
      </c>
      <c r="M7128">
        <f>L7128</f>
        <v>0.24573844278724846</v>
      </c>
    </row>
    <row r="7129" spans="5:13" x14ac:dyDescent="0.25">
      <c r="E7129" t="s">
        <v>291</v>
      </c>
      <c r="G7129" t="s">
        <v>291</v>
      </c>
      <c r="H7129">
        <v>1295.4427360262307</v>
      </c>
      <c r="I7129">
        <v>2.0868354111656842E-2</v>
      </c>
      <c r="J7129" t="s">
        <v>336</v>
      </c>
      <c r="K7129">
        <f t="shared" si="138"/>
        <v>27.03375774676898</v>
      </c>
      <c r="L7129">
        <f>IF(J7129="Other",K7129,I7129)</f>
        <v>27.03375774676898</v>
      </c>
      <c r="M7129">
        <f>L7129/SUMIF(J$7127:J$7153,J7129,L$7127:L$7153)</f>
        <v>1.3021696698052693E-2</v>
      </c>
    </row>
    <row r="7130" spans="5:13" x14ac:dyDescent="0.25">
      <c r="E7130" t="s">
        <v>292</v>
      </c>
      <c r="G7130" t="s">
        <v>292</v>
      </c>
      <c r="H7130">
        <v>51.93100562075324</v>
      </c>
      <c r="I7130">
        <v>0.46978473529002235</v>
      </c>
      <c r="J7130" t="s">
        <v>332</v>
      </c>
      <c r="K7130">
        <f t="shared" si="138"/>
        <v>24.396393728890224</v>
      </c>
      <c r="L7130">
        <f t="shared" ref="L7130:L7153" si="139">IF(J7130="Other",K7130,I7130)</f>
        <v>0.46978473529002235</v>
      </c>
      <c r="M7130">
        <f t="shared" ref="M7130:M7153" si="140">L7130/SUMIF(J$7127:J$7153,J7130,L$7127:L$7153)</f>
        <v>7.9721546758544412E-2</v>
      </c>
    </row>
    <row r="7131" spans="5:13" x14ac:dyDescent="0.25">
      <c r="E7131" t="s">
        <v>293</v>
      </c>
      <c r="G7131" t="s">
        <v>293</v>
      </c>
      <c r="H7131">
        <v>1119.4622002521535</v>
      </c>
      <c r="I7131">
        <v>0.14332220839131338</v>
      </c>
      <c r="J7131" t="s">
        <v>333</v>
      </c>
      <c r="K7131">
        <f t="shared" si="138"/>
        <v>160.44379475073734</v>
      </c>
      <c r="L7131">
        <f t="shared" si="139"/>
        <v>0.14332220839131338</v>
      </c>
      <c r="M7131">
        <f t="shared" si="140"/>
        <v>5.549996518774894E-2</v>
      </c>
    </row>
    <row r="7132" spans="5:13" x14ac:dyDescent="0.25">
      <c r="E7132" t="s">
        <v>294</v>
      </c>
      <c r="G7132" t="s">
        <v>294</v>
      </c>
      <c r="H7132">
        <v>299.77187762032713</v>
      </c>
      <c r="I7132">
        <v>0.36772077368232803</v>
      </c>
      <c r="J7132" t="s">
        <v>333</v>
      </c>
      <c r="K7132">
        <f t="shared" si="138"/>
        <v>110.23234676675085</v>
      </c>
      <c r="L7132">
        <f t="shared" si="139"/>
        <v>0.36772077368232803</v>
      </c>
      <c r="M7132">
        <f t="shared" si="140"/>
        <v>0.14239586709730223</v>
      </c>
    </row>
    <row r="7133" spans="5:13" x14ac:dyDescent="0.25">
      <c r="E7133" t="s">
        <v>295</v>
      </c>
      <c r="G7133" t="s">
        <v>295</v>
      </c>
      <c r="H7133">
        <v>2199.292785703447</v>
      </c>
      <c r="I7133">
        <v>2.370200440717788E-2</v>
      </c>
      <c r="J7133" t="s">
        <v>336</v>
      </c>
      <c r="K7133">
        <f t="shared" si="138"/>
        <v>52.127647299417617</v>
      </c>
      <c r="L7133">
        <f t="shared" si="139"/>
        <v>52.127647299417617</v>
      </c>
      <c r="M7133">
        <f t="shared" si="140"/>
        <v>2.5108992211680576E-2</v>
      </c>
    </row>
    <row r="7134" spans="5:13" x14ac:dyDescent="0.25">
      <c r="E7134" t="s">
        <v>296</v>
      </c>
      <c r="G7134" t="s">
        <v>296</v>
      </c>
      <c r="H7134">
        <v>263.89210284056622</v>
      </c>
      <c r="I7134">
        <v>0.11828569451403907</v>
      </c>
      <c r="J7134" t="s">
        <v>336</v>
      </c>
      <c r="K7134">
        <f t="shared" si="138"/>
        <v>31.214660661266599</v>
      </c>
      <c r="L7134">
        <f t="shared" si="139"/>
        <v>31.214660661266599</v>
      </c>
      <c r="M7134">
        <f t="shared" si="140"/>
        <v>1.5035565808909078E-2</v>
      </c>
    </row>
    <row r="7135" spans="5:13" x14ac:dyDescent="0.25">
      <c r="E7135" t="s">
        <v>297</v>
      </c>
      <c r="G7135" t="s">
        <v>297</v>
      </c>
      <c r="H7135">
        <v>2184.4421642639932</v>
      </c>
      <c r="I7135">
        <v>0.16818601192089094</v>
      </c>
      <c r="J7135" t="s">
        <v>336</v>
      </c>
      <c r="K7135">
        <f t="shared" si="138"/>
        <v>367.39261587940075</v>
      </c>
      <c r="L7135">
        <f t="shared" si="139"/>
        <v>367.39261587940075</v>
      </c>
      <c r="M7135">
        <f t="shared" si="140"/>
        <v>0.17696671169059053</v>
      </c>
    </row>
    <row r="7136" spans="5:13" x14ac:dyDescent="0.25">
      <c r="E7136" t="s">
        <v>298</v>
      </c>
      <c r="G7136" t="s">
        <v>298</v>
      </c>
      <c r="H7136">
        <v>0</v>
      </c>
      <c r="I7136">
        <v>0</v>
      </c>
      <c r="J7136" t="s">
        <v>336</v>
      </c>
      <c r="K7136">
        <f t="shared" si="138"/>
        <v>0</v>
      </c>
      <c r="L7136">
        <f t="shared" si="139"/>
        <v>0</v>
      </c>
      <c r="M7136">
        <f t="shared" si="140"/>
        <v>0</v>
      </c>
    </row>
    <row r="7137" spans="5:13" x14ac:dyDescent="0.25">
      <c r="E7137" t="s">
        <v>299</v>
      </c>
      <c r="G7137" t="s">
        <v>299</v>
      </c>
      <c r="H7137">
        <v>132.589570987212</v>
      </c>
      <c r="I7137">
        <v>7.7856365687377138E-2</v>
      </c>
      <c r="J7137" t="s">
        <v>332</v>
      </c>
      <c r="K7137">
        <f t="shared" si="138"/>
        <v>10.322942125112828</v>
      </c>
      <c r="L7137">
        <f t="shared" si="139"/>
        <v>7.7856365687377138E-2</v>
      </c>
      <c r="M7137">
        <f t="shared" si="140"/>
        <v>1.3212072320239979E-2</v>
      </c>
    </row>
    <row r="7138" spans="5:13" x14ac:dyDescent="0.25">
      <c r="E7138" t="s">
        <v>300</v>
      </c>
      <c r="G7138" t="s">
        <v>300</v>
      </c>
      <c r="H7138">
        <v>4220.310035822431</v>
      </c>
      <c r="I7138">
        <v>1.7634922924411819E-2</v>
      </c>
      <c r="J7138" t="s">
        <v>336</v>
      </c>
      <c r="K7138">
        <f t="shared" si="138"/>
        <v>74.424842198850257</v>
      </c>
      <c r="L7138">
        <f t="shared" si="139"/>
        <v>74.424842198850257</v>
      </c>
      <c r="M7138">
        <f t="shared" si="140"/>
        <v>3.5849167954820876E-2</v>
      </c>
    </row>
    <row r="7139" spans="5:13" x14ac:dyDescent="0.25">
      <c r="E7139" t="s">
        <v>301</v>
      </c>
      <c r="G7139" t="s">
        <v>301</v>
      </c>
      <c r="H7139">
        <v>134.8593938195333</v>
      </c>
      <c r="I7139">
        <v>1.5205129284721532</v>
      </c>
      <c r="J7139" t="s">
        <v>333</v>
      </c>
      <c r="K7139">
        <f t="shared" si="138"/>
        <v>205.05545182851799</v>
      </c>
      <c r="L7139">
        <f t="shared" si="139"/>
        <v>1.5205129284721532</v>
      </c>
      <c r="M7139">
        <f t="shared" si="140"/>
        <v>0.58880208130285416</v>
      </c>
    </row>
    <row r="7140" spans="5:13" x14ac:dyDescent="0.25">
      <c r="E7140" t="s">
        <v>302</v>
      </c>
      <c r="G7140" t="s">
        <v>302</v>
      </c>
      <c r="H7140">
        <v>124.43307070315861</v>
      </c>
      <c r="I7140">
        <v>0.42427170259970121</v>
      </c>
      <c r="J7140" t="s">
        <v>332</v>
      </c>
      <c r="K7140">
        <f t="shared" si="138"/>
        <v>52.793430766938101</v>
      </c>
      <c r="L7140">
        <f t="shared" si="139"/>
        <v>0.42427170259970121</v>
      </c>
      <c r="M7140">
        <f t="shared" si="140"/>
        <v>7.1998074514380034E-2</v>
      </c>
    </row>
    <row r="7141" spans="5:13" x14ac:dyDescent="0.25">
      <c r="E7141" t="s">
        <v>303</v>
      </c>
      <c r="G7141" t="s">
        <v>303</v>
      </c>
      <c r="H7141">
        <v>1394.2242964884997</v>
      </c>
      <c r="I7141">
        <v>0.38558270045113946</v>
      </c>
      <c r="J7141" t="s">
        <v>336</v>
      </c>
      <c r="K7141">
        <f t="shared" si="138"/>
        <v>537.58876927462586</v>
      </c>
      <c r="L7141">
        <f t="shared" si="139"/>
        <v>537.58876927462586</v>
      </c>
      <c r="M7141">
        <f t="shared" si="140"/>
        <v>0.25894727500879045</v>
      </c>
    </row>
    <row r="7142" spans="5:13" x14ac:dyDescent="0.25">
      <c r="E7142" t="s">
        <v>304</v>
      </c>
      <c r="G7142" t="s">
        <v>304</v>
      </c>
      <c r="H7142">
        <v>476.61701030518009</v>
      </c>
      <c r="I7142">
        <v>1</v>
      </c>
      <c r="J7142" t="s">
        <v>336</v>
      </c>
      <c r="K7142">
        <f t="shared" si="138"/>
        <v>476.61701030518009</v>
      </c>
      <c r="L7142">
        <f t="shared" si="139"/>
        <v>476.61701030518009</v>
      </c>
      <c r="M7142">
        <f t="shared" si="140"/>
        <v>0.22957822613722584</v>
      </c>
    </row>
    <row r="7143" spans="5:13" x14ac:dyDescent="0.25">
      <c r="E7143" t="s">
        <v>305</v>
      </c>
      <c r="G7143" t="s">
        <v>305</v>
      </c>
      <c r="H7143">
        <v>190.16654967765803</v>
      </c>
      <c r="I7143">
        <v>1.5891442104306535</v>
      </c>
      <c r="J7143" t="s">
        <v>332</v>
      </c>
      <c r="K7143">
        <f t="shared" si="138"/>
        <v>302.20207143782352</v>
      </c>
      <c r="L7143">
        <f t="shared" si="139"/>
        <v>1.5891442104306535</v>
      </c>
      <c r="M7143">
        <f t="shared" si="140"/>
        <v>0.26967465087963283</v>
      </c>
    </row>
    <row r="7144" spans="5:13" x14ac:dyDescent="0.25">
      <c r="E7144" t="s">
        <v>306</v>
      </c>
      <c r="G7144" t="s">
        <v>306</v>
      </c>
      <c r="H7144">
        <v>119.14818763014318</v>
      </c>
      <c r="I7144">
        <v>1.5539643006919253</v>
      </c>
      <c r="J7144" t="s">
        <v>332</v>
      </c>
      <c r="K7144">
        <f t="shared" si="138"/>
        <v>185.15203006938575</v>
      </c>
      <c r="L7144">
        <f t="shared" si="139"/>
        <v>1.5539643006919253</v>
      </c>
      <c r="M7144">
        <f t="shared" si="140"/>
        <v>0.26370468930251606</v>
      </c>
    </row>
    <row r="7145" spans="5:13" x14ac:dyDescent="0.25">
      <c r="E7145" t="s">
        <v>307</v>
      </c>
      <c r="G7145" t="s">
        <v>307</v>
      </c>
      <c r="H7145">
        <v>121.78108488513068</v>
      </c>
      <c r="I7145">
        <v>0.89473483146254795</v>
      </c>
      <c r="J7145" t="s">
        <v>336</v>
      </c>
      <c r="K7145">
        <f t="shared" si="138"/>
        <v>108.96177846002365</v>
      </c>
      <c r="L7145">
        <f t="shared" si="139"/>
        <v>108.96177846002365</v>
      </c>
      <c r="M7145">
        <f t="shared" si="140"/>
        <v>5.2485016847368143E-2</v>
      </c>
    </row>
    <row r="7146" spans="5:13" x14ac:dyDescent="0.25">
      <c r="E7146" t="s">
        <v>308</v>
      </c>
      <c r="G7146" t="s">
        <v>308</v>
      </c>
      <c r="H7146">
        <v>169.38601309008715</v>
      </c>
      <c r="I7146">
        <v>1.7777988122463857</v>
      </c>
      <c r="J7146" t="s">
        <v>332</v>
      </c>
      <c r="K7146">
        <f t="shared" si="138"/>
        <v>301.13425288270764</v>
      </c>
      <c r="L7146">
        <f t="shared" si="139"/>
        <v>1.7777988122463857</v>
      </c>
      <c r="M7146">
        <f t="shared" si="140"/>
        <v>0.30168896622468677</v>
      </c>
    </row>
    <row r="7147" spans="5:13" x14ac:dyDescent="0.25">
      <c r="E7147" t="s">
        <v>309</v>
      </c>
      <c r="G7147" t="s">
        <v>309</v>
      </c>
      <c r="H7147">
        <v>3085.7407404703622</v>
      </c>
      <c r="I7147">
        <v>0.1298533775440697</v>
      </c>
      <c r="J7147" t="s">
        <v>336</v>
      </c>
      <c r="K7147">
        <f t="shared" si="138"/>
        <v>400.69385737541512</v>
      </c>
      <c r="L7147">
        <f t="shared" si="139"/>
        <v>400.69385737541512</v>
      </c>
      <c r="M7147">
        <f t="shared" si="140"/>
        <v>0.19300734764256183</v>
      </c>
    </row>
    <row r="7148" spans="5:13" x14ac:dyDescent="0.25">
      <c r="E7148" t="s">
        <v>310</v>
      </c>
      <c r="G7148" t="s">
        <v>310</v>
      </c>
      <c r="H7148">
        <v>289.01654280910225</v>
      </c>
      <c r="I7148">
        <v>0.16745193249664214</v>
      </c>
      <c r="J7148" t="s">
        <v>333</v>
      </c>
      <c r="K7148">
        <f t="shared" si="138"/>
        <v>48.396378616882672</v>
      </c>
      <c r="L7148">
        <f t="shared" si="139"/>
        <v>0.16745193249664214</v>
      </c>
      <c r="M7148">
        <f t="shared" si="140"/>
        <v>6.4843938203984583E-2</v>
      </c>
    </row>
    <row r="7149" spans="5:13" x14ac:dyDescent="0.25">
      <c r="E7149" t="s">
        <v>311</v>
      </c>
      <c r="G7149" t="s">
        <v>311</v>
      </c>
      <c r="H7149">
        <v>134.25463315385375</v>
      </c>
      <c r="I7149">
        <v>0.38337590992882309</v>
      </c>
      <c r="J7149" t="s">
        <v>333</v>
      </c>
      <c r="K7149">
        <f t="shared" si="138"/>
        <v>51.469992147519022</v>
      </c>
      <c r="L7149">
        <f t="shared" si="139"/>
        <v>0.38337590992882309</v>
      </c>
      <c r="M7149">
        <f t="shared" si="140"/>
        <v>0.14845814820811018</v>
      </c>
    </row>
    <row r="7150" spans="5:13" x14ac:dyDescent="0.25">
      <c r="E7150" t="s">
        <v>312</v>
      </c>
      <c r="G7150" t="s">
        <v>312</v>
      </c>
      <c r="H7150">
        <v>35.066350173553978</v>
      </c>
      <c r="I7150">
        <v>8.7959406523390307</v>
      </c>
      <c r="J7150" t="s">
        <v>334</v>
      </c>
      <c r="K7150">
        <f t="shared" si="138"/>
        <v>308.44153502071924</v>
      </c>
      <c r="L7150">
        <f t="shared" si="139"/>
        <v>8.7959406523390307</v>
      </c>
      <c r="M7150">
        <f t="shared" si="140"/>
        <v>0.80736497473690494</v>
      </c>
    </row>
    <row r="7151" spans="5:13" x14ac:dyDescent="0.25">
      <c r="E7151" t="s">
        <v>2687</v>
      </c>
      <c r="G7151" t="s">
        <v>2687</v>
      </c>
      <c r="H7151">
        <v>262.1294325818298</v>
      </c>
      <c r="I7151">
        <v>1.7436934498612799</v>
      </c>
      <c r="J7151" t="s">
        <v>334</v>
      </c>
      <c r="K7151">
        <f t="shared" si="138"/>
        <v>457.07337460879063</v>
      </c>
      <c r="L7151">
        <f t="shared" si="139"/>
        <v>1.7436934498612799</v>
      </c>
      <c r="M7151">
        <f t="shared" si="140"/>
        <v>0.16005076361239376</v>
      </c>
    </row>
    <row r="7152" spans="5:13" x14ac:dyDescent="0.25">
      <c r="E7152" t="s">
        <v>2688</v>
      </c>
      <c r="G7152" t="s">
        <v>2688</v>
      </c>
      <c r="H7152">
        <v>422.36659225528535</v>
      </c>
      <c r="I7152">
        <v>0.25185988607889787</v>
      </c>
      <c r="J7152" t="s">
        <v>334</v>
      </c>
      <c r="K7152">
        <f t="shared" si="138"/>
        <v>106.37720180894847</v>
      </c>
      <c r="L7152">
        <f t="shared" si="139"/>
        <v>0.25185988607889787</v>
      </c>
      <c r="M7152">
        <f t="shared" si="140"/>
        <v>2.311780611062398E-2</v>
      </c>
    </row>
    <row r="7153" spans="5:13" x14ac:dyDescent="0.25">
      <c r="E7153" t="s">
        <v>313</v>
      </c>
      <c r="G7153" t="s">
        <v>313</v>
      </c>
      <c r="H7153">
        <v>5475.8974580629047</v>
      </c>
      <c r="I7153">
        <v>0.10313350680794761</v>
      </c>
      <c r="J7153" t="s">
        <v>334</v>
      </c>
      <c r="K7153">
        <f t="shared" si="138"/>
        <v>564.74850777075358</v>
      </c>
      <c r="L7153">
        <f t="shared" si="139"/>
        <v>0.10313350680794761</v>
      </c>
      <c r="M7153">
        <f t="shared" si="140"/>
        <v>9.4664555400774224E-3</v>
      </c>
    </row>
  </sheetData>
  <autoFilter ref="A3:Y6834">
    <filterColumn colId="4">
      <filters>
        <filter val="TPC Schiz"/>
      </filters>
    </filterColumn>
  </autoFilter>
  <sortState ref="A4:R3279">
    <sortCondition ref="A4:A3279"/>
  </sortState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55"/>
  <sheetViews>
    <sheetView workbookViewId="0">
      <pane xSplit="3" ySplit="3" topLeftCell="D4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RowHeight="13.2" x14ac:dyDescent="0.25"/>
  <cols>
    <col min="1" max="1" width="26.88671875" customWidth="1"/>
    <col min="2" max="2" width="22.5546875" hidden="1" customWidth="1"/>
    <col min="3" max="3" width="13.33203125" customWidth="1"/>
    <col min="4" max="4" width="8.88671875" customWidth="1"/>
    <col min="12" max="12" width="9.109375" bestFit="1" customWidth="1"/>
    <col min="13" max="19" width="9" bestFit="1" customWidth="1"/>
  </cols>
  <sheetData>
    <row r="1" spans="1:20" x14ac:dyDescent="0.25">
      <c r="A1" s="5" t="s">
        <v>3720</v>
      </c>
      <c r="D1" s="2" t="s">
        <v>3721</v>
      </c>
    </row>
    <row r="2" spans="1:20" x14ac:dyDescent="0.25">
      <c r="A2" s="140"/>
      <c r="B2" s="141"/>
      <c r="C2" s="140"/>
      <c r="D2" s="142" t="s">
        <v>3722</v>
      </c>
      <c r="E2" s="143"/>
      <c r="F2" s="143"/>
      <c r="G2" s="143"/>
      <c r="H2" s="143"/>
      <c r="I2" s="143"/>
      <c r="J2" s="143"/>
      <c r="K2" s="143"/>
      <c r="L2" s="144" t="s">
        <v>4</v>
      </c>
      <c r="M2" s="145"/>
      <c r="N2" s="145"/>
      <c r="O2" s="145"/>
      <c r="P2" s="145"/>
      <c r="Q2" s="145"/>
      <c r="R2" s="145"/>
      <c r="S2" s="145"/>
      <c r="T2" s="146"/>
    </row>
    <row r="3" spans="1:20" x14ac:dyDescent="0.25">
      <c r="A3" s="147" t="s">
        <v>3723</v>
      </c>
      <c r="B3" s="148" t="s">
        <v>3724</v>
      </c>
      <c r="C3" s="147" t="s">
        <v>329</v>
      </c>
      <c r="D3" s="141" t="s">
        <v>3725</v>
      </c>
      <c r="E3" s="141" t="s">
        <v>3726</v>
      </c>
      <c r="F3" s="141" t="s">
        <v>3727</v>
      </c>
      <c r="G3" s="141" t="s">
        <v>3728</v>
      </c>
      <c r="H3" s="141" t="s">
        <v>3729</v>
      </c>
      <c r="I3" s="141" t="s">
        <v>3730</v>
      </c>
      <c r="J3" s="141" t="s">
        <v>3731</v>
      </c>
      <c r="K3" s="141" t="s">
        <v>3732</v>
      </c>
      <c r="L3" s="149" t="str">
        <f>D3</f>
        <v>Custom1</v>
      </c>
      <c r="M3" s="149" t="str">
        <f t="shared" ref="M3:S3" si="0">E3</f>
        <v>Custom2</v>
      </c>
      <c r="N3" s="149" t="str">
        <f t="shared" si="0"/>
        <v>Custom3</v>
      </c>
      <c r="O3" s="149" t="str">
        <f t="shared" si="0"/>
        <v>Custom4</v>
      </c>
      <c r="P3" s="149" t="str">
        <f t="shared" si="0"/>
        <v>Custom5</v>
      </c>
      <c r="Q3" s="149" t="str">
        <f t="shared" si="0"/>
        <v>Custom6</v>
      </c>
      <c r="R3" s="149" t="str">
        <f t="shared" si="0"/>
        <v>Custom7</v>
      </c>
      <c r="S3" s="149" t="str">
        <f t="shared" si="0"/>
        <v>Custom8</v>
      </c>
      <c r="T3" s="150" t="s">
        <v>3733</v>
      </c>
    </row>
    <row r="4" spans="1:20" x14ac:dyDescent="0.25">
      <c r="A4" s="151" t="s">
        <v>2953</v>
      </c>
      <c r="B4" s="152" t="s">
        <v>289</v>
      </c>
      <c r="C4" s="152" t="s">
        <v>335</v>
      </c>
      <c r="D4" s="153">
        <v>0</v>
      </c>
      <c r="E4" s="154">
        <v>2</v>
      </c>
      <c r="F4" s="155">
        <v>0</v>
      </c>
      <c r="G4" s="154">
        <v>0</v>
      </c>
      <c r="H4" s="155">
        <v>0</v>
      </c>
      <c r="I4" s="154">
        <v>0</v>
      </c>
      <c r="J4" s="155">
        <v>0</v>
      </c>
      <c r="K4" s="156">
        <v>0</v>
      </c>
      <c r="L4" s="187">
        <v>4380.8398956386909</v>
      </c>
      <c r="M4" s="188">
        <v>4380.8398956386909</v>
      </c>
      <c r="N4" s="188">
        <v>4380.8398956386909</v>
      </c>
      <c r="O4" s="188">
        <v>4380.8398956386909</v>
      </c>
      <c r="P4" s="188">
        <v>4380.8398956386909</v>
      </c>
      <c r="Q4" s="188">
        <v>4380.8398956386909</v>
      </c>
      <c r="R4" s="188">
        <v>4380.8398956386909</v>
      </c>
      <c r="S4" s="189">
        <v>4380.8398956386909</v>
      </c>
      <c r="T4" s="157">
        <v>4380.8398956386909</v>
      </c>
    </row>
    <row r="5" spans="1:20" x14ac:dyDescent="0.25">
      <c r="A5" s="158" t="s">
        <v>2954</v>
      </c>
      <c r="B5" s="3" t="s">
        <v>290</v>
      </c>
      <c r="C5" s="3" t="s">
        <v>363</v>
      </c>
      <c r="D5" s="159">
        <v>0</v>
      </c>
      <c r="E5" s="160">
        <v>1</v>
      </c>
      <c r="F5" s="161">
        <v>0</v>
      </c>
      <c r="G5" s="160">
        <v>0</v>
      </c>
      <c r="H5" s="161">
        <v>0</v>
      </c>
      <c r="I5" s="160">
        <v>0</v>
      </c>
      <c r="J5" s="161">
        <v>0</v>
      </c>
      <c r="K5" s="162">
        <v>0</v>
      </c>
      <c r="L5" s="190">
        <v>3143.4624999059606</v>
      </c>
      <c r="M5" s="191">
        <v>3143.4624999059606</v>
      </c>
      <c r="N5" s="191">
        <v>3143.4624999059606</v>
      </c>
      <c r="O5" s="191">
        <v>3143.4624999059606</v>
      </c>
      <c r="P5" s="191">
        <v>3143.4624999059606</v>
      </c>
      <c r="Q5" s="191">
        <v>3143.4624999059606</v>
      </c>
      <c r="R5" s="191">
        <v>3143.4624999059606</v>
      </c>
      <c r="S5" s="192">
        <v>3143.4624999059606</v>
      </c>
      <c r="T5" s="163">
        <v>3143.4624999059606</v>
      </c>
    </row>
    <row r="6" spans="1:20" x14ac:dyDescent="0.25">
      <c r="A6" s="158" t="s">
        <v>2955</v>
      </c>
      <c r="B6" s="3" t="s">
        <v>291</v>
      </c>
      <c r="C6" s="3" t="s">
        <v>336</v>
      </c>
      <c r="D6" s="159">
        <v>0</v>
      </c>
      <c r="E6" s="160">
        <v>0</v>
      </c>
      <c r="F6" s="161">
        <v>0</v>
      </c>
      <c r="G6" s="160">
        <v>0</v>
      </c>
      <c r="H6" s="161">
        <v>0</v>
      </c>
      <c r="I6" s="160">
        <v>0</v>
      </c>
      <c r="J6" s="161">
        <v>0</v>
      </c>
      <c r="K6" s="162">
        <v>0</v>
      </c>
      <c r="L6" s="190">
        <v>1053.8777566589583</v>
      </c>
      <c r="M6" s="191">
        <v>1053.8777566589583</v>
      </c>
      <c r="N6" s="191">
        <v>1053.8777566589583</v>
      </c>
      <c r="O6" s="191">
        <v>1053.8777566589583</v>
      </c>
      <c r="P6" s="191">
        <v>1053.8777566589583</v>
      </c>
      <c r="Q6" s="191">
        <v>1053.8777566589583</v>
      </c>
      <c r="R6" s="191">
        <v>1053.8777566589583</v>
      </c>
      <c r="S6" s="192">
        <v>1053.8777566589583</v>
      </c>
      <c r="T6" s="163">
        <v>1053.8777566589583</v>
      </c>
    </row>
    <row r="7" spans="1:20" x14ac:dyDescent="0.25">
      <c r="A7" s="158" t="s">
        <v>2956</v>
      </c>
      <c r="B7" s="3" t="s">
        <v>292</v>
      </c>
      <c r="C7" s="3" t="s">
        <v>332</v>
      </c>
      <c r="D7" s="159">
        <v>0</v>
      </c>
      <c r="E7" s="160">
        <v>1</v>
      </c>
      <c r="F7" s="161">
        <v>1</v>
      </c>
      <c r="G7" s="160">
        <v>1</v>
      </c>
      <c r="H7" s="161">
        <v>1</v>
      </c>
      <c r="I7" s="160">
        <v>1</v>
      </c>
      <c r="J7" s="161">
        <v>1</v>
      </c>
      <c r="K7" s="162">
        <v>0</v>
      </c>
      <c r="L7" s="190">
        <v>42.242740123747033</v>
      </c>
      <c r="M7" s="191">
        <v>42.242740123747033</v>
      </c>
      <c r="N7" s="191">
        <v>42.242740123747033</v>
      </c>
      <c r="O7" s="191">
        <v>42.242740123747033</v>
      </c>
      <c r="P7" s="191">
        <v>42.242740123747033</v>
      </c>
      <c r="Q7" s="191">
        <v>42.242740123747033</v>
      </c>
      <c r="R7" s="191">
        <v>42.242740123747033</v>
      </c>
      <c r="S7" s="192">
        <v>42.242740123747033</v>
      </c>
      <c r="T7" s="163">
        <v>42.242740123747033</v>
      </c>
    </row>
    <row r="8" spans="1:20" x14ac:dyDescent="0.25">
      <c r="A8" s="158" t="s">
        <v>322</v>
      </c>
      <c r="B8" s="3" t="s">
        <v>293</v>
      </c>
      <c r="C8" s="3" t="s">
        <v>333</v>
      </c>
      <c r="D8" s="159">
        <v>0</v>
      </c>
      <c r="E8" s="160">
        <v>3</v>
      </c>
      <c r="F8" s="161">
        <v>0</v>
      </c>
      <c r="G8" s="160">
        <v>0</v>
      </c>
      <c r="H8" s="161">
        <v>0</v>
      </c>
      <c r="I8" s="160">
        <v>0</v>
      </c>
      <c r="J8" s="161">
        <v>0</v>
      </c>
      <c r="K8" s="162">
        <v>0</v>
      </c>
      <c r="L8" s="190">
        <v>908.04298185002915</v>
      </c>
      <c r="M8" s="191">
        <v>908.04298185002915</v>
      </c>
      <c r="N8" s="191">
        <v>908.04298185002915</v>
      </c>
      <c r="O8" s="191">
        <v>908.04298185002915</v>
      </c>
      <c r="P8" s="191">
        <v>908.04298185002915</v>
      </c>
      <c r="Q8" s="191">
        <v>908.04298185002915</v>
      </c>
      <c r="R8" s="191">
        <v>908.04298185002915</v>
      </c>
      <c r="S8" s="192">
        <v>908.04298185002915</v>
      </c>
      <c r="T8" s="163">
        <v>908.04298185002915</v>
      </c>
    </row>
    <row r="9" spans="1:20" x14ac:dyDescent="0.25">
      <c r="A9" s="158" t="s">
        <v>2958</v>
      </c>
      <c r="B9" s="3" t="s">
        <v>294</v>
      </c>
      <c r="C9" s="3" t="s">
        <v>333</v>
      </c>
      <c r="D9" s="179">
        <v>0</v>
      </c>
      <c r="E9" s="180">
        <v>0</v>
      </c>
      <c r="F9" s="181">
        <v>0</v>
      </c>
      <c r="G9" s="180">
        <v>0</v>
      </c>
      <c r="H9" s="181">
        <v>0</v>
      </c>
      <c r="I9" s="180">
        <v>0</v>
      </c>
      <c r="J9" s="181">
        <v>0</v>
      </c>
      <c r="K9" s="182">
        <v>0</v>
      </c>
      <c r="L9" s="193">
        <v>236.55012012425672</v>
      </c>
      <c r="M9" s="194">
        <v>236.55012012425672</v>
      </c>
      <c r="N9" s="194">
        <v>236.55012012425672</v>
      </c>
      <c r="O9" s="194">
        <v>236.55012012425672</v>
      </c>
      <c r="P9" s="194">
        <v>236.55012012425672</v>
      </c>
      <c r="Q9" s="194">
        <v>236.55012012425672</v>
      </c>
      <c r="R9" s="194">
        <v>236.55012012425672</v>
      </c>
      <c r="S9" s="195">
        <v>236.55012012425672</v>
      </c>
      <c r="T9" s="163">
        <v>236.55012012425672</v>
      </c>
    </row>
    <row r="10" spans="1:20" x14ac:dyDescent="0.25">
      <c r="A10" s="158" t="s">
        <v>2957</v>
      </c>
      <c r="B10" s="3" t="s">
        <v>295</v>
      </c>
      <c r="C10" s="3" t="s">
        <v>336</v>
      </c>
      <c r="D10" s="179">
        <v>0</v>
      </c>
      <c r="E10" s="180">
        <v>0</v>
      </c>
      <c r="F10" s="181">
        <v>0</v>
      </c>
      <c r="G10" s="180">
        <v>0</v>
      </c>
      <c r="H10" s="181">
        <v>0</v>
      </c>
      <c r="I10" s="180">
        <v>0</v>
      </c>
      <c r="J10" s="181">
        <v>0</v>
      </c>
      <c r="K10" s="182">
        <v>0</v>
      </c>
      <c r="L10" s="193">
        <v>1826.9396649975388</v>
      </c>
      <c r="M10" s="194">
        <v>1826.9396649975388</v>
      </c>
      <c r="N10" s="194">
        <v>1826.9396649975388</v>
      </c>
      <c r="O10" s="194">
        <v>1826.9396649975388</v>
      </c>
      <c r="P10" s="194">
        <v>1826.9396649975388</v>
      </c>
      <c r="Q10" s="194">
        <v>1826.9396649975388</v>
      </c>
      <c r="R10" s="194">
        <v>1826.9396649975388</v>
      </c>
      <c r="S10" s="195">
        <v>0</v>
      </c>
      <c r="T10" s="163">
        <v>1826.9396649975388</v>
      </c>
    </row>
    <row r="11" spans="1:20" x14ac:dyDescent="0.25">
      <c r="A11" s="158" t="s">
        <v>2959</v>
      </c>
      <c r="B11" s="3" t="s">
        <v>296</v>
      </c>
      <c r="C11" s="3" t="s">
        <v>336</v>
      </c>
      <c r="D11" s="179">
        <v>0</v>
      </c>
      <c r="E11" s="180">
        <v>0</v>
      </c>
      <c r="F11" s="181">
        <v>0</v>
      </c>
      <c r="G11" s="180">
        <v>0</v>
      </c>
      <c r="H11" s="181">
        <v>0</v>
      </c>
      <c r="I11" s="180">
        <v>0</v>
      </c>
      <c r="J11" s="181">
        <v>0</v>
      </c>
      <c r="K11" s="182">
        <v>0</v>
      </c>
      <c r="L11" s="193">
        <v>220.57100587517786</v>
      </c>
      <c r="M11" s="194">
        <v>220.57100587517786</v>
      </c>
      <c r="N11" s="194">
        <v>220.57100587517786</v>
      </c>
      <c r="O11" s="194">
        <v>220.57100587517786</v>
      </c>
      <c r="P11" s="194">
        <v>220.57100587517786</v>
      </c>
      <c r="Q11" s="194">
        <v>220.57100587517786</v>
      </c>
      <c r="R11" s="194">
        <v>220.57100587517786</v>
      </c>
      <c r="S11" s="195">
        <v>0</v>
      </c>
      <c r="T11" s="163">
        <v>220.57100587517786</v>
      </c>
    </row>
    <row r="12" spans="1:20" x14ac:dyDescent="0.25">
      <c r="A12" s="158" t="s">
        <v>2960</v>
      </c>
      <c r="B12" s="3" t="s">
        <v>297</v>
      </c>
      <c r="C12" s="3" t="s">
        <v>336</v>
      </c>
      <c r="D12" s="179">
        <v>0</v>
      </c>
      <c r="E12" s="180">
        <v>1</v>
      </c>
      <c r="F12" s="181">
        <v>0</v>
      </c>
      <c r="G12" s="180">
        <v>0</v>
      </c>
      <c r="H12" s="181">
        <v>0</v>
      </c>
      <c r="I12" s="180">
        <v>0</v>
      </c>
      <c r="J12" s="181">
        <v>0</v>
      </c>
      <c r="K12" s="182">
        <v>0</v>
      </c>
      <c r="L12" s="193">
        <v>1646.9478089508189</v>
      </c>
      <c r="M12" s="194">
        <v>1646.9478089508189</v>
      </c>
      <c r="N12" s="194">
        <v>1646.9478089508189</v>
      </c>
      <c r="O12" s="194">
        <v>1646.9478089508189</v>
      </c>
      <c r="P12" s="194">
        <v>1646.9478089508189</v>
      </c>
      <c r="Q12" s="194">
        <v>1646.9478089508189</v>
      </c>
      <c r="R12" s="194">
        <v>1646.9478089508189</v>
      </c>
      <c r="S12" s="195">
        <v>0</v>
      </c>
      <c r="T12" s="163">
        <v>1646.9478089508189</v>
      </c>
    </row>
    <row r="13" spans="1:20" x14ac:dyDescent="0.25">
      <c r="A13" s="158" t="s">
        <v>2952</v>
      </c>
      <c r="B13" s="3" t="s">
        <v>298</v>
      </c>
      <c r="C13" s="3" t="s">
        <v>336</v>
      </c>
      <c r="D13" s="179">
        <v>0</v>
      </c>
      <c r="E13" s="180">
        <v>0</v>
      </c>
      <c r="F13" s="181">
        <v>0</v>
      </c>
      <c r="G13" s="180">
        <v>0</v>
      </c>
      <c r="H13" s="181">
        <v>0</v>
      </c>
      <c r="I13" s="180">
        <v>0</v>
      </c>
      <c r="J13" s="181">
        <v>0</v>
      </c>
      <c r="K13" s="182">
        <v>0</v>
      </c>
      <c r="L13" s="193">
        <v>0</v>
      </c>
      <c r="M13" s="194">
        <v>0</v>
      </c>
      <c r="N13" s="194">
        <v>0</v>
      </c>
      <c r="O13" s="194">
        <v>0</v>
      </c>
      <c r="P13" s="194">
        <v>0</v>
      </c>
      <c r="Q13" s="194">
        <v>0</v>
      </c>
      <c r="R13" s="194">
        <v>0</v>
      </c>
      <c r="S13" s="195">
        <v>0</v>
      </c>
      <c r="T13" s="163">
        <v>0</v>
      </c>
    </row>
    <row r="14" spans="1:20" x14ac:dyDescent="0.25">
      <c r="A14" s="158" t="s">
        <v>2961</v>
      </c>
      <c r="B14" s="3" t="s">
        <v>299</v>
      </c>
      <c r="C14" s="3" t="s">
        <v>332</v>
      </c>
      <c r="D14" s="179">
        <v>0</v>
      </c>
      <c r="E14" s="180">
        <v>0</v>
      </c>
      <c r="F14" s="181">
        <v>0</v>
      </c>
      <c r="G14" s="180">
        <v>0</v>
      </c>
      <c r="H14" s="181">
        <v>0</v>
      </c>
      <c r="I14" s="180">
        <v>0</v>
      </c>
      <c r="J14" s="181">
        <v>0</v>
      </c>
      <c r="K14" s="182">
        <v>1</v>
      </c>
      <c r="L14" s="193">
        <v>107.03031856333438</v>
      </c>
      <c r="M14" s="194">
        <v>107.03031856333438</v>
      </c>
      <c r="N14" s="194">
        <v>107.03031856333438</v>
      </c>
      <c r="O14" s="194">
        <v>107.03031856333438</v>
      </c>
      <c r="P14" s="194">
        <v>107.03031856333438</v>
      </c>
      <c r="Q14" s="194">
        <v>107.03031856333438</v>
      </c>
      <c r="R14" s="194">
        <v>107.03031856333438</v>
      </c>
      <c r="S14" s="195">
        <v>0</v>
      </c>
      <c r="T14" s="163">
        <v>107.03031856333438</v>
      </c>
    </row>
    <row r="15" spans="1:20" x14ac:dyDescent="0.25">
      <c r="A15" s="158" t="s">
        <v>3718</v>
      </c>
      <c r="B15" s="3" t="s">
        <v>300</v>
      </c>
      <c r="C15" s="3" t="s">
        <v>336</v>
      </c>
      <c r="D15" s="179">
        <v>0</v>
      </c>
      <c r="E15" s="180">
        <v>0</v>
      </c>
      <c r="F15" s="181">
        <v>0</v>
      </c>
      <c r="G15" s="180">
        <v>0</v>
      </c>
      <c r="H15" s="181">
        <v>0</v>
      </c>
      <c r="I15" s="180">
        <v>0</v>
      </c>
      <c r="J15" s="181">
        <v>0</v>
      </c>
      <c r="K15" s="182">
        <v>0</v>
      </c>
      <c r="L15" s="193">
        <v>3305.3014154290477</v>
      </c>
      <c r="M15" s="194">
        <v>3305.3014154290477</v>
      </c>
      <c r="N15" s="194">
        <v>3305.3014154290477</v>
      </c>
      <c r="O15" s="194">
        <v>3305.3014154290477</v>
      </c>
      <c r="P15" s="194">
        <v>3305.3014154290477</v>
      </c>
      <c r="Q15" s="194">
        <v>3305.3014154290477</v>
      </c>
      <c r="R15" s="194">
        <v>3305.3014154290477</v>
      </c>
      <c r="S15" s="195">
        <v>0</v>
      </c>
      <c r="T15" s="163">
        <v>3305.3014154290477</v>
      </c>
    </row>
    <row r="16" spans="1:20" x14ac:dyDescent="0.25">
      <c r="A16" s="158" t="s">
        <v>2962</v>
      </c>
      <c r="B16" s="3" t="s">
        <v>301</v>
      </c>
      <c r="C16" s="3" t="s">
        <v>333</v>
      </c>
      <c r="D16" s="179">
        <v>0</v>
      </c>
      <c r="E16" s="180">
        <v>2</v>
      </c>
      <c r="F16" s="181">
        <v>4</v>
      </c>
      <c r="G16" s="180">
        <v>2</v>
      </c>
      <c r="H16" s="181">
        <v>2</v>
      </c>
      <c r="I16" s="180">
        <v>2</v>
      </c>
      <c r="J16" s="181">
        <v>2</v>
      </c>
      <c r="K16" s="182">
        <v>12</v>
      </c>
      <c r="L16" s="193">
        <v>107.81794691085301</v>
      </c>
      <c r="M16" s="194">
        <v>50</v>
      </c>
      <c r="N16" s="194">
        <v>107.81794691085301</v>
      </c>
      <c r="O16" s="194">
        <v>107.81794691085301</v>
      </c>
      <c r="P16" s="194">
        <v>107.81794691085301</v>
      </c>
      <c r="Q16" s="194">
        <v>107.81794691085301</v>
      </c>
      <c r="R16" s="194">
        <v>107.81794691085301</v>
      </c>
      <c r="S16" s="195">
        <v>25</v>
      </c>
      <c r="T16" s="163">
        <v>107.81794691085301</v>
      </c>
    </row>
    <row r="17" spans="1:20" x14ac:dyDescent="0.25">
      <c r="A17" s="158" t="s">
        <v>2963</v>
      </c>
      <c r="B17" s="3" t="s">
        <v>302</v>
      </c>
      <c r="C17" s="3" t="s">
        <v>332</v>
      </c>
      <c r="D17" s="179">
        <v>0</v>
      </c>
      <c r="E17" s="180">
        <v>0</v>
      </c>
      <c r="F17" s="181">
        <v>0</v>
      </c>
      <c r="G17" s="180">
        <v>0</v>
      </c>
      <c r="H17" s="181">
        <v>0</v>
      </c>
      <c r="I17" s="180">
        <v>0</v>
      </c>
      <c r="J17" s="181">
        <v>0</v>
      </c>
      <c r="K17" s="182">
        <v>0</v>
      </c>
      <c r="L17" s="193">
        <v>100.79826454321997</v>
      </c>
      <c r="M17" s="194">
        <v>100.79826454321997</v>
      </c>
      <c r="N17" s="194">
        <v>100.79826454321997</v>
      </c>
      <c r="O17" s="194">
        <v>100.79826454321997</v>
      </c>
      <c r="P17" s="194">
        <v>100.79826454321997</v>
      </c>
      <c r="Q17" s="194">
        <v>100.79826454321997</v>
      </c>
      <c r="R17" s="194">
        <v>100.79826454321997</v>
      </c>
      <c r="S17" s="195">
        <v>0</v>
      </c>
      <c r="T17" s="163">
        <v>100.79826454321997</v>
      </c>
    </row>
    <row r="18" spans="1:20" x14ac:dyDescent="0.25">
      <c r="A18" s="158" t="s">
        <v>2964</v>
      </c>
      <c r="B18" s="3" t="s">
        <v>303</v>
      </c>
      <c r="C18" s="3" t="s">
        <v>336</v>
      </c>
      <c r="D18" s="179">
        <v>0</v>
      </c>
      <c r="E18" s="180">
        <v>0</v>
      </c>
      <c r="F18" s="181">
        <v>0</v>
      </c>
      <c r="G18" s="180">
        <v>0</v>
      </c>
      <c r="H18" s="181">
        <v>0</v>
      </c>
      <c r="I18" s="180">
        <v>0</v>
      </c>
      <c r="J18" s="181">
        <v>0</v>
      </c>
      <c r="K18" s="182">
        <v>0</v>
      </c>
      <c r="L18" s="193">
        <v>1117.5828776072699</v>
      </c>
      <c r="M18" s="194">
        <v>1117.5828776072699</v>
      </c>
      <c r="N18" s="194">
        <v>1117.5828776072699</v>
      </c>
      <c r="O18" s="194">
        <v>1117.5828776072699</v>
      </c>
      <c r="P18" s="194">
        <v>1117.5828776072699</v>
      </c>
      <c r="Q18" s="194">
        <v>1117.5828776072699</v>
      </c>
      <c r="R18" s="194">
        <v>1117.5828776072699</v>
      </c>
      <c r="S18" s="195">
        <v>0</v>
      </c>
      <c r="T18" s="163">
        <v>1117.5828776072699</v>
      </c>
    </row>
    <row r="19" spans="1:20" x14ac:dyDescent="0.25">
      <c r="A19" s="158" t="s">
        <v>336</v>
      </c>
      <c r="B19" s="3" t="s">
        <v>304</v>
      </c>
      <c r="C19" s="3" t="s">
        <v>336</v>
      </c>
      <c r="D19" s="179">
        <v>1</v>
      </c>
      <c r="E19" s="180">
        <v>1</v>
      </c>
      <c r="F19" s="181">
        <v>0</v>
      </c>
      <c r="G19" s="180">
        <v>1</v>
      </c>
      <c r="H19" s="181">
        <v>1</v>
      </c>
      <c r="I19" s="180">
        <v>1</v>
      </c>
      <c r="J19" s="181">
        <v>1</v>
      </c>
      <c r="K19" s="182">
        <v>0</v>
      </c>
      <c r="L19" s="193">
        <v>10000</v>
      </c>
      <c r="M19" s="194">
        <v>368.45216166850685</v>
      </c>
      <c r="N19" s="194">
        <v>368.45216166850685</v>
      </c>
      <c r="O19" s="194">
        <v>368.45216166850685</v>
      </c>
      <c r="P19" s="194">
        <v>368.45216166850685</v>
      </c>
      <c r="Q19" s="194">
        <v>368.45216166850685</v>
      </c>
      <c r="R19" s="194">
        <v>368.45216166850685</v>
      </c>
      <c r="S19" s="195">
        <v>0</v>
      </c>
      <c r="T19" s="163">
        <v>368.45216166850685</v>
      </c>
    </row>
    <row r="20" spans="1:20" x14ac:dyDescent="0.25">
      <c r="A20" s="158" t="s">
        <v>2965</v>
      </c>
      <c r="B20" s="3" t="s">
        <v>305</v>
      </c>
      <c r="C20" s="3" t="s">
        <v>332</v>
      </c>
      <c r="D20" s="179">
        <v>0</v>
      </c>
      <c r="E20" s="180">
        <v>2</v>
      </c>
      <c r="F20" s="181">
        <v>1</v>
      </c>
      <c r="G20" s="180">
        <v>2</v>
      </c>
      <c r="H20" s="181">
        <v>2</v>
      </c>
      <c r="I20" s="180">
        <v>2</v>
      </c>
      <c r="J20" s="181">
        <v>2</v>
      </c>
      <c r="K20" s="182">
        <v>1</v>
      </c>
      <c r="L20" s="193">
        <v>155.7678992009794</v>
      </c>
      <c r="M20" s="194">
        <v>200</v>
      </c>
      <c r="N20" s="194">
        <v>155.7678992009794</v>
      </c>
      <c r="O20" s="194">
        <v>155.7678992009794</v>
      </c>
      <c r="P20" s="194">
        <v>155.7678992009794</v>
      </c>
      <c r="Q20" s="194">
        <v>155.7678992009794</v>
      </c>
      <c r="R20" s="194">
        <v>155.7678992009794</v>
      </c>
      <c r="S20" s="195">
        <v>155.7678992009794</v>
      </c>
      <c r="T20" s="163">
        <v>155.7678992009794</v>
      </c>
    </row>
    <row r="21" spans="1:20" x14ac:dyDescent="0.25">
      <c r="A21" s="158" t="s">
        <v>2966</v>
      </c>
      <c r="B21" s="3" t="s">
        <v>306</v>
      </c>
      <c r="C21" s="3" t="s">
        <v>332</v>
      </c>
      <c r="D21" s="179">
        <v>0</v>
      </c>
      <c r="E21" s="180">
        <v>2</v>
      </c>
      <c r="F21" s="181">
        <v>1</v>
      </c>
      <c r="G21" s="180">
        <v>2</v>
      </c>
      <c r="H21" s="181">
        <v>2</v>
      </c>
      <c r="I21" s="180">
        <v>2</v>
      </c>
      <c r="J21" s="181">
        <v>2</v>
      </c>
      <c r="K21" s="182">
        <v>0</v>
      </c>
      <c r="L21" s="193">
        <v>94.445438325080545</v>
      </c>
      <c r="M21" s="194">
        <v>100</v>
      </c>
      <c r="N21" s="194">
        <v>94.445438325080545</v>
      </c>
      <c r="O21" s="194">
        <v>94.445438325080545</v>
      </c>
      <c r="P21" s="194">
        <v>94.445438325080545</v>
      </c>
      <c r="Q21" s="194">
        <v>94.445438325080545</v>
      </c>
      <c r="R21" s="194">
        <v>94.445438325080545</v>
      </c>
      <c r="S21" s="195">
        <v>0</v>
      </c>
      <c r="T21" s="163">
        <v>94.445438325080545</v>
      </c>
    </row>
    <row r="22" spans="1:20" x14ac:dyDescent="0.25">
      <c r="A22" s="158" t="s">
        <v>2967</v>
      </c>
      <c r="B22" s="3" t="s">
        <v>307</v>
      </c>
      <c r="C22" s="3" t="s">
        <v>336</v>
      </c>
      <c r="D22" s="179">
        <v>0</v>
      </c>
      <c r="E22" s="180">
        <v>1</v>
      </c>
      <c r="F22" s="181">
        <v>0</v>
      </c>
      <c r="G22" s="180">
        <v>1</v>
      </c>
      <c r="H22" s="181">
        <v>1</v>
      </c>
      <c r="I22" s="180">
        <v>1</v>
      </c>
      <c r="J22" s="181">
        <v>1</v>
      </c>
      <c r="K22" s="182">
        <v>0</v>
      </c>
      <c r="L22" s="193">
        <v>97.512957142523717</v>
      </c>
      <c r="M22" s="194">
        <v>97.512957142523717</v>
      </c>
      <c r="N22" s="194">
        <v>97.512957142523717</v>
      </c>
      <c r="O22" s="194">
        <v>97.512957142523717</v>
      </c>
      <c r="P22" s="194">
        <v>97.512957142523717</v>
      </c>
      <c r="Q22" s="194">
        <v>97.512957142523717</v>
      </c>
      <c r="R22" s="194">
        <v>97.512957142523717</v>
      </c>
      <c r="S22" s="195">
        <v>0</v>
      </c>
      <c r="T22" s="163">
        <v>97.512957142523717</v>
      </c>
    </row>
    <row r="23" spans="1:20" x14ac:dyDescent="0.25">
      <c r="A23" s="158" t="s">
        <v>2968</v>
      </c>
      <c r="B23" s="3" t="s">
        <v>308</v>
      </c>
      <c r="C23" s="3" t="s">
        <v>332</v>
      </c>
      <c r="D23" s="179">
        <v>0</v>
      </c>
      <c r="E23" s="180">
        <v>5</v>
      </c>
      <c r="F23" s="181">
        <v>4</v>
      </c>
      <c r="G23" s="180">
        <v>2</v>
      </c>
      <c r="H23" s="181">
        <v>2</v>
      </c>
      <c r="I23" s="180">
        <v>2</v>
      </c>
      <c r="J23" s="181">
        <v>2</v>
      </c>
      <c r="K23" s="182">
        <v>4</v>
      </c>
      <c r="L23" s="193">
        <v>117.23015813326576</v>
      </c>
      <c r="M23" s="194">
        <v>150</v>
      </c>
      <c r="N23" s="194">
        <v>117.23015813326576</v>
      </c>
      <c r="O23" s="194">
        <v>117.23015813326576</v>
      </c>
      <c r="P23" s="194">
        <v>117.23015813326576</v>
      </c>
      <c r="Q23" s="194">
        <v>117.23015813326576</v>
      </c>
      <c r="R23" s="194">
        <v>117.23015813326576</v>
      </c>
      <c r="S23" s="195">
        <v>117.23015813326576</v>
      </c>
      <c r="T23" s="163">
        <v>117.23015813326576</v>
      </c>
    </row>
    <row r="24" spans="1:20" x14ac:dyDescent="0.25">
      <c r="A24" s="158" t="s">
        <v>2969</v>
      </c>
      <c r="B24" s="3" t="s">
        <v>309</v>
      </c>
      <c r="C24" s="3" t="s">
        <v>336</v>
      </c>
      <c r="D24" s="179">
        <v>0</v>
      </c>
      <c r="E24" s="180">
        <v>0</v>
      </c>
      <c r="F24" s="181">
        <v>0</v>
      </c>
      <c r="G24" s="180">
        <v>0</v>
      </c>
      <c r="H24" s="181">
        <v>0</v>
      </c>
      <c r="I24" s="180">
        <v>0</v>
      </c>
      <c r="J24" s="181">
        <v>0</v>
      </c>
      <c r="K24" s="182">
        <v>0</v>
      </c>
      <c r="L24" s="193">
        <v>1318.8165172660365</v>
      </c>
      <c r="M24" s="194">
        <v>1318.8165172660365</v>
      </c>
      <c r="N24" s="194">
        <v>1318.8165172660365</v>
      </c>
      <c r="O24" s="194">
        <v>1318.8165172660365</v>
      </c>
      <c r="P24" s="194">
        <v>1318.8165172660365</v>
      </c>
      <c r="Q24" s="194">
        <v>1318.8165172660365</v>
      </c>
      <c r="R24" s="194">
        <v>1318.8165172660365</v>
      </c>
      <c r="S24" s="195">
        <v>0</v>
      </c>
      <c r="T24" s="163">
        <v>1318.8165172660365</v>
      </c>
    </row>
    <row r="25" spans="1:20" x14ac:dyDescent="0.25">
      <c r="A25" s="158" t="s">
        <v>2970</v>
      </c>
      <c r="B25" s="3" t="s">
        <v>310</v>
      </c>
      <c r="C25" s="3" t="s">
        <v>333</v>
      </c>
      <c r="D25" s="179">
        <v>0</v>
      </c>
      <c r="E25" s="180">
        <v>0</v>
      </c>
      <c r="F25" s="181">
        <v>0</v>
      </c>
      <c r="G25" s="180">
        <v>0</v>
      </c>
      <c r="H25" s="181">
        <v>0</v>
      </c>
      <c r="I25" s="180">
        <v>0</v>
      </c>
      <c r="J25" s="181">
        <v>0</v>
      </c>
      <c r="K25" s="182">
        <v>0</v>
      </c>
      <c r="L25" s="193">
        <v>232.59161292179411</v>
      </c>
      <c r="M25" s="194">
        <v>232.59161292179411</v>
      </c>
      <c r="N25" s="194">
        <v>232.59161292179411</v>
      </c>
      <c r="O25" s="194">
        <v>232.59161292179411</v>
      </c>
      <c r="P25" s="194">
        <v>232.59161292179411</v>
      </c>
      <c r="Q25" s="194">
        <v>232.59161292179411</v>
      </c>
      <c r="R25" s="194">
        <v>232.59161292179411</v>
      </c>
      <c r="S25" s="195">
        <v>0</v>
      </c>
      <c r="T25" s="163">
        <v>232.59161292179411</v>
      </c>
    </row>
    <row r="26" spans="1:20" x14ac:dyDescent="0.25">
      <c r="A26" s="158" t="s">
        <v>2971</v>
      </c>
      <c r="B26" s="3" t="s">
        <v>311</v>
      </c>
      <c r="C26" s="3" t="s">
        <v>333</v>
      </c>
      <c r="D26" s="179">
        <v>0</v>
      </c>
      <c r="E26" s="180">
        <v>1</v>
      </c>
      <c r="F26" s="181">
        <v>0</v>
      </c>
      <c r="G26" s="180">
        <v>0</v>
      </c>
      <c r="H26" s="181">
        <v>0</v>
      </c>
      <c r="I26" s="180">
        <v>0</v>
      </c>
      <c r="J26" s="181">
        <v>0</v>
      </c>
      <c r="K26" s="182">
        <v>0</v>
      </c>
      <c r="L26" s="193">
        <v>107.43038397650423</v>
      </c>
      <c r="M26" s="194">
        <v>107.43038397650423</v>
      </c>
      <c r="N26" s="194">
        <v>107.43038397650423</v>
      </c>
      <c r="O26" s="194">
        <v>107.43038397650423</v>
      </c>
      <c r="P26" s="194">
        <v>107.43038397650423</v>
      </c>
      <c r="Q26" s="194">
        <v>107.43038397650423</v>
      </c>
      <c r="R26" s="194">
        <v>107.43038397650423</v>
      </c>
      <c r="S26" s="195">
        <v>0</v>
      </c>
      <c r="T26" s="163">
        <v>107.43038397650423</v>
      </c>
    </row>
    <row r="27" spans="1:20" x14ac:dyDescent="0.25">
      <c r="A27" s="158" t="s">
        <v>2972</v>
      </c>
      <c r="B27" s="3" t="s">
        <v>312</v>
      </c>
      <c r="C27" s="3" t="s">
        <v>334</v>
      </c>
      <c r="D27" s="179">
        <v>0</v>
      </c>
      <c r="E27" s="180">
        <v>9</v>
      </c>
      <c r="F27" s="181">
        <v>2</v>
      </c>
      <c r="G27" s="180">
        <v>9</v>
      </c>
      <c r="H27" s="181">
        <v>9</v>
      </c>
      <c r="I27" s="180">
        <v>9</v>
      </c>
      <c r="J27" s="181">
        <v>9</v>
      </c>
      <c r="K27" s="182">
        <v>4</v>
      </c>
      <c r="L27" s="193">
        <v>27.886469635862635</v>
      </c>
      <c r="M27" s="194">
        <v>25</v>
      </c>
      <c r="N27" s="194">
        <v>27.886469635862635</v>
      </c>
      <c r="O27" s="194">
        <v>27.886469635862635</v>
      </c>
      <c r="P27" s="194">
        <v>27.886469635862635</v>
      </c>
      <c r="Q27" s="194">
        <v>27.886469635862635</v>
      </c>
      <c r="R27" s="194">
        <v>27.886469635862635</v>
      </c>
      <c r="S27" s="195">
        <v>27.886469635862635</v>
      </c>
      <c r="T27" s="163">
        <v>27.886469635862635</v>
      </c>
    </row>
    <row r="28" spans="1:20" x14ac:dyDescent="0.25">
      <c r="A28" s="158" t="s">
        <v>2973</v>
      </c>
      <c r="B28" s="3" t="s">
        <v>2687</v>
      </c>
      <c r="C28" s="3" t="s">
        <v>334</v>
      </c>
      <c r="D28" s="179">
        <v>0</v>
      </c>
      <c r="E28" s="180">
        <v>0</v>
      </c>
      <c r="F28" s="181">
        <v>16</v>
      </c>
      <c r="G28" s="180">
        <v>0</v>
      </c>
      <c r="H28" s="181">
        <v>0</v>
      </c>
      <c r="I28" s="180">
        <v>0</v>
      </c>
      <c r="J28" s="181">
        <v>0</v>
      </c>
      <c r="K28" s="182">
        <v>20</v>
      </c>
      <c r="L28" s="193">
        <v>208.86985421011576</v>
      </c>
      <c r="M28" s="194">
        <v>500</v>
      </c>
      <c r="N28" s="194">
        <v>208.86985421011576</v>
      </c>
      <c r="O28" s="194">
        <v>208.86985421011576</v>
      </c>
      <c r="P28" s="194">
        <v>208.86985421011576</v>
      </c>
      <c r="Q28" s="194">
        <v>208.86985421011576</v>
      </c>
      <c r="R28" s="194">
        <v>208.86985421011576</v>
      </c>
      <c r="S28" s="195">
        <v>208.86985421011576</v>
      </c>
      <c r="T28" s="163">
        <v>208.86985421011576</v>
      </c>
    </row>
    <row r="29" spans="1:20" x14ac:dyDescent="0.25">
      <c r="A29" s="158" t="s">
        <v>3734</v>
      </c>
      <c r="B29" s="3" t="s">
        <v>2688</v>
      </c>
      <c r="C29" s="3" t="s">
        <v>334</v>
      </c>
      <c r="D29" s="179">
        <v>0</v>
      </c>
      <c r="E29" s="180">
        <v>2</v>
      </c>
      <c r="F29" s="181">
        <v>0</v>
      </c>
      <c r="G29" s="180">
        <v>2</v>
      </c>
      <c r="H29" s="181">
        <v>2</v>
      </c>
      <c r="I29" s="180">
        <v>2</v>
      </c>
      <c r="J29" s="181">
        <v>2</v>
      </c>
      <c r="K29" s="182">
        <v>4</v>
      </c>
      <c r="L29" s="193">
        <v>336.5499542675164</v>
      </c>
      <c r="M29" s="194">
        <v>336.5499542675164</v>
      </c>
      <c r="N29" s="194">
        <v>336.5499542675164</v>
      </c>
      <c r="O29" s="194">
        <v>336.5499542675164</v>
      </c>
      <c r="P29" s="194">
        <v>336.5499542675164</v>
      </c>
      <c r="Q29" s="194">
        <v>336.5499542675164</v>
      </c>
      <c r="R29" s="194">
        <v>336.5499542675164</v>
      </c>
      <c r="S29" s="195">
        <v>336.5499542675164</v>
      </c>
      <c r="T29" s="163">
        <v>336.5499542675164</v>
      </c>
    </row>
    <row r="30" spans="1:20" x14ac:dyDescent="0.25">
      <c r="A30" s="164" t="s">
        <v>2975</v>
      </c>
      <c r="B30" s="165" t="s">
        <v>313</v>
      </c>
      <c r="C30" s="165" t="s">
        <v>334</v>
      </c>
      <c r="D30" s="183">
        <v>0</v>
      </c>
      <c r="E30" s="184">
        <v>0</v>
      </c>
      <c r="F30" s="185">
        <v>0</v>
      </c>
      <c r="G30" s="184">
        <v>0</v>
      </c>
      <c r="H30" s="185">
        <v>0</v>
      </c>
      <c r="I30" s="184">
        <v>0</v>
      </c>
      <c r="J30" s="185">
        <v>0</v>
      </c>
      <c r="K30" s="186">
        <v>0</v>
      </c>
      <c r="L30" s="196">
        <v>2771.5545962983433</v>
      </c>
      <c r="M30" s="197">
        <v>2771.5545962983433</v>
      </c>
      <c r="N30" s="197">
        <v>2771.5545962983433</v>
      </c>
      <c r="O30" s="197">
        <v>2771.5545962983433</v>
      </c>
      <c r="P30" s="197">
        <v>2771.5545962983433</v>
      </c>
      <c r="Q30" s="197">
        <v>2771.5545962983433</v>
      </c>
      <c r="R30" s="197">
        <v>2771.5545962983433</v>
      </c>
      <c r="S30" s="198">
        <v>0</v>
      </c>
      <c r="T30" s="166">
        <v>2771.5545962983433</v>
      </c>
    </row>
    <row r="31" spans="1:20" x14ac:dyDescent="0.25">
      <c r="A31" s="167" t="s">
        <v>3735</v>
      </c>
      <c r="B31" s="152"/>
      <c r="C31" s="168" t="s">
        <v>332</v>
      </c>
      <c r="D31" s="151">
        <f>SUMIF($C$4:$C$30,$C31,D$4:D$31)</f>
        <v>0</v>
      </c>
      <c r="E31" s="152">
        <f t="shared" ref="E31:K31" si="1">SUMIF($C$4:$C$30,$C31,E$4:E$31)</f>
        <v>10</v>
      </c>
      <c r="F31" s="152">
        <f t="shared" si="1"/>
        <v>7</v>
      </c>
      <c r="G31" s="152">
        <f t="shared" si="1"/>
        <v>7</v>
      </c>
      <c r="H31" s="152">
        <f t="shared" si="1"/>
        <v>7</v>
      </c>
      <c r="I31" s="152">
        <f t="shared" si="1"/>
        <v>7</v>
      </c>
      <c r="J31" s="152">
        <f t="shared" si="1"/>
        <v>7</v>
      </c>
      <c r="K31" s="169">
        <f t="shared" si="1"/>
        <v>6</v>
      </c>
    </row>
    <row r="32" spans="1:20" x14ac:dyDescent="0.25">
      <c r="A32" s="158"/>
      <c r="B32" s="3"/>
      <c r="C32" s="13" t="s">
        <v>333</v>
      </c>
      <c r="D32" s="158">
        <f t="shared" ref="D32:K34" si="2">SUMIF($C$4:$C$30,$C32,D$4:D$31)</f>
        <v>0</v>
      </c>
      <c r="E32" s="3">
        <f t="shared" si="2"/>
        <v>6</v>
      </c>
      <c r="F32" s="3">
        <f t="shared" si="2"/>
        <v>4</v>
      </c>
      <c r="G32" s="3">
        <f t="shared" si="2"/>
        <v>2</v>
      </c>
      <c r="H32" s="3">
        <f t="shared" si="2"/>
        <v>2</v>
      </c>
      <c r="I32" s="3">
        <f t="shared" si="2"/>
        <v>2</v>
      </c>
      <c r="J32" s="3">
        <f t="shared" si="2"/>
        <v>2</v>
      </c>
      <c r="K32" s="170">
        <f t="shared" si="2"/>
        <v>12</v>
      </c>
    </row>
    <row r="33" spans="1:20" x14ac:dyDescent="0.25">
      <c r="A33" s="158"/>
      <c r="B33" s="3"/>
      <c r="C33" s="13" t="s">
        <v>334</v>
      </c>
      <c r="D33" s="158">
        <f t="shared" si="2"/>
        <v>0</v>
      </c>
      <c r="E33" s="3">
        <f t="shared" si="2"/>
        <v>11</v>
      </c>
      <c r="F33" s="3">
        <f t="shared" si="2"/>
        <v>18</v>
      </c>
      <c r="G33" s="3">
        <f t="shared" si="2"/>
        <v>11</v>
      </c>
      <c r="H33" s="3">
        <f t="shared" si="2"/>
        <v>11</v>
      </c>
      <c r="I33" s="3">
        <f t="shared" si="2"/>
        <v>11</v>
      </c>
      <c r="J33" s="3">
        <f t="shared" si="2"/>
        <v>11</v>
      </c>
      <c r="K33" s="170">
        <f t="shared" si="2"/>
        <v>28</v>
      </c>
    </row>
    <row r="34" spans="1:20" x14ac:dyDescent="0.25">
      <c r="A34" s="158"/>
      <c r="B34" s="3"/>
      <c r="C34" s="13" t="s">
        <v>335</v>
      </c>
      <c r="D34" s="158">
        <f t="shared" si="2"/>
        <v>0</v>
      </c>
      <c r="E34" s="3">
        <f t="shared" si="2"/>
        <v>2</v>
      </c>
      <c r="F34" s="3">
        <f t="shared" si="2"/>
        <v>0</v>
      </c>
      <c r="G34" s="3">
        <f t="shared" si="2"/>
        <v>0</v>
      </c>
      <c r="H34" s="3">
        <f t="shared" si="2"/>
        <v>0</v>
      </c>
      <c r="I34" s="3">
        <f t="shared" si="2"/>
        <v>0</v>
      </c>
      <c r="J34" s="3">
        <f t="shared" si="2"/>
        <v>0</v>
      </c>
      <c r="K34" s="170">
        <f t="shared" si="2"/>
        <v>0</v>
      </c>
    </row>
    <row r="35" spans="1:20" x14ac:dyDescent="0.25">
      <c r="A35" s="164"/>
      <c r="B35" s="165"/>
      <c r="C35" s="171" t="s">
        <v>3736</v>
      </c>
      <c r="D35" s="172">
        <f t="array" ref="D35">SUM(IF(($C9:$C30)="Other",1,0)*(D9:D30)*(L9:L30))</f>
        <v>10000</v>
      </c>
      <c r="E35" s="173">
        <f t="array" ref="E35">SUM(IF(($C9:$C30)="Other",1,0)*(E9:E30)*(M9:M30))</f>
        <v>2112.9129277618495</v>
      </c>
      <c r="F35" s="173">
        <f t="array" ref="F35">SUM(IF(($C9:$C30)="Other",1,0)*(F9:F30)*(N9:N30))</f>
        <v>0</v>
      </c>
      <c r="G35" s="173">
        <f t="array" ref="G35">SUM(IF(($C9:$C30)="Other",1,0)*(G9:G30)*(O9:O30))</f>
        <v>465.96511881103055</v>
      </c>
      <c r="H35" s="173">
        <f t="array" ref="H35">SUM(IF(($C9:$C30)="Other",1,0)*(H9:H30)*(P9:P30))</f>
        <v>465.96511881103055</v>
      </c>
      <c r="I35" s="173">
        <f t="array" ref="I35">SUM(IF(($C9:$C30)="Other",1,0)*(I9:I30)*(Q9:Q30))</f>
        <v>465.96511881103055</v>
      </c>
      <c r="J35" s="173">
        <f t="array" ref="J35">SUM(IF(($C9:$C30)="Other",1,0)*(J9:J30)*(R9:R30))</f>
        <v>465.96511881103055</v>
      </c>
      <c r="K35" s="174">
        <f t="array" ref="K35">SUM(IF(($C9:$C30)="Other",1,0)*(K9:K30)*(S9:S30))</f>
        <v>0</v>
      </c>
    </row>
    <row r="36" spans="1:20" x14ac:dyDescent="0.25">
      <c r="A36" s="151" t="s">
        <v>3737</v>
      </c>
      <c r="B36" s="152"/>
      <c r="C36" s="168" t="s">
        <v>332</v>
      </c>
      <c r="D36" s="158">
        <f t="shared" ref="D36:K39" si="3">ROUND(D31,0)</f>
        <v>0</v>
      </c>
      <c r="E36" s="3">
        <f t="shared" si="3"/>
        <v>10</v>
      </c>
      <c r="F36" s="3">
        <f t="shared" si="3"/>
        <v>7</v>
      </c>
      <c r="G36" s="3">
        <f t="shared" si="3"/>
        <v>7</v>
      </c>
      <c r="H36" s="3">
        <f t="shared" si="3"/>
        <v>7</v>
      </c>
      <c r="I36" s="3">
        <f t="shared" si="3"/>
        <v>7</v>
      </c>
      <c r="J36" s="3">
        <f t="shared" si="3"/>
        <v>7</v>
      </c>
      <c r="K36" s="170">
        <f t="shared" si="3"/>
        <v>6</v>
      </c>
    </row>
    <row r="37" spans="1:20" x14ac:dyDescent="0.25">
      <c r="A37" s="158"/>
      <c r="B37" s="3"/>
      <c r="C37" s="13" t="s">
        <v>333</v>
      </c>
      <c r="D37" s="158">
        <f t="shared" si="3"/>
        <v>0</v>
      </c>
      <c r="E37" s="3">
        <f t="shared" si="3"/>
        <v>6</v>
      </c>
      <c r="F37" s="3">
        <f t="shared" si="3"/>
        <v>4</v>
      </c>
      <c r="G37" s="3">
        <f t="shared" si="3"/>
        <v>2</v>
      </c>
      <c r="H37" s="3">
        <f t="shared" si="3"/>
        <v>2</v>
      </c>
      <c r="I37" s="3">
        <f t="shared" si="3"/>
        <v>2</v>
      </c>
      <c r="J37" s="3">
        <f t="shared" si="3"/>
        <v>2</v>
      </c>
      <c r="K37" s="170">
        <f t="shared" si="3"/>
        <v>12</v>
      </c>
    </row>
    <row r="38" spans="1:20" x14ac:dyDescent="0.25">
      <c r="A38" s="158"/>
      <c r="B38" s="3"/>
      <c r="C38" s="13" t="s">
        <v>334</v>
      </c>
      <c r="D38" s="158">
        <f t="shared" si="3"/>
        <v>0</v>
      </c>
      <c r="E38" s="3">
        <f t="shared" si="3"/>
        <v>11</v>
      </c>
      <c r="F38" s="3">
        <f t="shared" si="3"/>
        <v>18</v>
      </c>
      <c r="G38" s="3">
        <f t="shared" si="3"/>
        <v>11</v>
      </c>
      <c r="H38" s="3">
        <f t="shared" si="3"/>
        <v>11</v>
      </c>
      <c r="I38" s="3">
        <f t="shared" si="3"/>
        <v>11</v>
      </c>
      <c r="J38" s="3">
        <f t="shared" si="3"/>
        <v>11</v>
      </c>
      <c r="K38" s="170">
        <f t="shared" si="3"/>
        <v>28</v>
      </c>
    </row>
    <row r="39" spans="1:20" x14ac:dyDescent="0.25">
      <c r="A39" s="158"/>
      <c r="B39" s="3"/>
      <c r="C39" s="13" t="s">
        <v>335</v>
      </c>
      <c r="D39" s="158">
        <f t="shared" si="3"/>
        <v>0</v>
      </c>
      <c r="E39" s="3">
        <f t="shared" si="3"/>
        <v>2</v>
      </c>
      <c r="F39" s="3">
        <f t="shared" si="3"/>
        <v>0</v>
      </c>
      <c r="G39" s="3">
        <f t="shared" si="3"/>
        <v>0</v>
      </c>
      <c r="H39" s="3">
        <f t="shared" si="3"/>
        <v>0</v>
      </c>
      <c r="I39" s="3">
        <f t="shared" si="3"/>
        <v>0</v>
      </c>
      <c r="J39" s="3">
        <f t="shared" si="3"/>
        <v>0</v>
      </c>
      <c r="K39" s="170">
        <f t="shared" si="3"/>
        <v>0</v>
      </c>
    </row>
    <row r="40" spans="1:20" x14ac:dyDescent="0.25">
      <c r="A40" s="164"/>
      <c r="B40" s="165"/>
      <c r="C40" s="171" t="s">
        <v>3736</v>
      </c>
      <c r="D40" s="175">
        <f t="shared" ref="D40:K40" si="4">100*ROUND(D35/100,0)</f>
        <v>10000</v>
      </c>
      <c r="E40" s="176">
        <f t="shared" si="4"/>
        <v>2100</v>
      </c>
      <c r="F40" s="176">
        <f t="shared" si="4"/>
        <v>0</v>
      </c>
      <c r="G40" s="176">
        <f t="shared" si="4"/>
        <v>500</v>
      </c>
      <c r="H40" s="176">
        <f t="shared" si="4"/>
        <v>500</v>
      </c>
      <c r="I40" s="176">
        <f t="shared" si="4"/>
        <v>500</v>
      </c>
      <c r="J40" s="176">
        <f t="shared" si="4"/>
        <v>500</v>
      </c>
      <c r="K40" s="177">
        <f t="shared" si="4"/>
        <v>0</v>
      </c>
    </row>
    <row r="41" spans="1:20" x14ac:dyDescent="0.25">
      <c r="A41" s="151" t="s">
        <v>3738</v>
      </c>
      <c r="B41" s="152"/>
      <c r="C41" s="168" t="s">
        <v>332</v>
      </c>
      <c r="D41" s="152" t="str">
        <f t="shared" ref="D41:K41" si="5">IF(D36=0,"",IF(D36=1,"1 provider visit, ",D36&amp;" provider visits, "))</f>
        <v/>
      </c>
      <c r="E41" s="152" t="str">
        <f t="shared" si="5"/>
        <v xml:space="preserve">10 provider visits, </v>
      </c>
      <c r="F41" s="152" t="str">
        <f t="shared" si="5"/>
        <v xml:space="preserve">7 provider visits, </v>
      </c>
      <c r="G41" s="152" t="str">
        <f t="shared" si="5"/>
        <v xml:space="preserve">7 provider visits, </v>
      </c>
      <c r="H41" s="152" t="str">
        <f t="shared" si="5"/>
        <v xml:space="preserve">7 provider visits, </v>
      </c>
      <c r="I41" s="152" t="str">
        <f t="shared" si="5"/>
        <v xml:space="preserve">7 provider visits, </v>
      </c>
      <c r="J41" s="152" t="str">
        <f t="shared" si="5"/>
        <v xml:space="preserve">7 provider visits, </v>
      </c>
      <c r="K41" s="169" t="str">
        <f t="shared" si="5"/>
        <v xml:space="preserve">6 provider visits, </v>
      </c>
      <c r="L41" t="s">
        <v>2620</v>
      </c>
    </row>
    <row r="42" spans="1:20" x14ac:dyDescent="0.25">
      <c r="A42" s="158"/>
      <c r="B42" s="3"/>
      <c r="C42" s="13" t="s">
        <v>333</v>
      </c>
      <c r="D42" s="3" t="str">
        <f t="shared" ref="D42:K42" si="6">IF(D37=0,"",IF(D37=1,"1 lab or diagnostic test, ",D37&amp;" lab or diagnostic tests, "))</f>
        <v/>
      </c>
      <c r="E42" s="3" t="str">
        <f t="shared" si="6"/>
        <v xml:space="preserve">6 lab or diagnostic tests, </v>
      </c>
      <c r="F42" s="3" t="str">
        <f t="shared" si="6"/>
        <v xml:space="preserve">4 lab or diagnostic tests, </v>
      </c>
      <c r="G42" s="3" t="str">
        <f t="shared" si="6"/>
        <v xml:space="preserve">2 lab or diagnostic tests, </v>
      </c>
      <c r="H42" s="3" t="str">
        <f t="shared" si="6"/>
        <v xml:space="preserve">2 lab or diagnostic tests, </v>
      </c>
      <c r="I42" s="3" t="str">
        <f t="shared" si="6"/>
        <v xml:space="preserve">2 lab or diagnostic tests, </v>
      </c>
      <c r="J42" s="3" t="str">
        <f t="shared" si="6"/>
        <v xml:space="preserve">2 lab or diagnostic tests, </v>
      </c>
      <c r="K42" s="170" t="str">
        <f t="shared" si="6"/>
        <v xml:space="preserve">12 lab or diagnostic tests, </v>
      </c>
      <c r="L42" t="s">
        <v>2620</v>
      </c>
    </row>
    <row r="43" spans="1:20" x14ac:dyDescent="0.25">
      <c r="A43" s="158"/>
      <c r="B43" s="3"/>
      <c r="C43" s="13" t="s">
        <v>334</v>
      </c>
      <c r="D43" s="3" t="str">
        <f t="shared" ref="D43:K43" si="7">IF(D38=0,"",IF(D38=1,"1 prescription, ",D38&amp;" prescriptions, "))</f>
        <v/>
      </c>
      <c r="E43" s="3" t="str">
        <f t="shared" si="7"/>
        <v xml:space="preserve">11 prescriptions, </v>
      </c>
      <c r="F43" s="3" t="str">
        <f t="shared" si="7"/>
        <v xml:space="preserve">18 prescriptions, </v>
      </c>
      <c r="G43" s="3" t="str">
        <f t="shared" si="7"/>
        <v xml:space="preserve">11 prescriptions, </v>
      </c>
      <c r="H43" s="3" t="str">
        <f t="shared" si="7"/>
        <v xml:space="preserve">11 prescriptions, </v>
      </c>
      <c r="I43" s="3" t="str">
        <f t="shared" si="7"/>
        <v xml:space="preserve">11 prescriptions, </v>
      </c>
      <c r="J43" s="3" t="str">
        <f t="shared" si="7"/>
        <v xml:space="preserve">11 prescriptions, </v>
      </c>
      <c r="K43" s="170" t="str">
        <f t="shared" si="7"/>
        <v xml:space="preserve">28 prescriptions, </v>
      </c>
      <c r="L43" t="s">
        <v>2620</v>
      </c>
    </row>
    <row r="44" spans="1:20" x14ac:dyDescent="0.25">
      <c r="A44" s="158"/>
      <c r="B44" s="3"/>
      <c r="C44" s="13" t="s">
        <v>335</v>
      </c>
      <c r="D44" s="3" t="str">
        <f t="shared" ref="D44:K44" si="8">IF(D39=0,"",IF(D39=1,"1 day in the hospital, ",D39&amp;" days in the hospital, "))</f>
        <v/>
      </c>
      <c r="E44" s="3" t="str">
        <f t="shared" si="8"/>
        <v xml:space="preserve">2 days in the hospital, </v>
      </c>
      <c r="F44" s="3" t="str">
        <f t="shared" si="8"/>
        <v/>
      </c>
      <c r="G44" s="3" t="str">
        <f t="shared" si="8"/>
        <v/>
      </c>
      <c r="H44" s="3" t="str">
        <f t="shared" si="8"/>
        <v/>
      </c>
      <c r="I44" s="3" t="str">
        <f t="shared" si="8"/>
        <v/>
      </c>
      <c r="J44" s="3" t="str">
        <f t="shared" si="8"/>
        <v/>
      </c>
      <c r="K44" s="170" t="str">
        <f t="shared" si="8"/>
        <v/>
      </c>
      <c r="L44" t="s">
        <v>2620</v>
      </c>
    </row>
    <row r="45" spans="1:20" x14ac:dyDescent="0.25">
      <c r="A45" s="164"/>
      <c r="B45" s="165"/>
      <c r="C45" s="171" t="s">
        <v>3736</v>
      </c>
      <c r="D45" s="165" t="str">
        <f>IF(D40=0,"and minimal other allowed medical expenses.","and "&amp;TEXT(D40,"$#,###")&amp;" in other allowed medical expenses.")</f>
        <v>and $10,000 in other allowed medical expenses.</v>
      </c>
      <c r="E45" s="165" t="str">
        <f t="shared" ref="E45:K45" si="9">IF(E40=0,"and minimal other allowed medical expenses.","and "&amp;TEXT(E40,"$#,###")&amp;" in other allowed medical expenses.")</f>
        <v>and $2,100 in other allowed medical expenses.</v>
      </c>
      <c r="F45" s="165" t="str">
        <f t="shared" si="9"/>
        <v>and minimal other allowed medical expenses.</v>
      </c>
      <c r="G45" s="165" t="str">
        <f t="shared" si="9"/>
        <v>and $500 in other allowed medical expenses.</v>
      </c>
      <c r="H45" s="165" t="str">
        <f t="shared" si="9"/>
        <v>and $500 in other allowed medical expenses.</v>
      </c>
      <c r="I45" s="165" t="str">
        <f t="shared" si="9"/>
        <v>and $500 in other allowed medical expenses.</v>
      </c>
      <c r="J45" s="165" t="str">
        <f t="shared" si="9"/>
        <v>and $500 in other allowed medical expenses.</v>
      </c>
      <c r="K45" s="165" t="str">
        <f t="shared" si="9"/>
        <v>and minimal other allowed medical expenses.</v>
      </c>
      <c r="L45" t="s">
        <v>2620</v>
      </c>
    </row>
    <row r="46" spans="1:20" x14ac:dyDescent="0.25">
      <c r="A46" s="151" t="s">
        <v>3739</v>
      </c>
      <c r="B46" s="152"/>
      <c r="C46" s="152"/>
      <c r="D46" s="152" t="str">
        <f t="shared" ref="D46:K46" si="10">D41&amp;D42&amp;D43&amp;D44&amp;D45</f>
        <v>and $10,000 in other allowed medical expenses.</v>
      </c>
      <c r="E46" s="152" t="str">
        <f t="shared" si="10"/>
        <v>10 provider visits, 6 lab or diagnostic tests, 11 prescriptions, 2 days in the hospital, and $2,100 in other allowed medical expenses.</v>
      </c>
      <c r="F46" s="152" t="str">
        <f t="shared" si="10"/>
        <v>7 provider visits, 4 lab or diagnostic tests, 18 prescriptions, and minimal other allowed medical expenses.</v>
      </c>
      <c r="G46" s="152" t="str">
        <f t="shared" si="10"/>
        <v>7 provider visits, 2 lab or diagnostic tests, 11 prescriptions, and $500 in other allowed medical expenses.</v>
      </c>
      <c r="H46" s="152" t="str">
        <f t="shared" si="10"/>
        <v>7 provider visits, 2 lab or diagnostic tests, 11 prescriptions, and $500 in other allowed medical expenses.</v>
      </c>
      <c r="I46" s="152" t="str">
        <f t="shared" si="10"/>
        <v>7 provider visits, 2 lab or diagnostic tests, 11 prescriptions, and $500 in other allowed medical expenses.</v>
      </c>
      <c r="J46" s="152" t="str">
        <f t="shared" si="10"/>
        <v>7 provider visits, 2 lab or diagnostic tests, 11 prescriptions, and $500 in other allowed medical expenses.</v>
      </c>
      <c r="K46" s="169" t="str">
        <f t="shared" si="10"/>
        <v>6 provider visits, 12 lab or diagnostic tests, 28 prescriptions, and minimal other allowed medical expenses.</v>
      </c>
      <c r="L46" t="s">
        <v>2620</v>
      </c>
    </row>
    <row r="47" spans="1:20" x14ac:dyDescent="0.25">
      <c r="A47" s="158" t="s">
        <v>3740</v>
      </c>
      <c r="B47" s="3"/>
      <c r="C47" s="3"/>
      <c r="D47" s="3" t="str">
        <f t="shared" ref="D47:K47" si="11">IF(MID(D46,1,5)="and m","Minimal other allowed medical expenses",IF(MID(D46,1,5)="and $",MID(D46,5,LEN(D46)-4),D46))</f>
        <v>$10,000 in other allowed medical expenses.</v>
      </c>
      <c r="E47" s="3" t="str">
        <f t="shared" si="11"/>
        <v>10 provider visits, 6 lab or diagnostic tests, 11 prescriptions, 2 days in the hospital, and $2,100 in other allowed medical expenses.</v>
      </c>
      <c r="F47" s="3" t="str">
        <f t="shared" si="11"/>
        <v>7 provider visits, 4 lab or diagnostic tests, 18 prescriptions, and minimal other allowed medical expenses.</v>
      </c>
      <c r="G47" s="3" t="str">
        <f t="shared" si="11"/>
        <v>7 provider visits, 2 lab or diagnostic tests, 11 prescriptions, and $500 in other allowed medical expenses.</v>
      </c>
      <c r="H47" s="3" t="str">
        <f t="shared" si="11"/>
        <v>7 provider visits, 2 lab or diagnostic tests, 11 prescriptions, and $500 in other allowed medical expenses.</v>
      </c>
      <c r="I47" s="3" t="str">
        <f t="shared" si="11"/>
        <v>7 provider visits, 2 lab or diagnostic tests, 11 prescriptions, and $500 in other allowed medical expenses.</v>
      </c>
      <c r="J47" s="3" t="str">
        <f t="shared" si="11"/>
        <v>7 provider visits, 2 lab or diagnostic tests, 11 prescriptions, and $500 in other allowed medical expenses.</v>
      </c>
      <c r="K47" s="170" t="str">
        <f t="shared" si="11"/>
        <v>6 provider visits, 12 lab or diagnostic tests, 28 prescriptions, and minimal other allowed medical expenses.</v>
      </c>
      <c r="L47" t="s">
        <v>2620</v>
      </c>
    </row>
    <row r="48" spans="1:20" x14ac:dyDescent="0.25">
      <c r="A48" s="151" t="s">
        <v>3741</v>
      </c>
      <c r="B48" s="152"/>
      <c r="C48" s="168" t="str">
        <f>D3</f>
        <v>Custom1</v>
      </c>
      <c r="D48" s="152" t="str">
        <f>D47</f>
        <v>$10,000 in other allowed medical expenses.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69"/>
    </row>
    <row r="49" spans="1:20" x14ac:dyDescent="0.25">
      <c r="A49" s="158"/>
      <c r="B49" s="3"/>
      <c r="C49" s="13" t="str">
        <f>E3</f>
        <v>Custom2</v>
      </c>
      <c r="D49" s="3" t="str">
        <f>E47</f>
        <v>10 provider visits, 6 lab or diagnostic tests, 11 prescriptions, 2 days in the hospital, and $2,100 in other allowed medical expenses.</v>
      </c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170"/>
    </row>
    <row r="50" spans="1:20" x14ac:dyDescent="0.25">
      <c r="A50" s="158"/>
      <c r="B50" s="3"/>
      <c r="C50" s="13" t="str">
        <f>F3</f>
        <v>Custom3</v>
      </c>
      <c r="D50" s="3" t="str">
        <f>F47</f>
        <v>7 provider visits, 4 lab or diagnostic tests, 18 prescriptions, and minimal other allowed medical expenses.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170"/>
    </row>
    <row r="51" spans="1:20" x14ac:dyDescent="0.25">
      <c r="A51" s="158"/>
      <c r="B51" s="3"/>
      <c r="C51" s="13" t="str">
        <f>G3</f>
        <v>Custom4</v>
      </c>
      <c r="D51" s="3" t="str">
        <f>F47</f>
        <v>7 provider visits, 4 lab or diagnostic tests, 18 prescriptions, and minimal other allowed medical expenses.</v>
      </c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170"/>
    </row>
    <row r="52" spans="1:20" x14ac:dyDescent="0.25">
      <c r="A52" s="158"/>
      <c r="B52" s="3"/>
      <c r="C52" s="13" t="str">
        <f>H3</f>
        <v>Custom5</v>
      </c>
      <c r="D52" s="3" t="str">
        <f>G47</f>
        <v>7 provider visits, 2 lab or diagnostic tests, 11 prescriptions, and $500 in other allowed medical expenses.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170"/>
    </row>
    <row r="53" spans="1:20" x14ac:dyDescent="0.25">
      <c r="A53" s="158"/>
      <c r="B53" s="3"/>
      <c r="C53" s="13" t="str">
        <f>I3</f>
        <v>Custom6</v>
      </c>
      <c r="D53" s="3" t="str">
        <f>H47</f>
        <v>7 provider visits, 2 lab or diagnostic tests, 11 prescriptions, and $500 in other allowed medical expenses.</v>
      </c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170"/>
    </row>
    <row r="54" spans="1:20" x14ac:dyDescent="0.25">
      <c r="A54" s="158"/>
      <c r="B54" s="3"/>
      <c r="C54" s="13" t="str">
        <f>J3</f>
        <v>Custom7</v>
      </c>
      <c r="D54" s="3" t="str">
        <f>J47</f>
        <v>7 provider visits, 2 lab or diagnostic tests, 11 prescriptions, and $500 in other allowed medical expenses.</v>
      </c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170"/>
    </row>
    <row r="55" spans="1:20" x14ac:dyDescent="0.25">
      <c r="A55" s="164"/>
      <c r="B55" s="165"/>
      <c r="C55" s="171" t="str">
        <f>K3</f>
        <v>Custom8</v>
      </c>
      <c r="D55" s="165" t="str">
        <f>K47</f>
        <v>6 provider visits, 12 lab or diagnostic tests, 28 prescriptions, and minimal other allowed medical expenses.</v>
      </c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78"/>
    </row>
  </sheetData>
  <pageMargins left="0.7" right="0.7" top="0.75" bottom="0.75" header="0.3" footer="0.3"/>
  <pageSetup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BD46"/>
  <sheetViews>
    <sheetView topLeftCell="AH1" workbookViewId="0">
      <selection activeCell="AP8" sqref="AP8"/>
    </sheetView>
  </sheetViews>
  <sheetFormatPr defaultRowHeight="13.2" x14ac:dyDescent="0.25"/>
  <cols>
    <col min="1" max="1" width="2.44140625" customWidth="1"/>
    <col min="3" max="3" width="10.21875" hidden="1" customWidth="1"/>
    <col min="4" max="4" width="6.88671875" customWidth="1"/>
    <col min="5" max="5" width="7.109375" customWidth="1"/>
    <col min="7" max="11" width="7.77734375" customWidth="1"/>
    <col min="12" max="20" width="8.88671875" customWidth="1"/>
    <col min="21" max="21" width="11" customWidth="1"/>
    <col min="22" max="22" width="46.21875" customWidth="1"/>
    <col min="23" max="23" width="10.21875" customWidth="1"/>
    <col min="24" max="51" width="8.88671875" customWidth="1"/>
    <col min="52" max="52" width="7.44140625" customWidth="1"/>
    <col min="53" max="53" width="8.88671875" customWidth="1"/>
    <col min="54" max="54" width="11.44140625" customWidth="1"/>
  </cols>
  <sheetData>
    <row r="1" spans="1:56" x14ac:dyDescent="0.25">
      <c r="A1" s="47"/>
      <c r="B1" s="48"/>
      <c r="C1" s="299" t="s">
        <v>4922</v>
      </c>
      <c r="D1" s="47"/>
      <c r="E1" s="47"/>
      <c r="F1" s="47"/>
      <c r="G1" s="299" t="s">
        <v>4922</v>
      </c>
      <c r="H1" s="299" t="s">
        <v>4922</v>
      </c>
      <c r="I1" s="299" t="s">
        <v>4922</v>
      </c>
      <c r="J1" s="299" t="s">
        <v>4922</v>
      </c>
      <c r="K1" s="299" t="s">
        <v>4922</v>
      </c>
      <c r="L1" s="299" t="s">
        <v>4922</v>
      </c>
      <c r="M1" s="299" t="s">
        <v>4922</v>
      </c>
      <c r="N1" s="299" t="s">
        <v>4922</v>
      </c>
      <c r="O1" s="299" t="s">
        <v>4922</v>
      </c>
      <c r="P1" s="299" t="s">
        <v>4922</v>
      </c>
      <c r="Q1" s="47"/>
      <c r="R1" s="47"/>
      <c r="S1" s="47"/>
      <c r="T1" s="47"/>
      <c r="U1" s="47"/>
      <c r="V1" s="47"/>
      <c r="W1" s="47"/>
      <c r="X1" s="299" t="s">
        <v>4922</v>
      </c>
      <c r="Y1" s="299" t="s">
        <v>4922</v>
      </c>
      <c r="Z1" s="299" t="s">
        <v>4922</v>
      </c>
      <c r="AA1" s="299" t="s">
        <v>4922</v>
      </c>
      <c r="AB1" s="299" t="s">
        <v>4922</v>
      </c>
      <c r="AC1" s="299" t="s">
        <v>4922</v>
      </c>
      <c r="AD1" s="299" t="s">
        <v>4922</v>
      </c>
      <c r="AE1" s="299" t="s">
        <v>4922</v>
      </c>
      <c r="AF1" s="299" t="s">
        <v>4922</v>
      </c>
      <c r="AG1" s="299" t="s">
        <v>4922</v>
      </c>
      <c r="AH1" s="299" t="s">
        <v>4922</v>
      </c>
      <c r="AI1" s="299" t="s">
        <v>4922</v>
      </c>
      <c r="AJ1" s="299" t="s">
        <v>4922</v>
      </c>
      <c r="AK1" s="299" t="s">
        <v>4922</v>
      </c>
      <c r="AL1" s="299" t="s">
        <v>4922</v>
      </c>
      <c r="AM1" s="299" t="s">
        <v>4922</v>
      </c>
      <c r="AN1" s="299" t="s">
        <v>4922</v>
      </c>
      <c r="AO1" s="299" t="s">
        <v>4922</v>
      </c>
      <c r="AP1" s="299" t="s">
        <v>4922</v>
      </c>
      <c r="AQ1" s="299" t="s">
        <v>4922</v>
      </c>
      <c r="AR1" s="299" t="s">
        <v>4922</v>
      </c>
      <c r="AS1" s="299" t="s">
        <v>4922</v>
      </c>
      <c r="AT1" s="299" t="s">
        <v>4922</v>
      </c>
      <c r="AU1" s="299" t="s">
        <v>4922</v>
      </c>
      <c r="AV1" s="299" t="s">
        <v>4922</v>
      </c>
      <c r="AW1" s="299" t="s">
        <v>4922</v>
      </c>
      <c r="AX1" s="299" t="s">
        <v>4922</v>
      </c>
      <c r="AY1" s="299" t="s">
        <v>4922</v>
      </c>
      <c r="AZ1" s="299" t="s">
        <v>4922</v>
      </c>
      <c r="BA1" s="299" t="s">
        <v>4922</v>
      </c>
      <c r="BB1" s="299" t="s">
        <v>4922</v>
      </c>
      <c r="BC1" s="47"/>
      <c r="BD1" s="47"/>
    </row>
    <row r="2" spans="1:56" x14ac:dyDescent="0.25">
      <c r="A2" s="47"/>
      <c r="B2" s="48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</row>
    <row r="3" spans="1:56" ht="17.399999999999999" x14ac:dyDescent="0.3">
      <c r="A3" s="47"/>
      <c r="B3" s="284" t="s">
        <v>3774</v>
      </c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47"/>
      <c r="BC3" s="47"/>
      <c r="BD3" s="47"/>
    </row>
    <row r="4" spans="1:56" x14ac:dyDescent="0.25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</row>
    <row r="5" spans="1:56" ht="13.8" thickBot="1" x14ac:dyDescent="0.3">
      <c r="A5" s="47"/>
      <c r="B5" s="48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 t="s">
        <v>3776</v>
      </c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  <c r="AY5" s="47"/>
      <c r="AZ5" s="47"/>
      <c r="BA5" s="47"/>
      <c r="BB5" s="47"/>
      <c r="BC5" s="47"/>
      <c r="BD5" s="47"/>
    </row>
    <row r="6" spans="1:56" ht="14.4" thickTop="1" thickBot="1" x14ac:dyDescent="0.3">
      <c r="A6" s="47"/>
      <c r="B6" s="48"/>
      <c r="D6" s="255" t="s">
        <v>3780</v>
      </c>
      <c r="E6" s="253"/>
      <c r="F6" s="254"/>
      <c r="G6" s="253" t="s">
        <v>3761</v>
      </c>
      <c r="H6" s="253"/>
      <c r="I6" s="253"/>
      <c r="J6" s="253"/>
      <c r="K6" s="253"/>
      <c r="L6" s="252" t="s">
        <v>3751</v>
      </c>
      <c r="M6" s="253"/>
      <c r="N6" s="253"/>
      <c r="O6" s="253"/>
      <c r="P6" s="254"/>
      <c r="Q6" s="252" t="s">
        <v>3771</v>
      </c>
      <c r="R6" s="253"/>
      <c r="S6" s="253"/>
      <c r="T6" s="253"/>
      <c r="U6" s="256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291" t="s">
        <v>3779</v>
      </c>
      <c r="AQ6" s="291"/>
      <c r="AR6" s="291"/>
      <c r="AS6" s="291"/>
      <c r="AT6" s="291"/>
      <c r="AU6" s="291" t="s">
        <v>3777</v>
      </c>
      <c r="AV6" s="47"/>
      <c r="AW6" s="47"/>
      <c r="AX6" s="47"/>
      <c r="AY6" s="47"/>
      <c r="AZ6" s="291" t="s">
        <v>4925</v>
      </c>
      <c r="BA6" s="47"/>
      <c r="BB6" s="47"/>
      <c r="BC6" s="47"/>
      <c r="BD6" s="47"/>
    </row>
    <row r="7" spans="1:56" ht="31.8" thickTop="1" thickBot="1" x14ac:dyDescent="0.3">
      <c r="A7" s="47"/>
      <c r="B7" s="48"/>
      <c r="C7" s="20" t="s">
        <v>2</v>
      </c>
      <c r="D7" s="272" t="s">
        <v>16</v>
      </c>
      <c r="E7" s="64" t="s">
        <v>1</v>
      </c>
      <c r="F7" s="64" t="s">
        <v>3760</v>
      </c>
      <c r="G7" s="102" t="s">
        <v>3580</v>
      </c>
      <c r="H7" s="282" t="s">
        <v>3749</v>
      </c>
      <c r="I7" s="102" t="s">
        <v>334</v>
      </c>
      <c r="J7" s="102" t="s">
        <v>335</v>
      </c>
      <c r="K7" s="102" t="s">
        <v>337</v>
      </c>
      <c r="L7" s="63" t="s">
        <v>3580</v>
      </c>
      <c r="M7" s="102" t="s">
        <v>3749</v>
      </c>
      <c r="N7" s="102" t="s">
        <v>334</v>
      </c>
      <c r="O7" s="102" t="s">
        <v>335</v>
      </c>
      <c r="P7" s="102" t="s">
        <v>337</v>
      </c>
      <c r="Q7" s="63" t="s">
        <v>3580</v>
      </c>
      <c r="R7" s="102" t="s">
        <v>3749</v>
      </c>
      <c r="S7" s="102" t="s">
        <v>334</v>
      </c>
      <c r="T7" s="102" t="s">
        <v>335</v>
      </c>
      <c r="U7" s="269" t="s">
        <v>337</v>
      </c>
      <c r="V7" s="271" t="s">
        <v>3750</v>
      </c>
      <c r="W7" s="270" t="s">
        <v>3772</v>
      </c>
      <c r="AP7" s="63" t="s">
        <v>3580</v>
      </c>
      <c r="AQ7" s="63" t="s">
        <v>3749</v>
      </c>
      <c r="AR7" s="63" t="s">
        <v>334</v>
      </c>
      <c r="AS7" s="63" t="s">
        <v>335</v>
      </c>
      <c r="AT7" s="63" t="s">
        <v>337</v>
      </c>
      <c r="AU7" s="63" t="s">
        <v>3580</v>
      </c>
      <c r="AV7" s="63" t="s">
        <v>3749</v>
      </c>
      <c r="AW7" s="63" t="s">
        <v>334</v>
      </c>
      <c r="AX7" s="63" t="s">
        <v>335</v>
      </c>
      <c r="AY7" s="63" t="s">
        <v>337</v>
      </c>
      <c r="AZ7" s="301" t="s">
        <v>4923</v>
      </c>
      <c r="BA7" s="301" t="s">
        <v>4924</v>
      </c>
      <c r="BB7" s="301" t="s">
        <v>4926</v>
      </c>
      <c r="BC7" s="47"/>
      <c r="BD7" s="47"/>
    </row>
    <row r="8" spans="1:56" ht="26.4" customHeight="1" thickTop="1" x14ac:dyDescent="0.25">
      <c r="A8" s="47"/>
      <c r="B8" s="300" t="s">
        <v>11</v>
      </c>
      <c r="C8" s="239" t="s">
        <v>3752</v>
      </c>
      <c r="D8" s="243" t="str">
        <f>Calculator!D16</f>
        <v>55+</v>
      </c>
      <c r="E8" s="240" t="str">
        <f>Calculator!E16</f>
        <v>M</v>
      </c>
      <c r="F8" s="244" t="str">
        <f>Calculator!F16</f>
        <v>Medium</v>
      </c>
      <c r="G8" s="273">
        <f t="shared" ref="G8:G15" si="0">SUMIFS(INDEX(UTableExt,0,13),INDEX(UTableExt,0,2),$AZ8,INDEX(UTableExt,0,3),$BA8,INDEX(UTableExt,0,5),$BB8)</f>
        <v>6.82</v>
      </c>
      <c r="H8" s="274">
        <f t="shared" ref="H8:H15" si="1">SUMIFS(INDEX(UTableExt,0,14),INDEX(UTableExt,0,2),$AZ8,INDEX(UTableExt,0,3),$BA8,INDEX(UTableExt,0,5),$BB8)</f>
        <v>3.3050000000000002</v>
      </c>
      <c r="I8" s="274">
        <f t="shared" ref="I8:I15" si="2">SUMIFS(INDEX(UTableExt,0,15),INDEX(UTableExt,0,2),$AZ8,INDEX(UTableExt,0,3),$BA8,INDEX(UTableExt,0,5),$BB8)</f>
        <v>18.53</v>
      </c>
      <c r="J8" s="274">
        <f t="shared" ref="J8:J15" si="3">SUMIFS(INDEX(UTableExt,0,16),INDEX(UTableExt,0,2),$AZ8,INDEX(UTableExt,0,3),$BA8,INDEX(UTableExt,0,5),$BB8)</f>
        <v>5.0000000000000001E-3</v>
      </c>
      <c r="K8" s="275">
        <f t="shared" ref="K8:K15" si="4">SUMIFS(INDEX(UTableExt,0,18),INDEX(UTableExt,0,2),$AZ8,INDEX(UTableExt,0,3),$BA8,INDEX(UTableExt,0,5),$BB8)</f>
        <v>554.14813393124655</v>
      </c>
      <c r="L8" s="298">
        <f t="shared" ref="L8:L15" si="5">AP8-ROUND(G8,0)</f>
        <v>0</v>
      </c>
      <c r="M8" s="286">
        <f t="shared" ref="M8:M15" si="6">AQ8-ROUND(H8,0)</f>
        <v>0</v>
      </c>
      <c r="N8" s="286">
        <f t="shared" ref="N8:N10" si="7">AR8-ROUND(I8,0)</f>
        <v>0</v>
      </c>
      <c r="O8" s="286">
        <f t="shared" ref="O8:O15" si="8">AS8-ROUND(J8,0)</f>
        <v>0</v>
      </c>
      <c r="P8" s="286">
        <f>AT8-100*ROUND((K8)/100,0)</f>
        <v>0</v>
      </c>
      <c r="Q8" s="248">
        <f>AP8</f>
        <v>7</v>
      </c>
      <c r="R8" s="247">
        <f t="shared" ref="R8:R15" si="9">AQ8</f>
        <v>3</v>
      </c>
      <c r="S8" s="247">
        <f t="shared" ref="S8:S15" si="10">AR8</f>
        <v>19</v>
      </c>
      <c r="T8" s="247">
        <f t="shared" ref="T8:T15" si="11">AS8</f>
        <v>0</v>
      </c>
      <c r="U8" s="247">
        <f t="shared" ref="U8:U15" si="12">AT8</f>
        <v>600</v>
      </c>
      <c r="V8" s="241" t="str">
        <f t="shared" ref="V8:V15" si="13">AD8</f>
        <v>7 provider visits, 3 lab or diagnostic tests, 19 prescriptions, and $600 in other allowed medical expenses.</v>
      </c>
      <c r="W8" s="257" t="str">
        <f t="shared" ref="W8:W15" si="14">IF(AND(L8=0,M8=0,N8=0,O8=0,P8=0),"","*")</f>
        <v/>
      </c>
      <c r="X8" s="238" t="str">
        <f>IF(ROUND(AU8,0)=0,"",IF(ROUND(AU8,0)=1,"1 provider visit, ",ROUND(AU8,0)&amp;" provider visits, "))</f>
        <v xml:space="preserve">7 provider visits, </v>
      </c>
      <c r="Y8" s="238" t="str">
        <f>IF(ROUND(AV8,0)=0,"",IF(ROUND(AV8,0)=1,"1 lab or diagnostic test, ",ROUND(AV8,0)&amp;" lab or diagnostic tests, "))</f>
        <v xml:space="preserve">3 lab or diagnostic tests, </v>
      </c>
      <c r="Z8" s="238" t="str">
        <f>IF(ROUND(AW8,0)=0,"",IF(ROUND(AW8,0)=1,"1 prescription, ",ROUND(AW8,0)&amp;" prescriptions, "))</f>
        <v xml:space="preserve">19 prescriptions, </v>
      </c>
      <c r="AA8" s="238" t="str">
        <f>IF(ROUND(AX8,0)=0,"",IF(ROUND(AX8,0)=1,"1 day in the hospital, ",ROUND(AX8,0)&amp;" days in the hospital, "))</f>
        <v/>
      </c>
      <c r="AB8" s="238" t="str">
        <f>IF(100*ROUND(AY8/100,0)=0,"and minimal other allowed medical expenses.","and "&amp;TEXT(100*ROUND(AY8/100,0),"$#,###")&amp;" in other allowed medical expenses.")</f>
        <v>and $600 in other allowed medical expenses.</v>
      </c>
      <c r="AC8" s="236" t="str">
        <f t="shared" ref="AC8:AC15" si="15">X8&amp;Y8&amp;Z8&amp;AA8&amp;AB8</f>
        <v>7 provider visits, 3 lab or diagnostic tests, 19 prescriptions, and $600 in other allowed medical expenses.</v>
      </c>
      <c r="AD8" s="236" t="str">
        <f t="shared" ref="AD8:AD15" si="16">IF(MID(AC8,1,5)="and m","Minimal other allowed medical expenses",IF(MID(AC8,1,5)="and $",MID(AC8,5,LEN(AC8)-4),AC8))</f>
        <v>7 provider visits, 3 lab or diagnostic tests, 19 prescriptions, and $600 in other allowed medical expenses.</v>
      </c>
      <c r="AE8" s="236"/>
      <c r="AF8" s="236"/>
      <c r="AG8" s="236"/>
      <c r="AH8" s="236"/>
      <c r="AI8" s="236"/>
      <c r="AJ8" s="236"/>
      <c r="AK8" s="236"/>
      <c r="AL8" s="236"/>
      <c r="AM8" s="236"/>
      <c r="AN8" s="236"/>
      <c r="AO8" s="236"/>
      <c r="AP8" s="294">
        <v>7</v>
      </c>
      <c r="AQ8" s="296">
        <v>3</v>
      </c>
      <c r="AR8" s="296">
        <v>19</v>
      </c>
      <c r="AS8" s="296">
        <v>0</v>
      </c>
      <c r="AT8" s="296">
        <v>600</v>
      </c>
      <c r="AU8" s="297">
        <f t="shared" ref="AU8:AX15" si="17">IF($W8="*",IF(UIIntYN="yes",ROUND(G8+L8,0),G8+L8),G8)</f>
        <v>6.82</v>
      </c>
      <c r="AV8" s="297">
        <f t="shared" si="17"/>
        <v>3.3050000000000002</v>
      </c>
      <c r="AW8" s="297">
        <f t="shared" si="17"/>
        <v>18.53</v>
      </c>
      <c r="AX8" s="297">
        <f t="shared" si="17"/>
        <v>5.0000000000000001E-3</v>
      </c>
      <c r="AY8" s="297">
        <f t="shared" ref="AY8:AY15" si="18">IF(W8="*",IF(UIIntYN="yes",100*ROUND((K8+P8)/100,0),K8+P8),K8)</f>
        <v>554.14813393124655</v>
      </c>
      <c r="AZ8" s="302" t="str">
        <f>IF(COUNTIF(NAScen,Calculator!$F16)&gt;0,"NA",D8)</f>
        <v>55+</v>
      </c>
      <c r="BA8" s="303" t="str">
        <f>IF(COUNTIF(NAScen,Calculator!$F16)&gt;0,"NA",E8)</f>
        <v>M</v>
      </c>
      <c r="BB8" s="304" t="str">
        <f t="shared" ref="BB8:BB15" si="19">VLOOKUP($BA8&amp;$AZ8&amp;$F8,UtilXREF,5,FALSE)</f>
        <v>Decile 5.5</v>
      </c>
      <c r="BC8" s="47"/>
      <c r="BD8" s="47"/>
    </row>
    <row r="9" spans="1:56" ht="26.4" customHeight="1" x14ac:dyDescent="0.25">
      <c r="A9" s="47"/>
      <c r="B9" s="258" t="s">
        <v>12</v>
      </c>
      <c r="C9" s="238" t="s">
        <v>3753</v>
      </c>
      <c r="D9" s="245" t="str">
        <f>Calculator!D17</f>
        <v>55+</v>
      </c>
      <c r="E9" s="237" t="str">
        <f>Calculator!E17</f>
        <v>F</v>
      </c>
      <c r="F9" s="246" t="str">
        <f>Calculator!F17</f>
        <v>Medium</v>
      </c>
      <c r="G9" s="276">
        <f t="shared" si="0"/>
        <v>8.9149999999999991</v>
      </c>
      <c r="H9" s="277">
        <f t="shared" si="1"/>
        <v>3.7450000000000001</v>
      </c>
      <c r="I9" s="277">
        <f t="shared" si="2"/>
        <v>20.610000000000003</v>
      </c>
      <c r="J9" s="277">
        <f t="shared" si="3"/>
        <v>0</v>
      </c>
      <c r="K9" s="278">
        <f t="shared" si="4"/>
        <v>644.1326329538598</v>
      </c>
      <c r="L9" s="287">
        <f t="shared" si="5"/>
        <v>0</v>
      </c>
      <c r="M9" s="288">
        <f t="shared" si="6"/>
        <v>0</v>
      </c>
      <c r="N9" s="288">
        <f t="shared" si="7"/>
        <v>0</v>
      </c>
      <c r="O9" s="288">
        <f t="shared" si="8"/>
        <v>0</v>
      </c>
      <c r="P9" s="288">
        <f t="shared" ref="P9:P15" si="20">AT9-100*ROUND((K9)/100,0)</f>
        <v>0</v>
      </c>
      <c r="Q9" s="248">
        <f t="shared" ref="Q9:Q15" si="21">AP9</f>
        <v>9</v>
      </c>
      <c r="R9" s="249">
        <f t="shared" si="9"/>
        <v>4</v>
      </c>
      <c r="S9" s="249">
        <f t="shared" si="10"/>
        <v>21</v>
      </c>
      <c r="T9" s="249">
        <f t="shared" si="11"/>
        <v>0</v>
      </c>
      <c r="U9" s="249">
        <f t="shared" si="12"/>
        <v>600</v>
      </c>
      <c r="V9" s="242" t="str">
        <f t="shared" si="13"/>
        <v>9 provider visits, 4 lab or diagnostic tests, 21 prescriptions, and $600 in other allowed medical expenses.</v>
      </c>
      <c r="W9" s="259" t="str">
        <f t="shared" si="14"/>
        <v/>
      </c>
      <c r="X9" s="238" t="str">
        <f t="shared" ref="X9:X15" si="22">IF(ROUND(AU9,0)=0,"",IF(ROUND(AU9,0)=1,"1 provider visit, ",ROUND(AU9,0)&amp;" provider visits, "))</f>
        <v xml:space="preserve">9 provider visits, </v>
      </c>
      <c r="Y9" s="238" t="str">
        <f t="shared" ref="Y9:Y15" si="23">IF(ROUND(AV9,0)=0,"",IF(ROUND(AV9,0)=1,"1 lab or diagnostic test, ",ROUND(AV9,0)&amp;" lab or diagnostic tests, "))</f>
        <v xml:space="preserve">4 lab or diagnostic tests, </v>
      </c>
      <c r="Z9" s="238" t="str">
        <f t="shared" ref="Z9:Z15" si="24">IF(ROUND(AW9,0)=0,"",IF(ROUND(AW9,0)=1,"1 prescription, ",ROUND(AW9,0)&amp;" prescriptions, "))</f>
        <v xml:space="preserve">21 prescriptions, </v>
      </c>
      <c r="AA9" s="238" t="str">
        <f t="shared" ref="AA9:AA15" si="25">IF(ROUND(AX9,0)=0,"",IF(ROUND(AX9,0)=1,"1 day in the hospital, ",ROUND(AX9,0)&amp;" days in the hospital, "))</f>
        <v/>
      </c>
      <c r="AB9" s="238" t="str">
        <f t="shared" ref="AB9:AB15" si="26">IF(100*ROUND(AY9/100,0)=0,"and minimal other allowed medical expenses.","and "&amp;TEXT(100*ROUND(AY9/100,0),"$#,###")&amp;" in other allowed medical expenses.")</f>
        <v>and $600 in other allowed medical expenses.</v>
      </c>
      <c r="AC9" s="236" t="str">
        <f t="shared" si="15"/>
        <v>9 provider visits, 4 lab or diagnostic tests, 21 prescriptions, and $600 in other allowed medical expenses.</v>
      </c>
      <c r="AD9" s="236" t="str">
        <f t="shared" si="16"/>
        <v>9 provider visits, 4 lab or diagnostic tests, 21 prescriptions, and $600 in other allowed medical expenses.</v>
      </c>
      <c r="AE9" s="236"/>
      <c r="AF9" s="236"/>
      <c r="AG9" s="236"/>
      <c r="AH9" s="236"/>
      <c r="AI9" s="236"/>
      <c r="AJ9" s="236"/>
      <c r="AK9" s="236"/>
      <c r="AL9" s="236"/>
      <c r="AM9" s="236"/>
      <c r="AN9" s="236"/>
      <c r="AO9" s="236"/>
      <c r="AP9" s="294">
        <v>9</v>
      </c>
      <c r="AQ9" s="294">
        <v>4</v>
      </c>
      <c r="AR9" s="294">
        <v>21</v>
      </c>
      <c r="AS9" s="294">
        <v>0</v>
      </c>
      <c r="AT9" s="294">
        <v>600</v>
      </c>
      <c r="AU9" s="295">
        <f t="shared" si="17"/>
        <v>8.9149999999999991</v>
      </c>
      <c r="AV9" s="295">
        <f t="shared" si="17"/>
        <v>3.7450000000000001</v>
      </c>
      <c r="AW9" s="295">
        <f t="shared" si="17"/>
        <v>20.610000000000003</v>
      </c>
      <c r="AX9" s="295">
        <f t="shared" si="17"/>
        <v>0</v>
      </c>
      <c r="AY9" s="297">
        <f t="shared" si="18"/>
        <v>644.1326329538598</v>
      </c>
      <c r="AZ9" s="305" t="str">
        <f>IF(COUNTIF(NAScen,Calculator!$F17)&gt;0,"NA",D9)</f>
        <v>55+</v>
      </c>
      <c r="BA9" s="306" t="str">
        <f>IF(COUNTIF(NAScen,Calculator!$F17)&gt;0,"NA",E9)</f>
        <v>F</v>
      </c>
      <c r="BB9" s="307" t="str">
        <f t="shared" si="19"/>
        <v>Decile 5.5</v>
      </c>
      <c r="BC9" s="47"/>
      <c r="BD9" s="47"/>
    </row>
    <row r="10" spans="1:56" ht="26.4" customHeight="1" x14ac:dyDescent="0.25">
      <c r="A10" s="47"/>
      <c r="B10" s="258" t="s">
        <v>13</v>
      </c>
      <c r="C10" s="238" t="s">
        <v>3754</v>
      </c>
      <c r="D10" s="245" t="str">
        <f>Calculator!D18</f>
        <v>18-25</v>
      </c>
      <c r="E10" s="237" t="str">
        <f>Calculator!E18</f>
        <v>F</v>
      </c>
      <c r="F10" s="246" t="str">
        <f>Calculator!F18</f>
        <v>Low</v>
      </c>
      <c r="G10" s="276">
        <f t="shared" si="0"/>
        <v>1.7699999999999998</v>
      </c>
      <c r="H10" s="277">
        <f t="shared" si="1"/>
        <v>0.64000000000000012</v>
      </c>
      <c r="I10" s="277">
        <f t="shared" si="2"/>
        <v>3.6500000000000004</v>
      </c>
      <c r="J10" s="277">
        <f t="shared" si="3"/>
        <v>0</v>
      </c>
      <c r="K10" s="278">
        <f t="shared" si="4"/>
        <v>33.134882908670555</v>
      </c>
      <c r="L10" s="287">
        <f t="shared" si="5"/>
        <v>0</v>
      </c>
      <c r="M10" s="288">
        <f t="shared" si="6"/>
        <v>0</v>
      </c>
      <c r="N10" s="288">
        <f t="shared" si="7"/>
        <v>0</v>
      </c>
      <c r="O10" s="288">
        <f t="shared" si="8"/>
        <v>0</v>
      </c>
      <c r="P10" s="288">
        <f t="shared" si="20"/>
        <v>0</v>
      </c>
      <c r="Q10" s="248">
        <f t="shared" si="21"/>
        <v>2</v>
      </c>
      <c r="R10" s="249">
        <f t="shared" si="9"/>
        <v>1</v>
      </c>
      <c r="S10" s="249">
        <f t="shared" si="10"/>
        <v>4</v>
      </c>
      <c r="T10" s="249">
        <f t="shared" si="11"/>
        <v>0</v>
      </c>
      <c r="U10" s="249">
        <f t="shared" si="12"/>
        <v>0</v>
      </c>
      <c r="V10" s="242" t="str">
        <f t="shared" si="13"/>
        <v>2 provider visits, 1 lab or diagnostic test, 4 prescriptions, and minimal other allowed medical expenses.</v>
      </c>
      <c r="W10" s="259" t="str">
        <f t="shared" si="14"/>
        <v/>
      </c>
      <c r="X10" s="238" t="str">
        <f t="shared" si="22"/>
        <v xml:space="preserve">2 provider visits, </v>
      </c>
      <c r="Y10" s="238" t="str">
        <f t="shared" si="23"/>
        <v xml:space="preserve">1 lab or diagnostic test, </v>
      </c>
      <c r="Z10" s="238" t="str">
        <f t="shared" si="24"/>
        <v xml:space="preserve">4 prescriptions, </v>
      </c>
      <c r="AA10" s="238" t="str">
        <f t="shared" si="25"/>
        <v/>
      </c>
      <c r="AB10" s="238" t="str">
        <f t="shared" si="26"/>
        <v>and minimal other allowed medical expenses.</v>
      </c>
      <c r="AC10" s="236" t="str">
        <f t="shared" si="15"/>
        <v>2 provider visits, 1 lab or diagnostic test, 4 prescriptions, and minimal other allowed medical expenses.</v>
      </c>
      <c r="AD10" s="236" t="str">
        <f t="shared" si="16"/>
        <v>2 provider visits, 1 lab or diagnostic test, 4 prescriptions, and minimal other allowed medical expenses.</v>
      </c>
      <c r="AE10" s="236"/>
      <c r="AF10" s="236"/>
      <c r="AG10" s="236"/>
      <c r="AH10" s="236"/>
      <c r="AI10" s="236"/>
      <c r="AJ10" s="236"/>
      <c r="AK10" s="236"/>
      <c r="AL10" s="236"/>
      <c r="AM10" s="236"/>
      <c r="AN10" s="236"/>
      <c r="AO10" s="236"/>
      <c r="AP10" s="294">
        <v>2</v>
      </c>
      <c r="AQ10" s="294">
        <v>1</v>
      </c>
      <c r="AR10" s="294">
        <v>4</v>
      </c>
      <c r="AS10" s="294">
        <v>0</v>
      </c>
      <c r="AT10" s="294">
        <v>0</v>
      </c>
      <c r="AU10" s="295">
        <f t="shared" si="17"/>
        <v>1.7699999999999998</v>
      </c>
      <c r="AV10" s="295">
        <f t="shared" si="17"/>
        <v>0.64000000000000012</v>
      </c>
      <c r="AW10" s="295">
        <f t="shared" si="17"/>
        <v>3.6500000000000004</v>
      </c>
      <c r="AX10" s="295">
        <f t="shared" si="17"/>
        <v>0</v>
      </c>
      <c r="AY10" s="297">
        <f t="shared" si="18"/>
        <v>33.134882908670555</v>
      </c>
      <c r="AZ10" s="305" t="str">
        <f>IF(COUNTIF(NAScen,Calculator!$F18)&gt;0,"NA",D10)</f>
        <v>18-25</v>
      </c>
      <c r="BA10" s="306" t="str">
        <f>IF(COUNTIF(NAScen,Calculator!$F18)&gt;0,"NA",E10)</f>
        <v>F</v>
      </c>
      <c r="BB10" s="307" t="str">
        <f t="shared" si="19"/>
        <v>Decile 3</v>
      </c>
      <c r="BC10" s="47"/>
      <c r="BD10" s="47"/>
    </row>
    <row r="11" spans="1:56" ht="26.4" customHeight="1" x14ac:dyDescent="0.25">
      <c r="A11" s="47"/>
      <c r="B11" s="258" t="s">
        <v>14</v>
      </c>
      <c r="C11" s="238" t="s">
        <v>3755</v>
      </c>
      <c r="D11" s="245" t="str">
        <f>Calculator!D19</f>
        <v>35-44</v>
      </c>
      <c r="E11" s="237" t="str">
        <f>Calculator!E19</f>
        <v>F</v>
      </c>
      <c r="F11" s="246" t="str">
        <f>Calculator!F19</f>
        <v>Medium</v>
      </c>
      <c r="G11" s="276">
        <f t="shared" si="0"/>
        <v>6.46</v>
      </c>
      <c r="H11" s="277">
        <f t="shared" si="1"/>
        <v>2.5999999999999996</v>
      </c>
      <c r="I11" s="277">
        <f t="shared" si="2"/>
        <v>11.315000000000001</v>
      </c>
      <c r="J11" s="277">
        <f t="shared" si="3"/>
        <v>0</v>
      </c>
      <c r="K11" s="278">
        <f t="shared" si="4"/>
        <v>299.19380103973015</v>
      </c>
      <c r="L11" s="287">
        <f t="shared" si="5"/>
        <v>0</v>
      </c>
      <c r="M11" s="288">
        <f t="shared" si="6"/>
        <v>0</v>
      </c>
      <c r="N11" s="288">
        <f>AR11-ROUND(I11,0)</f>
        <v>0</v>
      </c>
      <c r="O11" s="288">
        <f t="shared" si="8"/>
        <v>0</v>
      </c>
      <c r="P11" s="288">
        <f t="shared" si="20"/>
        <v>0</v>
      </c>
      <c r="Q11" s="248">
        <f t="shared" si="21"/>
        <v>6</v>
      </c>
      <c r="R11" s="249">
        <f t="shared" si="9"/>
        <v>3</v>
      </c>
      <c r="S11" s="249">
        <f t="shared" si="10"/>
        <v>11</v>
      </c>
      <c r="T11" s="249">
        <f t="shared" si="11"/>
        <v>0</v>
      </c>
      <c r="U11" s="249">
        <f t="shared" si="12"/>
        <v>300</v>
      </c>
      <c r="V11" s="242" t="str">
        <f t="shared" si="13"/>
        <v>6 provider visits, 3 lab or diagnostic tests, 11 prescriptions, and $300 in other allowed medical expenses.</v>
      </c>
      <c r="W11" s="259" t="str">
        <f t="shared" si="14"/>
        <v/>
      </c>
      <c r="X11" s="238" t="str">
        <f t="shared" si="22"/>
        <v xml:space="preserve">6 provider visits, </v>
      </c>
      <c r="Y11" s="238" t="str">
        <f t="shared" si="23"/>
        <v xml:space="preserve">3 lab or diagnostic tests, </v>
      </c>
      <c r="Z11" s="238" t="str">
        <f t="shared" si="24"/>
        <v xml:space="preserve">11 prescriptions, </v>
      </c>
      <c r="AA11" s="238" t="str">
        <f t="shared" si="25"/>
        <v/>
      </c>
      <c r="AB11" s="238" t="str">
        <f t="shared" si="26"/>
        <v>and $300 in other allowed medical expenses.</v>
      </c>
      <c r="AC11" s="236" t="str">
        <f t="shared" si="15"/>
        <v>6 provider visits, 3 lab or diagnostic tests, 11 prescriptions, and $300 in other allowed medical expenses.</v>
      </c>
      <c r="AD11" s="236" t="str">
        <f t="shared" si="16"/>
        <v>6 provider visits, 3 lab or diagnostic tests, 11 prescriptions, and $300 in other allowed medical expenses.</v>
      </c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94">
        <v>6</v>
      </c>
      <c r="AQ11" s="294">
        <v>3</v>
      </c>
      <c r="AR11" s="294">
        <v>11</v>
      </c>
      <c r="AS11" s="294">
        <v>0</v>
      </c>
      <c r="AT11" s="294">
        <v>300</v>
      </c>
      <c r="AU11" s="295">
        <f t="shared" si="17"/>
        <v>6.46</v>
      </c>
      <c r="AV11" s="295">
        <f t="shared" si="17"/>
        <v>2.5999999999999996</v>
      </c>
      <c r="AW11" s="295">
        <f t="shared" si="17"/>
        <v>11.315000000000001</v>
      </c>
      <c r="AX11" s="295">
        <f t="shared" si="17"/>
        <v>0</v>
      </c>
      <c r="AY11" s="297">
        <f t="shared" si="18"/>
        <v>299.19380103973015</v>
      </c>
      <c r="AZ11" s="305" t="str">
        <f>IF(COUNTIF(NAScen,Calculator!$F19)&gt;0,"NA",D11)</f>
        <v>35-44</v>
      </c>
      <c r="BA11" s="306" t="str">
        <f>IF(COUNTIF(NAScen,Calculator!$F19)&gt;0,"NA",E11)</f>
        <v>F</v>
      </c>
      <c r="BB11" s="307" t="str">
        <f t="shared" si="19"/>
        <v>Decile 5.5</v>
      </c>
      <c r="BC11" s="47"/>
      <c r="BD11" s="47"/>
    </row>
    <row r="12" spans="1:56" ht="26.4" customHeight="1" x14ac:dyDescent="0.25">
      <c r="A12" s="47"/>
      <c r="B12" s="258" t="s">
        <v>262</v>
      </c>
      <c r="C12" s="238" t="s">
        <v>3756</v>
      </c>
      <c r="D12" s="245" t="str">
        <f>Calculator!D20</f>
        <v>18-25</v>
      </c>
      <c r="E12" s="237" t="str">
        <f>Calculator!E20</f>
        <v>F</v>
      </c>
      <c r="F12" s="246" t="str">
        <f>Calculator!F20</f>
        <v>Low</v>
      </c>
      <c r="G12" s="276">
        <f t="shared" si="0"/>
        <v>1.7699999999999998</v>
      </c>
      <c r="H12" s="277">
        <f t="shared" si="1"/>
        <v>0.64000000000000012</v>
      </c>
      <c r="I12" s="277">
        <f t="shared" si="2"/>
        <v>3.6500000000000004</v>
      </c>
      <c r="J12" s="277">
        <f t="shared" si="3"/>
        <v>0</v>
      </c>
      <c r="K12" s="278">
        <f t="shared" si="4"/>
        <v>33.134882908670555</v>
      </c>
      <c r="L12" s="287">
        <f t="shared" si="5"/>
        <v>0</v>
      </c>
      <c r="M12" s="288">
        <f t="shared" si="6"/>
        <v>0</v>
      </c>
      <c r="N12" s="288">
        <f t="shared" ref="N12:N15" si="27">AR12-ROUND(I12,0)</f>
        <v>0</v>
      </c>
      <c r="O12" s="288">
        <f t="shared" si="8"/>
        <v>0</v>
      </c>
      <c r="P12" s="288">
        <f t="shared" si="20"/>
        <v>0</v>
      </c>
      <c r="Q12" s="248">
        <f t="shared" si="21"/>
        <v>2</v>
      </c>
      <c r="R12" s="249">
        <f t="shared" si="9"/>
        <v>1</v>
      </c>
      <c r="S12" s="249">
        <f t="shared" si="10"/>
        <v>4</v>
      </c>
      <c r="T12" s="249">
        <f t="shared" si="11"/>
        <v>0</v>
      </c>
      <c r="U12" s="249">
        <f t="shared" si="12"/>
        <v>0</v>
      </c>
      <c r="V12" s="242" t="str">
        <f t="shared" si="13"/>
        <v>2 provider visits, 1 lab or diagnostic test, 4 prescriptions, and minimal other allowed medical expenses.</v>
      </c>
      <c r="W12" s="259" t="str">
        <f t="shared" si="14"/>
        <v/>
      </c>
      <c r="X12" s="238" t="str">
        <f t="shared" si="22"/>
        <v xml:space="preserve">2 provider visits, </v>
      </c>
      <c r="Y12" s="238" t="str">
        <f t="shared" si="23"/>
        <v xml:space="preserve">1 lab or diagnostic test, </v>
      </c>
      <c r="Z12" s="238" t="str">
        <f t="shared" si="24"/>
        <v xml:space="preserve">4 prescriptions, </v>
      </c>
      <c r="AA12" s="238" t="str">
        <f t="shared" si="25"/>
        <v/>
      </c>
      <c r="AB12" s="238" t="str">
        <f t="shared" si="26"/>
        <v>and minimal other allowed medical expenses.</v>
      </c>
      <c r="AC12" s="236" t="str">
        <f t="shared" si="15"/>
        <v>2 provider visits, 1 lab or diagnostic test, 4 prescriptions, and minimal other allowed medical expenses.</v>
      </c>
      <c r="AD12" s="236" t="str">
        <f t="shared" si="16"/>
        <v>2 provider visits, 1 lab or diagnostic test, 4 prescriptions, and minimal other allowed medical expenses.</v>
      </c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94">
        <v>2</v>
      </c>
      <c r="AQ12" s="294">
        <v>1</v>
      </c>
      <c r="AR12" s="294">
        <v>4</v>
      </c>
      <c r="AS12" s="294">
        <v>0</v>
      </c>
      <c r="AT12" s="294">
        <v>0</v>
      </c>
      <c r="AU12" s="295">
        <f t="shared" si="17"/>
        <v>1.7699999999999998</v>
      </c>
      <c r="AV12" s="295">
        <f t="shared" si="17"/>
        <v>0.64000000000000012</v>
      </c>
      <c r="AW12" s="295">
        <f t="shared" si="17"/>
        <v>3.6500000000000004</v>
      </c>
      <c r="AX12" s="295">
        <f t="shared" si="17"/>
        <v>0</v>
      </c>
      <c r="AY12" s="297">
        <f t="shared" si="18"/>
        <v>33.134882908670555</v>
      </c>
      <c r="AZ12" s="305" t="str">
        <f>IF(COUNTIF(NAScen,Calculator!$F20)&gt;0,"NA",D12)</f>
        <v>18-25</v>
      </c>
      <c r="BA12" s="306" t="str">
        <f>IF(COUNTIF(NAScen,Calculator!$F20)&gt;0,"NA",E12)</f>
        <v>F</v>
      </c>
      <c r="BB12" s="307" t="str">
        <f t="shared" si="19"/>
        <v>Decile 3</v>
      </c>
      <c r="BC12" s="47"/>
      <c r="BD12" s="47"/>
    </row>
    <row r="13" spans="1:56" ht="26.4" customHeight="1" x14ac:dyDescent="0.25">
      <c r="A13" s="47"/>
      <c r="B13" s="258" t="s">
        <v>263</v>
      </c>
      <c r="C13" s="238" t="s">
        <v>3757</v>
      </c>
      <c r="D13" s="245" t="str">
        <f>Calculator!D21</f>
        <v>18-25</v>
      </c>
      <c r="E13" s="237" t="str">
        <f>Calculator!E21</f>
        <v>M</v>
      </c>
      <c r="F13" s="246" t="str">
        <f>Calculator!F21</f>
        <v>Medium</v>
      </c>
      <c r="G13" s="276">
        <f t="shared" si="0"/>
        <v>1.605</v>
      </c>
      <c r="H13" s="277">
        <f t="shared" si="1"/>
        <v>0.53500000000000003</v>
      </c>
      <c r="I13" s="277">
        <f t="shared" si="2"/>
        <v>1.625</v>
      </c>
      <c r="J13" s="277">
        <f t="shared" si="3"/>
        <v>0</v>
      </c>
      <c r="K13" s="278">
        <f t="shared" si="4"/>
        <v>38.751733846887817</v>
      </c>
      <c r="L13" s="287">
        <f t="shared" si="5"/>
        <v>0</v>
      </c>
      <c r="M13" s="288">
        <f t="shared" si="6"/>
        <v>0</v>
      </c>
      <c r="N13" s="288">
        <f t="shared" si="27"/>
        <v>0</v>
      </c>
      <c r="O13" s="288">
        <f t="shared" si="8"/>
        <v>0</v>
      </c>
      <c r="P13" s="288">
        <f t="shared" si="20"/>
        <v>0</v>
      </c>
      <c r="Q13" s="248">
        <f t="shared" si="21"/>
        <v>2</v>
      </c>
      <c r="R13" s="249">
        <f t="shared" si="9"/>
        <v>1</v>
      </c>
      <c r="S13" s="249">
        <f t="shared" si="10"/>
        <v>2</v>
      </c>
      <c r="T13" s="249">
        <f t="shared" si="11"/>
        <v>0</v>
      </c>
      <c r="U13" s="249">
        <f t="shared" si="12"/>
        <v>0</v>
      </c>
      <c r="V13" s="242" t="str">
        <f t="shared" si="13"/>
        <v>2 provider visits, 1 lab or diagnostic test, 2 prescriptions, and minimal other allowed medical expenses.</v>
      </c>
      <c r="W13" s="259" t="str">
        <f t="shared" si="14"/>
        <v/>
      </c>
      <c r="X13" s="238" t="str">
        <f t="shared" si="22"/>
        <v xml:space="preserve">2 provider visits, </v>
      </c>
      <c r="Y13" s="238" t="str">
        <f t="shared" si="23"/>
        <v xml:space="preserve">1 lab or diagnostic test, </v>
      </c>
      <c r="Z13" s="238" t="str">
        <f t="shared" si="24"/>
        <v xml:space="preserve">2 prescriptions, </v>
      </c>
      <c r="AA13" s="238" t="str">
        <f t="shared" si="25"/>
        <v/>
      </c>
      <c r="AB13" s="238" t="str">
        <f t="shared" si="26"/>
        <v>and minimal other allowed medical expenses.</v>
      </c>
      <c r="AC13" s="236" t="str">
        <f t="shared" si="15"/>
        <v>2 provider visits, 1 lab or diagnostic test, 2 prescriptions, and minimal other allowed medical expenses.</v>
      </c>
      <c r="AD13" s="236" t="str">
        <f t="shared" si="16"/>
        <v>2 provider visits, 1 lab or diagnostic test, 2 prescriptions, and minimal other allowed medical expenses.</v>
      </c>
      <c r="AE13" s="236"/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94">
        <v>2</v>
      </c>
      <c r="AQ13" s="294">
        <v>1</v>
      </c>
      <c r="AR13" s="294">
        <v>2</v>
      </c>
      <c r="AS13" s="294">
        <v>0</v>
      </c>
      <c r="AT13" s="294">
        <v>0</v>
      </c>
      <c r="AU13" s="295">
        <f t="shared" si="17"/>
        <v>1.605</v>
      </c>
      <c r="AV13" s="295">
        <f t="shared" si="17"/>
        <v>0.53500000000000003</v>
      </c>
      <c r="AW13" s="295">
        <f t="shared" si="17"/>
        <v>1.625</v>
      </c>
      <c r="AX13" s="295">
        <f t="shared" si="17"/>
        <v>0</v>
      </c>
      <c r="AY13" s="297">
        <f t="shared" si="18"/>
        <v>38.751733846887817</v>
      </c>
      <c r="AZ13" s="305" t="str">
        <f>IF(COUNTIF(NAScen,Calculator!$F21)&gt;0,"NA",D13)</f>
        <v>18-25</v>
      </c>
      <c r="BA13" s="306" t="str">
        <f>IF(COUNTIF(NAScen,Calculator!$F21)&gt;0,"NA",E13)</f>
        <v>M</v>
      </c>
      <c r="BB13" s="307" t="str">
        <f t="shared" si="19"/>
        <v>Decile 5.5</v>
      </c>
      <c r="BC13" s="47"/>
      <c r="BD13" s="47"/>
    </row>
    <row r="14" spans="1:56" ht="26.4" customHeight="1" x14ac:dyDescent="0.25">
      <c r="A14" s="47"/>
      <c r="B14" s="258" t="s">
        <v>264</v>
      </c>
      <c r="C14" s="238" t="s">
        <v>3758</v>
      </c>
      <c r="D14" s="245" t="str">
        <f>Calculator!D22</f>
        <v>26-34</v>
      </c>
      <c r="E14" s="237" t="str">
        <f>Calculator!E22</f>
        <v>F</v>
      </c>
      <c r="F14" s="246" t="str">
        <f>Calculator!F22</f>
        <v>Low</v>
      </c>
      <c r="G14" s="276">
        <f t="shared" si="0"/>
        <v>2.89</v>
      </c>
      <c r="H14" s="277">
        <f t="shared" si="1"/>
        <v>1.1800000000000002</v>
      </c>
      <c r="I14" s="277">
        <f t="shared" si="2"/>
        <v>5.629999999999999</v>
      </c>
      <c r="J14" s="277">
        <f t="shared" si="3"/>
        <v>0</v>
      </c>
      <c r="K14" s="278">
        <f t="shared" si="4"/>
        <v>57.121813602692967</v>
      </c>
      <c r="L14" s="287">
        <f t="shared" si="5"/>
        <v>0</v>
      </c>
      <c r="M14" s="288">
        <f t="shared" si="6"/>
        <v>0</v>
      </c>
      <c r="N14" s="288">
        <f t="shared" si="27"/>
        <v>0</v>
      </c>
      <c r="O14" s="288">
        <f t="shared" si="8"/>
        <v>0</v>
      </c>
      <c r="P14" s="288">
        <f t="shared" si="20"/>
        <v>0</v>
      </c>
      <c r="Q14" s="248">
        <f t="shared" si="21"/>
        <v>3</v>
      </c>
      <c r="R14" s="249">
        <f t="shared" si="9"/>
        <v>1</v>
      </c>
      <c r="S14" s="249">
        <f t="shared" si="10"/>
        <v>6</v>
      </c>
      <c r="T14" s="249">
        <f t="shared" si="11"/>
        <v>0</v>
      </c>
      <c r="U14" s="249">
        <f t="shared" si="12"/>
        <v>100</v>
      </c>
      <c r="V14" s="242" t="str">
        <f t="shared" si="13"/>
        <v>3 provider visits, 1 lab or diagnostic test, 6 prescriptions, and $100 in other allowed medical expenses.</v>
      </c>
      <c r="W14" s="259" t="str">
        <f t="shared" si="14"/>
        <v/>
      </c>
      <c r="X14" s="238" t="str">
        <f t="shared" si="22"/>
        <v xml:space="preserve">3 provider visits, </v>
      </c>
      <c r="Y14" s="238" t="str">
        <f t="shared" si="23"/>
        <v xml:space="preserve">1 lab or diagnostic test, </v>
      </c>
      <c r="Z14" s="238" t="str">
        <f t="shared" si="24"/>
        <v xml:space="preserve">6 prescriptions, </v>
      </c>
      <c r="AA14" s="238" t="str">
        <f t="shared" si="25"/>
        <v/>
      </c>
      <c r="AB14" s="238" t="str">
        <f t="shared" si="26"/>
        <v>and $100 in other allowed medical expenses.</v>
      </c>
      <c r="AC14" s="236" t="str">
        <f t="shared" si="15"/>
        <v>3 provider visits, 1 lab or diagnostic test, 6 prescriptions, and $100 in other allowed medical expenses.</v>
      </c>
      <c r="AD14" s="236" t="str">
        <f t="shared" si="16"/>
        <v>3 provider visits, 1 lab or diagnostic test, 6 prescriptions, and $100 in other allowed medical expenses.</v>
      </c>
      <c r="AE14" s="236"/>
      <c r="AF14" s="236"/>
      <c r="AG14" s="236"/>
      <c r="AH14" s="236"/>
      <c r="AI14" s="236"/>
      <c r="AJ14" s="236"/>
      <c r="AK14" s="236"/>
      <c r="AL14" s="236"/>
      <c r="AM14" s="236"/>
      <c r="AN14" s="236"/>
      <c r="AO14" s="236"/>
      <c r="AP14" s="294">
        <v>3</v>
      </c>
      <c r="AQ14" s="294">
        <v>1</v>
      </c>
      <c r="AR14" s="294">
        <v>6</v>
      </c>
      <c r="AS14" s="294">
        <v>0</v>
      </c>
      <c r="AT14" s="294">
        <v>100</v>
      </c>
      <c r="AU14" s="295">
        <f t="shared" si="17"/>
        <v>2.89</v>
      </c>
      <c r="AV14" s="295">
        <f t="shared" si="17"/>
        <v>1.1800000000000002</v>
      </c>
      <c r="AW14" s="295">
        <f t="shared" si="17"/>
        <v>5.629999999999999</v>
      </c>
      <c r="AX14" s="295">
        <f t="shared" si="17"/>
        <v>0</v>
      </c>
      <c r="AY14" s="297">
        <f t="shared" si="18"/>
        <v>57.121813602692967</v>
      </c>
      <c r="AZ14" s="305" t="str">
        <f>IF(COUNTIF(NAScen,Calculator!$F22)&gt;0,"NA",D14)</f>
        <v>26-34</v>
      </c>
      <c r="BA14" s="306" t="str">
        <f>IF(COUNTIF(NAScen,Calculator!$F22)&gt;0,"NA",E14)</f>
        <v>F</v>
      </c>
      <c r="BB14" s="307" t="str">
        <f t="shared" si="19"/>
        <v>Decile 3</v>
      </c>
      <c r="BC14" s="47"/>
      <c r="BD14" s="47"/>
    </row>
    <row r="15" spans="1:56" ht="26.4" customHeight="1" thickBot="1" x14ac:dyDescent="0.3">
      <c r="A15" s="47"/>
      <c r="B15" s="260" t="s">
        <v>265</v>
      </c>
      <c r="C15" s="261" t="s">
        <v>3759</v>
      </c>
      <c r="D15" s="262" t="str">
        <f>Calculator!D23</f>
        <v>6-17</v>
      </c>
      <c r="E15" s="263" t="str">
        <f>Calculator!E23</f>
        <v>F</v>
      </c>
      <c r="F15" s="264" t="str">
        <f>Calculator!F23</f>
        <v>Medium</v>
      </c>
      <c r="G15" s="279">
        <f t="shared" si="0"/>
        <v>3.31</v>
      </c>
      <c r="H15" s="280">
        <f t="shared" si="1"/>
        <v>1.0999999999999999</v>
      </c>
      <c r="I15" s="280">
        <f t="shared" si="2"/>
        <v>2.4449999999999998</v>
      </c>
      <c r="J15" s="280">
        <f t="shared" si="3"/>
        <v>0</v>
      </c>
      <c r="K15" s="281">
        <f t="shared" si="4"/>
        <v>68.578366569312877</v>
      </c>
      <c r="L15" s="289">
        <f t="shared" si="5"/>
        <v>0</v>
      </c>
      <c r="M15" s="290">
        <f t="shared" si="6"/>
        <v>0</v>
      </c>
      <c r="N15" s="290">
        <f t="shared" si="27"/>
        <v>0</v>
      </c>
      <c r="O15" s="290">
        <f t="shared" si="8"/>
        <v>0</v>
      </c>
      <c r="P15" s="290">
        <f t="shared" si="20"/>
        <v>0</v>
      </c>
      <c r="Q15" s="265">
        <f t="shared" si="21"/>
        <v>3</v>
      </c>
      <c r="R15" s="266">
        <f t="shared" si="9"/>
        <v>1</v>
      </c>
      <c r="S15" s="266">
        <f t="shared" si="10"/>
        <v>2</v>
      </c>
      <c r="T15" s="266">
        <f t="shared" si="11"/>
        <v>0</v>
      </c>
      <c r="U15" s="266">
        <f t="shared" si="12"/>
        <v>100</v>
      </c>
      <c r="V15" s="267" t="str">
        <f t="shared" si="13"/>
        <v>3 provider visits, 1 lab or diagnostic test, 2 prescriptions, and $100 in other allowed medical expenses.</v>
      </c>
      <c r="W15" s="268" t="str">
        <f t="shared" si="14"/>
        <v/>
      </c>
      <c r="X15" s="238" t="str">
        <f t="shared" si="22"/>
        <v xml:space="preserve">3 provider visits, </v>
      </c>
      <c r="Y15" s="238" t="str">
        <f t="shared" si="23"/>
        <v xml:space="preserve">1 lab or diagnostic test, </v>
      </c>
      <c r="Z15" s="238" t="str">
        <f t="shared" si="24"/>
        <v xml:space="preserve">2 prescriptions, </v>
      </c>
      <c r="AA15" s="238" t="str">
        <f t="shared" si="25"/>
        <v/>
      </c>
      <c r="AB15" s="238" t="str">
        <f t="shared" si="26"/>
        <v>and $100 in other allowed medical expenses.</v>
      </c>
      <c r="AC15" s="236" t="str">
        <f t="shared" si="15"/>
        <v>3 provider visits, 1 lab or diagnostic test, 2 prescriptions, and $100 in other allowed medical expenses.</v>
      </c>
      <c r="AD15" s="236" t="str">
        <f t="shared" si="16"/>
        <v>3 provider visits, 1 lab or diagnostic test, 2 prescriptions, and $100 in other allowed medical expenses.</v>
      </c>
      <c r="AE15" s="236"/>
      <c r="AF15" s="236"/>
      <c r="AG15" s="236"/>
      <c r="AH15" s="236"/>
      <c r="AI15" s="236"/>
      <c r="AJ15" s="236"/>
      <c r="AK15" s="236"/>
      <c r="AL15" s="236"/>
      <c r="AM15" s="236"/>
      <c r="AN15" s="236"/>
      <c r="AO15" s="236"/>
      <c r="AP15" s="294">
        <v>3</v>
      </c>
      <c r="AQ15" s="294">
        <v>1</v>
      </c>
      <c r="AR15" s="294">
        <v>2</v>
      </c>
      <c r="AS15" s="294">
        <v>0</v>
      </c>
      <c r="AT15" s="294">
        <v>100</v>
      </c>
      <c r="AU15" s="295">
        <f t="shared" si="17"/>
        <v>3.31</v>
      </c>
      <c r="AV15" s="295">
        <f t="shared" si="17"/>
        <v>1.0999999999999999</v>
      </c>
      <c r="AW15" s="295">
        <f t="shared" si="17"/>
        <v>2.4449999999999998</v>
      </c>
      <c r="AX15" s="295">
        <f t="shared" si="17"/>
        <v>0</v>
      </c>
      <c r="AY15" s="297">
        <f t="shared" si="18"/>
        <v>68.578366569312877</v>
      </c>
      <c r="AZ15" s="308" t="str">
        <f>IF(COUNTIF(NAScen,Calculator!$F23)&gt;0,"NA",D15)</f>
        <v>6-17</v>
      </c>
      <c r="BA15" s="309" t="str">
        <f>IF(COUNTIF(NAScen,Calculator!$F23)&gt;0,"NA",E15)</f>
        <v>F</v>
      </c>
      <c r="BB15" s="310" t="str">
        <f t="shared" si="19"/>
        <v>Decile 5.5</v>
      </c>
      <c r="BC15" s="47"/>
      <c r="BD15" s="47"/>
    </row>
    <row r="16" spans="1:56" ht="13.8" thickTop="1" x14ac:dyDescent="0.25">
      <c r="A16" s="47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  <c r="AX16" s="48"/>
      <c r="AY16" s="48"/>
      <c r="AZ16" s="48"/>
      <c r="BA16" s="48"/>
      <c r="BB16" s="48"/>
      <c r="BC16" s="48"/>
      <c r="BD16" s="48"/>
    </row>
    <row r="17" spans="1:56" x14ac:dyDescent="0.25">
      <c r="A17" s="47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</row>
    <row r="18" spans="1:56" x14ac:dyDescent="0.25">
      <c r="A18" s="47"/>
      <c r="B18" s="48"/>
      <c r="C18" s="48"/>
      <c r="D18" s="250"/>
      <c r="E18" s="250"/>
      <c r="F18" s="250"/>
      <c r="G18" s="250"/>
      <c r="H18" s="250"/>
      <c r="I18" s="250"/>
      <c r="J18" s="250"/>
      <c r="K18" s="250"/>
      <c r="L18" s="250"/>
      <c r="M18" s="250"/>
      <c r="N18" s="250"/>
      <c r="O18" s="250"/>
      <c r="P18" s="250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</row>
    <row r="19" spans="1:56" x14ac:dyDescent="0.25">
      <c r="A19" s="47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  <c r="AY19" s="48"/>
      <c r="AZ19" s="48"/>
      <c r="BA19" s="48"/>
      <c r="BB19" s="48"/>
      <c r="BC19" s="48"/>
      <c r="BD19" s="48"/>
    </row>
    <row r="20" spans="1:56" x14ac:dyDescent="0.25">
      <c r="A20" s="47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</row>
    <row r="21" spans="1:56" x14ac:dyDescent="0.25">
      <c r="A21" s="47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</row>
    <row r="22" spans="1:56" x14ac:dyDescent="0.25">
      <c r="A22" s="47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</row>
    <row r="23" spans="1:56" x14ac:dyDescent="0.25">
      <c r="A23" s="47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</row>
    <row r="24" spans="1:56" x14ac:dyDescent="0.25">
      <c r="A24" s="47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251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</row>
    <row r="25" spans="1:56" x14ac:dyDescent="0.25">
      <c r="A25" s="47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  <c r="AX25" s="48"/>
      <c r="AY25" s="48"/>
      <c r="AZ25" s="48"/>
      <c r="BA25" s="48"/>
      <c r="BB25" s="48"/>
      <c r="BC25" s="48"/>
      <c r="BD25" s="48"/>
    </row>
    <row r="26" spans="1:56" x14ac:dyDescent="0.25">
      <c r="A26" s="47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</row>
    <row r="27" spans="1:56" x14ac:dyDescent="0.25">
      <c r="A27" s="47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  <c r="AX27" s="48"/>
      <c r="AY27" s="48"/>
      <c r="AZ27" s="48"/>
      <c r="BA27" s="48"/>
      <c r="BB27" s="48"/>
      <c r="BC27" s="48"/>
      <c r="BD27" s="48"/>
    </row>
    <row r="28" spans="1:56" x14ac:dyDescent="0.25">
      <c r="A28" s="47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</row>
    <row r="29" spans="1:56" x14ac:dyDescent="0.25">
      <c r="A29" s="47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  <c r="AX29" s="48"/>
      <c r="AY29" s="48"/>
      <c r="AZ29" s="48"/>
      <c r="BA29" s="48"/>
      <c r="BB29" s="48"/>
      <c r="BC29" s="48"/>
      <c r="BD29" s="48"/>
    </row>
    <row r="30" spans="1:56" x14ac:dyDescent="0.25">
      <c r="A30" s="47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  <c r="AX30" s="48"/>
      <c r="AY30" s="48"/>
      <c r="AZ30" s="48"/>
      <c r="BA30" s="48"/>
      <c r="BB30" s="48"/>
      <c r="BC30" s="48"/>
      <c r="BD30" s="48"/>
    </row>
    <row r="31" spans="1:56" x14ac:dyDescent="0.25">
      <c r="A31" s="47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  <c r="AX31" s="48"/>
      <c r="AY31" s="48"/>
      <c r="AZ31" s="48"/>
      <c r="BA31" s="48"/>
      <c r="BB31" s="48"/>
      <c r="BC31" s="48"/>
      <c r="BD31" s="48"/>
    </row>
    <row r="32" spans="1:56" x14ac:dyDescent="0.25">
      <c r="A32" s="47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  <c r="AX32" s="48"/>
      <c r="AY32" s="48"/>
      <c r="AZ32" s="48"/>
      <c r="BA32" s="48"/>
      <c r="BB32" s="48"/>
      <c r="BC32" s="48"/>
      <c r="BD32" s="48"/>
    </row>
    <row r="33" spans="1:56" x14ac:dyDescent="0.25">
      <c r="A33" s="47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  <c r="AX33" s="48"/>
      <c r="AY33" s="48"/>
      <c r="AZ33" s="48"/>
      <c r="BA33" s="48"/>
      <c r="BB33" s="48"/>
      <c r="BC33" s="48"/>
      <c r="BD33" s="48"/>
    </row>
    <row r="34" spans="1:56" x14ac:dyDescent="0.25">
      <c r="A34" s="47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  <c r="AX34" s="48"/>
      <c r="AY34" s="48"/>
      <c r="AZ34" s="48"/>
      <c r="BA34" s="48"/>
      <c r="BB34" s="48"/>
      <c r="BC34" s="48"/>
      <c r="BD34" s="48"/>
    </row>
    <row r="35" spans="1:56" x14ac:dyDescent="0.25">
      <c r="A35" s="47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  <c r="AJ35" s="48"/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  <c r="AX35" s="48"/>
      <c r="AY35" s="48"/>
      <c r="AZ35" s="48"/>
      <c r="BA35" s="48"/>
      <c r="BB35" s="48"/>
      <c r="BC35" s="48"/>
      <c r="BD35" s="48"/>
    </row>
    <row r="36" spans="1:56" x14ac:dyDescent="0.25">
      <c r="A36" s="47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</row>
    <row r="37" spans="1:56" x14ac:dyDescent="0.25">
      <c r="A37" s="47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48"/>
      <c r="BA37" s="48"/>
      <c r="BB37" s="48"/>
      <c r="BC37" s="48"/>
      <c r="BD37" s="48"/>
    </row>
    <row r="38" spans="1:56" x14ac:dyDescent="0.25">
      <c r="A38" s="47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48"/>
    </row>
    <row r="39" spans="1:56" x14ac:dyDescent="0.25">
      <c r="A39" s="47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  <c r="AJ39" s="48"/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  <c r="AX39" s="48"/>
      <c r="AY39" s="48"/>
      <c r="AZ39" s="48"/>
      <c r="BA39" s="48"/>
      <c r="BB39" s="48"/>
      <c r="BC39" s="48"/>
      <c r="BD39" s="48"/>
    </row>
    <row r="40" spans="1:56" x14ac:dyDescent="0.25">
      <c r="A40" s="47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  <c r="AJ40" s="48"/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48"/>
    </row>
    <row r="41" spans="1:56" x14ac:dyDescent="0.25">
      <c r="A41" s="47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  <c r="AJ41" s="48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  <c r="AX41" s="48"/>
      <c r="AY41" s="48"/>
      <c r="AZ41" s="48"/>
      <c r="BA41" s="48"/>
      <c r="BB41" s="48"/>
      <c r="BC41" s="48"/>
      <c r="BD41" s="48"/>
    </row>
    <row r="42" spans="1:56" x14ac:dyDescent="0.25">
      <c r="A42" s="47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48"/>
    </row>
    <row r="43" spans="1:56" x14ac:dyDescent="0.25">
      <c r="A43" s="47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  <c r="AX43" s="48"/>
      <c r="AY43" s="48"/>
      <c r="AZ43" s="48"/>
      <c r="BA43" s="48"/>
      <c r="BB43" s="48"/>
      <c r="BC43" s="48"/>
      <c r="BD43" s="48"/>
    </row>
    <row r="44" spans="1:56" x14ac:dyDescent="0.25">
      <c r="A44" s="47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48"/>
    </row>
    <row r="45" spans="1:56" x14ac:dyDescent="0.25">
      <c r="A45" s="47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</row>
    <row r="46" spans="1:56" x14ac:dyDescent="0.25">
      <c r="A46" s="47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48"/>
    </row>
  </sheetData>
  <dataValidations count="1">
    <dataValidation type="decimal" operator="greaterThan" allowBlank="1" showInputMessage="1" showErrorMessage="1" sqref="S8">
      <formula1>(-I8)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Spinner 2">
              <controlPr defaultSize="0" autoPict="0">
                <anchor moveWithCells="1" sizeWithCells="1">
                  <from>
                    <xdr:col>16</xdr:col>
                    <xdr:colOff>434340</xdr:colOff>
                    <xdr:row>7</xdr:row>
                    <xdr:rowOff>15240</xdr:rowOff>
                  </from>
                  <to>
                    <xdr:col>16</xdr:col>
                    <xdr:colOff>586740</xdr:colOff>
                    <xdr:row>7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Spinner 5">
              <controlPr defaultSize="0" autoPict="0">
                <anchor moveWithCells="1" sizeWithCells="1">
                  <from>
                    <xdr:col>17</xdr:col>
                    <xdr:colOff>434340</xdr:colOff>
                    <xdr:row>7</xdr:row>
                    <xdr:rowOff>15240</xdr:rowOff>
                  </from>
                  <to>
                    <xdr:col>17</xdr:col>
                    <xdr:colOff>586740</xdr:colOff>
                    <xdr:row>7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Spinner 6">
              <controlPr defaultSize="0" autoPict="0">
                <anchor moveWithCells="1" sizeWithCells="1">
                  <from>
                    <xdr:col>18</xdr:col>
                    <xdr:colOff>441960</xdr:colOff>
                    <xdr:row>7</xdr:row>
                    <xdr:rowOff>15240</xdr:rowOff>
                  </from>
                  <to>
                    <xdr:col>18</xdr:col>
                    <xdr:colOff>594360</xdr:colOff>
                    <xdr:row>7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Spinner 7">
              <controlPr defaultSize="0" autoPict="0">
                <anchor moveWithCells="1" sizeWithCells="1">
                  <from>
                    <xdr:col>19</xdr:col>
                    <xdr:colOff>441960</xdr:colOff>
                    <xdr:row>7</xdr:row>
                    <xdr:rowOff>15240</xdr:rowOff>
                  </from>
                  <to>
                    <xdr:col>19</xdr:col>
                    <xdr:colOff>594360</xdr:colOff>
                    <xdr:row>7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8" name="Spinner 8">
              <controlPr defaultSize="0" autoPict="0">
                <anchor moveWithCells="1" sizeWithCells="1">
                  <from>
                    <xdr:col>20</xdr:col>
                    <xdr:colOff>579120</xdr:colOff>
                    <xdr:row>7</xdr:row>
                    <xdr:rowOff>15240</xdr:rowOff>
                  </from>
                  <to>
                    <xdr:col>20</xdr:col>
                    <xdr:colOff>731520</xdr:colOff>
                    <xdr:row>7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9" name="Spinner 9">
              <controlPr defaultSize="0" autoPict="0">
                <anchor moveWithCells="1" sizeWithCells="1">
                  <from>
                    <xdr:col>16</xdr:col>
                    <xdr:colOff>434340</xdr:colOff>
                    <xdr:row>8</xdr:row>
                    <xdr:rowOff>15240</xdr:rowOff>
                  </from>
                  <to>
                    <xdr:col>16</xdr:col>
                    <xdr:colOff>586740</xdr:colOff>
                    <xdr:row>8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0" name="Spinner 10">
              <controlPr defaultSize="0" autoPict="0">
                <anchor moveWithCells="1" sizeWithCells="1">
                  <from>
                    <xdr:col>17</xdr:col>
                    <xdr:colOff>434340</xdr:colOff>
                    <xdr:row>8</xdr:row>
                    <xdr:rowOff>15240</xdr:rowOff>
                  </from>
                  <to>
                    <xdr:col>17</xdr:col>
                    <xdr:colOff>586740</xdr:colOff>
                    <xdr:row>8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1" name="Spinner 11">
              <controlPr defaultSize="0" autoPict="0">
                <anchor moveWithCells="1" sizeWithCells="1">
                  <from>
                    <xdr:col>18</xdr:col>
                    <xdr:colOff>441960</xdr:colOff>
                    <xdr:row>8</xdr:row>
                    <xdr:rowOff>15240</xdr:rowOff>
                  </from>
                  <to>
                    <xdr:col>18</xdr:col>
                    <xdr:colOff>594360</xdr:colOff>
                    <xdr:row>8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2" name="Spinner 12">
              <controlPr defaultSize="0" autoPict="0">
                <anchor moveWithCells="1" sizeWithCells="1">
                  <from>
                    <xdr:col>19</xdr:col>
                    <xdr:colOff>441960</xdr:colOff>
                    <xdr:row>8</xdr:row>
                    <xdr:rowOff>15240</xdr:rowOff>
                  </from>
                  <to>
                    <xdr:col>19</xdr:col>
                    <xdr:colOff>594360</xdr:colOff>
                    <xdr:row>8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3" name="Spinner 13">
              <controlPr defaultSize="0" autoPict="0">
                <anchor moveWithCells="1" sizeWithCells="1">
                  <from>
                    <xdr:col>20</xdr:col>
                    <xdr:colOff>579120</xdr:colOff>
                    <xdr:row>8</xdr:row>
                    <xdr:rowOff>15240</xdr:rowOff>
                  </from>
                  <to>
                    <xdr:col>20</xdr:col>
                    <xdr:colOff>731520</xdr:colOff>
                    <xdr:row>8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4" name="Spinner 14">
              <controlPr defaultSize="0" autoPict="0">
                <anchor moveWithCells="1" sizeWithCells="1">
                  <from>
                    <xdr:col>20</xdr:col>
                    <xdr:colOff>579120</xdr:colOff>
                    <xdr:row>9</xdr:row>
                    <xdr:rowOff>15240</xdr:rowOff>
                  </from>
                  <to>
                    <xdr:col>20</xdr:col>
                    <xdr:colOff>731520</xdr:colOff>
                    <xdr:row>9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5" name="Spinner 15">
              <controlPr defaultSize="0" autoPict="0">
                <anchor moveWithCells="1" sizeWithCells="1">
                  <from>
                    <xdr:col>20</xdr:col>
                    <xdr:colOff>579120</xdr:colOff>
                    <xdr:row>10</xdr:row>
                    <xdr:rowOff>15240</xdr:rowOff>
                  </from>
                  <to>
                    <xdr:col>20</xdr:col>
                    <xdr:colOff>731520</xdr:colOff>
                    <xdr:row>10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6" name="Spinner 16">
              <controlPr defaultSize="0" autoPict="0">
                <anchor moveWithCells="1" sizeWithCells="1">
                  <from>
                    <xdr:col>20</xdr:col>
                    <xdr:colOff>579120</xdr:colOff>
                    <xdr:row>11</xdr:row>
                    <xdr:rowOff>22860</xdr:rowOff>
                  </from>
                  <to>
                    <xdr:col>20</xdr:col>
                    <xdr:colOff>731520</xdr:colOff>
                    <xdr:row>11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7" name="Spinner 17">
              <controlPr defaultSize="0" autoPict="0">
                <anchor moveWithCells="1" sizeWithCells="1">
                  <from>
                    <xdr:col>20</xdr:col>
                    <xdr:colOff>579120</xdr:colOff>
                    <xdr:row>12</xdr:row>
                    <xdr:rowOff>22860</xdr:rowOff>
                  </from>
                  <to>
                    <xdr:col>20</xdr:col>
                    <xdr:colOff>731520</xdr:colOff>
                    <xdr:row>12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8" name="Spinner 18">
              <controlPr defaultSize="0" autoPict="0">
                <anchor moveWithCells="1" sizeWithCells="1">
                  <from>
                    <xdr:col>20</xdr:col>
                    <xdr:colOff>579120</xdr:colOff>
                    <xdr:row>13</xdr:row>
                    <xdr:rowOff>7620</xdr:rowOff>
                  </from>
                  <to>
                    <xdr:col>20</xdr:col>
                    <xdr:colOff>731520</xdr:colOff>
                    <xdr:row>13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9" name="Spinner 19">
              <controlPr defaultSize="0" autoPict="0">
                <anchor moveWithCells="1" sizeWithCells="1">
                  <from>
                    <xdr:col>20</xdr:col>
                    <xdr:colOff>579120</xdr:colOff>
                    <xdr:row>14</xdr:row>
                    <xdr:rowOff>7620</xdr:rowOff>
                  </from>
                  <to>
                    <xdr:col>20</xdr:col>
                    <xdr:colOff>731520</xdr:colOff>
                    <xdr:row>14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0" name="Spinner 20">
              <controlPr defaultSize="0" autoPict="0">
                <anchor moveWithCells="1" sizeWithCells="1">
                  <from>
                    <xdr:col>19</xdr:col>
                    <xdr:colOff>441960</xdr:colOff>
                    <xdr:row>9</xdr:row>
                    <xdr:rowOff>15240</xdr:rowOff>
                  </from>
                  <to>
                    <xdr:col>19</xdr:col>
                    <xdr:colOff>594360</xdr:colOff>
                    <xdr:row>9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1" name="Spinner 21">
              <controlPr defaultSize="0" autoPict="0">
                <anchor moveWithCells="1" sizeWithCells="1">
                  <from>
                    <xdr:col>19</xdr:col>
                    <xdr:colOff>441960</xdr:colOff>
                    <xdr:row>10</xdr:row>
                    <xdr:rowOff>22860</xdr:rowOff>
                  </from>
                  <to>
                    <xdr:col>19</xdr:col>
                    <xdr:colOff>594360</xdr:colOff>
                    <xdr:row>10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2" name="Spinner 22">
              <controlPr defaultSize="0" autoPict="0">
                <anchor moveWithCells="1" sizeWithCells="1">
                  <from>
                    <xdr:col>19</xdr:col>
                    <xdr:colOff>441960</xdr:colOff>
                    <xdr:row>11</xdr:row>
                    <xdr:rowOff>22860</xdr:rowOff>
                  </from>
                  <to>
                    <xdr:col>19</xdr:col>
                    <xdr:colOff>594360</xdr:colOff>
                    <xdr:row>11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3" name="Spinner 23">
              <controlPr defaultSize="0" autoPict="0">
                <anchor moveWithCells="1" sizeWithCells="1">
                  <from>
                    <xdr:col>19</xdr:col>
                    <xdr:colOff>441960</xdr:colOff>
                    <xdr:row>12</xdr:row>
                    <xdr:rowOff>15240</xdr:rowOff>
                  </from>
                  <to>
                    <xdr:col>19</xdr:col>
                    <xdr:colOff>594360</xdr:colOff>
                    <xdr:row>12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4" name="Spinner 24">
              <controlPr defaultSize="0" autoPict="0">
                <anchor moveWithCells="1" sizeWithCells="1">
                  <from>
                    <xdr:col>19</xdr:col>
                    <xdr:colOff>441960</xdr:colOff>
                    <xdr:row>13</xdr:row>
                    <xdr:rowOff>15240</xdr:rowOff>
                  </from>
                  <to>
                    <xdr:col>19</xdr:col>
                    <xdr:colOff>594360</xdr:colOff>
                    <xdr:row>13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5" name="Spinner 25">
              <controlPr defaultSize="0" autoPict="0">
                <anchor moveWithCells="1" sizeWithCells="1">
                  <from>
                    <xdr:col>19</xdr:col>
                    <xdr:colOff>441960</xdr:colOff>
                    <xdr:row>14</xdr:row>
                    <xdr:rowOff>15240</xdr:rowOff>
                  </from>
                  <to>
                    <xdr:col>19</xdr:col>
                    <xdr:colOff>594360</xdr:colOff>
                    <xdr:row>14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6" name="Spinner 26">
              <controlPr defaultSize="0" autoPict="0">
                <anchor moveWithCells="1" sizeWithCells="1">
                  <from>
                    <xdr:col>18</xdr:col>
                    <xdr:colOff>441960</xdr:colOff>
                    <xdr:row>9</xdr:row>
                    <xdr:rowOff>15240</xdr:rowOff>
                  </from>
                  <to>
                    <xdr:col>18</xdr:col>
                    <xdr:colOff>594360</xdr:colOff>
                    <xdr:row>9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27" name="Spinner 27">
              <controlPr defaultSize="0" autoPict="0">
                <anchor moveWithCells="1" sizeWithCells="1">
                  <from>
                    <xdr:col>18</xdr:col>
                    <xdr:colOff>441960</xdr:colOff>
                    <xdr:row>10</xdr:row>
                    <xdr:rowOff>22860</xdr:rowOff>
                  </from>
                  <to>
                    <xdr:col>18</xdr:col>
                    <xdr:colOff>594360</xdr:colOff>
                    <xdr:row>10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8" name="Spinner 28">
              <controlPr defaultSize="0" autoPict="0">
                <anchor moveWithCells="1" sizeWithCells="1">
                  <from>
                    <xdr:col>18</xdr:col>
                    <xdr:colOff>441960</xdr:colOff>
                    <xdr:row>11</xdr:row>
                    <xdr:rowOff>22860</xdr:rowOff>
                  </from>
                  <to>
                    <xdr:col>18</xdr:col>
                    <xdr:colOff>594360</xdr:colOff>
                    <xdr:row>11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9" name="Spinner 29">
              <controlPr defaultSize="0" autoPict="0">
                <anchor moveWithCells="1" sizeWithCells="1">
                  <from>
                    <xdr:col>18</xdr:col>
                    <xdr:colOff>441960</xdr:colOff>
                    <xdr:row>12</xdr:row>
                    <xdr:rowOff>22860</xdr:rowOff>
                  </from>
                  <to>
                    <xdr:col>18</xdr:col>
                    <xdr:colOff>594360</xdr:colOff>
                    <xdr:row>12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0" name="Spinner 30">
              <controlPr defaultSize="0" autoPict="0">
                <anchor moveWithCells="1" sizeWithCells="1">
                  <from>
                    <xdr:col>18</xdr:col>
                    <xdr:colOff>441960</xdr:colOff>
                    <xdr:row>13</xdr:row>
                    <xdr:rowOff>15240</xdr:rowOff>
                  </from>
                  <to>
                    <xdr:col>18</xdr:col>
                    <xdr:colOff>594360</xdr:colOff>
                    <xdr:row>13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1" name="Spinner 31">
              <controlPr defaultSize="0" autoPict="0">
                <anchor moveWithCells="1" sizeWithCells="1">
                  <from>
                    <xdr:col>18</xdr:col>
                    <xdr:colOff>441960</xdr:colOff>
                    <xdr:row>14</xdr:row>
                    <xdr:rowOff>7620</xdr:rowOff>
                  </from>
                  <to>
                    <xdr:col>18</xdr:col>
                    <xdr:colOff>594360</xdr:colOff>
                    <xdr:row>14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2" name="Spinner 33">
              <controlPr defaultSize="0" autoPict="0">
                <anchor moveWithCells="1" sizeWithCells="1">
                  <from>
                    <xdr:col>17</xdr:col>
                    <xdr:colOff>434340</xdr:colOff>
                    <xdr:row>9</xdr:row>
                    <xdr:rowOff>7620</xdr:rowOff>
                  </from>
                  <to>
                    <xdr:col>17</xdr:col>
                    <xdr:colOff>586740</xdr:colOff>
                    <xdr:row>9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3" name="Spinner 34">
              <controlPr defaultSize="0" autoPict="0">
                <anchor moveWithCells="1" sizeWithCells="1">
                  <from>
                    <xdr:col>17</xdr:col>
                    <xdr:colOff>434340</xdr:colOff>
                    <xdr:row>10</xdr:row>
                    <xdr:rowOff>15240</xdr:rowOff>
                  </from>
                  <to>
                    <xdr:col>17</xdr:col>
                    <xdr:colOff>586740</xdr:colOff>
                    <xdr:row>10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4" name="Spinner 35">
              <controlPr defaultSize="0" autoPict="0">
                <anchor moveWithCells="1" sizeWithCells="1">
                  <from>
                    <xdr:col>17</xdr:col>
                    <xdr:colOff>434340</xdr:colOff>
                    <xdr:row>11</xdr:row>
                    <xdr:rowOff>15240</xdr:rowOff>
                  </from>
                  <to>
                    <xdr:col>17</xdr:col>
                    <xdr:colOff>586740</xdr:colOff>
                    <xdr:row>11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5" name="Spinner 36">
              <controlPr defaultSize="0" autoPict="0">
                <anchor moveWithCells="1" sizeWithCells="1">
                  <from>
                    <xdr:col>17</xdr:col>
                    <xdr:colOff>434340</xdr:colOff>
                    <xdr:row>12</xdr:row>
                    <xdr:rowOff>7620</xdr:rowOff>
                  </from>
                  <to>
                    <xdr:col>17</xdr:col>
                    <xdr:colOff>586740</xdr:colOff>
                    <xdr:row>12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36" name="Spinner 37">
              <controlPr defaultSize="0" autoPict="0">
                <anchor moveWithCells="1" sizeWithCells="1">
                  <from>
                    <xdr:col>17</xdr:col>
                    <xdr:colOff>434340</xdr:colOff>
                    <xdr:row>13</xdr:row>
                    <xdr:rowOff>0</xdr:rowOff>
                  </from>
                  <to>
                    <xdr:col>17</xdr:col>
                    <xdr:colOff>586740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37" name="Spinner 38">
              <controlPr defaultSize="0" autoPict="0">
                <anchor moveWithCells="1" sizeWithCells="1">
                  <from>
                    <xdr:col>17</xdr:col>
                    <xdr:colOff>434340</xdr:colOff>
                    <xdr:row>14</xdr:row>
                    <xdr:rowOff>0</xdr:rowOff>
                  </from>
                  <to>
                    <xdr:col>17</xdr:col>
                    <xdr:colOff>586740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38" name="Spinner 39">
              <controlPr defaultSize="0" autoPict="0">
                <anchor moveWithCells="1" sizeWithCells="1">
                  <from>
                    <xdr:col>16</xdr:col>
                    <xdr:colOff>434340</xdr:colOff>
                    <xdr:row>10</xdr:row>
                    <xdr:rowOff>15240</xdr:rowOff>
                  </from>
                  <to>
                    <xdr:col>16</xdr:col>
                    <xdr:colOff>586740</xdr:colOff>
                    <xdr:row>10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8" r:id="rId39" name="Spinner 40">
              <controlPr defaultSize="0" autoPict="0">
                <anchor moveWithCells="1" sizeWithCells="1">
                  <from>
                    <xdr:col>16</xdr:col>
                    <xdr:colOff>434340</xdr:colOff>
                    <xdr:row>11</xdr:row>
                    <xdr:rowOff>15240</xdr:rowOff>
                  </from>
                  <to>
                    <xdr:col>16</xdr:col>
                    <xdr:colOff>586740</xdr:colOff>
                    <xdr:row>11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9" r:id="rId40" name="Spinner 41">
              <controlPr defaultSize="0" autoPict="0">
                <anchor moveWithCells="1" sizeWithCells="1">
                  <from>
                    <xdr:col>16</xdr:col>
                    <xdr:colOff>434340</xdr:colOff>
                    <xdr:row>12</xdr:row>
                    <xdr:rowOff>0</xdr:rowOff>
                  </from>
                  <to>
                    <xdr:col>16</xdr:col>
                    <xdr:colOff>586740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41" name="Spinner 42">
              <controlPr defaultSize="0" autoPict="0">
                <anchor moveWithCells="1" sizeWithCells="1">
                  <from>
                    <xdr:col>16</xdr:col>
                    <xdr:colOff>434340</xdr:colOff>
                    <xdr:row>9</xdr:row>
                    <xdr:rowOff>0</xdr:rowOff>
                  </from>
                  <to>
                    <xdr:col>16</xdr:col>
                    <xdr:colOff>586740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42" name="Spinner 43">
              <controlPr defaultSize="0" autoPict="0">
                <anchor moveWithCells="1" sizeWithCells="1">
                  <from>
                    <xdr:col>16</xdr:col>
                    <xdr:colOff>434340</xdr:colOff>
                    <xdr:row>13</xdr:row>
                    <xdr:rowOff>7620</xdr:rowOff>
                  </from>
                  <to>
                    <xdr:col>16</xdr:col>
                    <xdr:colOff>586740</xdr:colOff>
                    <xdr:row>13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43" name="Spinner 44">
              <controlPr defaultSize="0" autoPict="0">
                <anchor moveWithCells="1" sizeWithCells="1">
                  <from>
                    <xdr:col>16</xdr:col>
                    <xdr:colOff>434340</xdr:colOff>
                    <xdr:row>14</xdr:row>
                    <xdr:rowOff>7620</xdr:rowOff>
                  </from>
                  <to>
                    <xdr:col>16</xdr:col>
                    <xdr:colOff>586740</xdr:colOff>
                    <xdr:row>14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44" name="Spinner 55">
              <controlPr defaultSize="0" autoPict="0">
                <anchor moveWithCells="1" sizeWithCells="1">
                  <from>
                    <xdr:col>16</xdr:col>
                    <xdr:colOff>434340</xdr:colOff>
                    <xdr:row>7</xdr:row>
                    <xdr:rowOff>15240</xdr:rowOff>
                  </from>
                  <to>
                    <xdr:col>16</xdr:col>
                    <xdr:colOff>586740</xdr:colOff>
                    <xdr:row>7</xdr:row>
                    <xdr:rowOff>320040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B5B9732C-E535-4643-880B-9DAD3805701C}">
            <xm:f>(VALUE(MID($B8,8,1))&gt;Calculator!$F$13)</xm:f>
            <x14:dxf>
              <font>
                <color theme="0" tint="-0.14996795556505021"/>
              </font>
              <fill>
                <patternFill>
                  <bgColor theme="0" tint="-0.14996795556505021"/>
                </patternFill>
              </fill>
            </x14:dxf>
          </x14:cfRule>
          <xm:sqref>B9:W15 R8:W8 B8:P8</xm:sqref>
        </x14:conditionalFormatting>
        <x14:conditionalFormatting xmlns:xm="http://schemas.microsoft.com/office/excel/2006/main">
          <x14:cfRule type="expression" priority="1" id="{D7F020A0-195D-481E-AC15-E1F889801AFE}">
            <xm:f>(VALUE(MID($B8,8,1))&gt;Calculator!$F$13)</xm:f>
            <x14:dxf>
              <font>
                <color theme="0" tint="-0.14996795556505021"/>
              </font>
              <fill>
                <patternFill>
                  <bgColor theme="0" tint="-0.14996795556505021"/>
                </patternFill>
              </fill>
            </x14:dxf>
          </x14:cfRule>
          <xm:sqref>Q8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T58"/>
  <sheetViews>
    <sheetView workbookViewId="0">
      <pane xSplit="3" ySplit="3" topLeftCell="D4" activePane="bottomRight" state="frozen"/>
      <selection pane="topRight" activeCell="D1" sqref="D1"/>
      <selection pane="bottomLeft" activeCell="A3" sqref="A3"/>
      <selection pane="bottomRight" activeCell="E5" sqref="E5"/>
    </sheetView>
  </sheetViews>
  <sheetFormatPr defaultRowHeight="13.2" x14ac:dyDescent="0.25"/>
  <cols>
    <col min="1" max="1" width="26.88671875" customWidth="1"/>
    <col min="2" max="2" width="22.5546875" customWidth="1"/>
    <col min="3" max="3" width="13.33203125" customWidth="1"/>
    <col min="4" max="4" width="8.88671875" customWidth="1"/>
    <col min="10" max="11" width="8.88671875" customWidth="1"/>
    <col min="12" max="12" width="9.109375" customWidth="1"/>
    <col min="13" max="19" width="9" bestFit="1" customWidth="1"/>
  </cols>
  <sheetData>
    <row r="1" spans="1:46" x14ac:dyDescent="0.25">
      <c r="A1" s="5" t="s">
        <v>3720</v>
      </c>
      <c r="D1" s="2" t="s">
        <v>3721</v>
      </c>
    </row>
    <row r="2" spans="1:46" x14ac:dyDescent="0.25">
      <c r="A2" s="140"/>
      <c r="B2" s="141"/>
      <c r="C2" s="140"/>
      <c r="D2" s="142" t="s">
        <v>3722</v>
      </c>
      <c r="E2" s="143"/>
      <c r="F2" s="143"/>
      <c r="G2" s="143"/>
      <c r="H2" s="143"/>
      <c r="I2" s="143"/>
      <c r="J2" s="143"/>
      <c r="K2" s="143"/>
      <c r="L2" s="144" t="s">
        <v>4</v>
      </c>
      <c r="M2" s="145"/>
      <c r="N2" s="145"/>
      <c r="O2" s="145"/>
      <c r="P2" s="145"/>
      <c r="Q2" s="145"/>
      <c r="R2" s="145"/>
      <c r="S2" s="145"/>
      <c r="T2" s="146"/>
      <c r="V2" t="s">
        <v>3765</v>
      </c>
      <c r="W2" t="s">
        <v>3767</v>
      </c>
      <c r="AE2" t="s">
        <v>3768</v>
      </c>
      <c r="AM2" t="s">
        <v>3769</v>
      </c>
    </row>
    <row r="3" spans="1:46" x14ac:dyDescent="0.25">
      <c r="A3" s="147" t="s">
        <v>3723</v>
      </c>
      <c r="B3" s="148" t="s">
        <v>3724</v>
      </c>
      <c r="C3" s="147" t="s">
        <v>329</v>
      </c>
      <c r="D3" s="141" t="s">
        <v>3752</v>
      </c>
      <c r="E3" s="141" t="s">
        <v>3753</v>
      </c>
      <c r="F3" s="141" t="s">
        <v>3754</v>
      </c>
      <c r="G3" s="141" t="s">
        <v>3755</v>
      </c>
      <c r="H3" s="141" t="s">
        <v>3756</v>
      </c>
      <c r="I3" s="141" t="s">
        <v>3757</v>
      </c>
      <c r="J3" s="141" t="s">
        <v>3758</v>
      </c>
      <c r="K3" s="141" t="s">
        <v>3759</v>
      </c>
      <c r="L3" s="149" t="str">
        <f>D3</f>
        <v>User1</v>
      </c>
      <c r="M3" s="149" t="str">
        <f t="shared" ref="M3:S3" si="0">E3</f>
        <v>User2</v>
      </c>
      <c r="N3" s="149" t="str">
        <f t="shared" si="0"/>
        <v>User3</v>
      </c>
      <c r="O3" s="149" t="str">
        <f t="shared" si="0"/>
        <v>User4</v>
      </c>
      <c r="P3" s="149" t="str">
        <f t="shared" si="0"/>
        <v>User5</v>
      </c>
      <c r="Q3" s="149" t="str">
        <f t="shared" si="0"/>
        <v>User6</v>
      </c>
      <c r="R3" s="149" t="str">
        <f t="shared" si="0"/>
        <v>User7</v>
      </c>
      <c r="S3" s="149" t="str">
        <f t="shared" si="0"/>
        <v>User8</v>
      </c>
      <c r="T3" s="150" t="s">
        <v>3733</v>
      </c>
      <c r="V3" t="s">
        <v>3766</v>
      </c>
      <c r="W3" t="str">
        <f t="shared" ref="W3:AD3" si="1">D3</f>
        <v>User1</v>
      </c>
      <c r="X3" t="str">
        <f t="shared" si="1"/>
        <v>User2</v>
      </c>
      <c r="Y3" t="str">
        <f t="shared" si="1"/>
        <v>User3</v>
      </c>
      <c r="Z3" t="str">
        <f t="shared" si="1"/>
        <v>User4</v>
      </c>
      <c r="AA3" t="str">
        <f t="shared" si="1"/>
        <v>User5</v>
      </c>
      <c r="AB3" t="str">
        <f t="shared" si="1"/>
        <v>User6</v>
      </c>
      <c r="AC3" t="str">
        <f t="shared" si="1"/>
        <v>User7</v>
      </c>
      <c r="AD3" t="str">
        <f t="shared" si="1"/>
        <v>User8</v>
      </c>
      <c r="AE3" t="str">
        <f t="shared" ref="AE3:AT3" si="2">W3</f>
        <v>User1</v>
      </c>
      <c r="AF3" t="str">
        <f t="shared" si="2"/>
        <v>User2</v>
      </c>
      <c r="AG3" t="str">
        <f t="shared" si="2"/>
        <v>User3</v>
      </c>
      <c r="AH3" t="str">
        <f t="shared" si="2"/>
        <v>User4</v>
      </c>
      <c r="AI3" t="str">
        <f t="shared" si="2"/>
        <v>User5</v>
      </c>
      <c r="AJ3" t="str">
        <f t="shared" si="2"/>
        <v>User6</v>
      </c>
      <c r="AK3" t="str">
        <f t="shared" si="2"/>
        <v>User7</v>
      </c>
      <c r="AL3" t="str">
        <f t="shared" si="2"/>
        <v>User8</v>
      </c>
      <c r="AM3" t="str">
        <f t="shared" si="2"/>
        <v>User1</v>
      </c>
      <c r="AN3" t="str">
        <f t="shared" si="2"/>
        <v>User2</v>
      </c>
      <c r="AO3" t="str">
        <f t="shared" si="2"/>
        <v>User3</v>
      </c>
      <c r="AP3" t="str">
        <f t="shared" si="2"/>
        <v>User4</v>
      </c>
      <c r="AQ3" t="str">
        <f t="shared" si="2"/>
        <v>User5</v>
      </c>
      <c r="AR3" t="str">
        <f t="shared" si="2"/>
        <v>User6</v>
      </c>
      <c r="AS3" t="str">
        <f t="shared" si="2"/>
        <v>User7</v>
      </c>
      <c r="AT3" t="str">
        <f t="shared" si="2"/>
        <v>User8</v>
      </c>
    </row>
    <row r="4" spans="1:46" x14ac:dyDescent="0.25">
      <c r="A4" s="151" t="s">
        <v>2953</v>
      </c>
      <c r="B4" s="152" t="s">
        <v>289</v>
      </c>
      <c r="C4" s="152" t="s">
        <v>335</v>
      </c>
      <c r="D4" s="212">
        <f t="shared" ref="D4:D30" si="3">INDEX(UIUtil,VALUE(MID(D$3,5,1)),$V4)*VLOOKUP(D$31&amp;D$32&amp;D$33&amp;$B4,UTableExt,22,FALSE)/IF($C4="Other",IF(L4=0,1,L4),1)</f>
        <v>5.0000000000000001E-3</v>
      </c>
      <c r="E4" s="213">
        <f t="shared" ref="E4:E30" si="4">INDEX(UIUtil,VALUE(MID(E$3,5,1)),$V4)*VLOOKUP(E$31&amp;E$32&amp;E$33&amp;$B4,UTableExt,22,FALSE)/IF($C4="Other",IF(M4=0,1,M4),1)</f>
        <v>0</v>
      </c>
      <c r="F4" s="214">
        <f t="shared" ref="F4:F30" si="5">INDEX(UIUtil,VALUE(MID(F$3,5,1)),$V4)*VLOOKUP(F$31&amp;F$32&amp;F$33&amp;$B4,UTableExt,22,FALSE)/IF($C4="Other",IF(N4=0,1,N4),1)</f>
        <v>0</v>
      </c>
      <c r="G4" s="213">
        <f t="shared" ref="G4:G30" si="6">INDEX(UIUtil,VALUE(MID(G$3,5,1)),$V4)*VLOOKUP(G$31&amp;G$32&amp;G$33&amp;$B4,UTableExt,22,FALSE)/IF($C4="Other",IF(O4=0,1,O4),1)</f>
        <v>0</v>
      </c>
      <c r="H4" s="214">
        <f t="shared" ref="H4:H30" si="7">INDEX(UIUtil,VALUE(MID(H$3,5,1)),$V4)*VLOOKUP(H$31&amp;H$32&amp;H$33&amp;$B4,UTableExt,22,FALSE)/IF($C4="Other",IF(P4=0,1,P4),1)</f>
        <v>0</v>
      </c>
      <c r="I4" s="213">
        <f t="shared" ref="I4:I30" si="8">INDEX(UIUtil,VALUE(MID(I$3,5,1)),$V4)*VLOOKUP(I$31&amp;I$32&amp;I$33&amp;$B4,UTableExt,22,FALSE)/IF($C4="Other",IF(Q4=0,1,Q4),1)</f>
        <v>0</v>
      </c>
      <c r="J4" s="214">
        <f t="shared" ref="J4:J30" si="9">INDEX(UIUtil,VALUE(MID(J$3,5,1)),$V4)*VLOOKUP(J$31&amp;J$32&amp;J$33&amp;$B4,UTableExt,22,FALSE)/IF($C4="Other",IF(R4=0,1,R4),1)</f>
        <v>0</v>
      </c>
      <c r="K4" s="215">
        <f t="shared" ref="K4:K30" si="10">INDEX(UIUtil,VALUE(MID(K$3,5,1)),$V4)*VLOOKUP(K$31&amp;K$32&amp;K$33&amp;$B4,UTableExt,22,FALSE)/IF($C4="Other",IF(S4=0,1,S4),1)</f>
        <v>0</v>
      </c>
      <c r="L4" s="187">
        <f t="shared" ref="L4:S13" si="11">VLOOKUP(L$31&amp;L$32&amp;L$33&amp;$B4,UTableExt,21,FALSE)</f>
        <v>155.90876815543399</v>
      </c>
      <c r="M4" s="188">
        <f t="shared" si="11"/>
        <v>1788.0417026566699</v>
      </c>
      <c r="N4" s="188">
        <f t="shared" si="11"/>
        <v>1717.0259817963999</v>
      </c>
      <c r="O4" s="188">
        <f t="shared" si="11"/>
        <v>817.12845320158499</v>
      </c>
      <c r="P4" s="188">
        <f t="shared" si="11"/>
        <v>1717.0259817963999</v>
      </c>
      <c r="Q4" s="188">
        <f t="shared" si="11"/>
        <v>3951.59176261827</v>
      </c>
      <c r="R4" s="188">
        <f t="shared" si="11"/>
        <v>443.47263841197201</v>
      </c>
      <c r="S4" s="189">
        <f t="shared" si="11"/>
        <v>4340.3364537163498</v>
      </c>
      <c r="T4" s="157">
        <v>4380.8398956386909</v>
      </c>
      <c r="V4" s="209">
        <v>4</v>
      </c>
      <c r="X4" t="str">
        <f t="shared" ref="X4:AD4" si="12">INDEX(UserInputBaseDemog,MATCH($W3,UserUtilNames),1)</f>
        <v>55+</v>
      </c>
      <c r="Y4" t="str">
        <f t="shared" si="12"/>
        <v>55+</v>
      </c>
      <c r="Z4" t="str">
        <f t="shared" si="12"/>
        <v>55+</v>
      </c>
      <c r="AA4" t="str">
        <f t="shared" si="12"/>
        <v>55+</v>
      </c>
      <c r="AB4" t="str">
        <f t="shared" si="12"/>
        <v>55+</v>
      </c>
      <c r="AC4" t="str">
        <f t="shared" si="12"/>
        <v>55+</v>
      </c>
      <c r="AD4" t="str">
        <f t="shared" si="12"/>
        <v>55+</v>
      </c>
    </row>
    <row r="5" spans="1:46" x14ac:dyDescent="0.25">
      <c r="A5" s="158" t="s">
        <v>2954</v>
      </c>
      <c r="B5" s="3" t="s">
        <v>290</v>
      </c>
      <c r="C5" s="3" t="s">
        <v>363</v>
      </c>
      <c r="D5" s="216">
        <f t="shared" si="3"/>
        <v>5.0000000000000001E-3</v>
      </c>
      <c r="E5" s="217">
        <f t="shared" si="4"/>
        <v>0</v>
      </c>
      <c r="F5" s="218">
        <f t="shared" si="5"/>
        <v>0</v>
      </c>
      <c r="G5" s="217">
        <f t="shared" si="6"/>
        <v>0</v>
      </c>
      <c r="H5" s="218">
        <f t="shared" si="7"/>
        <v>0</v>
      </c>
      <c r="I5" s="217">
        <f t="shared" si="8"/>
        <v>0</v>
      </c>
      <c r="J5" s="218">
        <f t="shared" si="9"/>
        <v>0</v>
      </c>
      <c r="K5" s="219">
        <f t="shared" si="10"/>
        <v>0</v>
      </c>
      <c r="L5" s="190">
        <f t="shared" si="11"/>
        <v>629.41696433384504</v>
      </c>
      <c r="M5" s="191">
        <f t="shared" si="11"/>
        <v>1063.34623826849</v>
      </c>
      <c r="N5" s="191">
        <f t="shared" si="11"/>
        <v>2167.5844605252701</v>
      </c>
      <c r="O5" s="191">
        <f t="shared" si="11"/>
        <v>1536.20731378236</v>
      </c>
      <c r="P5" s="191">
        <f t="shared" si="11"/>
        <v>2167.5844605252701</v>
      </c>
      <c r="Q5" s="191">
        <f t="shared" si="11"/>
        <v>2469.8627561365101</v>
      </c>
      <c r="R5" s="191">
        <f t="shared" si="11"/>
        <v>1402.73721315018</v>
      </c>
      <c r="S5" s="192">
        <f t="shared" si="11"/>
        <v>3175.2604275148901</v>
      </c>
      <c r="T5" s="163">
        <v>3143.4624999059606</v>
      </c>
      <c r="V5" s="209">
        <v>4</v>
      </c>
    </row>
    <row r="6" spans="1:46" x14ac:dyDescent="0.25">
      <c r="A6" s="158" t="s">
        <v>2955</v>
      </c>
      <c r="B6" s="3" t="s">
        <v>291</v>
      </c>
      <c r="C6" s="3" t="s">
        <v>336</v>
      </c>
      <c r="D6" s="216">
        <f t="shared" si="3"/>
        <v>1.479396495427894E-3</v>
      </c>
      <c r="E6" s="217">
        <f t="shared" si="4"/>
        <v>1.8526344437856468E-3</v>
      </c>
      <c r="F6" s="218">
        <f t="shared" si="5"/>
        <v>0</v>
      </c>
      <c r="G6" s="217">
        <f t="shared" si="6"/>
        <v>0</v>
      </c>
      <c r="H6" s="218">
        <f t="shared" si="7"/>
        <v>0</v>
      </c>
      <c r="I6" s="217">
        <f t="shared" si="8"/>
        <v>0</v>
      </c>
      <c r="J6" s="218">
        <f t="shared" si="9"/>
        <v>0</v>
      </c>
      <c r="K6" s="219">
        <f t="shared" si="10"/>
        <v>0</v>
      </c>
      <c r="L6" s="190">
        <f t="shared" si="11"/>
        <v>790.247167519595</v>
      </c>
      <c r="M6" s="191">
        <f t="shared" si="11"/>
        <v>626.45890156508699</v>
      </c>
      <c r="N6" s="191">
        <f t="shared" si="11"/>
        <v>0</v>
      </c>
      <c r="O6" s="191">
        <f t="shared" si="11"/>
        <v>0</v>
      </c>
      <c r="P6" s="191">
        <f t="shared" si="11"/>
        <v>0</v>
      </c>
      <c r="Q6" s="191">
        <f t="shared" si="11"/>
        <v>0</v>
      </c>
      <c r="R6" s="191">
        <f t="shared" si="11"/>
        <v>0</v>
      </c>
      <c r="S6" s="192">
        <f t="shared" si="11"/>
        <v>0</v>
      </c>
      <c r="T6" s="163">
        <v>1053.8777566589583</v>
      </c>
      <c r="V6" s="209">
        <v>5</v>
      </c>
    </row>
    <row r="7" spans="1:46" x14ac:dyDescent="0.25">
      <c r="A7" s="158" t="s">
        <v>2956</v>
      </c>
      <c r="B7" s="3" t="s">
        <v>292</v>
      </c>
      <c r="C7" s="3" t="s">
        <v>332</v>
      </c>
      <c r="D7" s="216">
        <f t="shared" si="3"/>
        <v>0.63000000000000034</v>
      </c>
      <c r="E7" s="217">
        <f t="shared" si="4"/>
        <v>0.80499999999999983</v>
      </c>
      <c r="F7" s="218">
        <f t="shared" si="5"/>
        <v>6.0000000000000053E-2</v>
      </c>
      <c r="G7" s="217">
        <f t="shared" si="6"/>
        <v>0.73999999999999821</v>
      </c>
      <c r="H7" s="218">
        <f t="shared" si="7"/>
        <v>6.0000000000000053E-2</v>
      </c>
      <c r="I7" s="217">
        <f t="shared" si="8"/>
        <v>9.5000000000000043E-2</v>
      </c>
      <c r="J7" s="218">
        <f t="shared" si="9"/>
        <v>0.1400000000000001</v>
      </c>
      <c r="K7" s="219">
        <f t="shared" si="10"/>
        <v>0.10000000000000012</v>
      </c>
      <c r="L7" s="190">
        <f t="shared" si="11"/>
        <v>48.172864400271003</v>
      </c>
      <c r="M7" s="191">
        <f t="shared" si="11"/>
        <v>48.843847807868698</v>
      </c>
      <c r="N7" s="191">
        <f t="shared" si="11"/>
        <v>46.009965566106601</v>
      </c>
      <c r="O7" s="191">
        <f t="shared" si="11"/>
        <v>47.388861368223303</v>
      </c>
      <c r="P7" s="191">
        <f t="shared" si="11"/>
        <v>46.009965566106601</v>
      </c>
      <c r="Q7" s="191">
        <f t="shared" si="11"/>
        <v>41.217837879053</v>
      </c>
      <c r="R7" s="191">
        <f t="shared" si="11"/>
        <v>44.073191247587403</v>
      </c>
      <c r="S7" s="192">
        <f t="shared" si="11"/>
        <v>42.706199214649601</v>
      </c>
      <c r="T7" s="163">
        <v>42.242740123747033</v>
      </c>
      <c r="V7" s="209">
        <v>1</v>
      </c>
    </row>
    <row r="8" spans="1:46" x14ac:dyDescent="0.25">
      <c r="A8" s="158" t="s">
        <v>322</v>
      </c>
      <c r="B8" s="3" t="s">
        <v>293</v>
      </c>
      <c r="C8" s="3" t="s">
        <v>333</v>
      </c>
      <c r="D8" s="216">
        <f t="shared" si="3"/>
        <v>0.13499999999999987</v>
      </c>
      <c r="E8" s="217">
        <f t="shared" si="4"/>
        <v>0.14500000000000018</v>
      </c>
      <c r="F8" s="218">
        <f t="shared" si="5"/>
        <v>0</v>
      </c>
      <c r="G8" s="217">
        <f t="shared" si="6"/>
        <v>6.4999999999999988E-2</v>
      </c>
      <c r="H8" s="218">
        <f t="shared" si="7"/>
        <v>0</v>
      </c>
      <c r="I8" s="217">
        <f t="shared" si="8"/>
        <v>0</v>
      </c>
      <c r="J8" s="218">
        <f t="shared" si="9"/>
        <v>1.0000000000000002E-2</v>
      </c>
      <c r="K8" s="219">
        <f t="shared" si="10"/>
        <v>0</v>
      </c>
      <c r="L8" s="190">
        <f t="shared" si="11"/>
        <v>791.72303149446304</v>
      </c>
      <c r="M8" s="191">
        <f t="shared" si="11"/>
        <v>824.98389039783694</v>
      </c>
      <c r="N8" s="191">
        <f t="shared" si="11"/>
        <v>0</v>
      </c>
      <c r="O8" s="191">
        <f t="shared" si="11"/>
        <v>646.34661259883103</v>
      </c>
      <c r="P8" s="191">
        <f t="shared" si="11"/>
        <v>0</v>
      </c>
      <c r="Q8" s="191">
        <f t="shared" si="11"/>
        <v>0</v>
      </c>
      <c r="R8" s="191">
        <f t="shared" si="11"/>
        <v>187.58646173277299</v>
      </c>
      <c r="S8" s="192">
        <f t="shared" si="11"/>
        <v>0</v>
      </c>
      <c r="T8" s="163">
        <v>908.04298185002915</v>
      </c>
      <c r="V8" s="209">
        <v>2</v>
      </c>
    </row>
    <row r="9" spans="1:46" x14ac:dyDescent="0.25">
      <c r="A9" s="158" t="s">
        <v>2958</v>
      </c>
      <c r="B9" s="3" t="s">
        <v>294</v>
      </c>
      <c r="C9" s="3" t="s">
        <v>333</v>
      </c>
      <c r="D9" s="220">
        <f t="shared" si="3"/>
        <v>0.65000000000000135</v>
      </c>
      <c r="E9" s="221">
        <f t="shared" si="4"/>
        <v>0.63000000000000167</v>
      </c>
      <c r="F9" s="222">
        <f t="shared" si="5"/>
        <v>3.0000000000000006E-2</v>
      </c>
      <c r="G9" s="221">
        <f t="shared" si="6"/>
        <v>0.24499999999999988</v>
      </c>
      <c r="H9" s="222">
        <f t="shared" si="7"/>
        <v>3.0000000000000006E-2</v>
      </c>
      <c r="I9" s="221">
        <f t="shared" si="8"/>
        <v>4.5000000000000012E-2</v>
      </c>
      <c r="J9" s="222">
        <f t="shared" si="9"/>
        <v>5.9999999999999956E-2</v>
      </c>
      <c r="K9" s="223">
        <f t="shared" si="10"/>
        <v>0.10500000000000004</v>
      </c>
      <c r="L9" s="193">
        <f t="shared" si="11"/>
        <v>172.48108369624401</v>
      </c>
      <c r="M9" s="194">
        <f t="shared" si="11"/>
        <v>165.115689330332</v>
      </c>
      <c r="N9" s="194">
        <f t="shared" si="11"/>
        <v>70.313901501941899</v>
      </c>
      <c r="O9" s="194">
        <f t="shared" si="11"/>
        <v>148.71052983373701</v>
      </c>
      <c r="P9" s="194">
        <f t="shared" si="11"/>
        <v>70.313901501941899</v>
      </c>
      <c r="Q9" s="194">
        <f t="shared" si="11"/>
        <v>58.491288502205101</v>
      </c>
      <c r="R9" s="194">
        <f t="shared" si="11"/>
        <v>81.395529284625596</v>
      </c>
      <c r="S9" s="195">
        <f t="shared" si="11"/>
        <v>73.634085680939606</v>
      </c>
      <c r="T9" s="163">
        <v>236.55012012425672</v>
      </c>
      <c r="V9" s="209">
        <v>2</v>
      </c>
    </row>
    <row r="10" spans="1:46" x14ac:dyDescent="0.25">
      <c r="A10" s="158" t="s">
        <v>2957</v>
      </c>
      <c r="B10" s="3" t="s">
        <v>295</v>
      </c>
      <c r="C10" s="3" t="s">
        <v>336</v>
      </c>
      <c r="D10" s="220">
        <f t="shared" si="3"/>
        <v>0</v>
      </c>
      <c r="E10" s="221">
        <f t="shared" si="4"/>
        <v>0</v>
      </c>
      <c r="F10" s="222">
        <f t="shared" si="5"/>
        <v>0</v>
      </c>
      <c r="G10" s="221">
        <f t="shared" si="6"/>
        <v>0</v>
      </c>
      <c r="H10" s="222">
        <f t="shared" si="7"/>
        <v>0</v>
      </c>
      <c r="I10" s="221">
        <f t="shared" si="8"/>
        <v>0</v>
      </c>
      <c r="J10" s="222">
        <f t="shared" si="9"/>
        <v>0</v>
      </c>
      <c r="K10" s="223">
        <f t="shared" si="10"/>
        <v>0</v>
      </c>
      <c r="L10" s="193">
        <f t="shared" si="11"/>
        <v>0</v>
      </c>
      <c r="M10" s="194">
        <f t="shared" si="11"/>
        <v>0</v>
      </c>
      <c r="N10" s="194">
        <f t="shared" si="11"/>
        <v>0</v>
      </c>
      <c r="O10" s="194">
        <f t="shared" si="11"/>
        <v>0</v>
      </c>
      <c r="P10" s="194">
        <f t="shared" si="11"/>
        <v>0</v>
      </c>
      <c r="Q10" s="194">
        <f t="shared" si="11"/>
        <v>0</v>
      </c>
      <c r="R10" s="194">
        <f t="shared" si="11"/>
        <v>0</v>
      </c>
      <c r="S10" s="195">
        <f t="shared" si="11"/>
        <v>0</v>
      </c>
      <c r="T10" s="163">
        <v>1826.9396649975388</v>
      </c>
      <c r="V10" s="209">
        <v>5</v>
      </c>
    </row>
    <row r="11" spans="1:46" x14ac:dyDescent="0.25">
      <c r="A11" s="158" t="s">
        <v>2959</v>
      </c>
      <c r="B11" s="3" t="s">
        <v>296</v>
      </c>
      <c r="C11" s="3" t="s">
        <v>336</v>
      </c>
      <c r="D11" s="220">
        <f t="shared" si="3"/>
        <v>0.23873101311914077</v>
      </c>
      <c r="E11" s="221">
        <f t="shared" si="4"/>
        <v>0.13967681576982724</v>
      </c>
      <c r="F11" s="222">
        <f t="shared" si="5"/>
        <v>5.3597389355639234E-3</v>
      </c>
      <c r="G11" s="221">
        <f t="shared" si="6"/>
        <v>2.8214104297902623E-2</v>
      </c>
      <c r="H11" s="222">
        <f t="shared" si="7"/>
        <v>5.3597389355639234E-3</v>
      </c>
      <c r="I11" s="221">
        <f t="shared" si="8"/>
        <v>3.882252624581427E-3</v>
      </c>
      <c r="J11" s="222">
        <f t="shared" si="9"/>
        <v>6.4205529971328393E-3</v>
      </c>
      <c r="K11" s="223">
        <f t="shared" si="10"/>
        <v>6.6590241145749341E-3</v>
      </c>
      <c r="L11" s="193">
        <f t="shared" si="11"/>
        <v>151.810002065265</v>
      </c>
      <c r="M11" s="194">
        <f t="shared" si="11"/>
        <v>149.565180024054</v>
      </c>
      <c r="N11" s="194">
        <f t="shared" si="11"/>
        <v>57.242428234855602</v>
      </c>
      <c r="O11" s="194">
        <f t="shared" si="11"/>
        <v>130.918585652025</v>
      </c>
      <c r="P11" s="194">
        <f t="shared" si="11"/>
        <v>57.242428234855602</v>
      </c>
      <c r="Q11" s="194">
        <f t="shared" si="11"/>
        <v>89.122902884309696</v>
      </c>
      <c r="R11" s="194">
        <f t="shared" si="11"/>
        <v>76.695796737340402</v>
      </c>
      <c r="S11" s="195">
        <f t="shared" si="11"/>
        <v>89.165030985490503</v>
      </c>
      <c r="T11" s="163">
        <v>220.57100587517786</v>
      </c>
      <c r="V11" s="209">
        <v>5</v>
      </c>
    </row>
    <row r="12" spans="1:46" x14ac:dyDescent="0.25">
      <c r="A12" s="158" t="s">
        <v>2960</v>
      </c>
      <c r="B12" s="3" t="s">
        <v>297</v>
      </c>
      <c r="C12" s="3" t="s">
        <v>336</v>
      </c>
      <c r="D12" s="220">
        <f t="shared" si="3"/>
        <v>1.5351840908303622E-2</v>
      </c>
      <c r="E12" s="221">
        <f t="shared" si="4"/>
        <v>1.7463698429155732E-2</v>
      </c>
      <c r="F12" s="222">
        <f t="shared" si="5"/>
        <v>1.9184992221832114E-3</v>
      </c>
      <c r="G12" s="221">
        <f t="shared" si="6"/>
        <v>1.302968551839457E-2</v>
      </c>
      <c r="H12" s="222">
        <f t="shared" si="7"/>
        <v>1.9184992221832114E-3</v>
      </c>
      <c r="I12" s="221">
        <f t="shared" si="8"/>
        <v>3.6021703270057272E-3</v>
      </c>
      <c r="J12" s="222">
        <f t="shared" si="9"/>
        <v>3.4535928480827851E-3</v>
      </c>
      <c r="K12" s="223">
        <f t="shared" si="10"/>
        <v>4.4245258263897694E-3</v>
      </c>
      <c r="L12" s="193">
        <f t="shared" si="11"/>
        <v>1446.90718497749</v>
      </c>
      <c r="M12" s="194">
        <f t="shared" si="11"/>
        <v>1395.6142343295101</v>
      </c>
      <c r="N12" s="194">
        <f t="shared" si="11"/>
        <v>319.83799402059901</v>
      </c>
      <c r="O12" s="194">
        <f t="shared" si="11"/>
        <v>1077.25181660301</v>
      </c>
      <c r="P12" s="194">
        <f t="shared" si="11"/>
        <v>319.83799402059901</v>
      </c>
      <c r="Q12" s="194">
        <f t="shared" si="11"/>
        <v>288.15763183569499</v>
      </c>
      <c r="R12" s="194">
        <f t="shared" si="11"/>
        <v>427.75403697293399</v>
      </c>
      <c r="S12" s="195">
        <f t="shared" si="11"/>
        <v>536.78257495328398</v>
      </c>
      <c r="T12" s="163">
        <v>1646.9478089508189</v>
      </c>
      <c r="V12" s="209">
        <v>5</v>
      </c>
    </row>
    <row r="13" spans="1:46" x14ac:dyDescent="0.25">
      <c r="A13" s="158" t="s">
        <v>2952</v>
      </c>
      <c r="B13" s="3" t="s">
        <v>298</v>
      </c>
      <c r="C13" s="3" t="s">
        <v>336</v>
      </c>
      <c r="D13" s="220">
        <f t="shared" si="3"/>
        <v>0</v>
      </c>
      <c r="E13" s="221">
        <f t="shared" si="4"/>
        <v>0</v>
      </c>
      <c r="F13" s="222">
        <f t="shared" si="5"/>
        <v>0</v>
      </c>
      <c r="G13" s="221">
        <f t="shared" si="6"/>
        <v>0</v>
      </c>
      <c r="H13" s="222">
        <f t="shared" si="7"/>
        <v>0</v>
      </c>
      <c r="I13" s="221">
        <f t="shared" si="8"/>
        <v>0</v>
      </c>
      <c r="J13" s="222">
        <f t="shared" si="9"/>
        <v>0</v>
      </c>
      <c r="K13" s="223">
        <f t="shared" si="10"/>
        <v>0</v>
      </c>
      <c r="L13" s="193">
        <f t="shared" si="11"/>
        <v>0</v>
      </c>
      <c r="M13" s="194">
        <f t="shared" si="11"/>
        <v>0</v>
      </c>
      <c r="N13" s="194">
        <f t="shared" si="11"/>
        <v>0</v>
      </c>
      <c r="O13" s="194">
        <f t="shared" si="11"/>
        <v>0</v>
      </c>
      <c r="P13" s="194">
        <f t="shared" si="11"/>
        <v>0</v>
      </c>
      <c r="Q13" s="194">
        <f t="shared" si="11"/>
        <v>0</v>
      </c>
      <c r="R13" s="194">
        <f t="shared" si="11"/>
        <v>0</v>
      </c>
      <c r="S13" s="195">
        <f t="shared" si="11"/>
        <v>0</v>
      </c>
      <c r="T13" s="163">
        <v>0</v>
      </c>
      <c r="V13" s="209">
        <v>5</v>
      </c>
    </row>
    <row r="14" spans="1:46" x14ac:dyDescent="0.25">
      <c r="A14" s="158" t="s">
        <v>2961</v>
      </c>
      <c r="B14" s="3" t="s">
        <v>299</v>
      </c>
      <c r="C14" s="3" t="s">
        <v>332</v>
      </c>
      <c r="D14" s="220">
        <f t="shared" si="3"/>
        <v>0.18500000000000022</v>
      </c>
      <c r="E14" s="221">
        <f t="shared" si="4"/>
        <v>0.24499999999999991</v>
      </c>
      <c r="F14" s="222">
        <f t="shared" si="5"/>
        <v>2.0000000000000018E-2</v>
      </c>
      <c r="G14" s="221">
        <f t="shared" si="6"/>
        <v>6.0000000000000019E-2</v>
      </c>
      <c r="H14" s="222">
        <f t="shared" si="7"/>
        <v>2.0000000000000018E-2</v>
      </c>
      <c r="I14" s="221">
        <f t="shared" si="8"/>
        <v>2.0000000000000073E-2</v>
      </c>
      <c r="J14" s="222">
        <f t="shared" si="9"/>
        <v>2.9999999999999881E-2</v>
      </c>
      <c r="K14" s="223">
        <f t="shared" si="10"/>
        <v>3.4999999999999948E-2</v>
      </c>
      <c r="L14" s="193">
        <f t="shared" ref="L14:S23" si="13">VLOOKUP(L$31&amp;L$32&amp;L$33&amp;$B14,UTableExt,21,FALSE)</f>
        <v>130.75734264964399</v>
      </c>
      <c r="M14" s="194">
        <f t="shared" si="13"/>
        <v>128.10220097120799</v>
      </c>
      <c r="N14" s="194">
        <f t="shared" si="13"/>
        <v>99.666650477142497</v>
      </c>
      <c r="O14" s="194">
        <f t="shared" si="13"/>
        <v>131.24569183143399</v>
      </c>
      <c r="P14" s="194">
        <f t="shared" si="13"/>
        <v>99.666650477142497</v>
      </c>
      <c r="Q14" s="194">
        <f t="shared" si="13"/>
        <v>151.51769072724801</v>
      </c>
      <c r="R14" s="194">
        <f t="shared" si="13"/>
        <v>103.968283773051</v>
      </c>
      <c r="S14" s="195">
        <f t="shared" si="13"/>
        <v>152.801589895777</v>
      </c>
      <c r="T14" s="163">
        <v>107.03031856333438</v>
      </c>
      <c r="V14" s="209">
        <v>1</v>
      </c>
    </row>
    <row r="15" spans="1:46" x14ac:dyDescent="0.25">
      <c r="A15" s="158" t="s">
        <v>3718</v>
      </c>
      <c r="B15" s="3" t="s">
        <v>300</v>
      </c>
      <c r="C15" s="3" t="s">
        <v>336</v>
      </c>
      <c r="D15" s="220">
        <f t="shared" si="3"/>
        <v>0</v>
      </c>
      <c r="E15" s="221">
        <f t="shared" si="4"/>
        <v>0</v>
      </c>
      <c r="F15" s="222">
        <f t="shared" si="5"/>
        <v>0</v>
      </c>
      <c r="G15" s="221">
        <f t="shared" si="6"/>
        <v>0</v>
      </c>
      <c r="H15" s="222">
        <f t="shared" si="7"/>
        <v>0</v>
      </c>
      <c r="I15" s="221">
        <f t="shared" si="8"/>
        <v>0</v>
      </c>
      <c r="J15" s="222">
        <f t="shared" si="9"/>
        <v>0</v>
      </c>
      <c r="K15" s="223">
        <f t="shared" si="10"/>
        <v>0</v>
      </c>
      <c r="L15" s="193">
        <f t="shared" si="13"/>
        <v>0</v>
      </c>
      <c r="M15" s="194">
        <f t="shared" si="13"/>
        <v>0</v>
      </c>
      <c r="N15" s="194">
        <f t="shared" si="13"/>
        <v>0</v>
      </c>
      <c r="O15" s="194">
        <f t="shared" si="13"/>
        <v>0</v>
      </c>
      <c r="P15" s="194">
        <f t="shared" si="13"/>
        <v>0</v>
      </c>
      <c r="Q15" s="194">
        <f t="shared" si="13"/>
        <v>0</v>
      </c>
      <c r="R15" s="194">
        <f t="shared" si="13"/>
        <v>0</v>
      </c>
      <c r="S15" s="195">
        <f t="shared" si="13"/>
        <v>0</v>
      </c>
      <c r="T15" s="163">
        <v>3305.3014154290477</v>
      </c>
      <c r="V15" s="209">
        <v>5</v>
      </c>
    </row>
    <row r="16" spans="1:46" x14ac:dyDescent="0.25">
      <c r="A16" s="158" t="s">
        <v>2962</v>
      </c>
      <c r="B16" s="3" t="s">
        <v>301</v>
      </c>
      <c r="C16" s="3" t="s">
        <v>333</v>
      </c>
      <c r="D16" s="220">
        <f t="shared" si="3"/>
        <v>2.0699999999999998</v>
      </c>
      <c r="E16" s="221">
        <f t="shared" si="4"/>
        <v>2.1800000000000002</v>
      </c>
      <c r="F16" s="222">
        <f t="shared" si="5"/>
        <v>0.53000000000000014</v>
      </c>
      <c r="G16" s="221">
        <f t="shared" si="6"/>
        <v>1.6500000000000008</v>
      </c>
      <c r="H16" s="222">
        <f t="shared" si="7"/>
        <v>0.53000000000000014</v>
      </c>
      <c r="I16" s="221">
        <f t="shared" si="8"/>
        <v>0.38000000000000017</v>
      </c>
      <c r="J16" s="222">
        <f t="shared" si="9"/>
        <v>0.93000000000000016</v>
      </c>
      <c r="K16" s="223">
        <f t="shared" si="10"/>
        <v>0.81499999999999995</v>
      </c>
      <c r="L16" s="193">
        <f t="shared" si="13"/>
        <v>96.678090127229396</v>
      </c>
      <c r="M16" s="194">
        <f t="shared" si="13"/>
        <v>89.855244005428901</v>
      </c>
      <c r="N16" s="194">
        <f t="shared" si="13"/>
        <v>36.986563712031398</v>
      </c>
      <c r="O16" s="194">
        <f t="shared" si="13"/>
        <v>82.491528484446604</v>
      </c>
      <c r="P16" s="194">
        <f t="shared" si="13"/>
        <v>36.986563712031398</v>
      </c>
      <c r="Q16" s="194">
        <f t="shared" si="13"/>
        <v>42.032933252035903</v>
      </c>
      <c r="R16" s="194">
        <f t="shared" si="13"/>
        <v>50.108440048348903</v>
      </c>
      <c r="S16" s="195">
        <f t="shared" si="13"/>
        <v>34.454550842220698</v>
      </c>
      <c r="T16" s="163">
        <v>107.81794691085301</v>
      </c>
      <c r="V16" s="209">
        <v>2</v>
      </c>
    </row>
    <row r="17" spans="1:22" x14ac:dyDescent="0.25">
      <c r="A17" s="158" t="s">
        <v>2963</v>
      </c>
      <c r="B17" s="3" t="s">
        <v>302</v>
      </c>
      <c r="C17" s="3" t="s">
        <v>332</v>
      </c>
      <c r="D17" s="220">
        <f t="shared" si="3"/>
        <v>0.17499999999999985</v>
      </c>
      <c r="E17" s="221">
        <f t="shared" si="4"/>
        <v>0.28500000000000036</v>
      </c>
      <c r="F17" s="222">
        <f t="shared" si="5"/>
        <v>2.0000000000000018E-2</v>
      </c>
      <c r="G17" s="221">
        <f t="shared" si="6"/>
        <v>0.32999999999999968</v>
      </c>
      <c r="H17" s="222">
        <f t="shared" si="7"/>
        <v>2.0000000000000018E-2</v>
      </c>
      <c r="I17" s="221">
        <f t="shared" si="8"/>
        <v>3.4999999999999969E-2</v>
      </c>
      <c r="J17" s="222">
        <f t="shared" si="9"/>
        <v>4.9999999999999899E-2</v>
      </c>
      <c r="K17" s="223">
        <f t="shared" si="10"/>
        <v>8.5000000000000006E-2</v>
      </c>
      <c r="L17" s="193">
        <f t="shared" si="13"/>
        <v>111.216939119739</v>
      </c>
      <c r="M17" s="194">
        <f t="shared" si="13"/>
        <v>106.444023343963</v>
      </c>
      <c r="N17" s="194">
        <f t="shared" si="13"/>
        <v>103.192397939987</v>
      </c>
      <c r="O17" s="194">
        <f t="shared" si="13"/>
        <v>101.83411510142901</v>
      </c>
      <c r="P17" s="194">
        <f t="shared" si="13"/>
        <v>103.192397939987</v>
      </c>
      <c r="Q17" s="194">
        <f t="shared" si="13"/>
        <v>99.613940836245305</v>
      </c>
      <c r="R17" s="194">
        <f t="shared" si="13"/>
        <v>96.614523663343903</v>
      </c>
      <c r="S17" s="195">
        <f t="shared" si="13"/>
        <v>106.945223445859</v>
      </c>
      <c r="T17" s="163">
        <v>100.79826454321997</v>
      </c>
      <c r="V17" s="209">
        <v>1</v>
      </c>
    </row>
    <row r="18" spans="1:22" x14ac:dyDescent="0.25">
      <c r="A18" s="158" t="s">
        <v>2964</v>
      </c>
      <c r="B18" s="3" t="s">
        <v>303</v>
      </c>
      <c r="C18" s="3" t="s">
        <v>336</v>
      </c>
      <c r="D18" s="220">
        <f t="shared" si="3"/>
        <v>0.15474547601900318</v>
      </c>
      <c r="E18" s="221">
        <f t="shared" si="4"/>
        <v>0.28518713972603021</v>
      </c>
      <c r="F18" s="222">
        <f t="shared" si="5"/>
        <v>4.8554646227744981E-3</v>
      </c>
      <c r="G18" s="221">
        <f t="shared" si="6"/>
        <v>0.1142172971599891</v>
      </c>
      <c r="H18" s="222">
        <f t="shared" si="7"/>
        <v>4.8554646227744981E-3</v>
      </c>
      <c r="I18" s="221">
        <f t="shared" si="8"/>
        <v>3.5107563076540826E-3</v>
      </c>
      <c r="J18" s="222">
        <f t="shared" si="9"/>
        <v>1.3601920123314969E-2</v>
      </c>
      <c r="K18" s="223">
        <f t="shared" si="10"/>
        <v>1.4684767416025975E-2</v>
      </c>
      <c r="L18" s="193">
        <f t="shared" si="13"/>
        <v>407.96540029618598</v>
      </c>
      <c r="M18" s="194">
        <f t="shared" si="13"/>
        <v>345.91652302588699</v>
      </c>
      <c r="N18" s="194">
        <f t="shared" si="13"/>
        <v>126.374917834852</v>
      </c>
      <c r="O18" s="194">
        <f t="shared" si="13"/>
        <v>265.18536088766302</v>
      </c>
      <c r="P18" s="194">
        <f t="shared" si="13"/>
        <v>126.374917834852</v>
      </c>
      <c r="Q18" s="194">
        <f t="shared" si="13"/>
        <v>147.83037897500401</v>
      </c>
      <c r="R18" s="194">
        <f t="shared" si="13"/>
        <v>144.81173926770899</v>
      </c>
      <c r="S18" s="195">
        <f t="shared" si="13"/>
        <v>141.516188946532</v>
      </c>
      <c r="T18" s="163">
        <v>1117.5828776072699</v>
      </c>
      <c r="V18" s="209">
        <v>5</v>
      </c>
    </row>
    <row r="19" spans="1:22" x14ac:dyDescent="0.25">
      <c r="A19" s="158" t="s">
        <v>336</v>
      </c>
      <c r="B19" s="3" t="s">
        <v>304</v>
      </c>
      <c r="C19" s="3" t="s">
        <v>336</v>
      </c>
      <c r="D19" s="220">
        <f t="shared" si="3"/>
        <v>1.4600229453016766</v>
      </c>
      <c r="E19" s="221">
        <f t="shared" si="4"/>
        <v>1.3026337947004252</v>
      </c>
      <c r="F19" s="222">
        <f t="shared" si="5"/>
        <v>1.3848720196113444</v>
      </c>
      <c r="G19" s="221">
        <f t="shared" si="6"/>
        <v>1.7394222038975671</v>
      </c>
      <c r="H19" s="222">
        <f t="shared" si="7"/>
        <v>1.3848720196113444</v>
      </c>
      <c r="I19" s="221">
        <f t="shared" si="8"/>
        <v>1.4448402513985577</v>
      </c>
      <c r="J19" s="222">
        <f t="shared" si="9"/>
        <v>1.46118544802914</v>
      </c>
      <c r="K19" s="223">
        <f t="shared" si="10"/>
        <v>1.613149740079548</v>
      </c>
      <c r="L19" s="193">
        <f t="shared" si="13"/>
        <v>160.14664617599499</v>
      </c>
      <c r="M19" s="194">
        <f t="shared" si="13"/>
        <v>178.19272667073901</v>
      </c>
      <c r="N19" s="194">
        <f t="shared" si="13"/>
        <v>22.153994523095498</v>
      </c>
      <c r="O19" s="194">
        <f t="shared" si="13"/>
        <v>84.942014005419594</v>
      </c>
      <c r="P19" s="194">
        <f t="shared" si="13"/>
        <v>22.153994523095498</v>
      </c>
      <c r="Q19" s="194">
        <f t="shared" si="13"/>
        <v>23.947119641636</v>
      </c>
      <c r="R19" s="194">
        <f t="shared" si="13"/>
        <v>33.700679696312001</v>
      </c>
      <c r="S19" s="195">
        <f t="shared" si="13"/>
        <v>36.807004133411901</v>
      </c>
      <c r="T19" s="163">
        <v>368.45216166850685</v>
      </c>
      <c r="V19" s="209">
        <v>5</v>
      </c>
    </row>
    <row r="20" spans="1:22" x14ac:dyDescent="0.25">
      <c r="A20" s="158" t="s">
        <v>2965</v>
      </c>
      <c r="B20" s="3" t="s">
        <v>305</v>
      </c>
      <c r="C20" s="3" t="s">
        <v>332</v>
      </c>
      <c r="D20" s="220">
        <f t="shared" si="3"/>
        <v>1.8850000000000011</v>
      </c>
      <c r="E20" s="221">
        <f t="shared" si="4"/>
        <v>2.9600000000000004</v>
      </c>
      <c r="F20" s="222">
        <f t="shared" si="5"/>
        <v>0.65999999999999925</v>
      </c>
      <c r="G20" s="221">
        <f t="shared" si="6"/>
        <v>2.074999999999998</v>
      </c>
      <c r="H20" s="222">
        <f t="shared" si="7"/>
        <v>0.65999999999999925</v>
      </c>
      <c r="I20" s="221">
        <f t="shared" si="8"/>
        <v>0.41999999999999971</v>
      </c>
      <c r="J20" s="222">
        <f t="shared" si="9"/>
        <v>1.1799999999999995</v>
      </c>
      <c r="K20" s="223">
        <f t="shared" si="10"/>
        <v>1.1700000000000006</v>
      </c>
      <c r="L20" s="193">
        <f t="shared" si="13"/>
        <v>170.807877411818</v>
      </c>
      <c r="M20" s="194">
        <f t="shared" si="13"/>
        <v>190.73956743589801</v>
      </c>
      <c r="N20" s="194">
        <f t="shared" si="13"/>
        <v>130.57713990722701</v>
      </c>
      <c r="O20" s="194">
        <f t="shared" si="13"/>
        <v>172.472300947089</v>
      </c>
      <c r="P20" s="194">
        <f t="shared" si="13"/>
        <v>130.57713990722701</v>
      </c>
      <c r="Q20" s="194">
        <f t="shared" si="13"/>
        <v>119.813924264318</v>
      </c>
      <c r="R20" s="194">
        <f t="shared" si="13"/>
        <v>143.92707404286801</v>
      </c>
      <c r="S20" s="195">
        <f t="shared" si="13"/>
        <v>190.705870337824</v>
      </c>
      <c r="T20" s="163">
        <v>155.7678992009794</v>
      </c>
      <c r="V20" s="209">
        <v>1</v>
      </c>
    </row>
    <row r="21" spans="1:22" x14ac:dyDescent="0.25">
      <c r="A21" s="158" t="s">
        <v>2966</v>
      </c>
      <c r="B21" s="3" t="s">
        <v>306</v>
      </c>
      <c r="C21" s="3" t="s">
        <v>332</v>
      </c>
      <c r="D21" s="220">
        <f t="shared" si="3"/>
        <v>1.8850000000000011</v>
      </c>
      <c r="E21" s="221">
        <f t="shared" si="4"/>
        <v>2.1199999999999992</v>
      </c>
      <c r="F21" s="222">
        <f t="shared" si="5"/>
        <v>0.60000000000000064</v>
      </c>
      <c r="G21" s="221">
        <f t="shared" si="6"/>
        <v>1.620000000000003</v>
      </c>
      <c r="H21" s="222">
        <f t="shared" si="7"/>
        <v>0.60000000000000064</v>
      </c>
      <c r="I21" s="221">
        <f t="shared" si="8"/>
        <v>0.66</v>
      </c>
      <c r="J21" s="222">
        <f t="shared" si="9"/>
        <v>0.85000000000000131</v>
      </c>
      <c r="K21" s="223">
        <f t="shared" si="10"/>
        <v>1.2799999999999987</v>
      </c>
      <c r="L21" s="193">
        <f t="shared" si="13"/>
        <v>119.851521114146</v>
      </c>
      <c r="M21" s="194">
        <f t="shared" si="13"/>
        <v>119.616929359171</v>
      </c>
      <c r="N21" s="194">
        <f t="shared" si="13"/>
        <v>112.62878296977</v>
      </c>
      <c r="O21" s="194">
        <f t="shared" si="13"/>
        <v>118.927073686062</v>
      </c>
      <c r="P21" s="194">
        <f t="shared" si="13"/>
        <v>112.62878296977</v>
      </c>
      <c r="Q21" s="194">
        <f t="shared" si="13"/>
        <v>113.839056531994</v>
      </c>
      <c r="R21" s="194">
        <f t="shared" si="13"/>
        <v>114.52286297692</v>
      </c>
      <c r="S21" s="195">
        <f t="shared" si="13"/>
        <v>108.46247139972</v>
      </c>
      <c r="T21" s="163">
        <v>94.445438325080545</v>
      </c>
      <c r="V21" s="209">
        <v>1</v>
      </c>
    </row>
    <row r="22" spans="1:22" x14ac:dyDescent="0.25">
      <c r="A22" s="158" t="s">
        <v>2967</v>
      </c>
      <c r="B22" s="3" t="s">
        <v>307</v>
      </c>
      <c r="C22" s="3" t="s">
        <v>336</v>
      </c>
      <c r="D22" s="220">
        <f t="shared" si="3"/>
        <v>2.1961515929660202</v>
      </c>
      <c r="E22" s="221">
        <f t="shared" si="4"/>
        <v>2.8518709771048929</v>
      </c>
      <c r="F22" s="222">
        <f t="shared" si="5"/>
        <v>1.8604159338167219E-2</v>
      </c>
      <c r="G22" s="221">
        <f t="shared" si="6"/>
        <v>1.5150207742599682</v>
      </c>
      <c r="H22" s="222">
        <f t="shared" si="7"/>
        <v>1.8604159338167219E-2</v>
      </c>
      <c r="I22" s="221">
        <f t="shared" si="8"/>
        <v>4.7910320618389034E-2</v>
      </c>
      <c r="J22" s="222">
        <f t="shared" si="9"/>
        <v>7.8219946564136986E-2</v>
      </c>
      <c r="K22" s="223">
        <f t="shared" si="10"/>
        <v>6.5301045626450727E-2</v>
      </c>
      <c r="L22" s="193">
        <f t="shared" si="13"/>
        <v>83.576633025459103</v>
      </c>
      <c r="M22" s="194">
        <f t="shared" si="13"/>
        <v>88.310466535878902</v>
      </c>
      <c r="N22" s="194">
        <f t="shared" si="13"/>
        <v>49.473528870582797</v>
      </c>
      <c r="O22" s="194">
        <f t="shared" si="13"/>
        <v>66.803550805914398</v>
      </c>
      <c r="P22" s="194">
        <f t="shared" si="13"/>
        <v>49.473528870582797</v>
      </c>
      <c r="Q22" s="194">
        <f t="shared" si="13"/>
        <v>46.941546718658699</v>
      </c>
      <c r="R22" s="194">
        <f t="shared" si="13"/>
        <v>50.363565738890003</v>
      </c>
      <c r="S22" s="195">
        <f t="shared" si="13"/>
        <v>63.647750211229202</v>
      </c>
      <c r="T22" s="163">
        <v>97.512957142523717</v>
      </c>
      <c r="V22" s="209">
        <v>5</v>
      </c>
    </row>
    <row r="23" spans="1:22" x14ac:dyDescent="0.25">
      <c r="A23" s="158" t="s">
        <v>2968</v>
      </c>
      <c r="B23" s="3" t="s">
        <v>308</v>
      </c>
      <c r="C23" s="3" t="s">
        <v>332</v>
      </c>
      <c r="D23" s="220">
        <f t="shared" si="3"/>
        <v>2.0600000000000023</v>
      </c>
      <c r="E23" s="221">
        <f t="shared" si="4"/>
        <v>2.4999999999999982</v>
      </c>
      <c r="F23" s="222">
        <f t="shared" si="5"/>
        <v>0.40999999999999986</v>
      </c>
      <c r="G23" s="221">
        <f t="shared" si="6"/>
        <v>1.6349999999999991</v>
      </c>
      <c r="H23" s="222">
        <f t="shared" si="7"/>
        <v>0.40999999999999986</v>
      </c>
      <c r="I23" s="221">
        <f t="shared" si="8"/>
        <v>0.37499999999999983</v>
      </c>
      <c r="J23" s="222">
        <f t="shared" si="9"/>
        <v>0.64000000000000057</v>
      </c>
      <c r="K23" s="223">
        <f t="shared" si="10"/>
        <v>0.64000000000000101</v>
      </c>
      <c r="L23" s="193">
        <f t="shared" si="13"/>
        <v>166.86058315599701</v>
      </c>
      <c r="M23" s="194">
        <f t="shared" si="13"/>
        <v>159.64958677467101</v>
      </c>
      <c r="N23" s="194">
        <f t="shared" si="13"/>
        <v>109.90792314932401</v>
      </c>
      <c r="O23" s="194">
        <f t="shared" si="13"/>
        <v>144.49265103202501</v>
      </c>
      <c r="P23" s="194">
        <f t="shared" si="13"/>
        <v>109.90792314932401</v>
      </c>
      <c r="Q23" s="194">
        <f t="shared" si="13"/>
        <v>121.96643636079099</v>
      </c>
      <c r="R23" s="194">
        <f t="shared" si="13"/>
        <v>119.589817129514</v>
      </c>
      <c r="S23" s="195">
        <f t="shared" si="13"/>
        <v>121.586166817875</v>
      </c>
      <c r="T23" s="163">
        <v>117.23015813326576</v>
      </c>
      <c r="V23" s="209">
        <v>1</v>
      </c>
    </row>
    <row r="24" spans="1:22" x14ac:dyDescent="0.25">
      <c r="A24" s="158" t="s">
        <v>2969</v>
      </c>
      <c r="B24" s="3" t="s">
        <v>309</v>
      </c>
      <c r="C24" s="3" t="s">
        <v>336</v>
      </c>
      <c r="D24" s="220">
        <f t="shared" si="3"/>
        <v>1.5791028594446532E-2</v>
      </c>
      <c r="E24" s="221">
        <f t="shared" si="4"/>
        <v>1.6351682775594446E-2</v>
      </c>
      <c r="F24" s="222">
        <f t="shared" si="5"/>
        <v>0</v>
      </c>
      <c r="G24" s="221">
        <f t="shared" si="6"/>
        <v>3.903467211477921E-3</v>
      </c>
      <c r="H24" s="222">
        <f t="shared" si="7"/>
        <v>0</v>
      </c>
      <c r="I24" s="221">
        <f t="shared" si="8"/>
        <v>0</v>
      </c>
      <c r="J24" s="222">
        <f t="shared" si="9"/>
        <v>0</v>
      </c>
      <c r="K24" s="223">
        <f t="shared" si="10"/>
        <v>0</v>
      </c>
      <c r="L24" s="193">
        <f t="shared" ref="L24:S30" si="14">VLOOKUP(L$31&amp;L$32&amp;L$33&amp;$B24,UTableExt,21,FALSE)</f>
        <v>888.42006699535102</v>
      </c>
      <c r="M24" s="194">
        <f t="shared" si="14"/>
        <v>922.705730632322</v>
      </c>
      <c r="N24" s="194">
        <f t="shared" si="14"/>
        <v>0</v>
      </c>
      <c r="O24" s="194">
        <f t="shared" si="14"/>
        <v>567.76456878011402</v>
      </c>
      <c r="P24" s="194">
        <f t="shared" si="14"/>
        <v>0</v>
      </c>
      <c r="Q24" s="194">
        <f t="shared" si="14"/>
        <v>0</v>
      </c>
      <c r="R24" s="194">
        <f t="shared" si="14"/>
        <v>0</v>
      </c>
      <c r="S24" s="195">
        <f t="shared" si="14"/>
        <v>0</v>
      </c>
      <c r="T24" s="163">
        <v>1318.8165172660365</v>
      </c>
      <c r="V24" s="209">
        <v>5</v>
      </c>
    </row>
    <row r="25" spans="1:22" x14ac:dyDescent="0.25">
      <c r="A25" s="158" t="s">
        <v>2970</v>
      </c>
      <c r="B25" s="3" t="s">
        <v>310</v>
      </c>
      <c r="C25" s="3" t="s">
        <v>333</v>
      </c>
      <c r="D25" s="220">
        <f t="shared" si="3"/>
        <v>5.4999999999999931E-2</v>
      </c>
      <c r="E25" s="221">
        <f t="shared" si="4"/>
        <v>0.19500000000000001</v>
      </c>
      <c r="F25" s="222">
        <f t="shared" si="5"/>
        <v>2.0000000000000004E-2</v>
      </c>
      <c r="G25" s="221">
        <f t="shared" si="6"/>
        <v>0.27500000000000058</v>
      </c>
      <c r="H25" s="222">
        <f t="shared" si="7"/>
        <v>2.0000000000000004E-2</v>
      </c>
      <c r="I25" s="221">
        <f t="shared" si="8"/>
        <v>4.9999999999999984E-3</v>
      </c>
      <c r="J25" s="222">
        <f t="shared" si="9"/>
        <v>7.9999999999999974E-2</v>
      </c>
      <c r="K25" s="223">
        <f t="shared" si="10"/>
        <v>9.9999999999999985E-3</v>
      </c>
      <c r="L25" s="193">
        <f t="shared" si="14"/>
        <v>206.06419599265899</v>
      </c>
      <c r="M25" s="194">
        <f t="shared" si="14"/>
        <v>237.150275907044</v>
      </c>
      <c r="N25" s="194">
        <f t="shared" si="14"/>
        <v>154.23730940001801</v>
      </c>
      <c r="O25" s="194">
        <f t="shared" si="14"/>
        <v>256.56361443572501</v>
      </c>
      <c r="P25" s="194">
        <f t="shared" si="14"/>
        <v>154.23730940001801</v>
      </c>
      <c r="Q25" s="194">
        <f t="shared" si="14"/>
        <v>106.49562974529699</v>
      </c>
      <c r="R25" s="194">
        <f t="shared" si="14"/>
        <v>200.84704447367099</v>
      </c>
      <c r="S25" s="195">
        <f t="shared" si="14"/>
        <v>149.99954969243601</v>
      </c>
      <c r="T25" s="163">
        <v>232.59161292179411</v>
      </c>
      <c r="V25" s="209">
        <v>2</v>
      </c>
    </row>
    <row r="26" spans="1:22" x14ac:dyDescent="0.25">
      <c r="A26" s="158" t="s">
        <v>2971</v>
      </c>
      <c r="B26" s="3" t="s">
        <v>311</v>
      </c>
      <c r="C26" s="3" t="s">
        <v>333</v>
      </c>
      <c r="D26" s="220">
        <f t="shared" si="3"/>
        <v>0.39500000000000041</v>
      </c>
      <c r="E26" s="221">
        <f t="shared" si="4"/>
        <v>0.5949999999999992</v>
      </c>
      <c r="F26" s="222">
        <f t="shared" si="5"/>
        <v>6.0000000000000012E-2</v>
      </c>
      <c r="G26" s="221">
        <f t="shared" si="6"/>
        <v>0.36499999999999894</v>
      </c>
      <c r="H26" s="222">
        <f t="shared" si="7"/>
        <v>6.0000000000000012E-2</v>
      </c>
      <c r="I26" s="221">
        <f t="shared" si="8"/>
        <v>0.10500000000000019</v>
      </c>
      <c r="J26" s="222">
        <f t="shared" si="9"/>
        <v>0.1</v>
      </c>
      <c r="K26" s="223">
        <f t="shared" si="10"/>
        <v>0.17000000000000048</v>
      </c>
      <c r="L26" s="193">
        <f t="shared" si="14"/>
        <v>112.797082387996</v>
      </c>
      <c r="M26" s="194">
        <f t="shared" si="14"/>
        <v>132.93509825721301</v>
      </c>
      <c r="N26" s="194">
        <f t="shared" si="14"/>
        <v>74.882924553393394</v>
      </c>
      <c r="O26" s="194">
        <f t="shared" si="14"/>
        <v>135.82846289544301</v>
      </c>
      <c r="P26" s="194">
        <f t="shared" si="14"/>
        <v>74.882924553393394</v>
      </c>
      <c r="Q26" s="194">
        <f t="shared" si="14"/>
        <v>71.887520350602003</v>
      </c>
      <c r="R26" s="194">
        <f t="shared" si="14"/>
        <v>89.795534303175302</v>
      </c>
      <c r="S26" s="195">
        <f t="shared" si="14"/>
        <v>100.13287287371401</v>
      </c>
      <c r="T26" s="163">
        <v>107.43038397650423</v>
      </c>
      <c r="V26" s="209">
        <v>2</v>
      </c>
    </row>
    <row r="27" spans="1:22" x14ac:dyDescent="0.25">
      <c r="A27" s="158" t="s">
        <v>2972</v>
      </c>
      <c r="B27" s="3" t="s">
        <v>312</v>
      </c>
      <c r="C27" s="3" t="s">
        <v>334</v>
      </c>
      <c r="D27" s="220">
        <f t="shared" si="3"/>
        <v>15.754999999999995</v>
      </c>
      <c r="E27" s="221">
        <f t="shared" si="4"/>
        <v>17.169999999999995</v>
      </c>
      <c r="F27" s="222">
        <f t="shared" si="5"/>
        <v>2.8700000000000014</v>
      </c>
      <c r="G27" s="221">
        <f t="shared" si="6"/>
        <v>9.4249999999999954</v>
      </c>
      <c r="H27" s="222">
        <f t="shared" si="7"/>
        <v>2.8700000000000014</v>
      </c>
      <c r="I27" s="221">
        <f t="shared" si="8"/>
        <v>1.4650000000000007</v>
      </c>
      <c r="J27" s="222">
        <f t="shared" si="9"/>
        <v>4.5900000000000016</v>
      </c>
      <c r="K27" s="223">
        <f t="shared" si="10"/>
        <v>1.9800000000000015</v>
      </c>
      <c r="L27" s="193">
        <f t="shared" si="14"/>
        <v>27.476786835476801</v>
      </c>
      <c r="M27" s="194">
        <f t="shared" si="14"/>
        <v>29.462278243626201</v>
      </c>
      <c r="N27" s="194">
        <f t="shared" si="14"/>
        <v>21.023009095191799</v>
      </c>
      <c r="O27" s="194">
        <f t="shared" si="14"/>
        <v>26.143399835987399</v>
      </c>
      <c r="P27" s="194">
        <f t="shared" si="14"/>
        <v>21.023009095191799</v>
      </c>
      <c r="Q27" s="194">
        <f t="shared" si="14"/>
        <v>19.4879999214651</v>
      </c>
      <c r="R27" s="194">
        <f t="shared" si="14"/>
        <v>21.912500438710001</v>
      </c>
      <c r="S27" s="195">
        <f t="shared" si="14"/>
        <v>27.014252440666802</v>
      </c>
      <c r="T27" s="163">
        <v>27.886469635862635</v>
      </c>
      <c r="V27" s="209">
        <v>3</v>
      </c>
    </row>
    <row r="28" spans="1:22" x14ac:dyDescent="0.25">
      <c r="A28" s="158" t="s">
        <v>2973</v>
      </c>
      <c r="B28" s="3" t="s">
        <v>2687</v>
      </c>
      <c r="C28" s="3" t="s">
        <v>334</v>
      </c>
      <c r="D28" s="220">
        <f t="shared" si="3"/>
        <v>2.4203967737299985</v>
      </c>
      <c r="E28" s="221">
        <f t="shared" si="4"/>
        <v>3.0014667573149936</v>
      </c>
      <c r="F28" s="222">
        <f t="shared" si="5"/>
        <v>0.68155577021999991</v>
      </c>
      <c r="G28" s="221">
        <f t="shared" si="6"/>
        <v>1.6514620586099995</v>
      </c>
      <c r="H28" s="222">
        <f t="shared" si="7"/>
        <v>0.68155577021999991</v>
      </c>
      <c r="I28" s="221">
        <f t="shared" si="8"/>
        <v>0.13980631184</v>
      </c>
      <c r="J28" s="222">
        <f t="shared" si="9"/>
        <v>0.90874102696000225</v>
      </c>
      <c r="K28" s="223">
        <f t="shared" si="10"/>
        <v>0.40631209378500061</v>
      </c>
      <c r="L28" s="193">
        <f t="shared" si="14"/>
        <v>206.53184073333099</v>
      </c>
      <c r="M28" s="194">
        <f t="shared" si="14"/>
        <v>176.067789020384</v>
      </c>
      <c r="N28" s="194">
        <f t="shared" si="14"/>
        <v>35.859742910148903</v>
      </c>
      <c r="O28" s="194">
        <f t="shared" si="14"/>
        <v>112.219606840137</v>
      </c>
      <c r="P28" s="194">
        <f t="shared" si="14"/>
        <v>35.859742910148903</v>
      </c>
      <c r="Q28" s="194">
        <f t="shared" si="14"/>
        <v>82.333903063710395</v>
      </c>
      <c r="R28" s="194">
        <f t="shared" si="14"/>
        <v>46.333155871491201</v>
      </c>
      <c r="S28" s="195">
        <f t="shared" si="14"/>
        <v>97.240016493116002</v>
      </c>
      <c r="T28" s="163">
        <v>208.86985421011576</v>
      </c>
      <c r="V28" s="209">
        <v>3</v>
      </c>
    </row>
    <row r="29" spans="1:22" x14ac:dyDescent="0.25">
      <c r="A29" s="158" t="s">
        <v>3734</v>
      </c>
      <c r="B29" s="3" t="s">
        <v>2688</v>
      </c>
      <c r="C29" s="3" t="s">
        <v>334</v>
      </c>
      <c r="D29" s="220">
        <f t="shared" si="3"/>
        <v>0.34960322626999996</v>
      </c>
      <c r="E29" s="221">
        <f t="shared" si="4"/>
        <v>0.43353324268499938</v>
      </c>
      <c r="F29" s="222">
        <f t="shared" si="5"/>
        <v>9.8444229779999851E-2</v>
      </c>
      <c r="G29" s="221">
        <f t="shared" si="6"/>
        <v>0.23853794138999979</v>
      </c>
      <c r="H29" s="222">
        <f t="shared" si="7"/>
        <v>9.8444229779999851E-2</v>
      </c>
      <c r="I29" s="221">
        <f t="shared" si="8"/>
        <v>2.0193688160000063E-2</v>
      </c>
      <c r="J29" s="222">
        <f t="shared" si="9"/>
        <v>0.13125897303999987</v>
      </c>
      <c r="K29" s="223">
        <f t="shared" si="10"/>
        <v>5.8687906215000064E-2</v>
      </c>
      <c r="L29" s="193">
        <f t="shared" si="14"/>
        <v>332.78273600777999</v>
      </c>
      <c r="M29" s="194">
        <f t="shared" si="14"/>
        <v>283.69630728608502</v>
      </c>
      <c r="N29" s="194">
        <f t="shared" si="14"/>
        <v>57.7804532018054</v>
      </c>
      <c r="O29" s="194">
        <f t="shared" si="14"/>
        <v>180.818355491234</v>
      </c>
      <c r="P29" s="194">
        <f t="shared" si="14"/>
        <v>57.7804532018054</v>
      </c>
      <c r="Q29" s="194">
        <f t="shared" si="14"/>
        <v>132.66381314597501</v>
      </c>
      <c r="R29" s="194">
        <f t="shared" si="14"/>
        <v>74.656161122866706</v>
      </c>
      <c r="S29" s="195">
        <f t="shared" si="14"/>
        <v>156.68188799906699</v>
      </c>
      <c r="T29" s="163">
        <v>336.5499542675164</v>
      </c>
      <c r="V29" s="209">
        <v>3</v>
      </c>
    </row>
    <row r="30" spans="1:22" x14ac:dyDescent="0.25">
      <c r="A30" s="164" t="s">
        <v>2975</v>
      </c>
      <c r="B30" s="165" t="s">
        <v>313</v>
      </c>
      <c r="C30" s="165" t="s">
        <v>334</v>
      </c>
      <c r="D30" s="224">
        <f t="shared" si="3"/>
        <v>4.999999999999994E-3</v>
      </c>
      <c r="E30" s="225">
        <f t="shared" si="4"/>
        <v>5.000000000000001E-3</v>
      </c>
      <c r="F30" s="226">
        <f t="shared" si="5"/>
        <v>0</v>
      </c>
      <c r="G30" s="225">
        <f t="shared" si="6"/>
        <v>0</v>
      </c>
      <c r="H30" s="226">
        <f t="shared" si="7"/>
        <v>0</v>
      </c>
      <c r="I30" s="225">
        <f t="shared" si="8"/>
        <v>0</v>
      </c>
      <c r="J30" s="226">
        <f t="shared" si="9"/>
        <v>0</v>
      </c>
      <c r="K30" s="227">
        <f t="shared" si="10"/>
        <v>0</v>
      </c>
      <c r="L30" s="196">
        <f t="shared" si="14"/>
        <v>2914.77385099912</v>
      </c>
      <c r="M30" s="197">
        <f t="shared" si="14"/>
        <v>2765.0179977816001</v>
      </c>
      <c r="N30" s="197">
        <f t="shared" si="14"/>
        <v>0</v>
      </c>
      <c r="O30" s="197">
        <f t="shared" si="14"/>
        <v>0</v>
      </c>
      <c r="P30" s="197">
        <f t="shared" si="14"/>
        <v>0</v>
      </c>
      <c r="Q30" s="197">
        <f t="shared" si="14"/>
        <v>0</v>
      </c>
      <c r="R30" s="197">
        <f t="shared" si="14"/>
        <v>0</v>
      </c>
      <c r="S30" s="198">
        <f t="shared" si="14"/>
        <v>0</v>
      </c>
      <c r="T30" s="166">
        <v>2771.5545962983433</v>
      </c>
      <c r="V30" s="209">
        <v>3</v>
      </c>
    </row>
    <row r="31" spans="1:22" x14ac:dyDescent="0.25">
      <c r="A31" s="158" t="s">
        <v>3770</v>
      </c>
      <c r="B31" s="13" t="s">
        <v>0</v>
      </c>
      <c r="C31" s="3"/>
      <c r="D31" s="211" t="str">
        <f t="shared" ref="D31:K31" si="15">INDEX(UserModDemog,MATCH(D$3,UserUtilNames),1)</f>
        <v>55+</v>
      </c>
      <c r="E31" s="211" t="str">
        <f t="shared" si="15"/>
        <v>55+</v>
      </c>
      <c r="F31" s="211" t="str">
        <f t="shared" si="15"/>
        <v>18-25</v>
      </c>
      <c r="G31" s="211" t="str">
        <f t="shared" si="15"/>
        <v>35-44</v>
      </c>
      <c r="H31" s="211" t="str">
        <f t="shared" si="15"/>
        <v>18-25</v>
      </c>
      <c r="I31" s="211" t="str">
        <f t="shared" si="15"/>
        <v>18-25</v>
      </c>
      <c r="J31" s="211" t="str">
        <f t="shared" si="15"/>
        <v>26-34</v>
      </c>
      <c r="K31" s="211" t="str">
        <f t="shared" si="15"/>
        <v>6-17</v>
      </c>
      <c r="L31" s="210" t="str">
        <f t="shared" ref="L31:S33" si="16">D31</f>
        <v>55+</v>
      </c>
      <c r="M31" s="210" t="str">
        <f t="shared" si="16"/>
        <v>55+</v>
      </c>
      <c r="N31" s="210" t="str">
        <f t="shared" si="16"/>
        <v>18-25</v>
      </c>
      <c r="O31" s="210" t="str">
        <f t="shared" si="16"/>
        <v>35-44</v>
      </c>
      <c r="P31" s="210" t="str">
        <f t="shared" si="16"/>
        <v>18-25</v>
      </c>
      <c r="Q31" s="210" t="str">
        <f t="shared" si="16"/>
        <v>18-25</v>
      </c>
      <c r="R31" s="210" t="str">
        <f t="shared" si="16"/>
        <v>26-34</v>
      </c>
      <c r="S31" s="210" t="str">
        <f t="shared" si="16"/>
        <v>6-17</v>
      </c>
      <c r="T31" s="210"/>
      <c r="V31" s="209"/>
    </row>
    <row r="32" spans="1:22" x14ac:dyDescent="0.25">
      <c r="A32" s="158"/>
      <c r="B32" s="13" t="s">
        <v>1</v>
      </c>
      <c r="C32" s="3"/>
      <c r="D32" s="211" t="str">
        <f t="shared" ref="D32:K32" si="17">INDEX(UserModDemog,MATCH(D$3,UserUtilNames),2)</f>
        <v>M</v>
      </c>
      <c r="E32" s="211" t="str">
        <f t="shared" si="17"/>
        <v>F</v>
      </c>
      <c r="F32" s="211" t="str">
        <f t="shared" si="17"/>
        <v>F</v>
      </c>
      <c r="G32" s="211" t="str">
        <f t="shared" si="17"/>
        <v>F</v>
      </c>
      <c r="H32" s="211" t="str">
        <f t="shared" si="17"/>
        <v>F</v>
      </c>
      <c r="I32" s="211" t="str">
        <f t="shared" si="17"/>
        <v>M</v>
      </c>
      <c r="J32" s="211" t="str">
        <f t="shared" si="17"/>
        <v>F</v>
      </c>
      <c r="K32" s="211" t="str">
        <f t="shared" si="17"/>
        <v>F</v>
      </c>
      <c r="L32" s="210" t="str">
        <f t="shared" si="16"/>
        <v>M</v>
      </c>
      <c r="M32" s="210" t="str">
        <f t="shared" si="16"/>
        <v>F</v>
      </c>
      <c r="N32" s="210" t="str">
        <f t="shared" si="16"/>
        <v>F</v>
      </c>
      <c r="O32" s="210" t="str">
        <f t="shared" si="16"/>
        <v>F</v>
      </c>
      <c r="P32" s="210" t="str">
        <f t="shared" si="16"/>
        <v>F</v>
      </c>
      <c r="Q32" s="210" t="str">
        <f t="shared" si="16"/>
        <v>M</v>
      </c>
      <c r="R32" s="210" t="str">
        <f t="shared" si="16"/>
        <v>F</v>
      </c>
      <c r="S32" s="210" t="str">
        <f t="shared" si="16"/>
        <v>F</v>
      </c>
      <c r="T32" s="210"/>
      <c r="V32" s="209"/>
    </row>
    <row r="33" spans="1:22" x14ac:dyDescent="0.25">
      <c r="A33" s="158"/>
      <c r="B33" s="13" t="s">
        <v>315</v>
      </c>
      <c r="C33" s="3"/>
      <c r="D33" s="211" t="str">
        <f t="shared" ref="D33:K33" si="18">INDEX(UserModDemog,MATCH(D$3,UserUtilNames),3)</f>
        <v>Decile 5.5</v>
      </c>
      <c r="E33" s="211" t="str">
        <f t="shared" si="18"/>
        <v>Decile 5.5</v>
      </c>
      <c r="F33" s="211" t="str">
        <f t="shared" si="18"/>
        <v>Decile 3</v>
      </c>
      <c r="G33" s="211" t="str">
        <f t="shared" si="18"/>
        <v>Decile 5.5</v>
      </c>
      <c r="H33" s="211" t="str">
        <f t="shared" si="18"/>
        <v>Decile 3</v>
      </c>
      <c r="I33" s="211" t="str">
        <f t="shared" si="18"/>
        <v>Decile 5.5</v>
      </c>
      <c r="J33" s="211" t="str">
        <f t="shared" si="18"/>
        <v>Decile 3</v>
      </c>
      <c r="K33" s="211" t="str">
        <f t="shared" si="18"/>
        <v>Decile 5.5</v>
      </c>
      <c r="L33" s="210" t="str">
        <f t="shared" si="16"/>
        <v>Decile 5.5</v>
      </c>
      <c r="M33" s="210" t="str">
        <f t="shared" si="16"/>
        <v>Decile 5.5</v>
      </c>
      <c r="N33" s="210" t="str">
        <f t="shared" si="16"/>
        <v>Decile 3</v>
      </c>
      <c r="O33" s="210" t="str">
        <f t="shared" si="16"/>
        <v>Decile 5.5</v>
      </c>
      <c r="P33" s="210" t="str">
        <f t="shared" si="16"/>
        <v>Decile 3</v>
      </c>
      <c r="Q33" s="210" t="str">
        <f t="shared" si="16"/>
        <v>Decile 5.5</v>
      </c>
      <c r="R33" s="210" t="str">
        <f t="shared" si="16"/>
        <v>Decile 3</v>
      </c>
      <c r="S33" s="210" t="str">
        <f t="shared" si="16"/>
        <v>Decile 5.5</v>
      </c>
      <c r="T33" s="210"/>
      <c r="V33" s="209"/>
    </row>
    <row r="34" spans="1:22" x14ac:dyDescent="0.25">
      <c r="A34" s="167" t="s">
        <v>3735</v>
      </c>
      <c r="B34" s="152"/>
      <c r="C34" s="168" t="s">
        <v>332</v>
      </c>
      <c r="D34" s="151">
        <f>SUMIF($C$4:$C$30,$C34,D$4:D$34)</f>
        <v>6.8200000000000056</v>
      </c>
      <c r="E34" s="152">
        <f t="shared" ref="E34:K34" si="19">SUMIF($C$4:$C$30,$C34,E$4:E$34)</f>
        <v>8.9149999999999991</v>
      </c>
      <c r="F34" s="152">
        <f t="shared" si="19"/>
        <v>1.7699999999999998</v>
      </c>
      <c r="G34" s="152">
        <f t="shared" si="19"/>
        <v>6.4599999999999973</v>
      </c>
      <c r="H34" s="152">
        <f t="shared" si="19"/>
        <v>1.7699999999999998</v>
      </c>
      <c r="I34" s="152">
        <f t="shared" si="19"/>
        <v>1.6049999999999998</v>
      </c>
      <c r="J34" s="152">
        <f t="shared" si="19"/>
        <v>2.8900000000000015</v>
      </c>
      <c r="K34" s="169">
        <f t="shared" si="19"/>
        <v>3.31</v>
      </c>
    </row>
    <row r="35" spans="1:22" x14ac:dyDescent="0.25">
      <c r="A35" s="158"/>
      <c r="B35" s="3"/>
      <c r="C35" s="13" t="s">
        <v>333</v>
      </c>
      <c r="D35" s="158">
        <f>SUMIF($C$4:$C$30,$C35,D$4:D$34)</f>
        <v>3.3050000000000015</v>
      </c>
      <c r="E35" s="3">
        <f t="shared" ref="E35:K37" si="20">SUMIF($C$4:$C$30,$C35,E$4:E$34)</f>
        <v>3.745000000000001</v>
      </c>
      <c r="F35" s="3">
        <f t="shared" si="20"/>
        <v>0.64000000000000024</v>
      </c>
      <c r="G35" s="3">
        <f t="shared" si="20"/>
        <v>2.6</v>
      </c>
      <c r="H35" s="3">
        <f t="shared" si="20"/>
        <v>0.64000000000000024</v>
      </c>
      <c r="I35" s="3">
        <f t="shared" si="20"/>
        <v>0.53500000000000036</v>
      </c>
      <c r="J35" s="3">
        <f t="shared" si="20"/>
        <v>1.1800000000000002</v>
      </c>
      <c r="K35" s="170">
        <f t="shared" si="20"/>
        <v>1.1000000000000005</v>
      </c>
    </row>
    <row r="36" spans="1:22" x14ac:dyDescent="0.25">
      <c r="A36" s="158"/>
      <c r="B36" s="3"/>
      <c r="C36" s="13" t="s">
        <v>334</v>
      </c>
      <c r="D36" s="158">
        <f>SUMIF($C$4:$C$30,$C36,D$4:D$34)</f>
        <v>18.52999999999999</v>
      </c>
      <c r="E36" s="3">
        <f t="shared" si="20"/>
        <v>20.609999999999985</v>
      </c>
      <c r="F36" s="3">
        <f t="shared" si="20"/>
        <v>3.6500000000000008</v>
      </c>
      <c r="G36" s="3">
        <f t="shared" si="20"/>
        <v>11.314999999999994</v>
      </c>
      <c r="H36" s="3">
        <f t="shared" si="20"/>
        <v>3.6500000000000008</v>
      </c>
      <c r="I36" s="3">
        <f t="shared" si="20"/>
        <v>1.6250000000000007</v>
      </c>
      <c r="J36" s="3">
        <f t="shared" si="20"/>
        <v>5.6300000000000034</v>
      </c>
      <c r="K36" s="170">
        <f t="shared" si="20"/>
        <v>2.4450000000000021</v>
      </c>
    </row>
    <row r="37" spans="1:22" x14ac:dyDescent="0.25">
      <c r="A37" s="158"/>
      <c r="B37" s="3"/>
      <c r="C37" s="13" t="s">
        <v>335</v>
      </c>
      <c r="D37" s="158">
        <f>SUMIF($C$4:$C$30,$C37,D$4:D$34)</f>
        <v>5.0000000000000001E-3</v>
      </c>
      <c r="E37" s="3">
        <f t="shared" si="20"/>
        <v>0</v>
      </c>
      <c r="F37" s="3">
        <f t="shared" si="20"/>
        <v>0</v>
      </c>
      <c r="G37" s="3">
        <f t="shared" si="20"/>
        <v>0</v>
      </c>
      <c r="H37" s="3">
        <f t="shared" si="20"/>
        <v>0</v>
      </c>
      <c r="I37" s="3">
        <f t="shared" si="20"/>
        <v>0</v>
      </c>
      <c r="J37" s="3">
        <f t="shared" si="20"/>
        <v>0</v>
      </c>
      <c r="K37" s="170">
        <f t="shared" si="20"/>
        <v>0</v>
      </c>
    </row>
    <row r="38" spans="1:22" x14ac:dyDescent="0.25">
      <c r="A38" s="164"/>
      <c r="B38" s="165"/>
      <c r="C38" s="171" t="s">
        <v>3736</v>
      </c>
      <c r="D38" s="172">
        <f t="array" ref="D38">SUM(IF(($C4:$C30)="Other",1,0)*(D4:D30)*(L4:L30))</f>
        <v>554.14813393124609</v>
      </c>
      <c r="E38" s="173">
        <f t="array" ref="E38">SUM(IF(($C4:$C30)="Other",1,0)*(E4:E30)*(M4:M30))</f>
        <v>644.13263295385934</v>
      </c>
      <c r="F38" s="173">
        <f t="array" ref="F38">SUM(IF(($C4:$C30)="Other",1,0)*(F4:F30)*(N4:N30))</f>
        <v>33.134882908670562</v>
      </c>
      <c r="G38" s="173">
        <f t="array" ref="G38">SUM(IF(($C4:$C30)="Other",1,0)*(G4:G30)*(O4:O30))</f>
        <v>299.19380103973032</v>
      </c>
      <c r="H38" s="173">
        <f t="array" ref="H38">SUM(IF(($C4:$C30)="Other",1,0)*(H4:H30)*(P4:P30))</f>
        <v>33.134882908670562</v>
      </c>
      <c r="I38" s="173">
        <f t="array" ref="I38">SUM(IF(($C4:$C30)="Other",1,0)*(I4:I30)*(Q4:Q30))</f>
        <v>38.751733846887817</v>
      </c>
      <c r="J38" s="173">
        <f t="array" ref="J38">SUM(IF(($C4:$C30)="Other",1,0)*(J4:J30)*(R4:R30))</f>
        <v>57.121813602692946</v>
      </c>
      <c r="K38" s="174">
        <f t="array" ref="K38">SUM(IF(($C4:$C30)="Other",1,0)*(K4:K30)*(S4:S30))</f>
        <v>68.578366569312891</v>
      </c>
    </row>
    <row r="39" spans="1:22" x14ac:dyDescent="0.25">
      <c r="A39" s="151" t="s">
        <v>3737</v>
      </c>
      <c r="B39" s="152"/>
      <c r="C39" s="168" t="s">
        <v>332</v>
      </c>
      <c r="D39" s="158">
        <f t="shared" ref="D39:K42" si="21">ROUND(D34,0)</f>
        <v>7</v>
      </c>
      <c r="E39" s="3">
        <f t="shared" si="21"/>
        <v>9</v>
      </c>
      <c r="F39" s="3">
        <f t="shared" si="21"/>
        <v>2</v>
      </c>
      <c r="G39" s="3">
        <f t="shared" si="21"/>
        <v>6</v>
      </c>
      <c r="H39" s="3">
        <f t="shared" si="21"/>
        <v>2</v>
      </c>
      <c r="I39" s="3">
        <f t="shared" si="21"/>
        <v>2</v>
      </c>
      <c r="J39" s="3">
        <f t="shared" si="21"/>
        <v>3</v>
      </c>
      <c r="K39" s="170">
        <f t="shared" si="21"/>
        <v>3</v>
      </c>
    </row>
    <row r="40" spans="1:22" x14ac:dyDescent="0.25">
      <c r="A40" s="158"/>
      <c r="B40" s="3"/>
      <c r="C40" s="13" t="s">
        <v>333</v>
      </c>
      <c r="D40" s="158">
        <f t="shared" si="21"/>
        <v>3</v>
      </c>
      <c r="E40" s="3">
        <f t="shared" si="21"/>
        <v>4</v>
      </c>
      <c r="F40" s="3">
        <f t="shared" si="21"/>
        <v>1</v>
      </c>
      <c r="G40" s="3">
        <f t="shared" si="21"/>
        <v>3</v>
      </c>
      <c r="H40" s="3">
        <f t="shared" si="21"/>
        <v>1</v>
      </c>
      <c r="I40" s="3">
        <f t="shared" si="21"/>
        <v>1</v>
      </c>
      <c r="J40" s="3">
        <f t="shared" si="21"/>
        <v>1</v>
      </c>
      <c r="K40" s="170">
        <f t="shared" si="21"/>
        <v>1</v>
      </c>
    </row>
    <row r="41" spans="1:22" x14ac:dyDescent="0.25">
      <c r="A41" s="158"/>
      <c r="B41" s="3"/>
      <c r="C41" s="13" t="s">
        <v>334</v>
      </c>
      <c r="D41" s="158">
        <f t="shared" si="21"/>
        <v>19</v>
      </c>
      <c r="E41" s="3">
        <f t="shared" si="21"/>
        <v>21</v>
      </c>
      <c r="F41" s="3">
        <f t="shared" si="21"/>
        <v>4</v>
      </c>
      <c r="G41" s="3">
        <f t="shared" si="21"/>
        <v>11</v>
      </c>
      <c r="H41" s="3">
        <f t="shared" si="21"/>
        <v>4</v>
      </c>
      <c r="I41" s="3">
        <f t="shared" si="21"/>
        <v>2</v>
      </c>
      <c r="J41" s="3">
        <f t="shared" si="21"/>
        <v>6</v>
      </c>
      <c r="K41" s="170">
        <f t="shared" si="21"/>
        <v>2</v>
      </c>
    </row>
    <row r="42" spans="1:22" x14ac:dyDescent="0.25">
      <c r="A42" s="158"/>
      <c r="B42" s="3"/>
      <c r="C42" s="13" t="s">
        <v>335</v>
      </c>
      <c r="D42" s="158">
        <f t="shared" si="21"/>
        <v>0</v>
      </c>
      <c r="E42" s="3">
        <f t="shared" si="21"/>
        <v>0</v>
      </c>
      <c r="F42" s="3">
        <f t="shared" si="21"/>
        <v>0</v>
      </c>
      <c r="G42" s="3">
        <f t="shared" si="21"/>
        <v>0</v>
      </c>
      <c r="H42" s="3">
        <f t="shared" si="21"/>
        <v>0</v>
      </c>
      <c r="I42" s="3">
        <f t="shared" si="21"/>
        <v>0</v>
      </c>
      <c r="J42" s="3">
        <f t="shared" si="21"/>
        <v>0</v>
      </c>
      <c r="K42" s="170">
        <f t="shared" si="21"/>
        <v>0</v>
      </c>
    </row>
    <row r="43" spans="1:22" x14ac:dyDescent="0.25">
      <c r="A43" s="164"/>
      <c r="B43" s="165"/>
      <c r="C43" s="171" t="s">
        <v>3736</v>
      </c>
      <c r="D43" s="175">
        <f t="shared" ref="D43:K43" si="22">100*ROUND(D38/100,0)</f>
        <v>600</v>
      </c>
      <c r="E43" s="176">
        <f t="shared" si="22"/>
        <v>600</v>
      </c>
      <c r="F43" s="176">
        <f t="shared" si="22"/>
        <v>0</v>
      </c>
      <c r="G43" s="176">
        <f t="shared" si="22"/>
        <v>300</v>
      </c>
      <c r="H43" s="176">
        <f t="shared" si="22"/>
        <v>0</v>
      </c>
      <c r="I43" s="176">
        <f t="shared" si="22"/>
        <v>0</v>
      </c>
      <c r="J43" s="176">
        <f t="shared" si="22"/>
        <v>100</v>
      </c>
      <c r="K43" s="177">
        <f t="shared" si="22"/>
        <v>100</v>
      </c>
    </row>
    <row r="44" spans="1:22" x14ac:dyDescent="0.25">
      <c r="A44" s="151" t="s">
        <v>3738</v>
      </c>
      <c r="B44" s="152"/>
      <c r="C44" s="168" t="s">
        <v>332</v>
      </c>
      <c r="D44" s="152" t="str">
        <f t="shared" ref="D44:K44" si="23">IF(D39=0,"",IF(D39=1,"1 provider visit, ",D39&amp;" provider visits, "))</f>
        <v xml:space="preserve">7 provider visits, </v>
      </c>
      <c r="E44" s="152" t="str">
        <f t="shared" si="23"/>
        <v xml:space="preserve">9 provider visits, </v>
      </c>
      <c r="F44" s="152" t="str">
        <f t="shared" si="23"/>
        <v xml:space="preserve">2 provider visits, </v>
      </c>
      <c r="G44" s="152" t="str">
        <f t="shared" si="23"/>
        <v xml:space="preserve">6 provider visits, </v>
      </c>
      <c r="H44" s="152" t="str">
        <f t="shared" si="23"/>
        <v xml:space="preserve">2 provider visits, </v>
      </c>
      <c r="I44" s="152" t="str">
        <f t="shared" si="23"/>
        <v xml:space="preserve">2 provider visits, </v>
      </c>
      <c r="J44" s="152" t="str">
        <f t="shared" si="23"/>
        <v xml:space="preserve">3 provider visits, </v>
      </c>
      <c r="K44" s="169" t="str">
        <f t="shared" si="23"/>
        <v xml:space="preserve">3 provider visits, </v>
      </c>
      <c r="L44" t="s">
        <v>2620</v>
      </c>
    </row>
    <row r="45" spans="1:22" x14ac:dyDescent="0.25">
      <c r="A45" s="158"/>
      <c r="B45" s="3"/>
      <c r="C45" s="13" t="s">
        <v>333</v>
      </c>
      <c r="D45" s="3" t="str">
        <f t="shared" ref="D45:K45" si="24">IF(D40=0,"",IF(D40=1,"1 lab or diagnostic test, ",D40&amp;" lab or diagnostic tests, "))</f>
        <v xml:space="preserve">3 lab or diagnostic tests, </v>
      </c>
      <c r="E45" s="3" t="str">
        <f t="shared" si="24"/>
        <v xml:space="preserve">4 lab or diagnostic tests, </v>
      </c>
      <c r="F45" s="3" t="str">
        <f t="shared" si="24"/>
        <v xml:space="preserve">1 lab or diagnostic test, </v>
      </c>
      <c r="G45" s="3" t="str">
        <f t="shared" si="24"/>
        <v xml:space="preserve">3 lab or diagnostic tests, </v>
      </c>
      <c r="H45" s="3" t="str">
        <f t="shared" si="24"/>
        <v xml:space="preserve">1 lab or diagnostic test, </v>
      </c>
      <c r="I45" s="3" t="str">
        <f t="shared" si="24"/>
        <v xml:space="preserve">1 lab or diagnostic test, </v>
      </c>
      <c r="J45" s="3" t="str">
        <f t="shared" si="24"/>
        <v xml:space="preserve">1 lab or diagnostic test, </v>
      </c>
      <c r="K45" s="170" t="str">
        <f t="shared" si="24"/>
        <v xml:space="preserve">1 lab or diagnostic test, </v>
      </c>
      <c r="L45" t="s">
        <v>2620</v>
      </c>
    </row>
    <row r="46" spans="1:22" x14ac:dyDescent="0.25">
      <c r="A46" s="158"/>
      <c r="B46" s="3"/>
      <c r="C46" s="13" t="s">
        <v>334</v>
      </c>
      <c r="D46" s="3" t="str">
        <f t="shared" ref="D46:K46" si="25">IF(D41=0,"",IF(D41=1,"1 prescription, ",D41&amp;" prescriptions, "))</f>
        <v xml:space="preserve">19 prescriptions, </v>
      </c>
      <c r="E46" s="3" t="str">
        <f t="shared" si="25"/>
        <v xml:space="preserve">21 prescriptions, </v>
      </c>
      <c r="F46" s="3" t="str">
        <f t="shared" si="25"/>
        <v xml:space="preserve">4 prescriptions, </v>
      </c>
      <c r="G46" s="3" t="str">
        <f t="shared" si="25"/>
        <v xml:space="preserve">11 prescriptions, </v>
      </c>
      <c r="H46" s="3" t="str">
        <f t="shared" si="25"/>
        <v xml:space="preserve">4 prescriptions, </v>
      </c>
      <c r="I46" s="3" t="str">
        <f t="shared" si="25"/>
        <v xml:space="preserve">2 prescriptions, </v>
      </c>
      <c r="J46" s="3" t="str">
        <f t="shared" si="25"/>
        <v xml:space="preserve">6 prescriptions, </v>
      </c>
      <c r="K46" s="170" t="str">
        <f t="shared" si="25"/>
        <v xml:space="preserve">2 prescriptions, </v>
      </c>
      <c r="L46" t="s">
        <v>2620</v>
      </c>
    </row>
    <row r="47" spans="1:22" x14ac:dyDescent="0.25">
      <c r="A47" s="158"/>
      <c r="B47" s="3"/>
      <c r="C47" s="13" t="s">
        <v>335</v>
      </c>
      <c r="D47" s="3" t="str">
        <f t="shared" ref="D47:K47" si="26">IF(D42=0,"",IF(D42=1,"1 day in the hospital, ",D42&amp;" days in the hospital, "))</f>
        <v/>
      </c>
      <c r="E47" s="3" t="str">
        <f t="shared" si="26"/>
        <v/>
      </c>
      <c r="F47" s="3" t="str">
        <f t="shared" si="26"/>
        <v/>
      </c>
      <c r="G47" s="3" t="str">
        <f t="shared" si="26"/>
        <v/>
      </c>
      <c r="H47" s="3" t="str">
        <f t="shared" si="26"/>
        <v/>
      </c>
      <c r="I47" s="3" t="str">
        <f t="shared" si="26"/>
        <v/>
      </c>
      <c r="J47" s="3" t="str">
        <f t="shared" si="26"/>
        <v/>
      </c>
      <c r="K47" s="170" t="str">
        <f t="shared" si="26"/>
        <v/>
      </c>
      <c r="L47" t="s">
        <v>2620</v>
      </c>
    </row>
    <row r="48" spans="1:22" x14ac:dyDescent="0.25">
      <c r="A48" s="164"/>
      <c r="B48" s="165"/>
      <c r="C48" s="171" t="s">
        <v>3736</v>
      </c>
      <c r="D48" s="165" t="str">
        <f>IF(D43=0,"and minimal other allowed medical expenses.","and "&amp;TEXT(D43,"$#,###")&amp;" in other allowed medical expenses.")</f>
        <v>and $600 in other allowed medical expenses.</v>
      </c>
      <c r="E48" s="165" t="str">
        <f t="shared" ref="E48:K48" si="27">IF(E43=0,"and minimal other allowed medical expenses.","and "&amp;TEXT(E43,"$#,###")&amp;" in other allowed medical expenses.")</f>
        <v>and $600 in other allowed medical expenses.</v>
      </c>
      <c r="F48" s="165" t="str">
        <f t="shared" si="27"/>
        <v>and minimal other allowed medical expenses.</v>
      </c>
      <c r="G48" s="165" t="str">
        <f t="shared" si="27"/>
        <v>and $300 in other allowed medical expenses.</v>
      </c>
      <c r="H48" s="165" t="str">
        <f t="shared" si="27"/>
        <v>and minimal other allowed medical expenses.</v>
      </c>
      <c r="I48" s="165" t="str">
        <f t="shared" si="27"/>
        <v>and minimal other allowed medical expenses.</v>
      </c>
      <c r="J48" s="165" t="str">
        <f t="shared" si="27"/>
        <v>and $100 in other allowed medical expenses.</v>
      </c>
      <c r="K48" s="165" t="str">
        <f t="shared" si="27"/>
        <v>and $100 in other allowed medical expenses.</v>
      </c>
      <c r="L48" t="s">
        <v>2620</v>
      </c>
    </row>
    <row r="49" spans="1:20" x14ac:dyDescent="0.25">
      <c r="A49" s="151" t="s">
        <v>3739</v>
      </c>
      <c r="B49" s="152"/>
      <c r="C49" s="152"/>
      <c r="D49" s="152" t="str">
        <f t="shared" ref="D49:K49" si="28">D44&amp;D45&amp;D46&amp;D47&amp;D48</f>
        <v>7 provider visits, 3 lab or diagnostic tests, 19 prescriptions, and $600 in other allowed medical expenses.</v>
      </c>
      <c r="E49" s="152" t="str">
        <f t="shared" si="28"/>
        <v>9 provider visits, 4 lab or diagnostic tests, 21 prescriptions, and $600 in other allowed medical expenses.</v>
      </c>
      <c r="F49" s="152" t="str">
        <f t="shared" si="28"/>
        <v>2 provider visits, 1 lab or diagnostic test, 4 prescriptions, and minimal other allowed medical expenses.</v>
      </c>
      <c r="G49" s="152" t="str">
        <f t="shared" si="28"/>
        <v>6 provider visits, 3 lab or diagnostic tests, 11 prescriptions, and $300 in other allowed medical expenses.</v>
      </c>
      <c r="H49" s="152" t="str">
        <f t="shared" si="28"/>
        <v>2 provider visits, 1 lab or diagnostic test, 4 prescriptions, and minimal other allowed medical expenses.</v>
      </c>
      <c r="I49" s="152" t="str">
        <f t="shared" si="28"/>
        <v>2 provider visits, 1 lab or diagnostic test, 2 prescriptions, and minimal other allowed medical expenses.</v>
      </c>
      <c r="J49" s="152" t="str">
        <f t="shared" si="28"/>
        <v>3 provider visits, 1 lab or diagnostic test, 6 prescriptions, and $100 in other allowed medical expenses.</v>
      </c>
      <c r="K49" s="169" t="str">
        <f t="shared" si="28"/>
        <v>3 provider visits, 1 lab or diagnostic test, 2 prescriptions, and $100 in other allowed medical expenses.</v>
      </c>
      <c r="L49" t="s">
        <v>2620</v>
      </c>
    </row>
    <row r="50" spans="1:20" x14ac:dyDescent="0.25">
      <c r="A50" s="158" t="s">
        <v>3740</v>
      </c>
      <c r="B50" s="3"/>
      <c r="C50" s="3"/>
      <c r="D50" s="3" t="str">
        <f t="shared" ref="D50:K50" si="29">IF(MID(D49,1,5)="and m","Minimal other allowed medical expenses",IF(MID(D49,1,5)="and $",MID(D49,5,LEN(D49)-4),D49))</f>
        <v>7 provider visits, 3 lab or diagnostic tests, 19 prescriptions, and $600 in other allowed medical expenses.</v>
      </c>
      <c r="E50" s="3" t="str">
        <f t="shared" si="29"/>
        <v>9 provider visits, 4 lab or diagnostic tests, 21 prescriptions, and $600 in other allowed medical expenses.</v>
      </c>
      <c r="F50" s="3" t="str">
        <f t="shared" si="29"/>
        <v>2 provider visits, 1 lab or diagnostic test, 4 prescriptions, and minimal other allowed medical expenses.</v>
      </c>
      <c r="G50" s="3" t="str">
        <f t="shared" si="29"/>
        <v>6 provider visits, 3 lab or diagnostic tests, 11 prescriptions, and $300 in other allowed medical expenses.</v>
      </c>
      <c r="H50" s="3" t="str">
        <f t="shared" si="29"/>
        <v>2 provider visits, 1 lab or diagnostic test, 4 prescriptions, and minimal other allowed medical expenses.</v>
      </c>
      <c r="I50" s="3" t="str">
        <f t="shared" si="29"/>
        <v>2 provider visits, 1 lab or diagnostic test, 2 prescriptions, and minimal other allowed medical expenses.</v>
      </c>
      <c r="J50" s="3" t="str">
        <f t="shared" si="29"/>
        <v>3 provider visits, 1 lab or diagnostic test, 6 prescriptions, and $100 in other allowed medical expenses.</v>
      </c>
      <c r="K50" s="170" t="str">
        <f t="shared" si="29"/>
        <v>3 provider visits, 1 lab or diagnostic test, 2 prescriptions, and $100 in other allowed medical expenses.</v>
      </c>
      <c r="L50" t="s">
        <v>2620</v>
      </c>
    </row>
    <row r="51" spans="1:20" x14ac:dyDescent="0.25">
      <c r="A51" s="151" t="s">
        <v>3741</v>
      </c>
      <c r="B51" s="152"/>
      <c r="C51" s="168" t="str">
        <f>D3</f>
        <v>User1</v>
      </c>
      <c r="D51" s="152" t="str">
        <f>D50</f>
        <v>7 provider visits, 3 lab or diagnostic tests, 19 prescriptions, and $600 in other allowed medical expenses.</v>
      </c>
      <c r="E51" s="152"/>
      <c r="F51" s="152"/>
      <c r="G51" s="152"/>
      <c r="H51" s="152"/>
      <c r="I51" s="152"/>
      <c r="J51" s="152"/>
      <c r="K51" s="152"/>
      <c r="L51" s="152"/>
      <c r="M51" s="152"/>
      <c r="N51" s="152"/>
      <c r="O51" s="152"/>
      <c r="P51" s="152"/>
      <c r="Q51" s="152"/>
      <c r="R51" s="152"/>
      <c r="S51" s="152"/>
      <c r="T51" s="169"/>
    </row>
    <row r="52" spans="1:20" x14ac:dyDescent="0.25">
      <c r="A52" s="158"/>
      <c r="B52" s="3"/>
      <c r="C52" s="13" t="str">
        <f>E3</f>
        <v>User2</v>
      </c>
      <c r="D52" s="3" t="str">
        <f>E50</f>
        <v>9 provider visits, 4 lab or diagnostic tests, 21 prescriptions, and $600 in other allowed medical expenses.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170"/>
    </row>
    <row r="53" spans="1:20" x14ac:dyDescent="0.25">
      <c r="A53" s="158"/>
      <c r="B53" s="3"/>
      <c r="C53" s="13" t="str">
        <f>F3</f>
        <v>User3</v>
      </c>
      <c r="D53" s="3" t="str">
        <f>F50</f>
        <v>2 provider visits, 1 lab or diagnostic test, 4 prescriptions, and minimal other allowed medical expenses.</v>
      </c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170"/>
    </row>
    <row r="54" spans="1:20" x14ac:dyDescent="0.25">
      <c r="A54" s="158"/>
      <c r="B54" s="3"/>
      <c r="C54" s="13" t="str">
        <f>G3</f>
        <v>User4</v>
      </c>
      <c r="D54" s="3" t="str">
        <f>F50</f>
        <v>2 provider visits, 1 lab or diagnostic test, 4 prescriptions, and minimal other allowed medical expenses.</v>
      </c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170"/>
    </row>
    <row r="55" spans="1:20" x14ac:dyDescent="0.25">
      <c r="A55" s="158"/>
      <c r="B55" s="3"/>
      <c r="C55" s="13" t="str">
        <f>H3</f>
        <v>User5</v>
      </c>
      <c r="D55" s="3" t="str">
        <f>G50</f>
        <v>6 provider visits, 3 lab or diagnostic tests, 11 prescriptions, and $300 in other allowed medical expenses.</v>
      </c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170"/>
    </row>
    <row r="56" spans="1:20" x14ac:dyDescent="0.25">
      <c r="A56" s="158"/>
      <c r="B56" s="3"/>
      <c r="C56" s="13" t="str">
        <f>I3</f>
        <v>User6</v>
      </c>
      <c r="D56" s="3" t="str">
        <f>H50</f>
        <v>2 provider visits, 1 lab or diagnostic test, 4 prescriptions, and minimal other allowed medical expenses.</v>
      </c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170"/>
    </row>
    <row r="57" spans="1:20" x14ac:dyDescent="0.25">
      <c r="A57" s="158"/>
      <c r="B57" s="3"/>
      <c r="C57" s="13" t="str">
        <f>J3</f>
        <v>User7</v>
      </c>
      <c r="D57" s="3" t="str">
        <f>J50</f>
        <v>3 provider visits, 1 lab or diagnostic test, 6 prescriptions, and $100 in other allowed medical expenses.</v>
      </c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170"/>
    </row>
    <row r="58" spans="1:20" x14ac:dyDescent="0.25">
      <c r="A58" s="164"/>
      <c r="B58" s="165"/>
      <c r="C58" s="171" t="str">
        <f>K3</f>
        <v>User8</v>
      </c>
      <c r="D58" s="165" t="str">
        <f>K50</f>
        <v>3 provider visits, 1 lab or diagnostic test, 2 prescriptions, and $100 in other allowed medical expenses.</v>
      </c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78"/>
    </row>
  </sheetData>
  <pageMargins left="0.7" right="0.7" top="0.75" bottom="0.75" header="0.3" footer="0.3"/>
  <pageSetup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I79"/>
  <sheetViews>
    <sheetView workbookViewId="0">
      <pane ySplit="2" topLeftCell="A3" activePane="bottomLeft" state="frozen"/>
      <selection pane="bottomLeft" activeCell="A2" sqref="A2"/>
    </sheetView>
  </sheetViews>
  <sheetFormatPr defaultRowHeight="13.2" x14ac:dyDescent="0.25"/>
  <cols>
    <col min="1" max="1" width="20.44140625" customWidth="1"/>
    <col min="2" max="2" width="13.33203125" customWidth="1"/>
    <col min="3" max="3" width="10.88671875" customWidth="1"/>
  </cols>
  <sheetData>
    <row r="2" spans="1:9" ht="39.6" x14ac:dyDescent="0.25">
      <c r="A2" s="101" t="s">
        <v>10</v>
      </c>
      <c r="B2" s="102" t="s">
        <v>2680</v>
      </c>
      <c r="C2" s="102" t="s">
        <v>2681</v>
      </c>
      <c r="D2" s="102" t="s">
        <v>334</v>
      </c>
      <c r="E2" s="102" t="s">
        <v>2682</v>
      </c>
    </row>
    <row r="3" spans="1:9" x14ac:dyDescent="0.25">
      <c r="A3" s="103" t="s">
        <v>2883</v>
      </c>
      <c r="B3" s="38" t="s">
        <v>2879</v>
      </c>
      <c r="C3" s="38" t="s">
        <v>2690</v>
      </c>
      <c r="D3" s="38">
        <v>0</v>
      </c>
      <c r="E3" s="104">
        <v>0</v>
      </c>
      <c r="H3" s="30"/>
      <c r="I3" s="30"/>
    </row>
    <row r="4" spans="1:9" x14ac:dyDescent="0.25">
      <c r="A4" s="103" t="s">
        <v>2884</v>
      </c>
      <c r="B4" s="38" t="s">
        <v>2879</v>
      </c>
      <c r="C4" s="38" t="s">
        <v>2691</v>
      </c>
      <c r="D4" s="38">
        <v>12</v>
      </c>
      <c r="E4" s="104">
        <v>6.1408855027680902</v>
      </c>
      <c r="H4" s="30"/>
      <c r="I4" s="30"/>
    </row>
    <row r="5" spans="1:9" x14ac:dyDescent="0.25">
      <c r="A5" s="103" t="s">
        <v>2885</v>
      </c>
      <c r="B5" s="38" t="s">
        <v>2879</v>
      </c>
      <c r="C5" s="38" t="s">
        <v>2692</v>
      </c>
      <c r="D5" s="38">
        <v>0</v>
      </c>
      <c r="E5" s="38">
        <v>0</v>
      </c>
    </row>
    <row r="6" spans="1:9" x14ac:dyDescent="0.25">
      <c r="A6" s="103" t="s">
        <v>2886</v>
      </c>
      <c r="B6" s="38" t="s">
        <v>2879</v>
      </c>
      <c r="C6" s="38" t="s">
        <v>2693</v>
      </c>
      <c r="D6" s="38">
        <v>48</v>
      </c>
      <c r="E6" s="38">
        <v>346.26656124848</v>
      </c>
    </row>
    <row r="7" spans="1:9" x14ac:dyDescent="0.25">
      <c r="A7" s="103" t="s">
        <v>2887</v>
      </c>
      <c r="B7" s="38" t="s">
        <v>2879</v>
      </c>
      <c r="C7" s="38" t="s">
        <v>2694</v>
      </c>
      <c r="D7" s="38">
        <v>0</v>
      </c>
      <c r="E7" s="38">
        <v>0</v>
      </c>
    </row>
    <row r="8" spans="1:9" x14ac:dyDescent="0.25">
      <c r="A8" s="103" t="s">
        <v>2888</v>
      </c>
      <c r="B8" s="38" t="s">
        <v>2879</v>
      </c>
      <c r="C8" s="38" t="s">
        <v>2695</v>
      </c>
      <c r="D8" s="38">
        <v>0</v>
      </c>
      <c r="E8" s="38">
        <v>0</v>
      </c>
    </row>
    <row r="9" spans="1:9" x14ac:dyDescent="0.25">
      <c r="A9" s="103" t="s">
        <v>2889</v>
      </c>
      <c r="B9" s="38" t="s">
        <v>2879</v>
      </c>
      <c r="C9" s="38" t="s">
        <v>2696</v>
      </c>
      <c r="D9" s="38">
        <v>0</v>
      </c>
      <c r="E9" s="38">
        <v>0</v>
      </c>
    </row>
    <row r="10" spans="1:9" x14ac:dyDescent="0.25">
      <c r="A10" s="103" t="s">
        <v>2890</v>
      </c>
      <c r="B10" s="38" t="s">
        <v>2879</v>
      </c>
      <c r="C10" s="38" t="s">
        <v>2697</v>
      </c>
      <c r="D10" s="38">
        <v>0</v>
      </c>
      <c r="E10" s="38">
        <v>0</v>
      </c>
    </row>
    <row r="11" spans="1:9" x14ac:dyDescent="0.25">
      <c r="A11" s="103" t="s">
        <v>2891</v>
      </c>
      <c r="B11" s="38" t="s">
        <v>2879</v>
      </c>
      <c r="C11" s="38" t="s">
        <v>2698</v>
      </c>
      <c r="D11" s="38">
        <v>0</v>
      </c>
      <c r="E11" s="38">
        <v>0</v>
      </c>
    </row>
    <row r="12" spans="1:9" x14ac:dyDescent="0.25">
      <c r="A12" s="103" t="s">
        <v>2892</v>
      </c>
      <c r="B12" s="38" t="s">
        <v>2879</v>
      </c>
      <c r="C12" s="38" t="s">
        <v>2699</v>
      </c>
      <c r="D12" s="38">
        <v>0</v>
      </c>
      <c r="E12" s="38">
        <v>0</v>
      </c>
    </row>
    <row r="13" spans="1:9" x14ac:dyDescent="0.25">
      <c r="A13" s="103" t="s">
        <v>2893</v>
      </c>
      <c r="B13" s="38" t="s">
        <v>2879</v>
      </c>
      <c r="C13" s="38" t="s">
        <v>2700</v>
      </c>
      <c r="D13" s="38">
        <v>0</v>
      </c>
      <c r="E13" s="38">
        <v>0</v>
      </c>
    </row>
    <row r="14" spans="1:9" x14ac:dyDescent="0.25">
      <c r="A14" s="103" t="s">
        <v>2894</v>
      </c>
      <c r="B14" s="38" t="s">
        <v>2882</v>
      </c>
      <c r="C14" s="38" t="s">
        <v>2690</v>
      </c>
      <c r="D14" s="38">
        <v>0</v>
      </c>
      <c r="E14" s="104">
        <v>0</v>
      </c>
    </row>
    <row r="15" spans="1:9" x14ac:dyDescent="0.25">
      <c r="A15" s="103" t="s">
        <v>2895</v>
      </c>
      <c r="B15" s="38" t="s">
        <v>2882</v>
      </c>
      <c r="C15" s="38" t="s">
        <v>2691</v>
      </c>
      <c r="D15" s="38">
        <v>0</v>
      </c>
      <c r="E15" s="104">
        <v>0</v>
      </c>
    </row>
    <row r="16" spans="1:9" x14ac:dyDescent="0.25">
      <c r="A16" s="103" t="s">
        <v>2896</v>
      </c>
      <c r="B16" s="38" t="s">
        <v>2882</v>
      </c>
      <c r="C16" s="38" t="s">
        <v>2692</v>
      </c>
      <c r="D16" s="38">
        <v>0</v>
      </c>
      <c r="E16" s="38">
        <v>0</v>
      </c>
    </row>
    <row r="17" spans="1:5" x14ac:dyDescent="0.25">
      <c r="A17" s="103" t="s">
        <v>2897</v>
      </c>
      <c r="B17" s="38" t="s">
        <v>2882</v>
      </c>
      <c r="C17" s="38" t="s">
        <v>2693</v>
      </c>
      <c r="D17" s="38">
        <v>0</v>
      </c>
      <c r="E17" s="38">
        <v>0</v>
      </c>
    </row>
    <row r="18" spans="1:5" x14ac:dyDescent="0.25">
      <c r="A18" s="103" t="s">
        <v>2898</v>
      </c>
      <c r="B18" s="38" t="s">
        <v>2882</v>
      </c>
      <c r="C18" s="38" t="s">
        <v>2694</v>
      </c>
      <c r="D18" s="38">
        <v>12</v>
      </c>
      <c r="E18" s="38">
        <v>3501.6661984861598</v>
      </c>
    </row>
    <row r="19" spans="1:5" x14ac:dyDescent="0.25">
      <c r="A19" s="103" t="s">
        <v>2899</v>
      </c>
      <c r="B19" s="38" t="s">
        <v>2882</v>
      </c>
      <c r="C19" s="38" t="s">
        <v>2695</v>
      </c>
      <c r="D19" s="38">
        <v>0</v>
      </c>
      <c r="E19" s="38">
        <v>0</v>
      </c>
    </row>
    <row r="20" spans="1:5" x14ac:dyDescent="0.25">
      <c r="A20" s="103" t="s">
        <v>2900</v>
      </c>
      <c r="B20" s="38" t="s">
        <v>2882</v>
      </c>
      <c r="C20" s="38" t="s">
        <v>2696</v>
      </c>
      <c r="D20" s="38">
        <v>0</v>
      </c>
      <c r="E20" s="38">
        <v>0</v>
      </c>
    </row>
    <row r="21" spans="1:5" x14ac:dyDescent="0.25">
      <c r="A21" s="103" t="s">
        <v>2901</v>
      </c>
      <c r="B21" s="38" t="s">
        <v>2882</v>
      </c>
      <c r="C21" s="38" t="s">
        <v>2697</v>
      </c>
      <c r="D21" s="38">
        <v>0</v>
      </c>
      <c r="E21" s="38">
        <v>0</v>
      </c>
    </row>
    <row r="22" spans="1:5" x14ac:dyDescent="0.25">
      <c r="A22" s="103" t="s">
        <v>2902</v>
      </c>
      <c r="B22" s="38" t="s">
        <v>2882</v>
      </c>
      <c r="C22" s="38" t="s">
        <v>2698</v>
      </c>
      <c r="D22" s="38">
        <v>0</v>
      </c>
      <c r="E22" s="38">
        <v>0</v>
      </c>
    </row>
    <row r="23" spans="1:5" x14ac:dyDescent="0.25">
      <c r="A23" s="103" t="s">
        <v>2903</v>
      </c>
      <c r="B23" s="38" t="s">
        <v>2882</v>
      </c>
      <c r="C23" s="38" t="s">
        <v>2699</v>
      </c>
      <c r="D23" s="38">
        <v>0</v>
      </c>
      <c r="E23" s="38">
        <v>0</v>
      </c>
    </row>
    <row r="24" spans="1:5" x14ac:dyDescent="0.25">
      <c r="A24" s="103" t="s">
        <v>2904</v>
      </c>
      <c r="B24" s="38" t="s">
        <v>2882</v>
      </c>
      <c r="C24" s="38" t="s">
        <v>2700</v>
      </c>
      <c r="D24" s="38">
        <v>0</v>
      </c>
      <c r="E24" s="38">
        <v>0</v>
      </c>
    </row>
    <row r="25" spans="1:5" x14ac:dyDescent="0.25">
      <c r="A25" s="103" t="s">
        <v>2905</v>
      </c>
      <c r="B25" s="38" t="s">
        <v>2880</v>
      </c>
      <c r="C25" s="38" t="s">
        <v>2690</v>
      </c>
      <c r="D25" s="38">
        <v>0</v>
      </c>
      <c r="E25" s="104">
        <v>0</v>
      </c>
    </row>
    <row r="26" spans="1:5" x14ac:dyDescent="0.25">
      <c r="A26" s="103" t="s">
        <v>2906</v>
      </c>
      <c r="B26" s="38" t="s">
        <v>2880</v>
      </c>
      <c r="C26" s="38" t="s">
        <v>2691</v>
      </c>
      <c r="D26" s="38">
        <v>12</v>
      </c>
      <c r="E26" s="104">
        <v>1362.24</v>
      </c>
    </row>
    <row r="27" spans="1:5" x14ac:dyDescent="0.25">
      <c r="A27" s="103" t="s">
        <v>2907</v>
      </c>
      <c r="B27" s="38" t="s">
        <v>2880</v>
      </c>
      <c r="C27" s="38" t="s">
        <v>2692</v>
      </c>
      <c r="D27" s="38">
        <v>0</v>
      </c>
      <c r="E27" s="38">
        <v>0</v>
      </c>
    </row>
    <row r="28" spans="1:5" x14ac:dyDescent="0.25">
      <c r="A28" s="103" t="s">
        <v>2908</v>
      </c>
      <c r="B28" s="38" t="s">
        <v>2880</v>
      </c>
      <c r="C28" s="38" t="s">
        <v>2693</v>
      </c>
      <c r="D28" s="38">
        <v>0</v>
      </c>
      <c r="E28" s="38">
        <v>0</v>
      </c>
    </row>
    <row r="29" spans="1:5" x14ac:dyDescent="0.25">
      <c r="A29" s="103" t="s">
        <v>2909</v>
      </c>
      <c r="B29" s="38" t="s">
        <v>2880</v>
      </c>
      <c r="C29" s="38" t="s">
        <v>2694</v>
      </c>
      <c r="D29" s="38">
        <v>0</v>
      </c>
      <c r="E29" s="38">
        <v>0</v>
      </c>
    </row>
    <row r="30" spans="1:5" x14ac:dyDescent="0.25">
      <c r="A30" s="103" t="s">
        <v>2910</v>
      </c>
      <c r="B30" s="38" t="s">
        <v>2880</v>
      </c>
      <c r="C30" s="38" t="s">
        <v>2695</v>
      </c>
      <c r="D30" s="38">
        <v>12</v>
      </c>
      <c r="E30" s="38">
        <v>15.187354878088501</v>
      </c>
    </row>
    <row r="31" spans="1:5" x14ac:dyDescent="0.25">
      <c r="A31" s="103" t="s">
        <v>2911</v>
      </c>
      <c r="B31" s="38" t="s">
        <v>2880</v>
      </c>
      <c r="C31" s="38" t="s">
        <v>2696</v>
      </c>
      <c r="D31" s="38">
        <v>0</v>
      </c>
      <c r="E31" s="38">
        <v>0</v>
      </c>
    </row>
    <row r="32" spans="1:5" x14ac:dyDescent="0.25">
      <c r="A32" s="103" t="s">
        <v>2912</v>
      </c>
      <c r="B32" s="38" t="s">
        <v>2880</v>
      </c>
      <c r="C32" s="38" t="s">
        <v>2697</v>
      </c>
      <c r="D32" s="38">
        <v>0</v>
      </c>
      <c r="E32" s="38">
        <v>0</v>
      </c>
    </row>
    <row r="33" spans="1:5" x14ac:dyDescent="0.25">
      <c r="A33" s="103" t="s">
        <v>2913</v>
      </c>
      <c r="B33" s="38" t="s">
        <v>2880</v>
      </c>
      <c r="C33" s="38" t="s">
        <v>2698</v>
      </c>
      <c r="D33" s="38">
        <v>0</v>
      </c>
      <c r="E33" s="38">
        <v>0</v>
      </c>
    </row>
    <row r="34" spans="1:5" x14ac:dyDescent="0.25">
      <c r="A34" s="103" t="s">
        <v>2914</v>
      </c>
      <c r="B34" s="38" t="s">
        <v>2880</v>
      </c>
      <c r="C34" s="38" t="s">
        <v>2699</v>
      </c>
      <c r="D34" s="38">
        <v>0</v>
      </c>
      <c r="E34" s="38">
        <v>0</v>
      </c>
    </row>
    <row r="35" spans="1:5" x14ac:dyDescent="0.25">
      <c r="A35" s="103" t="s">
        <v>2915</v>
      </c>
      <c r="B35" s="38" t="s">
        <v>2880</v>
      </c>
      <c r="C35" s="38" t="s">
        <v>2700</v>
      </c>
      <c r="D35" s="38">
        <v>12</v>
      </c>
      <c r="E35" s="38">
        <v>150</v>
      </c>
    </row>
    <row r="36" spans="1:5" x14ac:dyDescent="0.25">
      <c r="A36" s="103" t="s">
        <v>2916</v>
      </c>
      <c r="B36" s="38" t="s">
        <v>2881</v>
      </c>
      <c r="C36" s="38" t="s">
        <v>2690</v>
      </c>
      <c r="D36" s="38">
        <v>0</v>
      </c>
      <c r="E36" s="104">
        <v>0</v>
      </c>
    </row>
    <row r="37" spans="1:5" x14ac:dyDescent="0.25">
      <c r="A37" s="103" t="s">
        <v>2917</v>
      </c>
      <c r="B37" s="38" t="s">
        <v>2881</v>
      </c>
      <c r="C37" s="38" t="s">
        <v>2691</v>
      </c>
      <c r="D37" s="38">
        <v>12</v>
      </c>
      <c r="E37" s="104">
        <v>612.73956319721503</v>
      </c>
    </row>
    <row r="38" spans="1:5" x14ac:dyDescent="0.25">
      <c r="A38" s="103" t="s">
        <v>2918</v>
      </c>
      <c r="B38" s="38" t="s">
        <v>2881</v>
      </c>
      <c r="C38" s="38" t="s">
        <v>2692</v>
      </c>
      <c r="D38" s="38">
        <v>0</v>
      </c>
      <c r="E38" s="38">
        <v>0</v>
      </c>
    </row>
    <row r="39" spans="1:5" x14ac:dyDescent="0.25">
      <c r="A39" s="103" t="s">
        <v>2919</v>
      </c>
      <c r="B39" s="38" t="s">
        <v>2881</v>
      </c>
      <c r="C39" s="38" t="s">
        <v>2693</v>
      </c>
      <c r="D39" s="38">
        <v>0</v>
      </c>
      <c r="E39" s="38">
        <v>0</v>
      </c>
    </row>
    <row r="40" spans="1:5" x14ac:dyDescent="0.25">
      <c r="A40" s="103" t="s">
        <v>2920</v>
      </c>
      <c r="B40" s="38" t="s">
        <v>2881</v>
      </c>
      <c r="C40" s="38" t="s">
        <v>2694</v>
      </c>
      <c r="D40" s="38">
        <v>0</v>
      </c>
      <c r="E40" s="38">
        <v>0</v>
      </c>
    </row>
    <row r="41" spans="1:5" x14ac:dyDescent="0.25">
      <c r="A41" s="103" t="s">
        <v>2921</v>
      </c>
      <c r="B41" s="38" t="s">
        <v>2881</v>
      </c>
      <c r="C41" s="38" t="s">
        <v>2695</v>
      </c>
      <c r="D41" s="38">
        <v>0</v>
      </c>
      <c r="E41" s="38">
        <v>0</v>
      </c>
    </row>
    <row r="42" spans="1:5" x14ac:dyDescent="0.25">
      <c r="A42" s="103" t="s">
        <v>2922</v>
      </c>
      <c r="B42" s="38" t="s">
        <v>2881</v>
      </c>
      <c r="C42" s="38" t="s">
        <v>2696</v>
      </c>
      <c r="D42" s="38">
        <v>0</v>
      </c>
      <c r="E42" s="38">
        <v>0</v>
      </c>
    </row>
    <row r="43" spans="1:5" x14ac:dyDescent="0.25">
      <c r="A43" s="103" t="s">
        <v>2923</v>
      </c>
      <c r="B43" s="38" t="s">
        <v>2881</v>
      </c>
      <c r="C43" s="38" t="s">
        <v>2697</v>
      </c>
      <c r="D43" s="38">
        <v>0</v>
      </c>
      <c r="E43" s="38">
        <v>0</v>
      </c>
    </row>
    <row r="44" spans="1:5" x14ac:dyDescent="0.25">
      <c r="A44" s="103" t="s">
        <v>2924</v>
      </c>
      <c r="B44" s="38" t="s">
        <v>2881</v>
      </c>
      <c r="C44" s="38" t="s">
        <v>2698</v>
      </c>
      <c r="D44" s="38">
        <v>0</v>
      </c>
      <c r="E44" s="38">
        <v>0</v>
      </c>
    </row>
    <row r="45" spans="1:5" x14ac:dyDescent="0.25">
      <c r="A45" s="103" t="s">
        <v>2925</v>
      </c>
      <c r="B45" s="38" t="s">
        <v>2881</v>
      </c>
      <c r="C45" s="38" t="s">
        <v>2699</v>
      </c>
      <c r="D45" s="38">
        <v>0</v>
      </c>
      <c r="E45" s="38">
        <v>0</v>
      </c>
    </row>
    <row r="46" spans="1:5" x14ac:dyDescent="0.25">
      <c r="A46" s="103" t="s">
        <v>2926</v>
      </c>
      <c r="B46" s="38" t="s">
        <v>2881</v>
      </c>
      <c r="C46" s="38" t="s">
        <v>2700</v>
      </c>
      <c r="D46" s="38">
        <v>12</v>
      </c>
      <c r="E46" s="38">
        <v>150</v>
      </c>
    </row>
    <row r="47" spans="1:5" x14ac:dyDescent="0.25">
      <c r="A47" s="103" t="s">
        <v>2927</v>
      </c>
      <c r="B47" s="38" t="s">
        <v>2928</v>
      </c>
      <c r="C47" s="38" t="s">
        <v>2690</v>
      </c>
      <c r="D47" s="38">
        <v>0</v>
      </c>
      <c r="E47" s="104">
        <v>0</v>
      </c>
    </row>
    <row r="48" spans="1:5" x14ac:dyDescent="0.25">
      <c r="A48" s="103" t="s">
        <v>2929</v>
      </c>
      <c r="B48" s="38" t="s">
        <v>2928</v>
      </c>
      <c r="C48" s="38" t="s">
        <v>2691</v>
      </c>
      <c r="D48" s="38">
        <v>0</v>
      </c>
      <c r="E48" s="104">
        <v>0</v>
      </c>
    </row>
    <row r="49" spans="1:5" x14ac:dyDescent="0.25">
      <c r="A49" s="103" t="s">
        <v>2930</v>
      </c>
      <c r="B49" s="38" t="s">
        <v>2928</v>
      </c>
      <c r="C49" s="38" t="s">
        <v>2692</v>
      </c>
      <c r="D49" s="38">
        <v>12</v>
      </c>
      <c r="E49" s="38">
        <v>73.146066491464197</v>
      </c>
    </row>
    <row r="50" spans="1:5" x14ac:dyDescent="0.25">
      <c r="A50" s="103" t="s">
        <v>2931</v>
      </c>
      <c r="B50" s="38" t="s">
        <v>2928</v>
      </c>
      <c r="C50" s="38" t="s">
        <v>2693</v>
      </c>
      <c r="D50" s="38">
        <v>0</v>
      </c>
      <c r="E50" s="38">
        <v>0</v>
      </c>
    </row>
    <row r="51" spans="1:5" x14ac:dyDescent="0.25">
      <c r="A51" s="103" t="s">
        <v>2932</v>
      </c>
      <c r="B51" s="38" t="s">
        <v>2928</v>
      </c>
      <c r="C51" s="38" t="s">
        <v>2694</v>
      </c>
      <c r="D51" s="38">
        <v>0</v>
      </c>
      <c r="E51" s="38">
        <v>0</v>
      </c>
    </row>
    <row r="52" spans="1:5" x14ac:dyDescent="0.25">
      <c r="A52" s="103" t="s">
        <v>2933</v>
      </c>
      <c r="B52" s="38" t="s">
        <v>2928</v>
      </c>
      <c r="C52" s="38" t="s">
        <v>2695</v>
      </c>
      <c r="D52" s="38">
        <v>0</v>
      </c>
      <c r="E52" s="38">
        <v>0</v>
      </c>
    </row>
    <row r="53" spans="1:5" x14ac:dyDescent="0.25">
      <c r="A53" s="103" t="s">
        <v>2934</v>
      </c>
      <c r="B53" s="38" t="s">
        <v>2928</v>
      </c>
      <c r="C53" s="38" t="s">
        <v>2696</v>
      </c>
      <c r="D53" s="38">
        <v>24</v>
      </c>
      <c r="E53" s="38">
        <v>4180.6036893517503</v>
      </c>
    </row>
    <row r="54" spans="1:5" x14ac:dyDescent="0.25">
      <c r="A54" s="103" t="s">
        <v>2935</v>
      </c>
      <c r="B54" s="38" t="s">
        <v>2928</v>
      </c>
      <c r="C54" s="38" t="s">
        <v>2697</v>
      </c>
      <c r="D54" s="38">
        <v>0</v>
      </c>
      <c r="E54" s="38">
        <v>0</v>
      </c>
    </row>
    <row r="55" spans="1:5" x14ac:dyDescent="0.25">
      <c r="A55" s="103" t="s">
        <v>2936</v>
      </c>
      <c r="B55" s="38" t="s">
        <v>2928</v>
      </c>
      <c r="C55" s="38" t="s">
        <v>2698</v>
      </c>
      <c r="D55" s="38">
        <v>0</v>
      </c>
      <c r="E55" s="38">
        <v>0</v>
      </c>
    </row>
    <row r="56" spans="1:5" x14ac:dyDescent="0.25">
      <c r="A56" s="103" t="s">
        <v>2937</v>
      </c>
      <c r="B56" s="38" t="s">
        <v>2928</v>
      </c>
      <c r="C56" s="38" t="s">
        <v>2699</v>
      </c>
      <c r="D56" s="38">
        <v>0</v>
      </c>
      <c r="E56" s="38">
        <v>0</v>
      </c>
    </row>
    <row r="57" spans="1:5" x14ac:dyDescent="0.25">
      <c r="A57" s="103" t="s">
        <v>2938</v>
      </c>
      <c r="B57" s="38" t="s">
        <v>2928</v>
      </c>
      <c r="C57" s="38" t="s">
        <v>2700</v>
      </c>
      <c r="D57" s="38">
        <v>0</v>
      </c>
      <c r="E57" s="38">
        <v>0</v>
      </c>
    </row>
    <row r="58" spans="1:5" x14ac:dyDescent="0.25">
      <c r="A58" s="103" t="s">
        <v>5148</v>
      </c>
      <c r="B58" s="38" t="s">
        <v>5141</v>
      </c>
      <c r="C58" s="38" t="s">
        <v>2690</v>
      </c>
      <c r="D58" s="38">
        <v>0</v>
      </c>
      <c r="E58" s="38">
        <v>0</v>
      </c>
    </row>
    <row r="59" spans="1:5" x14ac:dyDescent="0.25">
      <c r="A59" s="103" t="s">
        <v>5149</v>
      </c>
      <c r="B59" s="38" t="s">
        <v>5141</v>
      </c>
      <c r="C59" s="38" t="s">
        <v>2691</v>
      </c>
      <c r="D59" s="38">
        <v>0</v>
      </c>
      <c r="E59" s="38">
        <v>0</v>
      </c>
    </row>
    <row r="60" spans="1:5" x14ac:dyDescent="0.25">
      <c r="A60" s="103" t="s">
        <v>5150</v>
      </c>
      <c r="B60" s="38" t="s">
        <v>5141</v>
      </c>
      <c r="C60" s="38" t="s">
        <v>2692</v>
      </c>
      <c r="D60" s="38">
        <v>3</v>
      </c>
      <c r="E60" s="38">
        <v>198.46326857181401</v>
      </c>
    </row>
    <row r="61" spans="1:5" x14ac:dyDescent="0.25">
      <c r="A61" s="103" t="s">
        <v>5151</v>
      </c>
      <c r="B61" s="38" t="s">
        <v>5141</v>
      </c>
      <c r="C61" s="38" t="s">
        <v>2693</v>
      </c>
      <c r="D61" s="38">
        <v>0</v>
      </c>
      <c r="E61" s="38">
        <v>0</v>
      </c>
    </row>
    <row r="62" spans="1:5" x14ac:dyDescent="0.25">
      <c r="A62" s="103" t="s">
        <v>5152</v>
      </c>
      <c r="B62" s="38" t="s">
        <v>5141</v>
      </c>
      <c r="C62" s="38" t="s">
        <v>2694</v>
      </c>
      <c r="D62" s="38">
        <v>0</v>
      </c>
      <c r="E62" s="38">
        <v>0</v>
      </c>
    </row>
    <row r="63" spans="1:5" x14ac:dyDescent="0.25">
      <c r="A63" s="103" t="s">
        <v>5153</v>
      </c>
      <c r="B63" s="38" t="s">
        <v>5141</v>
      </c>
      <c r="C63" s="38" t="s">
        <v>2695</v>
      </c>
      <c r="D63" s="38">
        <v>3</v>
      </c>
      <c r="E63" s="38">
        <v>627.99521529160404</v>
      </c>
    </row>
    <row r="64" spans="1:5" x14ac:dyDescent="0.25">
      <c r="A64" s="103" t="s">
        <v>5154</v>
      </c>
      <c r="B64" s="38" t="s">
        <v>5141</v>
      </c>
      <c r="C64" s="38" t="s">
        <v>2696</v>
      </c>
      <c r="D64" s="38">
        <v>3</v>
      </c>
      <c r="E64" s="38">
        <v>33327.599999999999</v>
      </c>
    </row>
    <row r="65" spans="1:5" x14ac:dyDescent="0.25">
      <c r="A65" s="103" t="s">
        <v>5155</v>
      </c>
      <c r="B65" s="38" t="s">
        <v>5141</v>
      </c>
      <c r="C65" s="38" t="s">
        <v>2697</v>
      </c>
      <c r="D65" s="38">
        <v>0</v>
      </c>
      <c r="E65" s="38">
        <v>0</v>
      </c>
    </row>
    <row r="66" spans="1:5" x14ac:dyDescent="0.25">
      <c r="A66" s="103" t="s">
        <v>5156</v>
      </c>
      <c r="B66" s="38" t="s">
        <v>5141</v>
      </c>
      <c r="C66" s="38" t="s">
        <v>2698</v>
      </c>
      <c r="D66" s="38">
        <v>0</v>
      </c>
      <c r="E66" s="38">
        <v>0</v>
      </c>
    </row>
    <row r="67" spans="1:5" x14ac:dyDescent="0.25">
      <c r="A67" s="103" t="s">
        <v>5157</v>
      </c>
      <c r="B67" s="38" t="s">
        <v>5141</v>
      </c>
      <c r="C67" s="38" t="s">
        <v>2699</v>
      </c>
      <c r="D67" s="38">
        <v>0</v>
      </c>
      <c r="E67" s="38">
        <v>0</v>
      </c>
    </row>
    <row r="68" spans="1:5" x14ac:dyDescent="0.25">
      <c r="A68" s="103" t="s">
        <v>5158</v>
      </c>
      <c r="B68" s="38" t="s">
        <v>5141</v>
      </c>
      <c r="C68" s="38" t="s">
        <v>2700</v>
      </c>
      <c r="D68" s="38">
        <v>3</v>
      </c>
      <c r="E68" s="38">
        <v>1390</v>
      </c>
    </row>
    <row r="69" spans="1:5" x14ac:dyDescent="0.25">
      <c r="A69" s="103" t="s">
        <v>5159</v>
      </c>
      <c r="B69" s="38" t="s">
        <v>5142</v>
      </c>
      <c r="C69" s="38" t="s">
        <v>2690</v>
      </c>
      <c r="D69" s="38">
        <v>0</v>
      </c>
      <c r="E69" s="38">
        <v>0</v>
      </c>
    </row>
    <row r="70" spans="1:5" x14ac:dyDescent="0.25">
      <c r="A70" s="103" t="s">
        <v>5160</v>
      </c>
      <c r="B70" s="38" t="s">
        <v>5142</v>
      </c>
      <c r="C70" s="38" t="s">
        <v>2691</v>
      </c>
      <c r="D70" s="38">
        <v>0</v>
      </c>
      <c r="E70" s="38">
        <v>0</v>
      </c>
    </row>
    <row r="71" spans="1:5" x14ac:dyDescent="0.25">
      <c r="A71" s="103" t="s">
        <v>5161</v>
      </c>
      <c r="B71" s="38" t="s">
        <v>5142</v>
      </c>
      <c r="C71" s="38" t="s">
        <v>2692</v>
      </c>
      <c r="D71" s="38">
        <v>0</v>
      </c>
      <c r="E71" s="38">
        <v>0</v>
      </c>
    </row>
    <row r="72" spans="1:5" x14ac:dyDescent="0.25">
      <c r="A72" s="103" t="s">
        <v>5162</v>
      </c>
      <c r="B72" s="38" t="s">
        <v>5142</v>
      </c>
      <c r="C72" s="38" t="s">
        <v>2693</v>
      </c>
      <c r="D72" s="38">
        <v>0</v>
      </c>
      <c r="E72" s="38">
        <v>0</v>
      </c>
    </row>
    <row r="73" spans="1:5" x14ac:dyDescent="0.25">
      <c r="A73" s="103" t="s">
        <v>5163</v>
      </c>
      <c r="B73" s="38" t="s">
        <v>5142</v>
      </c>
      <c r="C73" s="38" t="s">
        <v>2694</v>
      </c>
      <c r="D73" s="38">
        <v>0</v>
      </c>
      <c r="E73" s="38">
        <v>0</v>
      </c>
    </row>
    <row r="74" spans="1:5" x14ac:dyDescent="0.25">
      <c r="A74" s="103" t="s">
        <v>5164</v>
      </c>
      <c r="B74" s="38" t="s">
        <v>5142</v>
      </c>
      <c r="C74" s="38" t="s">
        <v>2695</v>
      </c>
      <c r="D74" s="38">
        <v>0</v>
      </c>
      <c r="E74" s="38">
        <v>0</v>
      </c>
    </row>
    <row r="75" spans="1:5" x14ac:dyDescent="0.25">
      <c r="A75" s="103" t="s">
        <v>5165</v>
      </c>
      <c r="B75" s="38" t="s">
        <v>5142</v>
      </c>
      <c r="C75" s="38" t="s">
        <v>2696</v>
      </c>
      <c r="D75" s="38">
        <v>24</v>
      </c>
      <c r="E75" s="38">
        <v>7475.3695307485305</v>
      </c>
    </row>
    <row r="76" spans="1:5" x14ac:dyDescent="0.25">
      <c r="A76" s="103" t="s">
        <v>5166</v>
      </c>
      <c r="B76" s="38" t="s">
        <v>5142</v>
      </c>
      <c r="C76" s="38" t="s">
        <v>2697</v>
      </c>
      <c r="D76" s="38">
        <v>0</v>
      </c>
      <c r="E76" s="38">
        <v>0</v>
      </c>
    </row>
    <row r="77" spans="1:5" x14ac:dyDescent="0.25">
      <c r="A77" s="103" t="s">
        <v>5167</v>
      </c>
      <c r="B77" s="38" t="s">
        <v>5142</v>
      </c>
      <c r="C77" s="38" t="s">
        <v>2698</v>
      </c>
      <c r="D77" s="38">
        <v>0</v>
      </c>
      <c r="E77" s="38">
        <v>0</v>
      </c>
    </row>
    <row r="78" spans="1:5" x14ac:dyDescent="0.25">
      <c r="A78" s="103" t="s">
        <v>5168</v>
      </c>
      <c r="B78" s="38" t="s">
        <v>5142</v>
      </c>
      <c r="C78" s="38" t="s">
        <v>2699</v>
      </c>
      <c r="D78" s="38">
        <v>0</v>
      </c>
      <c r="E78" s="38">
        <v>0</v>
      </c>
    </row>
    <row r="79" spans="1:5" x14ac:dyDescent="0.25">
      <c r="A79" s="103" t="s">
        <v>5169</v>
      </c>
      <c r="B79" s="38" t="s">
        <v>5142</v>
      </c>
      <c r="C79" s="38" t="s">
        <v>2700</v>
      </c>
      <c r="D79" s="38">
        <v>0</v>
      </c>
      <c r="E79" s="38">
        <v>0</v>
      </c>
    </row>
  </sheetData>
  <autoFilter ref="B2:E1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102</vt:i4>
      </vt:variant>
    </vt:vector>
  </HeadingPairs>
  <TitlesOfParts>
    <vt:vector size="116" baseType="lpstr">
      <vt:lpstr>Solution Procedure</vt:lpstr>
      <vt:lpstr>Calculator</vt:lpstr>
      <vt:lpstr>Summary Utilization</vt:lpstr>
      <vt:lpstr>Groups</vt:lpstr>
      <vt:lpstr>Control</vt:lpstr>
      <vt:lpstr>Calculator Methodology</vt:lpstr>
      <vt:lpstr>DataDump</vt:lpstr>
      <vt:lpstr>Resulting Utilization</vt:lpstr>
      <vt:lpstr>Splash Screen</vt:lpstr>
      <vt:lpstr>Utilization Table</vt:lpstr>
      <vt:lpstr>Custom Utilization</vt:lpstr>
      <vt:lpstr>User Input</vt:lpstr>
      <vt:lpstr>User Utilization</vt:lpstr>
      <vt:lpstr>RX Tier Utilization</vt:lpstr>
      <vt:lpstr>aaval</vt:lpstr>
      <vt:lpstr>ACDiscount</vt:lpstr>
      <vt:lpstr>AgeGroups</vt:lpstr>
      <vt:lpstr>ApproxAnswer</vt:lpstr>
      <vt:lpstr>CSLUP</vt:lpstr>
      <vt:lpstr>'User Utilization'!CustomNames</vt:lpstr>
      <vt:lpstr>CustomNames</vt:lpstr>
      <vt:lpstr>CustVisible</vt:lpstr>
      <vt:lpstr>ddval</vt:lpstr>
      <vt:lpstr>Deciles1</vt:lpstr>
      <vt:lpstr>Deciles2</vt:lpstr>
      <vt:lpstr>Deciles3</vt:lpstr>
      <vt:lpstr>Deciles4</vt:lpstr>
      <vt:lpstr>DedLogic</vt:lpstr>
      <vt:lpstr>DrugTierSection</vt:lpstr>
      <vt:lpstr>FScen</vt:lpstr>
      <vt:lpstr>GrpCalcMeth</vt:lpstr>
      <vt:lpstr>HDays</vt:lpstr>
      <vt:lpstr>ImportVisible</vt:lpstr>
      <vt:lpstr>Groups!InclArray</vt:lpstr>
      <vt:lpstr>Groups!InclInfo</vt:lpstr>
      <vt:lpstr>Groups!InclInfoModels</vt:lpstr>
      <vt:lpstr>InputAgeGroups</vt:lpstr>
      <vt:lpstr>InputCoins</vt:lpstr>
      <vt:lpstr>InputCopays</vt:lpstr>
      <vt:lpstr>InputDeciles</vt:lpstr>
      <vt:lpstr>InputDedBA</vt:lpstr>
      <vt:lpstr>InputFamMix</vt:lpstr>
      <vt:lpstr>InputFamSize</vt:lpstr>
      <vt:lpstr>InputGenders</vt:lpstr>
      <vt:lpstr>InputGroupInfo</vt:lpstr>
      <vt:lpstr>InputInclusionInfo</vt:lpstr>
      <vt:lpstr>InputNumberGroups</vt:lpstr>
      <vt:lpstr>InputPossibleGroups</vt:lpstr>
      <vt:lpstr>InputServices</vt:lpstr>
      <vt:lpstr>InputTierCoins</vt:lpstr>
      <vt:lpstr>InputTierCopays</vt:lpstr>
      <vt:lpstr>InputTiers</vt:lpstr>
      <vt:lpstr>InputTiersCopCoinsUse</vt:lpstr>
      <vt:lpstr>InputUseEquivCoins</vt:lpstr>
      <vt:lpstr>InputUtilLev</vt:lpstr>
      <vt:lpstr>LTests</vt:lpstr>
      <vt:lpstr>MFList</vt:lpstr>
      <vt:lpstr>Groups!modelnames</vt:lpstr>
      <vt:lpstr>ModInputAgeGroups</vt:lpstr>
      <vt:lpstr>ModInputGenders</vt:lpstr>
      <vt:lpstr>MScen</vt:lpstr>
      <vt:lpstr>NAList</vt:lpstr>
      <vt:lpstr>NAScen</vt:lpstr>
      <vt:lpstr>NoScen</vt:lpstr>
      <vt:lpstr>OCBenCSData</vt:lpstr>
      <vt:lpstr>OCDedData</vt:lpstr>
      <vt:lpstr>OCExtraData</vt:lpstr>
      <vt:lpstr>OCImportInfo1</vt:lpstr>
      <vt:lpstr>OCImportInfo2</vt:lpstr>
      <vt:lpstr>OCImportInfo3</vt:lpstr>
      <vt:lpstr>OCMoopData</vt:lpstr>
      <vt:lpstr>OCRXImportInfo1</vt:lpstr>
      <vt:lpstr>OCRXImportInfo2</vt:lpstr>
      <vt:lpstr>OCRXImportInfo3</vt:lpstr>
      <vt:lpstr>OCTierBefAft</vt:lpstr>
      <vt:lpstr>OCTierCopayCoins</vt:lpstr>
      <vt:lpstr>OCTierDedApplies</vt:lpstr>
      <vt:lpstr>OCTierDescr</vt:lpstr>
      <vt:lpstr>OCTierEquiv</vt:lpstr>
      <vt:lpstr>OOPCResultData</vt:lpstr>
      <vt:lpstr>OthDols</vt:lpstr>
      <vt:lpstr>OtherProgramFlag</vt:lpstr>
      <vt:lpstr>OutputAnswer</vt:lpstr>
      <vt:lpstr>OutputError</vt:lpstr>
      <vt:lpstr>OverallUtil</vt:lpstr>
      <vt:lpstr>'Solution Procedure'!Print_Area</vt:lpstr>
      <vt:lpstr>PVisits</vt:lpstr>
      <vt:lpstr>RXScen</vt:lpstr>
      <vt:lpstr>RXTiersYN</vt:lpstr>
      <vt:lpstr>RXTypes</vt:lpstr>
      <vt:lpstr>ScenYN</vt:lpstr>
      <vt:lpstr>Scripts</vt:lpstr>
      <vt:lpstr>SpecialValues</vt:lpstr>
      <vt:lpstr>'User Utilization'!SRes</vt:lpstr>
      <vt:lpstr>SRes</vt:lpstr>
      <vt:lpstr>SummUtil</vt:lpstr>
      <vt:lpstr>SummUtilDescr</vt:lpstr>
      <vt:lpstr>TierCSLUP</vt:lpstr>
      <vt:lpstr>TiersDedBA</vt:lpstr>
      <vt:lpstr>TierUTable</vt:lpstr>
      <vt:lpstr>UIBaseUtil</vt:lpstr>
      <vt:lpstr>UICtrlVals</vt:lpstr>
      <vt:lpstr>UIHdr</vt:lpstr>
      <vt:lpstr>UIIntYN</vt:lpstr>
      <vt:lpstr>UIUtil</vt:lpstr>
      <vt:lpstr>UserInputBaseDemog</vt:lpstr>
      <vt:lpstr>UserLevel</vt:lpstr>
      <vt:lpstr>UserModDemog</vt:lpstr>
      <vt:lpstr>UserUtilNames</vt:lpstr>
      <vt:lpstr>UTable</vt:lpstr>
      <vt:lpstr>UTableExt</vt:lpstr>
      <vt:lpstr>UtilIDX</vt:lpstr>
      <vt:lpstr>UtilKey</vt:lpstr>
      <vt:lpstr>UtilTierRange</vt:lpstr>
      <vt:lpstr>UtilXREF</vt:lpstr>
      <vt:lpstr>ViewString</vt:lpstr>
    </vt:vector>
  </TitlesOfParts>
  <Company>LMI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Out of Pocket Cost Calculator</dc:title>
  <dc:creator>Samuel J. Mallette</dc:creator>
  <cp:lastModifiedBy>MALLETTE, Sam</cp:lastModifiedBy>
  <cp:lastPrinted>2014-03-20T18:00:50Z</cp:lastPrinted>
  <dcterms:created xsi:type="dcterms:W3CDTF">2012-11-01T15:33:06Z</dcterms:created>
  <dcterms:modified xsi:type="dcterms:W3CDTF">2016-07-12T12:18:54Z</dcterms:modified>
</cp:coreProperties>
</file>